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604 Urgentni prijem Sokolov\11 - Vyberove rizeni\URGENT\2025-02-10 DI c. 12 - Zapory, SDK, RD\SOUPIS PRACI\"/>
    </mc:Choice>
  </mc:AlternateContent>
  <xr:revisionPtr revIDLastSave="0" documentId="13_ncr:1_{4B47AE5E-2F7B-4A6C-9374-0C1DC2F27221}" xr6:coauthVersionLast="47" xr6:coauthVersionMax="47" xr10:uidLastSave="{00000000-0000-0000-0000-000000000000}"/>
  <bookViews>
    <workbookView xWindow="-38040" yWindow="75" windowWidth="37485" windowHeight="20400" xr2:uid="{00000000-000D-0000-FFFF-FFFF0000000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 name="Poznámky k soupisu" sheetId="26" r:id="rId26"/>
  </sheets>
  <definedNames>
    <definedName name="_xlnm._FilterDatabase" localSheetId="1" hidden="1">'01 - VRN'!$C$79:$K$119</definedName>
    <definedName name="_xlnm._FilterDatabase" localSheetId="23" hidden="1">'1 - PŘELOŽKA VEŘEJNÉHO OS...'!$C$81:$K$133</definedName>
    <definedName name="_xlnm._FilterDatabase" localSheetId="2" hidden="1">'D.1.1.-1 - ASŘ - BOURACÍ ...'!$C$103:$K$1374</definedName>
    <definedName name="_xlnm._FilterDatabase" localSheetId="3" hidden="1">'D.1.1.-2 - ASŘ - NOVÝ STAV'!$C$148:$K$4266</definedName>
    <definedName name="_xlnm._FilterDatabase" localSheetId="4" hidden="1">'D.1.4.1. - ZTI'!$C$87:$K$861</definedName>
    <definedName name="_xlnm._FilterDatabase" localSheetId="5" hidden="1">'D.1.4.1.b.09.-1 - AREÁLOV...'!$C$91:$K$604</definedName>
    <definedName name="_xlnm._FilterDatabase" localSheetId="6" hidden="1">'D.1.4.1.b.09.-2 - AREÁLOV...'!$C$91:$K$707</definedName>
    <definedName name="_xlnm._FilterDatabase" localSheetId="7" hidden="1">'D.1.4.1.b.09.-3 - BOURÁNÍ...'!$C$88:$K$259</definedName>
    <definedName name="_xlnm._FilterDatabase" localSheetId="8" hidden="1">'D.1.4.1.b.09.-4 - AREÁLOV...'!$C$89:$K$323</definedName>
    <definedName name="_xlnm._FilterDatabase" localSheetId="16" hidden="1">'D.1.4.10.1.-1 - SADOVÉ ÚP...'!$C$87:$K$391</definedName>
    <definedName name="_xlnm._FilterDatabase" localSheetId="17" hidden="1">'D.1.4.10.1.-2 - SADOVÉ ÚP...'!$C$87:$K$407</definedName>
    <definedName name="_xlnm._FilterDatabase" localSheetId="18" hidden="1">'D.1.4.10.2.-1 - ZPEVNĚNÉ ...'!$C$91:$K$692</definedName>
    <definedName name="_xlnm._FilterDatabase" localSheetId="19" hidden="1">'D.1.4.10.2.-2 - ZPEVNĚNÉ ...'!$C$89:$K$523</definedName>
    <definedName name="_xlnm._FilterDatabase" localSheetId="20" hidden="1">'D.1.4.10.3. - PŘÍPRAVA ÚZ...'!$C$83:$K$238</definedName>
    <definedName name="_xlnm._FilterDatabase" localSheetId="9" hidden="1">'D.1.4.3. - VZDUCHOTECHNIKA'!$C$83:$K$711</definedName>
    <definedName name="_xlnm._FilterDatabase" localSheetId="10" hidden="1">'D.1.4.4. - VYTÁPENÍ'!$C$83:$K$424</definedName>
    <definedName name="_xlnm._FilterDatabase" localSheetId="11" hidden="1">'D.1.4.5. - CHLAZENÍ'!$C$82:$K$252</definedName>
    <definedName name="_xlnm._FilterDatabase" localSheetId="12" hidden="1">'D.1.4.6. - MĚŘENÍ A REGULACE'!$C$87:$K$366</definedName>
    <definedName name="_xlnm._FilterDatabase" localSheetId="13" hidden="1">'D.1.4.7. - SILNOPROUD'!$C$87:$K$676</definedName>
    <definedName name="_xlnm._FilterDatabase" localSheetId="14" hidden="1">'D.1.4.8.-1 - EL. KOMUNIKACE'!$C$92:$K$402</definedName>
    <definedName name="_xlnm._FilterDatabase" localSheetId="15" hidden="1">'D.1.4.8.-2 - EL. KOMUNIKA...'!$C$89:$K$280</definedName>
    <definedName name="_xlnm._FilterDatabase" localSheetId="21" hidden="1">'D.2.1. - ROZVOD MEDICIÁL....'!$C$83:$K$312</definedName>
    <definedName name="_xlnm._FilterDatabase" localSheetId="22" hidden="1">'D.2.2. - ZDRAVOTNICKÁ TEC...'!$C$80:$K$127</definedName>
    <definedName name="_xlnm.Print_Titles" localSheetId="1">'01 - VRN'!$79:$79</definedName>
    <definedName name="_xlnm.Print_Titles" localSheetId="23">'1 - PŘELOŽKA VEŘEJNÉHO OS...'!$81:$81</definedName>
    <definedName name="_xlnm.Print_Titles" localSheetId="2">'D.1.1.-1 - ASŘ - BOURACÍ ...'!$103:$103</definedName>
    <definedName name="_xlnm.Print_Titles" localSheetId="3">'D.1.1.-2 - ASŘ - NOVÝ STAV'!$148:$148</definedName>
    <definedName name="_xlnm.Print_Titles" localSheetId="4">'D.1.4.1. - ZTI'!$87:$87</definedName>
    <definedName name="_xlnm.Print_Titles" localSheetId="5">'D.1.4.1.b.09.-1 - AREÁLOV...'!$91:$91</definedName>
    <definedName name="_xlnm.Print_Titles" localSheetId="6">'D.1.4.1.b.09.-2 - AREÁLOV...'!$91:$91</definedName>
    <definedName name="_xlnm.Print_Titles" localSheetId="7">'D.1.4.1.b.09.-3 - BOURÁNÍ...'!$88:$88</definedName>
    <definedName name="_xlnm.Print_Titles" localSheetId="8">'D.1.4.1.b.09.-4 - AREÁLOV...'!$89:$89</definedName>
    <definedName name="_xlnm.Print_Titles" localSheetId="16">'D.1.4.10.1.-1 - SADOVÉ ÚP...'!$87:$87</definedName>
    <definedName name="_xlnm.Print_Titles" localSheetId="17">'D.1.4.10.1.-2 - SADOVÉ ÚP...'!$87:$87</definedName>
    <definedName name="_xlnm.Print_Titles" localSheetId="18">'D.1.4.10.2.-1 - ZPEVNĚNÉ ...'!$91:$91</definedName>
    <definedName name="_xlnm.Print_Titles" localSheetId="19">'D.1.4.10.2.-2 - ZPEVNĚNÉ ...'!$89:$89</definedName>
    <definedName name="_xlnm.Print_Titles" localSheetId="20">'D.1.4.10.3. - PŘÍPRAVA ÚZ...'!$83:$83</definedName>
    <definedName name="_xlnm.Print_Titles" localSheetId="9">'D.1.4.3. - VZDUCHOTECHNIKA'!$83:$83</definedName>
    <definedName name="_xlnm.Print_Titles" localSheetId="10">'D.1.4.4. - VYTÁPENÍ'!$83:$83</definedName>
    <definedName name="_xlnm.Print_Titles" localSheetId="11">'D.1.4.5. - CHLAZENÍ'!$82:$82</definedName>
    <definedName name="_xlnm.Print_Titles" localSheetId="12">'D.1.4.6. - MĚŘENÍ A REGULACE'!$87:$87</definedName>
    <definedName name="_xlnm.Print_Titles" localSheetId="13">'D.1.4.7. - SILNOPROUD'!$87:$87</definedName>
    <definedName name="_xlnm.Print_Titles" localSheetId="14">'D.1.4.8.-1 - EL. KOMUNIKACE'!$92:$92</definedName>
    <definedName name="_xlnm.Print_Titles" localSheetId="15">'D.1.4.8.-2 - EL. KOMUNIKA...'!$89:$89</definedName>
    <definedName name="_xlnm.Print_Titles" localSheetId="21">'D.2.1. - ROZVOD MEDICIÁL....'!$83:$83</definedName>
    <definedName name="_xlnm.Print_Titles" localSheetId="22">'D.2.2. - ZDRAVOTNICKÁ TEC...'!$80:$80</definedName>
    <definedName name="_xlnm.Print_Titles" localSheetId="0">'Rekapitulace stavby'!$52:$52</definedName>
    <definedName name="_xlnm.Print_Area" localSheetId="1">'01 - VRN'!$C$4:$J$39,'01 - VRN'!$C$45:$J$61,'01 - VRN'!$C$67:$K$119</definedName>
    <definedName name="_xlnm.Print_Area" localSheetId="23">'1 - PŘELOŽKA VEŘEJNÉHO OS...'!$C$4:$J$39,'1 - PŘELOŽKA VEŘEJNÉHO OS...'!$C$45:$J$63,'1 - PŘELOŽKA VEŘEJNÉHO OS...'!$C$69:$K$133</definedName>
    <definedName name="_xlnm.Print_Area" localSheetId="2">'D.1.1.-1 - ASŘ - BOURACÍ ...'!$C$4:$J$39,'D.1.1.-1 - ASŘ - BOURACÍ ...'!$C$45:$J$85,'D.1.1.-1 - ASŘ - BOURACÍ ...'!$C$91:$K$1374</definedName>
    <definedName name="_xlnm.Print_Area" localSheetId="3">'D.1.1.-2 - ASŘ - NOVÝ STAV'!$C$4:$J$39,'D.1.1.-2 - ASŘ - NOVÝ STAV'!$C$45:$J$130,'D.1.1.-2 - ASŘ - NOVÝ STAV'!$C$136:$K$4266</definedName>
    <definedName name="_xlnm.Print_Area" localSheetId="4">'D.1.4.1. - ZTI'!$C$4:$J$39,'D.1.4.1. - ZTI'!$C$45:$J$69,'D.1.4.1. - ZTI'!$C$75:$K$861</definedName>
    <definedName name="_xlnm.Print_Area" localSheetId="5">'D.1.4.1.b.09.-1 - AREÁLOV...'!$C$4:$J$41,'D.1.4.1.b.09.-1 - AREÁLOV...'!$C$47:$J$71,'D.1.4.1.b.09.-1 - AREÁLOV...'!$C$77:$K$604</definedName>
    <definedName name="_xlnm.Print_Area" localSheetId="6">'D.1.4.1.b.09.-2 - AREÁLOV...'!$C$4:$J$41,'D.1.4.1.b.09.-2 - AREÁLOV...'!$C$47:$J$71,'D.1.4.1.b.09.-2 - AREÁLOV...'!$C$77:$K$707</definedName>
    <definedName name="_xlnm.Print_Area" localSheetId="7">'D.1.4.1.b.09.-3 - BOURÁNÍ...'!$C$4:$J$41,'D.1.4.1.b.09.-3 - BOURÁNÍ...'!$C$47:$J$68,'D.1.4.1.b.09.-3 - BOURÁNÍ...'!$C$74:$K$259</definedName>
    <definedName name="_xlnm.Print_Area" localSheetId="8">'D.1.4.1.b.09.-4 - AREÁLOV...'!$C$4:$J$41,'D.1.4.1.b.09.-4 - AREÁLOV...'!$C$47:$J$69,'D.1.4.1.b.09.-4 - AREÁLOV...'!$C$75:$K$323</definedName>
    <definedName name="_xlnm.Print_Area" localSheetId="16">'D.1.4.10.1.-1 - SADOVÉ ÚP...'!$C$4:$J$41,'D.1.4.10.1.-1 - SADOVÉ ÚP...'!$C$47:$J$67,'D.1.4.10.1.-1 - SADOVÉ ÚP...'!$C$73:$K$391</definedName>
    <definedName name="_xlnm.Print_Area" localSheetId="17">'D.1.4.10.1.-2 - SADOVÉ ÚP...'!$C$4:$J$41,'D.1.4.10.1.-2 - SADOVÉ ÚP...'!$C$47:$J$67,'D.1.4.10.1.-2 - SADOVÉ ÚP...'!$C$73:$K$407</definedName>
    <definedName name="_xlnm.Print_Area" localSheetId="18">'D.1.4.10.2.-1 - ZPEVNĚNÉ ...'!$C$4:$J$41,'D.1.4.10.2.-1 - ZPEVNĚNÉ ...'!$C$47:$J$71,'D.1.4.10.2.-1 - ZPEVNĚNÉ ...'!$C$77:$K$692</definedName>
    <definedName name="_xlnm.Print_Area" localSheetId="19">'D.1.4.10.2.-2 - ZPEVNĚNÉ ...'!$C$4:$J$41,'D.1.4.10.2.-2 - ZPEVNĚNÉ ...'!$C$47:$J$69,'D.1.4.10.2.-2 - ZPEVNĚNÉ ...'!$C$75:$K$523</definedName>
    <definedName name="_xlnm.Print_Area" localSheetId="20">'D.1.4.10.3. - PŘÍPRAVA ÚZ...'!$C$4:$J$39,'D.1.4.10.3. - PŘÍPRAVA ÚZ...'!$C$45:$J$65,'D.1.4.10.3. - PŘÍPRAVA ÚZ...'!$C$71:$K$238</definedName>
    <definedName name="_xlnm.Print_Area" localSheetId="9">'D.1.4.3. - VZDUCHOTECHNIKA'!$C$4:$J$39,'D.1.4.3. - VZDUCHOTECHNIKA'!$C$45:$J$65,'D.1.4.3. - VZDUCHOTECHNIKA'!$C$71:$K$711</definedName>
    <definedName name="_xlnm.Print_Area" localSheetId="10">'D.1.4.4. - VYTÁPENÍ'!$C$4:$J$39,'D.1.4.4. - VYTÁPENÍ'!$C$45:$J$65,'D.1.4.4. - VYTÁPENÍ'!$C$71:$K$424</definedName>
    <definedName name="_xlnm.Print_Area" localSheetId="11">'D.1.4.5. - CHLAZENÍ'!$C$4:$J$39,'D.1.4.5. - CHLAZENÍ'!$C$45:$J$64,'D.1.4.5. - CHLAZENÍ'!$C$70:$K$252</definedName>
    <definedName name="_xlnm.Print_Area" localSheetId="12">'D.1.4.6. - MĚŘENÍ A REGULACE'!$C$4:$J$39,'D.1.4.6. - MĚŘENÍ A REGULACE'!$C$45:$J$69,'D.1.4.6. - MĚŘENÍ A REGULACE'!$C$75:$K$366</definedName>
    <definedName name="_xlnm.Print_Area" localSheetId="13">'D.1.4.7. - SILNOPROUD'!$C$4:$J$39,'D.1.4.7. - SILNOPROUD'!$C$45:$J$69,'D.1.4.7. - SILNOPROUD'!$C$75:$K$676</definedName>
    <definedName name="_xlnm.Print_Area" localSheetId="14">'D.1.4.8.-1 - EL. KOMUNIKACE'!$C$4:$J$41,'D.1.4.8.-1 - EL. KOMUNIKACE'!$C$47:$J$72,'D.1.4.8.-1 - EL. KOMUNIKACE'!$C$78:$K$402</definedName>
    <definedName name="_xlnm.Print_Area" localSheetId="15">'D.1.4.8.-2 - EL. KOMUNIKA...'!$C$4:$J$41,'D.1.4.8.-2 - EL. KOMUNIKA...'!$C$47:$J$69,'D.1.4.8.-2 - EL. KOMUNIKA...'!$C$75:$K$280</definedName>
    <definedName name="_xlnm.Print_Area" localSheetId="21">'D.2.1. - ROZVOD MEDICIÁL....'!$C$4:$J$39,'D.2.1. - ROZVOD MEDICIÁL....'!$C$45:$J$65,'D.2.1. - ROZVOD MEDICIÁL....'!$C$71:$K$312</definedName>
    <definedName name="_xlnm.Print_Area" localSheetId="22">'D.2.2. - ZDRAVOTNICKÁ TEC...'!$C$4:$J$39,'D.2.2. - ZDRAVOTNICKÁ TEC...'!$C$45:$J$62,'D.2.2. - ZDRAVOTNICKÁ TEC...'!$C$68:$K$127</definedName>
    <definedName name="_xlnm.Print_Area" localSheetId="24">'Pokyny pro vyplnění'!$B$2:$K$71,'Pokyny pro vyplnění'!$B$74:$K$118,'Pokyny pro vyplnění'!$B$121:$K$161,'Pokyny pro vyplnění'!$B$164:$K$219</definedName>
    <definedName name="_xlnm.Print_Area" localSheetId="25">'Poznámky k soupisu'!$A$1:$L$30</definedName>
    <definedName name="_xlnm.Print_Area" localSheetId="0">'Rekapitulace stavby'!$D$4:$AO$36,'Rekapitulace stavby'!$C$42:$AQ$82</definedName>
  </definedNames>
  <calcPr calcId="181029"/>
</workbook>
</file>

<file path=xl/calcChain.xml><?xml version="1.0" encoding="utf-8"?>
<calcChain xmlns="http://schemas.openxmlformats.org/spreadsheetml/2006/main">
  <c r="J37" i="24" l="1"/>
  <c r="J36" i="24"/>
  <c r="AY81" i="1" s="1"/>
  <c r="J35" i="24"/>
  <c r="AX81" i="1" s="1"/>
  <c r="BI131" i="24"/>
  <c r="BH131" i="24"/>
  <c r="BG131" i="24"/>
  <c r="BF131" i="24"/>
  <c r="T131" i="24"/>
  <c r="R131" i="24"/>
  <c r="P131" i="24"/>
  <c r="BI127" i="24"/>
  <c r="BH127" i="24"/>
  <c r="BG127" i="24"/>
  <c r="BF127" i="24"/>
  <c r="T127" i="24"/>
  <c r="R127" i="24"/>
  <c r="P127" i="24"/>
  <c r="BI123" i="24"/>
  <c r="BH123" i="24"/>
  <c r="BG123" i="24"/>
  <c r="BF123" i="24"/>
  <c r="T123" i="24"/>
  <c r="R123" i="24"/>
  <c r="P123" i="24"/>
  <c r="BI119" i="24"/>
  <c r="BH119" i="24"/>
  <c r="BG119" i="24"/>
  <c r="BF119" i="24"/>
  <c r="T119" i="24"/>
  <c r="R119" i="24"/>
  <c r="P119" i="24"/>
  <c r="BI115" i="24"/>
  <c r="BH115" i="24"/>
  <c r="BG115" i="24"/>
  <c r="BF115" i="24"/>
  <c r="T115" i="24"/>
  <c r="R115" i="24"/>
  <c r="P115" i="24"/>
  <c r="BI111" i="24"/>
  <c r="BH111" i="24"/>
  <c r="BG111" i="24"/>
  <c r="BF111" i="24"/>
  <c r="T111" i="24"/>
  <c r="R111" i="24"/>
  <c r="P111" i="24"/>
  <c r="BI105" i="24"/>
  <c r="BH105" i="24"/>
  <c r="BG105" i="24"/>
  <c r="BF105" i="24"/>
  <c r="T105" i="24"/>
  <c r="R105" i="24"/>
  <c r="P105" i="24"/>
  <c r="BI101" i="24"/>
  <c r="BH101" i="24"/>
  <c r="BG101" i="24"/>
  <c r="BF101" i="24"/>
  <c r="T101" i="24"/>
  <c r="R101" i="24"/>
  <c r="P101" i="24"/>
  <c r="BI97" i="24"/>
  <c r="BH97" i="24"/>
  <c r="BG97" i="24"/>
  <c r="BF97" i="24"/>
  <c r="T97" i="24"/>
  <c r="R97" i="24"/>
  <c r="P97" i="24"/>
  <c r="BI93" i="24"/>
  <c r="BH93" i="24"/>
  <c r="BG93" i="24"/>
  <c r="BF93" i="24"/>
  <c r="T93" i="24"/>
  <c r="R93" i="24"/>
  <c r="P93" i="24"/>
  <c r="BI89" i="24"/>
  <c r="BH89" i="24"/>
  <c r="BG89" i="24"/>
  <c r="BF89" i="24"/>
  <c r="T89" i="24"/>
  <c r="R89" i="24"/>
  <c r="P89" i="24"/>
  <c r="BI85" i="24"/>
  <c r="BH85" i="24"/>
  <c r="BG85" i="24"/>
  <c r="BF85" i="24"/>
  <c r="T85" i="24"/>
  <c r="R85" i="24"/>
  <c r="P85" i="24"/>
  <c r="F76" i="24"/>
  <c r="E74" i="24"/>
  <c r="F52" i="24"/>
  <c r="E50" i="24"/>
  <c r="J24" i="24"/>
  <c r="E24" i="24"/>
  <c r="J79" i="24"/>
  <c r="J23" i="24"/>
  <c r="J21" i="24"/>
  <c r="E21" i="24"/>
  <c r="J78" i="24" s="1"/>
  <c r="J20" i="24"/>
  <c r="J18" i="24"/>
  <c r="E18" i="24"/>
  <c r="F79" i="24"/>
  <c r="J17" i="24"/>
  <c r="J15" i="24"/>
  <c r="E15" i="24"/>
  <c r="F54" i="24" s="1"/>
  <c r="J14" i="24"/>
  <c r="J12" i="24"/>
  <c r="J52" i="24"/>
  <c r="E7" i="24"/>
  <c r="E72" i="24" s="1"/>
  <c r="J37" i="23"/>
  <c r="J36" i="23"/>
  <c r="AY80" i="1" s="1"/>
  <c r="J35" i="23"/>
  <c r="AX80" i="1"/>
  <c r="BI126" i="23"/>
  <c r="BH126" i="23"/>
  <c r="BG126" i="23"/>
  <c r="BF126" i="23"/>
  <c r="T126" i="23"/>
  <c r="R126" i="23"/>
  <c r="P126" i="23"/>
  <c r="BI124" i="23"/>
  <c r="BH124" i="23"/>
  <c r="BG124" i="23"/>
  <c r="BF124" i="23"/>
  <c r="T124" i="23"/>
  <c r="R124" i="23"/>
  <c r="P124" i="23"/>
  <c r="BI122" i="23"/>
  <c r="BH122" i="23"/>
  <c r="BG122" i="23"/>
  <c r="BF122" i="23"/>
  <c r="T122" i="23"/>
  <c r="R122" i="23"/>
  <c r="P122" i="23"/>
  <c r="BI120" i="23"/>
  <c r="BH120" i="23"/>
  <c r="BG120" i="23"/>
  <c r="BF120" i="23"/>
  <c r="T120" i="23"/>
  <c r="R120" i="23"/>
  <c r="P120" i="23"/>
  <c r="BI118" i="23"/>
  <c r="BH118" i="23"/>
  <c r="BG118" i="23"/>
  <c r="BF118" i="23"/>
  <c r="T118" i="23"/>
  <c r="R118" i="23"/>
  <c r="P118" i="23"/>
  <c r="BI116" i="23"/>
  <c r="BH116" i="23"/>
  <c r="BG116" i="23"/>
  <c r="BF116" i="23"/>
  <c r="T116" i="23"/>
  <c r="R116" i="23"/>
  <c r="P116" i="23"/>
  <c r="BI114" i="23"/>
  <c r="BH114" i="23"/>
  <c r="BG114" i="23"/>
  <c r="BF114" i="23"/>
  <c r="T114" i="23"/>
  <c r="R114" i="23"/>
  <c r="P114" i="23"/>
  <c r="BI112" i="23"/>
  <c r="BH112" i="23"/>
  <c r="BG112" i="23"/>
  <c r="BF112" i="23"/>
  <c r="T112" i="23"/>
  <c r="R112" i="23"/>
  <c r="P112" i="23"/>
  <c r="BI110" i="23"/>
  <c r="BH110" i="23"/>
  <c r="BG110" i="23"/>
  <c r="BF110" i="23"/>
  <c r="T110" i="23"/>
  <c r="R110" i="23"/>
  <c r="P110" i="23"/>
  <c r="BI108" i="23"/>
  <c r="BH108" i="23"/>
  <c r="BG108" i="23"/>
  <c r="BF108" i="23"/>
  <c r="T108" i="23"/>
  <c r="R108" i="23"/>
  <c r="P108" i="23"/>
  <c r="BI106" i="23"/>
  <c r="BH106" i="23"/>
  <c r="BG106" i="23"/>
  <c r="BF106" i="23"/>
  <c r="T106" i="23"/>
  <c r="R106" i="23"/>
  <c r="P106"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BI92" i="23"/>
  <c r="BH92" i="23"/>
  <c r="BG92" i="23"/>
  <c r="BF92" i="23"/>
  <c r="T92" i="23"/>
  <c r="R92" i="23"/>
  <c r="P92" i="23"/>
  <c r="BI90" i="23"/>
  <c r="BH90" i="23"/>
  <c r="BG90" i="23"/>
  <c r="BF90" i="23"/>
  <c r="T90" i="23"/>
  <c r="R90" i="23"/>
  <c r="P90" i="23"/>
  <c r="BI88" i="23"/>
  <c r="BH88" i="23"/>
  <c r="BG88" i="23"/>
  <c r="BF88" i="23"/>
  <c r="T88" i="23"/>
  <c r="R88" i="23"/>
  <c r="P88" i="23"/>
  <c r="BI86" i="23"/>
  <c r="BH86" i="23"/>
  <c r="BG86" i="23"/>
  <c r="BF86" i="23"/>
  <c r="T86" i="23"/>
  <c r="R86" i="23"/>
  <c r="P86" i="23"/>
  <c r="BI84" i="23"/>
  <c r="BH84" i="23"/>
  <c r="BG84" i="23"/>
  <c r="BF84" i="23"/>
  <c r="T84" i="23"/>
  <c r="R84" i="23"/>
  <c r="P84" i="23"/>
  <c r="F75" i="23"/>
  <c r="E73" i="23"/>
  <c r="F52" i="23"/>
  <c r="E50" i="23"/>
  <c r="J24" i="23"/>
  <c r="E24" i="23"/>
  <c r="J55" i="23"/>
  <c r="J23" i="23"/>
  <c r="J21" i="23"/>
  <c r="E21" i="23"/>
  <c r="J54" i="23" s="1"/>
  <c r="J20" i="23"/>
  <c r="J18" i="23"/>
  <c r="E18" i="23"/>
  <c r="F55" i="23"/>
  <c r="J17" i="23"/>
  <c r="J15" i="23"/>
  <c r="E15" i="23"/>
  <c r="F77" i="23" s="1"/>
  <c r="J14" i="23"/>
  <c r="J12" i="23"/>
  <c r="J75" i="23"/>
  <c r="E7" i="23"/>
  <c r="E71" i="23"/>
  <c r="J37" i="22"/>
  <c r="J36" i="22"/>
  <c r="AY79" i="1" s="1"/>
  <c r="J35" i="22"/>
  <c r="AX79" i="1"/>
  <c r="BI309" i="22"/>
  <c r="BH309" i="22"/>
  <c r="BG309" i="22"/>
  <c r="BF309" i="22"/>
  <c r="T309" i="22"/>
  <c r="R309" i="22"/>
  <c r="P309" i="22"/>
  <c r="BI305" i="22"/>
  <c r="BH305" i="22"/>
  <c r="BG305" i="22"/>
  <c r="BF305" i="22"/>
  <c r="T305" i="22"/>
  <c r="R305" i="22"/>
  <c r="P305" i="22"/>
  <c r="BI301" i="22"/>
  <c r="BH301" i="22"/>
  <c r="BG301" i="22"/>
  <c r="BF301" i="22"/>
  <c r="T301" i="22"/>
  <c r="R301" i="22"/>
  <c r="P301" i="22"/>
  <c r="BI297" i="22"/>
  <c r="BH297" i="22"/>
  <c r="BG297" i="22"/>
  <c r="BF297" i="22"/>
  <c r="T297" i="22"/>
  <c r="R297" i="22"/>
  <c r="P297" i="22"/>
  <c r="BI293" i="22"/>
  <c r="BH293" i="22"/>
  <c r="BG293" i="22"/>
  <c r="BF293" i="22"/>
  <c r="T293" i="22"/>
  <c r="R293" i="22"/>
  <c r="P293" i="22"/>
  <c r="BI287" i="22"/>
  <c r="BH287" i="22"/>
  <c r="BG287" i="22"/>
  <c r="BF287" i="22"/>
  <c r="T287" i="22"/>
  <c r="R287" i="22"/>
  <c r="P287" i="22"/>
  <c r="BI282" i="22"/>
  <c r="BH282" i="22"/>
  <c r="BG282" i="22"/>
  <c r="BF282" i="22"/>
  <c r="T282" i="22"/>
  <c r="R282" i="22"/>
  <c r="P282" i="22"/>
  <c r="BI276" i="22"/>
  <c r="BH276" i="22"/>
  <c r="BG276" i="22"/>
  <c r="BF276" i="22"/>
  <c r="T276" i="22"/>
  <c r="R276" i="22"/>
  <c r="P276" i="22"/>
  <c r="BI271" i="22"/>
  <c r="BH271" i="22"/>
  <c r="BG271" i="22"/>
  <c r="BF271" i="22"/>
  <c r="T271" i="22"/>
  <c r="R271" i="22"/>
  <c r="P271" i="22"/>
  <c r="BI266" i="22"/>
  <c r="BH266" i="22"/>
  <c r="BG266" i="22"/>
  <c r="BF266" i="22"/>
  <c r="T266" i="22"/>
  <c r="R266" i="22"/>
  <c r="P266" i="22"/>
  <c r="BI261" i="22"/>
  <c r="BH261" i="22"/>
  <c r="BG261" i="22"/>
  <c r="BF261" i="22"/>
  <c r="T261" i="22"/>
  <c r="R261" i="22"/>
  <c r="P261" i="22"/>
  <c r="BI255" i="22"/>
  <c r="BH255" i="22"/>
  <c r="BG255" i="22"/>
  <c r="BF255" i="22"/>
  <c r="T255" i="22"/>
  <c r="R255" i="22"/>
  <c r="P255" i="22"/>
  <c r="BI250" i="22"/>
  <c r="BH250" i="22"/>
  <c r="BG250" i="22"/>
  <c r="BF250" i="22"/>
  <c r="T250" i="22"/>
  <c r="R250" i="22"/>
  <c r="P250" i="22"/>
  <c r="BI245" i="22"/>
  <c r="BH245" i="22"/>
  <c r="BG245" i="22"/>
  <c r="BF245" i="22"/>
  <c r="T245" i="22"/>
  <c r="R245" i="22"/>
  <c r="P245" i="22"/>
  <c r="BI240" i="22"/>
  <c r="BH240" i="22"/>
  <c r="BG240" i="22"/>
  <c r="BF240" i="22"/>
  <c r="T240" i="22"/>
  <c r="R240" i="22"/>
  <c r="P240" i="22"/>
  <c r="BI235" i="22"/>
  <c r="BH235" i="22"/>
  <c r="BG235" i="22"/>
  <c r="BF235" i="22"/>
  <c r="T235" i="22"/>
  <c r="R235" i="22"/>
  <c r="P235" i="22"/>
  <c r="BI230" i="22"/>
  <c r="BH230" i="22"/>
  <c r="BG230" i="22"/>
  <c r="BF230" i="22"/>
  <c r="T230" i="22"/>
  <c r="R230" i="22"/>
  <c r="P230" i="22"/>
  <c r="BI225" i="22"/>
  <c r="BH225" i="22"/>
  <c r="BG225" i="22"/>
  <c r="BF225" i="22"/>
  <c r="T225" i="22"/>
  <c r="R225" i="22"/>
  <c r="P225" i="22"/>
  <c r="BI220" i="22"/>
  <c r="BH220" i="22"/>
  <c r="BG220" i="22"/>
  <c r="BF220" i="22"/>
  <c r="T220" i="22"/>
  <c r="R220" i="22"/>
  <c r="P220" i="22"/>
  <c r="BI215" i="22"/>
  <c r="BH215" i="22"/>
  <c r="BG215" i="22"/>
  <c r="BF215" i="22"/>
  <c r="T215" i="22"/>
  <c r="R215" i="22"/>
  <c r="P215" i="22"/>
  <c r="BI210" i="22"/>
  <c r="BH210" i="22"/>
  <c r="BG210" i="22"/>
  <c r="BF210" i="22"/>
  <c r="T210" i="22"/>
  <c r="R210" i="22"/>
  <c r="P210" i="22"/>
  <c r="BI205" i="22"/>
  <c r="BH205" i="22"/>
  <c r="BG205" i="22"/>
  <c r="BF205" i="22"/>
  <c r="T205" i="22"/>
  <c r="R205" i="22"/>
  <c r="P205" i="22"/>
  <c r="BI200" i="22"/>
  <c r="BH200" i="22"/>
  <c r="BG200" i="22"/>
  <c r="BF200" i="22"/>
  <c r="T200" i="22"/>
  <c r="R200" i="22"/>
  <c r="P200" i="22"/>
  <c r="BI195" i="22"/>
  <c r="BH195" i="22"/>
  <c r="BG195" i="22"/>
  <c r="BF195" i="22"/>
  <c r="T195" i="22"/>
  <c r="R195" i="22"/>
  <c r="P195" i="22"/>
  <c r="BI190" i="22"/>
  <c r="BH190" i="22"/>
  <c r="BG190" i="22"/>
  <c r="BF190" i="22"/>
  <c r="T190" i="22"/>
  <c r="R190" i="22"/>
  <c r="P190" i="22"/>
  <c r="BI185" i="22"/>
  <c r="BH185" i="22"/>
  <c r="BG185" i="22"/>
  <c r="BF185" i="22"/>
  <c r="T185" i="22"/>
  <c r="R185" i="22"/>
  <c r="P185" i="22"/>
  <c r="BI180" i="22"/>
  <c r="BH180" i="22"/>
  <c r="BG180" i="22"/>
  <c r="BF180" i="22"/>
  <c r="T180" i="22"/>
  <c r="R180" i="22"/>
  <c r="P180" i="22"/>
  <c r="BI175" i="22"/>
  <c r="BH175" i="22"/>
  <c r="BG175" i="22"/>
  <c r="BF175" i="22"/>
  <c r="T175" i="22"/>
  <c r="R175" i="22"/>
  <c r="P175" i="22"/>
  <c r="BI170" i="22"/>
  <c r="BH170" i="22"/>
  <c r="BG170" i="22"/>
  <c r="BF170" i="22"/>
  <c r="T170" i="22"/>
  <c r="R170" i="22"/>
  <c r="P170" i="22"/>
  <c r="BI165" i="22"/>
  <c r="BH165" i="22"/>
  <c r="BG165" i="22"/>
  <c r="BF165" i="22"/>
  <c r="T165" i="22"/>
  <c r="R165" i="22"/>
  <c r="P165" i="22"/>
  <c r="BI160" i="22"/>
  <c r="BH160" i="22"/>
  <c r="BG160" i="22"/>
  <c r="BF160" i="22"/>
  <c r="T160" i="22"/>
  <c r="R160" i="22"/>
  <c r="P160" i="22"/>
  <c r="BI155" i="22"/>
  <c r="BH155" i="22"/>
  <c r="BG155" i="22"/>
  <c r="BF155" i="22"/>
  <c r="T155" i="22"/>
  <c r="R155" i="22"/>
  <c r="P155" i="22"/>
  <c r="BI150" i="22"/>
  <c r="BH150" i="22"/>
  <c r="BG150" i="22"/>
  <c r="BF150" i="22"/>
  <c r="T150" i="22"/>
  <c r="R150" i="22"/>
  <c r="P150" i="22"/>
  <c r="BI145" i="22"/>
  <c r="BH145" i="22"/>
  <c r="BG145" i="22"/>
  <c r="BF145" i="22"/>
  <c r="T145" i="22"/>
  <c r="R145" i="22"/>
  <c r="P145" i="22"/>
  <c r="BI140" i="22"/>
  <c r="BH140" i="22"/>
  <c r="BG140" i="22"/>
  <c r="BF140" i="22"/>
  <c r="T140" i="22"/>
  <c r="R140" i="22"/>
  <c r="P140" i="22"/>
  <c r="BI135" i="22"/>
  <c r="BH135" i="22"/>
  <c r="BG135" i="22"/>
  <c r="BF135" i="22"/>
  <c r="T135" i="22"/>
  <c r="R135" i="22"/>
  <c r="P135" i="22"/>
  <c r="BI130" i="22"/>
  <c r="BH130" i="22"/>
  <c r="BG130" i="22"/>
  <c r="BF130" i="22"/>
  <c r="T130" i="22"/>
  <c r="R130" i="22"/>
  <c r="P130" i="22"/>
  <c r="BI125" i="22"/>
  <c r="BH125" i="22"/>
  <c r="BG125" i="22"/>
  <c r="BF125" i="22"/>
  <c r="T125" i="22"/>
  <c r="R125" i="22"/>
  <c r="P125" i="22"/>
  <c r="BI120" i="22"/>
  <c r="BH120" i="22"/>
  <c r="BG120" i="22"/>
  <c r="BF120" i="22"/>
  <c r="T120" i="22"/>
  <c r="R120" i="22"/>
  <c r="P120" i="22"/>
  <c r="BI115" i="22"/>
  <c r="BH115" i="22"/>
  <c r="BG115" i="22"/>
  <c r="BF115" i="22"/>
  <c r="T115" i="22"/>
  <c r="R115" i="22"/>
  <c r="P115" i="22"/>
  <c r="BI112" i="22"/>
  <c r="BH112" i="22"/>
  <c r="BG112" i="22"/>
  <c r="BF112" i="22"/>
  <c r="T112" i="22"/>
  <c r="R112" i="22"/>
  <c r="P112" i="22"/>
  <c r="BI107" i="22"/>
  <c r="BH107" i="22"/>
  <c r="BG107" i="22"/>
  <c r="BF107" i="22"/>
  <c r="T107" i="22"/>
  <c r="R107" i="22"/>
  <c r="P107" i="22"/>
  <c r="BI102" i="22"/>
  <c r="BH102" i="22"/>
  <c r="BG102" i="22"/>
  <c r="BF102" i="22"/>
  <c r="T102" i="22"/>
  <c r="R102" i="22"/>
  <c r="P102" i="22"/>
  <c r="BI97" i="22"/>
  <c r="BH97" i="22"/>
  <c r="BG97" i="22"/>
  <c r="BF97" i="22"/>
  <c r="T97" i="22"/>
  <c r="R97" i="22"/>
  <c r="P97" i="22"/>
  <c r="BI92" i="22"/>
  <c r="BH92" i="22"/>
  <c r="BG92" i="22"/>
  <c r="BF92" i="22"/>
  <c r="T92" i="22"/>
  <c r="R92" i="22"/>
  <c r="P92" i="22"/>
  <c r="BI87" i="22"/>
  <c r="BH87" i="22"/>
  <c r="BG87" i="22"/>
  <c r="BF87" i="22"/>
  <c r="T87" i="22"/>
  <c r="R87" i="22"/>
  <c r="P87" i="22"/>
  <c r="F78" i="22"/>
  <c r="E76" i="22"/>
  <c r="F52" i="22"/>
  <c r="E50" i="22"/>
  <c r="J24" i="22"/>
  <c r="E24" i="22"/>
  <c r="J81" i="22" s="1"/>
  <c r="J23" i="22"/>
  <c r="J21" i="22"/>
  <c r="E21" i="22"/>
  <c r="J54" i="22" s="1"/>
  <c r="J20" i="22"/>
  <c r="J18" i="22"/>
  <c r="E18" i="22"/>
  <c r="F81" i="22" s="1"/>
  <c r="J17" i="22"/>
  <c r="J15" i="22"/>
  <c r="E15" i="22"/>
  <c r="F54" i="22" s="1"/>
  <c r="J14" i="22"/>
  <c r="J12" i="22"/>
  <c r="J78" i="22"/>
  <c r="E7" i="22"/>
  <c r="E74" i="22"/>
  <c r="J37" i="21"/>
  <c r="J36" i="21"/>
  <c r="AY78" i="1" s="1"/>
  <c r="J35" i="21"/>
  <c r="AX78" i="1" s="1"/>
  <c r="BI234" i="21"/>
  <c r="BH234" i="21"/>
  <c r="BG234" i="21"/>
  <c r="BF234" i="21"/>
  <c r="T234" i="21"/>
  <c r="R234" i="21"/>
  <c r="P234" i="21"/>
  <c r="BI230" i="21"/>
  <c r="BH230" i="21"/>
  <c r="BG230" i="21"/>
  <c r="BF230" i="21"/>
  <c r="T230" i="21"/>
  <c r="R230" i="21"/>
  <c r="P230" i="21"/>
  <c r="BI225" i="21"/>
  <c r="BH225" i="21"/>
  <c r="BG225" i="21"/>
  <c r="BF225" i="21"/>
  <c r="T225" i="21"/>
  <c r="T224" i="21"/>
  <c r="R225" i="21"/>
  <c r="R224" i="21"/>
  <c r="P225" i="21"/>
  <c r="P224" i="21"/>
  <c r="BI212" i="21"/>
  <c r="BH212" i="21"/>
  <c r="BG212" i="21"/>
  <c r="BF212" i="21"/>
  <c r="T212" i="21"/>
  <c r="T211" i="21"/>
  <c r="R212" i="21"/>
  <c r="R211" i="21"/>
  <c r="P212" i="21"/>
  <c r="P211" i="21" s="1"/>
  <c r="BI206" i="21"/>
  <c r="BH206" i="21"/>
  <c r="BG206" i="21"/>
  <c r="BF206" i="21"/>
  <c r="T206" i="21"/>
  <c r="R206" i="21"/>
  <c r="P206" i="21"/>
  <c r="BI202" i="21"/>
  <c r="BH202" i="21"/>
  <c r="BG202" i="21"/>
  <c r="BF202" i="21"/>
  <c r="T202" i="21"/>
  <c r="R202" i="21"/>
  <c r="P202" i="21"/>
  <c r="BI197" i="21"/>
  <c r="BH197" i="21"/>
  <c r="BG197" i="21"/>
  <c r="BF197" i="21"/>
  <c r="T197" i="21"/>
  <c r="R197" i="21"/>
  <c r="P197" i="21"/>
  <c r="BI192" i="21"/>
  <c r="BH192" i="21"/>
  <c r="BG192" i="21"/>
  <c r="BF192" i="21"/>
  <c r="T192" i="21"/>
  <c r="R192" i="21"/>
  <c r="P192" i="21"/>
  <c r="BI187" i="21"/>
  <c r="BH187" i="21"/>
  <c r="BG187" i="21"/>
  <c r="BF187" i="21"/>
  <c r="T187" i="21"/>
  <c r="R187" i="21"/>
  <c r="P187" i="21"/>
  <c r="BI182" i="21"/>
  <c r="BH182" i="21"/>
  <c r="BG182" i="21"/>
  <c r="BF182" i="21"/>
  <c r="T182" i="21"/>
  <c r="R182" i="21"/>
  <c r="P182" i="21"/>
  <c r="BI177" i="21"/>
  <c r="BH177" i="21"/>
  <c r="BG177" i="21"/>
  <c r="BF177" i="21"/>
  <c r="T177" i="21"/>
  <c r="R177" i="21"/>
  <c r="P177" i="21"/>
  <c r="BI172" i="21"/>
  <c r="BH172" i="21"/>
  <c r="BG172" i="21"/>
  <c r="BF172" i="21"/>
  <c r="T172" i="21"/>
  <c r="R172" i="21"/>
  <c r="P172" i="21"/>
  <c r="BI161" i="21"/>
  <c r="BH161" i="21"/>
  <c r="BG161" i="21"/>
  <c r="BF161" i="21"/>
  <c r="T161" i="21"/>
  <c r="R161" i="21"/>
  <c r="P161" i="21"/>
  <c r="BI155" i="21"/>
  <c r="BH155" i="21"/>
  <c r="BG155" i="21"/>
  <c r="BF155" i="21"/>
  <c r="T155" i="21"/>
  <c r="R155" i="21"/>
  <c r="P155" i="21"/>
  <c r="BI150" i="21"/>
  <c r="BH150" i="21"/>
  <c r="BG150" i="21"/>
  <c r="BF150" i="21"/>
  <c r="T150" i="21"/>
  <c r="R150" i="21"/>
  <c r="P150" i="21"/>
  <c r="BI139" i="21"/>
  <c r="BH139" i="21"/>
  <c r="BG139" i="21"/>
  <c r="BF139" i="21"/>
  <c r="T139" i="21"/>
  <c r="R139" i="21"/>
  <c r="P139" i="21"/>
  <c r="BI133" i="21"/>
  <c r="BH133" i="21"/>
  <c r="BG133" i="21"/>
  <c r="BF133" i="21"/>
  <c r="T133" i="21"/>
  <c r="R133" i="21"/>
  <c r="P133" i="21"/>
  <c r="BI128" i="21"/>
  <c r="BH128" i="21"/>
  <c r="BG128" i="21"/>
  <c r="BF128" i="21"/>
  <c r="T128" i="21"/>
  <c r="R128" i="21"/>
  <c r="P128" i="21"/>
  <c r="BI124" i="21"/>
  <c r="BH124" i="21"/>
  <c r="BG124" i="21"/>
  <c r="BF124" i="21"/>
  <c r="T124" i="21"/>
  <c r="R124" i="21"/>
  <c r="P124" i="21"/>
  <c r="BI119" i="21"/>
  <c r="BH119" i="21"/>
  <c r="BG119" i="21"/>
  <c r="BF119" i="21"/>
  <c r="T119" i="21"/>
  <c r="R119" i="21"/>
  <c r="P119" i="21"/>
  <c r="BI115" i="21"/>
  <c r="BH115" i="21"/>
  <c r="BG115" i="21"/>
  <c r="BF115" i="21"/>
  <c r="T115" i="21"/>
  <c r="R115" i="21"/>
  <c r="P115" i="21"/>
  <c r="BI108" i="21"/>
  <c r="BH108" i="21"/>
  <c r="BG108" i="21"/>
  <c r="BF108" i="21"/>
  <c r="T108" i="21"/>
  <c r="R108" i="21"/>
  <c r="P108" i="21"/>
  <c r="BI101" i="21"/>
  <c r="BH101" i="21"/>
  <c r="BG101" i="21"/>
  <c r="BF101" i="21"/>
  <c r="T101" i="21"/>
  <c r="R101" i="21"/>
  <c r="P101" i="21"/>
  <c r="BI93" i="21"/>
  <c r="BH93" i="21"/>
  <c r="BG93" i="21"/>
  <c r="BF93" i="21"/>
  <c r="T93" i="21"/>
  <c r="R93" i="21"/>
  <c r="P93" i="21"/>
  <c r="BI87" i="21"/>
  <c r="BH87" i="21"/>
  <c r="BG87" i="21"/>
  <c r="BF87" i="21"/>
  <c r="T87" i="21"/>
  <c r="R87" i="21"/>
  <c r="P87" i="21"/>
  <c r="F78" i="21"/>
  <c r="E76" i="21"/>
  <c r="F52" i="21"/>
  <c r="E50" i="21"/>
  <c r="J24" i="21"/>
  <c r="E24" i="21"/>
  <c r="J55" i="21"/>
  <c r="J23" i="21"/>
  <c r="J21" i="21"/>
  <c r="E21" i="21"/>
  <c r="J54" i="21" s="1"/>
  <c r="J20" i="21"/>
  <c r="J18" i="21"/>
  <c r="E18" i="21"/>
  <c r="F81" i="21"/>
  <c r="J17" i="21"/>
  <c r="J15" i="21"/>
  <c r="E15" i="21"/>
  <c r="F54" i="21" s="1"/>
  <c r="J14" i="21"/>
  <c r="J12" i="21"/>
  <c r="J78" i="21"/>
  <c r="E7" i="21"/>
  <c r="E74" i="21" s="1"/>
  <c r="J39" i="20"/>
  <c r="J38" i="20"/>
  <c r="AY77" i="1" s="1"/>
  <c r="J37" i="20"/>
  <c r="AX77" i="1" s="1"/>
  <c r="BI520" i="20"/>
  <c r="BH520" i="20"/>
  <c r="BG520" i="20"/>
  <c r="BF520" i="20"/>
  <c r="T520" i="20"/>
  <c r="R520" i="20"/>
  <c r="P520" i="20"/>
  <c r="BI515" i="20"/>
  <c r="BH515" i="20"/>
  <c r="BG515" i="20"/>
  <c r="BF515" i="20"/>
  <c r="T515" i="20"/>
  <c r="R515" i="20"/>
  <c r="P515" i="20"/>
  <c r="BI511" i="20"/>
  <c r="BH511" i="20"/>
  <c r="BG511" i="20"/>
  <c r="BF511" i="20"/>
  <c r="T511" i="20"/>
  <c r="R511" i="20"/>
  <c r="P511" i="20"/>
  <c r="BI507" i="20"/>
  <c r="BH507" i="20"/>
  <c r="BG507" i="20"/>
  <c r="BF507" i="20"/>
  <c r="T507" i="20"/>
  <c r="R507" i="20"/>
  <c r="P507" i="20"/>
  <c r="BI500" i="20"/>
  <c r="BH500" i="20"/>
  <c r="BG500" i="20"/>
  <c r="BF500" i="20"/>
  <c r="T500" i="20"/>
  <c r="R500" i="20"/>
  <c r="P500" i="20"/>
  <c r="BI494" i="20"/>
  <c r="BH494" i="20"/>
  <c r="BG494" i="20"/>
  <c r="BF494" i="20"/>
  <c r="T494" i="20"/>
  <c r="R494" i="20"/>
  <c r="P494" i="20"/>
  <c r="BI488" i="20"/>
  <c r="BH488" i="20"/>
  <c r="BG488" i="20"/>
  <c r="BF488" i="20"/>
  <c r="T488" i="20"/>
  <c r="R488" i="20"/>
  <c r="P488" i="20"/>
  <c r="BI481" i="20"/>
  <c r="BH481" i="20"/>
  <c r="BG481" i="20"/>
  <c r="BF481" i="20"/>
  <c r="T481" i="20"/>
  <c r="R481" i="20"/>
  <c r="P481" i="20"/>
  <c r="BI473" i="20"/>
  <c r="BH473" i="20"/>
  <c r="BG473" i="20"/>
  <c r="BF473" i="20"/>
  <c r="T473" i="20"/>
  <c r="R473" i="20"/>
  <c r="P473" i="20"/>
  <c r="BI465" i="20"/>
  <c r="BH465" i="20"/>
  <c r="BG465" i="20"/>
  <c r="BF465" i="20"/>
  <c r="T465" i="20"/>
  <c r="R465" i="20"/>
  <c r="P465" i="20"/>
  <c r="BI457" i="20"/>
  <c r="BH457" i="20"/>
  <c r="BG457" i="20"/>
  <c r="BF457" i="20"/>
  <c r="T457" i="20"/>
  <c r="R457" i="20"/>
  <c r="P457" i="20"/>
  <c r="BI450" i="20"/>
  <c r="BH450" i="20"/>
  <c r="BG450" i="20"/>
  <c r="BF450" i="20"/>
  <c r="T450" i="20"/>
  <c r="R450" i="20"/>
  <c r="P450" i="20"/>
  <c r="BI443" i="20"/>
  <c r="BH443" i="20"/>
  <c r="BG443" i="20"/>
  <c r="BF443" i="20"/>
  <c r="T443" i="20"/>
  <c r="R443" i="20"/>
  <c r="P443" i="20"/>
  <c r="BI435" i="20"/>
  <c r="BH435" i="20"/>
  <c r="BG435" i="20"/>
  <c r="BF435" i="20"/>
  <c r="T435" i="20"/>
  <c r="R435" i="20"/>
  <c r="P435" i="20"/>
  <c r="BI426" i="20"/>
  <c r="BH426" i="20"/>
  <c r="BG426" i="20"/>
  <c r="BF426" i="20"/>
  <c r="T426" i="20"/>
  <c r="R426" i="20"/>
  <c r="P426" i="20"/>
  <c r="BI417" i="20"/>
  <c r="BH417" i="20"/>
  <c r="BG417" i="20"/>
  <c r="BF417" i="20"/>
  <c r="T417" i="20"/>
  <c r="R417" i="20"/>
  <c r="P417" i="20"/>
  <c r="BI413" i="20"/>
  <c r="BH413" i="20"/>
  <c r="BG413" i="20"/>
  <c r="BF413" i="20"/>
  <c r="T413" i="20"/>
  <c r="R413" i="20"/>
  <c r="P413" i="20"/>
  <c r="BI409" i="20"/>
  <c r="BH409" i="20"/>
  <c r="BG409" i="20"/>
  <c r="BF409" i="20"/>
  <c r="T409" i="20"/>
  <c r="R409" i="20"/>
  <c r="P409" i="20"/>
  <c r="BI404" i="20"/>
  <c r="BH404" i="20"/>
  <c r="BG404" i="20"/>
  <c r="BF404" i="20"/>
  <c r="T404" i="20"/>
  <c r="R404" i="20"/>
  <c r="P404" i="20"/>
  <c r="BI399" i="20"/>
  <c r="BH399" i="20"/>
  <c r="BG399" i="20"/>
  <c r="BF399" i="20"/>
  <c r="T399" i="20"/>
  <c r="R399" i="20"/>
  <c r="P399" i="20"/>
  <c r="BI396" i="20"/>
  <c r="BH396" i="20"/>
  <c r="BG396" i="20"/>
  <c r="BF396" i="20"/>
  <c r="T396" i="20"/>
  <c r="R396" i="20"/>
  <c r="P396" i="20"/>
  <c r="BI391" i="20"/>
  <c r="BH391" i="20"/>
  <c r="BG391" i="20"/>
  <c r="BF391" i="20"/>
  <c r="T391" i="20"/>
  <c r="R391" i="20"/>
  <c r="P391" i="20"/>
  <c r="BI388" i="20"/>
  <c r="BH388" i="20"/>
  <c r="BG388" i="20"/>
  <c r="BF388" i="20"/>
  <c r="T388" i="20"/>
  <c r="R388" i="20"/>
  <c r="P388" i="20"/>
  <c r="BI384" i="20"/>
  <c r="BH384" i="20"/>
  <c r="BG384" i="20"/>
  <c r="BF384" i="20"/>
  <c r="T384" i="20"/>
  <c r="R384" i="20"/>
  <c r="P384" i="20"/>
  <c r="BI379" i="20"/>
  <c r="BH379" i="20"/>
  <c r="BG379" i="20"/>
  <c r="BF379" i="20"/>
  <c r="T379" i="20"/>
  <c r="R379" i="20"/>
  <c r="P379" i="20"/>
  <c r="BI373" i="20"/>
  <c r="BH373" i="20"/>
  <c r="BG373" i="20"/>
  <c r="BF373" i="20"/>
  <c r="T373" i="20"/>
  <c r="R373" i="20"/>
  <c r="P373" i="20"/>
  <c r="BI364" i="20"/>
  <c r="BH364" i="20"/>
  <c r="BG364" i="20"/>
  <c r="BF364" i="20"/>
  <c r="T364" i="20"/>
  <c r="R364" i="20"/>
  <c r="P364" i="20"/>
  <c r="BI356" i="20"/>
  <c r="BH356" i="20"/>
  <c r="BG356" i="20"/>
  <c r="BF356" i="20"/>
  <c r="T356" i="20"/>
  <c r="R356" i="20"/>
  <c r="P356" i="20"/>
  <c r="BI352" i="20"/>
  <c r="BH352" i="20"/>
  <c r="BG352" i="20"/>
  <c r="BF352" i="20"/>
  <c r="T352" i="20"/>
  <c r="R352" i="20"/>
  <c r="P352" i="20"/>
  <c r="BI347" i="20"/>
  <c r="BH347" i="20"/>
  <c r="BG347" i="20"/>
  <c r="BF347" i="20"/>
  <c r="T347" i="20"/>
  <c r="R347" i="20"/>
  <c r="P347" i="20"/>
  <c r="BI342" i="20"/>
  <c r="BH342" i="20"/>
  <c r="BG342" i="20"/>
  <c r="BF342" i="20"/>
  <c r="T342" i="20"/>
  <c r="R342" i="20"/>
  <c r="P342" i="20"/>
  <c r="BI338" i="20"/>
  <c r="BH338" i="20"/>
  <c r="BG338" i="20"/>
  <c r="BF338" i="20"/>
  <c r="T338" i="20"/>
  <c r="R338" i="20"/>
  <c r="P338" i="20"/>
  <c r="BI333" i="20"/>
  <c r="BH333" i="20"/>
  <c r="BG333" i="20"/>
  <c r="BF333" i="20"/>
  <c r="T333" i="20"/>
  <c r="R333" i="20"/>
  <c r="P333" i="20"/>
  <c r="BI328" i="20"/>
  <c r="BH328" i="20"/>
  <c r="BG328" i="20"/>
  <c r="BF328" i="20"/>
  <c r="T328" i="20"/>
  <c r="R328" i="20"/>
  <c r="P328" i="20"/>
  <c r="BI323" i="20"/>
  <c r="BH323" i="20"/>
  <c r="BG323" i="20"/>
  <c r="BF323" i="20"/>
  <c r="T323" i="20"/>
  <c r="R323" i="20"/>
  <c r="P323" i="20"/>
  <c r="BI318" i="20"/>
  <c r="BH318" i="20"/>
  <c r="BG318" i="20"/>
  <c r="BF318" i="20"/>
  <c r="T318" i="20"/>
  <c r="R318" i="20"/>
  <c r="P318" i="20"/>
  <c r="BI313" i="20"/>
  <c r="BH313" i="20"/>
  <c r="BG313" i="20"/>
  <c r="BF313" i="20"/>
  <c r="T313" i="20"/>
  <c r="R313" i="20"/>
  <c r="P313" i="20"/>
  <c r="BI308" i="20"/>
  <c r="BH308" i="20"/>
  <c r="BG308" i="20"/>
  <c r="BF308" i="20"/>
  <c r="T308" i="20"/>
  <c r="R308" i="20"/>
  <c r="P308" i="20"/>
  <c r="BI302" i="20"/>
  <c r="BH302" i="20"/>
  <c r="BG302" i="20"/>
  <c r="BF302" i="20"/>
  <c r="T302" i="20"/>
  <c r="R302" i="20"/>
  <c r="P302" i="20"/>
  <c r="BI296" i="20"/>
  <c r="BH296" i="20"/>
  <c r="BG296" i="20"/>
  <c r="BF296" i="20"/>
  <c r="T296" i="20"/>
  <c r="R296" i="20"/>
  <c r="P296" i="20"/>
  <c r="BI292" i="20"/>
  <c r="BH292" i="20"/>
  <c r="BG292" i="20"/>
  <c r="BF292" i="20"/>
  <c r="T292" i="20"/>
  <c r="R292" i="20"/>
  <c r="P292" i="20"/>
  <c r="BI287" i="20"/>
  <c r="BH287" i="20"/>
  <c r="BG287" i="20"/>
  <c r="BF287" i="20"/>
  <c r="T287" i="20"/>
  <c r="R287" i="20"/>
  <c r="P287" i="20"/>
  <c r="BI282" i="20"/>
  <c r="BH282" i="20"/>
  <c r="BG282" i="20"/>
  <c r="BF282" i="20"/>
  <c r="T282" i="20"/>
  <c r="R282" i="20"/>
  <c r="P282" i="20"/>
  <c r="BI277" i="20"/>
  <c r="BH277" i="20"/>
  <c r="BG277" i="20"/>
  <c r="BF277" i="20"/>
  <c r="T277" i="20"/>
  <c r="R277" i="20"/>
  <c r="P277" i="20"/>
  <c r="BI272" i="20"/>
  <c r="BH272" i="20"/>
  <c r="BG272" i="20"/>
  <c r="BF272" i="20"/>
  <c r="T272" i="20"/>
  <c r="R272" i="20"/>
  <c r="P272" i="20"/>
  <c r="BI267" i="20"/>
  <c r="BH267" i="20"/>
  <c r="BG267" i="20"/>
  <c r="BF267" i="20"/>
  <c r="T267" i="20"/>
  <c r="R267" i="20"/>
  <c r="P267" i="20"/>
  <c r="BI262" i="20"/>
  <c r="BH262" i="20"/>
  <c r="BG262" i="20"/>
  <c r="BF262" i="20"/>
  <c r="T262" i="20"/>
  <c r="R262" i="20"/>
  <c r="P262" i="20"/>
  <c r="BI256" i="20"/>
  <c r="BH256" i="20"/>
  <c r="BG256" i="20"/>
  <c r="BF256" i="20"/>
  <c r="T256" i="20"/>
  <c r="R256" i="20"/>
  <c r="P256" i="20"/>
  <c r="BI250" i="20"/>
  <c r="BH250" i="20"/>
  <c r="BG250" i="20"/>
  <c r="BF250" i="20"/>
  <c r="T250" i="20"/>
  <c r="R250" i="20"/>
  <c r="P250" i="20"/>
  <c r="BI244" i="20"/>
  <c r="BH244" i="20"/>
  <c r="BG244" i="20"/>
  <c r="BF244" i="20"/>
  <c r="T244" i="20"/>
  <c r="R244" i="20"/>
  <c r="P244" i="20"/>
  <c r="BI239" i="20"/>
  <c r="BH239" i="20"/>
  <c r="BG239" i="20"/>
  <c r="BF239" i="20"/>
  <c r="T239" i="20"/>
  <c r="R239" i="20"/>
  <c r="P239" i="20"/>
  <c r="BI234" i="20"/>
  <c r="BH234" i="20"/>
  <c r="BG234" i="20"/>
  <c r="BF234" i="20"/>
  <c r="T234" i="20"/>
  <c r="R234" i="20"/>
  <c r="P234" i="20"/>
  <c r="BI229" i="20"/>
  <c r="BH229" i="20"/>
  <c r="BG229" i="20"/>
  <c r="BF229" i="20"/>
  <c r="T229" i="20"/>
  <c r="R229" i="20"/>
  <c r="P229" i="20"/>
  <c r="BI224" i="20"/>
  <c r="BH224" i="20"/>
  <c r="BG224" i="20"/>
  <c r="BF224" i="20"/>
  <c r="T224" i="20"/>
  <c r="R224" i="20"/>
  <c r="P224" i="20"/>
  <c r="BI219" i="20"/>
  <c r="BH219" i="20"/>
  <c r="BG219" i="20"/>
  <c r="BF219" i="20"/>
  <c r="T219" i="20"/>
  <c r="R219" i="20"/>
  <c r="P219" i="20"/>
  <c r="BI214" i="20"/>
  <c r="BH214" i="20"/>
  <c r="BG214" i="20"/>
  <c r="BF214" i="20"/>
  <c r="T214" i="20"/>
  <c r="R214" i="20"/>
  <c r="P214" i="20"/>
  <c r="BI209" i="20"/>
  <c r="BH209" i="20"/>
  <c r="BG209" i="20"/>
  <c r="BF209" i="20"/>
  <c r="T209" i="20"/>
  <c r="R209" i="20"/>
  <c r="P209" i="20"/>
  <c r="BI205" i="20"/>
  <c r="BH205" i="20"/>
  <c r="BG205" i="20"/>
  <c r="BF205" i="20"/>
  <c r="T205" i="20"/>
  <c r="R205" i="20"/>
  <c r="P205" i="20"/>
  <c r="BI201" i="20"/>
  <c r="BH201" i="20"/>
  <c r="BG201" i="20"/>
  <c r="BF201" i="20"/>
  <c r="T201" i="20"/>
  <c r="R201" i="20"/>
  <c r="P201" i="20"/>
  <c r="BI191" i="20"/>
  <c r="BH191" i="20"/>
  <c r="BG191" i="20"/>
  <c r="BF191" i="20"/>
  <c r="T191" i="20"/>
  <c r="R191" i="20"/>
  <c r="P191" i="20"/>
  <c r="BI181" i="20"/>
  <c r="BH181" i="20"/>
  <c r="BG181" i="20"/>
  <c r="BF181" i="20"/>
  <c r="T181" i="20"/>
  <c r="R181" i="20"/>
  <c r="P181" i="20"/>
  <c r="BI171" i="20"/>
  <c r="BH171" i="20"/>
  <c r="BG171" i="20"/>
  <c r="BF171" i="20"/>
  <c r="T171" i="20"/>
  <c r="R171" i="20"/>
  <c r="P171" i="20"/>
  <c r="BI161" i="20"/>
  <c r="BH161" i="20"/>
  <c r="BG161" i="20"/>
  <c r="BF161" i="20"/>
  <c r="T161" i="20"/>
  <c r="R161" i="20"/>
  <c r="P161" i="20"/>
  <c r="BI157" i="20"/>
  <c r="BH157" i="20"/>
  <c r="BG157" i="20"/>
  <c r="BF157" i="20"/>
  <c r="T157" i="20"/>
  <c r="R157" i="20"/>
  <c r="P157" i="20"/>
  <c r="BI153" i="20"/>
  <c r="BH153" i="20"/>
  <c r="BG153" i="20"/>
  <c r="BF153" i="20"/>
  <c r="T153" i="20"/>
  <c r="R153" i="20"/>
  <c r="P153" i="20"/>
  <c r="BI149" i="20"/>
  <c r="BH149" i="20"/>
  <c r="BG149" i="20"/>
  <c r="BF149" i="20"/>
  <c r="T149" i="20"/>
  <c r="R149" i="20"/>
  <c r="P149"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28" i="20"/>
  <c r="BH128" i="20"/>
  <c r="BG128" i="20"/>
  <c r="BF128" i="20"/>
  <c r="T128" i="20"/>
  <c r="R128" i="20"/>
  <c r="P128" i="20"/>
  <c r="BI123" i="20"/>
  <c r="BH123" i="20"/>
  <c r="BG123" i="20"/>
  <c r="BF123" i="20"/>
  <c r="T123" i="20"/>
  <c r="R123" i="20"/>
  <c r="P123" i="20"/>
  <c r="BI118" i="20"/>
  <c r="BH118" i="20"/>
  <c r="BG118" i="20"/>
  <c r="BF118" i="20"/>
  <c r="T118" i="20"/>
  <c r="R118" i="20"/>
  <c r="P118" i="20"/>
  <c r="BI109" i="20"/>
  <c r="BH109" i="20"/>
  <c r="BG109" i="20"/>
  <c r="BF109" i="20"/>
  <c r="T109" i="20"/>
  <c r="R109" i="20"/>
  <c r="P109" i="20"/>
  <c r="BI103" i="20"/>
  <c r="BH103" i="20"/>
  <c r="BG103" i="20"/>
  <c r="BF103" i="20"/>
  <c r="T103" i="20"/>
  <c r="R103" i="20"/>
  <c r="P103" i="20"/>
  <c r="BI99" i="20"/>
  <c r="BH99" i="20"/>
  <c r="BG99" i="20"/>
  <c r="BF99" i="20"/>
  <c r="T99" i="20"/>
  <c r="R99" i="20"/>
  <c r="P99" i="20"/>
  <c r="BI93" i="20"/>
  <c r="BH93" i="20"/>
  <c r="BG93" i="20"/>
  <c r="BF93" i="20"/>
  <c r="T93" i="20"/>
  <c r="R93" i="20"/>
  <c r="P93" i="20"/>
  <c r="F84" i="20"/>
  <c r="E82" i="20"/>
  <c r="F56" i="20"/>
  <c r="E54" i="20"/>
  <c r="J26" i="20"/>
  <c r="E26" i="20"/>
  <c r="J87" i="20"/>
  <c r="J25" i="20"/>
  <c r="J23" i="20"/>
  <c r="E23" i="20"/>
  <c r="J58" i="20" s="1"/>
  <c r="J22" i="20"/>
  <c r="J20" i="20"/>
  <c r="E20" i="20"/>
  <c r="F87" i="20"/>
  <c r="J19" i="20"/>
  <c r="J17" i="20"/>
  <c r="E17" i="20"/>
  <c r="F86" i="20" s="1"/>
  <c r="J16" i="20"/>
  <c r="J14" i="20"/>
  <c r="J84" i="20" s="1"/>
  <c r="E7" i="20"/>
  <c r="E78" i="20" s="1"/>
  <c r="J39" i="19"/>
  <c r="J38" i="19"/>
  <c r="AY76" i="1" s="1"/>
  <c r="J37" i="19"/>
  <c r="AX76" i="1" s="1"/>
  <c r="BI689" i="19"/>
  <c r="BH689" i="19"/>
  <c r="BG689" i="19"/>
  <c r="BF689" i="19"/>
  <c r="T689" i="19"/>
  <c r="R689" i="19"/>
  <c r="P689" i="19"/>
  <c r="BI682" i="19"/>
  <c r="BH682" i="19"/>
  <c r="BG682" i="19"/>
  <c r="BF682" i="19"/>
  <c r="T682" i="19"/>
  <c r="R682" i="19"/>
  <c r="P682" i="19"/>
  <c r="BI678" i="19"/>
  <c r="BH678" i="19"/>
  <c r="BG678" i="19"/>
  <c r="BF678" i="19"/>
  <c r="T678" i="19"/>
  <c r="R678" i="19"/>
  <c r="P678" i="19"/>
  <c r="BI672" i="19"/>
  <c r="BH672" i="19"/>
  <c r="BG672" i="19"/>
  <c r="BF672" i="19"/>
  <c r="T672" i="19"/>
  <c r="R672" i="19"/>
  <c r="P672" i="19"/>
  <c r="BI665" i="19"/>
  <c r="BH665" i="19"/>
  <c r="BG665" i="19"/>
  <c r="BF665" i="19"/>
  <c r="T665" i="19"/>
  <c r="R665" i="19"/>
  <c r="P665" i="19"/>
  <c r="BI659" i="19"/>
  <c r="BH659" i="19"/>
  <c r="BG659" i="19"/>
  <c r="BF659" i="19"/>
  <c r="T659" i="19"/>
  <c r="R659" i="19"/>
  <c r="P659" i="19"/>
  <c r="BI650" i="19"/>
  <c r="BH650" i="19"/>
  <c r="BG650" i="19"/>
  <c r="BF650" i="19"/>
  <c r="T650" i="19"/>
  <c r="R650" i="19"/>
  <c r="P650" i="19"/>
  <c r="BI641" i="19"/>
  <c r="BH641" i="19"/>
  <c r="BG641" i="19"/>
  <c r="BF641" i="19"/>
  <c r="T641" i="19"/>
  <c r="R641" i="19"/>
  <c r="P641" i="19"/>
  <c r="BI631" i="19"/>
  <c r="BH631" i="19"/>
  <c r="BG631" i="19"/>
  <c r="BF631" i="19"/>
  <c r="T631" i="19"/>
  <c r="R631" i="19"/>
  <c r="P631" i="19"/>
  <c r="BI624" i="19"/>
  <c r="BH624" i="19"/>
  <c r="BG624" i="19"/>
  <c r="BF624" i="19"/>
  <c r="T624" i="19"/>
  <c r="R624" i="19"/>
  <c r="P624" i="19"/>
  <c r="BI618" i="19"/>
  <c r="BH618" i="19"/>
  <c r="BG618" i="19"/>
  <c r="BF618" i="19"/>
  <c r="T618" i="19"/>
  <c r="R618" i="19"/>
  <c r="P618" i="19"/>
  <c r="BI612" i="19"/>
  <c r="BH612" i="19"/>
  <c r="BG612" i="19"/>
  <c r="BF612" i="19"/>
  <c r="T612" i="19"/>
  <c r="R612" i="19"/>
  <c r="P612" i="19"/>
  <c r="BI605" i="19"/>
  <c r="BH605" i="19"/>
  <c r="BG605" i="19"/>
  <c r="BF605" i="19"/>
  <c r="T605" i="19"/>
  <c r="R605" i="19"/>
  <c r="P605" i="19"/>
  <c r="BI600" i="19"/>
  <c r="BH600" i="19"/>
  <c r="BG600" i="19"/>
  <c r="BF600" i="19"/>
  <c r="T600" i="19"/>
  <c r="R600" i="19"/>
  <c r="P600" i="19"/>
  <c r="BI595" i="19"/>
  <c r="BH595" i="19"/>
  <c r="BG595" i="19"/>
  <c r="BF595" i="19"/>
  <c r="T595" i="19"/>
  <c r="R595" i="19"/>
  <c r="P595" i="19"/>
  <c r="BI590" i="19"/>
  <c r="BH590" i="19"/>
  <c r="BG590" i="19"/>
  <c r="BF590" i="19"/>
  <c r="T590" i="19"/>
  <c r="R590" i="19"/>
  <c r="P590" i="19"/>
  <c r="BI583" i="19"/>
  <c r="BH583" i="19"/>
  <c r="BG583" i="19"/>
  <c r="BF583" i="19"/>
  <c r="T583" i="19"/>
  <c r="R583" i="19"/>
  <c r="P583" i="19"/>
  <c r="BI573" i="19"/>
  <c r="BH573" i="19"/>
  <c r="BG573" i="19"/>
  <c r="BF573" i="19"/>
  <c r="T573" i="19"/>
  <c r="R573" i="19"/>
  <c r="P573" i="19"/>
  <c r="BI567" i="19"/>
  <c r="BH567" i="19"/>
  <c r="BG567" i="19"/>
  <c r="BF567" i="19"/>
  <c r="T567" i="19"/>
  <c r="R567" i="19"/>
  <c r="P567" i="19"/>
  <c r="BI562" i="19"/>
  <c r="BH562" i="19"/>
  <c r="BG562" i="19"/>
  <c r="BF562" i="19"/>
  <c r="T562" i="19"/>
  <c r="R562" i="19"/>
  <c r="P562" i="19"/>
  <c r="BI557" i="19"/>
  <c r="BH557" i="19"/>
  <c r="BG557" i="19"/>
  <c r="BF557" i="19"/>
  <c r="T557" i="19"/>
  <c r="R557" i="19"/>
  <c r="P557" i="19"/>
  <c r="BI553" i="19"/>
  <c r="BH553" i="19"/>
  <c r="BG553" i="19"/>
  <c r="BF553" i="19"/>
  <c r="T553" i="19"/>
  <c r="R553" i="19"/>
  <c r="P553" i="19"/>
  <c r="BI548" i="19"/>
  <c r="BH548" i="19"/>
  <c r="BG548" i="19"/>
  <c r="BF548" i="19"/>
  <c r="T548" i="19"/>
  <c r="R548" i="19"/>
  <c r="P548" i="19"/>
  <c r="BI544" i="19"/>
  <c r="BH544" i="19"/>
  <c r="BG544" i="19"/>
  <c r="BF544" i="19"/>
  <c r="T544" i="19"/>
  <c r="R544" i="19"/>
  <c r="P544" i="19"/>
  <c r="BI539" i="19"/>
  <c r="BH539" i="19"/>
  <c r="BG539" i="19"/>
  <c r="BF539" i="19"/>
  <c r="T539" i="19"/>
  <c r="R539" i="19"/>
  <c r="P539" i="19"/>
  <c r="BI533" i="19"/>
  <c r="BH533" i="19"/>
  <c r="BG533" i="19"/>
  <c r="BF533" i="19"/>
  <c r="T533" i="19"/>
  <c r="R533" i="19"/>
  <c r="P533" i="19"/>
  <c r="BI524" i="19"/>
  <c r="BH524" i="19"/>
  <c r="BG524" i="19"/>
  <c r="BF524" i="19"/>
  <c r="T524" i="19"/>
  <c r="R524" i="19"/>
  <c r="P524" i="19"/>
  <c r="BI517" i="19"/>
  <c r="BH517" i="19"/>
  <c r="BG517" i="19"/>
  <c r="BF517" i="19"/>
  <c r="T517" i="19"/>
  <c r="R517" i="19"/>
  <c r="P517" i="19"/>
  <c r="BI512" i="19"/>
  <c r="BH512" i="19"/>
  <c r="BG512" i="19"/>
  <c r="BF512" i="19"/>
  <c r="T512" i="19"/>
  <c r="R512" i="19"/>
  <c r="P512" i="19"/>
  <c r="BI505" i="19"/>
  <c r="BH505" i="19"/>
  <c r="BG505" i="19"/>
  <c r="BF505" i="19"/>
  <c r="T505" i="19"/>
  <c r="R505" i="19"/>
  <c r="P505" i="19"/>
  <c r="BI499" i="19"/>
  <c r="BH499" i="19"/>
  <c r="BG499" i="19"/>
  <c r="BF499" i="19"/>
  <c r="T499" i="19"/>
  <c r="R499" i="19"/>
  <c r="P499" i="19"/>
  <c r="BI495" i="19"/>
  <c r="BH495" i="19"/>
  <c r="BG495" i="19"/>
  <c r="BF495" i="19"/>
  <c r="T495" i="19"/>
  <c r="R495" i="19"/>
  <c r="P495" i="19"/>
  <c r="BI491" i="19"/>
  <c r="BH491" i="19"/>
  <c r="BG491" i="19"/>
  <c r="BF491" i="19"/>
  <c r="T491" i="19"/>
  <c r="R491" i="19"/>
  <c r="P491" i="19"/>
  <c r="BI487" i="19"/>
  <c r="BH487" i="19"/>
  <c r="BG487" i="19"/>
  <c r="BF487" i="19"/>
  <c r="T487" i="19"/>
  <c r="R487" i="19"/>
  <c r="P487" i="19"/>
  <c r="BI483" i="19"/>
  <c r="BH483" i="19"/>
  <c r="BG483" i="19"/>
  <c r="BF483" i="19"/>
  <c r="T483" i="19"/>
  <c r="R483" i="19"/>
  <c r="P483" i="19"/>
  <c r="BI478" i="19"/>
  <c r="BH478" i="19"/>
  <c r="BG478" i="19"/>
  <c r="BF478" i="19"/>
  <c r="T478" i="19"/>
  <c r="R478" i="19"/>
  <c r="P478" i="19"/>
  <c r="BI473" i="19"/>
  <c r="BH473" i="19"/>
  <c r="BG473" i="19"/>
  <c r="BF473" i="19"/>
  <c r="T473" i="19"/>
  <c r="R473" i="19"/>
  <c r="P473" i="19"/>
  <c r="BI468" i="19"/>
  <c r="BH468" i="19"/>
  <c r="BG468" i="19"/>
  <c r="BF468" i="19"/>
  <c r="T468" i="19"/>
  <c r="T467" i="19" s="1"/>
  <c r="R468" i="19"/>
  <c r="R467" i="19" s="1"/>
  <c r="P468" i="19"/>
  <c r="P467" i="19"/>
  <c r="BI463" i="19"/>
  <c r="BH463" i="19"/>
  <c r="BG463" i="19"/>
  <c r="BF463" i="19"/>
  <c r="T463" i="19"/>
  <c r="R463" i="19"/>
  <c r="P463" i="19"/>
  <c r="BI459" i="19"/>
  <c r="BH459" i="19"/>
  <c r="BG459" i="19"/>
  <c r="BF459" i="19"/>
  <c r="T459" i="19"/>
  <c r="R459" i="19"/>
  <c r="P459" i="19"/>
  <c r="BI450" i="19"/>
  <c r="BH450" i="19"/>
  <c r="BG450" i="19"/>
  <c r="BF450" i="19"/>
  <c r="T450" i="19"/>
  <c r="R450" i="19"/>
  <c r="P450" i="19"/>
  <c r="BI441" i="19"/>
  <c r="BH441" i="19"/>
  <c r="BG441" i="19"/>
  <c r="BF441" i="19"/>
  <c r="T441" i="19"/>
  <c r="R441" i="19"/>
  <c r="P441" i="19"/>
  <c r="BI437" i="19"/>
  <c r="BH437" i="19"/>
  <c r="BG437" i="19"/>
  <c r="BF437" i="19"/>
  <c r="T437" i="19"/>
  <c r="R437" i="19"/>
  <c r="P437" i="19"/>
  <c r="BI432" i="19"/>
  <c r="BH432" i="19"/>
  <c r="BG432" i="19"/>
  <c r="BF432" i="19"/>
  <c r="T432" i="19"/>
  <c r="R432" i="19"/>
  <c r="P432" i="19"/>
  <c r="BI428" i="19"/>
  <c r="BH428" i="19"/>
  <c r="BG428" i="19"/>
  <c r="BF428" i="19"/>
  <c r="T428" i="19"/>
  <c r="R428" i="19"/>
  <c r="P428" i="19"/>
  <c r="BI423" i="19"/>
  <c r="BH423" i="19"/>
  <c r="BG423" i="19"/>
  <c r="BF423" i="19"/>
  <c r="T423" i="19"/>
  <c r="R423" i="19"/>
  <c r="P423" i="19"/>
  <c r="BI417" i="19"/>
  <c r="BH417" i="19"/>
  <c r="BG417" i="19"/>
  <c r="BF417" i="19"/>
  <c r="T417" i="19"/>
  <c r="R417" i="19"/>
  <c r="P417" i="19"/>
  <c r="BI412" i="19"/>
  <c r="BH412" i="19"/>
  <c r="BG412" i="19"/>
  <c r="BF412" i="19"/>
  <c r="T412" i="19"/>
  <c r="R412" i="19"/>
  <c r="P412" i="19"/>
  <c r="BI408" i="19"/>
  <c r="BH408" i="19"/>
  <c r="BG408" i="19"/>
  <c r="BF408" i="19"/>
  <c r="T408" i="19"/>
  <c r="R408" i="19"/>
  <c r="P408" i="19"/>
  <c r="BI402" i="19"/>
  <c r="BH402" i="19"/>
  <c r="BG402" i="19"/>
  <c r="BF402" i="19"/>
  <c r="T402" i="19"/>
  <c r="R402" i="19"/>
  <c r="P402" i="19"/>
  <c r="BI398" i="19"/>
  <c r="BH398" i="19"/>
  <c r="BG398" i="19"/>
  <c r="BF398" i="19"/>
  <c r="T398" i="19"/>
  <c r="R398" i="19"/>
  <c r="P398" i="19"/>
  <c r="BI393" i="19"/>
  <c r="BH393" i="19"/>
  <c r="BG393" i="19"/>
  <c r="BF393" i="19"/>
  <c r="T393" i="19"/>
  <c r="R393" i="19"/>
  <c r="P393" i="19"/>
  <c r="BI388" i="19"/>
  <c r="BH388" i="19"/>
  <c r="BG388" i="19"/>
  <c r="BF388" i="19"/>
  <c r="T388" i="19"/>
  <c r="R388" i="19"/>
  <c r="P388" i="19"/>
  <c r="BI383" i="19"/>
  <c r="BH383" i="19"/>
  <c r="BG383" i="19"/>
  <c r="BF383" i="19"/>
  <c r="T383" i="19"/>
  <c r="R383" i="19"/>
  <c r="P383" i="19"/>
  <c r="BI377" i="19"/>
  <c r="BH377" i="19"/>
  <c r="BG377" i="19"/>
  <c r="BF377" i="19"/>
  <c r="T377" i="19"/>
  <c r="R377" i="19"/>
  <c r="P377" i="19"/>
  <c r="BI371" i="19"/>
  <c r="BH371" i="19"/>
  <c r="BG371" i="19"/>
  <c r="BF371" i="19"/>
  <c r="T371" i="19"/>
  <c r="R371" i="19"/>
  <c r="P371" i="19"/>
  <c r="BI365" i="19"/>
  <c r="BH365" i="19"/>
  <c r="BG365" i="19"/>
  <c r="BF365" i="19"/>
  <c r="T365" i="19"/>
  <c r="R365" i="19"/>
  <c r="P365" i="19"/>
  <c r="BI360" i="19"/>
  <c r="BH360" i="19"/>
  <c r="BG360" i="19"/>
  <c r="BF360" i="19"/>
  <c r="T360" i="19"/>
  <c r="R360" i="19"/>
  <c r="P360" i="19"/>
  <c r="BI355" i="19"/>
  <c r="BH355" i="19"/>
  <c r="BG355" i="19"/>
  <c r="BF355" i="19"/>
  <c r="T355" i="19"/>
  <c r="R355" i="19"/>
  <c r="P355" i="19"/>
  <c r="BI349" i="19"/>
  <c r="BH349" i="19"/>
  <c r="BG349" i="19"/>
  <c r="BF349" i="19"/>
  <c r="T349" i="19"/>
  <c r="R349" i="19"/>
  <c r="P349" i="19"/>
  <c r="BI344" i="19"/>
  <c r="BH344" i="19"/>
  <c r="BG344" i="19"/>
  <c r="BF344" i="19"/>
  <c r="T344" i="19"/>
  <c r="R344" i="19"/>
  <c r="P344" i="19"/>
  <c r="BI338" i="19"/>
  <c r="BH338" i="19"/>
  <c r="BG338" i="19"/>
  <c r="BF338" i="19"/>
  <c r="T338" i="19"/>
  <c r="R338" i="19"/>
  <c r="P338" i="19"/>
  <c r="BI333" i="19"/>
  <c r="BH333" i="19"/>
  <c r="BG333" i="19"/>
  <c r="BF333" i="19"/>
  <c r="T333" i="19"/>
  <c r="R333" i="19"/>
  <c r="P333" i="19"/>
  <c r="BI328" i="19"/>
  <c r="BH328" i="19"/>
  <c r="BG328" i="19"/>
  <c r="BF328" i="19"/>
  <c r="T328" i="19"/>
  <c r="R328" i="19"/>
  <c r="P328" i="19"/>
  <c r="BI325" i="19"/>
  <c r="BH325" i="19"/>
  <c r="BG325" i="19"/>
  <c r="BF325" i="19"/>
  <c r="T325" i="19"/>
  <c r="R325" i="19"/>
  <c r="P325" i="19"/>
  <c r="BI320" i="19"/>
  <c r="BH320" i="19"/>
  <c r="BG320" i="19"/>
  <c r="BF320" i="19"/>
  <c r="T320" i="19"/>
  <c r="R320" i="19"/>
  <c r="P320" i="19"/>
  <c r="BI316" i="19"/>
  <c r="BH316" i="19"/>
  <c r="BG316" i="19"/>
  <c r="BF316" i="19"/>
  <c r="T316" i="19"/>
  <c r="R316" i="19"/>
  <c r="P316" i="19"/>
  <c r="BI310" i="19"/>
  <c r="BH310" i="19"/>
  <c r="BG310" i="19"/>
  <c r="BF310" i="19"/>
  <c r="T310" i="19"/>
  <c r="R310" i="19"/>
  <c r="P310" i="19"/>
  <c r="BI306" i="19"/>
  <c r="BH306" i="19"/>
  <c r="BG306" i="19"/>
  <c r="BF306" i="19"/>
  <c r="T306" i="19"/>
  <c r="R306" i="19"/>
  <c r="P306" i="19"/>
  <c r="BI301" i="19"/>
  <c r="BH301" i="19"/>
  <c r="BG301" i="19"/>
  <c r="BF301" i="19"/>
  <c r="T301" i="19"/>
  <c r="R301" i="19"/>
  <c r="P301" i="19"/>
  <c r="BI296" i="19"/>
  <c r="BH296" i="19"/>
  <c r="BG296" i="19"/>
  <c r="BF296" i="19"/>
  <c r="T296" i="19"/>
  <c r="R296" i="19"/>
  <c r="P296" i="19"/>
  <c r="BI291" i="19"/>
  <c r="BH291" i="19"/>
  <c r="BG291" i="19"/>
  <c r="BF291" i="19"/>
  <c r="T291" i="19"/>
  <c r="R291" i="19"/>
  <c r="P291" i="19"/>
  <c r="BI286" i="19"/>
  <c r="BH286" i="19"/>
  <c r="BG286" i="19"/>
  <c r="BF286" i="19"/>
  <c r="T286" i="19"/>
  <c r="R286" i="19"/>
  <c r="P286" i="19"/>
  <c r="BI281" i="19"/>
  <c r="BH281" i="19"/>
  <c r="BG281" i="19"/>
  <c r="BF281" i="19"/>
  <c r="T281" i="19"/>
  <c r="R281" i="19"/>
  <c r="P281" i="19"/>
  <c r="BI276" i="19"/>
  <c r="BH276" i="19"/>
  <c r="BG276" i="19"/>
  <c r="BF276" i="19"/>
  <c r="T276" i="19"/>
  <c r="R276" i="19"/>
  <c r="P276" i="19"/>
  <c r="BI270" i="19"/>
  <c r="BH270" i="19"/>
  <c r="BG270" i="19"/>
  <c r="BF270" i="19"/>
  <c r="T270" i="19"/>
  <c r="R270" i="19"/>
  <c r="P270" i="19"/>
  <c r="BI264" i="19"/>
  <c r="BH264" i="19"/>
  <c r="BG264" i="19"/>
  <c r="BF264" i="19"/>
  <c r="T264" i="19"/>
  <c r="R264" i="19"/>
  <c r="P264" i="19"/>
  <c r="BI258" i="19"/>
  <c r="BH258" i="19"/>
  <c r="BG258" i="19"/>
  <c r="BF258" i="19"/>
  <c r="T258" i="19"/>
  <c r="R258" i="19"/>
  <c r="P258" i="19"/>
  <c r="BI254" i="19"/>
  <c r="BH254" i="19"/>
  <c r="BG254" i="19"/>
  <c r="BF254" i="19"/>
  <c r="T254" i="19"/>
  <c r="R254" i="19"/>
  <c r="P254" i="19"/>
  <c r="BI250" i="19"/>
  <c r="BH250" i="19"/>
  <c r="BG250" i="19"/>
  <c r="BF250" i="19"/>
  <c r="T250" i="19"/>
  <c r="R250" i="19"/>
  <c r="P250" i="19"/>
  <c r="BI245" i="19"/>
  <c r="BH245" i="19"/>
  <c r="BG245" i="19"/>
  <c r="BF245" i="19"/>
  <c r="T245" i="19"/>
  <c r="R245" i="19"/>
  <c r="P245" i="19"/>
  <c r="BI241" i="19"/>
  <c r="BH241" i="19"/>
  <c r="BG241" i="19"/>
  <c r="BF241" i="19"/>
  <c r="T241" i="19"/>
  <c r="R241" i="19"/>
  <c r="P241" i="19"/>
  <c r="BI237" i="19"/>
  <c r="BH237" i="19"/>
  <c r="BG237" i="19"/>
  <c r="BF237" i="19"/>
  <c r="T237" i="19"/>
  <c r="R237" i="19"/>
  <c r="P237" i="19"/>
  <c r="BI231" i="19"/>
  <c r="BH231" i="19"/>
  <c r="BG231" i="19"/>
  <c r="BF231" i="19"/>
  <c r="T231" i="19"/>
  <c r="R231" i="19"/>
  <c r="P231" i="19"/>
  <c r="BI225" i="19"/>
  <c r="BH225" i="19"/>
  <c r="BG225" i="19"/>
  <c r="BF225" i="19"/>
  <c r="T225" i="19"/>
  <c r="R225" i="19"/>
  <c r="P225" i="19"/>
  <c r="BI219" i="19"/>
  <c r="BH219" i="19"/>
  <c r="BG219" i="19"/>
  <c r="BF219" i="19"/>
  <c r="T219" i="19"/>
  <c r="R219" i="19"/>
  <c r="P219" i="19"/>
  <c r="BI213" i="19"/>
  <c r="BH213" i="19"/>
  <c r="BG213" i="19"/>
  <c r="BF213" i="19"/>
  <c r="T213" i="19"/>
  <c r="R213" i="19"/>
  <c r="P213" i="19"/>
  <c r="BI209" i="19"/>
  <c r="BH209" i="19"/>
  <c r="BG209" i="19"/>
  <c r="BF209" i="19"/>
  <c r="T209" i="19"/>
  <c r="R209" i="19"/>
  <c r="P209" i="19"/>
  <c r="BI198" i="19"/>
  <c r="BH198" i="19"/>
  <c r="BG198" i="19"/>
  <c r="BF198" i="19"/>
  <c r="T198" i="19"/>
  <c r="R198" i="19"/>
  <c r="P198" i="19"/>
  <c r="BI187" i="19"/>
  <c r="BH187" i="19"/>
  <c r="BG187" i="19"/>
  <c r="BF187" i="19"/>
  <c r="T187" i="19"/>
  <c r="R187" i="19"/>
  <c r="P187" i="19"/>
  <c r="BI176" i="19"/>
  <c r="BH176" i="19"/>
  <c r="BG176" i="19"/>
  <c r="BF176" i="19"/>
  <c r="T176" i="19"/>
  <c r="R176" i="19"/>
  <c r="P176" i="19"/>
  <c r="BI165" i="19"/>
  <c r="BH165" i="19"/>
  <c r="BG165" i="19"/>
  <c r="BF165" i="19"/>
  <c r="T165" i="19"/>
  <c r="R165" i="19"/>
  <c r="P165"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4" i="19"/>
  <c r="BH144" i="19"/>
  <c r="BG144" i="19"/>
  <c r="BF144" i="19"/>
  <c r="T144" i="19"/>
  <c r="R144" i="19"/>
  <c r="P144" i="19"/>
  <c r="BI138" i="19"/>
  <c r="BH138" i="19"/>
  <c r="BG138" i="19"/>
  <c r="BF138" i="19"/>
  <c r="T138" i="19"/>
  <c r="R138" i="19"/>
  <c r="P138" i="19"/>
  <c r="BI133" i="19"/>
  <c r="BH133" i="19"/>
  <c r="BG133" i="19"/>
  <c r="BF133" i="19"/>
  <c r="T133" i="19"/>
  <c r="R133" i="19"/>
  <c r="P133" i="19"/>
  <c r="BI128" i="19"/>
  <c r="BH128" i="19"/>
  <c r="BG128" i="19"/>
  <c r="BF128" i="19"/>
  <c r="T128" i="19"/>
  <c r="R128" i="19"/>
  <c r="P128" i="19"/>
  <c r="BI123" i="19"/>
  <c r="BH123" i="19"/>
  <c r="BG123" i="19"/>
  <c r="BF123" i="19"/>
  <c r="T123" i="19"/>
  <c r="R123" i="19"/>
  <c r="P123" i="19"/>
  <c r="BI118" i="19"/>
  <c r="BH118" i="19"/>
  <c r="BG118" i="19"/>
  <c r="BF118" i="19"/>
  <c r="T118" i="19"/>
  <c r="R118" i="19"/>
  <c r="P118" i="19"/>
  <c r="BI113" i="19"/>
  <c r="BH113" i="19"/>
  <c r="BG113" i="19"/>
  <c r="BF113" i="19"/>
  <c r="T113" i="19"/>
  <c r="R113" i="19"/>
  <c r="P113" i="19"/>
  <c r="BI105" i="19"/>
  <c r="BH105" i="19"/>
  <c r="BG105" i="19"/>
  <c r="BF105" i="19"/>
  <c r="T105" i="19"/>
  <c r="R105" i="19"/>
  <c r="P105" i="19"/>
  <c r="BI100" i="19"/>
  <c r="BH100" i="19"/>
  <c r="BG100" i="19"/>
  <c r="BF100" i="19"/>
  <c r="T100" i="19"/>
  <c r="R100" i="19"/>
  <c r="P100" i="19"/>
  <c r="BI95" i="19"/>
  <c r="BH95" i="19"/>
  <c r="BG95" i="19"/>
  <c r="BF95" i="19"/>
  <c r="T95" i="19"/>
  <c r="R95" i="19"/>
  <c r="P95" i="19"/>
  <c r="F86" i="19"/>
  <c r="E84" i="19"/>
  <c r="F56" i="19"/>
  <c r="E54" i="19"/>
  <c r="J26" i="19"/>
  <c r="E26" i="19"/>
  <c r="J59" i="19"/>
  <c r="J25" i="19"/>
  <c r="J23" i="19"/>
  <c r="E23" i="19"/>
  <c r="J58" i="19" s="1"/>
  <c r="J22" i="19"/>
  <c r="J20" i="19"/>
  <c r="E20" i="19"/>
  <c r="F89" i="19"/>
  <c r="J19" i="19"/>
  <c r="J17" i="19"/>
  <c r="E17" i="19"/>
  <c r="F58" i="19" s="1"/>
  <c r="J16" i="19"/>
  <c r="J14" i="19"/>
  <c r="J56" i="19"/>
  <c r="E7" i="19"/>
  <c r="E80" i="19" s="1"/>
  <c r="J39" i="18"/>
  <c r="J38" i="18"/>
  <c r="AY74" i="1" s="1"/>
  <c r="J37" i="18"/>
  <c r="AX74" i="1" s="1"/>
  <c r="BI403" i="18"/>
  <c r="BH403" i="18"/>
  <c r="BG403" i="18"/>
  <c r="BF403" i="18"/>
  <c r="T403" i="18"/>
  <c r="R403" i="18"/>
  <c r="P403" i="18"/>
  <c r="BI399" i="18"/>
  <c r="BH399" i="18"/>
  <c r="BG399" i="18"/>
  <c r="BF399" i="18"/>
  <c r="T399" i="18"/>
  <c r="R399" i="18"/>
  <c r="P399" i="18"/>
  <c r="BI395" i="18"/>
  <c r="BH395" i="18"/>
  <c r="BG395" i="18"/>
  <c r="BF395" i="18"/>
  <c r="T395" i="18"/>
  <c r="R395" i="18"/>
  <c r="P395" i="18"/>
  <c r="BI389" i="18"/>
  <c r="BH389" i="18"/>
  <c r="BG389" i="18"/>
  <c r="BF389" i="18"/>
  <c r="T389" i="18"/>
  <c r="R389" i="18"/>
  <c r="P389" i="18"/>
  <c r="BI385" i="18"/>
  <c r="BH385" i="18"/>
  <c r="BG385" i="18"/>
  <c r="BF385" i="18"/>
  <c r="T385" i="18"/>
  <c r="R385" i="18"/>
  <c r="P385" i="18"/>
  <c r="BI380" i="18"/>
  <c r="BH380" i="18"/>
  <c r="BG380" i="18"/>
  <c r="BF380" i="18"/>
  <c r="T380" i="18"/>
  <c r="R380" i="18"/>
  <c r="P380" i="18"/>
  <c r="BI375" i="18"/>
  <c r="BH375" i="18"/>
  <c r="BG375" i="18"/>
  <c r="BF375" i="18"/>
  <c r="T375" i="18"/>
  <c r="R375" i="18"/>
  <c r="P375" i="18"/>
  <c r="BI370" i="18"/>
  <c r="BH370" i="18"/>
  <c r="BG370" i="18"/>
  <c r="BF370" i="18"/>
  <c r="T370" i="18"/>
  <c r="R370" i="18"/>
  <c r="P370" i="18"/>
  <c r="BI366" i="18"/>
  <c r="BH366" i="18"/>
  <c r="BG366" i="18"/>
  <c r="BF366" i="18"/>
  <c r="T366" i="18"/>
  <c r="R366" i="18"/>
  <c r="P366" i="18"/>
  <c r="BI359" i="18"/>
  <c r="BH359" i="18"/>
  <c r="BG359" i="18"/>
  <c r="BF359" i="18"/>
  <c r="T359" i="18"/>
  <c r="R359" i="18"/>
  <c r="P359" i="18"/>
  <c r="BI352" i="18"/>
  <c r="BH352" i="18"/>
  <c r="BG352" i="18"/>
  <c r="BF352" i="18"/>
  <c r="T352" i="18"/>
  <c r="R352" i="18"/>
  <c r="P352" i="18"/>
  <c r="BI345" i="18"/>
  <c r="BH345" i="18"/>
  <c r="BG345" i="18"/>
  <c r="BF345" i="18"/>
  <c r="T345" i="18"/>
  <c r="R345" i="18"/>
  <c r="P345" i="18"/>
  <c r="BI341" i="18"/>
  <c r="BH341" i="18"/>
  <c r="BG341" i="18"/>
  <c r="BF341" i="18"/>
  <c r="T341" i="18"/>
  <c r="R341" i="18"/>
  <c r="P341" i="18"/>
  <c r="BI337" i="18"/>
  <c r="BH337" i="18"/>
  <c r="BG337" i="18"/>
  <c r="BF337" i="18"/>
  <c r="T337" i="18"/>
  <c r="R337" i="18"/>
  <c r="P337" i="18"/>
  <c r="BI333" i="18"/>
  <c r="BH333" i="18"/>
  <c r="BG333" i="18"/>
  <c r="BF333" i="18"/>
  <c r="T333" i="18"/>
  <c r="R333" i="18"/>
  <c r="P333" i="18"/>
  <c r="BI329" i="18"/>
  <c r="BH329" i="18"/>
  <c r="BG329" i="18"/>
  <c r="BF329" i="18"/>
  <c r="T329" i="18"/>
  <c r="R329" i="18"/>
  <c r="P329" i="18"/>
  <c r="BI325" i="18"/>
  <c r="BH325" i="18"/>
  <c r="BG325" i="18"/>
  <c r="BF325" i="18"/>
  <c r="T325" i="18"/>
  <c r="R325" i="18"/>
  <c r="P325"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299" i="18"/>
  <c r="BH299" i="18"/>
  <c r="BG299" i="18"/>
  <c r="BF299" i="18"/>
  <c r="T299" i="18"/>
  <c r="R299" i="18"/>
  <c r="P299" i="18"/>
  <c r="BI295" i="18"/>
  <c r="BH295" i="18"/>
  <c r="BG295" i="18"/>
  <c r="BF295" i="18"/>
  <c r="T295" i="18"/>
  <c r="R295" i="18"/>
  <c r="P295" i="18"/>
  <c r="BI293" i="18"/>
  <c r="BH293" i="18"/>
  <c r="BG293" i="18"/>
  <c r="BF293" i="18"/>
  <c r="T293" i="18"/>
  <c r="R293" i="18"/>
  <c r="P293" i="18"/>
  <c r="BI289" i="18"/>
  <c r="BH289" i="18"/>
  <c r="BG289" i="18"/>
  <c r="BF289" i="18"/>
  <c r="T289" i="18"/>
  <c r="R289" i="18"/>
  <c r="P289" i="18"/>
  <c r="BI285" i="18"/>
  <c r="BH285" i="18"/>
  <c r="BG285" i="18"/>
  <c r="BF285" i="18"/>
  <c r="T285" i="18"/>
  <c r="R285" i="18"/>
  <c r="P285" i="18"/>
  <c r="BI281" i="18"/>
  <c r="BH281" i="18"/>
  <c r="BG281" i="18"/>
  <c r="BF281" i="18"/>
  <c r="T281" i="18"/>
  <c r="R281" i="18"/>
  <c r="P281" i="18"/>
  <c r="BI276" i="18"/>
  <c r="BH276" i="18"/>
  <c r="BG276" i="18"/>
  <c r="BF276" i="18"/>
  <c r="T276" i="18"/>
  <c r="R276" i="18"/>
  <c r="P276" i="18"/>
  <c r="BI273" i="18"/>
  <c r="BH273" i="18"/>
  <c r="BG273" i="18"/>
  <c r="BF273" i="18"/>
  <c r="T273" i="18"/>
  <c r="R273" i="18"/>
  <c r="P273" i="18"/>
  <c r="BI269" i="18"/>
  <c r="BH269" i="18"/>
  <c r="BG269" i="18"/>
  <c r="BF269" i="18"/>
  <c r="T269" i="18"/>
  <c r="R269" i="18"/>
  <c r="P269"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5" i="18"/>
  <c r="BH245" i="18"/>
  <c r="BG245" i="18"/>
  <c r="BF245" i="18"/>
  <c r="T245" i="18"/>
  <c r="R245" i="18"/>
  <c r="P245" i="18"/>
  <c r="BI240" i="18"/>
  <c r="BH240" i="18"/>
  <c r="BG240" i="18"/>
  <c r="BF240" i="18"/>
  <c r="T240" i="18"/>
  <c r="R240" i="18"/>
  <c r="P240" i="18"/>
  <c r="BI236" i="18"/>
  <c r="BH236" i="18"/>
  <c r="BG236" i="18"/>
  <c r="BF236" i="18"/>
  <c r="T236" i="18"/>
  <c r="R236" i="18"/>
  <c r="P236" i="18"/>
  <c r="BI231" i="18"/>
  <c r="BH231" i="18"/>
  <c r="BG231" i="18"/>
  <c r="BF231" i="18"/>
  <c r="T231" i="18"/>
  <c r="R231" i="18"/>
  <c r="P231" i="18"/>
  <c r="BI227" i="18"/>
  <c r="BH227" i="18"/>
  <c r="BG227" i="18"/>
  <c r="BF227" i="18"/>
  <c r="T227" i="18"/>
  <c r="R227" i="18"/>
  <c r="P227" i="18"/>
  <c r="BI223" i="18"/>
  <c r="BH223" i="18"/>
  <c r="BG223" i="18"/>
  <c r="BF223" i="18"/>
  <c r="T223" i="18"/>
  <c r="R223" i="18"/>
  <c r="P223" i="18"/>
  <c r="BI217" i="18"/>
  <c r="BH217" i="18"/>
  <c r="BG217" i="18"/>
  <c r="BF217" i="18"/>
  <c r="T217" i="18"/>
  <c r="R217" i="18"/>
  <c r="P217" i="18"/>
  <c r="BI212" i="18"/>
  <c r="BH212" i="18"/>
  <c r="BG212" i="18"/>
  <c r="BF212" i="18"/>
  <c r="T212" i="18"/>
  <c r="R212" i="18"/>
  <c r="P212" i="18"/>
  <c r="BI208" i="18"/>
  <c r="BH208" i="18"/>
  <c r="BG208" i="18"/>
  <c r="BF208" i="18"/>
  <c r="T208" i="18"/>
  <c r="R208" i="18"/>
  <c r="P208" i="18"/>
  <c r="BI204" i="18"/>
  <c r="BH204" i="18"/>
  <c r="BG204" i="18"/>
  <c r="BF204" i="18"/>
  <c r="T204" i="18"/>
  <c r="R204" i="18"/>
  <c r="P204" i="18"/>
  <c r="BI195" i="18"/>
  <c r="BH195" i="18"/>
  <c r="BG195" i="18"/>
  <c r="BF195" i="18"/>
  <c r="T195" i="18"/>
  <c r="R195" i="18"/>
  <c r="P195" i="18"/>
  <c r="BI187" i="18"/>
  <c r="BH187" i="18"/>
  <c r="BG187" i="18"/>
  <c r="BF187" i="18"/>
  <c r="T187" i="18"/>
  <c r="R187" i="18"/>
  <c r="P187" i="18"/>
  <c r="BI179" i="18"/>
  <c r="BH179" i="18"/>
  <c r="BG179" i="18"/>
  <c r="BF179" i="18"/>
  <c r="T179" i="18"/>
  <c r="R179" i="18"/>
  <c r="P179" i="18"/>
  <c r="BI171" i="18"/>
  <c r="BH171" i="18"/>
  <c r="BG171" i="18"/>
  <c r="BF171" i="18"/>
  <c r="T171" i="18"/>
  <c r="R171" i="18"/>
  <c r="P171" i="18"/>
  <c r="BI168" i="18"/>
  <c r="BH168" i="18"/>
  <c r="BG168" i="18"/>
  <c r="BF168" i="18"/>
  <c r="T168" i="18"/>
  <c r="R168" i="18"/>
  <c r="P168" i="18"/>
  <c r="BI163" i="18"/>
  <c r="BH163" i="18"/>
  <c r="BG163" i="18"/>
  <c r="BF163" i="18"/>
  <c r="T163" i="18"/>
  <c r="R163" i="18"/>
  <c r="P163" i="18"/>
  <c r="BI158" i="18"/>
  <c r="BH158" i="18"/>
  <c r="BG158" i="18"/>
  <c r="BF158" i="18"/>
  <c r="T158" i="18"/>
  <c r="R158" i="18"/>
  <c r="P158" i="18"/>
  <c r="BI151" i="18"/>
  <c r="BH151" i="18"/>
  <c r="BG151" i="18"/>
  <c r="BF151" i="18"/>
  <c r="T151" i="18"/>
  <c r="R151" i="18"/>
  <c r="P151" i="18"/>
  <c r="BI148" i="18"/>
  <c r="BH148" i="18"/>
  <c r="BG148" i="18"/>
  <c r="BF148" i="18"/>
  <c r="T148" i="18"/>
  <c r="R148" i="18"/>
  <c r="P148" i="18"/>
  <c r="BI145" i="18"/>
  <c r="BH145" i="18"/>
  <c r="BG145" i="18"/>
  <c r="BF145" i="18"/>
  <c r="T145" i="18"/>
  <c r="R145" i="18"/>
  <c r="P145" i="18"/>
  <c r="BI141" i="18"/>
  <c r="BH141" i="18"/>
  <c r="BG141" i="18"/>
  <c r="BF141" i="18"/>
  <c r="T141" i="18"/>
  <c r="R141" i="18"/>
  <c r="P141" i="18"/>
  <c r="BI137" i="18"/>
  <c r="BH137" i="18"/>
  <c r="BG137" i="18"/>
  <c r="BF137" i="18"/>
  <c r="T137" i="18"/>
  <c r="R137" i="18"/>
  <c r="P137" i="18"/>
  <c r="BI133" i="18"/>
  <c r="BH133" i="18"/>
  <c r="BG133" i="18"/>
  <c r="BF133" i="18"/>
  <c r="T133" i="18"/>
  <c r="R133" i="18"/>
  <c r="P133" i="18"/>
  <c r="BI128" i="18"/>
  <c r="BH128" i="18"/>
  <c r="BG128" i="18"/>
  <c r="BF128" i="18"/>
  <c r="T128" i="18"/>
  <c r="R128" i="18"/>
  <c r="P128" i="18"/>
  <c r="BI124" i="18"/>
  <c r="BH124" i="18"/>
  <c r="BG124" i="18"/>
  <c r="BF124" i="18"/>
  <c r="T124" i="18"/>
  <c r="R124" i="18"/>
  <c r="P124" i="18"/>
  <c r="BI120" i="18"/>
  <c r="BH120" i="18"/>
  <c r="BG120" i="18"/>
  <c r="BF120" i="18"/>
  <c r="T120" i="18"/>
  <c r="R120" i="18"/>
  <c r="P120" i="18"/>
  <c r="BI116" i="18"/>
  <c r="BH116" i="18"/>
  <c r="BG116" i="18"/>
  <c r="BF116" i="18"/>
  <c r="T116" i="18"/>
  <c r="R116" i="18"/>
  <c r="P116" i="18"/>
  <c r="BI112" i="18"/>
  <c r="BH112" i="18"/>
  <c r="BG112" i="18"/>
  <c r="BF112" i="18"/>
  <c r="T112" i="18"/>
  <c r="R112" i="18"/>
  <c r="P112" i="18"/>
  <c r="BI106" i="18"/>
  <c r="BH106" i="18"/>
  <c r="BG106" i="18"/>
  <c r="BF106" i="18"/>
  <c r="T106" i="18"/>
  <c r="R106" i="18"/>
  <c r="P106" i="18"/>
  <c r="BI104" i="18"/>
  <c r="BH104" i="18"/>
  <c r="BG104" i="18"/>
  <c r="BF104" i="18"/>
  <c r="T104" i="18"/>
  <c r="R104" i="18"/>
  <c r="P104" i="18"/>
  <c r="BI95" i="18"/>
  <c r="BH95" i="18"/>
  <c r="BG95" i="18"/>
  <c r="BF95" i="18"/>
  <c r="T95" i="18"/>
  <c r="R95" i="18"/>
  <c r="P95" i="18"/>
  <c r="BI91" i="18"/>
  <c r="BH91" i="18"/>
  <c r="BG91" i="18"/>
  <c r="BF91" i="18"/>
  <c r="T91" i="18"/>
  <c r="R91" i="18"/>
  <c r="P91" i="18"/>
  <c r="F82" i="18"/>
  <c r="E80" i="18"/>
  <c r="F56" i="18"/>
  <c r="E54" i="18"/>
  <c r="J26" i="18"/>
  <c r="E26" i="18"/>
  <c r="J59" i="18" s="1"/>
  <c r="J25" i="18"/>
  <c r="J23" i="18"/>
  <c r="E23" i="18"/>
  <c r="J58" i="18"/>
  <c r="J22" i="18"/>
  <c r="J20" i="18"/>
  <c r="E20" i="18"/>
  <c r="F85" i="18" s="1"/>
  <c r="J19" i="18"/>
  <c r="J17" i="18"/>
  <c r="E17" i="18"/>
  <c r="F58" i="18"/>
  <c r="J16" i="18"/>
  <c r="J14" i="18"/>
  <c r="J82" i="18"/>
  <c r="E7" i="18"/>
  <c r="E76" i="18"/>
  <c r="J39" i="17"/>
  <c r="J38" i="17"/>
  <c r="AY73" i="1"/>
  <c r="J37" i="17"/>
  <c r="AX73" i="1"/>
  <c r="BI387" i="17"/>
  <c r="BH387" i="17"/>
  <c r="BG387" i="17"/>
  <c r="BF387" i="17"/>
  <c r="T387" i="17"/>
  <c r="R387" i="17"/>
  <c r="P387" i="17"/>
  <c r="BI383" i="17"/>
  <c r="BH383" i="17"/>
  <c r="BG383" i="17"/>
  <c r="BF383" i="17"/>
  <c r="T383" i="17"/>
  <c r="R383" i="17"/>
  <c r="P383" i="17"/>
  <c r="BI377" i="17"/>
  <c r="BH377" i="17"/>
  <c r="BG377" i="17"/>
  <c r="BF377" i="17"/>
  <c r="T377" i="17"/>
  <c r="R377" i="17"/>
  <c r="P377" i="17"/>
  <c r="BI373" i="17"/>
  <c r="BH373" i="17"/>
  <c r="BG373" i="17"/>
  <c r="BF373" i="17"/>
  <c r="T373" i="17"/>
  <c r="R373" i="17"/>
  <c r="P373" i="17"/>
  <c r="BI368" i="17"/>
  <c r="BH368" i="17"/>
  <c r="BG368" i="17"/>
  <c r="BF368" i="17"/>
  <c r="T368" i="17"/>
  <c r="R368" i="17"/>
  <c r="P368" i="17"/>
  <c r="BI363" i="17"/>
  <c r="BH363" i="17"/>
  <c r="BG363" i="17"/>
  <c r="BF363" i="17"/>
  <c r="T363" i="17"/>
  <c r="R363" i="17"/>
  <c r="P363" i="17"/>
  <c r="BI358" i="17"/>
  <c r="BH358" i="17"/>
  <c r="BG358" i="17"/>
  <c r="BF358" i="17"/>
  <c r="T358" i="17"/>
  <c r="R358" i="17"/>
  <c r="P358" i="17"/>
  <c r="BI354" i="17"/>
  <c r="BH354" i="17"/>
  <c r="BG354" i="17"/>
  <c r="BF354" i="17"/>
  <c r="T354" i="17"/>
  <c r="R354" i="17"/>
  <c r="P354" i="17"/>
  <c r="BI347" i="17"/>
  <c r="BH347" i="17"/>
  <c r="BG347" i="17"/>
  <c r="BF347" i="17"/>
  <c r="T347" i="17"/>
  <c r="R347" i="17"/>
  <c r="P347" i="17"/>
  <c r="BI340" i="17"/>
  <c r="BH340" i="17"/>
  <c r="BG340" i="17"/>
  <c r="BF340" i="17"/>
  <c r="T340" i="17"/>
  <c r="R340" i="17"/>
  <c r="P340" i="17"/>
  <c r="BI336" i="17"/>
  <c r="BH336" i="17"/>
  <c r="BG336" i="17"/>
  <c r="BF336" i="17"/>
  <c r="T336" i="17"/>
  <c r="R336" i="17"/>
  <c r="P336" i="17"/>
  <c r="BI332" i="17"/>
  <c r="BH332" i="17"/>
  <c r="BG332" i="17"/>
  <c r="BF332" i="17"/>
  <c r="T332" i="17"/>
  <c r="R332" i="17"/>
  <c r="P332" i="17"/>
  <c r="BI328" i="17"/>
  <c r="BH328" i="17"/>
  <c r="BG328" i="17"/>
  <c r="BF328" i="17"/>
  <c r="T328" i="17"/>
  <c r="R328" i="17"/>
  <c r="P328" i="17"/>
  <c r="BI324" i="17"/>
  <c r="BH324" i="17"/>
  <c r="BG324" i="17"/>
  <c r="BF324" i="17"/>
  <c r="T324" i="17"/>
  <c r="R324" i="17"/>
  <c r="P324" i="17"/>
  <c r="BI318" i="17"/>
  <c r="BH318" i="17"/>
  <c r="BG318" i="17"/>
  <c r="BF318" i="17"/>
  <c r="T318" i="17"/>
  <c r="R318" i="17"/>
  <c r="P318" i="17"/>
  <c r="BI314" i="17"/>
  <c r="BH314" i="17"/>
  <c r="BG314" i="17"/>
  <c r="BF314" i="17"/>
  <c r="T314" i="17"/>
  <c r="R314" i="17"/>
  <c r="P314" i="17"/>
  <c r="BI310" i="17"/>
  <c r="BH310" i="17"/>
  <c r="BG310" i="17"/>
  <c r="BF310" i="17"/>
  <c r="T310" i="17"/>
  <c r="R310" i="17"/>
  <c r="P310" i="17"/>
  <c r="BI306" i="17"/>
  <c r="BH306" i="17"/>
  <c r="BG306" i="17"/>
  <c r="BF306" i="17"/>
  <c r="T306" i="17"/>
  <c r="R306" i="17"/>
  <c r="P306" i="17"/>
  <c r="BI302" i="17"/>
  <c r="BH302" i="17"/>
  <c r="BG302" i="17"/>
  <c r="BF302" i="17"/>
  <c r="T302" i="17"/>
  <c r="R302" i="17"/>
  <c r="P302" i="17"/>
  <c r="BI297" i="17"/>
  <c r="BH297" i="17"/>
  <c r="BG297" i="17"/>
  <c r="BF297" i="17"/>
  <c r="T297" i="17"/>
  <c r="R297" i="17"/>
  <c r="P297" i="17"/>
  <c r="BI293" i="17"/>
  <c r="BH293" i="17"/>
  <c r="BG293" i="17"/>
  <c r="BF293" i="17"/>
  <c r="T293" i="17"/>
  <c r="R293" i="17"/>
  <c r="P293" i="17"/>
  <c r="BI288" i="17"/>
  <c r="BH288" i="17"/>
  <c r="BG288" i="17"/>
  <c r="BF288" i="17"/>
  <c r="T288" i="17"/>
  <c r="R288" i="17"/>
  <c r="P288" i="17"/>
  <c r="BI283" i="17"/>
  <c r="BH283" i="17"/>
  <c r="BG283" i="17"/>
  <c r="BF283" i="17"/>
  <c r="T283" i="17"/>
  <c r="R283" i="17"/>
  <c r="P283" i="17"/>
  <c r="BI279" i="17"/>
  <c r="BH279" i="17"/>
  <c r="BG279" i="17"/>
  <c r="BF279" i="17"/>
  <c r="T279" i="17"/>
  <c r="R279" i="17"/>
  <c r="P279" i="17"/>
  <c r="BI275" i="17"/>
  <c r="BH275" i="17"/>
  <c r="BG275" i="17"/>
  <c r="BF275" i="17"/>
  <c r="T275" i="17"/>
  <c r="R275" i="17"/>
  <c r="P275" i="17"/>
  <c r="BI270" i="17"/>
  <c r="BH270" i="17"/>
  <c r="BG270" i="17"/>
  <c r="BF270" i="17"/>
  <c r="T270" i="17"/>
  <c r="R270" i="17"/>
  <c r="P270"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0" i="17"/>
  <c r="BH250" i="17"/>
  <c r="BG250" i="17"/>
  <c r="BF250" i="17"/>
  <c r="T250" i="17"/>
  <c r="R250" i="17"/>
  <c r="P250" i="17"/>
  <c r="BI246" i="17"/>
  <c r="BH246" i="17"/>
  <c r="BG246" i="17"/>
  <c r="BF246" i="17"/>
  <c r="T246" i="17"/>
  <c r="R246" i="17"/>
  <c r="P246" i="17"/>
  <c r="BI242" i="17"/>
  <c r="BH242" i="17"/>
  <c r="BG242" i="17"/>
  <c r="BF242" i="17"/>
  <c r="T242" i="17"/>
  <c r="R242" i="17"/>
  <c r="P242" i="17"/>
  <c r="BI238" i="17"/>
  <c r="BH238" i="17"/>
  <c r="BG238" i="17"/>
  <c r="BF238" i="17"/>
  <c r="T238" i="17"/>
  <c r="R238" i="17"/>
  <c r="P238" i="17"/>
  <c r="BI233" i="17"/>
  <c r="BH233" i="17"/>
  <c r="BG233" i="17"/>
  <c r="BF233" i="17"/>
  <c r="T233" i="17"/>
  <c r="R233" i="17"/>
  <c r="P233" i="17"/>
  <c r="BI229" i="17"/>
  <c r="BH229" i="17"/>
  <c r="BG229" i="17"/>
  <c r="BF229" i="17"/>
  <c r="T229" i="17"/>
  <c r="R229" i="17"/>
  <c r="P229" i="17"/>
  <c r="BI225" i="17"/>
  <c r="BH225" i="17"/>
  <c r="BG225" i="17"/>
  <c r="BF225" i="17"/>
  <c r="T225" i="17"/>
  <c r="R225" i="17"/>
  <c r="P225" i="17"/>
  <c r="BI220" i="17"/>
  <c r="BH220" i="17"/>
  <c r="BG220" i="17"/>
  <c r="BF220" i="17"/>
  <c r="T220" i="17"/>
  <c r="R220" i="17"/>
  <c r="P220" i="17"/>
  <c r="BI216" i="17"/>
  <c r="BH216" i="17"/>
  <c r="BG216" i="17"/>
  <c r="BF216" i="17"/>
  <c r="T216" i="17"/>
  <c r="R216" i="17"/>
  <c r="P216" i="17"/>
  <c r="BI210" i="17"/>
  <c r="BH210" i="17"/>
  <c r="BG210" i="17"/>
  <c r="BF210" i="17"/>
  <c r="T210" i="17"/>
  <c r="R210" i="17"/>
  <c r="P210" i="17"/>
  <c r="BI205" i="17"/>
  <c r="BH205" i="17"/>
  <c r="BG205" i="17"/>
  <c r="BF205" i="17"/>
  <c r="T205" i="17"/>
  <c r="R205" i="17"/>
  <c r="P205" i="17"/>
  <c r="BI201" i="17"/>
  <c r="BH201" i="17"/>
  <c r="BG201" i="17"/>
  <c r="BF201" i="17"/>
  <c r="T201" i="17"/>
  <c r="R201" i="17"/>
  <c r="P201"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6" i="17"/>
  <c r="BH176" i="17"/>
  <c r="BG176" i="17"/>
  <c r="BF176" i="17"/>
  <c r="T176" i="17"/>
  <c r="R176" i="17"/>
  <c r="P176" i="17"/>
  <c r="BI170" i="17"/>
  <c r="BH170" i="17"/>
  <c r="BG170" i="17"/>
  <c r="BF170" i="17"/>
  <c r="T170" i="17"/>
  <c r="R170" i="17"/>
  <c r="P170" i="17"/>
  <c r="BI164" i="17"/>
  <c r="BH164" i="17"/>
  <c r="BG164" i="17"/>
  <c r="BF164" i="17"/>
  <c r="T164" i="17"/>
  <c r="R164" i="17"/>
  <c r="P164" i="17"/>
  <c r="BI159" i="17"/>
  <c r="BH159" i="17"/>
  <c r="BG159" i="17"/>
  <c r="BF159" i="17"/>
  <c r="T159" i="17"/>
  <c r="R159" i="17"/>
  <c r="P159" i="17"/>
  <c r="BI155" i="17"/>
  <c r="BH155" i="17"/>
  <c r="BG155" i="17"/>
  <c r="BF155" i="17"/>
  <c r="T155" i="17"/>
  <c r="R155" i="17"/>
  <c r="P155" i="17"/>
  <c r="BI151" i="17"/>
  <c r="BH151" i="17"/>
  <c r="BG151" i="17"/>
  <c r="BF151" i="17"/>
  <c r="T151" i="17"/>
  <c r="R151" i="17"/>
  <c r="P151" i="17"/>
  <c r="BI147" i="17"/>
  <c r="BH147" i="17"/>
  <c r="BG147" i="17"/>
  <c r="BF147" i="17"/>
  <c r="T147" i="17"/>
  <c r="R147" i="17"/>
  <c r="P147" i="17"/>
  <c r="BI141" i="17"/>
  <c r="BH141" i="17"/>
  <c r="BG141" i="17"/>
  <c r="BF141" i="17"/>
  <c r="T141" i="17"/>
  <c r="R141" i="17"/>
  <c r="P141" i="17"/>
  <c r="BI134" i="17"/>
  <c r="BH134" i="17"/>
  <c r="BG134" i="17"/>
  <c r="BF134" i="17"/>
  <c r="T134" i="17"/>
  <c r="R134" i="17"/>
  <c r="P134" i="17"/>
  <c r="BI125" i="17"/>
  <c r="BH125" i="17"/>
  <c r="BG125" i="17"/>
  <c r="BF125" i="17"/>
  <c r="T125" i="17"/>
  <c r="R125" i="17"/>
  <c r="P125" i="17"/>
  <c r="BI119" i="17"/>
  <c r="BH119" i="17"/>
  <c r="BG119" i="17"/>
  <c r="BF119" i="17"/>
  <c r="T119" i="17"/>
  <c r="R119" i="17"/>
  <c r="P119" i="17"/>
  <c r="BI112" i="17"/>
  <c r="BH112" i="17"/>
  <c r="BG112" i="17"/>
  <c r="BF112" i="17"/>
  <c r="T112" i="17"/>
  <c r="R112" i="17"/>
  <c r="P112" i="17"/>
  <c r="BI100" i="17"/>
  <c r="BH100" i="17"/>
  <c r="BG100" i="17"/>
  <c r="BF100" i="17"/>
  <c r="T100" i="17"/>
  <c r="R100" i="17"/>
  <c r="P100" i="17"/>
  <c r="BI91" i="17"/>
  <c r="BH91" i="17"/>
  <c r="BG91" i="17"/>
  <c r="BF91" i="17"/>
  <c r="T91" i="17"/>
  <c r="R91" i="17"/>
  <c r="P91" i="17"/>
  <c r="F82" i="17"/>
  <c r="E80" i="17"/>
  <c r="F56" i="17"/>
  <c r="E54" i="17"/>
  <c r="J26" i="17"/>
  <c r="E26" i="17"/>
  <c r="J59" i="17" s="1"/>
  <c r="J25" i="17"/>
  <c r="J23" i="17"/>
  <c r="E23" i="17"/>
  <c r="J58" i="17"/>
  <c r="J22" i="17"/>
  <c r="J20" i="17"/>
  <c r="E20" i="17"/>
  <c r="F85" i="17" s="1"/>
  <c r="J19" i="17"/>
  <c r="J17" i="17"/>
  <c r="E17" i="17"/>
  <c r="F58" i="17"/>
  <c r="J16" i="17"/>
  <c r="J14" i="17"/>
  <c r="J82" i="17"/>
  <c r="E7" i="17"/>
  <c r="E76" i="17"/>
  <c r="J39" i="16"/>
  <c r="J38" i="16"/>
  <c r="AY71" i="1"/>
  <c r="J37" i="16"/>
  <c r="AX71" i="1"/>
  <c r="BI276" i="16"/>
  <c r="BH276" i="16"/>
  <c r="BG276" i="16"/>
  <c r="BF276" i="16"/>
  <c r="T276" i="16"/>
  <c r="R276" i="16"/>
  <c r="P276" i="16"/>
  <c r="BI273" i="16"/>
  <c r="BH273" i="16"/>
  <c r="BG273" i="16"/>
  <c r="BF273" i="16"/>
  <c r="T273" i="16"/>
  <c r="R273" i="16"/>
  <c r="P273" i="16"/>
  <c r="BI269" i="16"/>
  <c r="BH269" i="16"/>
  <c r="BG269" i="16"/>
  <c r="BF269" i="16"/>
  <c r="T269" i="16"/>
  <c r="R269" i="16"/>
  <c r="P269" i="16"/>
  <c r="BI265" i="16"/>
  <c r="BH265" i="16"/>
  <c r="BG265" i="16"/>
  <c r="BF265" i="16"/>
  <c r="T265" i="16"/>
  <c r="R265" i="16"/>
  <c r="P265" i="16"/>
  <c r="BI261" i="16"/>
  <c r="BH261" i="16"/>
  <c r="BG261" i="16"/>
  <c r="BF261" i="16"/>
  <c r="T261" i="16"/>
  <c r="R261" i="16"/>
  <c r="P261" i="16"/>
  <c r="BI257" i="16"/>
  <c r="BH257" i="16"/>
  <c r="BG257" i="16"/>
  <c r="BF257" i="16"/>
  <c r="T257" i="16"/>
  <c r="R257" i="16"/>
  <c r="P257" i="16"/>
  <c r="BI253" i="16"/>
  <c r="BH253" i="16"/>
  <c r="BG253" i="16"/>
  <c r="BF253" i="16"/>
  <c r="T253" i="16"/>
  <c r="R253" i="16"/>
  <c r="P253" i="16"/>
  <c r="BI248" i="16"/>
  <c r="BH248" i="16"/>
  <c r="BG248" i="16"/>
  <c r="BF248" i="16"/>
  <c r="T248" i="16"/>
  <c r="R248" i="16"/>
  <c r="P248" i="16"/>
  <c r="BI243" i="16"/>
  <c r="BH243" i="16"/>
  <c r="BG243" i="16"/>
  <c r="BF243" i="16"/>
  <c r="T243" i="16"/>
  <c r="R243" i="16"/>
  <c r="P243" i="16"/>
  <c r="BI238" i="16"/>
  <c r="BH238" i="16"/>
  <c r="BG238" i="16"/>
  <c r="BF238" i="16"/>
  <c r="T238" i="16"/>
  <c r="R238" i="16"/>
  <c r="P238" i="16"/>
  <c r="BI234" i="16"/>
  <c r="BH234" i="16"/>
  <c r="BG234" i="16"/>
  <c r="BF234" i="16"/>
  <c r="T234" i="16"/>
  <c r="R234" i="16"/>
  <c r="P234" i="16"/>
  <c r="BI228" i="16"/>
  <c r="BH228" i="16"/>
  <c r="BG228" i="16"/>
  <c r="BF228" i="16"/>
  <c r="T228" i="16"/>
  <c r="R228" i="16"/>
  <c r="P228" i="16"/>
  <c r="BI225" i="16"/>
  <c r="BH225" i="16"/>
  <c r="BG225" i="16"/>
  <c r="BF225" i="16"/>
  <c r="T225" i="16"/>
  <c r="R225" i="16"/>
  <c r="P225" i="16"/>
  <c r="BI221" i="16"/>
  <c r="BH221" i="16"/>
  <c r="BG221" i="16"/>
  <c r="BF221" i="16"/>
  <c r="T221" i="16"/>
  <c r="R221" i="16"/>
  <c r="P221" i="16"/>
  <c r="BI217" i="16"/>
  <c r="BH217" i="16"/>
  <c r="BG217" i="16"/>
  <c r="BF217" i="16"/>
  <c r="T217" i="16"/>
  <c r="R217" i="16"/>
  <c r="P217" i="16"/>
  <c r="BI213" i="16"/>
  <c r="BH213" i="16"/>
  <c r="BG213" i="16"/>
  <c r="BF213" i="16"/>
  <c r="T213" i="16"/>
  <c r="R213" i="16"/>
  <c r="P213" i="16"/>
  <c r="BI209" i="16"/>
  <c r="BH209" i="16"/>
  <c r="BG209" i="16"/>
  <c r="BF209" i="16"/>
  <c r="T209" i="16"/>
  <c r="R209" i="16"/>
  <c r="P209" i="16"/>
  <c r="BI205" i="16"/>
  <c r="BH205" i="16"/>
  <c r="BG205" i="16"/>
  <c r="BF205" i="16"/>
  <c r="T205" i="16"/>
  <c r="R205" i="16"/>
  <c r="P205" i="16"/>
  <c r="BI202" i="16"/>
  <c r="BH202" i="16"/>
  <c r="BG202" i="16"/>
  <c r="BF202" i="16"/>
  <c r="T202" i="16"/>
  <c r="R202" i="16"/>
  <c r="P202" i="16"/>
  <c r="BI199" i="16"/>
  <c r="BH199" i="16"/>
  <c r="BG199" i="16"/>
  <c r="BF199" i="16"/>
  <c r="T199" i="16"/>
  <c r="R199" i="16"/>
  <c r="P199" i="16"/>
  <c r="BI196" i="16"/>
  <c r="BH196" i="16"/>
  <c r="BG196" i="16"/>
  <c r="BF196" i="16"/>
  <c r="T196" i="16"/>
  <c r="R196" i="16"/>
  <c r="P196" i="16"/>
  <c r="BI193" i="16"/>
  <c r="BH193" i="16"/>
  <c r="BG193" i="16"/>
  <c r="BF193" i="16"/>
  <c r="T193" i="16"/>
  <c r="R193"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78" i="16"/>
  <c r="BH178" i="16"/>
  <c r="BG178" i="16"/>
  <c r="BF178" i="16"/>
  <c r="T178" i="16"/>
  <c r="R178" i="16"/>
  <c r="P178" i="16"/>
  <c r="BI175" i="16"/>
  <c r="BH175" i="16"/>
  <c r="BG175" i="16"/>
  <c r="BF175" i="16"/>
  <c r="T175" i="16"/>
  <c r="R175" i="16"/>
  <c r="P175" i="16"/>
  <c r="BI171" i="16"/>
  <c r="BH171" i="16"/>
  <c r="BG171" i="16"/>
  <c r="BF171" i="16"/>
  <c r="T171" i="16"/>
  <c r="R171" i="16"/>
  <c r="P171" i="16"/>
  <c r="BI167" i="16"/>
  <c r="BH167" i="16"/>
  <c r="BG167" i="16"/>
  <c r="BF167" i="16"/>
  <c r="T167" i="16"/>
  <c r="R167" i="16"/>
  <c r="P167" i="16"/>
  <c r="BI163" i="16"/>
  <c r="BH163" i="16"/>
  <c r="BG163" i="16"/>
  <c r="BF163" i="16"/>
  <c r="T163" i="16"/>
  <c r="R163" i="16"/>
  <c r="P163" i="16"/>
  <c r="BI159" i="16"/>
  <c r="BH159" i="16"/>
  <c r="BG159" i="16"/>
  <c r="BF159" i="16"/>
  <c r="T159" i="16"/>
  <c r="R159" i="16"/>
  <c r="P159" i="16"/>
  <c r="BI155" i="16"/>
  <c r="BH155" i="16"/>
  <c r="BG155" i="16"/>
  <c r="BF155" i="16"/>
  <c r="T155" i="16"/>
  <c r="R155" i="16"/>
  <c r="P155" i="16"/>
  <c r="BI151" i="16"/>
  <c r="BH151" i="16"/>
  <c r="BG151" i="16"/>
  <c r="BF151" i="16"/>
  <c r="T151" i="16"/>
  <c r="R151" i="16"/>
  <c r="P151" i="16"/>
  <c r="BI146" i="16"/>
  <c r="BH146" i="16"/>
  <c r="BG146" i="16"/>
  <c r="BF146" i="16"/>
  <c r="T146" i="16"/>
  <c r="R146" i="16"/>
  <c r="P146" i="16"/>
  <c r="BI140" i="16"/>
  <c r="BH140" i="16"/>
  <c r="BG140" i="16"/>
  <c r="BF140" i="16"/>
  <c r="T140" i="16"/>
  <c r="R140" i="16"/>
  <c r="P140" i="16"/>
  <c r="BI134" i="16"/>
  <c r="BH134" i="16"/>
  <c r="BG134" i="16"/>
  <c r="BF134" i="16"/>
  <c r="T134" i="16"/>
  <c r="R134" i="16"/>
  <c r="P134" i="16"/>
  <c r="BI129" i="16"/>
  <c r="BH129" i="16"/>
  <c r="BG129" i="16"/>
  <c r="BF129" i="16"/>
  <c r="T129" i="16"/>
  <c r="R129" i="16"/>
  <c r="P129" i="16"/>
  <c r="BI123" i="16"/>
  <c r="BH123" i="16"/>
  <c r="BG123" i="16"/>
  <c r="BF123" i="16"/>
  <c r="T123" i="16"/>
  <c r="R123" i="16"/>
  <c r="P123" i="16"/>
  <c r="BI119" i="16"/>
  <c r="BH119" i="16"/>
  <c r="BG119" i="16"/>
  <c r="BF119" i="16"/>
  <c r="T119" i="16"/>
  <c r="R119" i="16"/>
  <c r="P119" i="16"/>
  <c r="BI114" i="16"/>
  <c r="BH114" i="16"/>
  <c r="BG114" i="16"/>
  <c r="BF114" i="16"/>
  <c r="T114" i="16"/>
  <c r="R114" i="16"/>
  <c r="P114" i="16"/>
  <c r="BI110" i="16"/>
  <c r="BH110" i="16"/>
  <c r="BG110" i="16"/>
  <c r="BF110" i="16"/>
  <c r="T110" i="16"/>
  <c r="R110" i="16"/>
  <c r="P110" i="16"/>
  <c r="BI106" i="16"/>
  <c r="BH106" i="16"/>
  <c r="BG106" i="16"/>
  <c r="BF106" i="16"/>
  <c r="T106" i="16"/>
  <c r="R106" i="16"/>
  <c r="P106" i="16"/>
  <c r="BI102" i="16"/>
  <c r="BH102" i="16"/>
  <c r="BG102" i="16"/>
  <c r="BF102" i="16"/>
  <c r="T102" i="16"/>
  <c r="R102" i="16"/>
  <c r="P102" i="16"/>
  <c r="BI98" i="16"/>
  <c r="BH98" i="16"/>
  <c r="BG98" i="16"/>
  <c r="BF98" i="16"/>
  <c r="T98" i="16"/>
  <c r="R98" i="16"/>
  <c r="P98" i="16"/>
  <c r="BI93" i="16"/>
  <c r="BH93" i="16"/>
  <c r="BG93" i="16"/>
  <c r="BF93" i="16"/>
  <c r="T93" i="16"/>
  <c r="R93" i="16"/>
  <c r="P93" i="16"/>
  <c r="F84" i="16"/>
  <c r="E82" i="16"/>
  <c r="F56" i="16"/>
  <c r="E54" i="16"/>
  <c r="J26" i="16"/>
  <c r="E26" i="16"/>
  <c r="J87" i="16" s="1"/>
  <c r="J25" i="16"/>
  <c r="J23" i="16"/>
  <c r="E23" i="16"/>
  <c r="J58" i="16"/>
  <c r="J22" i="16"/>
  <c r="J20" i="16"/>
  <c r="E20" i="16"/>
  <c r="F87" i="16" s="1"/>
  <c r="J19" i="16"/>
  <c r="J17" i="16"/>
  <c r="E17" i="16"/>
  <c r="F58" i="16"/>
  <c r="J16" i="16"/>
  <c r="J14" i="16"/>
  <c r="J56" i="16"/>
  <c r="E7" i="16"/>
  <c r="E50" i="16"/>
  <c r="J39" i="15"/>
  <c r="J38" i="15"/>
  <c r="AY70" i="1"/>
  <c r="J37" i="15"/>
  <c r="AX70" i="1"/>
  <c r="BI398" i="15"/>
  <c r="BH398" i="15"/>
  <c r="BG398" i="15"/>
  <c r="BF398" i="15"/>
  <c r="T398" i="15"/>
  <c r="R398" i="15"/>
  <c r="P398" i="15"/>
  <c r="BI395" i="15"/>
  <c r="BH395" i="15"/>
  <c r="BG395" i="15"/>
  <c r="BF395" i="15"/>
  <c r="T395" i="15"/>
  <c r="R395" i="15"/>
  <c r="P395" i="15"/>
  <c r="BI392" i="15"/>
  <c r="BH392" i="15"/>
  <c r="BG392" i="15"/>
  <c r="BF392" i="15"/>
  <c r="T392" i="15"/>
  <c r="R392" i="15"/>
  <c r="P392" i="15"/>
  <c r="BI388" i="15"/>
  <c r="BH388" i="15"/>
  <c r="BG388" i="15"/>
  <c r="BF388" i="15"/>
  <c r="T388" i="15"/>
  <c r="R388" i="15"/>
  <c r="P388" i="15"/>
  <c r="BI383" i="15"/>
  <c r="BH383" i="15"/>
  <c r="BG383" i="15"/>
  <c r="BF383" i="15"/>
  <c r="T383" i="15"/>
  <c r="R383" i="15"/>
  <c r="P383" i="15"/>
  <c r="BI379" i="15"/>
  <c r="BH379" i="15"/>
  <c r="BG379" i="15"/>
  <c r="BF379" i="15"/>
  <c r="T379" i="15"/>
  <c r="R379" i="15"/>
  <c r="P379" i="15"/>
  <c r="BI374" i="15"/>
  <c r="BH374" i="15"/>
  <c r="BG374" i="15"/>
  <c r="BF374" i="15"/>
  <c r="T374" i="15"/>
  <c r="R374" i="15"/>
  <c r="P374" i="15"/>
  <c r="BI368" i="15"/>
  <c r="BH368" i="15"/>
  <c r="BG368" i="15"/>
  <c r="BF368" i="15"/>
  <c r="T368" i="15"/>
  <c r="R368" i="15"/>
  <c r="P368" i="15"/>
  <c r="BI365" i="15"/>
  <c r="BH365" i="15"/>
  <c r="BG365" i="15"/>
  <c r="BF365" i="15"/>
  <c r="T365" i="15"/>
  <c r="R365" i="15"/>
  <c r="P365" i="15"/>
  <c r="BI361" i="15"/>
  <c r="BH361" i="15"/>
  <c r="BG361" i="15"/>
  <c r="BF361" i="15"/>
  <c r="T361" i="15"/>
  <c r="R361" i="15"/>
  <c r="P361" i="15"/>
  <c r="BI357" i="15"/>
  <c r="BH357" i="15"/>
  <c r="BG357" i="15"/>
  <c r="BF357" i="15"/>
  <c r="T357" i="15"/>
  <c r="R357" i="15"/>
  <c r="P357" i="15"/>
  <c r="BI353" i="15"/>
  <c r="BH353" i="15"/>
  <c r="BG353" i="15"/>
  <c r="BF353" i="15"/>
  <c r="T353" i="15"/>
  <c r="R353" i="15"/>
  <c r="P353" i="15"/>
  <c r="BI349" i="15"/>
  <c r="BH349" i="15"/>
  <c r="BG349" i="15"/>
  <c r="BF349" i="15"/>
  <c r="T349" i="15"/>
  <c r="R349" i="15"/>
  <c r="P349"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22" i="15"/>
  <c r="BH322" i="15"/>
  <c r="BG322" i="15"/>
  <c r="BF322" i="15"/>
  <c r="T322" i="15"/>
  <c r="R322" i="15"/>
  <c r="P322" i="15"/>
  <c r="BI316" i="15"/>
  <c r="BH316" i="15"/>
  <c r="BG316" i="15"/>
  <c r="BF316" i="15"/>
  <c r="T316" i="15"/>
  <c r="R316" i="15"/>
  <c r="P316" i="15"/>
  <c r="BI313" i="15"/>
  <c r="BH313" i="15"/>
  <c r="BG313" i="15"/>
  <c r="BF313" i="15"/>
  <c r="T313" i="15"/>
  <c r="R313" i="15"/>
  <c r="P313" i="15"/>
  <c r="BI309" i="15"/>
  <c r="BH309" i="15"/>
  <c r="BG309" i="15"/>
  <c r="BF309" i="15"/>
  <c r="T309" i="15"/>
  <c r="R309" i="15"/>
  <c r="P309" i="15"/>
  <c r="BI305" i="15"/>
  <c r="BH305" i="15"/>
  <c r="BG305" i="15"/>
  <c r="BF305" i="15"/>
  <c r="T305" i="15"/>
  <c r="R305" i="15"/>
  <c r="P305" i="15"/>
  <c r="BI301" i="15"/>
  <c r="BH301" i="15"/>
  <c r="BG301" i="15"/>
  <c r="BF301" i="15"/>
  <c r="T301" i="15"/>
  <c r="R301" i="15"/>
  <c r="P301" i="15"/>
  <c r="BI300" i="15"/>
  <c r="BH300" i="15"/>
  <c r="BG300" i="15"/>
  <c r="BF300" i="15"/>
  <c r="T300" i="15"/>
  <c r="R300" i="15"/>
  <c r="P300" i="15"/>
  <c r="BI299" i="15"/>
  <c r="BH299" i="15"/>
  <c r="BG299" i="15"/>
  <c r="BF299" i="15"/>
  <c r="T299" i="15"/>
  <c r="R299" i="15"/>
  <c r="P299" i="15"/>
  <c r="BI293" i="15"/>
  <c r="BH293" i="15"/>
  <c r="BG293" i="15"/>
  <c r="BF293" i="15"/>
  <c r="T293" i="15"/>
  <c r="R293" i="15"/>
  <c r="P293" i="15"/>
  <c r="BI287" i="15"/>
  <c r="BH287" i="15"/>
  <c r="BG287" i="15"/>
  <c r="BF287" i="15"/>
  <c r="T287" i="15"/>
  <c r="R287" i="15"/>
  <c r="P287" i="15"/>
  <c r="BI284" i="15"/>
  <c r="BH284" i="15"/>
  <c r="BG284" i="15"/>
  <c r="BF284" i="15"/>
  <c r="T284" i="15"/>
  <c r="R284" i="15"/>
  <c r="P284" i="15"/>
  <c r="BI280" i="15"/>
  <c r="BH280" i="15"/>
  <c r="BG280" i="15"/>
  <c r="BF280" i="15"/>
  <c r="T280" i="15"/>
  <c r="R280" i="15"/>
  <c r="P280" i="15"/>
  <c r="BI277" i="15"/>
  <c r="BH277" i="15"/>
  <c r="BG277" i="15"/>
  <c r="BF277" i="15"/>
  <c r="T277" i="15"/>
  <c r="R277" i="15"/>
  <c r="P277" i="15"/>
  <c r="BI270" i="15"/>
  <c r="BH270" i="15"/>
  <c r="BG270" i="15"/>
  <c r="BF270" i="15"/>
  <c r="T270" i="15"/>
  <c r="R270" i="15"/>
  <c r="P270" i="15"/>
  <c r="BI264" i="15"/>
  <c r="BH264" i="15"/>
  <c r="BG264" i="15"/>
  <c r="BF264" i="15"/>
  <c r="T264" i="15"/>
  <c r="R264" i="15"/>
  <c r="P264" i="15"/>
  <c r="BI261" i="15"/>
  <c r="BH261" i="15"/>
  <c r="BG261" i="15"/>
  <c r="BF261" i="15"/>
  <c r="T261" i="15"/>
  <c r="R261" i="15"/>
  <c r="P261" i="15"/>
  <c r="BI257" i="15"/>
  <c r="BH257" i="15"/>
  <c r="BG257" i="15"/>
  <c r="BF257" i="15"/>
  <c r="T257" i="15"/>
  <c r="R257" i="15"/>
  <c r="P257" i="15"/>
  <c r="BI253" i="15"/>
  <c r="BH253" i="15"/>
  <c r="BG253" i="15"/>
  <c r="BF253" i="15"/>
  <c r="T253" i="15"/>
  <c r="R253" i="15"/>
  <c r="P253" i="15"/>
  <c r="BI249" i="15"/>
  <c r="BH249" i="15"/>
  <c r="BG249" i="15"/>
  <c r="BF249" i="15"/>
  <c r="T249" i="15"/>
  <c r="R249" i="15"/>
  <c r="P249" i="15"/>
  <c r="BI245" i="15"/>
  <c r="BH245" i="15"/>
  <c r="BG245" i="15"/>
  <c r="BF245" i="15"/>
  <c r="T245" i="15"/>
  <c r="R245" i="15"/>
  <c r="P245" i="15"/>
  <c r="BI241" i="15"/>
  <c r="BH241" i="15"/>
  <c r="BG241" i="15"/>
  <c r="BF241" i="15"/>
  <c r="T241" i="15"/>
  <c r="R241" i="15"/>
  <c r="P241"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7" i="15"/>
  <c r="BH217" i="15"/>
  <c r="BG217" i="15"/>
  <c r="BF217" i="15"/>
  <c r="T217" i="15"/>
  <c r="R217" i="15"/>
  <c r="P217" i="15"/>
  <c r="BI214" i="15"/>
  <c r="BH214" i="15"/>
  <c r="BG214" i="15"/>
  <c r="BF214" i="15"/>
  <c r="T214" i="15"/>
  <c r="R214" i="15"/>
  <c r="P214" i="15"/>
  <c r="BI210" i="15"/>
  <c r="BH210" i="15"/>
  <c r="BG210" i="15"/>
  <c r="BF210" i="15"/>
  <c r="T210" i="15"/>
  <c r="R210" i="15"/>
  <c r="P210" i="15"/>
  <c r="BI205" i="15"/>
  <c r="BH205" i="15"/>
  <c r="BG205" i="15"/>
  <c r="BF205" i="15"/>
  <c r="T205" i="15"/>
  <c r="R205" i="15"/>
  <c r="P205" i="15"/>
  <c r="BI201" i="15"/>
  <c r="BH201" i="15"/>
  <c r="BG201" i="15"/>
  <c r="BF201" i="15"/>
  <c r="T201" i="15"/>
  <c r="R201" i="15"/>
  <c r="P201" i="15"/>
  <c r="BI197" i="15"/>
  <c r="BH197" i="15"/>
  <c r="BG197" i="15"/>
  <c r="BF197" i="15"/>
  <c r="T197" i="15"/>
  <c r="R197" i="15"/>
  <c r="P197" i="15"/>
  <c r="BI194" i="15"/>
  <c r="BH194" i="15"/>
  <c r="BG194" i="15"/>
  <c r="BF194" i="15"/>
  <c r="T194" i="15"/>
  <c r="R194" i="15"/>
  <c r="P194" i="15"/>
  <c r="BI188" i="15"/>
  <c r="BH188" i="15"/>
  <c r="BG188" i="15"/>
  <c r="BF188" i="15"/>
  <c r="T188" i="15"/>
  <c r="R188" i="15"/>
  <c r="P188" i="15"/>
  <c r="BI181" i="15"/>
  <c r="BH181" i="15"/>
  <c r="BG181" i="15"/>
  <c r="BF181" i="15"/>
  <c r="T181" i="15"/>
  <c r="R181" i="15"/>
  <c r="P181" i="15"/>
  <c r="BI177" i="15"/>
  <c r="BH177" i="15"/>
  <c r="BG177" i="15"/>
  <c r="BF177" i="15"/>
  <c r="T177" i="15"/>
  <c r="R177" i="15"/>
  <c r="P177" i="15"/>
  <c r="BI171" i="15"/>
  <c r="BH171" i="15"/>
  <c r="BG171" i="15"/>
  <c r="BF171" i="15"/>
  <c r="T171" i="15"/>
  <c r="R171" i="15"/>
  <c r="P171" i="15"/>
  <c r="BI164" i="15"/>
  <c r="BH164" i="15"/>
  <c r="BG164" i="15"/>
  <c r="BF164" i="15"/>
  <c r="T164" i="15"/>
  <c r="R164" i="15"/>
  <c r="P164" i="15"/>
  <c r="BI157" i="15"/>
  <c r="BH157" i="15"/>
  <c r="BG157" i="15"/>
  <c r="BF157" i="15"/>
  <c r="T157" i="15"/>
  <c r="R157" i="15"/>
  <c r="P157" i="15"/>
  <c r="BI153" i="15"/>
  <c r="BH153" i="15"/>
  <c r="BG153" i="15"/>
  <c r="BF153" i="15"/>
  <c r="T153" i="15"/>
  <c r="R153" i="15"/>
  <c r="P153" i="15"/>
  <c r="BI147" i="15"/>
  <c r="BH147" i="15"/>
  <c r="BG147" i="15"/>
  <c r="BF147" i="15"/>
  <c r="T147" i="15"/>
  <c r="R147" i="15"/>
  <c r="P147" i="15"/>
  <c r="BI144" i="15"/>
  <c r="BH144" i="15"/>
  <c r="BG144" i="15"/>
  <c r="BF144" i="15"/>
  <c r="T144" i="15"/>
  <c r="R144" i="15"/>
  <c r="P144" i="15"/>
  <c r="BI140" i="15"/>
  <c r="BH140" i="15"/>
  <c r="BG140" i="15"/>
  <c r="BF140" i="15"/>
  <c r="T140" i="15"/>
  <c r="R140" i="15"/>
  <c r="P140" i="15"/>
  <c r="BI135" i="15"/>
  <c r="BH135" i="15"/>
  <c r="BG135" i="15"/>
  <c r="BF135" i="15"/>
  <c r="T135" i="15"/>
  <c r="R135" i="15"/>
  <c r="P135" i="15"/>
  <c r="BI132" i="15"/>
  <c r="BH132" i="15"/>
  <c r="BG132" i="15"/>
  <c r="BF132" i="15"/>
  <c r="T132" i="15"/>
  <c r="R132" i="15"/>
  <c r="P132" i="15"/>
  <c r="BI127" i="15"/>
  <c r="BH127" i="15"/>
  <c r="BG127" i="15"/>
  <c r="BF127" i="15"/>
  <c r="T127" i="15"/>
  <c r="R127" i="15"/>
  <c r="P127" i="15"/>
  <c r="BI122" i="15"/>
  <c r="BH122" i="15"/>
  <c r="BG122" i="15"/>
  <c r="BF122" i="15"/>
  <c r="T122" i="15"/>
  <c r="R122" i="15"/>
  <c r="P122" i="15"/>
  <c r="BI117" i="15"/>
  <c r="BH117" i="15"/>
  <c r="BG117" i="15"/>
  <c r="BF117" i="15"/>
  <c r="T117" i="15"/>
  <c r="R117" i="15"/>
  <c r="P117" i="15"/>
  <c r="BI113" i="15"/>
  <c r="BH113" i="15"/>
  <c r="BG113" i="15"/>
  <c r="BF113" i="15"/>
  <c r="T113" i="15"/>
  <c r="R113" i="15"/>
  <c r="P113" i="15"/>
  <c r="BI108" i="15"/>
  <c r="BH108" i="15"/>
  <c r="BG108" i="15"/>
  <c r="BF108" i="15"/>
  <c r="T108" i="15"/>
  <c r="R108" i="15"/>
  <c r="P108" i="15"/>
  <c r="BI101" i="15"/>
  <c r="BH101" i="15"/>
  <c r="BG101" i="15"/>
  <c r="BF101" i="15"/>
  <c r="T101" i="15"/>
  <c r="R101" i="15"/>
  <c r="P101" i="15"/>
  <c r="BI96" i="15"/>
  <c r="BH96" i="15"/>
  <c r="BG96" i="15"/>
  <c r="BF96" i="15"/>
  <c r="T96" i="15"/>
  <c r="R96" i="15"/>
  <c r="P96" i="15"/>
  <c r="F87" i="15"/>
  <c r="E85" i="15"/>
  <c r="F56" i="15"/>
  <c r="E54" i="15"/>
  <c r="J26" i="15"/>
  <c r="E26" i="15"/>
  <c r="J90" i="15" s="1"/>
  <c r="J25" i="15"/>
  <c r="J23" i="15"/>
  <c r="E23" i="15"/>
  <c r="J58" i="15" s="1"/>
  <c r="J22" i="15"/>
  <c r="J20" i="15"/>
  <c r="E20" i="15"/>
  <c r="F90" i="15" s="1"/>
  <c r="J19" i="15"/>
  <c r="J17" i="15"/>
  <c r="E17" i="15"/>
  <c r="F89" i="15" s="1"/>
  <c r="J16" i="15"/>
  <c r="J14" i="15"/>
  <c r="J87" i="15" s="1"/>
  <c r="E7" i="15"/>
  <c r="E81" i="15" s="1"/>
  <c r="J37" i="14"/>
  <c r="J36" i="14"/>
  <c r="AY68" i="1" s="1"/>
  <c r="J35" i="14"/>
  <c r="AX68" i="1"/>
  <c r="BI672" i="14"/>
  <c r="BH672" i="14"/>
  <c r="BG672" i="14"/>
  <c r="BF672" i="14"/>
  <c r="T672" i="14"/>
  <c r="R672" i="14"/>
  <c r="P672" i="14"/>
  <c r="BI669" i="14"/>
  <c r="BH669" i="14"/>
  <c r="BG669" i="14"/>
  <c r="BF669" i="14"/>
  <c r="T669" i="14"/>
  <c r="R669" i="14"/>
  <c r="P669" i="14"/>
  <c r="BI668" i="14"/>
  <c r="BH668" i="14"/>
  <c r="BG668" i="14"/>
  <c r="BF668" i="14"/>
  <c r="T668" i="14"/>
  <c r="R668" i="14"/>
  <c r="P668" i="14"/>
  <c r="BI664" i="14"/>
  <c r="BH664" i="14"/>
  <c r="BG664" i="14"/>
  <c r="BF664" i="14"/>
  <c r="T664" i="14"/>
  <c r="R664" i="14"/>
  <c r="P664" i="14"/>
  <c r="BI660" i="14"/>
  <c r="BH660" i="14"/>
  <c r="BG660" i="14"/>
  <c r="BF660" i="14"/>
  <c r="T660" i="14"/>
  <c r="R660" i="14"/>
  <c r="P660" i="14"/>
  <c r="BI656" i="14"/>
  <c r="BH656" i="14"/>
  <c r="BG656" i="14"/>
  <c r="BF656" i="14"/>
  <c r="T656" i="14"/>
  <c r="R656" i="14"/>
  <c r="P656" i="14"/>
  <c r="BI652" i="14"/>
  <c r="BH652" i="14"/>
  <c r="BG652" i="14"/>
  <c r="BF652" i="14"/>
  <c r="T652" i="14"/>
  <c r="R652" i="14"/>
  <c r="P652" i="14"/>
  <c r="BI648" i="14"/>
  <c r="BH648" i="14"/>
  <c r="BG648" i="14"/>
  <c r="BF648" i="14"/>
  <c r="T648" i="14"/>
  <c r="R648" i="14"/>
  <c r="P648" i="14"/>
  <c r="BI644" i="14"/>
  <c r="BH644" i="14"/>
  <c r="BG644" i="14"/>
  <c r="BF644" i="14"/>
  <c r="T644" i="14"/>
  <c r="R644" i="14"/>
  <c r="P644" i="14"/>
  <c r="BI640" i="14"/>
  <c r="BH640" i="14"/>
  <c r="BG640" i="14"/>
  <c r="BF640" i="14"/>
  <c r="T640" i="14"/>
  <c r="R640" i="14"/>
  <c r="P640" i="14"/>
  <c r="BI635" i="14"/>
  <c r="BH635" i="14"/>
  <c r="BG635" i="14"/>
  <c r="BF635" i="14"/>
  <c r="T635" i="14"/>
  <c r="R635" i="14"/>
  <c r="P635" i="14"/>
  <c r="BI631" i="14"/>
  <c r="BH631" i="14"/>
  <c r="BG631" i="14"/>
  <c r="BF631" i="14"/>
  <c r="T631" i="14"/>
  <c r="R631" i="14"/>
  <c r="P631" i="14"/>
  <c r="BI627" i="14"/>
  <c r="BH627" i="14"/>
  <c r="BG627" i="14"/>
  <c r="BF627" i="14"/>
  <c r="T627" i="14"/>
  <c r="R627" i="14"/>
  <c r="P627" i="14"/>
  <c r="BI622" i="14"/>
  <c r="BH622" i="14"/>
  <c r="BG622" i="14"/>
  <c r="BF622" i="14"/>
  <c r="T622" i="14"/>
  <c r="R622" i="14"/>
  <c r="P622" i="14"/>
  <c r="BI617" i="14"/>
  <c r="BH617" i="14"/>
  <c r="BG617" i="14"/>
  <c r="BF617" i="14"/>
  <c r="T617" i="14"/>
  <c r="R617" i="14"/>
  <c r="P617" i="14"/>
  <c r="BI613" i="14"/>
  <c r="BH613" i="14"/>
  <c r="BG613" i="14"/>
  <c r="BF613" i="14"/>
  <c r="T613" i="14"/>
  <c r="R613" i="14"/>
  <c r="P613" i="14"/>
  <c r="BI607" i="14"/>
  <c r="BH607" i="14"/>
  <c r="BG607" i="14"/>
  <c r="BF607" i="14"/>
  <c r="T607" i="14"/>
  <c r="R607" i="14"/>
  <c r="P607" i="14"/>
  <c r="BI604" i="14"/>
  <c r="BH604" i="14"/>
  <c r="BG604" i="14"/>
  <c r="BF604" i="14"/>
  <c r="T604" i="14"/>
  <c r="R604" i="14"/>
  <c r="P604" i="14"/>
  <c r="BI603" i="14"/>
  <c r="BH603" i="14"/>
  <c r="BG603" i="14"/>
  <c r="BF603" i="14"/>
  <c r="T603" i="14"/>
  <c r="R603" i="14"/>
  <c r="P603" i="14"/>
  <c r="BI598" i="14"/>
  <c r="BH598" i="14"/>
  <c r="BG598" i="14"/>
  <c r="BF598" i="14"/>
  <c r="T598" i="14"/>
  <c r="R598" i="14"/>
  <c r="P598" i="14"/>
  <c r="BI593" i="14"/>
  <c r="BH593" i="14"/>
  <c r="BG593" i="14"/>
  <c r="BF593" i="14"/>
  <c r="T593" i="14"/>
  <c r="R593" i="14"/>
  <c r="P593" i="14"/>
  <c r="BI587" i="14"/>
  <c r="BH587" i="14"/>
  <c r="BG587" i="14"/>
  <c r="BF587" i="14"/>
  <c r="T587" i="14"/>
  <c r="R587" i="14"/>
  <c r="P587" i="14"/>
  <c r="BI581" i="14"/>
  <c r="BH581" i="14"/>
  <c r="BG581" i="14"/>
  <c r="BF581" i="14"/>
  <c r="T581" i="14"/>
  <c r="R581" i="14"/>
  <c r="P581" i="14"/>
  <c r="BI578" i="14"/>
  <c r="BH578" i="14"/>
  <c r="BG578" i="14"/>
  <c r="BF578" i="14"/>
  <c r="T578" i="14"/>
  <c r="R578" i="14"/>
  <c r="P578" i="14"/>
  <c r="BI577" i="14"/>
  <c r="BH577" i="14"/>
  <c r="BG577" i="14"/>
  <c r="BF577" i="14"/>
  <c r="T577" i="14"/>
  <c r="R577" i="14"/>
  <c r="P577" i="14"/>
  <c r="BI573" i="14"/>
  <c r="BH573" i="14"/>
  <c r="BG573" i="14"/>
  <c r="BF573" i="14"/>
  <c r="T573" i="14"/>
  <c r="R573" i="14"/>
  <c r="P573" i="14"/>
  <c r="BI570" i="14"/>
  <c r="BH570" i="14"/>
  <c r="BG570" i="14"/>
  <c r="BF570" i="14"/>
  <c r="T570" i="14"/>
  <c r="R570" i="14"/>
  <c r="P570" i="14"/>
  <c r="BI567" i="14"/>
  <c r="BH567" i="14"/>
  <c r="BG567" i="14"/>
  <c r="BF567" i="14"/>
  <c r="T567" i="14"/>
  <c r="R567" i="14"/>
  <c r="P567" i="14"/>
  <c r="BI562" i="14"/>
  <c r="BH562" i="14"/>
  <c r="BG562" i="14"/>
  <c r="BF562" i="14"/>
  <c r="T562" i="14"/>
  <c r="R562" i="14"/>
  <c r="P562" i="14"/>
  <c r="BI557" i="14"/>
  <c r="BH557" i="14"/>
  <c r="BG557" i="14"/>
  <c r="BF557" i="14"/>
  <c r="T557" i="14"/>
  <c r="R557" i="14"/>
  <c r="P557" i="14"/>
  <c r="BI552" i="14"/>
  <c r="BH552" i="14"/>
  <c r="BG552" i="14"/>
  <c r="BF552" i="14"/>
  <c r="T552" i="14"/>
  <c r="R552" i="14"/>
  <c r="P552" i="14"/>
  <c r="BI546" i="14"/>
  <c r="BH546" i="14"/>
  <c r="BG546" i="14"/>
  <c r="BF546" i="14"/>
  <c r="T546" i="14"/>
  <c r="R546" i="14"/>
  <c r="P546" i="14"/>
  <c r="BI543" i="14"/>
  <c r="BH543" i="14"/>
  <c r="BG543" i="14"/>
  <c r="BF543" i="14"/>
  <c r="T543" i="14"/>
  <c r="R543" i="14"/>
  <c r="P543" i="14"/>
  <c r="BI542" i="14"/>
  <c r="BH542" i="14"/>
  <c r="BG542" i="14"/>
  <c r="BF542" i="14"/>
  <c r="T542" i="14"/>
  <c r="R542" i="14"/>
  <c r="P542" i="14"/>
  <c r="BI538" i="14"/>
  <c r="BH538" i="14"/>
  <c r="BG538" i="14"/>
  <c r="BF538" i="14"/>
  <c r="T538" i="14"/>
  <c r="R538" i="14"/>
  <c r="P538" i="14"/>
  <c r="BI533" i="14"/>
  <c r="BH533" i="14"/>
  <c r="BG533" i="14"/>
  <c r="BF533" i="14"/>
  <c r="T533" i="14"/>
  <c r="R533" i="14"/>
  <c r="P533" i="14"/>
  <c r="BI528" i="14"/>
  <c r="BH528" i="14"/>
  <c r="BG528" i="14"/>
  <c r="BF528" i="14"/>
  <c r="T528" i="14"/>
  <c r="R528" i="14"/>
  <c r="P528" i="14"/>
  <c r="BI524" i="14"/>
  <c r="BH524" i="14"/>
  <c r="BG524" i="14"/>
  <c r="BF524" i="14"/>
  <c r="T524" i="14"/>
  <c r="R524" i="14"/>
  <c r="P524" i="14"/>
  <c r="BI520" i="14"/>
  <c r="BH520" i="14"/>
  <c r="BG520" i="14"/>
  <c r="BF520" i="14"/>
  <c r="T520" i="14"/>
  <c r="R520" i="14"/>
  <c r="P520" i="14"/>
  <c r="BI516" i="14"/>
  <c r="BH516" i="14"/>
  <c r="BG516" i="14"/>
  <c r="BF516" i="14"/>
  <c r="T516" i="14"/>
  <c r="R516" i="14"/>
  <c r="P516" i="14"/>
  <c r="BI512" i="14"/>
  <c r="BH512" i="14"/>
  <c r="BG512" i="14"/>
  <c r="BF512" i="14"/>
  <c r="T512" i="14"/>
  <c r="R512" i="14"/>
  <c r="P512"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8" i="14"/>
  <c r="BH488" i="14"/>
  <c r="BG488" i="14"/>
  <c r="BF488" i="14"/>
  <c r="T488" i="14"/>
  <c r="R488" i="14"/>
  <c r="P488" i="14"/>
  <c r="BI484" i="14"/>
  <c r="BH484" i="14"/>
  <c r="BG484" i="14"/>
  <c r="BF484" i="14"/>
  <c r="T484" i="14"/>
  <c r="R484" i="14"/>
  <c r="P484" i="14"/>
  <c r="BI480" i="14"/>
  <c r="BH480" i="14"/>
  <c r="BG480" i="14"/>
  <c r="BF480" i="14"/>
  <c r="T480" i="14"/>
  <c r="R480" i="14"/>
  <c r="P480" i="14"/>
  <c r="BI476" i="14"/>
  <c r="BH476" i="14"/>
  <c r="BG476" i="14"/>
  <c r="BF476" i="14"/>
  <c r="T476" i="14"/>
  <c r="R476" i="14"/>
  <c r="P476" i="14"/>
  <c r="BI472" i="14"/>
  <c r="BH472" i="14"/>
  <c r="BG472" i="14"/>
  <c r="BF472" i="14"/>
  <c r="T472" i="14"/>
  <c r="R472" i="14"/>
  <c r="P472" i="14"/>
  <c r="BI468" i="14"/>
  <c r="BH468" i="14"/>
  <c r="BG468" i="14"/>
  <c r="BF468" i="14"/>
  <c r="T468" i="14"/>
  <c r="R468" i="14"/>
  <c r="P468" i="14"/>
  <c r="BI464" i="14"/>
  <c r="BH464" i="14"/>
  <c r="BG464" i="14"/>
  <c r="BF464" i="14"/>
  <c r="T464" i="14"/>
  <c r="R464" i="14"/>
  <c r="P464" i="14"/>
  <c r="BI460" i="14"/>
  <c r="BH460" i="14"/>
  <c r="BG460" i="14"/>
  <c r="BF460" i="14"/>
  <c r="T460" i="14"/>
  <c r="R460" i="14"/>
  <c r="P460" i="14"/>
  <c r="BI456" i="14"/>
  <c r="BH456" i="14"/>
  <c r="BG456" i="14"/>
  <c r="BF456" i="14"/>
  <c r="T456" i="14"/>
  <c r="R456" i="14"/>
  <c r="P456" i="14"/>
  <c r="BI452" i="14"/>
  <c r="BH452" i="14"/>
  <c r="BG452" i="14"/>
  <c r="BF452" i="14"/>
  <c r="T452" i="14"/>
  <c r="R452" i="14"/>
  <c r="P452" i="14"/>
  <c r="BI448" i="14"/>
  <c r="BH448" i="14"/>
  <c r="BG448" i="14"/>
  <c r="BF448" i="14"/>
  <c r="T448" i="14"/>
  <c r="R448" i="14"/>
  <c r="P448" i="14"/>
  <c r="BI442" i="14"/>
  <c r="BH442" i="14"/>
  <c r="BG442" i="14"/>
  <c r="BF442" i="14"/>
  <c r="T442" i="14"/>
  <c r="R442" i="14"/>
  <c r="P442" i="14"/>
  <c r="BI439" i="14"/>
  <c r="BH439" i="14"/>
  <c r="BG439" i="14"/>
  <c r="BF439" i="14"/>
  <c r="T439" i="14"/>
  <c r="R439" i="14"/>
  <c r="P439" i="14"/>
  <c r="BI435" i="14"/>
  <c r="BH435" i="14"/>
  <c r="BG435" i="14"/>
  <c r="BF435" i="14"/>
  <c r="T435" i="14"/>
  <c r="R435" i="14"/>
  <c r="P435" i="14"/>
  <c r="BI430" i="14"/>
  <c r="BH430" i="14"/>
  <c r="BG430" i="14"/>
  <c r="BF430" i="14"/>
  <c r="T430" i="14"/>
  <c r="R430" i="14"/>
  <c r="P430" i="14"/>
  <c r="BI425" i="14"/>
  <c r="BH425" i="14"/>
  <c r="BG425" i="14"/>
  <c r="BF425" i="14"/>
  <c r="T425" i="14"/>
  <c r="R425" i="14"/>
  <c r="P425" i="14"/>
  <c r="BI420" i="14"/>
  <c r="BH420" i="14"/>
  <c r="BG420" i="14"/>
  <c r="BF420" i="14"/>
  <c r="T420" i="14"/>
  <c r="R420" i="14"/>
  <c r="P420" i="14"/>
  <c r="BI415" i="14"/>
  <c r="BH415" i="14"/>
  <c r="BG415" i="14"/>
  <c r="BF415" i="14"/>
  <c r="T415" i="14"/>
  <c r="R415" i="14"/>
  <c r="P415" i="14"/>
  <c r="BI410" i="14"/>
  <c r="BH410" i="14"/>
  <c r="BG410" i="14"/>
  <c r="BF410" i="14"/>
  <c r="T410" i="14"/>
  <c r="R410" i="14"/>
  <c r="P410" i="14"/>
  <c r="BI405" i="14"/>
  <c r="BH405" i="14"/>
  <c r="BG405" i="14"/>
  <c r="BF405" i="14"/>
  <c r="T405" i="14"/>
  <c r="R405" i="14"/>
  <c r="P405" i="14"/>
  <c r="BI400" i="14"/>
  <c r="BH400" i="14"/>
  <c r="BG400" i="14"/>
  <c r="BF400" i="14"/>
  <c r="T400" i="14"/>
  <c r="R400" i="14"/>
  <c r="P400" i="14"/>
  <c r="BI395" i="14"/>
  <c r="BH395" i="14"/>
  <c r="BG395" i="14"/>
  <c r="BF395" i="14"/>
  <c r="T395" i="14"/>
  <c r="R395" i="14"/>
  <c r="P395" i="14"/>
  <c r="BI390" i="14"/>
  <c r="BH390" i="14"/>
  <c r="BG390" i="14"/>
  <c r="BF390" i="14"/>
  <c r="T390" i="14"/>
  <c r="R390" i="14"/>
  <c r="P390" i="14"/>
  <c r="BI384" i="14"/>
  <c r="BH384" i="14"/>
  <c r="BG384" i="14"/>
  <c r="BF384" i="14"/>
  <c r="T384" i="14"/>
  <c r="R384" i="14"/>
  <c r="P384" i="14"/>
  <c r="BI381" i="14"/>
  <c r="BH381" i="14"/>
  <c r="BG381" i="14"/>
  <c r="BF381" i="14"/>
  <c r="T381" i="14"/>
  <c r="R381" i="14"/>
  <c r="P381" i="14"/>
  <c r="BI377" i="14"/>
  <c r="BH377" i="14"/>
  <c r="BG377" i="14"/>
  <c r="BF377" i="14"/>
  <c r="T377" i="14"/>
  <c r="R377" i="14"/>
  <c r="P377" i="14"/>
  <c r="BI373" i="14"/>
  <c r="BH373" i="14"/>
  <c r="BG373" i="14"/>
  <c r="BF373" i="14"/>
  <c r="T373" i="14"/>
  <c r="R373" i="14"/>
  <c r="P373" i="14"/>
  <c r="BI369" i="14"/>
  <c r="BH369" i="14"/>
  <c r="BG369" i="14"/>
  <c r="BF369" i="14"/>
  <c r="T369" i="14"/>
  <c r="R369" i="14"/>
  <c r="P369" i="14"/>
  <c r="BI364" i="14"/>
  <c r="BH364" i="14"/>
  <c r="BG364" i="14"/>
  <c r="BF364" i="14"/>
  <c r="T364" i="14"/>
  <c r="R364" i="14"/>
  <c r="P364" i="14"/>
  <c r="BI359" i="14"/>
  <c r="BH359" i="14"/>
  <c r="BG359" i="14"/>
  <c r="BF359" i="14"/>
  <c r="T359" i="14"/>
  <c r="R359" i="14"/>
  <c r="P359" i="14"/>
  <c r="BI354" i="14"/>
  <c r="BH354" i="14"/>
  <c r="BG354" i="14"/>
  <c r="BF354" i="14"/>
  <c r="T354" i="14"/>
  <c r="R354" i="14"/>
  <c r="P354" i="14"/>
  <c r="BI349" i="14"/>
  <c r="BH349" i="14"/>
  <c r="BG349" i="14"/>
  <c r="BF349" i="14"/>
  <c r="T349" i="14"/>
  <c r="R349" i="14"/>
  <c r="P349" i="14"/>
  <c r="BI345" i="14"/>
  <c r="BH345" i="14"/>
  <c r="BG345" i="14"/>
  <c r="BF345" i="14"/>
  <c r="T345" i="14"/>
  <c r="R345" i="14"/>
  <c r="P345" i="14"/>
  <c r="BI341" i="14"/>
  <c r="BH341" i="14"/>
  <c r="BG341" i="14"/>
  <c r="BF341" i="14"/>
  <c r="T341" i="14"/>
  <c r="R341" i="14"/>
  <c r="P341" i="14"/>
  <c r="BI337" i="14"/>
  <c r="BH337" i="14"/>
  <c r="BG337" i="14"/>
  <c r="BF337" i="14"/>
  <c r="T337" i="14"/>
  <c r="R337" i="14"/>
  <c r="P337" i="14"/>
  <c r="BI333" i="14"/>
  <c r="BH333" i="14"/>
  <c r="BG333" i="14"/>
  <c r="BF333" i="14"/>
  <c r="T333" i="14"/>
  <c r="R333" i="14"/>
  <c r="P333" i="14"/>
  <c r="BI329" i="14"/>
  <c r="BH329" i="14"/>
  <c r="BG329" i="14"/>
  <c r="BF329" i="14"/>
  <c r="T329" i="14"/>
  <c r="R329" i="14"/>
  <c r="P329" i="14"/>
  <c r="BI325" i="14"/>
  <c r="BH325" i="14"/>
  <c r="BG325" i="14"/>
  <c r="BF325" i="14"/>
  <c r="T325" i="14"/>
  <c r="R325" i="14"/>
  <c r="P325" i="14"/>
  <c r="BI321" i="14"/>
  <c r="BH321" i="14"/>
  <c r="BG321" i="14"/>
  <c r="BF321" i="14"/>
  <c r="T321" i="14"/>
  <c r="R321" i="14"/>
  <c r="P321" i="14"/>
  <c r="BI317" i="14"/>
  <c r="BH317" i="14"/>
  <c r="BG317" i="14"/>
  <c r="BF317" i="14"/>
  <c r="T317" i="14"/>
  <c r="R317" i="14"/>
  <c r="P317" i="14"/>
  <c r="BI313" i="14"/>
  <c r="BH313" i="14"/>
  <c r="BG313" i="14"/>
  <c r="BF313" i="14"/>
  <c r="T313" i="14"/>
  <c r="R313" i="14"/>
  <c r="P313" i="14"/>
  <c r="BI309" i="14"/>
  <c r="BH309" i="14"/>
  <c r="BG309" i="14"/>
  <c r="BF309" i="14"/>
  <c r="T309" i="14"/>
  <c r="R309" i="14"/>
  <c r="P309" i="14"/>
  <c r="BI303" i="14"/>
  <c r="BH303" i="14"/>
  <c r="BG303" i="14"/>
  <c r="BF303" i="14"/>
  <c r="T303" i="14"/>
  <c r="R303" i="14"/>
  <c r="P303" i="14"/>
  <c r="BI300" i="14"/>
  <c r="BH300" i="14"/>
  <c r="BG300" i="14"/>
  <c r="BF300" i="14"/>
  <c r="T300" i="14"/>
  <c r="R300" i="14"/>
  <c r="P300" i="14"/>
  <c r="BI293" i="14"/>
  <c r="BH293" i="14"/>
  <c r="BG293" i="14"/>
  <c r="BF293" i="14"/>
  <c r="T293" i="14"/>
  <c r="R293" i="14"/>
  <c r="P293" i="14"/>
  <c r="BI288" i="14"/>
  <c r="BH288" i="14"/>
  <c r="BG288" i="14"/>
  <c r="BF288" i="14"/>
  <c r="T288" i="14"/>
  <c r="R288" i="14"/>
  <c r="P288" i="14"/>
  <c r="BI281" i="14"/>
  <c r="BH281" i="14"/>
  <c r="BG281" i="14"/>
  <c r="BF281" i="14"/>
  <c r="T281" i="14"/>
  <c r="R281" i="14"/>
  <c r="P281" i="14"/>
  <c r="BI276" i="14"/>
  <c r="BH276" i="14"/>
  <c r="BG276" i="14"/>
  <c r="BF276" i="14"/>
  <c r="T276" i="14"/>
  <c r="R276" i="14"/>
  <c r="P276" i="14"/>
  <c r="BI271" i="14"/>
  <c r="BH271" i="14"/>
  <c r="BG271" i="14"/>
  <c r="BF271" i="14"/>
  <c r="T271" i="14"/>
  <c r="R271" i="14"/>
  <c r="P271" i="14"/>
  <c r="BI265" i="14"/>
  <c r="BH265" i="14"/>
  <c r="BG265" i="14"/>
  <c r="BF265" i="14"/>
  <c r="T265" i="14"/>
  <c r="R265" i="14"/>
  <c r="P265" i="14"/>
  <c r="BI260" i="14"/>
  <c r="BH260" i="14"/>
  <c r="BG260" i="14"/>
  <c r="BF260" i="14"/>
  <c r="T260" i="14"/>
  <c r="R260" i="14"/>
  <c r="P260" i="14"/>
  <c r="BI255" i="14"/>
  <c r="BH255" i="14"/>
  <c r="BG255" i="14"/>
  <c r="BF255" i="14"/>
  <c r="T255" i="14"/>
  <c r="R255" i="14"/>
  <c r="P255" i="14"/>
  <c r="BI248" i="14"/>
  <c r="BH248" i="14"/>
  <c r="BG248" i="14"/>
  <c r="BF248" i="14"/>
  <c r="T248" i="14"/>
  <c r="R248" i="14"/>
  <c r="P248" i="14"/>
  <c r="BI242" i="14"/>
  <c r="BH242" i="14"/>
  <c r="BG242" i="14"/>
  <c r="BF242" i="14"/>
  <c r="T242" i="14"/>
  <c r="R242" i="14"/>
  <c r="P242" i="14"/>
  <c r="BI237" i="14"/>
  <c r="BH237" i="14"/>
  <c r="BG237" i="14"/>
  <c r="BF237" i="14"/>
  <c r="T237" i="14"/>
  <c r="R237" i="14"/>
  <c r="P237" i="14"/>
  <c r="BI230" i="14"/>
  <c r="BH230" i="14"/>
  <c r="BG230" i="14"/>
  <c r="BF230" i="14"/>
  <c r="T230" i="14"/>
  <c r="R230" i="14"/>
  <c r="P230" i="14"/>
  <c r="BI225" i="14"/>
  <c r="BH225" i="14"/>
  <c r="BG225" i="14"/>
  <c r="BF225" i="14"/>
  <c r="T225" i="14"/>
  <c r="R225" i="14"/>
  <c r="P225" i="14"/>
  <c r="BI220" i="14"/>
  <c r="BH220" i="14"/>
  <c r="BG220" i="14"/>
  <c r="BF220" i="14"/>
  <c r="T220" i="14"/>
  <c r="R220" i="14"/>
  <c r="P220" i="14"/>
  <c r="BI213" i="14"/>
  <c r="BH213" i="14"/>
  <c r="BG213" i="14"/>
  <c r="BF213" i="14"/>
  <c r="T213" i="14"/>
  <c r="R213" i="14"/>
  <c r="P213" i="14"/>
  <c r="BI208" i="14"/>
  <c r="BH208" i="14"/>
  <c r="BG208" i="14"/>
  <c r="BF208" i="14"/>
  <c r="T208" i="14"/>
  <c r="R208" i="14"/>
  <c r="P208" i="14"/>
  <c r="BI202" i="14"/>
  <c r="BH202" i="14"/>
  <c r="BG202" i="14"/>
  <c r="BF202" i="14"/>
  <c r="T202" i="14"/>
  <c r="R202" i="14"/>
  <c r="P202" i="14"/>
  <c r="BI196" i="14"/>
  <c r="BH196" i="14"/>
  <c r="BG196" i="14"/>
  <c r="BF196" i="14"/>
  <c r="T196" i="14"/>
  <c r="R196" i="14"/>
  <c r="P196" i="14"/>
  <c r="BI190" i="14"/>
  <c r="BH190" i="14"/>
  <c r="BG190" i="14"/>
  <c r="BF190" i="14"/>
  <c r="T190" i="14"/>
  <c r="R190" i="14"/>
  <c r="P190" i="14"/>
  <c r="BI183" i="14"/>
  <c r="BH183" i="14"/>
  <c r="BG183" i="14"/>
  <c r="BF183" i="14"/>
  <c r="T183" i="14"/>
  <c r="R183" i="14"/>
  <c r="P183" i="14"/>
  <c r="BI177" i="14"/>
  <c r="BH177" i="14"/>
  <c r="BG177" i="14"/>
  <c r="BF177" i="14"/>
  <c r="T177" i="14"/>
  <c r="R177" i="14"/>
  <c r="P177" i="14"/>
  <c r="BI174" i="14"/>
  <c r="BH174" i="14"/>
  <c r="BG174" i="14"/>
  <c r="BF174" i="14"/>
  <c r="T174" i="14"/>
  <c r="R174" i="14"/>
  <c r="P174" i="14"/>
  <c r="BI169" i="14"/>
  <c r="BH169" i="14"/>
  <c r="BG169" i="14"/>
  <c r="BF169" i="14"/>
  <c r="T169" i="14"/>
  <c r="R169" i="14"/>
  <c r="P169" i="14"/>
  <c r="BI162" i="14"/>
  <c r="BH162" i="14"/>
  <c r="BG162" i="14"/>
  <c r="BF162" i="14"/>
  <c r="T162" i="14"/>
  <c r="R162" i="14"/>
  <c r="P162" i="14"/>
  <c r="BI157" i="14"/>
  <c r="BH157" i="14"/>
  <c r="BG157" i="14"/>
  <c r="BF157" i="14"/>
  <c r="T157" i="14"/>
  <c r="R157" i="14"/>
  <c r="P157" i="14"/>
  <c r="BI150" i="14"/>
  <c r="BH150" i="14"/>
  <c r="BG150" i="14"/>
  <c r="BF150" i="14"/>
  <c r="T150" i="14"/>
  <c r="R150" i="14"/>
  <c r="P150" i="14"/>
  <c r="BI144" i="14"/>
  <c r="BH144" i="14"/>
  <c r="BG144" i="14"/>
  <c r="BF144" i="14"/>
  <c r="T144" i="14"/>
  <c r="R144" i="14"/>
  <c r="P144" i="14"/>
  <c r="BI139" i="14"/>
  <c r="BH139" i="14"/>
  <c r="BG139" i="14"/>
  <c r="BF139" i="14"/>
  <c r="T139" i="14"/>
  <c r="R139" i="14"/>
  <c r="P139" i="14"/>
  <c r="BI132" i="14"/>
  <c r="BH132" i="14"/>
  <c r="BG132" i="14"/>
  <c r="BF132" i="14"/>
  <c r="T132" i="14"/>
  <c r="R132" i="14"/>
  <c r="P132" i="14"/>
  <c r="BI127" i="14"/>
  <c r="BH127" i="14"/>
  <c r="BG127" i="14"/>
  <c r="BF127" i="14"/>
  <c r="T127" i="14"/>
  <c r="R127" i="14"/>
  <c r="P127" i="14"/>
  <c r="BI121" i="14"/>
  <c r="BH121" i="14"/>
  <c r="BG121" i="14"/>
  <c r="BF121" i="14"/>
  <c r="T121" i="14"/>
  <c r="R121" i="14"/>
  <c r="P121" i="14"/>
  <c r="BI115" i="14"/>
  <c r="BH115" i="14"/>
  <c r="BG115" i="14"/>
  <c r="BF115" i="14"/>
  <c r="T115" i="14"/>
  <c r="R115" i="14"/>
  <c r="P115" i="14"/>
  <c r="BI108" i="14"/>
  <c r="BH108" i="14"/>
  <c r="BG108" i="14"/>
  <c r="BF108" i="14"/>
  <c r="T108" i="14"/>
  <c r="R108" i="14"/>
  <c r="P108" i="14"/>
  <c r="BI103" i="14"/>
  <c r="BH103" i="14"/>
  <c r="BG103" i="14"/>
  <c r="BF103" i="14"/>
  <c r="T103" i="14"/>
  <c r="R103" i="14"/>
  <c r="P103" i="14"/>
  <c r="BI97" i="14"/>
  <c r="BH97" i="14"/>
  <c r="BG97" i="14"/>
  <c r="BF97" i="14"/>
  <c r="T97" i="14"/>
  <c r="R97" i="14"/>
  <c r="P97" i="14"/>
  <c r="BI91" i="14"/>
  <c r="BH91" i="14"/>
  <c r="BG91" i="14"/>
  <c r="BF91" i="14"/>
  <c r="T91" i="14"/>
  <c r="R91" i="14"/>
  <c r="P91" i="14"/>
  <c r="F82" i="14"/>
  <c r="E80" i="14"/>
  <c r="F52" i="14"/>
  <c r="E50" i="14"/>
  <c r="J24" i="14"/>
  <c r="E24" i="14"/>
  <c r="J55" i="14" s="1"/>
  <c r="J23" i="14"/>
  <c r="J21" i="14"/>
  <c r="E21" i="14"/>
  <c r="J54" i="14"/>
  <c r="J20" i="14"/>
  <c r="J18" i="14"/>
  <c r="E18" i="14"/>
  <c r="F85" i="14" s="1"/>
  <c r="J17" i="14"/>
  <c r="J15" i="14"/>
  <c r="E15" i="14"/>
  <c r="F84" i="14"/>
  <c r="J14" i="14"/>
  <c r="J12" i="14"/>
  <c r="J82" i="14"/>
  <c r="E7" i="14"/>
  <c r="E78" i="14"/>
  <c r="J37" i="13"/>
  <c r="J36" i="13"/>
  <c r="AY67" i="1"/>
  <c r="J35" i="13"/>
  <c r="AX67" i="1"/>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5" i="13"/>
  <c r="BH335" i="13"/>
  <c r="BG335" i="13"/>
  <c r="BF335" i="13"/>
  <c r="T335" i="13"/>
  <c r="R335" i="13"/>
  <c r="P335" i="13"/>
  <c r="BI330" i="13"/>
  <c r="BH330" i="13"/>
  <c r="BG330" i="13"/>
  <c r="BF330" i="13"/>
  <c r="T330" i="13"/>
  <c r="R330" i="13"/>
  <c r="P330" i="13"/>
  <c r="BI325" i="13"/>
  <c r="BH325" i="13"/>
  <c r="BG325" i="13"/>
  <c r="BF325" i="13"/>
  <c r="T325" i="13"/>
  <c r="R325" i="13"/>
  <c r="P325" i="13"/>
  <c r="BI320" i="13"/>
  <c r="BH320" i="13"/>
  <c r="BG320" i="13"/>
  <c r="BF320" i="13"/>
  <c r="T320" i="13"/>
  <c r="R320" i="13"/>
  <c r="P320" i="13"/>
  <c r="BI315" i="13"/>
  <c r="BH315" i="13"/>
  <c r="BG315" i="13"/>
  <c r="BF315" i="13"/>
  <c r="T315" i="13"/>
  <c r="R315" i="13"/>
  <c r="P315" i="13"/>
  <c r="BI309" i="13"/>
  <c r="BH309" i="13"/>
  <c r="BG309" i="13"/>
  <c r="BF309" i="13"/>
  <c r="T309" i="13"/>
  <c r="R309" i="13"/>
  <c r="P309" i="13"/>
  <c r="BI304" i="13"/>
  <c r="BH304" i="13"/>
  <c r="BG304" i="13"/>
  <c r="BF304" i="13"/>
  <c r="T304" i="13"/>
  <c r="R304" i="13"/>
  <c r="P304" i="13"/>
  <c r="BI299" i="13"/>
  <c r="BH299" i="13"/>
  <c r="BG299" i="13"/>
  <c r="BF299" i="13"/>
  <c r="T299" i="13"/>
  <c r="R299" i="13"/>
  <c r="P299" i="13"/>
  <c r="BI294" i="13"/>
  <c r="BH294" i="13"/>
  <c r="BG294" i="13"/>
  <c r="BF294" i="13"/>
  <c r="T294" i="13"/>
  <c r="R294" i="13"/>
  <c r="P294" i="13"/>
  <c r="BI288" i="13"/>
  <c r="BH288" i="13"/>
  <c r="BG288" i="13"/>
  <c r="BF288" i="13"/>
  <c r="T288" i="13"/>
  <c r="R288" i="13"/>
  <c r="P288" i="13"/>
  <c r="BI283" i="13"/>
  <c r="BH283" i="13"/>
  <c r="BG283" i="13"/>
  <c r="BF283" i="13"/>
  <c r="T283" i="13"/>
  <c r="R283" i="13"/>
  <c r="P283" i="13"/>
  <c r="BI278" i="13"/>
  <c r="BH278" i="13"/>
  <c r="BG278" i="13"/>
  <c r="BF278" i="13"/>
  <c r="T278" i="13"/>
  <c r="R278" i="13"/>
  <c r="P278" i="13"/>
  <c r="BI273" i="13"/>
  <c r="BH273" i="13"/>
  <c r="BG273" i="13"/>
  <c r="BF273" i="13"/>
  <c r="T273" i="13"/>
  <c r="R273" i="13"/>
  <c r="P273" i="13"/>
  <c r="BI268" i="13"/>
  <c r="BH268" i="13"/>
  <c r="BG268" i="13"/>
  <c r="BF268" i="13"/>
  <c r="T268" i="13"/>
  <c r="R268" i="13"/>
  <c r="P268" i="13"/>
  <c r="BI263" i="13"/>
  <c r="BH263" i="13"/>
  <c r="BG263" i="13"/>
  <c r="BF263" i="13"/>
  <c r="T263" i="13"/>
  <c r="R263" i="13"/>
  <c r="P263" i="13"/>
  <c r="BI258" i="13"/>
  <c r="BH258" i="13"/>
  <c r="BG258" i="13"/>
  <c r="BF258" i="13"/>
  <c r="T258" i="13"/>
  <c r="R258" i="13"/>
  <c r="P258" i="13"/>
  <c r="BI253" i="13"/>
  <c r="BH253" i="13"/>
  <c r="BG253" i="13"/>
  <c r="BF253" i="13"/>
  <c r="T253" i="13"/>
  <c r="R253" i="13"/>
  <c r="P253" i="13"/>
  <c r="BI248" i="13"/>
  <c r="BH248" i="13"/>
  <c r="BG248" i="13"/>
  <c r="BF248" i="13"/>
  <c r="T248" i="13"/>
  <c r="R248" i="13"/>
  <c r="P248" i="13"/>
  <c r="BI243" i="13"/>
  <c r="BH243" i="13"/>
  <c r="BG243" i="13"/>
  <c r="BF243" i="13"/>
  <c r="T243" i="13"/>
  <c r="R243" i="13"/>
  <c r="P243" i="13"/>
  <c r="BI238" i="13"/>
  <c r="BH238" i="13"/>
  <c r="BG238" i="13"/>
  <c r="BF238" i="13"/>
  <c r="T238" i="13"/>
  <c r="R238" i="13"/>
  <c r="P238" i="13"/>
  <c r="BI233" i="13"/>
  <c r="BH233" i="13"/>
  <c r="BG233" i="13"/>
  <c r="BF233" i="13"/>
  <c r="T233" i="13"/>
  <c r="R233" i="13"/>
  <c r="P233" i="13"/>
  <c r="BI228" i="13"/>
  <c r="BH228" i="13"/>
  <c r="BG228" i="13"/>
  <c r="BF228" i="13"/>
  <c r="T228" i="13"/>
  <c r="R228" i="13"/>
  <c r="P228" i="13"/>
  <c r="BI223" i="13"/>
  <c r="BH223" i="13"/>
  <c r="BG223" i="13"/>
  <c r="BF223" i="13"/>
  <c r="T223" i="13"/>
  <c r="R223" i="13"/>
  <c r="P223" i="13"/>
  <c r="BI218" i="13"/>
  <c r="BH218" i="13"/>
  <c r="BG218" i="13"/>
  <c r="BF218" i="13"/>
  <c r="T218" i="13"/>
  <c r="R218" i="13"/>
  <c r="P218" i="13"/>
  <c r="BI212" i="13"/>
  <c r="BH212" i="13"/>
  <c r="BG212" i="13"/>
  <c r="BF212" i="13"/>
  <c r="T212" i="13"/>
  <c r="R212" i="13"/>
  <c r="P212" i="13"/>
  <c r="BI207" i="13"/>
  <c r="BH207" i="13"/>
  <c r="BG207" i="13"/>
  <c r="BF207" i="13"/>
  <c r="T207" i="13"/>
  <c r="R207" i="13"/>
  <c r="P207" i="13"/>
  <c r="BI202" i="13"/>
  <c r="BH202" i="13"/>
  <c r="BG202" i="13"/>
  <c r="BF202" i="13"/>
  <c r="T202" i="13"/>
  <c r="R202" i="13"/>
  <c r="P202" i="13"/>
  <c r="BI197" i="13"/>
  <c r="BH197" i="13"/>
  <c r="BG197" i="13"/>
  <c r="BF197" i="13"/>
  <c r="T197" i="13"/>
  <c r="R197" i="13"/>
  <c r="P197" i="13"/>
  <c r="BI192" i="13"/>
  <c r="BH192" i="13"/>
  <c r="BG192" i="13"/>
  <c r="BF192" i="13"/>
  <c r="T192" i="13"/>
  <c r="R192" i="13"/>
  <c r="P192" i="13"/>
  <c r="BI186" i="13"/>
  <c r="BH186" i="13"/>
  <c r="BG186" i="13"/>
  <c r="BF186" i="13"/>
  <c r="T186" i="13"/>
  <c r="R186" i="13"/>
  <c r="P186" i="13"/>
  <c r="BI181" i="13"/>
  <c r="BH181" i="13"/>
  <c r="BG181" i="13"/>
  <c r="BF181" i="13"/>
  <c r="T181" i="13"/>
  <c r="R181" i="13"/>
  <c r="P181" i="13"/>
  <c r="BI176" i="13"/>
  <c r="BH176" i="13"/>
  <c r="BG176" i="13"/>
  <c r="BF176" i="13"/>
  <c r="T176" i="13"/>
  <c r="R176" i="13"/>
  <c r="P176" i="13"/>
  <c r="BI171" i="13"/>
  <c r="BH171" i="13"/>
  <c r="BG171" i="13"/>
  <c r="BF171" i="13"/>
  <c r="T171" i="13"/>
  <c r="R171" i="13"/>
  <c r="P171" i="13"/>
  <c r="BI165" i="13"/>
  <c r="BH165" i="13"/>
  <c r="BG165" i="13"/>
  <c r="BF165" i="13"/>
  <c r="T165" i="13"/>
  <c r="R165" i="13"/>
  <c r="P165" i="13"/>
  <c r="BI160" i="13"/>
  <c r="BH160" i="13"/>
  <c r="BG160" i="13"/>
  <c r="BF160" i="13"/>
  <c r="T160" i="13"/>
  <c r="R160" i="13"/>
  <c r="P160" i="13"/>
  <c r="BI158" i="13"/>
  <c r="BH158" i="13"/>
  <c r="BG158" i="13"/>
  <c r="BF158" i="13"/>
  <c r="T158" i="13"/>
  <c r="R158" i="13"/>
  <c r="P158" i="13"/>
  <c r="BI153" i="13"/>
  <c r="BH153" i="13"/>
  <c r="BG153" i="13"/>
  <c r="BF153" i="13"/>
  <c r="T153" i="13"/>
  <c r="R153" i="13"/>
  <c r="P153"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6" i="13"/>
  <c r="BH126" i="13"/>
  <c r="BG126" i="13"/>
  <c r="BF126" i="13"/>
  <c r="T126" i="13"/>
  <c r="R126" i="13"/>
  <c r="P126" i="13"/>
  <c r="BI121" i="13"/>
  <c r="BH121" i="13"/>
  <c r="BG121" i="13"/>
  <c r="BF121" i="13"/>
  <c r="T121" i="13"/>
  <c r="R121" i="13"/>
  <c r="P121" i="13"/>
  <c r="BI116" i="13"/>
  <c r="BH116" i="13"/>
  <c r="BG116" i="13"/>
  <c r="BF116" i="13"/>
  <c r="T116" i="13"/>
  <c r="R116" i="13"/>
  <c r="P116" i="13"/>
  <c r="BI111" i="13"/>
  <c r="BH111" i="13"/>
  <c r="BG111" i="13"/>
  <c r="BF111" i="13"/>
  <c r="T111" i="13"/>
  <c r="R111" i="13"/>
  <c r="P111" i="13"/>
  <c r="BI106" i="13"/>
  <c r="BH106" i="13"/>
  <c r="BG106" i="13"/>
  <c r="BF106" i="13"/>
  <c r="T106" i="13"/>
  <c r="R106" i="13"/>
  <c r="P106" i="13"/>
  <c r="BI101" i="13"/>
  <c r="BH101" i="13"/>
  <c r="BG101" i="13"/>
  <c r="BF101" i="13"/>
  <c r="T101" i="13"/>
  <c r="R101" i="13"/>
  <c r="P101" i="13"/>
  <c r="BI96" i="13"/>
  <c r="BH96" i="13"/>
  <c r="BG96" i="13"/>
  <c r="BF96" i="13"/>
  <c r="T96" i="13"/>
  <c r="R96" i="13"/>
  <c r="P96" i="13"/>
  <c r="BI91" i="13"/>
  <c r="BH91" i="13"/>
  <c r="BG91" i="13"/>
  <c r="BF91" i="13"/>
  <c r="T91" i="13"/>
  <c r="R91" i="13"/>
  <c r="P91" i="13"/>
  <c r="F82" i="13"/>
  <c r="E80" i="13"/>
  <c r="F52" i="13"/>
  <c r="E50" i="13"/>
  <c r="J24" i="13"/>
  <c r="E24" i="13"/>
  <c r="J85" i="13" s="1"/>
  <c r="J23" i="13"/>
  <c r="J21" i="13"/>
  <c r="E21" i="13"/>
  <c r="J84" i="13"/>
  <c r="J20" i="13"/>
  <c r="J18" i="13"/>
  <c r="E18" i="13"/>
  <c r="F85" i="13" s="1"/>
  <c r="J17" i="13"/>
  <c r="J15" i="13"/>
  <c r="E15" i="13"/>
  <c r="F84" i="13"/>
  <c r="J14" i="13"/>
  <c r="J12" i="13"/>
  <c r="J52" i="13"/>
  <c r="E7" i="13"/>
  <c r="E78" i="13"/>
  <c r="J37" i="12"/>
  <c r="J36" i="12"/>
  <c r="AY66" i="1"/>
  <c r="J35" i="12"/>
  <c r="AX66" i="1"/>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4" i="12"/>
  <c r="BH234" i="12"/>
  <c r="BG234" i="12"/>
  <c r="BF234" i="12"/>
  <c r="T234" i="12"/>
  <c r="R234" i="12"/>
  <c r="P234" i="12"/>
  <c r="BI229" i="12"/>
  <c r="BH229" i="12"/>
  <c r="BG229" i="12"/>
  <c r="BF229" i="12"/>
  <c r="T229" i="12"/>
  <c r="R229" i="12"/>
  <c r="P229" i="12"/>
  <c r="BI225" i="12"/>
  <c r="BH225" i="12"/>
  <c r="BG225" i="12"/>
  <c r="BF225" i="12"/>
  <c r="T225" i="12"/>
  <c r="R225" i="12"/>
  <c r="P225" i="12"/>
  <c r="BI219" i="12"/>
  <c r="BH219" i="12"/>
  <c r="BG219" i="12"/>
  <c r="BF219" i="12"/>
  <c r="T219" i="12"/>
  <c r="R219" i="12"/>
  <c r="P219" i="12"/>
  <c r="BI216" i="12"/>
  <c r="BH216" i="12"/>
  <c r="BG216" i="12"/>
  <c r="BF216" i="12"/>
  <c r="T216" i="12"/>
  <c r="R216" i="12"/>
  <c r="P216" i="12"/>
  <c r="BI212" i="12"/>
  <c r="BH212" i="12"/>
  <c r="BG212" i="12"/>
  <c r="BF212" i="12"/>
  <c r="T212" i="12"/>
  <c r="R212" i="12"/>
  <c r="P212" i="12"/>
  <c r="BI208" i="12"/>
  <c r="BH208" i="12"/>
  <c r="BG208" i="12"/>
  <c r="BF208" i="12"/>
  <c r="T208" i="12"/>
  <c r="R208" i="12"/>
  <c r="P208" i="12"/>
  <c r="BI204" i="12"/>
  <c r="BH204" i="12"/>
  <c r="BG204" i="12"/>
  <c r="BF204" i="12"/>
  <c r="T204" i="12"/>
  <c r="R204" i="12"/>
  <c r="P204" i="12"/>
  <c r="BI199" i="12"/>
  <c r="BH199" i="12"/>
  <c r="BG199" i="12"/>
  <c r="BF199" i="12"/>
  <c r="T199" i="12"/>
  <c r="R199" i="12"/>
  <c r="P199" i="12"/>
  <c r="BI192" i="12"/>
  <c r="BH192" i="12"/>
  <c r="BG192" i="12"/>
  <c r="BF192" i="12"/>
  <c r="T192" i="12"/>
  <c r="R192" i="12"/>
  <c r="P192" i="12"/>
  <c r="BI187" i="12"/>
  <c r="BH187" i="12"/>
  <c r="BG187" i="12"/>
  <c r="BF187" i="12"/>
  <c r="T187" i="12"/>
  <c r="R187" i="12"/>
  <c r="P187" i="12"/>
  <c r="BI182" i="12"/>
  <c r="BH182" i="12"/>
  <c r="BG182" i="12"/>
  <c r="BF182" i="12"/>
  <c r="T182" i="12"/>
  <c r="R182" i="12"/>
  <c r="P182" i="12"/>
  <c r="BI177" i="12"/>
  <c r="BH177" i="12"/>
  <c r="BG177" i="12"/>
  <c r="BF177" i="12"/>
  <c r="T177" i="12"/>
  <c r="R177" i="12"/>
  <c r="P177" i="12"/>
  <c r="BI172" i="12"/>
  <c r="BH172" i="12"/>
  <c r="BG172" i="12"/>
  <c r="BF172" i="12"/>
  <c r="T172" i="12"/>
  <c r="R172" i="12"/>
  <c r="P172" i="12"/>
  <c r="BI166" i="12"/>
  <c r="BH166" i="12"/>
  <c r="BG166" i="12"/>
  <c r="BF166" i="12"/>
  <c r="T166" i="12"/>
  <c r="R166" i="12"/>
  <c r="P166" i="12"/>
  <c r="BI163" i="12"/>
  <c r="BH163" i="12"/>
  <c r="BG163" i="12"/>
  <c r="BF163" i="12"/>
  <c r="T163" i="12"/>
  <c r="R163" i="12"/>
  <c r="P163" i="12"/>
  <c r="BI159" i="12"/>
  <c r="BH159" i="12"/>
  <c r="BG159" i="12"/>
  <c r="BF159" i="12"/>
  <c r="T159" i="12"/>
  <c r="R159" i="12"/>
  <c r="P159" i="12"/>
  <c r="BI152" i="12"/>
  <c r="BH152" i="12"/>
  <c r="BG152" i="12"/>
  <c r="BF152" i="12"/>
  <c r="T152" i="12"/>
  <c r="R152" i="12"/>
  <c r="P152" i="12"/>
  <c r="BI147" i="12"/>
  <c r="BH147" i="12"/>
  <c r="BG147" i="12"/>
  <c r="BF147" i="12"/>
  <c r="T147" i="12"/>
  <c r="R147" i="12"/>
  <c r="P147" i="12"/>
  <c r="BI140" i="12"/>
  <c r="BH140" i="12"/>
  <c r="BG140" i="12"/>
  <c r="BF140" i="12"/>
  <c r="T140" i="12"/>
  <c r="R140" i="12"/>
  <c r="P140" i="12"/>
  <c r="BI132" i="12"/>
  <c r="BH132" i="12"/>
  <c r="BG132" i="12"/>
  <c r="BF132" i="12"/>
  <c r="T132" i="12"/>
  <c r="R132" i="12"/>
  <c r="P132" i="12"/>
  <c r="BI125" i="12"/>
  <c r="BH125" i="12"/>
  <c r="BG125" i="12"/>
  <c r="BF125" i="12"/>
  <c r="T125" i="12"/>
  <c r="R125" i="12"/>
  <c r="P125" i="12"/>
  <c r="BI118" i="12"/>
  <c r="BH118" i="12"/>
  <c r="BG118" i="12"/>
  <c r="BF118" i="12"/>
  <c r="T118" i="12"/>
  <c r="R118" i="12"/>
  <c r="P118" i="12"/>
  <c r="BI114" i="12"/>
  <c r="BH114" i="12"/>
  <c r="BG114" i="12"/>
  <c r="BF114" i="12"/>
  <c r="T114" i="12"/>
  <c r="R114" i="12"/>
  <c r="P114" i="12"/>
  <c r="BI110" i="12"/>
  <c r="BH110" i="12"/>
  <c r="BG110" i="12"/>
  <c r="BF110" i="12"/>
  <c r="T110" i="12"/>
  <c r="R110" i="12"/>
  <c r="P110" i="12"/>
  <c r="BI106" i="12"/>
  <c r="BH106" i="12"/>
  <c r="BG106" i="12"/>
  <c r="BF106" i="12"/>
  <c r="T106" i="12"/>
  <c r="R106" i="12"/>
  <c r="P106" i="12"/>
  <c r="BI102" i="12"/>
  <c r="BH102" i="12"/>
  <c r="BG102" i="12"/>
  <c r="BF102" i="12"/>
  <c r="T102" i="12"/>
  <c r="R102" i="12"/>
  <c r="P102" i="12"/>
  <c r="BI98" i="12"/>
  <c r="BH98" i="12"/>
  <c r="BG98" i="12"/>
  <c r="BF98" i="12"/>
  <c r="T98" i="12"/>
  <c r="R98" i="12"/>
  <c r="P98" i="12"/>
  <c r="BI94" i="12"/>
  <c r="BH94" i="12"/>
  <c r="BG94" i="12"/>
  <c r="BF94" i="12"/>
  <c r="T94" i="12"/>
  <c r="R94" i="12"/>
  <c r="P94" i="12"/>
  <c r="BI90" i="12"/>
  <c r="BH90" i="12"/>
  <c r="BG90" i="12"/>
  <c r="BF90" i="12"/>
  <c r="T90" i="12"/>
  <c r="R90" i="12"/>
  <c r="P90" i="12"/>
  <c r="BI86" i="12"/>
  <c r="BH86" i="12"/>
  <c r="BG86" i="12"/>
  <c r="BF86" i="12"/>
  <c r="T86" i="12"/>
  <c r="R86" i="12"/>
  <c r="P86" i="12"/>
  <c r="F77" i="12"/>
  <c r="E75" i="12"/>
  <c r="F52" i="12"/>
  <c r="E50" i="12"/>
  <c r="J24" i="12"/>
  <c r="E24" i="12"/>
  <c r="J80" i="12"/>
  <c r="J23" i="12"/>
  <c r="J21" i="12"/>
  <c r="E21" i="12"/>
  <c r="J79" i="12" s="1"/>
  <c r="J20" i="12"/>
  <c r="J18" i="12"/>
  <c r="E18" i="12"/>
  <c r="F80" i="12"/>
  <c r="J17" i="12"/>
  <c r="J15" i="12"/>
  <c r="E15" i="12"/>
  <c r="F54" i="12" s="1"/>
  <c r="J14" i="12"/>
  <c r="J12" i="12"/>
  <c r="J52" i="12"/>
  <c r="E7" i="12"/>
  <c r="E73" i="12" s="1"/>
  <c r="J37" i="11"/>
  <c r="J36" i="11"/>
  <c r="AY65" i="1" s="1"/>
  <c r="J35" i="11"/>
  <c r="AX65" i="1" s="1"/>
  <c r="BI420" i="11"/>
  <c r="BH420" i="11"/>
  <c r="BG420" i="11"/>
  <c r="BF420" i="11"/>
  <c r="T420" i="11"/>
  <c r="R420" i="11"/>
  <c r="P420" i="11"/>
  <c r="BI417" i="11"/>
  <c r="BH417" i="11"/>
  <c r="BG417" i="11"/>
  <c r="BF417" i="11"/>
  <c r="T417" i="11"/>
  <c r="R417" i="11"/>
  <c r="P417" i="11"/>
  <c r="BI414" i="11"/>
  <c r="BH414" i="11"/>
  <c r="BG414" i="11"/>
  <c r="BF414" i="11"/>
  <c r="T414" i="11"/>
  <c r="R414" i="11"/>
  <c r="P414" i="11"/>
  <c r="BI410" i="11"/>
  <c r="BH410" i="11"/>
  <c r="BG410" i="11"/>
  <c r="BF410" i="11"/>
  <c r="T410" i="11"/>
  <c r="R410" i="11"/>
  <c r="P410" i="11"/>
  <c r="BI405" i="11"/>
  <c r="BH405" i="11"/>
  <c r="BG405" i="11"/>
  <c r="BF405" i="11"/>
  <c r="T405" i="11"/>
  <c r="R405" i="11"/>
  <c r="P405" i="11"/>
  <c r="BI400" i="11"/>
  <c r="BH400" i="11"/>
  <c r="BG400" i="11"/>
  <c r="BF400" i="11"/>
  <c r="T400" i="11"/>
  <c r="R400" i="11"/>
  <c r="P400" i="11"/>
  <c r="BI395" i="11"/>
  <c r="BH395" i="11"/>
  <c r="BG395" i="11"/>
  <c r="BF395" i="11"/>
  <c r="T395" i="11"/>
  <c r="R395" i="11"/>
  <c r="P395" i="11"/>
  <c r="BI389" i="11"/>
  <c r="BH389" i="11"/>
  <c r="BG389" i="11"/>
  <c r="BF389" i="11"/>
  <c r="T389" i="11"/>
  <c r="R389" i="11"/>
  <c r="P389" i="11"/>
  <c r="BI383" i="11"/>
  <c r="BH383" i="11"/>
  <c r="BG383" i="11"/>
  <c r="BF383" i="11"/>
  <c r="T383" i="11"/>
  <c r="R383" i="11"/>
  <c r="P383" i="11"/>
  <c r="BI378" i="11"/>
  <c r="BH378" i="11"/>
  <c r="BG378" i="11"/>
  <c r="BF378" i="11"/>
  <c r="T378" i="11"/>
  <c r="R378" i="11"/>
  <c r="P378"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8" i="11"/>
  <c r="BH368" i="11"/>
  <c r="BG368" i="11"/>
  <c r="BF368" i="11"/>
  <c r="T368" i="11"/>
  <c r="R368" i="11"/>
  <c r="P368" i="11"/>
  <c r="BI366" i="11"/>
  <c r="BH366" i="11"/>
  <c r="BG366" i="11"/>
  <c r="BF366" i="11"/>
  <c r="T366" i="11"/>
  <c r="R366" i="11"/>
  <c r="P366" i="11"/>
  <c r="BI365" i="11"/>
  <c r="BH365" i="11"/>
  <c r="BG365" i="11"/>
  <c r="BF365" i="11"/>
  <c r="T365" i="11"/>
  <c r="R365" i="11"/>
  <c r="P365" i="11"/>
  <c r="BI364" i="11"/>
  <c r="BH364" i="11"/>
  <c r="BG364" i="11"/>
  <c r="BF364" i="11"/>
  <c r="T364" i="11"/>
  <c r="R364" i="11"/>
  <c r="P364" i="11"/>
  <c r="BI358" i="11"/>
  <c r="BH358" i="11"/>
  <c r="BG358" i="11"/>
  <c r="BF358" i="11"/>
  <c r="T358" i="11"/>
  <c r="R358" i="11"/>
  <c r="P358" i="11"/>
  <c r="BI355" i="11"/>
  <c r="BH355" i="11"/>
  <c r="BG355" i="11"/>
  <c r="BF355" i="11"/>
  <c r="T355" i="11"/>
  <c r="R355" i="11"/>
  <c r="P355" i="11"/>
  <c r="BI351" i="11"/>
  <c r="BH351" i="11"/>
  <c r="BG351" i="11"/>
  <c r="BF351" i="11"/>
  <c r="T351" i="11"/>
  <c r="R351" i="11"/>
  <c r="P351" i="11"/>
  <c r="BI347" i="11"/>
  <c r="BH347" i="11"/>
  <c r="BG347" i="11"/>
  <c r="BF347" i="11"/>
  <c r="T347" i="11"/>
  <c r="R347" i="11"/>
  <c r="P347" i="11"/>
  <c r="BI343" i="11"/>
  <c r="BH343" i="11"/>
  <c r="BG343" i="11"/>
  <c r="BF343" i="11"/>
  <c r="T343" i="11"/>
  <c r="R343" i="11"/>
  <c r="P343" i="11"/>
  <c r="BI339" i="11"/>
  <c r="BH339" i="11"/>
  <c r="BG339" i="11"/>
  <c r="BF339" i="11"/>
  <c r="T339" i="11"/>
  <c r="R339" i="11"/>
  <c r="P339" i="11"/>
  <c r="BI335" i="11"/>
  <c r="BH335" i="11"/>
  <c r="BG335" i="11"/>
  <c r="BF335" i="11"/>
  <c r="T335" i="11"/>
  <c r="R335" i="11"/>
  <c r="P335" i="11"/>
  <c r="BI331" i="11"/>
  <c r="BH331" i="11"/>
  <c r="BG331" i="11"/>
  <c r="BF331" i="11"/>
  <c r="T331" i="11"/>
  <c r="R331" i="11"/>
  <c r="P331" i="11"/>
  <c r="BI328" i="11"/>
  <c r="BH328" i="11"/>
  <c r="BG328" i="11"/>
  <c r="BF328" i="11"/>
  <c r="T328" i="11"/>
  <c r="R328" i="11"/>
  <c r="P328" i="11"/>
  <c r="BI324" i="11"/>
  <c r="BH324" i="11"/>
  <c r="BG324" i="11"/>
  <c r="BF324" i="11"/>
  <c r="T324" i="11"/>
  <c r="R324" i="11"/>
  <c r="P324" i="11"/>
  <c r="BI320" i="11"/>
  <c r="BH320" i="11"/>
  <c r="BG320" i="11"/>
  <c r="BF320" i="11"/>
  <c r="T320" i="11"/>
  <c r="R320" i="11"/>
  <c r="P320" i="11"/>
  <c r="BI316" i="11"/>
  <c r="BH316" i="11"/>
  <c r="BG316" i="11"/>
  <c r="BF316" i="11"/>
  <c r="T316" i="11"/>
  <c r="R316" i="11"/>
  <c r="P316" i="11"/>
  <c r="BI312" i="11"/>
  <c r="BH312" i="11"/>
  <c r="BG312" i="11"/>
  <c r="BF312" i="11"/>
  <c r="T312" i="11"/>
  <c r="R312" i="11"/>
  <c r="P312" i="11"/>
  <c r="BI308" i="11"/>
  <c r="BH308" i="11"/>
  <c r="BG308" i="11"/>
  <c r="BF308" i="11"/>
  <c r="T308" i="11"/>
  <c r="R308" i="11"/>
  <c r="P308" i="11"/>
  <c r="BI304" i="11"/>
  <c r="BH304" i="11"/>
  <c r="BG304" i="11"/>
  <c r="BF304" i="11"/>
  <c r="T304" i="11"/>
  <c r="R304" i="11"/>
  <c r="P304" i="11"/>
  <c r="BI300" i="11"/>
  <c r="BH300" i="11"/>
  <c r="BG300" i="11"/>
  <c r="BF300" i="11"/>
  <c r="T300" i="11"/>
  <c r="R300" i="11"/>
  <c r="P300" i="11"/>
  <c r="BI296" i="11"/>
  <c r="BH296" i="11"/>
  <c r="BG296" i="11"/>
  <c r="BF296" i="11"/>
  <c r="T296" i="11"/>
  <c r="R296" i="11"/>
  <c r="P296" i="11"/>
  <c r="BI291" i="11"/>
  <c r="BH291" i="11"/>
  <c r="BG291" i="11"/>
  <c r="BF291" i="11"/>
  <c r="T291" i="11"/>
  <c r="R291" i="11"/>
  <c r="P291" i="11"/>
  <c r="BI287" i="11"/>
  <c r="BH287" i="11"/>
  <c r="BG287" i="11"/>
  <c r="BF287" i="11"/>
  <c r="T287" i="11"/>
  <c r="R287" i="11"/>
  <c r="P287" i="11"/>
  <c r="BI283" i="11"/>
  <c r="BH283" i="11"/>
  <c r="BG283" i="11"/>
  <c r="BF283" i="11"/>
  <c r="T283" i="11"/>
  <c r="R283" i="11"/>
  <c r="P283" i="11"/>
  <c r="BI279" i="11"/>
  <c r="BH279" i="11"/>
  <c r="BG279" i="11"/>
  <c r="BF279" i="11"/>
  <c r="T279" i="11"/>
  <c r="R279" i="11"/>
  <c r="P279" i="11"/>
  <c r="BI275" i="11"/>
  <c r="BH275" i="11"/>
  <c r="BG275" i="11"/>
  <c r="BF275" i="11"/>
  <c r="T275" i="11"/>
  <c r="R275" i="11"/>
  <c r="P275" i="11"/>
  <c r="BI271" i="11"/>
  <c r="BH271" i="11"/>
  <c r="BG271" i="11"/>
  <c r="BF271" i="11"/>
  <c r="T271" i="11"/>
  <c r="R271" i="11"/>
  <c r="P271" i="11"/>
  <c r="BI267" i="11"/>
  <c r="BH267" i="11"/>
  <c r="BG267" i="11"/>
  <c r="BF267" i="11"/>
  <c r="T267" i="11"/>
  <c r="R267" i="11"/>
  <c r="P267" i="11"/>
  <c r="BI263" i="11"/>
  <c r="BH263" i="11"/>
  <c r="BG263" i="11"/>
  <c r="BF263" i="11"/>
  <c r="T263" i="11"/>
  <c r="R263" i="11"/>
  <c r="P263" i="11"/>
  <c r="BI259" i="11"/>
  <c r="BH259" i="11"/>
  <c r="BG259" i="11"/>
  <c r="BF259" i="11"/>
  <c r="T259" i="11"/>
  <c r="R259" i="11"/>
  <c r="P259" i="11"/>
  <c r="BI254" i="11"/>
  <c r="BH254" i="11"/>
  <c r="BG254" i="11"/>
  <c r="BF254" i="11"/>
  <c r="T254" i="11"/>
  <c r="R254" i="11"/>
  <c r="P254" i="11"/>
  <c r="BI249" i="11"/>
  <c r="BH249" i="11"/>
  <c r="BG249" i="11"/>
  <c r="BF249" i="11"/>
  <c r="T249" i="11"/>
  <c r="R249" i="11"/>
  <c r="P249" i="11"/>
  <c r="BI244" i="11"/>
  <c r="BH244" i="11"/>
  <c r="BG244" i="11"/>
  <c r="BF244" i="11"/>
  <c r="T244" i="11"/>
  <c r="R244" i="11"/>
  <c r="P244" i="11"/>
  <c r="BI239" i="11"/>
  <c r="BH239" i="11"/>
  <c r="BG239" i="11"/>
  <c r="BF239" i="11"/>
  <c r="T239" i="11"/>
  <c r="R239" i="11"/>
  <c r="P239" i="11"/>
  <c r="BI235" i="11"/>
  <c r="BH235" i="11"/>
  <c r="BG235" i="11"/>
  <c r="BF235" i="11"/>
  <c r="T235" i="11"/>
  <c r="R235" i="11"/>
  <c r="P235" i="11"/>
  <c r="BI231" i="11"/>
  <c r="BH231" i="11"/>
  <c r="BG231" i="11"/>
  <c r="BF231" i="11"/>
  <c r="T231" i="11"/>
  <c r="R231" i="11"/>
  <c r="P231" i="11"/>
  <c r="BI227" i="11"/>
  <c r="BH227" i="11"/>
  <c r="BG227" i="11"/>
  <c r="BF227" i="11"/>
  <c r="T227" i="11"/>
  <c r="R227" i="11"/>
  <c r="P227" i="11"/>
  <c r="BI221" i="11"/>
  <c r="BH221" i="11"/>
  <c r="BG221" i="11"/>
  <c r="BF221" i="11"/>
  <c r="T221" i="11"/>
  <c r="R221" i="11"/>
  <c r="P221" i="11"/>
  <c r="BI218" i="11"/>
  <c r="BH218" i="11"/>
  <c r="BG218" i="11"/>
  <c r="BF218" i="11"/>
  <c r="T218" i="11"/>
  <c r="R218" i="11"/>
  <c r="P218" i="11"/>
  <c r="BI214" i="11"/>
  <c r="BH214" i="11"/>
  <c r="BG214" i="11"/>
  <c r="BF214" i="11"/>
  <c r="T214" i="11"/>
  <c r="R214" i="11"/>
  <c r="P214" i="11"/>
  <c r="BI210" i="11"/>
  <c r="BH210" i="11"/>
  <c r="BG210" i="11"/>
  <c r="BF210" i="11"/>
  <c r="T210" i="11"/>
  <c r="R210" i="11"/>
  <c r="P210"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7" i="11"/>
  <c r="BH187" i="11"/>
  <c r="BG187" i="11"/>
  <c r="BF187" i="11"/>
  <c r="T187" i="11"/>
  <c r="R187" i="11"/>
  <c r="P187" i="11"/>
  <c r="BI183" i="11"/>
  <c r="BH183" i="11"/>
  <c r="BG183" i="11"/>
  <c r="BF183" i="11"/>
  <c r="T183" i="11"/>
  <c r="R183" i="11"/>
  <c r="P183" i="11"/>
  <c r="BI177" i="11"/>
  <c r="BH177" i="11"/>
  <c r="BG177" i="11"/>
  <c r="BF177" i="11"/>
  <c r="T177" i="11"/>
  <c r="R177" i="11"/>
  <c r="P177" i="11"/>
  <c r="BI169" i="11"/>
  <c r="BH169" i="11"/>
  <c r="BG169" i="11"/>
  <c r="BF169" i="11"/>
  <c r="T169" i="11"/>
  <c r="R169" i="11"/>
  <c r="P169"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2" i="11"/>
  <c r="BH142" i="11"/>
  <c r="BG142" i="11"/>
  <c r="BF142" i="11"/>
  <c r="T142" i="11"/>
  <c r="R142" i="11"/>
  <c r="P142" i="11"/>
  <c r="BI136" i="11"/>
  <c r="BH136" i="11"/>
  <c r="BG136" i="11"/>
  <c r="BF136" i="11"/>
  <c r="T136" i="11"/>
  <c r="R136" i="11"/>
  <c r="P136" i="11"/>
  <c r="BI133" i="11"/>
  <c r="BH133" i="11"/>
  <c r="BG133" i="11"/>
  <c r="BF133" i="11"/>
  <c r="T133" i="11"/>
  <c r="R133" i="11"/>
  <c r="P133" i="11"/>
  <c r="BI129" i="11"/>
  <c r="BH129" i="11"/>
  <c r="BG129" i="11"/>
  <c r="BF129" i="11"/>
  <c r="T129" i="11"/>
  <c r="R129" i="11"/>
  <c r="P129" i="11"/>
  <c r="BI125" i="11"/>
  <c r="BH125" i="11"/>
  <c r="BG125" i="11"/>
  <c r="BF125" i="11"/>
  <c r="T125" i="11"/>
  <c r="R125" i="11"/>
  <c r="P125"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BI99" i="11"/>
  <c r="BH99" i="11"/>
  <c r="BG99" i="11"/>
  <c r="BF99" i="11"/>
  <c r="T99" i="11"/>
  <c r="R99" i="11"/>
  <c r="P99" i="11"/>
  <c r="BI95" i="11"/>
  <c r="BH95" i="11"/>
  <c r="BG95" i="11"/>
  <c r="BF95" i="11"/>
  <c r="T95" i="11"/>
  <c r="R95" i="11"/>
  <c r="P95" i="11"/>
  <c r="BI91" i="11"/>
  <c r="BH91" i="11"/>
  <c r="BG91" i="11"/>
  <c r="BF91" i="11"/>
  <c r="T91" i="11"/>
  <c r="R91" i="11"/>
  <c r="P91" i="11"/>
  <c r="BI87" i="11"/>
  <c r="BH87" i="11"/>
  <c r="BG87" i="11"/>
  <c r="BF87" i="11"/>
  <c r="T87" i="11"/>
  <c r="R87" i="11"/>
  <c r="P87" i="11"/>
  <c r="F78" i="11"/>
  <c r="E76" i="11"/>
  <c r="F52" i="11"/>
  <c r="E50" i="11"/>
  <c r="J24" i="11"/>
  <c r="E24" i="11"/>
  <c r="J55" i="11" s="1"/>
  <c r="J23" i="11"/>
  <c r="J21" i="11"/>
  <c r="E21" i="11"/>
  <c r="J80" i="11"/>
  <c r="J20" i="11"/>
  <c r="J18" i="11"/>
  <c r="E18" i="11"/>
  <c r="F81" i="11" s="1"/>
  <c r="J17" i="11"/>
  <c r="J15" i="11"/>
  <c r="E15" i="11"/>
  <c r="F80" i="11"/>
  <c r="J14" i="11"/>
  <c r="J12" i="11"/>
  <c r="J52" i="11"/>
  <c r="E7" i="11"/>
  <c r="E74" i="11" s="1"/>
  <c r="J37" i="10"/>
  <c r="J36" i="10"/>
  <c r="AY64" i="1"/>
  <c r="J35" i="10"/>
  <c r="AX64" i="1" s="1"/>
  <c r="BI707" i="10"/>
  <c r="BH707" i="10"/>
  <c r="BG707" i="10"/>
  <c r="BF707" i="10"/>
  <c r="T707" i="10"/>
  <c r="R707" i="10"/>
  <c r="P707" i="10"/>
  <c r="BI704" i="10"/>
  <c r="BH704" i="10"/>
  <c r="BG704" i="10"/>
  <c r="BF704" i="10"/>
  <c r="T704" i="10"/>
  <c r="R704" i="10"/>
  <c r="P704" i="10"/>
  <c r="BI700" i="10"/>
  <c r="BH700" i="10"/>
  <c r="BG700" i="10"/>
  <c r="BF700" i="10"/>
  <c r="T700" i="10"/>
  <c r="R700" i="10"/>
  <c r="P700" i="10"/>
  <c r="BI695" i="10"/>
  <c r="BH695" i="10"/>
  <c r="BG695" i="10"/>
  <c r="BF695" i="10"/>
  <c r="T695" i="10"/>
  <c r="R695" i="10"/>
  <c r="P695" i="10"/>
  <c r="BI691" i="10"/>
  <c r="BH691" i="10"/>
  <c r="BG691" i="10"/>
  <c r="BF691" i="10"/>
  <c r="T691" i="10"/>
  <c r="R691" i="10"/>
  <c r="P691" i="10"/>
  <c r="BI688" i="10"/>
  <c r="BH688" i="10"/>
  <c r="BG688" i="10"/>
  <c r="BF688" i="10"/>
  <c r="T688" i="10"/>
  <c r="R688" i="10"/>
  <c r="P688" i="10"/>
  <c r="BI682" i="10"/>
  <c r="BH682" i="10"/>
  <c r="BG682" i="10"/>
  <c r="BF682" i="10"/>
  <c r="T682" i="10"/>
  <c r="R682" i="10"/>
  <c r="P682" i="10"/>
  <c r="BI679" i="10"/>
  <c r="BH679" i="10"/>
  <c r="BG679" i="10"/>
  <c r="BF679" i="10"/>
  <c r="T679" i="10"/>
  <c r="R679" i="10"/>
  <c r="P679" i="10"/>
  <c r="BI674" i="10"/>
  <c r="BH674" i="10"/>
  <c r="BG674" i="10"/>
  <c r="BF674" i="10"/>
  <c r="T674" i="10"/>
  <c r="R674" i="10"/>
  <c r="P674" i="10"/>
  <c r="BI669" i="10"/>
  <c r="BH669" i="10"/>
  <c r="BG669" i="10"/>
  <c r="BF669" i="10"/>
  <c r="T669" i="10"/>
  <c r="R669" i="10"/>
  <c r="P669" i="10"/>
  <c r="BI664" i="10"/>
  <c r="BH664" i="10"/>
  <c r="BG664" i="10"/>
  <c r="BF664" i="10"/>
  <c r="T664" i="10"/>
  <c r="R664" i="10"/>
  <c r="P664" i="10"/>
  <c r="BI659" i="10"/>
  <c r="BH659" i="10"/>
  <c r="BG659" i="10"/>
  <c r="BF659" i="10"/>
  <c r="T659" i="10"/>
  <c r="R659" i="10"/>
  <c r="P659" i="10"/>
  <c r="BI654" i="10"/>
  <c r="BH654" i="10"/>
  <c r="BG654" i="10"/>
  <c r="BF654" i="10"/>
  <c r="T654" i="10"/>
  <c r="R654" i="10"/>
  <c r="P654" i="10"/>
  <c r="BI649" i="10"/>
  <c r="BH649" i="10"/>
  <c r="BG649" i="10"/>
  <c r="BF649" i="10"/>
  <c r="T649" i="10"/>
  <c r="R649" i="10"/>
  <c r="P649" i="10"/>
  <c r="BI644" i="10"/>
  <c r="BH644" i="10"/>
  <c r="BG644" i="10"/>
  <c r="BF644" i="10"/>
  <c r="T644" i="10"/>
  <c r="R644" i="10"/>
  <c r="P644" i="10"/>
  <c r="BI639" i="10"/>
  <c r="BH639" i="10"/>
  <c r="BG639" i="10"/>
  <c r="BF639" i="10"/>
  <c r="T639" i="10"/>
  <c r="R639" i="10"/>
  <c r="P639" i="10"/>
  <c r="BI634" i="10"/>
  <c r="BH634" i="10"/>
  <c r="BG634" i="10"/>
  <c r="BF634" i="10"/>
  <c r="T634" i="10"/>
  <c r="R634" i="10"/>
  <c r="P634" i="10"/>
  <c r="BI629" i="10"/>
  <c r="BH629" i="10"/>
  <c r="BG629" i="10"/>
  <c r="BF629" i="10"/>
  <c r="T629" i="10"/>
  <c r="R629" i="10"/>
  <c r="P629" i="10"/>
  <c r="BI624" i="10"/>
  <c r="BH624" i="10"/>
  <c r="BG624" i="10"/>
  <c r="BF624" i="10"/>
  <c r="T624" i="10"/>
  <c r="R624" i="10"/>
  <c r="P624" i="10"/>
  <c r="BI619" i="10"/>
  <c r="BH619" i="10"/>
  <c r="BG619" i="10"/>
  <c r="BF619" i="10"/>
  <c r="T619" i="10"/>
  <c r="R619" i="10"/>
  <c r="P619" i="10"/>
  <c r="BI614" i="10"/>
  <c r="BH614" i="10"/>
  <c r="BG614" i="10"/>
  <c r="BF614" i="10"/>
  <c r="T614" i="10"/>
  <c r="R614" i="10"/>
  <c r="P614" i="10"/>
  <c r="BI609" i="10"/>
  <c r="BH609" i="10"/>
  <c r="BG609" i="10"/>
  <c r="BF609" i="10"/>
  <c r="T609" i="10"/>
  <c r="R609" i="10"/>
  <c r="P609" i="10"/>
  <c r="BI604" i="10"/>
  <c r="BH604" i="10"/>
  <c r="BG604" i="10"/>
  <c r="BF604" i="10"/>
  <c r="T604" i="10"/>
  <c r="R604" i="10"/>
  <c r="P604" i="10"/>
  <c r="BI599" i="10"/>
  <c r="BH599" i="10"/>
  <c r="BG599" i="10"/>
  <c r="BF599" i="10"/>
  <c r="T599" i="10"/>
  <c r="R599" i="10"/>
  <c r="P599" i="10"/>
  <c r="BI594" i="10"/>
  <c r="BH594" i="10"/>
  <c r="BG594" i="10"/>
  <c r="BF594" i="10"/>
  <c r="T594" i="10"/>
  <c r="R594" i="10"/>
  <c r="P594" i="10"/>
  <c r="BI589" i="10"/>
  <c r="BH589" i="10"/>
  <c r="BG589" i="10"/>
  <c r="BF589" i="10"/>
  <c r="T589" i="10"/>
  <c r="R589" i="10"/>
  <c r="P589" i="10"/>
  <c r="BI584" i="10"/>
  <c r="BH584" i="10"/>
  <c r="BG584" i="10"/>
  <c r="BF584" i="10"/>
  <c r="T584" i="10"/>
  <c r="R584" i="10"/>
  <c r="P584" i="10"/>
  <c r="BI578" i="10"/>
  <c r="BH578" i="10"/>
  <c r="BG578" i="10"/>
  <c r="BF578" i="10"/>
  <c r="T578" i="10"/>
  <c r="R578" i="10"/>
  <c r="P578" i="10"/>
  <c r="BI573" i="10"/>
  <c r="BH573" i="10"/>
  <c r="BG573" i="10"/>
  <c r="BF573" i="10"/>
  <c r="T573" i="10"/>
  <c r="R573" i="10"/>
  <c r="P573" i="10"/>
  <c r="BI568" i="10"/>
  <c r="BH568" i="10"/>
  <c r="BG568" i="10"/>
  <c r="BF568" i="10"/>
  <c r="T568" i="10"/>
  <c r="R568" i="10"/>
  <c r="P568" i="10"/>
  <c r="BI563" i="10"/>
  <c r="BH563" i="10"/>
  <c r="BG563" i="10"/>
  <c r="BF563" i="10"/>
  <c r="T563" i="10"/>
  <c r="R563" i="10"/>
  <c r="P563" i="10"/>
  <c r="BI558" i="10"/>
  <c r="BH558" i="10"/>
  <c r="BG558" i="10"/>
  <c r="BF558" i="10"/>
  <c r="T558" i="10"/>
  <c r="R558" i="10"/>
  <c r="P558" i="10"/>
  <c r="BI551" i="10"/>
  <c r="BH551" i="10"/>
  <c r="BG551" i="10"/>
  <c r="BF551" i="10"/>
  <c r="T551" i="10"/>
  <c r="R551" i="10"/>
  <c r="P551" i="10"/>
  <c r="BI544" i="10"/>
  <c r="BH544" i="10"/>
  <c r="BG544" i="10"/>
  <c r="BF544" i="10"/>
  <c r="T544" i="10"/>
  <c r="R544" i="10"/>
  <c r="P544" i="10"/>
  <c r="BI539" i="10"/>
  <c r="BH539" i="10"/>
  <c r="BG539" i="10"/>
  <c r="BF539" i="10"/>
  <c r="T539" i="10"/>
  <c r="R539" i="10"/>
  <c r="P539" i="10"/>
  <c r="BI534" i="10"/>
  <c r="BH534" i="10"/>
  <c r="BG534" i="10"/>
  <c r="BF534" i="10"/>
  <c r="T534" i="10"/>
  <c r="R534" i="10"/>
  <c r="P534" i="10"/>
  <c r="BI529" i="10"/>
  <c r="BH529" i="10"/>
  <c r="BG529" i="10"/>
  <c r="BF529" i="10"/>
  <c r="T529" i="10"/>
  <c r="R529" i="10"/>
  <c r="P529" i="10"/>
  <c r="BI524" i="10"/>
  <c r="BH524" i="10"/>
  <c r="BG524" i="10"/>
  <c r="BF524" i="10"/>
  <c r="T524" i="10"/>
  <c r="R524" i="10"/>
  <c r="P524" i="10"/>
  <c r="BI519" i="10"/>
  <c r="BH519" i="10"/>
  <c r="BG519" i="10"/>
  <c r="BF519" i="10"/>
  <c r="T519" i="10"/>
  <c r="R519" i="10"/>
  <c r="P519" i="10"/>
  <c r="BI514" i="10"/>
  <c r="BH514" i="10"/>
  <c r="BG514" i="10"/>
  <c r="BF514" i="10"/>
  <c r="T514" i="10"/>
  <c r="R514" i="10"/>
  <c r="P514" i="10"/>
  <c r="BI509" i="10"/>
  <c r="BH509" i="10"/>
  <c r="BG509" i="10"/>
  <c r="BF509" i="10"/>
  <c r="T509" i="10"/>
  <c r="R509" i="10"/>
  <c r="P509" i="10"/>
  <c r="BI504" i="10"/>
  <c r="BH504" i="10"/>
  <c r="BG504" i="10"/>
  <c r="BF504" i="10"/>
  <c r="T504" i="10"/>
  <c r="R504" i="10"/>
  <c r="P504" i="10"/>
  <c r="BI499" i="10"/>
  <c r="BH499" i="10"/>
  <c r="BG499" i="10"/>
  <c r="BF499" i="10"/>
  <c r="T499" i="10"/>
  <c r="R499" i="10"/>
  <c r="P499" i="10"/>
  <c r="BI494" i="10"/>
  <c r="BH494" i="10"/>
  <c r="BG494" i="10"/>
  <c r="BF494" i="10"/>
  <c r="T494" i="10"/>
  <c r="R494" i="10"/>
  <c r="P494" i="10"/>
  <c r="BI489" i="10"/>
  <c r="BH489" i="10"/>
  <c r="BG489" i="10"/>
  <c r="BF489" i="10"/>
  <c r="T489" i="10"/>
  <c r="R489" i="10"/>
  <c r="P489" i="10"/>
  <c r="BI484" i="10"/>
  <c r="BH484" i="10"/>
  <c r="BG484" i="10"/>
  <c r="BF484" i="10"/>
  <c r="T484" i="10"/>
  <c r="R484" i="10"/>
  <c r="P484" i="10"/>
  <c r="BI479" i="10"/>
  <c r="BH479" i="10"/>
  <c r="BG479" i="10"/>
  <c r="BF479" i="10"/>
  <c r="T479" i="10"/>
  <c r="R479" i="10"/>
  <c r="P479" i="10"/>
  <c r="BI474" i="10"/>
  <c r="BH474" i="10"/>
  <c r="BG474" i="10"/>
  <c r="BF474" i="10"/>
  <c r="T474" i="10"/>
  <c r="R474" i="10"/>
  <c r="P474" i="10"/>
  <c r="BI469" i="10"/>
  <c r="BH469" i="10"/>
  <c r="BG469" i="10"/>
  <c r="BF469" i="10"/>
  <c r="T469" i="10"/>
  <c r="R469" i="10"/>
  <c r="P469" i="10"/>
  <c r="BI462" i="10"/>
  <c r="BH462" i="10"/>
  <c r="BG462" i="10"/>
  <c r="BF462" i="10"/>
  <c r="T462" i="10"/>
  <c r="R462" i="10"/>
  <c r="P462" i="10"/>
  <c r="BI457" i="10"/>
  <c r="BH457" i="10"/>
  <c r="BG457" i="10"/>
  <c r="BF457" i="10"/>
  <c r="T457" i="10"/>
  <c r="R457" i="10"/>
  <c r="P457" i="10"/>
  <c r="BI452" i="10"/>
  <c r="BH452" i="10"/>
  <c r="BG452" i="10"/>
  <c r="BF452" i="10"/>
  <c r="T452" i="10"/>
  <c r="R452" i="10"/>
  <c r="P452" i="10"/>
  <c r="BI446" i="10"/>
  <c r="BH446" i="10"/>
  <c r="BG446" i="10"/>
  <c r="BF446" i="10"/>
  <c r="T446" i="10"/>
  <c r="R446" i="10"/>
  <c r="P446" i="10"/>
  <c r="BI440" i="10"/>
  <c r="BH440" i="10"/>
  <c r="BG440" i="10"/>
  <c r="BF440" i="10"/>
  <c r="T440" i="10"/>
  <c r="R440" i="10"/>
  <c r="P440" i="10"/>
  <c r="BI437" i="10"/>
  <c r="BH437" i="10"/>
  <c r="BG437" i="10"/>
  <c r="BF437" i="10"/>
  <c r="T437" i="10"/>
  <c r="R437" i="10"/>
  <c r="P437" i="10"/>
  <c r="BI433" i="10"/>
  <c r="BH433" i="10"/>
  <c r="BG433" i="10"/>
  <c r="BF433" i="10"/>
  <c r="T433" i="10"/>
  <c r="R433" i="10"/>
  <c r="P433" i="10"/>
  <c r="BI429" i="10"/>
  <c r="BH429" i="10"/>
  <c r="BG429" i="10"/>
  <c r="BF429" i="10"/>
  <c r="T429" i="10"/>
  <c r="R429" i="10"/>
  <c r="P429" i="10"/>
  <c r="BI424" i="10"/>
  <c r="BH424" i="10"/>
  <c r="BG424" i="10"/>
  <c r="BF424" i="10"/>
  <c r="T424" i="10"/>
  <c r="R424" i="10"/>
  <c r="P424" i="10"/>
  <c r="BI418" i="10"/>
  <c r="BH418" i="10"/>
  <c r="BG418" i="10"/>
  <c r="BF418" i="10"/>
  <c r="T418" i="10"/>
  <c r="R418" i="10"/>
  <c r="P418" i="10"/>
  <c r="BI412" i="10"/>
  <c r="BH412" i="10"/>
  <c r="BG412" i="10"/>
  <c r="BF412" i="10"/>
  <c r="T412" i="10"/>
  <c r="R412" i="10"/>
  <c r="P412" i="10"/>
  <c r="BI406" i="10"/>
  <c r="BH406" i="10"/>
  <c r="BG406" i="10"/>
  <c r="BF406" i="10"/>
  <c r="T406" i="10"/>
  <c r="R406" i="10"/>
  <c r="P406" i="10"/>
  <c r="BI400" i="10"/>
  <c r="BH400" i="10"/>
  <c r="BG400" i="10"/>
  <c r="BF400" i="10"/>
  <c r="T400" i="10"/>
  <c r="R400" i="10"/>
  <c r="P400" i="10"/>
  <c r="BI394" i="10"/>
  <c r="BH394" i="10"/>
  <c r="BG394" i="10"/>
  <c r="BF394" i="10"/>
  <c r="T394" i="10"/>
  <c r="R394" i="10"/>
  <c r="P394" i="10"/>
  <c r="BI388" i="10"/>
  <c r="BH388" i="10"/>
  <c r="BG388" i="10"/>
  <c r="BF388" i="10"/>
  <c r="T388" i="10"/>
  <c r="R388" i="10"/>
  <c r="P388" i="10"/>
  <c r="BI382" i="10"/>
  <c r="BH382" i="10"/>
  <c r="BG382" i="10"/>
  <c r="BF382" i="10"/>
  <c r="T382" i="10"/>
  <c r="R382" i="10"/>
  <c r="P382" i="10"/>
  <c r="BI376" i="10"/>
  <c r="BH376" i="10"/>
  <c r="BG376" i="10"/>
  <c r="BF376" i="10"/>
  <c r="T376" i="10"/>
  <c r="R376" i="10"/>
  <c r="P376" i="10"/>
  <c r="BI370" i="10"/>
  <c r="BH370" i="10"/>
  <c r="BG370" i="10"/>
  <c r="BF370" i="10"/>
  <c r="T370" i="10"/>
  <c r="R370" i="10"/>
  <c r="P370" i="10"/>
  <c r="BI364" i="10"/>
  <c r="BH364" i="10"/>
  <c r="BG364" i="10"/>
  <c r="BF364" i="10"/>
  <c r="T364" i="10"/>
  <c r="R364" i="10"/>
  <c r="P364" i="10"/>
  <c r="BI358" i="10"/>
  <c r="BH358" i="10"/>
  <c r="BG358" i="10"/>
  <c r="BF358" i="10"/>
  <c r="T358" i="10"/>
  <c r="R358" i="10"/>
  <c r="P358" i="10"/>
  <c r="BI352" i="10"/>
  <c r="BH352" i="10"/>
  <c r="BG352" i="10"/>
  <c r="BF352" i="10"/>
  <c r="T352" i="10"/>
  <c r="R352" i="10"/>
  <c r="P352" i="10"/>
  <c r="BI346" i="10"/>
  <c r="BH346" i="10"/>
  <c r="BG346" i="10"/>
  <c r="BF346" i="10"/>
  <c r="T346" i="10"/>
  <c r="R346" i="10"/>
  <c r="P346" i="10"/>
  <c r="BI340" i="10"/>
  <c r="BH340" i="10"/>
  <c r="BG340" i="10"/>
  <c r="BF340" i="10"/>
  <c r="T340" i="10"/>
  <c r="R340" i="10"/>
  <c r="P340" i="10"/>
  <c r="BI334" i="10"/>
  <c r="BH334" i="10"/>
  <c r="BG334" i="10"/>
  <c r="BF334" i="10"/>
  <c r="T334" i="10"/>
  <c r="R334" i="10"/>
  <c r="P334" i="10"/>
  <c r="BI328" i="10"/>
  <c r="BH328" i="10"/>
  <c r="BG328" i="10"/>
  <c r="BF328" i="10"/>
  <c r="T328" i="10"/>
  <c r="R328" i="10"/>
  <c r="P328" i="10"/>
  <c r="BI322" i="10"/>
  <c r="BH322" i="10"/>
  <c r="BG322" i="10"/>
  <c r="BF322" i="10"/>
  <c r="T322" i="10"/>
  <c r="R322" i="10"/>
  <c r="P322" i="10"/>
  <c r="BI316" i="10"/>
  <c r="BH316" i="10"/>
  <c r="BG316" i="10"/>
  <c r="BF316" i="10"/>
  <c r="T316" i="10"/>
  <c r="R316" i="10"/>
  <c r="P316" i="10"/>
  <c r="BI310" i="10"/>
  <c r="BH310" i="10"/>
  <c r="BG310" i="10"/>
  <c r="BF310" i="10"/>
  <c r="T310" i="10"/>
  <c r="R310" i="10"/>
  <c r="P310" i="10"/>
  <c r="BI304" i="10"/>
  <c r="BH304" i="10"/>
  <c r="BG304" i="10"/>
  <c r="BF304" i="10"/>
  <c r="T304" i="10"/>
  <c r="R304" i="10"/>
  <c r="P304" i="10"/>
  <c r="BI298" i="10"/>
  <c r="BH298" i="10"/>
  <c r="BG298" i="10"/>
  <c r="BF298" i="10"/>
  <c r="T298" i="10"/>
  <c r="R298" i="10"/>
  <c r="P298" i="10"/>
  <c r="BI292" i="10"/>
  <c r="BH292" i="10"/>
  <c r="BG292" i="10"/>
  <c r="BF292" i="10"/>
  <c r="T292" i="10"/>
  <c r="R292" i="10"/>
  <c r="P292" i="10"/>
  <c r="BI286" i="10"/>
  <c r="BH286" i="10"/>
  <c r="BG286" i="10"/>
  <c r="BF286" i="10"/>
  <c r="T286" i="10"/>
  <c r="R286" i="10"/>
  <c r="P286" i="10"/>
  <c r="BI280" i="10"/>
  <c r="BH280" i="10"/>
  <c r="BG280" i="10"/>
  <c r="BF280" i="10"/>
  <c r="T280" i="10"/>
  <c r="R280" i="10"/>
  <c r="P280" i="10"/>
  <c r="BI274" i="10"/>
  <c r="BH274" i="10"/>
  <c r="BG274" i="10"/>
  <c r="BF274" i="10"/>
  <c r="T274" i="10"/>
  <c r="R274" i="10"/>
  <c r="P274" i="10"/>
  <c r="BI268" i="10"/>
  <c r="BH268" i="10"/>
  <c r="BG268" i="10"/>
  <c r="BF268" i="10"/>
  <c r="T268" i="10"/>
  <c r="R268" i="10"/>
  <c r="P268" i="10"/>
  <c r="BI262" i="10"/>
  <c r="BH262" i="10"/>
  <c r="BG262" i="10"/>
  <c r="BF262" i="10"/>
  <c r="T262" i="10"/>
  <c r="R262" i="10"/>
  <c r="P262" i="10"/>
  <c r="BI256" i="10"/>
  <c r="BH256" i="10"/>
  <c r="BG256" i="10"/>
  <c r="BF256" i="10"/>
  <c r="T256" i="10"/>
  <c r="R256" i="10"/>
  <c r="P256" i="10"/>
  <c r="BI250" i="10"/>
  <c r="BH250" i="10"/>
  <c r="BG250" i="10"/>
  <c r="BF250" i="10"/>
  <c r="T250" i="10"/>
  <c r="R250" i="10"/>
  <c r="P250" i="10"/>
  <c r="BI244" i="10"/>
  <c r="BH244" i="10"/>
  <c r="BG244" i="10"/>
  <c r="BF244" i="10"/>
  <c r="T244" i="10"/>
  <c r="R244" i="10"/>
  <c r="P244" i="10"/>
  <c r="BI238" i="10"/>
  <c r="BH238" i="10"/>
  <c r="BG238" i="10"/>
  <c r="BF238" i="10"/>
  <c r="T238" i="10"/>
  <c r="R238" i="10"/>
  <c r="P238" i="10"/>
  <c r="BI232" i="10"/>
  <c r="BH232" i="10"/>
  <c r="BG232" i="10"/>
  <c r="BF232" i="10"/>
  <c r="T232" i="10"/>
  <c r="R232" i="10"/>
  <c r="P232" i="10"/>
  <c r="BI226" i="10"/>
  <c r="BH226" i="10"/>
  <c r="BG226" i="10"/>
  <c r="BF226" i="10"/>
  <c r="T226" i="10"/>
  <c r="R226" i="10"/>
  <c r="P226" i="10"/>
  <c r="BI220" i="10"/>
  <c r="BH220" i="10"/>
  <c r="BG220" i="10"/>
  <c r="BF220" i="10"/>
  <c r="T220" i="10"/>
  <c r="R220" i="10"/>
  <c r="P220" i="10"/>
  <c r="BI214" i="10"/>
  <c r="BH214" i="10"/>
  <c r="BG214" i="10"/>
  <c r="BF214" i="10"/>
  <c r="T214" i="10"/>
  <c r="R214" i="10"/>
  <c r="P214" i="10"/>
  <c r="BI208" i="10"/>
  <c r="BH208" i="10"/>
  <c r="BG208" i="10"/>
  <c r="BF208" i="10"/>
  <c r="T208" i="10"/>
  <c r="R208" i="10"/>
  <c r="P208" i="10"/>
  <c r="BI202" i="10"/>
  <c r="BH202" i="10"/>
  <c r="BG202" i="10"/>
  <c r="BF202" i="10"/>
  <c r="T202" i="10"/>
  <c r="R202" i="10"/>
  <c r="P202" i="10"/>
  <c r="BI196" i="10"/>
  <c r="BH196" i="10"/>
  <c r="BG196" i="10"/>
  <c r="BF196" i="10"/>
  <c r="T196" i="10"/>
  <c r="R196" i="10"/>
  <c r="P196" i="10"/>
  <c r="BI190" i="10"/>
  <c r="BH190" i="10"/>
  <c r="BG190" i="10"/>
  <c r="BF190" i="10"/>
  <c r="T190" i="10"/>
  <c r="R190" i="10"/>
  <c r="P190" i="10"/>
  <c r="BI184" i="10"/>
  <c r="BH184" i="10"/>
  <c r="BG184" i="10"/>
  <c r="BF184" i="10"/>
  <c r="T184" i="10"/>
  <c r="R184" i="10"/>
  <c r="P184" i="10"/>
  <c r="BI178" i="10"/>
  <c r="BH178" i="10"/>
  <c r="BG178" i="10"/>
  <c r="BF178" i="10"/>
  <c r="T178" i="10"/>
  <c r="R178" i="10"/>
  <c r="P178" i="10"/>
  <c r="BI172" i="10"/>
  <c r="BH172" i="10"/>
  <c r="BG172" i="10"/>
  <c r="BF172" i="10"/>
  <c r="T172" i="10"/>
  <c r="R172" i="10"/>
  <c r="P172" i="10"/>
  <c r="BI166" i="10"/>
  <c r="BH166" i="10"/>
  <c r="BG166" i="10"/>
  <c r="BF166" i="10"/>
  <c r="T166" i="10"/>
  <c r="R166" i="10"/>
  <c r="P166" i="10"/>
  <c r="BI160" i="10"/>
  <c r="BH160" i="10"/>
  <c r="BG160" i="10"/>
  <c r="BF160" i="10"/>
  <c r="T160" i="10"/>
  <c r="R160" i="10"/>
  <c r="P160" i="10"/>
  <c r="BI154" i="10"/>
  <c r="BH154" i="10"/>
  <c r="BG154" i="10"/>
  <c r="BF154" i="10"/>
  <c r="T154" i="10"/>
  <c r="R154" i="10"/>
  <c r="P154" i="10"/>
  <c r="BI148" i="10"/>
  <c r="BH148" i="10"/>
  <c r="BG148" i="10"/>
  <c r="BF148" i="10"/>
  <c r="T148" i="10"/>
  <c r="R148" i="10"/>
  <c r="P148" i="10"/>
  <c r="BI142" i="10"/>
  <c r="BH142" i="10"/>
  <c r="BG142" i="10"/>
  <c r="BF142" i="10"/>
  <c r="T142" i="10"/>
  <c r="R142" i="10"/>
  <c r="P142" i="10"/>
  <c r="BI136" i="10"/>
  <c r="BH136" i="10"/>
  <c r="BG136" i="10"/>
  <c r="BF136" i="10"/>
  <c r="T136" i="10"/>
  <c r="R136" i="10"/>
  <c r="P136" i="10"/>
  <c r="BI130" i="10"/>
  <c r="BH130" i="10"/>
  <c r="BG130" i="10"/>
  <c r="BF130" i="10"/>
  <c r="T130" i="10"/>
  <c r="R130" i="10"/>
  <c r="P130" i="10"/>
  <c r="BI124" i="10"/>
  <c r="BH124" i="10"/>
  <c r="BG124" i="10"/>
  <c r="BF124" i="10"/>
  <c r="T124" i="10"/>
  <c r="R124" i="10"/>
  <c r="P124" i="10"/>
  <c r="BI118" i="10"/>
  <c r="BH118" i="10"/>
  <c r="BG118" i="10"/>
  <c r="BF118" i="10"/>
  <c r="T118" i="10"/>
  <c r="R118" i="10"/>
  <c r="P118" i="10"/>
  <c r="BI112" i="10"/>
  <c r="BH112" i="10"/>
  <c r="BG112" i="10"/>
  <c r="BF112" i="10"/>
  <c r="T112" i="10"/>
  <c r="R112" i="10"/>
  <c r="P112" i="10"/>
  <c r="BI106" i="10"/>
  <c r="BH106" i="10"/>
  <c r="BG106" i="10"/>
  <c r="BF106" i="10"/>
  <c r="T106" i="10"/>
  <c r="R106" i="10"/>
  <c r="P106" i="10"/>
  <c r="BI103" i="10"/>
  <c r="BH103" i="10"/>
  <c r="BG103" i="10"/>
  <c r="BF103" i="10"/>
  <c r="T103" i="10"/>
  <c r="R103" i="10"/>
  <c r="P103" i="10"/>
  <c r="BI99" i="10"/>
  <c r="BH99" i="10"/>
  <c r="BG99" i="10"/>
  <c r="BF99" i="10"/>
  <c r="T99" i="10"/>
  <c r="R99" i="10"/>
  <c r="P99" i="10"/>
  <c r="BI95" i="10"/>
  <c r="BH95" i="10"/>
  <c r="BG95" i="10"/>
  <c r="BF95" i="10"/>
  <c r="T95" i="10"/>
  <c r="R95" i="10"/>
  <c r="P95" i="10"/>
  <c r="BI91" i="10"/>
  <c r="BH91" i="10"/>
  <c r="BG91" i="10"/>
  <c r="BF91" i="10"/>
  <c r="T91" i="10"/>
  <c r="R91" i="10"/>
  <c r="P91" i="10"/>
  <c r="BI87" i="10"/>
  <c r="BH87" i="10"/>
  <c r="BG87" i="10"/>
  <c r="BF87" i="10"/>
  <c r="T87" i="10"/>
  <c r="R87" i="10"/>
  <c r="P87" i="10"/>
  <c r="F78" i="10"/>
  <c r="E76" i="10"/>
  <c r="F52" i="10"/>
  <c r="E50" i="10"/>
  <c r="J24" i="10"/>
  <c r="E24" i="10"/>
  <c r="J81" i="10" s="1"/>
  <c r="J23" i="10"/>
  <c r="J21" i="10"/>
  <c r="E21" i="10"/>
  <c r="J80" i="10"/>
  <c r="J20" i="10"/>
  <c r="J18" i="10"/>
  <c r="E18" i="10"/>
  <c r="F55" i="10" s="1"/>
  <c r="J17" i="10"/>
  <c r="J15" i="10"/>
  <c r="E15" i="10"/>
  <c r="F80" i="10"/>
  <c r="J14" i="10"/>
  <c r="J12" i="10"/>
  <c r="J52" i="10" s="1"/>
  <c r="E7" i="10"/>
  <c r="E48" i="10"/>
  <c r="J39" i="9"/>
  <c r="J38" i="9"/>
  <c r="AY63" i="1"/>
  <c r="J37" i="9"/>
  <c r="AX63" i="1"/>
  <c r="BI320" i="9"/>
  <c r="BH320" i="9"/>
  <c r="BG320" i="9"/>
  <c r="BF320" i="9"/>
  <c r="T320" i="9"/>
  <c r="R320" i="9"/>
  <c r="P320" i="9"/>
  <c r="BI318" i="9"/>
  <c r="BH318" i="9"/>
  <c r="BG318" i="9"/>
  <c r="BF318" i="9"/>
  <c r="T318" i="9"/>
  <c r="R318" i="9"/>
  <c r="P318" i="9"/>
  <c r="BI312" i="9"/>
  <c r="BH312" i="9"/>
  <c r="BG312" i="9"/>
  <c r="BF312" i="9"/>
  <c r="T312" i="9"/>
  <c r="R312" i="9"/>
  <c r="P312" i="9"/>
  <c r="BI307" i="9"/>
  <c r="BH307" i="9"/>
  <c r="BG307" i="9"/>
  <c r="BF307" i="9"/>
  <c r="T307" i="9"/>
  <c r="R307" i="9"/>
  <c r="P307" i="9"/>
  <c r="BI302" i="9"/>
  <c r="BH302" i="9"/>
  <c r="BG302" i="9"/>
  <c r="BF302" i="9"/>
  <c r="T302" i="9"/>
  <c r="R302" i="9"/>
  <c r="P302" i="9"/>
  <c r="BI298" i="9"/>
  <c r="BH298" i="9"/>
  <c r="BG298" i="9"/>
  <c r="BF298" i="9"/>
  <c r="T298" i="9"/>
  <c r="R298" i="9"/>
  <c r="P298" i="9"/>
  <c r="BI294" i="9"/>
  <c r="BH294" i="9"/>
  <c r="BG294" i="9"/>
  <c r="BF294" i="9"/>
  <c r="T294" i="9"/>
  <c r="R294" i="9"/>
  <c r="P294" i="9"/>
  <c r="BI290" i="9"/>
  <c r="BH290" i="9"/>
  <c r="BG290" i="9"/>
  <c r="BF290" i="9"/>
  <c r="T290" i="9"/>
  <c r="R290" i="9"/>
  <c r="P290" i="9"/>
  <c r="BI285" i="9"/>
  <c r="BH285" i="9"/>
  <c r="BG285" i="9"/>
  <c r="BF285" i="9"/>
  <c r="T285" i="9"/>
  <c r="R285" i="9"/>
  <c r="P285" i="9"/>
  <c r="BI281" i="9"/>
  <c r="BH281" i="9"/>
  <c r="BG281" i="9"/>
  <c r="BF281" i="9"/>
  <c r="T281" i="9"/>
  <c r="R281" i="9"/>
  <c r="P281" i="9"/>
  <c r="BI277" i="9"/>
  <c r="BH277" i="9"/>
  <c r="BG277" i="9"/>
  <c r="BF277" i="9"/>
  <c r="T277" i="9"/>
  <c r="R277" i="9"/>
  <c r="P277" i="9"/>
  <c r="BI273" i="9"/>
  <c r="BH273" i="9"/>
  <c r="BG273" i="9"/>
  <c r="BF273" i="9"/>
  <c r="T273" i="9"/>
  <c r="R273" i="9"/>
  <c r="P273" i="9"/>
  <c r="BI267" i="9"/>
  <c r="BH267" i="9"/>
  <c r="BG267" i="9"/>
  <c r="BF267" i="9"/>
  <c r="T267" i="9"/>
  <c r="R267" i="9"/>
  <c r="P267" i="9"/>
  <c r="BI261" i="9"/>
  <c r="BH261" i="9"/>
  <c r="BG261" i="9"/>
  <c r="BF261" i="9"/>
  <c r="T261" i="9"/>
  <c r="T260" i="9" s="1"/>
  <c r="R261" i="9"/>
  <c r="R260" i="9"/>
  <c r="P261" i="9"/>
  <c r="P260" i="9"/>
  <c r="BI255" i="9"/>
  <c r="BH255" i="9"/>
  <c r="BG255" i="9"/>
  <c r="BF255" i="9"/>
  <c r="T255" i="9"/>
  <c r="R255" i="9"/>
  <c r="P255" i="9"/>
  <c r="BI251" i="9"/>
  <c r="BH251" i="9"/>
  <c r="BG251" i="9"/>
  <c r="BF251" i="9"/>
  <c r="T251" i="9"/>
  <c r="R251" i="9"/>
  <c r="P251" i="9"/>
  <c r="BI246" i="9"/>
  <c r="BH246" i="9"/>
  <c r="BG246" i="9"/>
  <c r="BF246" i="9"/>
  <c r="T246" i="9"/>
  <c r="R246" i="9"/>
  <c r="P246" i="9"/>
  <c r="BI241" i="9"/>
  <c r="BH241" i="9"/>
  <c r="BG241" i="9"/>
  <c r="BF241" i="9"/>
  <c r="T241" i="9"/>
  <c r="R241" i="9"/>
  <c r="P241" i="9"/>
  <c r="BI236" i="9"/>
  <c r="BH236" i="9"/>
  <c r="BG236" i="9"/>
  <c r="BF236" i="9"/>
  <c r="T236" i="9"/>
  <c r="R236" i="9"/>
  <c r="P236" i="9"/>
  <c r="BI231" i="9"/>
  <c r="BH231" i="9"/>
  <c r="BG231" i="9"/>
  <c r="BF231" i="9"/>
  <c r="T231" i="9"/>
  <c r="R231" i="9"/>
  <c r="P231" i="9"/>
  <c r="BI226" i="9"/>
  <c r="BH226" i="9"/>
  <c r="BG226" i="9"/>
  <c r="BF226" i="9"/>
  <c r="T226" i="9"/>
  <c r="R226" i="9"/>
  <c r="P226" i="9"/>
  <c r="BI221" i="9"/>
  <c r="BH221" i="9"/>
  <c r="BG221" i="9"/>
  <c r="BF221" i="9"/>
  <c r="T221" i="9"/>
  <c r="R221" i="9"/>
  <c r="P221" i="9"/>
  <c r="BI216" i="9"/>
  <c r="BH216" i="9"/>
  <c r="BG216" i="9"/>
  <c r="BF216" i="9"/>
  <c r="T216" i="9"/>
  <c r="R216" i="9"/>
  <c r="P216" i="9"/>
  <c r="BI210" i="9"/>
  <c r="BH210" i="9"/>
  <c r="BG210" i="9"/>
  <c r="BF210" i="9"/>
  <c r="T210" i="9"/>
  <c r="R210" i="9"/>
  <c r="P210" i="9"/>
  <c r="BI204" i="9"/>
  <c r="BH204" i="9"/>
  <c r="BG204" i="9"/>
  <c r="BF204" i="9"/>
  <c r="T204" i="9"/>
  <c r="R204" i="9"/>
  <c r="P204" i="9"/>
  <c r="BI200" i="9"/>
  <c r="BH200" i="9"/>
  <c r="BG200" i="9"/>
  <c r="BF200" i="9"/>
  <c r="T200" i="9"/>
  <c r="R200" i="9"/>
  <c r="P200" i="9"/>
  <c r="BI193" i="9"/>
  <c r="BH193" i="9"/>
  <c r="BG193" i="9"/>
  <c r="BF193" i="9"/>
  <c r="T193" i="9"/>
  <c r="R193" i="9"/>
  <c r="P193" i="9"/>
  <c r="BI186" i="9"/>
  <c r="BH186" i="9"/>
  <c r="BG186" i="9"/>
  <c r="BF186" i="9"/>
  <c r="T186" i="9"/>
  <c r="R186" i="9"/>
  <c r="P186" i="9"/>
  <c r="BI179" i="9"/>
  <c r="BH179" i="9"/>
  <c r="BG179" i="9"/>
  <c r="BF179" i="9"/>
  <c r="T179" i="9"/>
  <c r="R179" i="9"/>
  <c r="P179" i="9"/>
  <c r="BI172" i="9"/>
  <c r="BH172" i="9"/>
  <c r="BG172" i="9"/>
  <c r="BF172" i="9"/>
  <c r="T172" i="9"/>
  <c r="R172" i="9"/>
  <c r="P172" i="9"/>
  <c r="BI168" i="9"/>
  <c r="BH168" i="9"/>
  <c r="BG168" i="9"/>
  <c r="BF168" i="9"/>
  <c r="T168" i="9"/>
  <c r="R168" i="9"/>
  <c r="P168" i="9"/>
  <c r="BI163" i="9"/>
  <c r="BH163" i="9"/>
  <c r="BG163" i="9"/>
  <c r="BF163" i="9"/>
  <c r="T163" i="9"/>
  <c r="R163" i="9"/>
  <c r="P163" i="9"/>
  <c r="BI159" i="9"/>
  <c r="BH159" i="9"/>
  <c r="BG159" i="9"/>
  <c r="BF159" i="9"/>
  <c r="T159" i="9"/>
  <c r="R159" i="9"/>
  <c r="P159" i="9"/>
  <c r="BI153" i="9"/>
  <c r="BH153" i="9"/>
  <c r="BG153" i="9"/>
  <c r="BF153" i="9"/>
  <c r="T153" i="9"/>
  <c r="R153" i="9"/>
  <c r="P153" i="9"/>
  <c r="BI151" i="9"/>
  <c r="BH151" i="9"/>
  <c r="BG151" i="9"/>
  <c r="BF151" i="9"/>
  <c r="T151" i="9"/>
  <c r="R151" i="9"/>
  <c r="P151" i="9"/>
  <c r="BI145" i="9"/>
  <c r="BH145" i="9"/>
  <c r="BG145" i="9"/>
  <c r="BF145" i="9"/>
  <c r="T145" i="9"/>
  <c r="R145" i="9"/>
  <c r="P145" i="9"/>
  <c r="BI141" i="9"/>
  <c r="BH141" i="9"/>
  <c r="BG141" i="9"/>
  <c r="BF141" i="9"/>
  <c r="T141" i="9"/>
  <c r="R141" i="9"/>
  <c r="P141" i="9"/>
  <c r="BI134" i="9"/>
  <c r="BH134" i="9"/>
  <c r="BG134" i="9"/>
  <c r="BF134" i="9"/>
  <c r="T134" i="9"/>
  <c r="R134" i="9"/>
  <c r="P134" i="9"/>
  <c r="BI127" i="9"/>
  <c r="BH127" i="9"/>
  <c r="BG127" i="9"/>
  <c r="BF127" i="9"/>
  <c r="T127" i="9"/>
  <c r="R127" i="9"/>
  <c r="P127" i="9"/>
  <c r="BI120" i="9"/>
  <c r="BH120" i="9"/>
  <c r="BG120" i="9"/>
  <c r="BF120" i="9"/>
  <c r="T120" i="9"/>
  <c r="R120" i="9"/>
  <c r="P120" i="9"/>
  <c r="BI113" i="9"/>
  <c r="BH113" i="9"/>
  <c r="BG113" i="9"/>
  <c r="BF113" i="9"/>
  <c r="T113" i="9"/>
  <c r="R113" i="9"/>
  <c r="P113" i="9"/>
  <c r="BI109" i="9"/>
  <c r="BH109" i="9"/>
  <c r="BG109" i="9"/>
  <c r="BF109" i="9"/>
  <c r="T109" i="9"/>
  <c r="R109" i="9"/>
  <c r="P109" i="9"/>
  <c r="BI105" i="9"/>
  <c r="BH105" i="9"/>
  <c r="BG105" i="9"/>
  <c r="BF105" i="9"/>
  <c r="T105" i="9"/>
  <c r="R105"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F84" i="9"/>
  <c r="E82" i="9"/>
  <c r="F56" i="9"/>
  <c r="E54" i="9"/>
  <c r="J26" i="9"/>
  <c r="E26" i="9"/>
  <c r="J59" i="9" s="1"/>
  <c r="J25" i="9"/>
  <c r="J23" i="9"/>
  <c r="E23" i="9"/>
  <c r="J58" i="9"/>
  <c r="J22" i="9"/>
  <c r="J20" i="9"/>
  <c r="E20" i="9"/>
  <c r="F59" i="9" s="1"/>
  <c r="J19" i="9"/>
  <c r="J17" i="9"/>
  <c r="E17" i="9"/>
  <c r="F58" i="9"/>
  <c r="J16" i="9"/>
  <c r="J14" i="9"/>
  <c r="J84" i="9"/>
  <c r="E7" i="9"/>
  <c r="E78" i="9"/>
  <c r="J39" i="8"/>
  <c r="J38" i="8"/>
  <c r="AY62" i="1"/>
  <c r="J37" i="8"/>
  <c r="AX62" i="1" s="1"/>
  <c r="BI256" i="8"/>
  <c r="BH256" i="8"/>
  <c r="BG256" i="8"/>
  <c r="BF256" i="8"/>
  <c r="T256" i="8"/>
  <c r="R256" i="8"/>
  <c r="P256" i="8"/>
  <c r="BI251" i="8"/>
  <c r="BH251" i="8"/>
  <c r="BG251" i="8"/>
  <c r="BF251" i="8"/>
  <c r="T251" i="8"/>
  <c r="R251" i="8"/>
  <c r="P251" i="8"/>
  <c r="BI245" i="8"/>
  <c r="BH245" i="8"/>
  <c r="BG245" i="8"/>
  <c r="BF245" i="8"/>
  <c r="T245" i="8"/>
  <c r="R245" i="8"/>
  <c r="P245" i="8"/>
  <c r="BI240" i="8"/>
  <c r="BH240" i="8"/>
  <c r="BG240" i="8"/>
  <c r="BF240" i="8"/>
  <c r="T240" i="8"/>
  <c r="R240" i="8"/>
  <c r="P240" i="8"/>
  <c r="BI236" i="8"/>
  <c r="BH236" i="8"/>
  <c r="BG236" i="8"/>
  <c r="BF236" i="8"/>
  <c r="T236" i="8"/>
  <c r="R236" i="8"/>
  <c r="P236" i="8"/>
  <c r="BI232" i="8"/>
  <c r="BH232" i="8"/>
  <c r="BG232" i="8"/>
  <c r="BF232" i="8"/>
  <c r="T232" i="8"/>
  <c r="R232" i="8"/>
  <c r="P232" i="8"/>
  <c r="BI228" i="8"/>
  <c r="BH228" i="8"/>
  <c r="BG228" i="8"/>
  <c r="BF228" i="8"/>
  <c r="T228" i="8"/>
  <c r="R228" i="8"/>
  <c r="P228" i="8"/>
  <c r="BI224" i="8"/>
  <c r="BH224" i="8"/>
  <c r="BG224" i="8"/>
  <c r="BF224" i="8"/>
  <c r="T224" i="8"/>
  <c r="R224" i="8"/>
  <c r="P224" i="8"/>
  <c r="BI219" i="8"/>
  <c r="BH219" i="8"/>
  <c r="BG219" i="8"/>
  <c r="BF219" i="8"/>
  <c r="T219" i="8"/>
  <c r="R219" i="8"/>
  <c r="P219" i="8"/>
  <c r="BI214" i="8"/>
  <c r="BH214" i="8"/>
  <c r="BG214" i="8"/>
  <c r="BF214" i="8"/>
  <c r="T214" i="8"/>
  <c r="R214" i="8"/>
  <c r="P214" i="8"/>
  <c r="BI207" i="8"/>
  <c r="BH207" i="8"/>
  <c r="BG207" i="8"/>
  <c r="BF207" i="8"/>
  <c r="T207" i="8"/>
  <c r="R207" i="8"/>
  <c r="P207" i="8"/>
  <c r="BI200" i="8"/>
  <c r="BH200" i="8"/>
  <c r="BG200" i="8"/>
  <c r="BF200" i="8"/>
  <c r="T200" i="8"/>
  <c r="R200" i="8"/>
  <c r="P200" i="8"/>
  <c r="BI193" i="8"/>
  <c r="BH193" i="8"/>
  <c r="BG193" i="8"/>
  <c r="BF193" i="8"/>
  <c r="T193" i="8"/>
  <c r="R193" i="8"/>
  <c r="P193" i="8"/>
  <c r="BI186" i="8"/>
  <c r="BH186" i="8"/>
  <c r="BG186" i="8"/>
  <c r="BF186" i="8"/>
  <c r="T186" i="8"/>
  <c r="R186" i="8"/>
  <c r="P186" i="8"/>
  <c r="BI181" i="8"/>
  <c r="BH181" i="8"/>
  <c r="BG181" i="8"/>
  <c r="BF181" i="8"/>
  <c r="T181" i="8"/>
  <c r="R181" i="8"/>
  <c r="P181" i="8"/>
  <c r="BI169" i="8"/>
  <c r="BH169" i="8"/>
  <c r="BG169" i="8"/>
  <c r="BF169" i="8"/>
  <c r="T169" i="8"/>
  <c r="R169" i="8"/>
  <c r="P169" i="8"/>
  <c r="BI167" i="8"/>
  <c r="BH167" i="8"/>
  <c r="BG167" i="8"/>
  <c r="BF167" i="8"/>
  <c r="T167" i="8"/>
  <c r="R167" i="8"/>
  <c r="P167" i="8"/>
  <c r="BI158" i="8"/>
  <c r="BH158" i="8"/>
  <c r="BG158" i="8"/>
  <c r="BF158" i="8"/>
  <c r="T158" i="8"/>
  <c r="R158" i="8"/>
  <c r="P158" i="8"/>
  <c r="BI154" i="8"/>
  <c r="BH154" i="8"/>
  <c r="BG154" i="8"/>
  <c r="BF154" i="8"/>
  <c r="T154" i="8"/>
  <c r="R154" i="8"/>
  <c r="P154" i="8"/>
  <c r="BI146" i="8"/>
  <c r="BH146" i="8"/>
  <c r="BG146" i="8"/>
  <c r="BF146" i="8"/>
  <c r="T146" i="8"/>
  <c r="R146" i="8"/>
  <c r="P146" i="8"/>
  <c r="BI140" i="8"/>
  <c r="BH140" i="8"/>
  <c r="BG140" i="8"/>
  <c r="BF140" i="8"/>
  <c r="T140" i="8"/>
  <c r="R140" i="8"/>
  <c r="P140" i="8"/>
  <c r="BI132" i="8"/>
  <c r="BH132" i="8"/>
  <c r="BG132" i="8"/>
  <c r="BF132" i="8"/>
  <c r="T132" i="8"/>
  <c r="R132" i="8"/>
  <c r="P132" i="8"/>
  <c r="BI126" i="8"/>
  <c r="BH126" i="8"/>
  <c r="BG126" i="8"/>
  <c r="BF126" i="8"/>
  <c r="T126" i="8"/>
  <c r="R126" i="8"/>
  <c r="P126" i="8"/>
  <c r="BI118" i="8"/>
  <c r="BH118" i="8"/>
  <c r="BG118" i="8"/>
  <c r="BF118" i="8"/>
  <c r="T118" i="8"/>
  <c r="R118" i="8"/>
  <c r="P118" i="8"/>
  <c r="BI112" i="8"/>
  <c r="BH112" i="8"/>
  <c r="BG112" i="8"/>
  <c r="BF112" i="8"/>
  <c r="T112" i="8"/>
  <c r="R112" i="8"/>
  <c r="P112" i="8"/>
  <c r="BI108" i="8"/>
  <c r="BH108" i="8"/>
  <c r="BG108" i="8"/>
  <c r="BF108" i="8"/>
  <c r="T108" i="8"/>
  <c r="R108" i="8"/>
  <c r="P108" i="8"/>
  <c r="BI104" i="8"/>
  <c r="BH104" i="8"/>
  <c r="BG104" i="8"/>
  <c r="BF104" i="8"/>
  <c r="T104" i="8"/>
  <c r="R104" i="8"/>
  <c r="P104" i="8"/>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86" i="8"/>
  <c r="J25" i="8"/>
  <c r="J23" i="8"/>
  <c r="E23" i="8"/>
  <c r="J85" i="8" s="1"/>
  <c r="J22" i="8"/>
  <c r="J20" i="8"/>
  <c r="E20" i="8"/>
  <c r="F86" i="8"/>
  <c r="J19" i="8"/>
  <c r="J17" i="8"/>
  <c r="E17" i="8"/>
  <c r="F58" i="8" s="1"/>
  <c r="J16" i="8"/>
  <c r="J14" i="8"/>
  <c r="J83" i="8" s="1"/>
  <c r="E7" i="8"/>
  <c r="E77" i="8"/>
  <c r="J39" i="7"/>
  <c r="J38" i="7"/>
  <c r="AY61" i="1" s="1"/>
  <c r="J37" i="7"/>
  <c r="AX61" i="1"/>
  <c r="BI704" i="7"/>
  <c r="BH704" i="7"/>
  <c r="BG704" i="7"/>
  <c r="BF704" i="7"/>
  <c r="T704" i="7"/>
  <c r="R704" i="7"/>
  <c r="P704" i="7"/>
  <c r="BI699" i="7"/>
  <c r="BH699" i="7"/>
  <c r="BG699" i="7"/>
  <c r="BF699" i="7"/>
  <c r="T699" i="7"/>
  <c r="R699" i="7"/>
  <c r="P699" i="7"/>
  <c r="BI693" i="7"/>
  <c r="BH693" i="7"/>
  <c r="BG693" i="7"/>
  <c r="BF693" i="7"/>
  <c r="T693" i="7"/>
  <c r="R693" i="7"/>
  <c r="P693" i="7"/>
  <c r="BI687" i="7"/>
  <c r="BH687" i="7"/>
  <c r="BG687" i="7"/>
  <c r="BF687" i="7"/>
  <c r="T687" i="7"/>
  <c r="R687" i="7"/>
  <c r="P687" i="7"/>
  <c r="BI684" i="7"/>
  <c r="BH684" i="7"/>
  <c r="BG684" i="7"/>
  <c r="BF684" i="7"/>
  <c r="T684" i="7"/>
  <c r="R684" i="7"/>
  <c r="P684" i="7"/>
  <c r="BI682" i="7"/>
  <c r="BH682" i="7"/>
  <c r="BG682" i="7"/>
  <c r="BF682" i="7"/>
  <c r="T682" i="7"/>
  <c r="R682" i="7"/>
  <c r="P682" i="7"/>
  <c r="BI677" i="7"/>
  <c r="BH677" i="7"/>
  <c r="BG677" i="7"/>
  <c r="BF677" i="7"/>
  <c r="T677" i="7"/>
  <c r="R677" i="7"/>
  <c r="P677" i="7"/>
  <c r="BI672" i="7"/>
  <c r="BH672" i="7"/>
  <c r="BG672" i="7"/>
  <c r="BF672" i="7"/>
  <c r="T672" i="7"/>
  <c r="R672" i="7"/>
  <c r="P672" i="7"/>
  <c r="BI667" i="7"/>
  <c r="BH667" i="7"/>
  <c r="BG667" i="7"/>
  <c r="BF667" i="7"/>
  <c r="T667" i="7"/>
  <c r="R667" i="7"/>
  <c r="P667" i="7"/>
  <c r="BI662" i="7"/>
  <c r="BH662" i="7"/>
  <c r="BG662" i="7"/>
  <c r="BF662" i="7"/>
  <c r="T662" i="7"/>
  <c r="R662" i="7"/>
  <c r="P662" i="7"/>
  <c r="BI658" i="7"/>
  <c r="BH658" i="7"/>
  <c r="BG658" i="7"/>
  <c r="BF658" i="7"/>
  <c r="T658" i="7"/>
  <c r="R658" i="7"/>
  <c r="P658" i="7"/>
  <c r="BI654" i="7"/>
  <c r="BH654" i="7"/>
  <c r="BG654" i="7"/>
  <c r="BF654" i="7"/>
  <c r="T654" i="7"/>
  <c r="R654" i="7"/>
  <c r="P654" i="7"/>
  <c r="BI650" i="7"/>
  <c r="BH650" i="7"/>
  <c r="BG650" i="7"/>
  <c r="BF650" i="7"/>
  <c r="T650" i="7"/>
  <c r="R650" i="7"/>
  <c r="P650" i="7"/>
  <c r="BI646" i="7"/>
  <c r="BH646" i="7"/>
  <c r="BG646" i="7"/>
  <c r="BF646" i="7"/>
  <c r="T646" i="7"/>
  <c r="R646" i="7"/>
  <c r="P646" i="7"/>
  <c r="BI642" i="7"/>
  <c r="BH642" i="7"/>
  <c r="BG642" i="7"/>
  <c r="BF642" i="7"/>
  <c r="T642" i="7"/>
  <c r="R642" i="7"/>
  <c r="P642" i="7"/>
  <c r="BI638" i="7"/>
  <c r="BH638" i="7"/>
  <c r="BG638" i="7"/>
  <c r="BF638" i="7"/>
  <c r="T638" i="7"/>
  <c r="R638" i="7"/>
  <c r="P638" i="7"/>
  <c r="BI634" i="7"/>
  <c r="BH634" i="7"/>
  <c r="BG634" i="7"/>
  <c r="BF634" i="7"/>
  <c r="T634" i="7"/>
  <c r="R634" i="7"/>
  <c r="P634" i="7"/>
  <c r="BI630" i="7"/>
  <c r="BH630" i="7"/>
  <c r="BG630" i="7"/>
  <c r="BF630" i="7"/>
  <c r="T630" i="7"/>
  <c r="R630" i="7"/>
  <c r="P630" i="7"/>
  <c r="BI626" i="7"/>
  <c r="BH626" i="7"/>
  <c r="BG626" i="7"/>
  <c r="BF626" i="7"/>
  <c r="T626" i="7"/>
  <c r="R626" i="7"/>
  <c r="P626" i="7"/>
  <c r="BI622" i="7"/>
  <c r="BH622" i="7"/>
  <c r="BG622" i="7"/>
  <c r="BF622" i="7"/>
  <c r="T622" i="7"/>
  <c r="R622" i="7"/>
  <c r="P622" i="7"/>
  <c r="BI618" i="7"/>
  <c r="BH618" i="7"/>
  <c r="BG618" i="7"/>
  <c r="BF618" i="7"/>
  <c r="T618" i="7"/>
  <c r="R618" i="7"/>
  <c r="P618" i="7"/>
  <c r="BI614" i="7"/>
  <c r="BH614" i="7"/>
  <c r="BG614" i="7"/>
  <c r="BF614" i="7"/>
  <c r="T614" i="7"/>
  <c r="R614" i="7"/>
  <c r="P614" i="7"/>
  <c r="BI610" i="7"/>
  <c r="BH610" i="7"/>
  <c r="BG610" i="7"/>
  <c r="BF610" i="7"/>
  <c r="T610" i="7"/>
  <c r="R610" i="7"/>
  <c r="P610" i="7"/>
  <c r="BI606" i="7"/>
  <c r="BH606" i="7"/>
  <c r="BG606" i="7"/>
  <c r="BF606" i="7"/>
  <c r="T606" i="7"/>
  <c r="R606" i="7"/>
  <c r="P606" i="7"/>
  <c r="BI602" i="7"/>
  <c r="BH602" i="7"/>
  <c r="BG602" i="7"/>
  <c r="BF602" i="7"/>
  <c r="T602" i="7"/>
  <c r="R602" i="7"/>
  <c r="P602" i="7"/>
  <c r="BI598" i="7"/>
  <c r="BH598" i="7"/>
  <c r="BG598" i="7"/>
  <c r="BF598" i="7"/>
  <c r="T598" i="7"/>
  <c r="R598" i="7"/>
  <c r="P598" i="7"/>
  <c r="BI594" i="7"/>
  <c r="BH594" i="7"/>
  <c r="BG594" i="7"/>
  <c r="BF594" i="7"/>
  <c r="T594" i="7"/>
  <c r="R594" i="7"/>
  <c r="P594" i="7"/>
  <c r="BI590" i="7"/>
  <c r="BH590" i="7"/>
  <c r="BG590" i="7"/>
  <c r="BF590" i="7"/>
  <c r="T590" i="7"/>
  <c r="R590" i="7"/>
  <c r="P590" i="7"/>
  <c r="BI586" i="7"/>
  <c r="BH586" i="7"/>
  <c r="BG586" i="7"/>
  <c r="BF586" i="7"/>
  <c r="T586" i="7"/>
  <c r="R586" i="7"/>
  <c r="P586" i="7"/>
  <c r="BI578" i="7"/>
  <c r="BH578" i="7"/>
  <c r="BG578" i="7"/>
  <c r="BF578" i="7"/>
  <c r="T578" i="7"/>
  <c r="R578" i="7"/>
  <c r="P578" i="7"/>
  <c r="BI562" i="7"/>
  <c r="BH562" i="7"/>
  <c r="BG562" i="7"/>
  <c r="BF562" i="7"/>
  <c r="T562" i="7"/>
  <c r="R562" i="7"/>
  <c r="P562" i="7"/>
  <c r="BI555" i="7"/>
  <c r="BH555" i="7"/>
  <c r="BG555" i="7"/>
  <c r="BF555" i="7"/>
  <c r="T555" i="7"/>
  <c r="R555" i="7"/>
  <c r="P555" i="7"/>
  <c r="BI530" i="7"/>
  <c r="BH530" i="7"/>
  <c r="BG530" i="7"/>
  <c r="BF530" i="7"/>
  <c r="T530" i="7"/>
  <c r="T529" i="7" s="1"/>
  <c r="R530" i="7"/>
  <c r="R529" i="7"/>
  <c r="P530" i="7"/>
  <c r="P529" i="7"/>
  <c r="BI524" i="7"/>
  <c r="BH524" i="7"/>
  <c r="BG524" i="7"/>
  <c r="BF524" i="7"/>
  <c r="T524" i="7"/>
  <c r="R524" i="7"/>
  <c r="P524" i="7"/>
  <c r="BI520" i="7"/>
  <c r="BH520" i="7"/>
  <c r="BG520" i="7"/>
  <c r="BF520" i="7"/>
  <c r="T520" i="7"/>
  <c r="R520" i="7"/>
  <c r="P520" i="7"/>
  <c r="BI515" i="7"/>
  <c r="BH515" i="7"/>
  <c r="BG515" i="7"/>
  <c r="BF515" i="7"/>
  <c r="T515" i="7"/>
  <c r="R515" i="7"/>
  <c r="P515" i="7"/>
  <c r="BI510" i="7"/>
  <c r="BH510" i="7"/>
  <c r="BG510" i="7"/>
  <c r="BF510" i="7"/>
  <c r="T510" i="7"/>
  <c r="R510" i="7"/>
  <c r="P510" i="7"/>
  <c r="BI505" i="7"/>
  <c r="BH505" i="7"/>
  <c r="BG505" i="7"/>
  <c r="BF505" i="7"/>
  <c r="T505" i="7"/>
  <c r="R505" i="7"/>
  <c r="P505" i="7"/>
  <c r="BI500" i="7"/>
  <c r="BH500" i="7"/>
  <c r="BG500" i="7"/>
  <c r="BF500" i="7"/>
  <c r="T500" i="7"/>
  <c r="R500" i="7"/>
  <c r="P500" i="7"/>
  <c r="BI495" i="7"/>
  <c r="BH495" i="7"/>
  <c r="BG495" i="7"/>
  <c r="BF495" i="7"/>
  <c r="T495" i="7"/>
  <c r="R495" i="7"/>
  <c r="P495" i="7"/>
  <c r="BI490" i="7"/>
  <c r="BH490" i="7"/>
  <c r="BG490" i="7"/>
  <c r="BF490" i="7"/>
  <c r="T490" i="7"/>
  <c r="R490" i="7"/>
  <c r="P490" i="7"/>
  <c r="BI484" i="7"/>
  <c r="BH484" i="7"/>
  <c r="BG484" i="7"/>
  <c r="BF484" i="7"/>
  <c r="T484" i="7"/>
  <c r="R484" i="7"/>
  <c r="P484" i="7"/>
  <c r="BI478" i="7"/>
  <c r="BH478" i="7"/>
  <c r="BG478" i="7"/>
  <c r="BF478" i="7"/>
  <c r="T478" i="7"/>
  <c r="R478" i="7"/>
  <c r="P478" i="7"/>
  <c r="BI472" i="7"/>
  <c r="BH472" i="7"/>
  <c r="BG472" i="7"/>
  <c r="BF472" i="7"/>
  <c r="T472" i="7"/>
  <c r="R472" i="7"/>
  <c r="P472" i="7"/>
  <c r="BI467" i="7"/>
  <c r="BH467" i="7"/>
  <c r="BG467" i="7"/>
  <c r="BF467" i="7"/>
  <c r="T467" i="7"/>
  <c r="R467" i="7"/>
  <c r="P467" i="7"/>
  <c r="BI462" i="7"/>
  <c r="BH462" i="7"/>
  <c r="BG462" i="7"/>
  <c r="BF462" i="7"/>
  <c r="T462" i="7"/>
  <c r="R462" i="7"/>
  <c r="P462" i="7"/>
  <c r="BI457" i="7"/>
  <c r="BH457" i="7"/>
  <c r="BG457" i="7"/>
  <c r="BF457" i="7"/>
  <c r="T457" i="7"/>
  <c r="R457" i="7"/>
  <c r="P457" i="7"/>
  <c r="BI452" i="7"/>
  <c r="BH452" i="7"/>
  <c r="BG452" i="7"/>
  <c r="BF452" i="7"/>
  <c r="T452" i="7"/>
  <c r="R452" i="7"/>
  <c r="P452" i="7"/>
  <c r="BI446" i="7"/>
  <c r="BH446" i="7"/>
  <c r="BG446" i="7"/>
  <c r="BF446" i="7"/>
  <c r="T446" i="7"/>
  <c r="R446" i="7"/>
  <c r="P446" i="7"/>
  <c r="BI440" i="7"/>
  <c r="BH440" i="7"/>
  <c r="BG440" i="7"/>
  <c r="BF440" i="7"/>
  <c r="T440" i="7"/>
  <c r="R440" i="7"/>
  <c r="P440" i="7"/>
  <c r="BI436" i="7"/>
  <c r="BH436" i="7"/>
  <c r="BG436" i="7"/>
  <c r="BF436" i="7"/>
  <c r="T436" i="7"/>
  <c r="R436" i="7"/>
  <c r="P436" i="7"/>
  <c r="BI429" i="7"/>
  <c r="BH429" i="7"/>
  <c r="BG429" i="7"/>
  <c r="BF429" i="7"/>
  <c r="T429" i="7"/>
  <c r="R429" i="7"/>
  <c r="P429" i="7"/>
  <c r="BI422" i="7"/>
  <c r="BH422" i="7"/>
  <c r="BG422" i="7"/>
  <c r="BF422" i="7"/>
  <c r="T422" i="7"/>
  <c r="R422" i="7"/>
  <c r="P422" i="7"/>
  <c r="BI415" i="7"/>
  <c r="BH415" i="7"/>
  <c r="BG415" i="7"/>
  <c r="BF415" i="7"/>
  <c r="T415" i="7"/>
  <c r="R415" i="7"/>
  <c r="P415" i="7"/>
  <c r="BI408" i="7"/>
  <c r="BH408" i="7"/>
  <c r="BG408" i="7"/>
  <c r="BF408" i="7"/>
  <c r="T408" i="7"/>
  <c r="R408" i="7"/>
  <c r="P408" i="7"/>
  <c r="BI401" i="7"/>
  <c r="BH401" i="7"/>
  <c r="BG401" i="7"/>
  <c r="BF401" i="7"/>
  <c r="T401" i="7"/>
  <c r="R401" i="7"/>
  <c r="P401" i="7"/>
  <c r="BI394" i="7"/>
  <c r="BH394" i="7"/>
  <c r="BG394" i="7"/>
  <c r="BF394" i="7"/>
  <c r="T394" i="7"/>
  <c r="R394" i="7"/>
  <c r="P394" i="7"/>
  <c r="BI376" i="7"/>
  <c r="BH376" i="7"/>
  <c r="BG376" i="7"/>
  <c r="BF376" i="7"/>
  <c r="T376" i="7"/>
  <c r="R376" i="7"/>
  <c r="P376" i="7"/>
  <c r="BI357" i="7"/>
  <c r="BH357" i="7"/>
  <c r="BG357" i="7"/>
  <c r="BF357" i="7"/>
  <c r="T357" i="7"/>
  <c r="R357" i="7"/>
  <c r="P357" i="7"/>
  <c r="BI340" i="7"/>
  <c r="BH340" i="7"/>
  <c r="BG340" i="7"/>
  <c r="BF340" i="7"/>
  <c r="T340" i="7"/>
  <c r="R340" i="7"/>
  <c r="P340" i="7"/>
  <c r="BI306" i="7"/>
  <c r="BH306" i="7"/>
  <c r="BG306" i="7"/>
  <c r="BF306" i="7"/>
  <c r="T306" i="7"/>
  <c r="R306" i="7"/>
  <c r="P306" i="7"/>
  <c r="BI302" i="7"/>
  <c r="BH302" i="7"/>
  <c r="BG302" i="7"/>
  <c r="BF302" i="7"/>
  <c r="T302" i="7"/>
  <c r="R302" i="7"/>
  <c r="P302" i="7"/>
  <c r="BI300" i="7"/>
  <c r="BH300" i="7"/>
  <c r="BG300" i="7"/>
  <c r="BF300" i="7"/>
  <c r="T300" i="7"/>
  <c r="R300" i="7"/>
  <c r="P300" i="7"/>
  <c r="BI298" i="7"/>
  <c r="BH298" i="7"/>
  <c r="BG298" i="7"/>
  <c r="BF298" i="7"/>
  <c r="T298" i="7"/>
  <c r="R298" i="7"/>
  <c r="P298" i="7"/>
  <c r="BI287" i="7"/>
  <c r="BH287" i="7"/>
  <c r="BG287" i="7"/>
  <c r="BF287" i="7"/>
  <c r="T287" i="7"/>
  <c r="R287" i="7"/>
  <c r="P287" i="7"/>
  <c r="BI259" i="7"/>
  <c r="BH259" i="7"/>
  <c r="BG259" i="7"/>
  <c r="BF259" i="7"/>
  <c r="T259" i="7"/>
  <c r="R259" i="7"/>
  <c r="P259" i="7"/>
  <c r="BI255" i="7"/>
  <c r="BH255" i="7"/>
  <c r="BG255" i="7"/>
  <c r="BF255" i="7"/>
  <c r="T255" i="7"/>
  <c r="R255" i="7"/>
  <c r="P255" i="7"/>
  <c r="BI220" i="7"/>
  <c r="BH220" i="7"/>
  <c r="BG220" i="7"/>
  <c r="BF220" i="7"/>
  <c r="T220" i="7"/>
  <c r="R220" i="7"/>
  <c r="P220" i="7"/>
  <c r="BI185" i="7"/>
  <c r="BH185" i="7"/>
  <c r="BG185" i="7"/>
  <c r="BF185" i="7"/>
  <c r="T185" i="7"/>
  <c r="R185" i="7"/>
  <c r="P185" i="7"/>
  <c r="BI150" i="7"/>
  <c r="BH150" i="7"/>
  <c r="BG150" i="7"/>
  <c r="BF150" i="7"/>
  <c r="T150" i="7"/>
  <c r="R150" i="7"/>
  <c r="P150" i="7"/>
  <c r="BI115" i="7"/>
  <c r="BH115" i="7"/>
  <c r="BG115" i="7"/>
  <c r="BF115" i="7"/>
  <c r="T115" i="7"/>
  <c r="R115" i="7"/>
  <c r="P115" i="7"/>
  <c r="BI111" i="7"/>
  <c r="BH111" i="7"/>
  <c r="BG111" i="7"/>
  <c r="BF111" i="7"/>
  <c r="T111" i="7"/>
  <c r="R111" i="7"/>
  <c r="P111"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5" i="7"/>
  <c r="BH95" i="7"/>
  <c r="BG95" i="7"/>
  <c r="BF95" i="7"/>
  <c r="T95" i="7"/>
  <c r="R95" i="7"/>
  <c r="P95" i="7"/>
  <c r="F86" i="7"/>
  <c r="E84" i="7"/>
  <c r="F56" i="7"/>
  <c r="E54" i="7"/>
  <c r="J26" i="7"/>
  <c r="E26" i="7"/>
  <c r="J59" i="7"/>
  <c r="J25" i="7"/>
  <c r="J23" i="7"/>
  <c r="E23" i="7"/>
  <c r="J58" i="7" s="1"/>
  <c r="J22" i="7"/>
  <c r="J20" i="7"/>
  <c r="E20" i="7"/>
  <c r="F59" i="7"/>
  <c r="J19" i="7"/>
  <c r="J17" i="7"/>
  <c r="E17" i="7"/>
  <c r="F88" i="7" s="1"/>
  <c r="J16" i="7"/>
  <c r="J14" i="7"/>
  <c r="J56" i="7"/>
  <c r="E7" i="7"/>
  <c r="E50" i="7" s="1"/>
  <c r="J39" i="6"/>
  <c r="J38" i="6"/>
  <c r="AY60" i="1" s="1"/>
  <c r="J37" i="6"/>
  <c r="AX60" i="1" s="1"/>
  <c r="BI601" i="6"/>
  <c r="BH601" i="6"/>
  <c r="BG601" i="6"/>
  <c r="BF601" i="6"/>
  <c r="T601" i="6"/>
  <c r="R601" i="6"/>
  <c r="P601" i="6"/>
  <c r="BI596" i="6"/>
  <c r="BH596" i="6"/>
  <c r="BG596" i="6"/>
  <c r="BF596" i="6"/>
  <c r="T596" i="6"/>
  <c r="R596" i="6"/>
  <c r="P596" i="6"/>
  <c r="BI590" i="6"/>
  <c r="BH590" i="6"/>
  <c r="BG590" i="6"/>
  <c r="BF590" i="6"/>
  <c r="T590" i="6"/>
  <c r="R590" i="6"/>
  <c r="P590" i="6"/>
  <c r="BI584" i="6"/>
  <c r="BH584" i="6"/>
  <c r="BG584" i="6"/>
  <c r="BF584" i="6"/>
  <c r="T584" i="6"/>
  <c r="R584" i="6"/>
  <c r="P584" i="6"/>
  <c r="BI582" i="6"/>
  <c r="BH582" i="6"/>
  <c r="BG582" i="6"/>
  <c r="BF582" i="6"/>
  <c r="T582" i="6"/>
  <c r="R582" i="6"/>
  <c r="P582" i="6"/>
  <c r="BI577" i="6"/>
  <c r="BH577" i="6"/>
  <c r="BG577" i="6"/>
  <c r="BF577" i="6"/>
  <c r="T577" i="6"/>
  <c r="R577" i="6"/>
  <c r="P577" i="6"/>
  <c r="BI572" i="6"/>
  <c r="BH572" i="6"/>
  <c r="BG572" i="6"/>
  <c r="BF572" i="6"/>
  <c r="T572" i="6"/>
  <c r="R572" i="6"/>
  <c r="P572" i="6"/>
  <c r="BI567" i="6"/>
  <c r="BH567" i="6"/>
  <c r="BG567" i="6"/>
  <c r="BF567" i="6"/>
  <c r="T567" i="6"/>
  <c r="R567" i="6"/>
  <c r="P567" i="6"/>
  <c r="BI562" i="6"/>
  <c r="BH562" i="6"/>
  <c r="BG562" i="6"/>
  <c r="BF562" i="6"/>
  <c r="T562" i="6"/>
  <c r="R562" i="6"/>
  <c r="P562" i="6"/>
  <c r="BI557" i="6"/>
  <c r="BH557" i="6"/>
  <c r="BG557" i="6"/>
  <c r="BF557" i="6"/>
  <c r="T557" i="6"/>
  <c r="R557" i="6"/>
  <c r="P557" i="6"/>
  <c r="BI553" i="6"/>
  <c r="BH553" i="6"/>
  <c r="BG553" i="6"/>
  <c r="BF553" i="6"/>
  <c r="T553" i="6"/>
  <c r="R553" i="6"/>
  <c r="P553" i="6"/>
  <c r="BI549" i="6"/>
  <c r="BH549" i="6"/>
  <c r="BG549" i="6"/>
  <c r="BF549" i="6"/>
  <c r="T549" i="6"/>
  <c r="R549" i="6"/>
  <c r="P549" i="6"/>
  <c r="BI545" i="6"/>
  <c r="BH545" i="6"/>
  <c r="BG545" i="6"/>
  <c r="BF545" i="6"/>
  <c r="T545" i="6"/>
  <c r="R545" i="6"/>
  <c r="P545" i="6"/>
  <c r="BI540" i="6"/>
  <c r="BH540" i="6"/>
  <c r="BG540" i="6"/>
  <c r="BF540" i="6"/>
  <c r="T540" i="6"/>
  <c r="R540" i="6"/>
  <c r="P540" i="6"/>
  <c r="BI536" i="6"/>
  <c r="BH536" i="6"/>
  <c r="BG536" i="6"/>
  <c r="BF536" i="6"/>
  <c r="T536" i="6"/>
  <c r="R536" i="6"/>
  <c r="P536" i="6"/>
  <c r="BI532" i="6"/>
  <c r="BH532" i="6"/>
  <c r="BG532" i="6"/>
  <c r="BF532" i="6"/>
  <c r="T532" i="6"/>
  <c r="R532" i="6"/>
  <c r="P532" i="6"/>
  <c r="BI528" i="6"/>
  <c r="BH528" i="6"/>
  <c r="BG528" i="6"/>
  <c r="BF528" i="6"/>
  <c r="T528" i="6"/>
  <c r="R528" i="6"/>
  <c r="P528" i="6"/>
  <c r="BI520" i="6"/>
  <c r="BH520" i="6"/>
  <c r="BG520" i="6"/>
  <c r="BF520" i="6"/>
  <c r="T520" i="6"/>
  <c r="R520" i="6"/>
  <c r="P520" i="6"/>
  <c r="BI516" i="6"/>
  <c r="BH516" i="6"/>
  <c r="BG516" i="6"/>
  <c r="BF516" i="6"/>
  <c r="T516" i="6"/>
  <c r="R516" i="6"/>
  <c r="P516" i="6"/>
  <c r="BI512" i="6"/>
  <c r="BH512" i="6"/>
  <c r="BG512" i="6"/>
  <c r="BF512" i="6"/>
  <c r="T512" i="6"/>
  <c r="R512" i="6"/>
  <c r="P512" i="6"/>
  <c r="BI508" i="6"/>
  <c r="BH508" i="6"/>
  <c r="BG508" i="6"/>
  <c r="BF508" i="6"/>
  <c r="T508" i="6"/>
  <c r="R508" i="6"/>
  <c r="P508" i="6"/>
  <c r="BI504" i="6"/>
  <c r="BH504" i="6"/>
  <c r="BG504" i="6"/>
  <c r="BF504" i="6"/>
  <c r="T504" i="6"/>
  <c r="R504" i="6"/>
  <c r="P504" i="6"/>
  <c r="BI500" i="6"/>
  <c r="BH500" i="6"/>
  <c r="BG500" i="6"/>
  <c r="BF500" i="6"/>
  <c r="T500" i="6"/>
  <c r="R500" i="6"/>
  <c r="P500" i="6"/>
  <c r="BI496" i="6"/>
  <c r="BH496" i="6"/>
  <c r="BG496" i="6"/>
  <c r="BF496" i="6"/>
  <c r="T496" i="6"/>
  <c r="R496" i="6"/>
  <c r="P496" i="6"/>
  <c r="BI492" i="6"/>
  <c r="BH492" i="6"/>
  <c r="BG492" i="6"/>
  <c r="BF492" i="6"/>
  <c r="T492" i="6"/>
  <c r="R492" i="6"/>
  <c r="P492" i="6"/>
  <c r="BI483" i="6"/>
  <c r="BH483" i="6"/>
  <c r="BG483" i="6"/>
  <c r="BF483" i="6"/>
  <c r="T483" i="6"/>
  <c r="R483" i="6"/>
  <c r="P483" i="6"/>
  <c r="BI468" i="6"/>
  <c r="BH468" i="6"/>
  <c r="BG468" i="6"/>
  <c r="BF468" i="6"/>
  <c r="T468" i="6"/>
  <c r="R468" i="6"/>
  <c r="P468" i="6"/>
  <c r="BI462" i="6"/>
  <c r="BH462" i="6"/>
  <c r="BG462" i="6"/>
  <c r="BF462" i="6"/>
  <c r="T462" i="6"/>
  <c r="R462" i="6"/>
  <c r="P462" i="6"/>
  <c r="P435" i="6"/>
  <c r="BI440" i="6"/>
  <c r="BH440" i="6"/>
  <c r="BG440" i="6"/>
  <c r="BF440" i="6"/>
  <c r="T440" i="6"/>
  <c r="R440" i="6"/>
  <c r="P440" i="6"/>
  <c r="BI436" i="6"/>
  <c r="BH436" i="6"/>
  <c r="BG436" i="6"/>
  <c r="BF436" i="6"/>
  <c r="T436" i="6"/>
  <c r="T435" i="6" s="1"/>
  <c r="R436" i="6"/>
  <c r="R435" i="6" s="1"/>
  <c r="P436" i="6"/>
  <c r="BI430" i="6"/>
  <c r="BH430" i="6"/>
  <c r="BG430" i="6"/>
  <c r="BF430" i="6"/>
  <c r="T430" i="6"/>
  <c r="R430" i="6"/>
  <c r="P430" i="6"/>
  <c r="BI426" i="6"/>
  <c r="BH426" i="6"/>
  <c r="BG426" i="6"/>
  <c r="BF426" i="6"/>
  <c r="T426" i="6"/>
  <c r="R426" i="6"/>
  <c r="P426" i="6"/>
  <c r="BI421" i="6"/>
  <c r="BH421" i="6"/>
  <c r="BG421" i="6"/>
  <c r="BF421" i="6"/>
  <c r="T421" i="6"/>
  <c r="R421" i="6"/>
  <c r="P421" i="6"/>
  <c r="BI416" i="6"/>
  <c r="BH416" i="6"/>
  <c r="BG416" i="6"/>
  <c r="BF416" i="6"/>
  <c r="T416" i="6"/>
  <c r="R416" i="6"/>
  <c r="P416" i="6"/>
  <c r="BI411" i="6"/>
  <c r="BH411" i="6"/>
  <c r="BG411" i="6"/>
  <c r="BF411" i="6"/>
  <c r="T411" i="6"/>
  <c r="R411" i="6"/>
  <c r="P411" i="6"/>
  <c r="BI406" i="6"/>
  <c r="BH406" i="6"/>
  <c r="BG406" i="6"/>
  <c r="BF406" i="6"/>
  <c r="T406" i="6"/>
  <c r="R406" i="6"/>
  <c r="P406" i="6"/>
  <c r="BI401" i="6"/>
  <c r="BH401" i="6"/>
  <c r="BG401" i="6"/>
  <c r="BF401" i="6"/>
  <c r="T401" i="6"/>
  <c r="R401" i="6"/>
  <c r="P401" i="6"/>
  <c r="BI396" i="6"/>
  <c r="BH396" i="6"/>
  <c r="BG396" i="6"/>
  <c r="BF396" i="6"/>
  <c r="T396" i="6"/>
  <c r="R396" i="6"/>
  <c r="P396" i="6"/>
  <c r="BI391" i="6"/>
  <c r="BH391" i="6"/>
  <c r="BG391" i="6"/>
  <c r="BF391" i="6"/>
  <c r="T391" i="6"/>
  <c r="R391" i="6"/>
  <c r="P391" i="6"/>
  <c r="BI386" i="6"/>
  <c r="BH386" i="6"/>
  <c r="BG386" i="6"/>
  <c r="BF386" i="6"/>
  <c r="T386" i="6"/>
  <c r="R386" i="6"/>
  <c r="P386" i="6"/>
  <c r="BI381" i="6"/>
  <c r="BH381" i="6"/>
  <c r="BG381" i="6"/>
  <c r="BF381" i="6"/>
  <c r="T381" i="6"/>
  <c r="R381" i="6"/>
  <c r="P381" i="6"/>
  <c r="BI362" i="6"/>
  <c r="BH362" i="6"/>
  <c r="BG362" i="6"/>
  <c r="BF362" i="6"/>
  <c r="T362" i="6"/>
  <c r="R362" i="6"/>
  <c r="P362" i="6"/>
  <c r="BI342" i="6"/>
  <c r="BH342" i="6"/>
  <c r="BG342" i="6"/>
  <c r="BF342" i="6"/>
  <c r="T342" i="6"/>
  <c r="R342" i="6"/>
  <c r="P342" i="6"/>
  <c r="BI320" i="6"/>
  <c r="BH320" i="6"/>
  <c r="BG320" i="6"/>
  <c r="BF320" i="6"/>
  <c r="T320" i="6"/>
  <c r="R320" i="6"/>
  <c r="P320" i="6"/>
  <c r="BI312" i="6"/>
  <c r="BH312" i="6"/>
  <c r="BG312" i="6"/>
  <c r="BF312" i="6"/>
  <c r="T312" i="6"/>
  <c r="R312" i="6"/>
  <c r="P312" i="6"/>
  <c r="BI283" i="6"/>
  <c r="BH283" i="6"/>
  <c r="BG283" i="6"/>
  <c r="BF283" i="6"/>
  <c r="T283" i="6"/>
  <c r="R283" i="6"/>
  <c r="P283" i="6"/>
  <c r="BI278" i="6"/>
  <c r="BH278" i="6"/>
  <c r="BG278" i="6"/>
  <c r="BF278" i="6"/>
  <c r="T278" i="6"/>
  <c r="R278" i="6"/>
  <c r="P278" i="6"/>
  <c r="BI276" i="6"/>
  <c r="BH276" i="6"/>
  <c r="BG276" i="6"/>
  <c r="BF276" i="6"/>
  <c r="T276" i="6"/>
  <c r="R276" i="6"/>
  <c r="P276" i="6"/>
  <c r="BI274" i="6"/>
  <c r="BH274" i="6"/>
  <c r="BG274" i="6"/>
  <c r="BF274" i="6"/>
  <c r="T274" i="6"/>
  <c r="R274" i="6"/>
  <c r="P274" i="6"/>
  <c r="BI249" i="6"/>
  <c r="BH249" i="6"/>
  <c r="BG249" i="6"/>
  <c r="BF249" i="6"/>
  <c r="T249" i="6"/>
  <c r="R249" i="6"/>
  <c r="P249" i="6"/>
  <c r="BI239" i="6"/>
  <c r="BH239" i="6"/>
  <c r="BG239" i="6"/>
  <c r="BF239" i="6"/>
  <c r="T239" i="6"/>
  <c r="R239" i="6"/>
  <c r="P239" i="6"/>
  <c r="BI235" i="6"/>
  <c r="BH235" i="6"/>
  <c r="BG235" i="6"/>
  <c r="BF235" i="6"/>
  <c r="T235" i="6"/>
  <c r="R235" i="6"/>
  <c r="P235" i="6"/>
  <c r="BI205" i="6"/>
  <c r="BH205" i="6"/>
  <c r="BG205" i="6"/>
  <c r="BF205" i="6"/>
  <c r="T205" i="6"/>
  <c r="R205" i="6"/>
  <c r="P205" i="6"/>
  <c r="BI175" i="6"/>
  <c r="BH175" i="6"/>
  <c r="BG175" i="6"/>
  <c r="BF175" i="6"/>
  <c r="T175" i="6"/>
  <c r="R175" i="6"/>
  <c r="P175" i="6"/>
  <c r="BI145" i="6"/>
  <c r="BH145" i="6"/>
  <c r="BG145" i="6"/>
  <c r="BF145" i="6"/>
  <c r="T145" i="6"/>
  <c r="R145" i="6"/>
  <c r="P145" i="6"/>
  <c r="BI115" i="6"/>
  <c r="BH115" i="6"/>
  <c r="BG115" i="6"/>
  <c r="BF115" i="6"/>
  <c r="T115" i="6"/>
  <c r="R115" i="6"/>
  <c r="P115" i="6"/>
  <c r="BI111" i="6"/>
  <c r="BH111" i="6"/>
  <c r="BG111" i="6"/>
  <c r="BF111" i="6"/>
  <c r="T111" i="6"/>
  <c r="R111" i="6"/>
  <c r="P111"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99" i="6"/>
  <c r="BH99" i="6"/>
  <c r="BG99" i="6"/>
  <c r="BF99" i="6"/>
  <c r="T99" i="6"/>
  <c r="R99" i="6"/>
  <c r="P99" i="6"/>
  <c r="BI97" i="6"/>
  <c r="BH97" i="6"/>
  <c r="BG97" i="6"/>
  <c r="BF97" i="6"/>
  <c r="T97" i="6"/>
  <c r="R97" i="6"/>
  <c r="P97" i="6"/>
  <c r="BI95" i="6"/>
  <c r="BH95" i="6"/>
  <c r="BG95" i="6"/>
  <c r="BF95" i="6"/>
  <c r="T95" i="6"/>
  <c r="R95" i="6"/>
  <c r="P95" i="6"/>
  <c r="F86" i="6"/>
  <c r="E84" i="6"/>
  <c r="F56" i="6"/>
  <c r="E54" i="6"/>
  <c r="J26" i="6"/>
  <c r="E26" i="6"/>
  <c r="J59" i="6"/>
  <c r="J25" i="6"/>
  <c r="J23" i="6"/>
  <c r="E23" i="6"/>
  <c r="J58" i="6" s="1"/>
  <c r="J22" i="6"/>
  <c r="J20" i="6"/>
  <c r="E20" i="6"/>
  <c r="F89" i="6"/>
  <c r="J19" i="6"/>
  <c r="J17" i="6"/>
  <c r="E17" i="6"/>
  <c r="F58" i="6" s="1"/>
  <c r="J16" i="6"/>
  <c r="J14" i="6"/>
  <c r="J86" i="6"/>
  <c r="E7" i="6"/>
  <c r="E80" i="6" s="1"/>
  <c r="J37" i="5"/>
  <c r="J36" i="5"/>
  <c r="AY58" i="1" s="1"/>
  <c r="J35" i="5"/>
  <c r="AX58" i="1" s="1"/>
  <c r="BI857" i="5"/>
  <c r="BH857" i="5"/>
  <c r="BG857" i="5"/>
  <c r="BF857" i="5"/>
  <c r="T857" i="5"/>
  <c r="R857" i="5"/>
  <c r="P857" i="5"/>
  <c r="BI854" i="5"/>
  <c r="BH854" i="5"/>
  <c r="BG854" i="5"/>
  <c r="BF854" i="5"/>
  <c r="T854" i="5"/>
  <c r="R854" i="5"/>
  <c r="P854" i="5"/>
  <c r="BI851" i="5"/>
  <c r="BH851" i="5"/>
  <c r="BG851" i="5"/>
  <c r="BF851" i="5"/>
  <c r="T851" i="5"/>
  <c r="R851" i="5"/>
  <c r="P851" i="5"/>
  <c r="BI845" i="5"/>
  <c r="BH845" i="5"/>
  <c r="BG845" i="5"/>
  <c r="BF845" i="5"/>
  <c r="T845" i="5"/>
  <c r="R845" i="5"/>
  <c r="P845" i="5"/>
  <c r="BI839" i="5"/>
  <c r="BH839" i="5"/>
  <c r="BG839" i="5"/>
  <c r="BF839" i="5"/>
  <c r="T839" i="5"/>
  <c r="R839" i="5"/>
  <c r="P839" i="5"/>
  <c r="BI833" i="5"/>
  <c r="BH833" i="5"/>
  <c r="BG833" i="5"/>
  <c r="BF833" i="5"/>
  <c r="T833" i="5"/>
  <c r="R833" i="5"/>
  <c r="P833" i="5"/>
  <c r="BI826" i="5"/>
  <c r="BH826" i="5"/>
  <c r="BG826" i="5"/>
  <c r="BF826" i="5"/>
  <c r="T826" i="5"/>
  <c r="R826" i="5"/>
  <c r="P826" i="5"/>
  <c r="BI819" i="5"/>
  <c r="BH819" i="5"/>
  <c r="BG819" i="5"/>
  <c r="BF819" i="5"/>
  <c r="T819" i="5"/>
  <c r="R819" i="5"/>
  <c r="P819" i="5"/>
  <c r="BI812" i="5"/>
  <c r="BH812" i="5"/>
  <c r="BG812" i="5"/>
  <c r="BF812" i="5"/>
  <c r="T812" i="5"/>
  <c r="R812" i="5"/>
  <c r="P812" i="5"/>
  <c r="BI806" i="5"/>
  <c r="BH806" i="5"/>
  <c r="BG806" i="5"/>
  <c r="BF806" i="5"/>
  <c r="T806" i="5"/>
  <c r="R806" i="5"/>
  <c r="P806" i="5"/>
  <c r="BI799" i="5"/>
  <c r="BH799" i="5"/>
  <c r="BG799" i="5"/>
  <c r="BF799" i="5"/>
  <c r="T799" i="5"/>
  <c r="R799" i="5"/>
  <c r="P799" i="5"/>
  <c r="BI794" i="5"/>
  <c r="BH794" i="5"/>
  <c r="BG794" i="5"/>
  <c r="BF794" i="5"/>
  <c r="T794" i="5"/>
  <c r="R794" i="5"/>
  <c r="P794" i="5"/>
  <c r="BI789" i="5"/>
  <c r="BH789" i="5"/>
  <c r="BG789" i="5"/>
  <c r="BF789" i="5"/>
  <c r="T789" i="5"/>
  <c r="R789" i="5"/>
  <c r="P789" i="5"/>
  <c r="BI784" i="5"/>
  <c r="BH784" i="5"/>
  <c r="BG784" i="5"/>
  <c r="BF784" i="5"/>
  <c r="T784" i="5"/>
  <c r="R784" i="5"/>
  <c r="P784" i="5"/>
  <c r="BI779" i="5"/>
  <c r="BH779" i="5"/>
  <c r="BG779" i="5"/>
  <c r="BF779" i="5"/>
  <c r="T779" i="5"/>
  <c r="R779" i="5"/>
  <c r="P779" i="5"/>
  <c r="BI774" i="5"/>
  <c r="BH774" i="5"/>
  <c r="BG774" i="5"/>
  <c r="BF774" i="5"/>
  <c r="T774" i="5"/>
  <c r="R774" i="5"/>
  <c r="P774" i="5"/>
  <c r="BI768" i="5"/>
  <c r="BH768" i="5"/>
  <c r="BG768" i="5"/>
  <c r="BF768" i="5"/>
  <c r="T768" i="5"/>
  <c r="R768" i="5"/>
  <c r="P768" i="5"/>
  <c r="BI762" i="5"/>
  <c r="BH762" i="5"/>
  <c r="BG762" i="5"/>
  <c r="BF762" i="5"/>
  <c r="T762" i="5"/>
  <c r="R762" i="5"/>
  <c r="P762" i="5"/>
  <c r="BI757" i="5"/>
  <c r="BH757" i="5"/>
  <c r="BG757" i="5"/>
  <c r="BF757" i="5"/>
  <c r="T757" i="5"/>
  <c r="R757" i="5"/>
  <c r="P757" i="5"/>
  <c r="BI752" i="5"/>
  <c r="BH752" i="5"/>
  <c r="BG752" i="5"/>
  <c r="BF752" i="5"/>
  <c r="T752" i="5"/>
  <c r="R752" i="5"/>
  <c r="P752" i="5"/>
  <c r="BI745" i="5"/>
  <c r="BH745" i="5"/>
  <c r="BG745" i="5"/>
  <c r="BF745" i="5"/>
  <c r="T745" i="5"/>
  <c r="R745" i="5"/>
  <c r="P745" i="5"/>
  <c r="BI739" i="5"/>
  <c r="BH739" i="5"/>
  <c r="BG739" i="5"/>
  <c r="BF739" i="5"/>
  <c r="T739" i="5"/>
  <c r="R739" i="5"/>
  <c r="P739" i="5"/>
  <c r="BI733" i="5"/>
  <c r="BH733" i="5"/>
  <c r="BG733" i="5"/>
  <c r="BF733" i="5"/>
  <c r="T733" i="5"/>
  <c r="R733" i="5"/>
  <c r="P733" i="5"/>
  <c r="BI727" i="5"/>
  <c r="BH727" i="5"/>
  <c r="BG727" i="5"/>
  <c r="BF727" i="5"/>
  <c r="T727" i="5"/>
  <c r="R727" i="5"/>
  <c r="P727" i="5"/>
  <c r="BI724" i="5"/>
  <c r="BH724" i="5"/>
  <c r="BG724" i="5"/>
  <c r="BF724" i="5"/>
  <c r="T724" i="5"/>
  <c r="R724" i="5"/>
  <c r="P724" i="5"/>
  <c r="BI720" i="5"/>
  <c r="BH720" i="5"/>
  <c r="BG720" i="5"/>
  <c r="BF720" i="5"/>
  <c r="T720" i="5"/>
  <c r="R720" i="5"/>
  <c r="P720" i="5"/>
  <c r="BI716" i="5"/>
  <c r="BH716" i="5"/>
  <c r="BG716" i="5"/>
  <c r="BF716" i="5"/>
  <c r="T716" i="5"/>
  <c r="R716" i="5"/>
  <c r="P716" i="5"/>
  <c r="BI712" i="5"/>
  <c r="BH712" i="5"/>
  <c r="BG712" i="5"/>
  <c r="BF712" i="5"/>
  <c r="T712" i="5"/>
  <c r="R712" i="5"/>
  <c r="P712" i="5"/>
  <c r="BI708" i="5"/>
  <c r="BH708" i="5"/>
  <c r="BG708" i="5"/>
  <c r="BF708" i="5"/>
  <c r="T708" i="5"/>
  <c r="R708" i="5"/>
  <c r="P708" i="5"/>
  <c r="BI700" i="5"/>
  <c r="BH700" i="5"/>
  <c r="BG700" i="5"/>
  <c r="BF700" i="5"/>
  <c r="T700" i="5"/>
  <c r="R700" i="5"/>
  <c r="P700" i="5"/>
  <c r="BI695" i="5"/>
  <c r="BH695" i="5"/>
  <c r="BG695" i="5"/>
  <c r="BF695" i="5"/>
  <c r="T695" i="5"/>
  <c r="R695" i="5"/>
  <c r="P695" i="5"/>
  <c r="BI690" i="5"/>
  <c r="BH690" i="5"/>
  <c r="BG690" i="5"/>
  <c r="BF690" i="5"/>
  <c r="T690" i="5"/>
  <c r="R690" i="5"/>
  <c r="P690" i="5"/>
  <c r="BI685" i="5"/>
  <c r="BH685" i="5"/>
  <c r="BG685" i="5"/>
  <c r="BF685" i="5"/>
  <c r="T685" i="5"/>
  <c r="R685" i="5"/>
  <c r="P685" i="5"/>
  <c r="BI679" i="5"/>
  <c r="BH679" i="5"/>
  <c r="BG679" i="5"/>
  <c r="BF679" i="5"/>
  <c r="T679" i="5"/>
  <c r="R679" i="5"/>
  <c r="P679" i="5"/>
  <c r="BI673" i="5"/>
  <c r="BH673" i="5"/>
  <c r="BG673" i="5"/>
  <c r="BF673" i="5"/>
  <c r="T673" i="5"/>
  <c r="R673" i="5"/>
  <c r="P673" i="5"/>
  <c r="BI667" i="5"/>
  <c r="BH667" i="5"/>
  <c r="BG667" i="5"/>
  <c r="BF667" i="5"/>
  <c r="T667" i="5"/>
  <c r="R667" i="5"/>
  <c r="P667" i="5"/>
  <c r="BI662" i="5"/>
  <c r="BH662" i="5"/>
  <c r="BG662" i="5"/>
  <c r="BF662" i="5"/>
  <c r="T662" i="5"/>
  <c r="R662" i="5"/>
  <c r="P662" i="5"/>
  <c r="BI656" i="5"/>
  <c r="BH656" i="5"/>
  <c r="BG656" i="5"/>
  <c r="BF656" i="5"/>
  <c r="T656" i="5"/>
  <c r="R656" i="5"/>
  <c r="P656" i="5"/>
  <c r="BI654" i="5"/>
  <c r="BH654" i="5"/>
  <c r="BG654" i="5"/>
  <c r="BF654" i="5"/>
  <c r="T654" i="5"/>
  <c r="R654" i="5"/>
  <c r="P654" i="5"/>
  <c r="BI634" i="5"/>
  <c r="BH634" i="5"/>
  <c r="BG634" i="5"/>
  <c r="BF634" i="5"/>
  <c r="T634" i="5"/>
  <c r="R634" i="5"/>
  <c r="P634" i="5"/>
  <c r="BI630" i="5"/>
  <c r="BH630" i="5"/>
  <c r="BG630" i="5"/>
  <c r="BF630" i="5"/>
  <c r="T630" i="5"/>
  <c r="R630" i="5"/>
  <c r="P630" i="5"/>
  <c r="BI626" i="5"/>
  <c r="BH626" i="5"/>
  <c r="BG626" i="5"/>
  <c r="BF626" i="5"/>
  <c r="T626" i="5"/>
  <c r="R626" i="5"/>
  <c r="P626" i="5"/>
  <c r="BI622" i="5"/>
  <c r="BH622" i="5"/>
  <c r="BG622" i="5"/>
  <c r="BF622" i="5"/>
  <c r="T622" i="5"/>
  <c r="R622" i="5"/>
  <c r="P622" i="5"/>
  <c r="BI618" i="5"/>
  <c r="BH618" i="5"/>
  <c r="BG618" i="5"/>
  <c r="BF618" i="5"/>
  <c r="T618" i="5"/>
  <c r="R618" i="5"/>
  <c r="P618" i="5"/>
  <c r="BI614" i="5"/>
  <c r="BH614" i="5"/>
  <c r="BG614" i="5"/>
  <c r="BF614" i="5"/>
  <c r="T614" i="5"/>
  <c r="R614" i="5"/>
  <c r="P614" i="5"/>
  <c r="BI610" i="5"/>
  <c r="BH610" i="5"/>
  <c r="BG610" i="5"/>
  <c r="BF610" i="5"/>
  <c r="T610" i="5"/>
  <c r="R610" i="5"/>
  <c r="P610" i="5"/>
  <c r="BI606" i="5"/>
  <c r="BH606" i="5"/>
  <c r="BG606" i="5"/>
  <c r="BF606" i="5"/>
  <c r="T606" i="5"/>
  <c r="R606" i="5"/>
  <c r="P606" i="5"/>
  <c r="BI602" i="5"/>
  <c r="BH602" i="5"/>
  <c r="BG602" i="5"/>
  <c r="BF602" i="5"/>
  <c r="T602" i="5"/>
  <c r="R602" i="5"/>
  <c r="P602" i="5"/>
  <c r="BI598" i="5"/>
  <c r="BH598" i="5"/>
  <c r="BG598" i="5"/>
  <c r="BF598" i="5"/>
  <c r="T598" i="5"/>
  <c r="R598" i="5"/>
  <c r="P598" i="5"/>
  <c r="BI594" i="5"/>
  <c r="BH594" i="5"/>
  <c r="BG594" i="5"/>
  <c r="BF594" i="5"/>
  <c r="T594" i="5"/>
  <c r="R594" i="5"/>
  <c r="P594" i="5"/>
  <c r="BI590" i="5"/>
  <c r="BH590" i="5"/>
  <c r="BG590" i="5"/>
  <c r="BF590" i="5"/>
  <c r="T590" i="5"/>
  <c r="R590" i="5"/>
  <c r="P590" i="5"/>
  <c r="BI584" i="5"/>
  <c r="BH584" i="5"/>
  <c r="BG584" i="5"/>
  <c r="BF584" i="5"/>
  <c r="T584" i="5"/>
  <c r="R584" i="5"/>
  <c r="P584" i="5"/>
  <c r="BI578" i="5"/>
  <c r="BH578" i="5"/>
  <c r="BG578" i="5"/>
  <c r="BF578" i="5"/>
  <c r="T578" i="5"/>
  <c r="R578" i="5"/>
  <c r="P578" i="5"/>
  <c r="BI572" i="5"/>
  <c r="BH572" i="5"/>
  <c r="BG572" i="5"/>
  <c r="BF572" i="5"/>
  <c r="T572" i="5"/>
  <c r="R572" i="5"/>
  <c r="P572" i="5"/>
  <c r="BI569" i="5"/>
  <c r="BH569" i="5"/>
  <c r="BG569" i="5"/>
  <c r="BF569" i="5"/>
  <c r="T569" i="5"/>
  <c r="R569" i="5"/>
  <c r="P569" i="5"/>
  <c r="BI565" i="5"/>
  <c r="BH565" i="5"/>
  <c r="BG565" i="5"/>
  <c r="BF565" i="5"/>
  <c r="T565" i="5"/>
  <c r="R565" i="5"/>
  <c r="P565" i="5"/>
  <c r="BI561" i="5"/>
  <c r="BH561" i="5"/>
  <c r="BG561" i="5"/>
  <c r="BF561" i="5"/>
  <c r="T561" i="5"/>
  <c r="R561" i="5"/>
  <c r="P561" i="5"/>
  <c r="BI557" i="5"/>
  <c r="BH557" i="5"/>
  <c r="BG557" i="5"/>
  <c r="BF557" i="5"/>
  <c r="T557" i="5"/>
  <c r="R557" i="5"/>
  <c r="P557" i="5"/>
  <c r="BI553" i="5"/>
  <c r="BH553" i="5"/>
  <c r="BG553" i="5"/>
  <c r="BF553" i="5"/>
  <c r="T553" i="5"/>
  <c r="R553" i="5"/>
  <c r="P553" i="5"/>
  <c r="BI549" i="5"/>
  <c r="BH549" i="5"/>
  <c r="BG549" i="5"/>
  <c r="BF549" i="5"/>
  <c r="T549" i="5"/>
  <c r="R549" i="5"/>
  <c r="P549" i="5"/>
  <c r="BI544" i="5"/>
  <c r="BH544" i="5"/>
  <c r="BG544" i="5"/>
  <c r="BF544" i="5"/>
  <c r="T544" i="5"/>
  <c r="R544" i="5"/>
  <c r="P544" i="5"/>
  <c r="BI534" i="5"/>
  <c r="BH534" i="5"/>
  <c r="BG534" i="5"/>
  <c r="BF534" i="5"/>
  <c r="T534" i="5"/>
  <c r="R534" i="5"/>
  <c r="P534" i="5"/>
  <c r="BI526" i="5"/>
  <c r="BH526" i="5"/>
  <c r="BG526" i="5"/>
  <c r="BF526" i="5"/>
  <c r="T526" i="5"/>
  <c r="R526" i="5"/>
  <c r="P526" i="5"/>
  <c r="BI521" i="5"/>
  <c r="BH521" i="5"/>
  <c r="BG521" i="5"/>
  <c r="BF521" i="5"/>
  <c r="T521" i="5"/>
  <c r="R521" i="5"/>
  <c r="P521" i="5"/>
  <c r="BI516" i="5"/>
  <c r="BH516" i="5"/>
  <c r="BG516" i="5"/>
  <c r="BF516" i="5"/>
  <c r="T516" i="5"/>
  <c r="R516" i="5"/>
  <c r="P516" i="5"/>
  <c r="BI510" i="5"/>
  <c r="BH510" i="5"/>
  <c r="BG510" i="5"/>
  <c r="BF510" i="5"/>
  <c r="T510" i="5"/>
  <c r="R510" i="5"/>
  <c r="P510" i="5"/>
  <c r="BI506" i="5"/>
  <c r="BH506" i="5"/>
  <c r="BG506" i="5"/>
  <c r="BF506" i="5"/>
  <c r="T506" i="5"/>
  <c r="R506" i="5"/>
  <c r="P506" i="5"/>
  <c r="BI501" i="5"/>
  <c r="BH501" i="5"/>
  <c r="BG501" i="5"/>
  <c r="BF501" i="5"/>
  <c r="T501" i="5"/>
  <c r="R501" i="5"/>
  <c r="P501" i="5"/>
  <c r="BI496" i="5"/>
  <c r="BH496" i="5"/>
  <c r="BG496" i="5"/>
  <c r="BF496" i="5"/>
  <c r="T496" i="5"/>
  <c r="R496" i="5"/>
  <c r="P496" i="5"/>
  <c r="BI490" i="5"/>
  <c r="BH490" i="5"/>
  <c r="BG490" i="5"/>
  <c r="BF490" i="5"/>
  <c r="T490" i="5"/>
  <c r="R490" i="5"/>
  <c r="P490" i="5"/>
  <c r="BI485" i="5"/>
  <c r="BH485" i="5"/>
  <c r="BG485" i="5"/>
  <c r="BF485" i="5"/>
  <c r="T485" i="5"/>
  <c r="R485" i="5"/>
  <c r="P485" i="5"/>
  <c r="BI480" i="5"/>
  <c r="BH480" i="5"/>
  <c r="BG480" i="5"/>
  <c r="BF480" i="5"/>
  <c r="T480" i="5"/>
  <c r="R480" i="5"/>
  <c r="P480" i="5"/>
  <c r="BI474" i="5"/>
  <c r="BH474" i="5"/>
  <c r="BG474" i="5"/>
  <c r="BF474" i="5"/>
  <c r="T474" i="5"/>
  <c r="R474" i="5"/>
  <c r="P474" i="5"/>
  <c r="BI469" i="5"/>
  <c r="BH469" i="5"/>
  <c r="BG469" i="5"/>
  <c r="BF469" i="5"/>
  <c r="T469" i="5"/>
  <c r="R469" i="5"/>
  <c r="P469" i="5"/>
  <c r="BI464" i="5"/>
  <c r="BH464" i="5"/>
  <c r="BG464" i="5"/>
  <c r="BF464" i="5"/>
  <c r="T464" i="5"/>
  <c r="R464" i="5"/>
  <c r="P464" i="5"/>
  <c r="BI451" i="5"/>
  <c r="BH451" i="5"/>
  <c r="BG451" i="5"/>
  <c r="BF451" i="5"/>
  <c r="T451" i="5"/>
  <c r="R451" i="5"/>
  <c r="P451" i="5"/>
  <c r="BI446" i="5"/>
  <c r="BH446" i="5"/>
  <c r="BG446" i="5"/>
  <c r="BF446" i="5"/>
  <c r="T446" i="5"/>
  <c r="R446" i="5"/>
  <c r="P446" i="5"/>
  <c r="BI440" i="5"/>
  <c r="BH440" i="5"/>
  <c r="BG440" i="5"/>
  <c r="BF440" i="5"/>
  <c r="T440" i="5"/>
  <c r="R440" i="5"/>
  <c r="P440" i="5"/>
  <c r="BI434" i="5"/>
  <c r="BH434" i="5"/>
  <c r="BG434" i="5"/>
  <c r="BF434" i="5"/>
  <c r="T434" i="5"/>
  <c r="R434" i="5"/>
  <c r="P434" i="5"/>
  <c r="BI429" i="5"/>
  <c r="BH429" i="5"/>
  <c r="BG429" i="5"/>
  <c r="BF429" i="5"/>
  <c r="T429" i="5"/>
  <c r="R429" i="5"/>
  <c r="P429" i="5"/>
  <c r="BI424" i="5"/>
  <c r="BH424" i="5"/>
  <c r="BG424" i="5"/>
  <c r="BF424" i="5"/>
  <c r="T424" i="5"/>
  <c r="R424" i="5"/>
  <c r="P424" i="5"/>
  <c r="BI419" i="5"/>
  <c r="BH419" i="5"/>
  <c r="BG419" i="5"/>
  <c r="BF419" i="5"/>
  <c r="T419" i="5"/>
  <c r="R419" i="5"/>
  <c r="P419" i="5"/>
  <c r="BI414" i="5"/>
  <c r="BH414" i="5"/>
  <c r="BG414" i="5"/>
  <c r="BF414" i="5"/>
  <c r="T414" i="5"/>
  <c r="R414" i="5"/>
  <c r="P414" i="5"/>
  <c r="BI408" i="5"/>
  <c r="BH408" i="5"/>
  <c r="BG408" i="5"/>
  <c r="BF408" i="5"/>
  <c r="T408" i="5"/>
  <c r="R408" i="5"/>
  <c r="P408" i="5"/>
  <c r="BI402" i="5"/>
  <c r="BH402" i="5"/>
  <c r="BG402" i="5"/>
  <c r="BF402" i="5"/>
  <c r="T402" i="5"/>
  <c r="R402" i="5"/>
  <c r="P402" i="5"/>
  <c r="BI396" i="5"/>
  <c r="BH396" i="5"/>
  <c r="BG396" i="5"/>
  <c r="BF396" i="5"/>
  <c r="T396" i="5"/>
  <c r="R396" i="5"/>
  <c r="P396" i="5"/>
  <c r="BI390" i="5"/>
  <c r="BH390" i="5"/>
  <c r="BG390" i="5"/>
  <c r="BF390" i="5"/>
  <c r="T390" i="5"/>
  <c r="R390" i="5"/>
  <c r="P390" i="5"/>
  <c r="BI382" i="5"/>
  <c r="BH382" i="5"/>
  <c r="BG382" i="5"/>
  <c r="BF382" i="5"/>
  <c r="T382" i="5"/>
  <c r="R382" i="5"/>
  <c r="P382" i="5"/>
  <c r="BI374" i="5"/>
  <c r="BH374" i="5"/>
  <c r="BG374" i="5"/>
  <c r="BF374" i="5"/>
  <c r="T374" i="5"/>
  <c r="R374" i="5"/>
  <c r="P374" i="5"/>
  <c r="BI367" i="5"/>
  <c r="BH367" i="5"/>
  <c r="BG367" i="5"/>
  <c r="BF367" i="5"/>
  <c r="T367" i="5"/>
  <c r="R367" i="5"/>
  <c r="P367" i="5"/>
  <c r="BI361" i="5"/>
  <c r="BH361" i="5"/>
  <c r="BG361" i="5"/>
  <c r="BF361" i="5"/>
  <c r="T361" i="5"/>
  <c r="R361" i="5"/>
  <c r="P361" i="5"/>
  <c r="BI353" i="5"/>
  <c r="BH353" i="5"/>
  <c r="BG353" i="5"/>
  <c r="BF353" i="5"/>
  <c r="T353" i="5"/>
  <c r="R353" i="5"/>
  <c r="P353" i="5"/>
  <c r="BI347" i="5"/>
  <c r="BH347" i="5"/>
  <c r="BG347" i="5"/>
  <c r="BF347" i="5"/>
  <c r="T347" i="5"/>
  <c r="R347" i="5"/>
  <c r="P347" i="5"/>
  <c r="BI341" i="5"/>
  <c r="BH341" i="5"/>
  <c r="BG341" i="5"/>
  <c r="BF341" i="5"/>
  <c r="T341" i="5"/>
  <c r="R341" i="5"/>
  <c r="P341" i="5"/>
  <c r="BI335" i="5"/>
  <c r="BH335" i="5"/>
  <c r="BG335" i="5"/>
  <c r="BF335" i="5"/>
  <c r="T335" i="5"/>
  <c r="R335" i="5"/>
  <c r="P335" i="5"/>
  <c r="BI329" i="5"/>
  <c r="BH329" i="5"/>
  <c r="BG329" i="5"/>
  <c r="BF329" i="5"/>
  <c r="T329" i="5"/>
  <c r="R329" i="5"/>
  <c r="P329" i="5"/>
  <c r="BI323" i="5"/>
  <c r="BH323" i="5"/>
  <c r="BG323" i="5"/>
  <c r="BF323" i="5"/>
  <c r="T323" i="5"/>
  <c r="R323" i="5"/>
  <c r="P323" i="5"/>
  <c r="BI320" i="5"/>
  <c r="BH320" i="5"/>
  <c r="BG320" i="5"/>
  <c r="BF320" i="5"/>
  <c r="T320" i="5"/>
  <c r="R320" i="5"/>
  <c r="P320" i="5"/>
  <c r="BI315" i="5"/>
  <c r="BH315" i="5"/>
  <c r="BG315" i="5"/>
  <c r="BF315" i="5"/>
  <c r="T315" i="5"/>
  <c r="R315" i="5"/>
  <c r="P315"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6" i="5"/>
  <c r="BH286" i="5"/>
  <c r="BG286" i="5"/>
  <c r="BF286" i="5"/>
  <c r="T286" i="5"/>
  <c r="T285" i="5" s="1"/>
  <c r="R286" i="5"/>
  <c r="R285" i="5" s="1"/>
  <c r="P286" i="5"/>
  <c r="P285" i="5"/>
  <c r="BI280" i="5"/>
  <c r="BH280" i="5"/>
  <c r="BG280" i="5"/>
  <c r="BF280" i="5"/>
  <c r="T280" i="5"/>
  <c r="R280" i="5"/>
  <c r="P280" i="5"/>
  <c r="BI276" i="5"/>
  <c r="BH276" i="5"/>
  <c r="BG276" i="5"/>
  <c r="BF276" i="5"/>
  <c r="T276" i="5"/>
  <c r="R276" i="5"/>
  <c r="P276" i="5"/>
  <c r="BI271" i="5"/>
  <c r="BH271" i="5"/>
  <c r="BG271" i="5"/>
  <c r="BF271" i="5"/>
  <c r="T271" i="5"/>
  <c r="R271" i="5"/>
  <c r="P271" i="5"/>
  <c r="BI266" i="5"/>
  <c r="BH266" i="5"/>
  <c r="BG266" i="5"/>
  <c r="BF266" i="5"/>
  <c r="T266" i="5"/>
  <c r="R266" i="5"/>
  <c r="P266" i="5"/>
  <c r="BI261" i="5"/>
  <c r="BH261" i="5"/>
  <c r="BG261" i="5"/>
  <c r="BF261" i="5"/>
  <c r="T261" i="5"/>
  <c r="R261" i="5"/>
  <c r="P261" i="5"/>
  <c r="BI256" i="5"/>
  <c r="BH256" i="5"/>
  <c r="BG256" i="5"/>
  <c r="BF256" i="5"/>
  <c r="T256" i="5"/>
  <c r="R256" i="5"/>
  <c r="P256" i="5"/>
  <c r="BI251" i="5"/>
  <c r="BH251" i="5"/>
  <c r="BG251" i="5"/>
  <c r="BF251" i="5"/>
  <c r="T251" i="5"/>
  <c r="R251" i="5"/>
  <c r="P251" i="5"/>
  <c r="BI246" i="5"/>
  <c r="BH246" i="5"/>
  <c r="BG246" i="5"/>
  <c r="BF246" i="5"/>
  <c r="T246" i="5"/>
  <c r="R246" i="5"/>
  <c r="P246" i="5"/>
  <c r="BI241" i="5"/>
  <c r="BH241" i="5"/>
  <c r="BG241" i="5"/>
  <c r="BF241" i="5"/>
  <c r="T241" i="5"/>
  <c r="R241" i="5"/>
  <c r="P241" i="5"/>
  <c r="BI234" i="5"/>
  <c r="BH234" i="5"/>
  <c r="BG234" i="5"/>
  <c r="BF234" i="5"/>
  <c r="T234" i="5"/>
  <c r="R234" i="5"/>
  <c r="P234" i="5"/>
  <c r="BI227" i="5"/>
  <c r="BH227" i="5"/>
  <c r="BG227" i="5"/>
  <c r="BF227" i="5"/>
  <c r="T227" i="5"/>
  <c r="R227" i="5"/>
  <c r="P227" i="5"/>
  <c r="BI222" i="5"/>
  <c r="BH222" i="5"/>
  <c r="BG222" i="5"/>
  <c r="BF222" i="5"/>
  <c r="T222" i="5"/>
  <c r="R222" i="5"/>
  <c r="P222" i="5"/>
  <c r="BI214" i="5"/>
  <c r="BH214" i="5"/>
  <c r="BG214" i="5"/>
  <c r="BF214" i="5"/>
  <c r="T214" i="5"/>
  <c r="R214" i="5"/>
  <c r="P214" i="5"/>
  <c r="BI206" i="5"/>
  <c r="BH206" i="5"/>
  <c r="BG206" i="5"/>
  <c r="BF206" i="5"/>
  <c r="T206" i="5"/>
  <c r="R206" i="5"/>
  <c r="P206" i="5"/>
  <c r="BI202" i="5"/>
  <c r="BH202" i="5"/>
  <c r="BG202" i="5"/>
  <c r="BF202" i="5"/>
  <c r="T202" i="5"/>
  <c r="R202" i="5"/>
  <c r="P202" i="5"/>
  <c r="BI197" i="5"/>
  <c r="BH197" i="5"/>
  <c r="BG197" i="5"/>
  <c r="BF197" i="5"/>
  <c r="T197" i="5"/>
  <c r="R197" i="5"/>
  <c r="P197" i="5"/>
  <c r="BI192" i="5"/>
  <c r="BH192" i="5"/>
  <c r="BG192" i="5"/>
  <c r="BF192" i="5"/>
  <c r="T192" i="5"/>
  <c r="R192" i="5"/>
  <c r="P192" i="5"/>
  <c r="BI187" i="5"/>
  <c r="BH187" i="5"/>
  <c r="BG187" i="5"/>
  <c r="BF187" i="5"/>
  <c r="T187" i="5"/>
  <c r="R187" i="5"/>
  <c r="P187" i="5"/>
  <c r="BI182" i="5"/>
  <c r="BH182" i="5"/>
  <c r="BG182" i="5"/>
  <c r="BF182" i="5"/>
  <c r="T182" i="5"/>
  <c r="R182" i="5"/>
  <c r="P182" i="5"/>
  <c r="BI180" i="5"/>
  <c r="BH180" i="5"/>
  <c r="BG180" i="5"/>
  <c r="BF180" i="5"/>
  <c r="T180" i="5"/>
  <c r="R180" i="5"/>
  <c r="P180" i="5"/>
  <c r="BI178" i="5"/>
  <c r="BH178" i="5"/>
  <c r="BG178" i="5"/>
  <c r="BF178" i="5"/>
  <c r="T178" i="5"/>
  <c r="R178" i="5"/>
  <c r="P178" i="5"/>
  <c r="BI172" i="5"/>
  <c r="BH172" i="5"/>
  <c r="BG172" i="5"/>
  <c r="BF172" i="5"/>
  <c r="T172" i="5"/>
  <c r="R172" i="5"/>
  <c r="P172" i="5"/>
  <c r="BI165" i="5"/>
  <c r="BH165" i="5"/>
  <c r="BG165" i="5"/>
  <c r="BF165" i="5"/>
  <c r="T165" i="5"/>
  <c r="R165" i="5"/>
  <c r="P165" i="5"/>
  <c r="BI160" i="5"/>
  <c r="BH160" i="5"/>
  <c r="BG160" i="5"/>
  <c r="BF160" i="5"/>
  <c r="T160" i="5"/>
  <c r="R160" i="5"/>
  <c r="P160" i="5"/>
  <c r="BI155" i="5"/>
  <c r="BH155" i="5"/>
  <c r="BG155" i="5"/>
  <c r="BF155" i="5"/>
  <c r="T155" i="5"/>
  <c r="R155" i="5"/>
  <c r="P155" i="5"/>
  <c r="BI151" i="5"/>
  <c r="BH151" i="5"/>
  <c r="BG151" i="5"/>
  <c r="BF151" i="5"/>
  <c r="T151" i="5"/>
  <c r="R151" i="5"/>
  <c r="P151" i="5"/>
  <c r="BI145" i="5"/>
  <c r="BH145" i="5"/>
  <c r="BG145" i="5"/>
  <c r="BF145" i="5"/>
  <c r="T145" i="5"/>
  <c r="R145" i="5"/>
  <c r="P145" i="5"/>
  <c r="BI139" i="5"/>
  <c r="BH139" i="5"/>
  <c r="BG139" i="5"/>
  <c r="BF139" i="5"/>
  <c r="T139" i="5"/>
  <c r="R139" i="5"/>
  <c r="P139" i="5"/>
  <c r="BI133" i="5"/>
  <c r="BH133" i="5"/>
  <c r="BG133" i="5"/>
  <c r="BF133" i="5"/>
  <c r="T133" i="5"/>
  <c r="R133" i="5"/>
  <c r="P133" i="5"/>
  <c r="BI127" i="5"/>
  <c r="BH127" i="5"/>
  <c r="BG127" i="5"/>
  <c r="BF127" i="5"/>
  <c r="T127" i="5"/>
  <c r="R127" i="5"/>
  <c r="P127" i="5"/>
  <c r="BI121" i="5"/>
  <c r="BH121" i="5"/>
  <c r="BG121" i="5"/>
  <c r="BF121" i="5"/>
  <c r="T121" i="5"/>
  <c r="R121" i="5"/>
  <c r="P121" i="5"/>
  <c r="BI115" i="5"/>
  <c r="BH115" i="5"/>
  <c r="BG115" i="5"/>
  <c r="BF115" i="5"/>
  <c r="T115" i="5"/>
  <c r="R115" i="5"/>
  <c r="P115" i="5"/>
  <c r="BI109" i="5"/>
  <c r="BH109" i="5"/>
  <c r="BG109" i="5"/>
  <c r="BF109" i="5"/>
  <c r="T109" i="5"/>
  <c r="R109" i="5"/>
  <c r="P109"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F82" i="5"/>
  <c r="E80" i="5"/>
  <c r="F52" i="5"/>
  <c r="E50" i="5"/>
  <c r="J24" i="5"/>
  <c r="E24" i="5"/>
  <c r="J55" i="5"/>
  <c r="J23" i="5"/>
  <c r="J21" i="5"/>
  <c r="E21" i="5"/>
  <c r="J54" i="5" s="1"/>
  <c r="J20" i="5"/>
  <c r="J18" i="5"/>
  <c r="E18" i="5"/>
  <c r="F85" i="5"/>
  <c r="J17" i="5"/>
  <c r="J15" i="5"/>
  <c r="E15" i="5"/>
  <c r="F84" i="5" s="1"/>
  <c r="J14" i="5"/>
  <c r="J12" i="5"/>
  <c r="J82" i="5" s="1"/>
  <c r="E7" i="5"/>
  <c r="E78" i="5"/>
  <c r="J37" i="4"/>
  <c r="J36" i="4"/>
  <c r="AY57" i="1" s="1"/>
  <c r="J35" i="4"/>
  <c r="AX57" i="1"/>
  <c r="BI4262" i="4"/>
  <c r="BH4262" i="4"/>
  <c r="BG4262" i="4"/>
  <c r="BF4262" i="4"/>
  <c r="T4262" i="4"/>
  <c r="R4262" i="4"/>
  <c r="P4262" i="4"/>
  <c r="BI4260" i="4"/>
  <c r="BH4260" i="4"/>
  <c r="BG4260" i="4"/>
  <c r="BF4260" i="4"/>
  <c r="T4260" i="4"/>
  <c r="R4260" i="4"/>
  <c r="P4260" i="4"/>
  <c r="BI4255" i="4"/>
  <c r="BH4255" i="4"/>
  <c r="BG4255" i="4"/>
  <c r="BF4255" i="4"/>
  <c r="T4255" i="4"/>
  <c r="R4255" i="4"/>
  <c r="P4255" i="4"/>
  <c r="BI4251" i="4"/>
  <c r="BH4251" i="4"/>
  <c r="BG4251" i="4"/>
  <c r="BF4251" i="4"/>
  <c r="T4251" i="4"/>
  <c r="R4251" i="4"/>
  <c r="P4251" i="4"/>
  <c r="BI4247" i="4"/>
  <c r="BH4247" i="4"/>
  <c r="BG4247" i="4"/>
  <c r="BF4247" i="4"/>
  <c r="T4247" i="4"/>
  <c r="R4247" i="4"/>
  <c r="P4247" i="4"/>
  <c r="BI4243" i="4"/>
  <c r="BH4243" i="4"/>
  <c r="BG4243" i="4"/>
  <c r="BF4243" i="4"/>
  <c r="T4243" i="4"/>
  <c r="R4243" i="4"/>
  <c r="P4243" i="4"/>
  <c r="BI4239" i="4"/>
  <c r="BH4239" i="4"/>
  <c r="BG4239" i="4"/>
  <c r="BF4239" i="4"/>
  <c r="T4239" i="4"/>
  <c r="R4239" i="4"/>
  <c r="P4239" i="4"/>
  <c r="BI4235" i="4"/>
  <c r="BH4235" i="4"/>
  <c r="BG4235" i="4"/>
  <c r="BF4235" i="4"/>
  <c r="T4235" i="4"/>
  <c r="R4235" i="4"/>
  <c r="P4235" i="4"/>
  <c r="BI4230" i="4"/>
  <c r="BH4230" i="4"/>
  <c r="BG4230" i="4"/>
  <c r="BF4230" i="4"/>
  <c r="T4230" i="4"/>
  <c r="R4230" i="4"/>
  <c r="P4230" i="4"/>
  <c r="BI4225" i="4"/>
  <c r="BH4225" i="4"/>
  <c r="BG4225" i="4"/>
  <c r="BF4225" i="4"/>
  <c r="T4225" i="4"/>
  <c r="R4225" i="4"/>
  <c r="P4225" i="4"/>
  <c r="BI4221" i="4"/>
  <c r="BH4221" i="4"/>
  <c r="BG4221" i="4"/>
  <c r="BF4221" i="4"/>
  <c r="T4221" i="4"/>
  <c r="R4221" i="4"/>
  <c r="P4221" i="4"/>
  <c r="BI4216" i="4"/>
  <c r="BH4216" i="4"/>
  <c r="BG4216" i="4"/>
  <c r="BF4216" i="4"/>
  <c r="T4216" i="4"/>
  <c r="R4216" i="4"/>
  <c r="P4216" i="4"/>
  <c r="BI4211" i="4"/>
  <c r="BH4211" i="4"/>
  <c r="BG4211" i="4"/>
  <c r="BF4211" i="4"/>
  <c r="T4211" i="4"/>
  <c r="R4211" i="4"/>
  <c r="P4211" i="4"/>
  <c r="BI4206" i="4"/>
  <c r="BH4206" i="4"/>
  <c r="BG4206" i="4"/>
  <c r="BF4206" i="4"/>
  <c r="T4206" i="4"/>
  <c r="R4206" i="4"/>
  <c r="P4206" i="4"/>
  <c r="BI4201" i="4"/>
  <c r="BH4201" i="4"/>
  <c r="BG4201" i="4"/>
  <c r="BF4201" i="4"/>
  <c r="T4201" i="4"/>
  <c r="R4201" i="4"/>
  <c r="P4201" i="4"/>
  <c r="BI4196" i="4"/>
  <c r="BH4196" i="4"/>
  <c r="BG4196" i="4"/>
  <c r="BF4196" i="4"/>
  <c r="T4196" i="4"/>
  <c r="R4196" i="4"/>
  <c r="P4196" i="4"/>
  <c r="BI4191" i="4"/>
  <c r="BH4191" i="4"/>
  <c r="BG4191" i="4"/>
  <c r="BF4191" i="4"/>
  <c r="T4191" i="4"/>
  <c r="R4191" i="4"/>
  <c r="P4191" i="4"/>
  <c r="BI4186" i="4"/>
  <c r="BH4186" i="4"/>
  <c r="BG4186" i="4"/>
  <c r="BF4186" i="4"/>
  <c r="T4186" i="4"/>
  <c r="R4186" i="4"/>
  <c r="P4186" i="4"/>
  <c r="BI4181" i="4"/>
  <c r="BH4181" i="4"/>
  <c r="BG4181" i="4"/>
  <c r="BF4181" i="4"/>
  <c r="T4181" i="4"/>
  <c r="R4181" i="4"/>
  <c r="P4181" i="4"/>
  <c r="BI4176" i="4"/>
  <c r="BH4176" i="4"/>
  <c r="BG4176" i="4"/>
  <c r="BF4176" i="4"/>
  <c r="T4176" i="4"/>
  <c r="R4176" i="4"/>
  <c r="P4176" i="4"/>
  <c r="BI4171" i="4"/>
  <c r="BH4171" i="4"/>
  <c r="BG4171" i="4"/>
  <c r="BF4171" i="4"/>
  <c r="T4171" i="4"/>
  <c r="R4171" i="4"/>
  <c r="P4171" i="4"/>
  <c r="BI4166" i="4"/>
  <c r="BH4166" i="4"/>
  <c r="BG4166" i="4"/>
  <c r="BF4166" i="4"/>
  <c r="T4166" i="4"/>
  <c r="R4166" i="4"/>
  <c r="P4166" i="4"/>
  <c r="BI4161" i="4"/>
  <c r="BH4161" i="4"/>
  <c r="BG4161" i="4"/>
  <c r="BF4161" i="4"/>
  <c r="T4161" i="4"/>
  <c r="R4161" i="4"/>
  <c r="P4161" i="4"/>
  <c r="BI4156" i="4"/>
  <c r="BH4156" i="4"/>
  <c r="BG4156" i="4"/>
  <c r="BF4156" i="4"/>
  <c r="T4156" i="4"/>
  <c r="R4156" i="4"/>
  <c r="P4156" i="4"/>
  <c r="BI4151" i="4"/>
  <c r="BH4151" i="4"/>
  <c r="BG4151" i="4"/>
  <c r="BF4151" i="4"/>
  <c r="T4151" i="4"/>
  <c r="R4151" i="4"/>
  <c r="P4151" i="4"/>
  <c r="BI4146" i="4"/>
  <c r="BH4146" i="4"/>
  <c r="BG4146" i="4"/>
  <c r="BF4146" i="4"/>
  <c r="T4146" i="4"/>
  <c r="R4146" i="4"/>
  <c r="P4146" i="4"/>
  <c r="BI4142" i="4"/>
  <c r="BH4142" i="4"/>
  <c r="BG4142" i="4"/>
  <c r="BF4142" i="4"/>
  <c r="T4142" i="4"/>
  <c r="R4142" i="4"/>
  <c r="P4142" i="4"/>
  <c r="BI4138" i="4"/>
  <c r="BH4138" i="4"/>
  <c r="BG4138" i="4"/>
  <c r="BF4138" i="4"/>
  <c r="T4138" i="4"/>
  <c r="R4138" i="4"/>
  <c r="P4138" i="4"/>
  <c r="BI4133" i="4"/>
  <c r="BH4133" i="4"/>
  <c r="BG4133" i="4"/>
  <c r="BF4133" i="4"/>
  <c r="T4133" i="4"/>
  <c r="R4133" i="4"/>
  <c r="P4133" i="4"/>
  <c r="BI4129" i="4"/>
  <c r="BH4129" i="4"/>
  <c r="BG4129" i="4"/>
  <c r="BF4129" i="4"/>
  <c r="T4129" i="4"/>
  <c r="R4129" i="4"/>
  <c r="P4129" i="4"/>
  <c r="BI4125" i="4"/>
  <c r="BH4125" i="4"/>
  <c r="BG4125" i="4"/>
  <c r="BF4125" i="4"/>
  <c r="T4125" i="4"/>
  <c r="R4125" i="4"/>
  <c r="P4125" i="4"/>
  <c r="BI4121" i="4"/>
  <c r="BH4121" i="4"/>
  <c r="BG4121" i="4"/>
  <c r="BF4121" i="4"/>
  <c r="T4121" i="4"/>
  <c r="R4121" i="4"/>
  <c r="P4121" i="4"/>
  <c r="BI4117" i="4"/>
  <c r="BH4117" i="4"/>
  <c r="BG4117" i="4"/>
  <c r="BF4117" i="4"/>
  <c r="T4117" i="4"/>
  <c r="R4117" i="4"/>
  <c r="P4117" i="4"/>
  <c r="BI4113" i="4"/>
  <c r="BH4113" i="4"/>
  <c r="BG4113" i="4"/>
  <c r="BF4113" i="4"/>
  <c r="T4113" i="4"/>
  <c r="R4113" i="4"/>
  <c r="P4113" i="4"/>
  <c r="BI4109" i="4"/>
  <c r="BH4109" i="4"/>
  <c r="BG4109" i="4"/>
  <c r="BF4109" i="4"/>
  <c r="T4109" i="4"/>
  <c r="R4109" i="4"/>
  <c r="P4109" i="4"/>
  <c r="BI4105" i="4"/>
  <c r="BH4105" i="4"/>
  <c r="BG4105" i="4"/>
  <c r="BF4105" i="4"/>
  <c r="T4105" i="4"/>
  <c r="R4105" i="4"/>
  <c r="P4105" i="4"/>
  <c r="BI4101" i="4"/>
  <c r="BH4101" i="4"/>
  <c r="BG4101" i="4"/>
  <c r="BF4101" i="4"/>
  <c r="T4101" i="4"/>
  <c r="R4101" i="4"/>
  <c r="P4101" i="4"/>
  <c r="BI4097" i="4"/>
  <c r="BH4097" i="4"/>
  <c r="BG4097" i="4"/>
  <c r="BF4097" i="4"/>
  <c r="T4097" i="4"/>
  <c r="R4097" i="4"/>
  <c r="P4097" i="4"/>
  <c r="BI4093" i="4"/>
  <c r="BH4093" i="4"/>
  <c r="BG4093" i="4"/>
  <c r="BF4093" i="4"/>
  <c r="T4093" i="4"/>
  <c r="R4093" i="4"/>
  <c r="P4093" i="4"/>
  <c r="BI4089" i="4"/>
  <c r="BH4089" i="4"/>
  <c r="BG4089" i="4"/>
  <c r="BF4089" i="4"/>
  <c r="T4089" i="4"/>
  <c r="R4089" i="4"/>
  <c r="P4089" i="4"/>
  <c r="BI4085" i="4"/>
  <c r="BH4085" i="4"/>
  <c r="BG4085" i="4"/>
  <c r="BF4085" i="4"/>
  <c r="T4085" i="4"/>
  <c r="R4085" i="4"/>
  <c r="P4085" i="4"/>
  <c r="BI4081" i="4"/>
  <c r="BH4081" i="4"/>
  <c r="BG4081" i="4"/>
  <c r="BF4081" i="4"/>
  <c r="T4081" i="4"/>
  <c r="R4081" i="4"/>
  <c r="P4081" i="4"/>
  <c r="BI4077" i="4"/>
  <c r="BH4077" i="4"/>
  <c r="BG4077" i="4"/>
  <c r="BF4077" i="4"/>
  <c r="T4077" i="4"/>
  <c r="R4077" i="4"/>
  <c r="P4077" i="4"/>
  <c r="BI4072" i="4"/>
  <c r="BH4072" i="4"/>
  <c r="BG4072" i="4"/>
  <c r="BF4072" i="4"/>
  <c r="T4072" i="4"/>
  <c r="R4072" i="4"/>
  <c r="P4072" i="4"/>
  <c r="BI4068" i="4"/>
  <c r="BH4068" i="4"/>
  <c r="BG4068" i="4"/>
  <c r="BF4068" i="4"/>
  <c r="T4068" i="4"/>
  <c r="R4068" i="4"/>
  <c r="P4068" i="4"/>
  <c r="BI4063" i="4"/>
  <c r="BH4063" i="4"/>
  <c r="BG4063" i="4"/>
  <c r="BF4063" i="4"/>
  <c r="T4063" i="4"/>
  <c r="R4063" i="4"/>
  <c r="P4063" i="4"/>
  <c r="BI4058" i="4"/>
  <c r="BH4058" i="4"/>
  <c r="BG4058" i="4"/>
  <c r="BF4058" i="4"/>
  <c r="T4058" i="4"/>
  <c r="R4058" i="4"/>
  <c r="P4058" i="4"/>
  <c r="BI4054" i="4"/>
  <c r="BH4054" i="4"/>
  <c r="BG4054" i="4"/>
  <c r="BF4054" i="4"/>
  <c r="T4054" i="4"/>
  <c r="R4054" i="4"/>
  <c r="P4054" i="4"/>
  <c r="BI4049" i="4"/>
  <c r="BH4049" i="4"/>
  <c r="BG4049" i="4"/>
  <c r="BF4049" i="4"/>
  <c r="T4049" i="4"/>
  <c r="R4049" i="4"/>
  <c r="P4049" i="4"/>
  <c r="BI4045" i="4"/>
  <c r="BH4045" i="4"/>
  <c r="BG4045" i="4"/>
  <c r="BF4045" i="4"/>
  <c r="T4045" i="4"/>
  <c r="R4045" i="4"/>
  <c r="P4045" i="4"/>
  <c r="BI4040" i="4"/>
  <c r="BH4040" i="4"/>
  <c r="BG4040" i="4"/>
  <c r="BF4040" i="4"/>
  <c r="T4040" i="4"/>
  <c r="R4040" i="4"/>
  <c r="P4040" i="4"/>
  <c r="BI4035" i="4"/>
  <c r="BH4035" i="4"/>
  <c r="BG4035" i="4"/>
  <c r="BF4035" i="4"/>
  <c r="T4035" i="4"/>
  <c r="R4035" i="4"/>
  <c r="P4035" i="4"/>
  <c r="BI4029" i="4"/>
  <c r="BH4029" i="4"/>
  <c r="BG4029" i="4"/>
  <c r="BF4029" i="4"/>
  <c r="T4029" i="4"/>
  <c r="R4029" i="4"/>
  <c r="P4029" i="4"/>
  <c r="BI4025" i="4"/>
  <c r="BH4025" i="4"/>
  <c r="BG4025" i="4"/>
  <c r="BF4025" i="4"/>
  <c r="T4025" i="4"/>
  <c r="R4025" i="4"/>
  <c r="P4025" i="4"/>
  <c r="BI4021" i="4"/>
  <c r="BH4021" i="4"/>
  <c r="BG4021" i="4"/>
  <c r="BF4021" i="4"/>
  <c r="T4021" i="4"/>
  <c r="R4021" i="4"/>
  <c r="P4021" i="4"/>
  <c r="BI4017" i="4"/>
  <c r="BH4017" i="4"/>
  <c r="BG4017" i="4"/>
  <c r="BF4017" i="4"/>
  <c r="T4017" i="4"/>
  <c r="R4017" i="4"/>
  <c r="P4017" i="4"/>
  <c r="BI4013" i="4"/>
  <c r="BH4013" i="4"/>
  <c r="BG4013" i="4"/>
  <c r="BF4013" i="4"/>
  <c r="T4013" i="4"/>
  <c r="R4013" i="4"/>
  <c r="P4013" i="4"/>
  <c r="BI4007" i="4"/>
  <c r="BH4007" i="4"/>
  <c r="BG4007" i="4"/>
  <c r="BF4007" i="4"/>
  <c r="T4007" i="4"/>
  <c r="R4007" i="4"/>
  <c r="P4007" i="4"/>
  <c r="BI4005" i="4"/>
  <c r="BH4005" i="4"/>
  <c r="BG4005" i="4"/>
  <c r="BF4005" i="4"/>
  <c r="T4005" i="4"/>
  <c r="R4005" i="4"/>
  <c r="P4005" i="4"/>
  <c r="BI3993" i="4"/>
  <c r="BH3993" i="4"/>
  <c r="BG3993" i="4"/>
  <c r="BF3993" i="4"/>
  <c r="T3993" i="4"/>
  <c r="R3993" i="4"/>
  <c r="P3993" i="4"/>
  <c r="BI3987" i="4"/>
  <c r="BH3987" i="4"/>
  <c r="BG3987" i="4"/>
  <c r="BF3987" i="4"/>
  <c r="T3987" i="4"/>
  <c r="R3987" i="4"/>
  <c r="P3987" i="4"/>
  <c r="BI3984" i="4"/>
  <c r="BH3984" i="4"/>
  <c r="BG3984" i="4"/>
  <c r="BF3984" i="4"/>
  <c r="T3984" i="4"/>
  <c r="R3984" i="4"/>
  <c r="P3984" i="4"/>
  <c r="BI3979" i="4"/>
  <c r="BH3979" i="4"/>
  <c r="BG3979" i="4"/>
  <c r="BF3979" i="4"/>
  <c r="T3979" i="4"/>
  <c r="R3979" i="4"/>
  <c r="P3979" i="4"/>
  <c r="BI3974" i="4"/>
  <c r="BH3974" i="4"/>
  <c r="BG3974" i="4"/>
  <c r="BF3974" i="4"/>
  <c r="T3974" i="4"/>
  <c r="R3974" i="4"/>
  <c r="P3974" i="4"/>
  <c r="BI3969" i="4"/>
  <c r="BH3969" i="4"/>
  <c r="BG3969" i="4"/>
  <c r="BF3969" i="4"/>
  <c r="T3969" i="4"/>
  <c r="R3969" i="4"/>
  <c r="P3969" i="4"/>
  <c r="BI3964" i="4"/>
  <c r="BH3964" i="4"/>
  <c r="BG3964" i="4"/>
  <c r="BF3964" i="4"/>
  <c r="T3964" i="4"/>
  <c r="R3964" i="4"/>
  <c r="P3964" i="4"/>
  <c r="BI3959" i="4"/>
  <c r="BH3959" i="4"/>
  <c r="BG3959" i="4"/>
  <c r="BF3959" i="4"/>
  <c r="T3959" i="4"/>
  <c r="R3959" i="4"/>
  <c r="P3959" i="4"/>
  <c r="BI3954" i="4"/>
  <c r="BH3954" i="4"/>
  <c r="BG3954" i="4"/>
  <c r="BF3954" i="4"/>
  <c r="T3954" i="4"/>
  <c r="R3954" i="4"/>
  <c r="P3954" i="4"/>
  <c r="BI3949" i="4"/>
  <c r="BH3949" i="4"/>
  <c r="BG3949" i="4"/>
  <c r="BF3949" i="4"/>
  <c r="T3949" i="4"/>
  <c r="R3949" i="4"/>
  <c r="P3949" i="4"/>
  <c r="BI3943" i="4"/>
  <c r="BH3943" i="4"/>
  <c r="BG3943" i="4"/>
  <c r="BF3943" i="4"/>
  <c r="T3943" i="4"/>
  <c r="R3943" i="4"/>
  <c r="P3943" i="4"/>
  <c r="BI3937" i="4"/>
  <c r="BH3937" i="4"/>
  <c r="BG3937" i="4"/>
  <c r="BF3937" i="4"/>
  <c r="T3937" i="4"/>
  <c r="R3937" i="4"/>
  <c r="P3937" i="4"/>
  <c r="BI3933" i="4"/>
  <c r="BH3933" i="4"/>
  <c r="BG3933" i="4"/>
  <c r="BF3933" i="4"/>
  <c r="T3933" i="4"/>
  <c r="R3933" i="4"/>
  <c r="P3933" i="4"/>
  <c r="BI3929" i="4"/>
  <c r="BH3929" i="4"/>
  <c r="BG3929" i="4"/>
  <c r="BF3929" i="4"/>
  <c r="T3929" i="4"/>
  <c r="R3929" i="4"/>
  <c r="P3929" i="4"/>
  <c r="BI3923" i="4"/>
  <c r="BH3923" i="4"/>
  <c r="BG3923" i="4"/>
  <c r="BF3923" i="4"/>
  <c r="T3923" i="4"/>
  <c r="R3923" i="4"/>
  <c r="P3923" i="4"/>
  <c r="BI3917" i="4"/>
  <c r="BH3917" i="4"/>
  <c r="BG3917" i="4"/>
  <c r="BF3917" i="4"/>
  <c r="T3917" i="4"/>
  <c r="R3917" i="4"/>
  <c r="P3917" i="4"/>
  <c r="BI3911" i="4"/>
  <c r="BH3911" i="4"/>
  <c r="BG3911" i="4"/>
  <c r="BF3911" i="4"/>
  <c r="T3911" i="4"/>
  <c r="R3911" i="4"/>
  <c r="P3911" i="4"/>
  <c r="BI3907" i="4"/>
  <c r="BH3907" i="4"/>
  <c r="BG3907" i="4"/>
  <c r="BF3907" i="4"/>
  <c r="T3907" i="4"/>
  <c r="R3907" i="4"/>
  <c r="P3907" i="4"/>
  <c r="BI3900" i="4"/>
  <c r="BH3900" i="4"/>
  <c r="BG3900" i="4"/>
  <c r="BF3900" i="4"/>
  <c r="T3900" i="4"/>
  <c r="R3900" i="4"/>
  <c r="P3900" i="4"/>
  <c r="BI3889" i="4"/>
  <c r="BH3889" i="4"/>
  <c r="BG3889" i="4"/>
  <c r="BF3889" i="4"/>
  <c r="T3889" i="4"/>
  <c r="R3889" i="4"/>
  <c r="P3889" i="4"/>
  <c r="BI3883" i="4"/>
  <c r="BH3883" i="4"/>
  <c r="BG3883" i="4"/>
  <c r="BF3883" i="4"/>
  <c r="T3883" i="4"/>
  <c r="R3883" i="4"/>
  <c r="P3883" i="4"/>
  <c r="BI3879" i="4"/>
  <c r="BH3879" i="4"/>
  <c r="BG3879" i="4"/>
  <c r="BF3879" i="4"/>
  <c r="T3879" i="4"/>
  <c r="R3879" i="4"/>
  <c r="P3879" i="4"/>
  <c r="BI3873" i="4"/>
  <c r="BH3873" i="4"/>
  <c r="BG3873" i="4"/>
  <c r="BF3873" i="4"/>
  <c r="T3873" i="4"/>
  <c r="R3873" i="4"/>
  <c r="P3873" i="4"/>
  <c r="BI3867" i="4"/>
  <c r="BH3867" i="4"/>
  <c r="BG3867" i="4"/>
  <c r="BF3867" i="4"/>
  <c r="T3867" i="4"/>
  <c r="R3867" i="4"/>
  <c r="P3867" i="4"/>
  <c r="BI3861" i="4"/>
  <c r="BH3861" i="4"/>
  <c r="BG3861" i="4"/>
  <c r="BF3861" i="4"/>
  <c r="T3861" i="4"/>
  <c r="R3861" i="4"/>
  <c r="P3861" i="4"/>
  <c r="BI3858" i="4"/>
  <c r="BH3858" i="4"/>
  <c r="BG3858" i="4"/>
  <c r="BF3858" i="4"/>
  <c r="T3858" i="4"/>
  <c r="R3858" i="4"/>
  <c r="P3858" i="4"/>
  <c r="BI3854" i="4"/>
  <c r="BH3854" i="4"/>
  <c r="BG3854" i="4"/>
  <c r="BF3854" i="4"/>
  <c r="T3854" i="4"/>
  <c r="R3854" i="4"/>
  <c r="P3854" i="4"/>
  <c r="BI3848" i="4"/>
  <c r="BH3848" i="4"/>
  <c r="BG3848" i="4"/>
  <c r="BF3848" i="4"/>
  <c r="T3848" i="4"/>
  <c r="R3848" i="4"/>
  <c r="P3848" i="4"/>
  <c r="BI3843" i="4"/>
  <c r="BH3843" i="4"/>
  <c r="BG3843" i="4"/>
  <c r="BF3843" i="4"/>
  <c r="T3843" i="4"/>
  <c r="R3843" i="4"/>
  <c r="P3843" i="4"/>
  <c r="BI3839" i="4"/>
  <c r="BH3839" i="4"/>
  <c r="BG3839" i="4"/>
  <c r="BF3839" i="4"/>
  <c r="T3839" i="4"/>
  <c r="R3839" i="4"/>
  <c r="P3839" i="4"/>
  <c r="BI3837" i="4"/>
  <c r="BH3837" i="4"/>
  <c r="BG3837" i="4"/>
  <c r="BF3837" i="4"/>
  <c r="T3837" i="4"/>
  <c r="R3837" i="4"/>
  <c r="P3837" i="4"/>
  <c r="BI3832" i="4"/>
  <c r="BH3832" i="4"/>
  <c r="BG3832" i="4"/>
  <c r="BF3832" i="4"/>
  <c r="T3832" i="4"/>
  <c r="R3832" i="4"/>
  <c r="P3832" i="4"/>
  <c r="BI3826" i="4"/>
  <c r="BH3826" i="4"/>
  <c r="BG3826" i="4"/>
  <c r="BF3826" i="4"/>
  <c r="T3826" i="4"/>
  <c r="R3826" i="4"/>
  <c r="P3826" i="4"/>
  <c r="BI3824" i="4"/>
  <c r="BH3824" i="4"/>
  <c r="BG3824" i="4"/>
  <c r="BF3824" i="4"/>
  <c r="T3824" i="4"/>
  <c r="R3824" i="4"/>
  <c r="P3824" i="4"/>
  <c r="BI3821" i="4"/>
  <c r="BH3821" i="4"/>
  <c r="BG3821" i="4"/>
  <c r="BF3821" i="4"/>
  <c r="T3821" i="4"/>
  <c r="R3821" i="4"/>
  <c r="P3821" i="4"/>
  <c r="BI3818" i="4"/>
  <c r="BH3818" i="4"/>
  <c r="BG3818" i="4"/>
  <c r="BF3818" i="4"/>
  <c r="T3818" i="4"/>
  <c r="R3818" i="4"/>
  <c r="P3818" i="4"/>
  <c r="BI3812" i="4"/>
  <c r="BH3812" i="4"/>
  <c r="BG3812" i="4"/>
  <c r="BF3812" i="4"/>
  <c r="T3812" i="4"/>
  <c r="R3812" i="4"/>
  <c r="P3812" i="4"/>
  <c r="BI3806" i="4"/>
  <c r="BH3806" i="4"/>
  <c r="BG3806" i="4"/>
  <c r="BF3806" i="4"/>
  <c r="T3806" i="4"/>
  <c r="R3806" i="4"/>
  <c r="P3806" i="4"/>
  <c r="BI3803" i="4"/>
  <c r="BH3803" i="4"/>
  <c r="BG3803" i="4"/>
  <c r="BF3803" i="4"/>
  <c r="T3803" i="4"/>
  <c r="R3803" i="4"/>
  <c r="P3803" i="4"/>
  <c r="BI3799" i="4"/>
  <c r="BH3799" i="4"/>
  <c r="BG3799" i="4"/>
  <c r="BF3799" i="4"/>
  <c r="T3799" i="4"/>
  <c r="R3799" i="4"/>
  <c r="P3799" i="4"/>
  <c r="BI3792" i="4"/>
  <c r="BH3792" i="4"/>
  <c r="BG3792" i="4"/>
  <c r="BF3792" i="4"/>
  <c r="T3792" i="4"/>
  <c r="R3792" i="4"/>
  <c r="P3792" i="4"/>
  <c r="BI3786" i="4"/>
  <c r="BH3786" i="4"/>
  <c r="BG3786" i="4"/>
  <c r="BF3786" i="4"/>
  <c r="T3786" i="4"/>
  <c r="R3786" i="4"/>
  <c r="P3786" i="4"/>
  <c r="BI3779" i="4"/>
  <c r="BH3779" i="4"/>
  <c r="BG3779" i="4"/>
  <c r="BF3779" i="4"/>
  <c r="T3779" i="4"/>
  <c r="R3779" i="4"/>
  <c r="P3779" i="4"/>
  <c r="BI3774" i="4"/>
  <c r="BH3774" i="4"/>
  <c r="BG3774" i="4"/>
  <c r="BF3774" i="4"/>
  <c r="T3774" i="4"/>
  <c r="R3774" i="4"/>
  <c r="P3774" i="4"/>
  <c r="BI3769" i="4"/>
  <c r="BH3769" i="4"/>
  <c r="BG3769" i="4"/>
  <c r="BF3769" i="4"/>
  <c r="T3769" i="4"/>
  <c r="R3769" i="4"/>
  <c r="P3769" i="4"/>
  <c r="BI3764" i="4"/>
  <c r="BH3764" i="4"/>
  <c r="BG3764" i="4"/>
  <c r="BF3764" i="4"/>
  <c r="T3764" i="4"/>
  <c r="R3764" i="4"/>
  <c r="P3764" i="4"/>
  <c r="BI3759" i="4"/>
  <c r="BH3759" i="4"/>
  <c r="BG3759" i="4"/>
  <c r="BF3759" i="4"/>
  <c r="T3759" i="4"/>
  <c r="R3759" i="4"/>
  <c r="P3759" i="4"/>
  <c r="BI3754" i="4"/>
  <c r="BH3754" i="4"/>
  <c r="BG3754" i="4"/>
  <c r="BF3754" i="4"/>
  <c r="T3754" i="4"/>
  <c r="R3754" i="4"/>
  <c r="P3754" i="4"/>
  <c r="BI3750" i="4"/>
  <c r="BH3750" i="4"/>
  <c r="BG3750" i="4"/>
  <c r="BF3750" i="4"/>
  <c r="T3750" i="4"/>
  <c r="R3750" i="4"/>
  <c r="P3750" i="4"/>
  <c r="BI3746" i="4"/>
  <c r="BH3746" i="4"/>
  <c r="BG3746" i="4"/>
  <c r="BF3746" i="4"/>
  <c r="T3746" i="4"/>
  <c r="R3746" i="4"/>
  <c r="P3746" i="4"/>
  <c r="BI3741" i="4"/>
  <c r="BH3741" i="4"/>
  <c r="BG3741" i="4"/>
  <c r="BF3741" i="4"/>
  <c r="T3741" i="4"/>
  <c r="R3741" i="4"/>
  <c r="P3741" i="4"/>
  <c r="BI3736" i="4"/>
  <c r="BH3736" i="4"/>
  <c r="BG3736" i="4"/>
  <c r="BF3736" i="4"/>
  <c r="T3736" i="4"/>
  <c r="R3736" i="4"/>
  <c r="P3736" i="4"/>
  <c r="BI3731" i="4"/>
  <c r="BH3731" i="4"/>
  <c r="BG3731" i="4"/>
  <c r="BF3731" i="4"/>
  <c r="T3731" i="4"/>
  <c r="R3731" i="4"/>
  <c r="P3731" i="4"/>
  <c r="BI3726" i="4"/>
  <c r="BH3726" i="4"/>
  <c r="BG3726" i="4"/>
  <c r="BF3726" i="4"/>
  <c r="T3726" i="4"/>
  <c r="R3726" i="4"/>
  <c r="P3726" i="4"/>
  <c r="BI3721" i="4"/>
  <c r="BH3721" i="4"/>
  <c r="BG3721" i="4"/>
  <c r="BF3721" i="4"/>
  <c r="T3721" i="4"/>
  <c r="R3721" i="4"/>
  <c r="P3721" i="4"/>
  <c r="BI3717" i="4"/>
  <c r="BH3717" i="4"/>
  <c r="BG3717" i="4"/>
  <c r="BF3717" i="4"/>
  <c r="T3717" i="4"/>
  <c r="R3717" i="4"/>
  <c r="P3717" i="4"/>
  <c r="BI3713" i="4"/>
  <c r="BH3713" i="4"/>
  <c r="BG3713" i="4"/>
  <c r="BF3713" i="4"/>
  <c r="T3713" i="4"/>
  <c r="R3713" i="4"/>
  <c r="P3713" i="4"/>
  <c r="BI3706" i="4"/>
  <c r="BH3706" i="4"/>
  <c r="BG3706" i="4"/>
  <c r="BF3706" i="4"/>
  <c r="T3706" i="4"/>
  <c r="R3706" i="4"/>
  <c r="P3706" i="4"/>
  <c r="BI3703" i="4"/>
  <c r="BH3703" i="4"/>
  <c r="BG3703" i="4"/>
  <c r="BF3703" i="4"/>
  <c r="T3703" i="4"/>
  <c r="R3703" i="4"/>
  <c r="P3703" i="4"/>
  <c r="BI3697" i="4"/>
  <c r="BH3697" i="4"/>
  <c r="BG3697" i="4"/>
  <c r="BF3697" i="4"/>
  <c r="T3697" i="4"/>
  <c r="R3697" i="4"/>
  <c r="P3697" i="4"/>
  <c r="BI3695" i="4"/>
  <c r="BH3695" i="4"/>
  <c r="BG3695" i="4"/>
  <c r="BF3695" i="4"/>
  <c r="T3695" i="4"/>
  <c r="R3695" i="4"/>
  <c r="P3695" i="4"/>
  <c r="BI3688" i="4"/>
  <c r="BH3688" i="4"/>
  <c r="BG3688" i="4"/>
  <c r="BF3688" i="4"/>
  <c r="T3688" i="4"/>
  <c r="R3688" i="4"/>
  <c r="P3688" i="4"/>
  <c r="BI3681" i="4"/>
  <c r="BH3681" i="4"/>
  <c r="BG3681" i="4"/>
  <c r="BF3681" i="4"/>
  <c r="T3681" i="4"/>
  <c r="R3681" i="4"/>
  <c r="P3681" i="4"/>
  <c r="BI3664" i="4"/>
  <c r="BH3664" i="4"/>
  <c r="BG3664" i="4"/>
  <c r="BF3664" i="4"/>
  <c r="T3664" i="4"/>
  <c r="R3664" i="4"/>
  <c r="P3664" i="4"/>
  <c r="BI3654" i="4"/>
  <c r="BH3654" i="4"/>
  <c r="BG3654" i="4"/>
  <c r="BF3654" i="4"/>
  <c r="T3654" i="4"/>
  <c r="R3654" i="4"/>
  <c r="P3654" i="4"/>
  <c r="BI3641" i="4"/>
  <c r="BH3641" i="4"/>
  <c r="BG3641" i="4"/>
  <c r="BF3641" i="4"/>
  <c r="T3641" i="4"/>
  <c r="R3641" i="4"/>
  <c r="P3641" i="4"/>
  <c r="BI3632" i="4"/>
  <c r="BH3632" i="4"/>
  <c r="BG3632" i="4"/>
  <c r="BF3632" i="4"/>
  <c r="T3632" i="4"/>
  <c r="R3632" i="4"/>
  <c r="P3632" i="4"/>
  <c r="BI3616" i="4"/>
  <c r="BH3616" i="4"/>
  <c r="BG3616" i="4"/>
  <c r="BF3616" i="4"/>
  <c r="T3616" i="4"/>
  <c r="R3616" i="4"/>
  <c r="P3616" i="4"/>
  <c r="BI3611" i="4"/>
  <c r="BH3611" i="4"/>
  <c r="BG3611" i="4"/>
  <c r="BF3611" i="4"/>
  <c r="T3611" i="4"/>
  <c r="R3611" i="4"/>
  <c r="P3611" i="4"/>
  <c r="BI3606" i="4"/>
  <c r="BH3606" i="4"/>
  <c r="BG3606" i="4"/>
  <c r="BF3606" i="4"/>
  <c r="T3606" i="4"/>
  <c r="R3606" i="4"/>
  <c r="P3606" i="4"/>
  <c r="BI3601" i="4"/>
  <c r="BH3601" i="4"/>
  <c r="BG3601" i="4"/>
  <c r="BF3601" i="4"/>
  <c r="T3601" i="4"/>
  <c r="R3601" i="4"/>
  <c r="P3601" i="4"/>
  <c r="BI3596" i="4"/>
  <c r="BH3596" i="4"/>
  <c r="BG3596" i="4"/>
  <c r="BF3596" i="4"/>
  <c r="T3596" i="4"/>
  <c r="R3596" i="4"/>
  <c r="P3596" i="4"/>
  <c r="BI3591" i="4"/>
  <c r="BH3591" i="4"/>
  <c r="BG3591" i="4"/>
  <c r="BF3591" i="4"/>
  <c r="T3591" i="4"/>
  <c r="R3591" i="4"/>
  <c r="P3591" i="4"/>
  <c r="BI3586" i="4"/>
  <c r="BH3586" i="4"/>
  <c r="BG3586" i="4"/>
  <c r="BF3586" i="4"/>
  <c r="T3586" i="4"/>
  <c r="R3586" i="4"/>
  <c r="P3586" i="4"/>
  <c r="BI3581" i="4"/>
  <c r="BH3581" i="4"/>
  <c r="BG3581" i="4"/>
  <c r="BF3581" i="4"/>
  <c r="T3581" i="4"/>
  <c r="R3581" i="4"/>
  <c r="P3581" i="4"/>
  <c r="BI3576" i="4"/>
  <c r="BH3576" i="4"/>
  <c r="BG3576" i="4"/>
  <c r="BF3576" i="4"/>
  <c r="T3576" i="4"/>
  <c r="R3576" i="4"/>
  <c r="P3576" i="4"/>
  <c r="BI3571" i="4"/>
  <c r="BH3571" i="4"/>
  <c r="BG3571" i="4"/>
  <c r="BF3571" i="4"/>
  <c r="T3571" i="4"/>
  <c r="R3571" i="4"/>
  <c r="P3571" i="4"/>
  <c r="BI3566" i="4"/>
  <c r="BH3566" i="4"/>
  <c r="BG3566" i="4"/>
  <c r="BF3566" i="4"/>
  <c r="T3566" i="4"/>
  <c r="R3566" i="4"/>
  <c r="P3566" i="4"/>
  <c r="BI3562" i="4"/>
  <c r="BH3562" i="4"/>
  <c r="BG3562" i="4"/>
  <c r="BF3562" i="4"/>
  <c r="T3562" i="4"/>
  <c r="R3562" i="4"/>
  <c r="P3562" i="4"/>
  <c r="BI3557" i="4"/>
  <c r="BH3557" i="4"/>
  <c r="BG3557" i="4"/>
  <c r="BF3557" i="4"/>
  <c r="T3557" i="4"/>
  <c r="R3557" i="4"/>
  <c r="P3557" i="4"/>
  <c r="BI3552" i="4"/>
  <c r="BH3552" i="4"/>
  <c r="BG3552" i="4"/>
  <c r="BF3552" i="4"/>
  <c r="T3552" i="4"/>
  <c r="R3552" i="4"/>
  <c r="P3552" i="4"/>
  <c r="BI3548" i="4"/>
  <c r="BH3548" i="4"/>
  <c r="BG3548" i="4"/>
  <c r="BF3548" i="4"/>
  <c r="T3548" i="4"/>
  <c r="R3548" i="4"/>
  <c r="P3548" i="4"/>
  <c r="BI3540" i="4"/>
  <c r="BH3540" i="4"/>
  <c r="BG3540" i="4"/>
  <c r="BF3540" i="4"/>
  <c r="T3540" i="4"/>
  <c r="R3540" i="4"/>
  <c r="P3540" i="4"/>
  <c r="BI3535" i="4"/>
  <c r="BH3535" i="4"/>
  <c r="BG3535" i="4"/>
  <c r="BF3535" i="4"/>
  <c r="T3535" i="4"/>
  <c r="R3535" i="4"/>
  <c r="P3535" i="4"/>
  <c r="BI3530" i="4"/>
  <c r="BH3530" i="4"/>
  <c r="BG3530" i="4"/>
  <c r="BF3530" i="4"/>
  <c r="T3530" i="4"/>
  <c r="R3530" i="4"/>
  <c r="P3530" i="4"/>
  <c r="BI3525" i="4"/>
  <c r="BH3525" i="4"/>
  <c r="BG3525" i="4"/>
  <c r="BF3525" i="4"/>
  <c r="T3525" i="4"/>
  <c r="R3525" i="4"/>
  <c r="P3525" i="4"/>
  <c r="BI3521" i="4"/>
  <c r="BH3521" i="4"/>
  <c r="BG3521" i="4"/>
  <c r="BF3521" i="4"/>
  <c r="T3521" i="4"/>
  <c r="R3521" i="4"/>
  <c r="P3521" i="4"/>
  <c r="BI3516" i="4"/>
  <c r="BH3516" i="4"/>
  <c r="BG3516" i="4"/>
  <c r="BF3516" i="4"/>
  <c r="T3516" i="4"/>
  <c r="R3516" i="4"/>
  <c r="P3516" i="4"/>
  <c r="BI3511" i="4"/>
  <c r="BH3511" i="4"/>
  <c r="BG3511" i="4"/>
  <c r="BF3511" i="4"/>
  <c r="T3511" i="4"/>
  <c r="R3511" i="4"/>
  <c r="P3511" i="4"/>
  <c r="BI3506" i="4"/>
  <c r="BH3506" i="4"/>
  <c r="BG3506" i="4"/>
  <c r="BF3506" i="4"/>
  <c r="T3506" i="4"/>
  <c r="R3506" i="4"/>
  <c r="P3506" i="4"/>
  <c r="BI3501" i="4"/>
  <c r="BH3501" i="4"/>
  <c r="BG3501" i="4"/>
  <c r="BF3501" i="4"/>
  <c r="T3501" i="4"/>
  <c r="R3501" i="4"/>
  <c r="P3501" i="4"/>
  <c r="BI3496" i="4"/>
  <c r="BH3496" i="4"/>
  <c r="BG3496" i="4"/>
  <c r="BF3496" i="4"/>
  <c r="T3496" i="4"/>
  <c r="R3496" i="4"/>
  <c r="P3496" i="4"/>
  <c r="BI3491" i="4"/>
  <c r="BH3491" i="4"/>
  <c r="BG3491" i="4"/>
  <c r="BF3491" i="4"/>
  <c r="T3491" i="4"/>
  <c r="R3491" i="4"/>
  <c r="P3491" i="4"/>
  <c r="BI3487" i="4"/>
  <c r="BH3487" i="4"/>
  <c r="BG3487" i="4"/>
  <c r="BF3487" i="4"/>
  <c r="T3487" i="4"/>
  <c r="R3487" i="4"/>
  <c r="P3487" i="4"/>
  <c r="BI3482" i="4"/>
  <c r="BH3482" i="4"/>
  <c r="BG3482" i="4"/>
  <c r="BF3482" i="4"/>
  <c r="T3482" i="4"/>
  <c r="R3482" i="4"/>
  <c r="P3482" i="4"/>
  <c r="BI3476" i="4"/>
  <c r="BH3476" i="4"/>
  <c r="BG3476" i="4"/>
  <c r="BF3476" i="4"/>
  <c r="T3476" i="4"/>
  <c r="R3476" i="4"/>
  <c r="P3476" i="4"/>
  <c r="BI3471" i="4"/>
  <c r="BH3471" i="4"/>
  <c r="BG3471" i="4"/>
  <c r="BF3471" i="4"/>
  <c r="T3471" i="4"/>
  <c r="R3471" i="4"/>
  <c r="P3471" i="4"/>
  <c r="BI3467" i="4"/>
  <c r="BH3467" i="4"/>
  <c r="BG3467" i="4"/>
  <c r="BF3467" i="4"/>
  <c r="T3467" i="4"/>
  <c r="R3467" i="4"/>
  <c r="P3467" i="4"/>
  <c r="BI3462" i="4"/>
  <c r="BH3462" i="4"/>
  <c r="BG3462" i="4"/>
  <c r="BF3462" i="4"/>
  <c r="T3462" i="4"/>
  <c r="R3462" i="4"/>
  <c r="P3462" i="4"/>
  <c r="BI3456" i="4"/>
  <c r="BH3456" i="4"/>
  <c r="BG3456" i="4"/>
  <c r="BF3456" i="4"/>
  <c r="T3456" i="4"/>
  <c r="R3456" i="4"/>
  <c r="P3456" i="4"/>
  <c r="BI3450" i="4"/>
  <c r="BH3450" i="4"/>
  <c r="BG3450" i="4"/>
  <c r="BF3450" i="4"/>
  <c r="T3450" i="4"/>
  <c r="R3450" i="4"/>
  <c r="P3450" i="4"/>
  <c r="BI3444" i="4"/>
  <c r="BH3444" i="4"/>
  <c r="BG3444" i="4"/>
  <c r="BF3444" i="4"/>
  <c r="T3444" i="4"/>
  <c r="R3444" i="4"/>
  <c r="P3444" i="4"/>
  <c r="BI3438" i="4"/>
  <c r="BH3438" i="4"/>
  <c r="BG3438" i="4"/>
  <c r="BF3438" i="4"/>
  <c r="T3438" i="4"/>
  <c r="R3438" i="4"/>
  <c r="P3438" i="4"/>
  <c r="BI3432" i="4"/>
  <c r="BH3432" i="4"/>
  <c r="BG3432" i="4"/>
  <c r="BF3432" i="4"/>
  <c r="T3432" i="4"/>
  <c r="R3432" i="4"/>
  <c r="P3432" i="4"/>
  <c r="BI3427" i="4"/>
  <c r="BH3427" i="4"/>
  <c r="BG3427" i="4"/>
  <c r="BF3427" i="4"/>
  <c r="T3427" i="4"/>
  <c r="R3427" i="4"/>
  <c r="P3427" i="4"/>
  <c r="BI3421" i="4"/>
  <c r="BH3421" i="4"/>
  <c r="BG3421" i="4"/>
  <c r="BF3421" i="4"/>
  <c r="T3421" i="4"/>
  <c r="R3421" i="4"/>
  <c r="P3421" i="4"/>
  <c r="BI3416" i="4"/>
  <c r="BH3416" i="4"/>
  <c r="BG3416" i="4"/>
  <c r="BF3416" i="4"/>
  <c r="T3416" i="4"/>
  <c r="R3416" i="4"/>
  <c r="P3416" i="4"/>
  <c r="BI3411" i="4"/>
  <c r="BH3411" i="4"/>
  <c r="BG3411" i="4"/>
  <c r="BF3411" i="4"/>
  <c r="T3411" i="4"/>
  <c r="R3411" i="4"/>
  <c r="P3411" i="4"/>
  <c r="BI3406" i="4"/>
  <c r="BH3406" i="4"/>
  <c r="BG3406" i="4"/>
  <c r="BF3406" i="4"/>
  <c r="T3406" i="4"/>
  <c r="R3406" i="4"/>
  <c r="P3406" i="4"/>
  <c r="BI3401" i="4"/>
  <c r="BH3401" i="4"/>
  <c r="BG3401" i="4"/>
  <c r="BF3401" i="4"/>
  <c r="T3401" i="4"/>
  <c r="R3401" i="4"/>
  <c r="P3401" i="4"/>
  <c r="BI3396" i="4"/>
  <c r="BH3396" i="4"/>
  <c r="BG3396" i="4"/>
  <c r="BF3396" i="4"/>
  <c r="T3396" i="4"/>
  <c r="R3396" i="4"/>
  <c r="P3396" i="4"/>
  <c r="BI3392" i="4"/>
  <c r="BH3392" i="4"/>
  <c r="BG3392" i="4"/>
  <c r="BF3392" i="4"/>
  <c r="T3392" i="4"/>
  <c r="R3392" i="4"/>
  <c r="P3392" i="4"/>
  <c r="BI3386" i="4"/>
  <c r="BH3386" i="4"/>
  <c r="BG3386" i="4"/>
  <c r="BF3386" i="4"/>
  <c r="T3386" i="4"/>
  <c r="R3386" i="4"/>
  <c r="P3386" i="4"/>
  <c r="BI3380" i="4"/>
  <c r="BH3380" i="4"/>
  <c r="BG3380" i="4"/>
  <c r="BF3380" i="4"/>
  <c r="T3380" i="4"/>
  <c r="R3380" i="4"/>
  <c r="P3380" i="4"/>
  <c r="BI3374" i="4"/>
  <c r="BH3374" i="4"/>
  <c r="BG3374" i="4"/>
  <c r="BF3374" i="4"/>
  <c r="T3374" i="4"/>
  <c r="R3374" i="4"/>
  <c r="P3374" i="4"/>
  <c r="BI3368" i="4"/>
  <c r="BH3368" i="4"/>
  <c r="BG3368" i="4"/>
  <c r="BF3368" i="4"/>
  <c r="T3368" i="4"/>
  <c r="R3368" i="4"/>
  <c r="P3368" i="4"/>
  <c r="BI3362" i="4"/>
  <c r="BH3362" i="4"/>
  <c r="BG3362" i="4"/>
  <c r="BF3362" i="4"/>
  <c r="T3362" i="4"/>
  <c r="R3362" i="4"/>
  <c r="P3362" i="4"/>
  <c r="BI3356" i="4"/>
  <c r="BH3356" i="4"/>
  <c r="BG3356" i="4"/>
  <c r="BF3356" i="4"/>
  <c r="T3356" i="4"/>
  <c r="R3356" i="4"/>
  <c r="P3356" i="4"/>
  <c r="BI3351" i="4"/>
  <c r="BH3351" i="4"/>
  <c r="BG3351" i="4"/>
  <c r="BF3351" i="4"/>
  <c r="T3351" i="4"/>
  <c r="R3351" i="4"/>
  <c r="P3351" i="4"/>
  <c r="BI3344" i="4"/>
  <c r="BH3344" i="4"/>
  <c r="BG3344" i="4"/>
  <c r="BF3344" i="4"/>
  <c r="T3344" i="4"/>
  <c r="R3344" i="4"/>
  <c r="P3344" i="4"/>
  <c r="BI3338" i="4"/>
  <c r="BH3338" i="4"/>
  <c r="BG3338" i="4"/>
  <c r="BF3338" i="4"/>
  <c r="T3338" i="4"/>
  <c r="R3338" i="4"/>
  <c r="P3338" i="4"/>
  <c r="BI3332" i="4"/>
  <c r="BH3332" i="4"/>
  <c r="BG3332" i="4"/>
  <c r="BF3332" i="4"/>
  <c r="T3332" i="4"/>
  <c r="R3332" i="4"/>
  <c r="P3332" i="4"/>
  <c r="BI3326" i="4"/>
  <c r="BH3326" i="4"/>
  <c r="BG3326" i="4"/>
  <c r="BF3326" i="4"/>
  <c r="T3326" i="4"/>
  <c r="R3326" i="4"/>
  <c r="P3326" i="4"/>
  <c r="BI3320" i="4"/>
  <c r="BH3320" i="4"/>
  <c r="BG3320" i="4"/>
  <c r="BF3320" i="4"/>
  <c r="T3320" i="4"/>
  <c r="R3320" i="4"/>
  <c r="P3320" i="4"/>
  <c r="BI3314" i="4"/>
  <c r="BH3314" i="4"/>
  <c r="BG3314" i="4"/>
  <c r="BF3314" i="4"/>
  <c r="T3314" i="4"/>
  <c r="R3314" i="4"/>
  <c r="P3314" i="4"/>
  <c r="BI3309" i="4"/>
  <c r="BH3309" i="4"/>
  <c r="BG3309" i="4"/>
  <c r="BF3309" i="4"/>
  <c r="T3309" i="4"/>
  <c r="R3309" i="4"/>
  <c r="P3309" i="4"/>
  <c r="BI3302" i="4"/>
  <c r="BH3302" i="4"/>
  <c r="BG3302" i="4"/>
  <c r="BF3302" i="4"/>
  <c r="T3302" i="4"/>
  <c r="R3302" i="4"/>
  <c r="P3302" i="4"/>
  <c r="BI3295" i="4"/>
  <c r="BH3295" i="4"/>
  <c r="BG3295" i="4"/>
  <c r="BF3295" i="4"/>
  <c r="T3295" i="4"/>
  <c r="R3295" i="4"/>
  <c r="P3295" i="4"/>
  <c r="BI3292" i="4"/>
  <c r="BH3292" i="4"/>
  <c r="BG3292" i="4"/>
  <c r="BF3292" i="4"/>
  <c r="T3292" i="4"/>
  <c r="R3292" i="4"/>
  <c r="P3292" i="4"/>
  <c r="BI3286" i="4"/>
  <c r="BH3286" i="4"/>
  <c r="BG3286" i="4"/>
  <c r="BF3286" i="4"/>
  <c r="T3286" i="4"/>
  <c r="R3286" i="4"/>
  <c r="P3286" i="4"/>
  <c r="BI3280" i="4"/>
  <c r="BH3280" i="4"/>
  <c r="BG3280" i="4"/>
  <c r="BF3280" i="4"/>
  <c r="T3280" i="4"/>
  <c r="R3280" i="4"/>
  <c r="P3280" i="4"/>
  <c r="BI3274" i="4"/>
  <c r="BH3274" i="4"/>
  <c r="BG3274" i="4"/>
  <c r="BF3274" i="4"/>
  <c r="T3274" i="4"/>
  <c r="R3274" i="4"/>
  <c r="P3274" i="4"/>
  <c r="BI3272" i="4"/>
  <c r="BH3272" i="4"/>
  <c r="BG3272" i="4"/>
  <c r="BF3272" i="4"/>
  <c r="T3272" i="4"/>
  <c r="R3272" i="4"/>
  <c r="P3272" i="4"/>
  <c r="BI3268" i="4"/>
  <c r="BH3268" i="4"/>
  <c r="BG3268" i="4"/>
  <c r="BF3268" i="4"/>
  <c r="T3268" i="4"/>
  <c r="R3268" i="4"/>
  <c r="P3268" i="4"/>
  <c r="BI3264" i="4"/>
  <c r="BH3264" i="4"/>
  <c r="BG3264" i="4"/>
  <c r="BF3264" i="4"/>
  <c r="T3264" i="4"/>
  <c r="R3264" i="4"/>
  <c r="P3264" i="4"/>
  <c r="BI3257" i="4"/>
  <c r="BH3257" i="4"/>
  <c r="BG3257" i="4"/>
  <c r="BF3257" i="4"/>
  <c r="T3257" i="4"/>
  <c r="R3257" i="4"/>
  <c r="P3257" i="4"/>
  <c r="BI3251" i="4"/>
  <c r="BH3251" i="4"/>
  <c r="BG3251" i="4"/>
  <c r="BF3251" i="4"/>
  <c r="T3251" i="4"/>
  <c r="R3251" i="4"/>
  <c r="P3251" i="4"/>
  <c r="BI3245" i="4"/>
  <c r="BH3245" i="4"/>
  <c r="BG3245" i="4"/>
  <c r="BF3245" i="4"/>
  <c r="T3245" i="4"/>
  <c r="R3245" i="4"/>
  <c r="P3245" i="4"/>
  <c r="BI3240" i="4"/>
  <c r="BH3240" i="4"/>
  <c r="BG3240" i="4"/>
  <c r="BF3240" i="4"/>
  <c r="T3240" i="4"/>
  <c r="R3240" i="4"/>
  <c r="P3240" i="4"/>
  <c r="BI3235" i="4"/>
  <c r="BH3235" i="4"/>
  <c r="BG3235" i="4"/>
  <c r="BF3235" i="4"/>
  <c r="T3235" i="4"/>
  <c r="R3235" i="4"/>
  <c r="P3235" i="4"/>
  <c r="BI3230" i="4"/>
  <c r="BH3230" i="4"/>
  <c r="BG3230" i="4"/>
  <c r="BF3230" i="4"/>
  <c r="T3230" i="4"/>
  <c r="R3230" i="4"/>
  <c r="P3230" i="4"/>
  <c r="BI3225" i="4"/>
  <c r="BH3225" i="4"/>
  <c r="BG3225" i="4"/>
  <c r="BF3225" i="4"/>
  <c r="T3225" i="4"/>
  <c r="R3225" i="4"/>
  <c r="P3225" i="4"/>
  <c r="BI3220" i="4"/>
  <c r="BH3220" i="4"/>
  <c r="BG3220" i="4"/>
  <c r="BF3220" i="4"/>
  <c r="T3220" i="4"/>
  <c r="R3220" i="4"/>
  <c r="P3220" i="4"/>
  <c r="BI3216" i="4"/>
  <c r="BH3216" i="4"/>
  <c r="BG3216" i="4"/>
  <c r="BF3216" i="4"/>
  <c r="T3216" i="4"/>
  <c r="R3216" i="4"/>
  <c r="P3216" i="4"/>
  <c r="BI3210" i="4"/>
  <c r="BH3210" i="4"/>
  <c r="BG3210" i="4"/>
  <c r="BF3210" i="4"/>
  <c r="T3210" i="4"/>
  <c r="R3210" i="4"/>
  <c r="P3210" i="4"/>
  <c r="BI3205" i="4"/>
  <c r="BH3205" i="4"/>
  <c r="BG3205" i="4"/>
  <c r="BF3205" i="4"/>
  <c r="T3205" i="4"/>
  <c r="R3205" i="4"/>
  <c r="P3205" i="4"/>
  <c r="BI3200" i="4"/>
  <c r="BH3200" i="4"/>
  <c r="BG3200" i="4"/>
  <c r="BF3200" i="4"/>
  <c r="T3200" i="4"/>
  <c r="R3200" i="4"/>
  <c r="P3200" i="4"/>
  <c r="BI3195" i="4"/>
  <c r="BH3195" i="4"/>
  <c r="BG3195" i="4"/>
  <c r="BF3195" i="4"/>
  <c r="T3195" i="4"/>
  <c r="R3195" i="4"/>
  <c r="P3195" i="4"/>
  <c r="BI3190" i="4"/>
  <c r="BH3190" i="4"/>
  <c r="BG3190" i="4"/>
  <c r="BF3190" i="4"/>
  <c r="T3190" i="4"/>
  <c r="R3190" i="4"/>
  <c r="P3190" i="4"/>
  <c r="BI3185" i="4"/>
  <c r="BH3185" i="4"/>
  <c r="BG3185" i="4"/>
  <c r="BF3185" i="4"/>
  <c r="T3185" i="4"/>
  <c r="R3185" i="4"/>
  <c r="P3185" i="4"/>
  <c r="BI3181" i="4"/>
  <c r="BH3181" i="4"/>
  <c r="BG3181" i="4"/>
  <c r="BF3181" i="4"/>
  <c r="T3181" i="4"/>
  <c r="R3181" i="4"/>
  <c r="P3181" i="4"/>
  <c r="BI3175" i="4"/>
  <c r="BH3175" i="4"/>
  <c r="BG3175" i="4"/>
  <c r="BF3175" i="4"/>
  <c r="T3175" i="4"/>
  <c r="R3175" i="4"/>
  <c r="P3175" i="4"/>
  <c r="BI3168" i="4"/>
  <c r="BH3168" i="4"/>
  <c r="BG3168" i="4"/>
  <c r="BF3168" i="4"/>
  <c r="T3168" i="4"/>
  <c r="R3168" i="4"/>
  <c r="P3168" i="4"/>
  <c r="BI3165" i="4"/>
  <c r="BH3165" i="4"/>
  <c r="BG3165" i="4"/>
  <c r="BF3165" i="4"/>
  <c r="T3165" i="4"/>
  <c r="R3165" i="4"/>
  <c r="P3165" i="4"/>
  <c r="BI3160" i="4"/>
  <c r="BH3160" i="4"/>
  <c r="BG3160" i="4"/>
  <c r="BF3160" i="4"/>
  <c r="T3160" i="4"/>
  <c r="R3160" i="4"/>
  <c r="P3160" i="4"/>
  <c r="BI3156" i="4"/>
  <c r="BH3156" i="4"/>
  <c r="BG3156" i="4"/>
  <c r="BF3156" i="4"/>
  <c r="T3156" i="4"/>
  <c r="R3156" i="4"/>
  <c r="P3156" i="4"/>
  <c r="BI3151" i="4"/>
  <c r="BH3151" i="4"/>
  <c r="BG3151" i="4"/>
  <c r="BF3151" i="4"/>
  <c r="T3151" i="4"/>
  <c r="R3151" i="4"/>
  <c r="P3151" i="4"/>
  <c r="BI3146" i="4"/>
  <c r="BH3146" i="4"/>
  <c r="BG3146" i="4"/>
  <c r="BF3146" i="4"/>
  <c r="T3146" i="4"/>
  <c r="R3146" i="4"/>
  <c r="P3146" i="4"/>
  <c r="BI3142" i="4"/>
  <c r="BH3142" i="4"/>
  <c r="BG3142" i="4"/>
  <c r="BF3142" i="4"/>
  <c r="T3142" i="4"/>
  <c r="R3142" i="4"/>
  <c r="P3142" i="4"/>
  <c r="BI3138" i="4"/>
  <c r="BH3138" i="4"/>
  <c r="BG3138" i="4"/>
  <c r="BF3138" i="4"/>
  <c r="T3138" i="4"/>
  <c r="R3138" i="4"/>
  <c r="P3138" i="4"/>
  <c r="BI3133" i="4"/>
  <c r="BH3133" i="4"/>
  <c r="BG3133" i="4"/>
  <c r="BF3133" i="4"/>
  <c r="T3133" i="4"/>
  <c r="R3133" i="4"/>
  <c r="P3133" i="4"/>
  <c r="BI3128" i="4"/>
  <c r="BH3128" i="4"/>
  <c r="BG3128" i="4"/>
  <c r="BF3128" i="4"/>
  <c r="T3128" i="4"/>
  <c r="R3128" i="4"/>
  <c r="P3128" i="4"/>
  <c r="BI3122" i="4"/>
  <c r="BH3122" i="4"/>
  <c r="BG3122" i="4"/>
  <c r="BF3122" i="4"/>
  <c r="T3122" i="4"/>
  <c r="R3122" i="4"/>
  <c r="P3122" i="4"/>
  <c r="BI3119" i="4"/>
  <c r="BH3119" i="4"/>
  <c r="BG3119" i="4"/>
  <c r="BF3119" i="4"/>
  <c r="T3119" i="4"/>
  <c r="R3119" i="4"/>
  <c r="P3119" i="4"/>
  <c r="BI3113" i="4"/>
  <c r="BH3113" i="4"/>
  <c r="BG3113" i="4"/>
  <c r="BF3113" i="4"/>
  <c r="T3113" i="4"/>
  <c r="R3113" i="4"/>
  <c r="P3113" i="4"/>
  <c r="BI3106" i="4"/>
  <c r="BH3106" i="4"/>
  <c r="BG3106" i="4"/>
  <c r="BF3106" i="4"/>
  <c r="T3106" i="4"/>
  <c r="R3106" i="4"/>
  <c r="P3106" i="4"/>
  <c r="BI3100" i="4"/>
  <c r="BH3100" i="4"/>
  <c r="BG3100" i="4"/>
  <c r="BF3100" i="4"/>
  <c r="T3100" i="4"/>
  <c r="R3100" i="4"/>
  <c r="P3100" i="4"/>
  <c r="BI3097" i="4"/>
  <c r="BH3097" i="4"/>
  <c r="BG3097" i="4"/>
  <c r="BF3097" i="4"/>
  <c r="T3097" i="4"/>
  <c r="R3097" i="4"/>
  <c r="P3097" i="4"/>
  <c r="BI3092" i="4"/>
  <c r="BH3092" i="4"/>
  <c r="BG3092" i="4"/>
  <c r="BF3092" i="4"/>
  <c r="T3092" i="4"/>
  <c r="R3092" i="4"/>
  <c r="P3092" i="4"/>
  <c r="BI3087" i="4"/>
  <c r="BH3087" i="4"/>
  <c r="BG3087" i="4"/>
  <c r="BF3087" i="4"/>
  <c r="T3087" i="4"/>
  <c r="R3087" i="4"/>
  <c r="P3087" i="4"/>
  <c r="BI3086" i="4"/>
  <c r="BH3086" i="4"/>
  <c r="BG3086" i="4"/>
  <c r="BF3086" i="4"/>
  <c r="T3086" i="4"/>
  <c r="R3086" i="4"/>
  <c r="P3086" i="4"/>
  <c r="BI3085" i="4"/>
  <c r="BH3085" i="4"/>
  <c r="BG3085" i="4"/>
  <c r="BF3085" i="4"/>
  <c r="T3085" i="4"/>
  <c r="R3085" i="4"/>
  <c r="P3085" i="4"/>
  <c r="BI3084" i="4"/>
  <c r="BH3084" i="4"/>
  <c r="BG3084" i="4"/>
  <c r="BF3084" i="4"/>
  <c r="T3084" i="4"/>
  <c r="R3084" i="4"/>
  <c r="P3084" i="4"/>
  <c r="BI3083" i="4"/>
  <c r="BH3083" i="4"/>
  <c r="BG3083" i="4"/>
  <c r="BF3083" i="4"/>
  <c r="T3083" i="4"/>
  <c r="R3083" i="4"/>
  <c r="P3083" i="4"/>
  <c r="BI3082" i="4"/>
  <c r="BH3082" i="4"/>
  <c r="BG3082" i="4"/>
  <c r="BF3082" i="4"/>
  <c r="T3082" i="4"/>
  <c r="R3082" i="4"/>
  <c r="P3082" i="4"/>
  <c r="BI3078" i="4"/>
  <c r="BH3078" i="4"/>
  <c r="BG3078" i="4"/>
  <c r="BF3078" i="4"/>
  <c r="T3078" i="4"/>
  <c r="R3078" i="4"/>
  <c r="P3078" i="4"/>
  <c r="BI3074" i="4"/>
  <c r="BH3074" i="4"/>
  <c r="BG3074" i="4"/>
  <c r="BF3074" i="4"/>
  <c r="T3074" i="4"/>
  <c r="R3074" i="4"/>
  <c r="P3074" i="4"/>
  <c r="BI3070" i="4"/>
  <c r="BH3070" i="4"/>
  <c r="BG3070" i="4"/>
  <c r="BF3070" i="4"/>
  <c r="T3070" i="4"/>
  <c r="R3070" i="4"/>
  <c r="P3070" i="4"/>
  <c r="BI3066" i="4"/>
  <c r="BH3066" i="4"/>
  <c r="BG3066" i="4"/>
  <c r="BF3066" i="4"/>
  <c r="T3066" i="4"/>
  <c r="R3066" i="4"/>
  <c r="P3066" i="4"/>
  <c r="BI3062" i="4"/>
  <c r="BH3062" i="4"/>
  <c r="BG3062" i="4"/>
  <c r="BF3062" i="4"/>
  <c r="T3062" i="4"/>
  <c r="R3062" i="4"/>
  <c r="P3062" i="4"/>
  <c r="BI3057" i="4"/>
  <c r="BH3057" i="4"/>
  <c r="BG3057" i="4"/>
  <c r="BF3057" i="4"/>
  <c r="T3057" i="4"/>
  <c r="R3057" i="4"/>
  <c r="P3057" i="4"/>
  <c r="BI3056" i="4"/>
  <c r="BH3056" i="4"/>
  <c r="BG3056" i="4"/>
  <c r="BF3056" i="4"/>
  <c r="T3056" i="4"/>
  <c r="R3056" i="4"/>
  <c r="P3056" i="4"/>
  <c r="BI3055" i="4"/>
  <c r="BH3055" i="4"/>
  <c r="BG3055" i="4"/>
  <c r="BF3055" i="4"/>
  <c r="T3055" i="4"/>
  <c r="R3055" i="4"/>
  <c r="P3055" i="4"/>
  <c r="BI3054" i="4"/>
  <c r="BH3054" i="4"/>
  <c r="BG3054" i="4"/>
  <c r="BF3054" i="4"/>
  <c r="T3054" i="4"/>
  <c r="R3054" i="4"/>
  <c r="P3054" i="4"/>
  <c r="BI3050" i="4"/>
  <c r="BH3050" i="4"/>
  <c r="BG3050" i="4"/>
  <c r="BF3050" i="4"/>
  <c r="T3050" i="4"/>
  <c r="R3050" i="4"/>
  <c r="P3050" i="4"/>
  <c r="BI3046" i="4"/>
  <c r="BH3046" i="4"/>
  <c r="BG3046" i="4"/>
  <c r="BF3046" i="4"/>
  <c r="T3046" i="4"/>
  <c r="R3046" i="4"/>
  <c r="P3046" i="4"/>
  <c r="BI3042" i="4"/>
  <c r="BH3042" i="4"/>
  <c r="BG3042" i="4"/>
  <c r="BF3042" i="4"/>
  <c r="T3042" i="4"/>
  <c r="R3042" i="4"/>
  <c r="P3042" i="4"/>
  <c r="BI3038" i="4"/>
  <c r="BH3038" i="4"/>
  <c r="BG3038" i="4"/>
  <c r="BF3038" i="4"/>
  <c r="T3038" i="4"/>
  <c r="R3038" i="4"/>
  <c r="P3038" i="4"/>
  <c r="BI3033" i="4"/>
  <c r="BH3033" i="4"/>
  <c r="BG3033" i="4"/>
  <c r="BF3033" i="4"/>
  <c r="T3033" i="4"/>
  <c r="R3033" i="4"/>
  <c r="P3033" i="4"/>
  <c r="BI3028" i="4"/>
  <c r="BH3028" i="4"/>
  <c r="BG3028" i="4"/>
  <c r="BF3028" i="4"/>
  <c r="T3028" i="4"/>
  <c r="R3028" i="4"/>
  <c r="P3028" i="4"/>
  <c r="BI3027" i="4"/>
  <c r="BH3027" i="4"/>
  <c r="BG3027" i="4"/>
  <c r="BF3027" i="4"/>
  <c r="T3027" i="4"/>
  <c r="R3027" i="4"/>
  <c r="P3027" i="4"/>
  <c r="BI3026" i="4"/>
  <c r="BH3026" i="4"/>
  <c r="BG3026" i="4"/>
  <c r="BF3026" i="4"/>
  <c r="T3026" i="4"/>
  <c r="R3026" i="4"/>
  <c r="P3026" i="4"/>
  <c r="BI3022" i="4"/>
  <c r="BH3022" i="4"/>
  <c r="BG3022" i="4"/>
  <c r="BF3022" i="4"/>
  <c r="T3022" i="4"/>
  <c r="R3022" i="4"/>
  <c r="P3022" i="4"/>
  <c r="BI3018" i="4"/>
  <c r="BH3018" i="4"/>
  <c r="BG3018" i="4"/>
  <c r="BF3018" i="4"/>
  <c r="T3018" i="4"/>
  <c r="R3018" i="4"/>
  <c r="P3018" i="4"/>
  <c r="BI3013" i="4"/>
  <c r="BH3013" i="4"/>
  <c r="BG3013" i="4"/>
  <c r="BF3013" i="4"/>
  <c r="T3013" i="4"/>
  <c r="R3013" i="4"/>
  <c r="P3013" i="4"/>
  <c r="BI3008" i="4"/>
  <c r="BH3008" i="4"/>
  <c r="BG3008" i="4"/>
  <c r="BF3008" i="4"/>
  <c r="T3008" i="4"/>
  <c r="R3008" i="4"/>
  <c r="P3008" i="4"/>
  <c r="BI3007" i="4"/>
  <c r="BH3007" i="4"/>
  <c r="BG3007" i="4"/>
  <c r="BF3007" i="4"/>
  <c r="T3007" i="4"/>
  <c r="R3007" i="4"/>
  <c r="P3007" i="4"/>
  <c r="BI3006" i="4"/>
  <c r="BH3006" i="4"/>
  <c r="BG3006" i="4"/>
  <c r="BF3006" i="4"/>
  <c r="T3006" i="4"/>
  <c r="R3006" i="4"/>
  <c r="P3006" i="4"/>
  <c r="BI3005" i="4"/>
  <c r="BH3005" i="4"/>
  <c r="BG3005" i="4"/>
  <c r="BF3005" i="4"/>
  <c r="T3005" i="4"/>
  <c r="R3005" i="4"/>
  <c r="P3005" i="4"/>
  <c r="BI3004" i="4"/>
  <c r="BH3004" i="4"/>
  <c r="BG3004" i="4"/>
  <c r="BF3004" i="4"/>
  <c r="T3004" i="4"/>
  <c r="R3004" i="4"/>
  <c r="P3004" i="4"/>
  <c r="BI3003" i="4"/>
  <c r="BH3003" i="4"/>
  <c r="BG3003" i="4"/>
  <c r="BF3003" i="4"/>
  <c r="T3003" i="4"/>
  <c r="R3003" i="4"/>
  <c r="P3003" i="4"/>
  <c r="BI2999" i="4"/>
  <c r="BH2999" i="4"/>
  <c r="BG2999" i="4"/>
  <c r="BF2999" i="4"/>
  <c r="T2999" i="4"/>
  <c r="R2999" i="4"/>
  <c r="P2999" i="4"/>
  <c r="BI2995" i="4"/>
  <c r="BH2995" i="4"/>
  <c r="BG2995" i="4"/>
  <c r="BF2995" i="4"/>
  <c r="T2995" i="4"/>
  <c r="R2995" i="4"/>
  <c r="P2995" i="4"/>
  <c r="BI2991" i="4"/>
  <c r="BH2991" i="4"/>
  <c r="BG2991" i="4"/>
  <c r="BF2991" i="4"/>
  <c r="T2991" i="4"/>
  <c r="R2991" i="4"/>
  <c r="P2991" i="4"/>
  <c r="BI2986" i="4"/>
  <c r="BH2986" i="4"/>
  <c r="BG2986" i="4"/>
  <c r="BF2986" i="4"/>
  <c r="T2986" i="4"/>
  <c r="R2986" i="4"/>
  <c r="P2986" i="4"/>
  <c r="BI2985" i="4"/>
  <c r="BH2985" i="4"/>
  <c r="BG2985" i="4"/>
  <c r="BF2985" i="4"/>
  <c r="T2985" i="4"/>
  <c r="R2985" i="4"/>
  <c r="P2985" i="4"/>
  <c r="BI2984" i="4"/>
  <c r="BH2984" i="4"/>
  <c r="BG2984" i="4"/>
  <c r="BF2984" i="4"/>
  <c r="T2984" i="4"/>
  <c r="R2984" i="4"/>
  <c r="P2984" i="4"/>
  <c r="BI2980" i="4"/>
  <c r="BH2980" i="4"/>
  <c r="BG2980" i="4"/>
  <c r="BF2980" i="4"/>
  <c r="T2980" i="4"/>
  <c r="R2980" i="4"/>
  <c r="P2980" i="4"/>
  <c r="BI2976" i="4"/>
  <c r="BH2976" i="4"/>
  <c r="BG2976" i="4"/>
  <c r="BF2976" i="4"/>
  <c r="T2976" i="4"/>
  <c r="R2976" i="4"/>
  <c r="P2976" i="4"/>
  <c r="BI2972" i="4"/>
  <c r="BH2972" i="4"/>
  <c r="BG2972" i="4"/>
  <c r="BF2972" i="4"/>
  <c r="T2972" i="4"/>
  <c r="R2972" i="4"/>
  <c r="P2972" i="4"/>
  <c r="BI2968" i="4"/>
  <c r="BH2968" i="4"/>
  <c r="BG2968" i="4"/>
  <c r="BF2968" i="4"/>
  <c r="T2968" i="4"/>
  <c r="R2968" i="4"/>
  <c r="P2968" i="4"/>
  <c r="BI2963" i="4"/>
  <c r="BH2963" i="4"/>
  <c r="BG2963" i="4"/>
  <c r="BF2963" i="4"/>
  <c r="T2963" i="4"/>
  <c r="R2963" i="4"/>
  <c r="P2963" i="4"/>
  <c r="BI2958" i="4"/>
  <c r="BH2958" i="4"/>
  <c r="BG2958" i="4"/>
  <c r="BF2958" i="4"/>
  <c r="T2958" i="4"/>
  <c r="R2958" i="4"/>
  <c r="P2958" i="4"/>
  <c r="BI2957" i="4"/>
  <c r="BH2957" i="4"/>
  <c r="BG2957" i="4"/>
  <c r="BF2957" i="4"/>
  <c r="T2957" i="4"/>
  <c r="R2957" i="4"/>
  <c r="P2957" i="4"/>
  <c r="BI2956" i="4"/>
  <c r="BH2956" i="4"/>
  <c r="BG2956" i="4"/>
  <c r="BF2956" i="4"/>
  <c r="T2956" i="4"/>
  <c r="R2956" i="4"/>
  <c r="P2956" i="4"/>
  <c r="BI2952" i="4"/>
  <c r="BH2952" i="4"/>
  <c r="BG2952" i="4"/>
  <c r="BF2952" i="4"/>
  <c r="T2952" i="4"/>
  <c r="R2952" i="4"/>
  <c r="P2952" i="4"/>
  <c r="BI2948" i="4"/>
  <c r="BH2948" i="4"/>
  <c r="BG2948" i="4"/>
  <c r="BF2948" i="4"/>
  <c r="T2948" i="4"/>
  <c r="R2948" i="4"/>
  <c r="P2948" i="4"/>
  <c r="BI2944" i="4"/>
  <c r="BH2944" i="4"/>
  <c r="BG2944" i="4"/>
  <c r="BF2944" i="4"/>
  <c r="T2944" i="4"/>
  <c r="R2944" i="4"/>
  <c r="P2944" i="4"/>
  <c r="BI2940" i="4"/>
  <c r="BH2940" i="4"/>
  <c r="BG2940" i="4"/>
  <c r="BF2940" i="4"/>
  <c r="T2940" i="4"/>
  <c r="R2940" i="4"/>
  <c r="P2940" i="4"/>
  <c r="BI2935" i="4"/>
  <c r="BH2935" i="4"/>
  <c r="BG2935" i="4"/>
  <c r="BF2935" i="4"/>
  <c r="T2935" i="4"/>
  <c r="R2935" i="4"/>
  <c r="P2935" i="4"/>
  <c r="BI2930" i="4"/>
  <c r="BH2930" i="4"/>
  <c r="BG2930" i="4"/>
  <c r="BF2930" i="4"/>
  <c r="T2930" i="4"/>
  <c r="R2930" i="4"/>
  <c r="P2930" i="4"/>
  <c r="BI2929" i="4"/>
  <c r="BH2929" i="4"/>
  <c r="BG2929" i="4"/>
  <c r="BF2929" i="4"/>
  <c r="T2929" i="4"/>
  <c r="R2929" i="4"/>
  <c r="P2929" i="4"/>
  <c r="BI2928" i="4"/>
  <c r="BH2928" i="4"/>
  <c r="BG2928" i="4"/>
  <c r="BF2928" i="4"/>
  <c r="T2928" i="4"/>
  <c r="R2928" i="4"/>
  <c r="P2928" i="4"/>
  <c r="BI2924" i="4"/>
  <c r="BH2924" i="4"/>
  <c r="BG2924" i="4"/>
  <c r="BF2924" i="4"/>
  <c r="T2924" i="4"/>
  <c r="R2924" i="4"/>
  <c r="P2924" i="4"/>
  <c r="BI2920" i="4"/>
  <c r="BH2920" i="4"/>
  <c r="BG2920" i="4"/>
  <c r="BF2920" i="4"/>
  <c r="T2920" i="4"/>
  <c r="R2920" i="4"/>
  <c r="P2920" i="4"/>
  <c r="BI2916" i="4"/>
  <c r="BH2916" i="4"/>
  <c r="BG2916" i="4"/>
  <c r="BF2916" i="4"/>
  <c r="T2916" i="4"/>
  <c r="R2916" i="4"/>
  <c r="P2916" i="4"/>
  <c r="BI2912" i="4"/>
  <c r="BH2912" i="4"/>
  <c r="BG2912" i="4"/>
  <c r="BF2912" i="4"/>
  <c r="T2912" i="4"/>
  <c r="R2912" i="4"/>
  <c r="P2912" i="4"/>
  <c r="BI2907" i="4"/>
  <c r="BH2907" i="4"/>
  <c r="BG2907" i="4"/>
  <c r="BF2907" i="4"/>
  <c r="T2907" i="4"/>
  <c r="R2907" i="4"/>
  <c r="P2907" i="4"/>
  <c r="BI2902" i="4"/>
  <c r="BH2902" i="4"/>
  <c r="BG2902" i="4"/>
  <c r="BF2902" i="4"/>
  <c r="T2902" i="4"/>
  <c r="R2902" i="4"/>
  <c r="P2902" i="4"/>
  <c r="BI2901" i="4"/>
  <c r="BH2901" i="4"/>
  <c r="BG2901" i="4"/>
  <c r="BF2901" i="4"/>
  <c r="T2901" i="4"/>
  <c r="R2901" i="4"/>
  <c r="P2901" i="4"/>
  <c r="BI2900" i="4"/>
  <c r="BH2900" i="4"/>
  <c r="BG2900" i="4"/>
  <c r="BF2900" i="4"/>
  <c r="T2900" i="4"/>
  <c r="R2900" i="4"/>
  <c r="P2900" i="4"/>
  <c r="BI2896" i="4"/>
  <c r="BH2896" i="4"/>
  <c r="BG2896" i="4"/>
  <c r="BF2896" i="4"/>
  <c r="T2896" i="4"/>
  <c r="R2896" i="4"/>
  <c r="P2896" i="4"/>
  <c r="BI2892" i="4"/>
  <c r="BH2892" i="4"/>
  <c r="BG2892" i="4"/>
  <c r="BF2892" i="4"/>
  <c r="T2892" i="4"/>
  <c r="R2892" i="4"/>
  <c r="P2892" i="4"/>
  <c r="BI2888" i="4"/>
  <c r="BH2888" i="4"/>
  <c r="BG2888" i="4"/>
  <c r="BF2888" i="4"/>
  <c r="T2888" i="4"/>
  <c r="R2888" i="4"/>
  <c r="P2888" i="4"/>
  <c r="BI2884" i="4"/>
  <c r="BH2884" i="4"/>
  <c r="BG2884" i="4"/>
  <c r="BF2884" i="4"/>
  <c r="T2884" i="4"/>
  <c r="R2884" i="4"/>
  <c r="P2884" i="4"/>
  <c r="BI2879" i="4"/>
  <c r="BH2879" i="4"/>
  <c r="BG2879" i="4"/>
  <c r="BF2879" i="4"/>
  <c r="T2879" i="4"/>
  <c r="R2879" i="4"/>
  <c r="P2879" i="4"/>
  <c r="BI2874" i="4"/>
  <c r="BH2874" i="4"/>
  <c r="BG2874" i="4"/>
  <c r="BF2874" i="4"/>
  <c r="T2874" i="4"/>
  <c r="R2874" i="4"/>
  <c r="P2874" i="4"/>
  <c r="BI2873" i="4"/>
  <c r="BH2873" i="4"/>
  <c r="BG2873" i="4"/>
  <c r="BF2873" i="4"/>
  <c r="T2873" i="4"/>
  <c r="R2873" i="4"/>
  <c r="P2873" i="4"/>
  <c r="BI2872" i="4"/>
  <c r="BH2872" i="4"/>
  <c r="BG2872" i="4"/>
  <c r="BF2872" i="4"/>
  <c r="T2872" i="4"/>
  <c r="R2872" i="4"/>
  <c r="P2872" i="4"/>
  <c r="BI2868" i="4"/>
  <c r="BH2868" i="4"/>
  <c r="BG2868" i="4"/>
  <c r="BF2868" i="4"/>
  <c r="T2868" i="4"/>
  <c r="R2868" i="4"/>
  <c r="P2868" i="4"/>
  <c r="BI2864" i="4"/>
  <c r="BH2864" i="4"/>
  <c r="BG2864" i="4"/>
  <c r="BF2864" i="4"/>
  <c r="T2864" i="4"/>
  <c r="R2864" i="4"/>
  <c r="P2864" i="4"/>
  <c r="BI2860" i="4"/>
  <c r="BH2860" i="4"/>
  <c r="BG2860" i="4"/>
  <c r="BF2860" i="4"/>
  <c r="T2860" i="4"/>
  <c r="R2860" i="4"/>
  <c r="P2860" i="4"/>
  <c r="BI2856" i="4"/>
  <c r="BH2856" i="4"/>
  <c r="BG2856" i="4"/>
  <c r="BF2856" i="4"/>
  <c r="T2856" i="4"/>
  <c r="R2856" i="4"/>
  <c r="P2856" i="4"/>
  <c r="BI2851" i="4"/>
  <c r="BH2851" i="4"/>
  <c r="BG2851" i="4"/>
  <c r="BF2851" i="4"/>
  <c r="T2851" i="4"/>
  <c r="R2851" i="4"/>
  <c r="P2851" i="4"/>
  <c r="BI2846" i="4"/>
  <c r="BH2846" i="4"/>
  <c r="BG2846" i="4"/>
  <c r="BF2846" i="4"/>
  <c r="T2846" i="4"/>
  <c r="R2846" i="4"/>
  <c r="P2846" i="4"/>
  <c r="BI2845" i="4"/>
  <c r="BH2845" i="4"/>
  <c r="BG2845" i="4"/>
  <c r="BF2845" i="4"/>
  <c r="T2845" i="4"/>
  <c r="R2845" i="4"/>
  <c r="P2845" i="4"/>
  <c r="BI2844" i="4"/>
  <c r="BH2844" i="4"/>
  <c r="BG2844" i="4"/>
  <c r="BF2844" i="4"/>
  <c r="T2844" i="4"/>
  <c r="R2844" i="4"/>
  <c r="P2844" i="4"/>
  <c r="BI2840" i="4"/>
  <c r="BH2840" i="4"/>
  <c r="BG2840" i="4"/>
  <c r="BF2840" i="4"/>
  <c r="T2840" i="4"/>
  <c r="R2840" i="4"/>
  <c r="P2840" i="4"/>
  <c r="BI2836" i="4"/>
  <c r="BH2836" i="4"/>
  <c r="BG2836" i="4"/>
  <c r="BF2836" i="4"/>
  <c r="T2836" i="4"/>
  <c r="R2836" i="4"/>
  <c r="P2836" i="4"/>
  <c r="BI2832" i="4"/>
  <c r="BH2832" i="4"/>
  <c r="BG2832" i="4"/>
  <c r="BF2832" i="4"/>
  <c r="T2832" i="4"/>
  <c r="R2832" i="4"/>
  <c r="P2832" i="4"/>
  <c r="BI2828" i="4"/>
  <c r="BH2828" i="4"/>
  <c r="BG2828" i="4"/>
  <c r="BF2828" i="4"/>
  <c r="T2828" i="4"/>
  <c r="R2828" i="4"/>
  <c r="P2828" i="4"/>
  <c r="BI2823" i="4"/>
  <c r="BH2823" i="4"/>
  <c r="BG2823" i="4"/>
  <c r="BF2823" i="4"/>
  <c r="T2823" i="4"/>
  <c r="R2823" i="4"/>
  <c r="P2823" i="4"/>
  <c r="BI2816" i="4"/>
  <c r="BH2816" i="4"/>
  <c r="BG2816" i="4"/>
  <c r="BF2816" i="4"/>
  <c r="T2816" i="4"/>
  <c r="R2816" i="4"/>
  <c r="P2816" i="4"/>
  <c r="BI2813" i="4"/>
  <c r="BH2813" i="4"/>
  <c r="BG2813" i="4"/>
  <c r="BF2813" i="4"/>
  <c r="T2813" i="4"/>
  <c r="R2813" i="4"/>
  <c r="P2813" i="4"/>
  <c r="BI2804" i="4"/>
  <c r="BH2804" i="4"/>
  <c r="BG2804" i="4"/>
  <c r="BF2804" i="4"/>
  <c r="T2804" i="4"/>
  <c r="R2804" i="4"/>
  <c r="P2804" i="4"/>
  <c r="BI2800" i="4"/>
  <c r="BH2800" i="4"/>
  <c r="BG2800" i="4"/>
  <c r="BF2800" i="4"/>
  <c r="T2800" i="4"/>
  <c r="R2800" i="4"/>
  <c r="P2800" i="4"/>
  <c r="BI2796" i="4"/>
  <c r="BH2796" i="4"/>
  <c r="BG2796" i="4"/>
  <c r="BF2796" i="4"/>
  <c r="T2796" i="4"/>
  <c r="R2796" i="4"/>
  <c r="P2796" i="4"/>
  <c r="BI2792" i="4"/>
  <c r="BH2792" i="4"/>
  <c r="BG2792" i="4"/>
  <c r="BF2792" i="4"/>
  <c r="T2792" i="4"/>
  <c r="R2792" i="4"/>
  <c r="P2792" i="4"/>
  <c r="BI2788" i="4"/>
  <c r="BH2788" i="4"/>
  <c r="BG2788" i="4"/>
  <c r="BF2788" i="4"/>
  <c r="T2788" i="4"/>
  <c r="R2788" i="4"/>
  <c r="P2788" i="4"/>
  <c r="BI2784" i="4"/>
  <c r="BH2784" i="4"/>
  <c r="BG2784" i="4"/>
  <c r="BF2784" i="4"/>
  <c r="T2784" i="4"/>
  <c r="R2784" i="4"/>
  <c r="P2784" i="4"/>
  <c r="BI2780" i="4"/>
  <c r="BH2780" i="4"/>
  <c r="BG2780" i="4"/>
  <c r="BF2780" i="4"/>
  <c r="T2780" i="4"/>
  <c r="R2780" i="4"/>
  <c r="P2780" i="4"/>
  <c r="BI2776" i="4"/>
  <c r="BH2776" i="4"/>
  <c r="BG2776" i="4"/>
  <c r="BF2776" i="4"/>
  <c r="T2776" i="4"/>
  <c r="R2776" i="4"/>
  <c r="P2776" i="4"/>
  <c r="BI2772" i="4"/>
  <c r="BH2772" i="4"/>
  <c r="BG2772" i="4"/>
  <c r="BF2772" i="4"/>
  <c r="T2772" i="4"/>
  <c r="R2772" i="4"/>
  <c r="P2772" i="4"/>
  <c r="BI2768" i="4"/>
  <c r="BH2768" i="4"/>
  <c r="BG2768" i="4"/>
  <c r="BF2768" i="4"/>
  <c r="T2768" i="4"/>
  <c r="R2768" i="4"/>
  <c r="P2768" i="4"/>
  <c r="BI2764" i="4"/>
  <c r="BH2764" i="4"/>
  <c r="BG2764" i="4"/>
  <c r="BF2764" i="4"/>
  <c r="T2764" i="4"/>
  <c r="R2764" i="4"/>
  <c r="P2764" i="4"/>
  <c r="BI2760" i="4"/>
  <c r="BH2760" i="4"/>
  <c r="BG2760" i="4"/>
  <c r="BF2760" i="4"/>
  <c r="T2760" i="4"/>
  <c r="R2760" i="4"/>
  <c r="P2760" i="4"/>
  <c r="BI2756" i="4"/>
  <c r="BH2756" i="4"/>
  <c r="BG2756" i="4"/>
  <c r="BF2756" i="4"/>
  <c r="T2756" i="4"/>
  <c r="R2756" i="4"/>
  <c r="P2756" i="4"/>
  <c r="BI2752" i="4"/>
  <c r="BH2752" i="4"/>
  <c r="BG2752" i="4"/>
  <c r="BF2752" i="4"/>
  <c r="T2752" i="4"/>
  <c r="R2752" i="4"/>
  <c r="P2752" i="4"/>
  <c r="BI2748" i="4"/>
  <c r="BH2748" i="4"/>
  <c r="BG2748" i="4"/>
  <c r="BF2748" i="4"/>
  <c r="T2748" i="4"/>
  <c r="R2748" i="4"/>
  <c r="P2748" i="4"/>
  <c r="BI2742" i="4"/>
  <c r="BH2742" i="4"/>
  <c r="BG2742" i="4"/>
  <c r="BF2742" i="4"/>
  <c r="T2742" i="4"/>
  <c r="R2742" i="4"/>
  <c r="P2742" i="4"/>
  <c r="BI2739" i="4"/>
  <c r="BH2739" i="4"/>
  <c r="BG2739" i="4"/>
  <c r="BF2739" i="4"/>
  <c r="T2739" i="4"/>
  <c r="R2739" i="4"/>
  <c r="P2739" i="4"/>
  <c r="BI2734" i="4"/>
  <c r="BH2734" i="4"/>
  <c r="BG2734" i="4"/>
  <c r="BF2734" i="4"/>
  <c r="T2734" i="4"/>
  <c r="R2734" i="4"/>
  <c r="P2734" i="4"/>
  <c r="BI2730" i="4"/>
  <c r="BH2730" i="4"/>
  <c r="BG2730" i="4"/>
  <c r="BF2730" i="4"/>
  <c r="T2730" i="4"/>
  <c r="R2730" i="4"/>
  <c r="P2730" i="4"/>
  <c r="BI2726" i="4"/>
  <c r="BH2726" i="4"/>
  <c r="BG2726" i="4"/>
  <c r="BF2726" i="4"/>
  <c r="T2726" i="4"/>
  <c r="R2726" i="4"/>
  <c r="P2726" i="4"/>
  <c r="BI2722" i="4"/>
  <c r="BH2722" i="4"/>
  <c r="BG2722" i="4"/>
  <c r="BF2722" i="4"/>
  <c r="T2722" i="4"/>
  <c r="R2722" i="4"/>
  <c r="P2722" i="4"/>
  <c r="BI2718" i="4"/>
  <c r="BH2718" i="4"/>
  <c r="BG2718" i="4"/>
  <c r="BF2718" i="4"/>
  <c r="T2718" i="4"/>
  <c r="R2718" i="4"/>
  <c r="P2718" i="4"/>
  <c r="BI2714" i="4"/>
  <c r="BH2714" i="4"/>
  <c r="BG2714" i="4"/>
  <c r="BF2714" i="4"/>
  <c r="T2714" i="4"/>
  <c r="R2714" i="4"/>
  <c r="P2714" i="4"/>
  <c r="BI2710" i="4"/>
  <c r="BH2710" i="4"/>
  <c r="BG2710" i="4"/>
  <c r="BF2710" i="4"/>
  <c r="T2710" i="4"/>
  <c r="R2710" i="4"/>
  <c r="P2710" i="4"/>
  <c r="BI2706" i="4"/>
  <c r="BH2706" i="4"/>
  <c r="BG2706" i="4"/>
  <c r="BF2706" i="4"/>
  <c r="T2706" i="4"/>
  <c r="R2706" i="4"/>
  <c r="P2706" i="4"/>
  <c r="BI2702" i="4"/>
  <c r="BH2702" i="4"/>
  <c r="BG2702" i="4"/>
  <c r="BF2702" i="4"/>
  <c r="T2702" i="4"/>
  <c r="R2702" i="4"/>
  <c r="P2702" i="4"/>
  <c r="BI2698" i="4"/>
  <c r="BH2698" i="4"/>
  <c r="BG2698" i="4"/>
  <c r="BF2698" i="4"/>
  <c r="T2698" i="4"/>
  <c r="R2698" i="4"/>
  <c r="P2698" i="4"/>
  <c r="BI2694" i="4"/>
  <c r="BH2694" i="4"/>
  <c r="BG2694" i="4"/>
  <c r="BF2694" i="4"/>
  <c r="T2694" i="4"/>
  <c r="R2694" i="4"/>
  <c r="P2694" i="4"/>
  <c r="BI2690" i="4"/>
  <c r="BH2690" i="4"/>
  <c r="BG2690" i="4"/>
  <c r="BF2690" i="4"/>
  <c r="T2690" i="4"/>
  <c r="R2690" i="4"/>
  <c r="P2690" i="4"/>
  <c r="BI2686" i="4"/>
  <c r="BH2686" i="4"/>
  <c r="BG2686" i="4"/>
  <c r="BF2686" i="4"/>
  <c r="T2686" i="4"/>
  <c r="R2686" i="4"/>
  <c r="P2686" i="4"/>
  <c r="BI2682" i="4"/>
  <c r="BH2682" i="4"/>
  <c r="BG2682" i="4"/>
  <c r="BF2682" i="4"/>
  <c r="T2682" i="4"/>
  <c r="R2682" i="4"/>
  <c r="P2682" i="4"/>
  <c r="BI2678" i="4"/>
  <c r="BH2678" i="4"/>
  <c r="BG2678" i="4"/>
  <c r="BF2678" i="4"/>
  <c r="T2678" i="4"/>
  <c r="R2678" i="4"/>
  <c r="P2678" i="4"/>
  <c r="BI2674" i="4"/>
  <c r="BH2674" i="4"/>
  <c r="BG2674" i="4"/>
  <c r="BF2674" i="4"/>
  <c r="T2674" i="4"/>
  <c r="R2674" i="4"/>
  <c r="P2674" i="4"/>
  <c r="BI2670" i="4"/>
  <c r="BH2670" i="4"/>
  <c r="BG2670" i="4"/>
  <c r="BF2670" i="4"/>
  <c r="T2670" i="4"/>
  <c r="R2670" i="4"/>
  <c r="P2670" i="4"/>
  <c r="BI2666" i="4"/>
  <c r="BH2666" i="4"/>
  <c r="BG2666" i="4"/>
  <c r="BF2666" i="4"/>
  <c r="T2666" i="4"/>
  <c r="R2666" i="4"/>
  <c r="P2666" i="4"/>
  <c r="BI2662" i="4"/>
  <c r="BH2662" i="4"/>
  <c r="BG2662" i="4"/>
  <c r="BF2662" i="4"/>
  <c r="T2662" i="4"/>
  <c r="R2662" i="4"/>
  <c r="P2662" i="4"/>
  <c r="BI2658" i="4"/>
  <c r="BH2658" i="4"/>
  <c r="BG2658" i="4"/>
  <c r="BF2658" i="4"/>
  <c r="T2658" i="4"/>
  <c r="R2658" i="4"/>
  <c r="P2658" i="4"/>
  <c r="BI2654" i="4"/>
  <c r="BH2654" i="4"/>
  <c r="BG2654" i="4"/>
  <c r="BF2654" i="4"/>
  <c r="T2654" i="4"/>
  <c r="R2654" i="4"/>
  <c r="P2654" i="4"/>
  <c r="BI2650" i="4"/>
  <c r="BH2650" i="4"/>
  <c r="BG2650" i="4"/>
  <c r="BF2650" i="4"/>
  <c r="T2650" i="4"/>
  <c r="R2650" i="4"/>
  <c r="P2650" i="4"/>
  <c r="BI2646" i="4"/>
  <c r="BH2646" i="4"/>
  <c r="BG2646" i="4"/>
  <c r="BF2646" i="4"/>
  <c r="T2646" i="4"/>
  <c r="R2646" i="4"/>
  <c r="P2646" i="4"/>
  <c r="BI2642" i="4"/>
  <c r="BH2642" i="4"/>
  <c r="BG2642" i="4"/>
  <c r="BF2642" i="4"/>
  <c r="T2642" i="4"/>
  <c r="R2642" i="4"/>
  <c r="P2642" i="4"/>
  <c r="BI2638" i="4"/>
  <c r="BH2638" i="4"/>
  <c r="BG2638" i="4"/>
  <c r="BF2638" i="4"/>
  <c r="T2638" i="4"/>
  <c r="R2638" i="4"/>
  <c r="P2638" i="4"/>
  <c r="BI2634" i="4"/>
  <c r="BH2634" i="4"/>
  <c r="BG2634" i="4"/>
  <c r="BF2634" i="4"/>
  <c r="T2634" i="4"/>
  <c r="R2634" i="4"/>
  <c r="P2634" i="4"/>
  <c r="BI2630" i="4"/>
  <c r="BH2630" i="4"/>
  <c r="BG2630" i="4"/>
  <c r="BF2630" i="4"/>
  <c r="T2630" i="4"/>
  <c r="R2630" i="4"/>
  <c r="P2630" i="4"/>
  <c r="BI2626" i="4"/>
  <c r="BH2626" i="4"/>
  <c r="BG2626" i="4"/>
  <c r="BF2626" i="4"/>
  <c r="T2626" i="4"/>
  <c r="R2626" i="4"/>
  <c r="P2626" i="4"/>
  <c r="BI2622" i="4"/>
  <c r="BH2622" i="4"/>
  <c r="BG2622" i="4"/>
  <c r="BF2622" i="4"/>
  <c r="T2622" i="4"/>
  <c r="R2622" i="4"/>
  <c r="P2622" i="4"/>
  <c r="BI2618" i="4"/>
  <c r="BH2618" i="4"/>
  <c r="BG2618" i="4"/>
  <c r="BF2618" i="4"/>
  <c r="T2618" i="4"/>
  <c r="R2618" i="4"/>
  <c r="P2618" i="4"/>
  <c r="BI2614" i="4"/>
  <c r="BH2614" i="4"/>
  <c r="BG2614" i="4"/>
  <c r="BF2614" i="4"/>
  <c r="T2614" i="4"/>
  <c r="R2614" i="4"/>
  <c r="P2614" i="4"/>
  <c r="BI2610" i="4"/>
  <c r="BH2610" i="4"/>
  <c r="BG2610" i="4"/>
  <c r="BF2610" i="4"/>
  <c r="T2610" i="4"/>
  <c r="R2610" i="4"/>
  <c r="P2610" i="4"/>
  <c r="BI2606" i="4"/>
  <c r="BH2606" i="4"/>
  <c r="BG2606" i="4"/>
  <c r="BF2606" i="4"/>
  <c r="T2606" i="4"/>
  <c r="R2606" i="4"/>
  <c r="P2606" i="4"/>
  <c r="BI2602" i="4"/>
  <c r="BH2602" i="4"/>
  <c r="BG2602" i="4"/>
  <c r="BF2602" i="4"/>
  <c r="T2602" i="4"/>
  <c r="R2602" i="4"/>
  <c r="P2602" i="4"/>
  <c r="BI2598" i="4"/>
  <c r="BH2598" i="4"/>
  <c r="BG2598" i="4"/>
  <c r="BF2598" i="4"/>
  <c r="T2598" i="4"/>
  <c r="R2598" i="4"/>
  <c r="P2598" i="4"/>
  <c r="BI2594" i="4"/>
  <c r="BH2594" i="4"/>
  <c r="BG2594" i="4"/>
  <c r="BF2594" i="4"/>
  <c r="T2594" i="4"/>
  <c r="R2594" i="4"/>
  <c r="P2594" i="4"/>
  <c r="BI2590" i="4"/>
  <c r="BH2590" i="4"/>
  <c r="BG2590" i="4"/>
  <c r="BF2590" i="4"/>
  <c r="T2590" i="4"/>
  <c r="R2590" i="4"/>
  <c r="P2590" i="4"/>
  <c r="BI2586" i="4"/>
  <c r="BH2586" i="4"/>
  <c r="BG2586" i="4"/>
  <c r="BF2586" i="4"/>
  <c r="T2586" i="4"/>
  <c r="R2586" i="4"/>
  <c r="P2586" i="4"/>
  <c r="BI2582" i="4"/>
  <c r="BH2582" i="4"/>
  <c r="BG2582" i="4"/>
  <c r="BF2582" i="4"/>
  <c r="T2582" i="4"/>
  <c r="R2582" i="4"/>
  <c r="P2582" i="4"/>
  <c r="BI2578" i="4"/>
  <c r="BH2578" i="4"/>
  <c r="BG2578" i="4"/>
  <c r="BF2578" i="4"/>
  <c r="T2578" i="4"/>
  <c r="R2578" i="4"/>
  <c r="P2578" i="4"/>
  <c r="BI2574" i="4"/>
  <c r="BH2574" i="4"/>
  <c r="BG2574" i="4"/>
  <c r="BF2574" i="4"/>
  <c r="T2574" i="4"/>
  <c r="R2574" i="4"/>
  <c r="P2574" i="4"/>
  <c r="BI2570" i="4"/>
  <c r="BH2570" i="4"/>
  <c r="BG2570" i="4"/>
  <c r="BF2570" i="4"/>
  <c r="T2570" i="4"/>
  <c r="R2570" i="4"/>
  <c r="P2570" i="4"/>
  <c r="BI2566" i="4"/>
  <c r="BH2566" i="4"/>
  <c r="BG2566" i="4"/>
  <c r="BF2566" i="4"/>
  <c r="T2566" i="4"/>
  <c r="R2566" i="4"/>
  <c r="P2566" i="4"/>
  <c r="BI2562" i="4"/>
  <c r="BH2562" i="4"/>
  <c r="BG2562" i="4"/>
  <c r="BF2562" i="4"/>
  <c r="T2562" i="4"/>
  <c r="R2562" i="4"/>
  <c r="P2562" i="4"/>
  <c r="BI2558" i="4"/>
  <c r="BH2558" i="4"/>
  <c r="BG2558" i="4"/>
  <c r="BF2558" i="4"/>
  <c r="T2558" i="4"/>
  <c r="R2558" i="4"/>
  <c r="P2558" i="4"/>
  <c r="BI2554" i="4"/>
  <c r="BH2554" i="4"/>
  <c r="BG2554" i="4"/>
  <c r="BF2554" i="4"/>
  <c r="T2554" i="4"/>
  <c r="R2554" i="4"/>
  <c r="P2554" i="4"/>
  <c r="BI2550" i="4"/>
  <c r="BH2550" i="4"/>
  <c r="BG2550" i="4"/>
  <c r="BF2550" i="4"/>
  <c r="T2550" i="4"/>
  <c r="R2550" i="4"/>
  <c r="P2550" i="4"/>
  <c r="BI2546" i="4"/>
  <c r="BH2546" i="4"/>
  <c r="BG2546" i="4"/>
  <c r="BF2546" i="4"/>
  <c r="T2546" i="4"/>
  <c r="R2546" i="4"/>
  <c r="P2546" i="4"/>
  <c r="BI2542" i="4"/>
  <c r="BH2542" i="4"/>
  <c r="BG2542" i="4"/>
  <c r="BF2542" i="4"/>
  <c r="T2542" i="4"/>
  <c r="R2542" i="4"/>
  <c r="P2542" i="4"/>
  <c r="BI2538" i="4"/>
  <c r="BH2538" i="4"/>
  <c r="BG2538" i="4"/>
  <c r="BF2538" i="4"/>
  <c r="T2538" i="4"/>
  <c r="R2538" i="4"/>
  <c r="P2538" i="4"/>
  <c r="BI2534" i="4"/>
  <c r="BH2534" i="4"/>
  <c r="BG2534" i="4"/>
  <c r="BF2534" i="4"/>
  <c r="T2534" i="4"/>
  <c r="R2534" i="4"/>
  <c r="P2534" i="4"/>
  <c r="BI2530" i="4"/>
  <c r="BH2530" i="4"/>
  <c r="BG2530" i="4"/>
  <c r="BF2530" i="4"/>
  <c r="T2530" i="4"/>
  <c r="R2530" i="4"/>
  <c r="P2530" i="4"/>
  <c r="BI2526" i="4"/>
  <c r="BH2526" i="4"/>
  <c r="BG2526" i="4"/>
  <c r="BF2526" i="4"/>
  <c r="T2526" i="4"/>
  <c r="R2526" i="4"/>
  <c r="P2526" i="4"/>
  <c r="BI2522" i="4"/>
  <c r="BH2522" i="4"/>
  <c r="BG2522" i="4"/>
  <c r="BF2522" i="4"/>
  <c r="T2522" i="4"/>
  <c r="R2522" i="4"/>
  <c r="P2522" i="4"/>
  <c r="BI2518" i="4"/>
  <c r="BH2518" i="4"/>
  <c r="BG2518" i="4"/>
  <c r="BF2518" i="4"/>
  <c r="T2518" i="4"/>
  <c r="R2518" i="4"/>
  <c r="P2518" i="4"/>
  <c r="BI2514" i="4"/>
  <c r="BH2514" i="4"/>
  <c r="BG2514" i="4"/>
  <c r="BF2514" i="4"/>
  <c r="T2514" i="4"/>
  <c r="R2514" i="4"/>
  <c r="P2514" i="4"/>
  <c r="BI2510" i="4"/>
  <c r="BH2510" i="4"/>
  <c r="BG2510" i="4"/>
  <c r="BF2510" i="4"/>
  <c r="T2510" i="4"/>
  <c r="R2510" i="4"/>
  <c r="P2510" i="4"/>
  <c r="BI2506" i="4"/>
  <c r="BH2506" i="4"/>
  <c r="BG2506" i="4"/>
  <c r="BF2506" i="4"/>
  <c r="T2506" i="4"/>
  <c r="R2506" i="4"/>
  <c r="P2506" i="4"/>
  <c r="BI2502" i="4"/>
  <c r="BH2502" i="4"/>
  <c r="BG2502" i="4"/>
  <c r="BF2502" i="4"/>
  <c r="T2502" i="4"/>
  <c r="R2502" i="4"/>
  <c r="P2502" i="4"/>
  <c r="BI2498" i="4"/>
  <c r="BH2498" i="4"/>
  <c r="BG2498" i="4"/>
  <c r="BF2498" i="4"/>
  <c r="T2498" i="4"/>
  <c r="R2498" i="4"/>
  <c r="P2498" i="4"/>
  <c r="BI2494" i="4"/>
  <c r="BH2494" i="4"/>
  <c r="BG2494" i="4"/>
  <c r="BF2494" i="4"/>
  <c r="T2494" i="4"/>
  <c r="R2494" i="4"/>
  <c r="P2494" i="4"/>
  <c r="BI2490" i="4"/>
  <c r="BH2490" i="4"/>
  <c r="BG2490" i="4"/>
  <c r="BF2490" i="4"/>
  <c r="T2490" i="4"/>
  <c r="R2490" i="4"/>
  <c r="P2490" i="4"/>
  <c r="BI2486" i="4"/>
  <c r="BH2486" i="4"/>
  <c r="BG2486" i="4"/>
  <c r="BF2486" i="4"/>
  <c r="T2486" i="4"/>
  <c r="R2486" i="4"/>
  <c r="P2486" i="4"/>
  <c r="BI2482" i="4"/>
  <c r="BH2482" i="4"/>
  <c r="BG2482" i="4"/>
  <c r="BF2482" i="4"/>
  <c r="T2482" i="4"/>
  <c r="R2482" i="4"/>
  <c r="P2482" i="4"/>
  <c r="BI2478" i="4"/>
  <c r="BH2478" i="4"/>
  <c r="BG2478" i="4"/>
  <c r="BF2478" i="4"/>
  <c r="T2478" i="4"/>
  <c r="R2478" i="4"/>
  <c r="P2478" i="4"/>
  <c r="BI2474" i="4"/>
  <c r="BH2474" i="4"/>
  <c r="BG2474" i="4"/>
  <c r="BF2474" i="4"/>
  <c r="T2474" i="4"/>
  <c r="R2474" i="4"/>
  <c r="P2474" i="4"/>
  <c r="BI2470" i="4"/>
  <c r="BH2470" i="4"/>
  <c r="BG2470" i="4"/>
  <c r="BF2470" i="4"/>
  <c r="T2470" i="4"/>
  <c r="R2470" i="4"/>
  <c r="P2470" i="4"/>
  <c r="BI2466" i="4"/>
  <c r="BH2466" i="4"/>
  <c r="BG2466" i="4"/>
  <c r="BF2466" i="4"/>
  <c r="T2466" i="4"/>
  <c r="R2466" i="4"/>
  <c r="P2466" i="4"/>
  <c r="BI2462" i="4"/>
  <c r="BH2462" i="4"/>
  <c r="BG2462" i="4"/>
  <c r="BF2462" i="4"/>
  <c r="T2462" i="4"/>
  <c r="R2462" i="4"/>
  <c r="P2462" i="4"/>
  <c r="BI2458" i="4"/>
  <c r="BH2458" i="4"/>
  <c r="BG2458" i="4"/>
  <c r="BF2458" i="4"/>
  <c r="T2458" i="4"/>
  <c r="R2458" i="4"/>
  <c r="P2458" i="4"/>
  <c r="BI2454" i="4"/>
  <c r="BH2454" i="4"/>
  <c r="BG2454" i="4"/>
  <c r="BF2454" i="4"/>
  <c r="T2454" i="4"/>
  <c r="R2454" i="4"/>
  <c r="P2454" i="4"/>
  <c r="BI2450" i="4"/>
  <c r="BH2450" i="4"/>
  <c r="BG2450" i="4"/>
  <c r="BF2450" i="4"/>
  <c r="T2450" i="4"/>
  <c r="R2450" i="4"/>
  <c r="P2450" i="4"/>
  <c r="BI2446" i="4"/>
  <c r="BH2446" i="4"/>
  <c r="BG2446" i="4"/>
  <c r="BF2446" i="4"/>
  <c r="T2446" i="4"/>
  <c r="R2446" i="4"/>
  <c r="P2446" i="4"/>
  <c r="BI2442" i="4"/>
  <c r="BH2442" i="4"/>
  <c r="BG2442" i="4"/>
  <c r="BF2442" i="4"/>
  <c r="T2442" i="4"/>
  <c r="R2442" i="4"/>
  <c r="P2442" i="4"/>
  <c r="BI2438" i="4"/>
  <c r="BH2438" i="4"/>
  <c r="BG2438" i="4"/>
  <c r="BF2438" i="4"/>
  <c r="T2438" i="4"/>
  <c r="R2438" i="4"/>
  <c r="P2438" i="4"/>
  <c r="BI2434" i="4"/>
  <c r="BH2434" i="4"/>
  <c r="BG2434" i="4"/>
  <c r="BF2434" i="4"/>
  <c r="T2434" i="4"/>
  <c r="R2434" i="4"/>
  <c r="P2434" i="4"/>
  <c r="BI2430" i="4"/>
  <c r="BH2430" i="4"/>
  <c r="BG2430" i="4"/>
  <c r="BF2430" i="4"/>
  <c r="T2430" i="4"/>
  <c r="R2430" i="4"/>
  <c r="P2430" i="4"/>
  <c r="BI2426" i="4"/>
  <c r="BH2426" i="4"/>
  <c r="BG2426" i="4"/>
  <c r="BF2426" i="4"/>
  <c r="T2426" i="4"/>
  <c r="R2426" i="4"/>
  <c r="P2426" i="4"/>
  <c r="BI2422" i="4"/>
  <c r="BH2422" i="4"/>
  <c r="BG2422" i="4"/>
  <c r="BF2422" i="4"/>
  <c r="T2422" i="4"/>
  <c r="R2422" i="4"/>
  <c r="P2422" i="4"/>
  <c r="BI2418" i="4"/>
  <c r="BH2418" i="4"/>
  <c r="BG2418" i="4"/>
  <c r="BF2418" i="4"/>
  <c r="T2418" i="4"/>
  <c r="R2418" i="4"/>
  <c r="P2418" i="4"/>
  <c r="BI2414" i="4"/>
  <c r="BH2414" i="4"/>
  <c r="BG2414" i="4"/>
  <c r="BF2414" i="4"/>
  <c r="T2414" i="4"/>
  <c r="R2414" i="4"/>
  <c r="P2414" i="4"/>
  <c r="BI2410" i="4"/>
  <c r="BH2410" i="4"/>
  <c r="BG2410" i="4"/>
  <c r="BF2410" i="4"/>
  <c r="T2410" i="4"/>
  <c r="R2410" i="4"/>
  <c r="P2410" i="4"/>
  <c r="BI2406" i="4"/>
  <c r="BH2406" i="4"/>
  <c r="BG2406" i="4"/>
  <c r="BF2406" i="4"/>
  <c r="T2406" i="4"/>
  <c r="R2406" i="4"/>
  <c r="P2406" i="4"/>
  <c r="BI2402" i="4"/>
  <c r="BH2402" i="4"/>
  <c r="BG2402" i="4"/>
  <c r="BF2402" i="4"/>
  <c r="T2402" i="4"/>
  <c r="R2402" i="4"/>
  <c r="P2402" i="4"/>
  <c r="BI2398" i="4"/>
  <c r="BH2398" i="4"/>
  <c r="BG2398" i="4"/>
  <c r="BF2398" i="4"/>
  <c r="T2398" i="4"/>
  <c r="R2398" i="4"/>
  <c r="P2398" i="4"/>
  <c r="BI2394" i="4"/>
  <c r="BH2394" i="4"/>
  <c r="BG2394" i="4"/>
  <c r="BF2394" i="4"/>
  <c r="T2394" i="4"/>
  <c r="R2394" i="4"/>
  <c r="P2394" i="4"/>
  <c r="BI2390" i="4"/>
  <c r="BH2390" i="4"/>
  <c r="BG2390" i="4"/>
  <c r="BF2390" i="4"/>
  <c r="T2390" i="4"/>
  <c r="R2390" i="4"/>
  <c r="P2390" i="4"/>
  <c r="BI2386" i="4"/>
  <c r="BH2386" i="4"/>
  <c r="BG2386" i="4"/>
  <c r="BF2386" i="4"/>
  <c r="T2386" i="4"/>
  <c r="R2386" i="4"/>
  <c r="P2386" i="4"/>
  <c r="BI2382" i="4"/>
  <c r="BH2382" i="4"/>
  <c r="BG2382" i="4"/>
  <c r="BF2382" i="4"/>
  <c r="T2382" i="4"/>
  <c r="R2382" i="4"/>
  <c r="P2382" i="4"/>
  <c r="BI2378" i="4"/>
  <c r="BH2378" i="4"/>
  <c r="BG2378" i="4"/>
  <c r="BF2378" i="4"/>
  <c r="T2378" i="4"/>
  <c r="R2378" i="4"/>
  <c r="P2378" i="4"/>
  <c r="BI2374" i="4"/>
  <c r="BH2374" i="4"/>
  <c r="BG2374" i="4"/>
  <c r="BF2374" i="4"/>
  <c r="T2374" i="4"/>
  <c r="R2374" i="4"/>
  <c r="P2374" i="4"/>
  <c r="BI2370" i="4"/>
  <c r="BH2370" i="4"/>
  <c r="BG2370" i="4"/>
  <c r="BF2370" i="4"/>
  <c r="T2370" i="4"/>
  <c r="R2370" i="4"/>
  <c r="P2370" i="4"/>
  <c r="BI2366" i="4"/>
  <c r="BH2366" i="4"/>
  <c r="BG2366" i="4"/>
  <c r="BF2366" i="4"/>
  <c r="T2366" i="4"/>
  <c r="R2366" i="4"/>
  <c r="P2366" i="4"/>
  <c r="BI2362" i="4"/>
  <c r="BH2362" i="4"/>
  <c r="BG2362" i="4"/>
  <c r="BF2362" i="4"/>
  <c r="T2362" i="4"/>
  <c r="R2362" i="4"/>
  <c r="P2362" i="4"/>
  <c r="BI2358" i="4"/>
  <c r="BH2358" i="4"/>
  <c r="BG2358" i="4"/>
  <c r="BF2358" i="4"/>
  <c r="T2358" i="4"/>
  <c r="R2358" i="4"/>
  <c r="P2358" i="4"/>
  <c r="BI2354" i="4"/>
  <c r="BH2354" i="4"/>
  <c r="BG2354" i="4"/>
  <c r="BF2354" i="4"/>
  <c r="T2354" i="4"/>
  <c r="R2354" i="4"/>
  <c r="P2354" i="4"/>
  <c r="BI2350" i="4"/>
  <c r="BH2350" i="4"/>
  <c r="BG2350" i="4"/>
  <c r="BF2350" i="4"/>
  <c r="T2350" i="4"/>
  <c r="R2350" i="4"/>
  <c r="P2350" i="4"/>
  <c r="BI2346" i="4"/>
  <c r="BH2346" i="4"/>
  <c r="BG2346" i="4"/>
  <c r="BF2346" i="4"/>
  <c r="T2346" i="4"/>
  <c r="R2346" i="4"/>
  <c r="P2346" i="4"/>
  <c r="BI2342" i="4"/>
  <c r="BH2342" i="4"/>
  <c r="BG2342" i="4"/>
  <c r="BF2342" i="4"/>
  <c r="T2342" i="4"/>
  <c r="R2342" i="4"/>
  <c r="P2342" i="4"/>
  <c r="BI2338" i="4"/>
  <c r="BH2338" i="4"/>
  <c r="BG2338" i="4"/>
  <c r="BF2338" i="4"/>
  <c r="T2338" i="4"/>
  <c r="R2338" i="4"/>
  <c r="P2338" i="4"/>
  <c r="BI2334" i="4"/>
  <c r="BH2334" i="4"/>
  <c r="BG2334" i="4"/>
  <c r="BF2334" i="4"/>
  <c r="T2334" i="4"/>
  <c r="R2334" i="4"/>
  <c r="P2334" i="4"/>
  <c r="BI2330" i="4"/>
  <c r="BH2330" i="4"/>
  <c r="BG2330" i="4"/>
  <c r="BF2330" i="4"/>
  <c r="T2330" i="4"/>
  <c r="R2330" i="4"/>
  <c r="P2330" i="4"/>
  <c r="BI2324" i="4"/>
  <c r="BH2324" i="4"/>
  <c r="BG2324" i="4"/>
  <c r="BF2324" i="4"/>
  <c r="T2324" i="4"/>
  <c r="R2324" i="4"/>
  <c r="P2324" i="4"/>
  <c r="BI2321" i="4"/>
  <c r="BH2321" i="4"/>
  <c r="BG2321" i="4"/>
  <c r="BF2321" i="4"/>
  <c r="T2321" i="4"/>
  <c r="R2321" i="4"/>
  <c r="P2321" i="4"/>
  <c r="BI2314" i="4"/>
  <c r="BH2314" i="4"/>
  <c r="BG2314" i="4"/>
  <c r="BF2314" i="4"/>
  <c r="T2314" i="4"/>
  <c r="R2314" i="4"/>
  <c r="P2314" i="4"/>
  <c r="BI2310" i="4"/>
  <c r="BH2310" i="4"/>
  <c r="BG2310" i="4"/>
  <c r="BF2310" i="4"/>
  <c r="T2310" i="4"/>
  <c r="R2310" i="4"/>
  <c r="P2310" i="4"/>
  <c r="BI2306" i="4"/>
  <c r="BH2306" i="4"/>
  <c r="BG2306" i="4"/>
  <c r="BF2306" i="4"/>
  <c r="T2306" i="4"/>
  <c r="R2306" i="4"/>
  <c r="P2306" i="4"/>
  <c r="BI2302" i="4"/>
  <c r="BH2302" i="4"/>
  <c r="BG2302" i="4"/>
  <c r="BF2302" i="4"/>
  <c r="T2302" i="4"/>
  <c r="R2302" i="4"/>
  <c r="P2302" i="4"/>
  <c r="BI2298" i="4"/>
  <c r="BH2298" i="4"/>
  <c r="BG2298" i="4"/>
  <c r="BF2298" i="4"/>
  <c r="T2298" i="4"/>
  <c r="R2298" i="4"/>
  <c r="P2298" i="4"/>
  <c r="BI2294" i="4"/>
  <c r="BH2294" i="4"/>
  <c r="BG2294" i="4"/>
  <c r="BF2294" i="4"/>
  <c r="T2294" i="4"/>
  <c r="R2294" i="4"/>
  <c r="P2294" i="4"/>
  <c r="BI2290" i="4"/>
  <c r="BH2290" i="4"/>
  <c r="BG2290" i="4"/>
  <c r="BF2290" i="4"/>
  <c r="T2290" i="4"/>
  <c r="R2290" i="4"/>
  <c r="P2290" i="4"/>
  <c r="BI2286" i="4"/>
  <c r="BH2286" i="4"/>
  <c r="BG2286" i="4"/>
  <c r="BF2286" i="4"/>
  <c r="T2286" i="4"/>
  <c r="R2286" i="4"/>
  <c r="P2286" i="4"/>
  <c r="BI2282" i="4"/>
  <c r="BH2282" i="4"/>
  <c r="BG2282" i="4"/>
  <c r="BF2282" i="4"/>
  <c r="T2282" i="4"/>
  <c r="R2282" i="4"/>
  <c r="P2282" i="4"/>
  <c r="BI2278" i="4"/>
  <c r="BH2278" i="4"/>
  <c r="BG2278" i="4"/>
  <c r="BF2278" i="4"/>
  <c r="T2278" i="4"/>
  <c r="R2278" i="4"/>
  <c r="P2278" i="4"/>
  <c r="BI2274" i="4"/>
  <c r="BH2274" i="4"/>
  <c r="BG2274" i="4"/>
  <c r="BF2274" i="4"/>
  <c r="T2274" i="4"/>
  <c r="R2274" i="4"/>
  <c r="P2274" i="4"/>
  <c r="BI2270" i="4"/>
  <c r="BH2270" i="4"/>
  <c r="BG2270" i="4"/>
  <c r="BF2270" i="4"/>
  <c r="T2270" i="4"/>
  <c r="R2270" i="4"/>
  <c r="P2270" i="4"/>
  <c r="BI2266" i="4"/>
  <c r="BH2266" i="4"/>
  <c r="BG2266" i="4"/>
  <c r="BF2266" i="4"/>
  <c r="T2266" i="4"/>
  <c r="R2266" i="4"/>
  <c r="P2266" i="4"/>
  <c r="BI2261" i="4"/>
  <c r="BH2261" i="4"/>
  <c r="BG2261" i="4"/>
  <c r="BF2261" i="4"/>
  <c r="T2261" i="4"/>
  <c r="R2261" i="4"/>
  <c r="P2261" i="4"/>
  <c r="BI2255" i="4"/>
  <c r="BH2255" i="4"/>
  <c r="BG2255" i="4"/>
  <c r="BF2255" i="4"/>
  <c r="T2255" i="4"/>
  <c r="R2255" i="4"/>
  <c r="P2255" i="4"/>
  <c r="BI2252" i="4"/>
  <c r="BH2252" i="4"/>
  <c r="BG2252" i="4"/>
  <c r="BF2252" i="4"/>
  <c r="T2252" i="4"/>
  <c r="R2252" i="4"/>
  <c r="P2252" i="4"/>
  <c r="BI2248" i="4"/>
  <c r="BH2248" i="4"/>
  <c r="BG2248" i="4"/>
  <c r="BF2248" i="4"/>
  <c r="T2248" i="4"/>
  <c r="R2248" i="4"/>
  <c r="P2248" i="4"/>
  <c r="BI2243" i="4"/>
  <c r="BH2243" i="4"/>
  <c r="BG2243" i="4"/>
  <c r="BF2243" i="4"/>
  <c r="T2243" i="4"/>
  <c r="R2243" i="4"/>
  <c r="P2243" i="4"/>
  <c r="BI2236" i="4"/>
  <c r="BH2236" i="4"/>
  <c r="BG2236" i="4"/>
  <c r="BF2236" i="4"/>
  <c r="T2236" i="4"/>
  <c r="R2236" i="4"/>
  <c r="P2236" i="4"/>
  <c r="BI2229" i="4"/>
  <c r="BH2229" i="4"/>
  <c r="BG2229" i="4"/>
  <c r="BF2229" i="4"/>
  <c r="T2229" i="4"/>
  <c r="R2229" i="4"/>
  <c r="P2229" i="4"/>
  <c r="BI2223" i="4"/>
  <c r="BH2223" i="4"/>
  <c r="BG2223" i="4"/>
  <c r="BF2223" i="4"/>
  <c r="T2223" i="4"/>
  <c r="R2223" i="4"/>
  <c r="P2223" i="4"/>
  <c r="BI2217" i="4"/>
  <c r="BH2217" i="4"/>
  <c r="BG2217" i="4"/>
  <c r="BF2217" i="4"/>
  <c r="T2217" i="4"/>
  <c r="R2217" i="4"/>
  <c r="P2217" i="4"/>
  <c r="BI2214" i="4"/>
  <c r="BH2214" i="4"/>
  <c r="BG2214" i="4"/>
  <c r="BF2214" i="4"/>
  <c r="T2214" i="4"/>
  <c r="R2214" i="4"/>
  <c r="P2214" i="4"/>
  <c r="BI2211" i="4"/>
  <c r="BH2211" i="4"/>
  <c r="BG2211" i="4"/>
  <c r="BF2211" i="4"/>
  <c r="T2211" i="4"/>
  <c r="R2211" i="4"/>
  <c r="P2211" i="4"/>
  <c r="BI2206" i="4"/>
  <c r="BH2206" i="4"/>
  <c r="BG2206" i="4"/>
  <c r="BF2206" i="4"/>
  <c r="T2206" i="4"/>
  <c r="R2206" i="4"/>
  <c r="P2206" i="4"/>
  <c r="BI2199" i="4"/>
  <c r="BH2199" i="4"/>
  <c r="BG2199" i="4"/>
  <c r="BF2199" i="4"/>
  <c r="T2199" i="4"/>
  <c r="R2199" i="4"/>
  <c r="P2199" i="4"/>
  <c r="BI2193" i="4"/>
  <c r="BH2193" i="4"/>
  <c r="BG2193" i="4"/>
  <c r="BF2193" i="4"/>
  <c r="T2193" i="4"/>
  <c r="R2193" i="4"/>
  <c r="P2193" i="4"/>
  <c r="BI2189" i="4"/>
  <c r="BH2189" i="4"/>
  <c r="BG2189" i="4"/>
  <c r="BF2189" i="4"/>
  <c r="T2189" i="4"/>
  <c r="R2189" i="4"/>
  <c r="P2189" i="4"/>
  <c r="BI2184" i="4"/>
  <c r="BH2184" i="4"/>
  <c r="BG2184" i="4"/>
  <c r="BF2184" i="4"/>
  <c r="T2184" i="4"/>
  <c r="R2184" i="4"/>
  <c r="P2184" i="4"/>
  <c r="BI2179" i="4"/>
  <c r="BH2179" i="4"/>
  <c r="BG2179" i="4"/>
  <c r="BF2179" i="4"/>
  <c r="T2179" i="4"/>
  <c r="R2179" i="4"/>
  <c r="P2179" i="4"/>
  <c r="BI2173" i="4"/>
  <c r="BH2173" i="4"/>
  <c r="BG2173" i="4"/>
  <c r="BF2173" i="4"/>
  <c r="T2173" i="4"/>
  <c r="R2173" i="4"/>
  <c r="P2173" i="4"/>
  <c r="BI2168" i="4"/>
  <c r="BH2168" i="4"/>
  <c r="BG2168" i="4"/>
  <c r="BF2168" i="4"/>
  <c r="T2168" i="4"/>
  <c r="R2168" i="4"/>
  <c r="P2168" i="4"/>
  <c r="BI2164" i="4"/>
  <c r="BH2164" i="4"/>
  <c r="BG2164" i="4"/>
  <c r="BF2164" i="4"/>
  <c r="T2164" i="4"/>
  <c r="R2164" i="4"/>
  <c r="P2164" i="4"/>
  <c r="BI2158" i="4"/>
  <c r="BH2158" i="4"/>
  <c r="BG2158" i="4"/>
  <c r="BF2158" i="4"/>
  <c r="T2158" i="4"/>
  <c r="R2158" i="4"/>
  <c r="P2158" i="4"/>
  <c r="BI2151" i="4"/>
  <c r="BH2151" i="4"/>
  <c r="BG2151" i="4"/>
  <c r="BF2151" i="4"/>
  <c r="T2151" i="4"/>
  <c r="R2151" i="4"/>
  <c r="P2151" i="4"/>
  <c r="BI2144" i="4"/>
  <c r="BH2144" i="4"/>
  <c r="BG2144" i="4"/>
  <c r="BF2144" i="4"/>
  <c r="T2144" i="4"/>
  <c r="R2144" i="4"/>
  <c r="P2144" i="4"/>
  <c r="BI2137" i="4"/>
  <c r="BH2137" i="4"/>
  <c r="BG2137" i="4"/>
  <c r="BF2137" i="4"/>
  <c r="T2137" i="4"/>
  <c r="R2137" i="4"/>
  <c r="P2137" i="4"/>
  <c r="BI2130" i="4"/>
  <c r="BH2130" i="4"/>
  <c r="BG2130" i="4"/>
  <c r="BF2130" i="4"/>
  <c r="T2130" i="4"/>
  <c r="R2130" i="4"/>
  <c r="P2130" i="4"/>
  <c r="BI2123" i="4"/>
  <c r="BH2123" i="4"/>
  <c r="BG2123" i="4"/>
  <c r="BF2123" i="4"/>
  <c r="T2123" i="4"/>
  <c r="R2123" i="4"/>
  <c r="P2123" i="4"/>
  <c r="BI2115" i="4"/>
  <c r="BH2115" i="4"/>
  <c r="BG2115" i="4"/>
  <c r="BF2115" i="4"/>
  <c r="T2115" i="4"/>
  <c r="R2115" i="4"/>
  <c r="P2115" i="4"/>
  <c r="BI2108" i="4"/>
  <c r="BH2108" i="4"/>
  <c r="BG2108" i="4"/>
  <c r="BF2108" i="4"/>
  <c r="T2108" i="4"/>
  <c r="R2108" i="4"/>
  <c r="P2108" i="4"/>
  <c r="BI2101" i="4"/>
  <c r="BH2101" i="4"/>
  <c r="BG2101" i="4"/>
  <c r="BF2101" i="4"/>
  <c r="T2101" i="4"/>
  <c r="R2101" i="4"/>
  <c r="P2101" i="4"/>
  <c r="BI2089" i="4"/>
  <c r="BH2089" i="4"/>
  <c r="BG2089" i="4"/>
  <c r="BF2089" i="4"/>
  <c r="T2089" i="4"/>
  <c r="R2089" i="4"/>
  <c r="P2089" i="4"/>
  <c r="BI2082" i="4"/>
  <c r="BH2082" i="4"/>
  <c r="BG2082" i="4"/>
  <c r="BF2082" i="4"/>
  <c r="T2082" i="4"/>
  <c r="R2082" i="4"/>
  <c r="P2082" i="4"/>
  <c r="BI2075" i="4"/>
  <c r="BH2075" i="4"/>
  <c r="BG2075" i="4"/>
  <c r="BF2075" i="4"/>
  <c r="T2075" i="4"/>
  <c r="R2075" i="4"/>
  <c r="P2075" i="4"/>
  <c r="BI2068" i="4"/>
  <c r="BH2068" i="4"/>
  <c r="BG2068" i="4"/>
  <c r="BF2068" i="4"/>
  <c r="T2068" i="4"/>
  <c r="R2068" i="4"/>
  <c r="P2068" i="4"/>
  <c r="BI2061" i="4"/>
  <c r="BH2061" i="4"/>
  <c r="BG2061" i="4"/>
  <c r="BF2061" i="4"/>
  <c r="T2061" i="4"/>
  <c r="R2061" i="4"/>
  <c r="P2061" i="4"/>
  <c r="BI2055" i="4"/>
  <c r="BH2055" i="4"/>
  <c r="BG2055" i="4"/>
  <c r="BF2055" i="4"/>
  <c r="T2055" i="4"/>
  <c r="R2055" i="4"/>
  <c r="P2055" i="4"/>
  <c r="BI2047" i="4"/>
  <c r="BH2047" i="4"/>
  <c r="BG2047" i="4"/>
  <c r="BF2047" i="4"/>
  <c r="T2047" i="4"/>
  <c r="R2047" i="4"/>
  <c r="P2047" i="4"/>
  <c r="BI2041" i="4"/>
  <c r="BH2041" i="4"/>
  <c r="BG2041" i="4"/>
  <c r="BF2041" i="4"/>
  <c r="T2041" i="4"/>
  <c r="R2041" i="4"/>
  <c r="P2041" i="4"/>
  <c r="BI2034" i="4"/>
  <c r="BH2034" i="4"/>
  <c r="BG2034" i="4"/>
  <c r="BF2034" i="4"/>
  <c r="T2034" i="4"/>
  <c r="R2034" i="4"/>
  <c r="P2034" i="4"/>
  <c r="BI2028" i="4"/>
  <c r="BH2028" i="4"/>
  <c r="BG2028" i="4"/>
  <c r="BF2028" i="4"/>
  <c r="T2028" i="4"/>
  <c r="R2028" i="4"/>
  <c r="P2028" i="4"/>
  <c r="BI2021" i="4"/>
  <c r="BH2021" i="4"/>
  <c r="BG2021" i="4"/>
  <c r="BF2021" i="4"/>
  <c r="T2021" i="4"/>
  <c r="R2021" i="4"/>
  <c r="P2021" i="4"/>
  <c r="BI2014" i="4"/>
  <c r="BH2014" i="4"/>
  <c r="BG2014" i="4"/>
  <c r="BF2014" i="4"/>
  <c r="T2014" i="4"/>
  <c r="R2014" i="4"/>
  <c r="P2014" i="4"/>
  <c r="BI2005" i="4"/>
  <c r="BH2005" i="4"/>
  <c r="BG2005" i="4"/>
  <c r="BF2005" i="4"/>
  <c r="T2005" i="4"/>
  <c r="R2005" i="4"/>
  <c r="P2005" i="4"/>
  <c r="BI1996" i="4"/>
  <c r="BH1996" i="4"/>
  <c r="BG1996" i="4"/>
  <c r="BF1996" i="4"/>
  <c r="T1996" i="4"/>
  <c r="R1996" i="4"/>
  <c r="P1996" i="4"/>
  <c r="BI1986" i="4"/>
  <c r="BH1986" i="4"/>
  <c r="BG1986" i="4"/>
  <c r="BF1986" i="4"/>
  <c r="T1986" i="4"/>
  <c r="R1986" i="4"/>
  <c r="P1986" i="4"/>
  <c r="BI1980" i="4"/>
  <c r="BH1980" i="4"/>
  <c r="BG1980" i="4"/>
  <c r="BF1980" i="4"/>
  <c r="T1980" i="4"/>
  <c r="R1980" i="4"/>
  <c r="P1980" i="4"/>
  <c r="BI1977" i="4"/>
  <c r="BH1977" i="4"/>
  <c r="BG1977" i="4"/>
  <c r="BF1977" i="4"/>
  <c r="T1977" i="4"/>
  <c r="R1977" i="4"/>
  <c r="P1977" i="4"/>
  <c r="BI1973" i="4"/>
  <c r="BH1973" i="4"/>
  <c r="BG1973" i="4"/>
  <c r="BF1973" i="4"/>
  <c r="T1973" i="4"/>
  <c r="R1973" i="4"/>
  <c r="P1973" i="4"/>
  <c r="BI1969" i="4"/>
  <c r="BH1969" i="4"/>
  <c r="BG1969" i="4"/>
  <c r="BF1969" i="4"/>
  <c r="T1969" i="4"/>
  <c r="R1969" i="4"/>
  <c r="P1969" i="4"/>
  <c r="BI1963" i="4"/>
  <c r="BH1963" i="4"/>
  <c r="BG1963" i="4"/>
  <c r="BF1963" i="4"/>
  <c r="T1963" i="4"/>
  <c r="R1963" i="4"/>
  <c r="P1963" i="4"/>
  <c r="BI1960" i="4"/>
  <c r="BH1960" i="4"/>
  <c r="BG1960" i="4"/>
  <c r="BF1960" i="4"/>
  <c r="T1960" i="4"/>
  <c r="R1960" i="4"/>
  <c r="P1960" i="4"/>
  <c r="BI1956" i="4"/>
  <c r="BH1956" i="4"/>
  <c r="BG1956" i="4"/>
  <c r="BF1956" i="4"/>
  <c r="T1956" i="4"/>
  <c r="R1956" i="4"/>
  <c r="P1956" i="4"/>
  <c r="BI1950" i="4"/>
  <c r="BH1950" i="4"/>
  <c r="BG1950" i="4"/>
  <c r="BF1950" i="4"/>
  <c r="T1950" i="4"/>
  <c r="R1950" i="4"/>
  <c r="P1950" i="4"/>
  <c r="BI1946" i="4"/>
  <c r="BH1946" i="4"/>
  <c r="BG1946" i="4"/>
  <c r="BF1946" i="4"/>
  <c r="T1946" i="4"/>
  <c r="R1946" i="4"/>
  <c r="P1946" i="4"/>
  <c r="BI1941" i="4"/>
  <c r="BH1941" i="4"/>
  <c r="BG1941" i="4"/>
  <c r="BF1941" i="4"/>
  <c r="T1941" i="4"/>
  <c r="R1941" i="4"/>
  <c r="P1941" i="4"/>
  <c r="BI1937" i="4"/>
  <c r="BH1937" i="4"/>
  <c r="BG1937" i="4"/>
  <c r="BF1937" i="4"/>
  <c r="T1937" i="4"/>
  <c r="R1937" i="4"/>
  <c r="P1937" i="4"/>
  <c r="BI1932" i="4"/>
  <c r="BH1932" i="4"/>
  <c r="BG1932" i="4"/>
  <c r="BF1932" i="4"/>
  <c r="T1932" i="4"/>
  <c r="R1932" i="4"/>
  <c r="P1932" i="4"/>
  <c r="BI1927" i="4"/>
  <c r="BH1927" i="4"/>
  <c r="BG1927" i="4"/>
  <c r="BF1927" i="4"/>
  <c r="T1927" i="4"/>
  <c r="R1927" i="4"/>
  <c r="P1927" i="4"/>
  <c r="BI1923" i="4"/>
  <c r="BH1923" i="4"/>
  <c r="BG1923" i="4"/>
  <c r="BF1923" i="4"/>
  <c r="T1923" i="4"/>
  <c r="R1923" i="4"/>
  <c r="P1923" i="4"/>
  <c r="BI1917" i="4"/>
  <c r="BH1917" i="4"/>
  <c r="BG1917" i="4"/>
  <c r="BF1917" i="4"/>
  <c r="T1917" i="4"/>
  <c r="R1917" i="4"/>
  <c r="P1917" i="4"/>
  <c r="BI1913" i="4"/>
  <c r="BH1913" i="4"/>
  <c r="BG1913" i="4"/>
  <c r="BF1913" i="4"/>
  <c r="T1913" i="4"/>
  <c r="R1913" i="4"/>
  <c r="P1913" i="4"/>
  <c r="BI1908" i="4"/>
  <c r="BH1908" i="4"/>
  <c r="BG1908" i="4"/>
  <c r="BF1908" i="4"/>
  <c r="T1908" i="4"/>
  <c r="R1908" i="4"/>
  <c r="P1908" i="4"/>
  <c r="BI1904" i="4"/>
  <c r="BH1904" i="4"/>
  <c r="BG1904" i="4"/>
  <c r="BF1904" i="4"/>
  <c r="T1904" i="4"/>
  <c r="R1904" i="4"/>
  <c r="P1904" i="4"/>
  <c r="BI1898" i="4"/>
  <c r="BH1898" i="4"/>
  <c r="BG1898" i="4"/>
  <c r="BF1898" i="4"/>
  <c r="T1898" i="4"/>
  <c r="R1898" i="4"/>
  <c r="P1898" i="4"/>
  <c r="BI1894" i="4"/>
  <c r="BH1894" i="4"/>
  <c r="BG1894" i="4"/>
  <c r="BF1894" i="4"/>
  <c r="T1894" i="4"/>
  <c r="R1894" i="4"/>
  <c r="P1894" i="4"/>
  <c r="BI1888" i="4"/>
  <c r="BH1888" i="4"/>
  <c r="BG1888" i="4"/>
  <c r="BF1888" i="4"/>
  <c r="T1888" i="4"/>
  <c r="R1888" i="4"/>
  <c r="P1888" i="4"/>
  <c r="BI1883" i="4"/>
  <c r="BH1883" i="4"/>
  <c r="BG1883" i="4"/>
  <c r="BF1883" i="4"/>
  <c r="T1883" i="4"/>
  <c r="R1883" i="4"/>
  <c r="P1883" i="4"/>
  <c r="BI1879" i="4"/>
  <c r="BH1879" i="4"/>
  <c r="BG1879" i="4"/>
  <c r="BF1879" i="4"/>
  <c r="T1879" i="4"/>
  <c r="R1879" i="4"/>
  <c r="P1879" i="4"/>
  <c r="BI1873" i="4"/>
  <c r="BH1873" i="4"/>
  <c r="BG1873" i="4"/>
  <c r="BF1873" i="4"/>
  <c r="T1873" i="4"/>
  <c r="R1873" i="4"/>
  <c r="P1873" i="4"/>
  <c r="BI1867" i="4"/>
  <c r="BH1867" i="4"/>
  <c r="BG1867" i="4"/>
  <c r="BF1867" i="4"/>
  <c r="T1867" i="4"/>
  <c r="R1867" i="4"/>
  <c r="P1867" i="4"/>
  <c r="BI1861" i="4"/>
  <c r="BH1861" i="4"/>
  <c r="BG1861" i="4"/>
  <c r="BF1861" i="4"/>
  <c r="T1861" i="4"/>
  <c r="R1861" i="4"/>
  <c r="P1861" i="4"/>
  <c r="BI1856" i="4"/>
  <c r="BH1856" i="4"/>
  <c r="BG1856" i="4"/>
  <c r="BF1856" i="4"/>
  <c r="T1856" i="4"/>
  <c r="R1856" i="4"/>
  <c r="P1856" i="4"/>
  <c r="BI1850" i="4"/>
  <c r="BH1850" i="4"/>
  <c r="BG1850" i="4"/>
  <c r="BF1850" i="4"/>
  <c r="T1850" i="4"/>
  <c r="R1850" i="4"/>
  <c r="P1850" i="4"/>
  <c r="BI1844" i="4"/>
  <c r="BH1844" i="4"/>
  <c r="BG1844" i="4"/>
  <c r="BF1844" i="4"/>
  <c r="T1844" i="4"/>
  <c r="R1844" i="4"/>
  <c r="P1844" i="4"/>
  <c r="BI1839" i="4"/>
  <c r="BH1839" i="4"/>
  <c r="BG1839" i="4"/>
  <c r="BF1839" i="4"/>
  <c r="T1839" i="4"/>
  <c r="R1839" i="4"/>
  <c r="P1839" i="4"/>
  <c r="BI1835" i="4"/>
  <c r="BH1835" i="4"/>
  <c r="BG1835" i="4"/>
  <c r="BF1835" i="4"/>
  <c r="T1835" i="4"/>
  <c r="R1835" i="4"/>
  <c r="P1835" i="4"/>
  <c r="BI1830" i="4"/>
  <c r="BH1830" i="4"/>
  <c r="BG1830" i="4"/>
  <c r="BF1830" i="4"/>
  <c r="T1830" i="4"/>
  <c r="R1830" i="4"/>
  <c r="P1830" i="4"/>
  <c r="BI1826" i="4"/>
  <c r="BH1826" i="4"/>
  <c r="BG1826" i="4"/>
  <c r="BF1826" i="4"/>
  <c r="T1826" i="4"/>
  <c r="R1826" i="4"/>
  <c r="P1826" i="4"/>
  <c r="BI1821" i="4"/>
  <c r="BH1821" i="4"/>
  <c r="BG1821" i="4"/>
  <c r="BF1821" i="4"/>
  <c r="T1821" i="4"/>
  <c r="R1821" i="4"/>
  <c r="P1821" i="4"/>
  <c r="BI1816" i="4"/>
  <c r="BH1816" i="4"/>
  <c r="BG1816" i="4"/>
  <c r="BF1816" i="4"/>
  <c r="T1816" i="4"/>
  <c r="R1816" i="4"/>
  <c r="P1816" i="4"/>
  <c r="BI1810" i="4"/>
  <c r="BH1810" i="4"/>
  <c r="BG1810" i="4"/>
  <c r="BF1810" i="4"/>
  <c r="T1810" i="4"/>
  <c r="R1810" i="4"/>
  <c r="P1810" i="4"/>
  <c r="BI1805" i="4"/>
  <c r="BH1805" i="4"/>
  <c r="BG1805" i="4"/>
  <c r="BF1805" i="4"/>
  <c r="T1805" i="4"/>
  <c r="R1805" i="4"/>
  <c r="P1805" i="4"/>
  <c r="BI1800" i="4"/>
  <c r="BH1800" i="4"/>
  <c r="BG1800" i="4"/>
  <c r="BF1800" i="4"/>
  <c r="T1800" i="4"/>
  <c r="R1800" i="4"/>
  <c r="P1800" i="4"/>
  <c r="BI1796" i="4"/>
  <c r="BH1796" i="4"/>
  <c r="BG1796" i="4"/>
  <c r="BF1796" i="4"/>
  <c r="T1796" i="4"/>
  <c r="R1796" i="4"/>
  <c r="P1796" i="4"/>
  <c r="BI1791" i="4"/>
  <c r="BH1791" i="4"/>
  <c r="BG1791" i="4"/>
  <c r="BF1791" i="4"/>
  <c r="T1791" i="4"/>
  <c r="R1791" i="4"/>
  <c r="P1791" i="4"/>
  <c r="BI1787" i="4"/>
  <c r="BH1787" i="4"/>
  <c r="BG1787" i="4"/>
  <c r="BF1787" i="4"/>
  <c r="T1787" i="4"/>
  <c r="R1787" i="4"/>
  <c r="P1787" i="4"/>
  <c r="BI1782" i="4"/>
  <c r="BH1782" i="4"/>
  <c r="BG1782" i="4"/>
  <c r="BF1782" i="4"/>
  <c r="T1782" i="4"/>
  <c r="R1782" i="4"/>
  <c r="P1782" i="4"/>
  <c r="BI1778" i="4"/>
  <c r="BH1778" i="4"/>
  <c r="BG1778" i="4"/>
  <c r="BF1778" i="4"/>
  <c r="T1778" i="4"/>
  <c r="R1778" i="4"/>
  <c r="P1778" i="4"/>
  <c r="BI1773" i="4"/>
  <c r="BH1773" i="4"/>
  <c r="BG1773" i="4"/>
  <c r="BF1773" i="4"/>
  <c r="T1773" i="4"/>
  <c r="R1773" i="4"/>
  <c r="P1773" i="4"/>
  <c r="BI1768" i="4"/>
  <c r="BH1768" i="4"/>
  <c r="BG1768" i="4"/>
  <c r="BF1768" i="4"/>
  <c r="T1768" i="4"/>
  <c r="R1768" i="4"/>
  <c r="P1768" i="4"/>
  <c r="BI1763" i="4"/>
  <c r="BH1763" i="4"/>
  <c r="BG1763" i="4"/>
  <c r="BF1763" i="4"/>
  <c r="T1763" i="4"/>
  <c r="R1763" i="4"/>
  <c r="P1763" i="4"/>
  <c r="BI1758" i="4"/>
  <c r="BH1758" i="4"/>
  <c r="BG1758" i="4"/>
  <c r="BF1758" i="4"/>
  <c r="T1758" i="4"/>
  <c r="R1758" i="4"/>
  <c r="P1758" i="4"/>
  <c r="BI1752" i="4"/>
  <c r="BH1752" i="4"/>
  <c r="BG1752" i="4"/>
  <c r="BF1752" i="4"/>
  <c r="T1752" i="4"/>
  <c r="R1752" i="4"/>
  <c r="P1752" i="4"/>
  <c r="BI1748" i="4"/>
  <c r="BH1748" i="4"/>
  <c r="BG1748" i="4"/>
  <c r="BF1748" i="4"/>
  <c r="T1748" i="4"/>
  <c r="R1748" i="4"/>
  <c r="P1748" i="4"/>
  <c r="BI1742" i="4"/>
  <c r="BH1742" i="4"/>
  <c r="BG1742" i="4"/>
  <c r="BF1742" i="4"/>
  <c r="T1742" i="4"/>
  <c r="R1742" i="4"/>
  <c r="P1742" i="4"/>
  <c r="BI1737" i="4"/>
  <c r="BH1737" i="4"/>
  <c r="BG1737" i="4"/>
  <c r="BF1737" i="4"/>
  <c r="T1737" i="4"/>
  <c r="R1737" i="4"/>
  <c r="P1737" i="4"/>
  <c r="BI1731" i="4"/>
  <c r="BH1731" i="4"/>
  <c r="BG1731" i="4"/>
  <c r="BF1731" i="4"/>
  <c r="T1731" i="4"/>
  <c r="R1731" i="4"/>
  <c r="P1731" i="4"/>
  <c r="BI1726" i="4"/>
  <c r="BH1726" i="4"/>
  <c r="BG1726" i="4"/>
  <c r="BF1726" i="4"/>
  <c r="T1726" i="4"/>
  <c r="R1726" i="4"/>
  <c r="P1726" i="4"/>
  <c r="BI1720" i="4"/>
  <c r="BH1720" i="4"/>
  <c r="BG1720" i="4"/>
  <c r="BF1720" i="4"/>
  <c r="T1720" i="4"/>
  <c r="R1720" i="4"/>
  <c r="P1720" i="4"/>
  <c r="BI1715" i="4"/>
  <c r="BH1715" i="4"/>
  <c r="BG1715" i="4"/>
  <c r="BF1715" i="4"/>
  <c r="T1715" i="4"/>
  <c r="R1715" i="4"/>
  <c r="P1715" i="4"/>
  <c r="BI1709" i="4"/>
  <c r="BH1709" i="4"/>
  <c r="BG1709" i="4"/>
  <c r="BF1709" i="4"/>
  <c r="T1709" i="4"/>
  <c r="R1709" i="4"/>
  <c r="P1709" i="4"/>
  <c r="BI1704" i="4"/>
  <c r="BH1704" i="4"/>
  <c r="BG1704" i="4"/>
  <c r="BF1704" i="4"/>
  <c r="T1704" i="4"/>
  <c r="R1704" i="4"/>
  <c r="P1704" i="4"/>
  <c r="BI1699" i="4"/>
  <c r="BH1699" i="4"/>
  <c r="BG1699" i="4"/>
  <c r="BF1699" i="4"/>
  <c r="T1699" i="4"/>
  <c r="R1699" i="4"/>
  <c r="P1699" i="4"/>
  <c r="BI1694" i="4"/>
  <c r="BH1694" i="4"/>
  <c r="BG1694" i="4"/>
  <c r="BF1694" i="4"/>
  <c r="T1694" i="4"/>
  <c r="R1694" i="4"/>
  <c r="P1694" i="4"/>
  <c r="BI1688" i="4"/>
  <c r="BH1688" i="4"/>
  <c r="BG1688" i="4"/>
  <c r="BF1688" i="4"/>
  <c r="T1688" i="4"/>
  <c r="R1688" i="4"/>
  <c r="P1688" i="4"/>
  <c r="BI1683" i="4"/>
  <c r="BH1683" i="4"/>
  <c r="BG1683" i="4"/>
  <c r="BF1683" i="4"/>
  <c r="T1683" i="4"/>
  <c r="R1683" i="4"/>
  <c r="P1683" i="4"/>
  <c r="BI1678" i="4"/>
  <c r="BH1678" i="4"/>
  <c r="BG1678" i="4"/>
  <c r="BF1678" i="4"/>
  <c r="T1678" i="4"/>
  <c r="R1678" i="4"/>
  <c r="P1678" i="4"/>
  <c r="BI1674" i="4"/>
  <c r="BH1674" i="4"/>
  <c r="BG1674" i="4"/>
  <c r="BF1674" i="4"/>
  <c r="T1674" i="4"/>
  <c r="R1674" i="4"/>
  <c r="P1674" i="4"/>
  <c r="BI1669" i="4"/>
  <c r="BH1669" i="4"/>
  <c r="BG1669" i="4"/>
  <c r="BF1669" i="4"/>
  <c r="T1669" i="4"/>
  <c r="R1669" i="4"/>
  <c r="P1669" i="4"/>
  <c r="BI1665" i="4"/>
  <c r="BH1665" i="4"/>
  <c r="BG1665" i="4"/>
  <c r="BF1665" i="4"/>
  <c r="T1665" i="4"/>
  <c r="R1665" i="4"/>
  <c r="P1665" i="4"/>
  <c r="BI1660" i="4"/>
  <c r="BH1660" i="4"/>
  <c r="BG1660" i="4"/>
  <c r="BF1660" i="4"/>
  <c r="T1660" i="4"/>
  <c r="R1660" i="4"/>
  <c r="P1660" i="4"/>
  <c r="BI1655" i="4"/>
  <c r="BH1655" i="4"/>
  <c r="BG1655" i="4"/>
  <c r="BF1655" i="4"/>
  <c r="T1655" i="4"/>
  <c r="R1655" i="4"/>
  <c r="P1655" i="4"/>
  <c r="BI1649" i="4"/>
  <c r="BH1649" i="4"/>
  <c r="BG1649" i="4"/>
  <c r="BF1649" i="4"/>
  <c r="T1649" i="4"/>
  <c r="R1649" i="4"/>
  <c r="P1649" i="4"/>
  <c r="BI1644" i="4"/>
  <c r="BH1644" i="4"/>
  <c r="BG1644" i="4"/>
  <c r="BF1644" i="4"/>
  <c r="T1644" i="4"/>
  <c r="R1644" i="4"/>
  <c r="P1644" i="4"/>
  <c r="BI1639" i="4"/>
  <c r="BH1639" i="4"/>
  <c r="BG1639" i="4"/>
  <c r="BF1639" i="4"/>
  <c r="T1639" i="4"/>
  <c r="R1639" i="4"/>
  <c r="P1639" i="4"/>
  <c r="BI1635" i="4"/>
  <c r="BH1635" i="4"/>
  <c r="BG1635" i="4"/>
  <c r="BF1635" i="4"/>
  <c r="T1635" i="4"/>
  <c r="R1635" i="4"/>
  <c r="P1635" i="4"/>
  <c r="BI1630" i="4"/>
  <c r="BH1630" i="4"/>
  <c r="BG1630" i="4"/>
  <c r="BF1630" i="4"/>
  <c r="T1630" i="4"/>
  <c r="R1630" i="4"/>
  <c r="P1630" i="4"/>
  <c r="BI1626" i="4"/>
  <c r="BH1626" i="4"/>
  <c r="BG1626" i="4"/>
  <c r="BF1626" i="4"/>
  <c r="T1626" i="4"/>
  <c r="R1626" i="4"/>
  <c r="P1626" i="4"/>
  <c r="BI1621" i="4"/>
  <c r="BH1621" i="4"/>
  <c r="BG1621" i="4"/>
  <c r="BF1621" i="4"/>
  <c r="T1621" i="4"/>
  <c r="R1621" i="4"/>
  <c r="P1621" i="4"/>
  <c r="BI1614" i="4"/>
  <c r="BH1614" i="4"/>
  <c r="BG1614" i="4"/>
  <c r="BF1614" i="4"/>
  <c r="T1614" i="4"/>
  <c r="R1614" i="4"/>
  <c r="P1614" i="4"/>
  <c r="BI1611" i="4"/>
  <c r="BH1611" i="4"/>
  <c r="BG1611" i="4"/>
  <c r="BF1611" i="4"/>
  <c r="T1611" i="4"/>
  <c r="R1611" i="4"/>
  <c r="P1611" i="4"/>
  <c r="BI1607" i="4"/>
  <c r="BH1607" i="4"/>
  <c r="BG1607" i="4"/>
  <c r="BF1607" i="4"/>
  <c r="T1607" i="4"/>
  <c r="R1607" i="4"/>
  <c r="P1607" i="4"/>
  <c r="BI1604" i="4"/>
  <c r="BH1604" i="4"/>
  <c r="BG1604" i="4"/>
  <c r="BF1604" i="4"/>
  <c r="T1604" i="4"/>
  <c r="R1604" i="4"/>
  <c r="P1604" i="4"/>
  <c r="BI1599" i="4"/>
  <c r="BH1599" i="4"/>
  <c r="BG1599" i="4"/>
  <c r="BF1599" i="4"/>
  <c r="T1599" i="4"/>
  <c r="R1599" i="4"/>
  <c r="P1599" i="4"/>
  <c r="BI1593" i="4"/>
  <c r="BH1593" i="4"/>
  <c r="BG1593" i="4"/>
  <c r="BF1593" i="4"/>
  <c r="T1593" i="4"/>
  <c r="R1593" i="4"/>
  <c r="P1593" i="4"/>
  <c r="BI1589" i="4"/>
  <c r="BH1589" i="4"/>
  <c r="BG1589" i="4"/>
  <c r="BF1589" i="4"/>
  <c r="T1589" i="4"/>
  <c r="R1589" i="4"/>
  <c r="P1589" i="4"/>
  <c r="BI1583" i="4"/>
  <c r="BH1583" i="4"/>
  <c r="BG1583" i="4"/>
  <c r="BF1583" i="4"/>
  <c r="T1583" i="4"/>
  <c r="R1583" i="4"/>
  <c r="P1583" i="4"/>
  <c r="BI1579" i="4"/>
  <c r="BH1579" i="4"/>
  <c r="BG1579" i="4"/>
  <c r="BF1579" i="4"/>
  <c r="T1579" i="4"/>
  <c r="R1579" i="4"/>
  <c r="P1579" i="4"/>
  <c r="BI1575" i="4"/>
  <c r="BH1575" i="4"/>
  <c r="BG1575" i="4"/>
  <c r="BF1575" i="4"/>
  <c r="T1575" i="4"/>
  <c r="R1575" i="4"/>
  <c r="P1575" i="4"/>
  <c r="BI1570" i="4"/>
  <c r="BH1570" i="4"/>
  <c r="BG1570" i="4"/>
  <c r="BF1570" i="4"/>
  <c r="T1570" i="4"/>
  <c r="R1570" i="4"/>
  <c r="P1570" i="4"/>
  <c r="BI1565" i="4"/>
  <c r="BH1565" i="4"/>
  <c r="BG1565" i="4"/>
  <c r="BF1565" i="4"/>
  <c r="T1565" i="4"/>
  <c r="R1565" i="4"/>
  <c r="P1565" i="4"/>
  <c r="BI1560" i="4"/>
  <c r="BH1560" i="4"/>
  <c r="BG1560" i="4"/>
  <c r="BF1560" i="4"/>
  <c r="T1560" i="4"/>
  <c r="R1560" i="4"/>
  <c r="P1560" i="4"/>
  <c r="BI1556" i="4"/>
  <c r="BH1556" i="4"/>
  <c r="BG1556" i="4"/>
  <c r="BF1556" i="4"/>
  <c r="T1556" i="4"/>
  <c r="R1556" i="4"/>
  <c r="P1556" i="4"/>
  <c r="BI1550" i="4"/>
  <c r="BH1550" i="4"/>
  <c r="BG1550" i="4"/>
  <c r="BF1550" i="4"/>
  <c r="T1550" i="4"/>
  <c r="R1550" i="4"/>
  <c r="P1550" i="4"/>
  <c r="BI1546" i="4"/>
  <c r="BH1546" i="4"/>
  <c r="BG1546" i="4"/>
  <c r="BF1546" i="4"/>
  <c r="T1546" i="4"/>
  <c r="R1546" i="4"/>
  <c r="P1546" i="4"/>
  <c r="BI1540" i="4"/>
  <c r="BH1540" i="4"/>
  <c r="BG1540" i="4"/>
  <c r="BF1540" i="4"/>
  <c r="T1540" i="4"/>
  <c r="R1540" i="4"/>
  <c r="P1540" i="4"/>
  <c r="BI1536" i="4"/>
  <c r="BH1536" i="4"/>
  <c r="BG1536" i="4"/>
  <c r="BF1536" i="4"/>
  <c r="T1536" i="4"/>
  <c r="R1536" i="4"/>
  <c r="P1536" i="4"/>
  <c r="BI1530" i="4"/>
  <c r="BH1530" i="4"/>
  <c r="BG1530" i="4"/>
  <c r="BF1530" i="4"/>
  <c r="T1530" i="4"/>
  <c r="R1530" i="4"/>
  <c r="P1530" i="4"/>
  <c r="BI1526" i="4"/>
  <c r="BH1526" i="4"/>
  <c r="BG1526" i="4"/>
  <c r="BF1526" i="4"/>
  <c r="T1526" i="4"/>
  <c r="R1526" i="4"/>
  <c r="P1526" i="4"/>
  <c r="BI1520" i="4"/>
  <c r="BH1520" i="4"/>
  <c r="BG1520" i="4"/>
  <c r="BF1520" i="4"/>
  <c r="T1520" i="4"/>
  <c r="R1520" i="4"/>
  <c r="P1520" i="4"/>
  <c r="BI1516" i="4"/>
  <c r="BH1516" i="4"/>
  <c r="BG1516" i="4"/>
  <c r="BF1516" i="4"/>
  <c r="T1516" i="4"/>
  <c r="R1516" i="4"/>
  <c r="P1516" i="4"/>
  <c r="BI1510" i="4"/>
  <c r="BH1510" i="4"/>
  <c r="BG1510" i="4"/>
  <c r="BF1510" i="4"/>
  <c r="T1510" i="4"/>
  <c r="R1510" i="4"/>
  <c r="P1510" i="4"/>
  <c r="BI1506" i="4"/>
  <c r="BH1506" i="4"/>
  <c r="BG1506" i="4"/>
  <c r="BF1506" i="4"/>
  <c r="T1506" i="4"/>
  <c r="R1506" i="4"/>
  <c r="P1506" i="4"/>
  <c r="BI1499" i="4"/>
  <c r="BH1499" i="4"/>
  <c r="BG1499" i="4"/>
  <c r="BF1499" i="4"/>
  <c r="T1499" i="4"/>
  <c r="R1499" i="4"/>
  <c r="P1499" i="4"/>
  <c r="BI1494" i="4"/>
  <c r="BH1494" i="4"/>
  <c r="BG1494" i="4"/>
  <c r="BF1494" i="4"/>
  <c r="T1494" i="4"/>
  <c r="R1494" i="4"/>
  <c r="P1494" i="4"/>
  <c r="BI1488" i="4"/>
  <c r="BH1488" i="4"/>
  <c r="BG1488" i="4"/>
  <c r="BF1488" i="4"/>
  <c r="T1488" i="4"/>
  <c r="R1488" i="4"/>
  <c r="P1488" i="4"/>
  <c r="BI1484" i="4"/>
  <c r="BH1484" i="4"/>
  <c r="BG1484" i="4"/>
  <c r="BF1484" i="4"/>
  <c r="T1484" i="4"/>
  <c r="R1484" i="4"/>
  <c r="P1484" i="4"/>
  <c r="BI1478" i="4"/>
  <c r="BH1478" i="4"/>
  <c r="BG1478" i="4"/>
  <c r="BF1478" i="4"/>
  <c r="T1478" i="4"/>
  <c r="R1478" i="4"/>
  <c r="P1478" i="4"/>
  <c r="BI1474" i="4"/>
  <c r="BH1474" i="4"/>
  <c r="BG1474" i="4"/>
  <c r="BF1474" i="4"/>
  <c r="T1474" i="4"/>
  <c r="R1474" i="4"/>
  <c r="P1474" i="4"/>
  <c r="BI1470" i="4"/>
  <c r="BH1470" i="4"/>
  <c r="BG1470" i="4"/>
  <c r="BF1470" i="4"/>
  <c r="T1470" i="4"/>
  <c r="R1470" i="4"/>
  <c r="P1470" i="4"/>
  <c r="BI1465" i="4"/>
  <c r="BH1465" i="4"/>
  <c r="BG1465" i="4"/>
  <c r="BF1465" i="4"/>
  <c r="T1465" i="4"/>
  <c r="R1465" i="4"/>
  <c r="P1465" i="4"/>
  <c r="BI1460" i="4"/>
  <c r="BH1460" i="4"/>
  <c r="BG1460" i="4"/>
  <c r="BF1460" i="4"/>
  <c r="T1460" i="4"/>
  <c r="R1460" i="4"/>
  <c r="P1460" i="4"/>
  <c r="BI1455" i="4"/>
  <c r="BH1455" i="4"/>
  <c r="BG1455" i="4"/>
  <c r="BF1455" i="4"/>
  <c r="T1455" i="4"/>
  <c r="R1455" i="4"/>
  <c r="P1455" i="4"/>
  <c r="BI1451" i="4"/>
  <c r="BH1451" i="4"/>
  <c r="BG1451" i="4"/>
  <c r="BF1451" i="4"/>
  <c r="T1451" i="4"/>
  <c r="R1451" i="4"/>
  <c r="P1451" i="4"/>
  <c r="BI1445" i="4"/>
  <c r="BH1445" i="4"/>
  <c r="BG1445" i="4"/>
  <c r="BF1445" i="4"/>
  <c r="T1445" i="4"/>
  <c r="R1445" i="4"/>
  <c r="P1445" i="4"/>
  <c r="BI1441" i="4"/>
  <c r="BH1441" i="4"/>
  <c r="BG1441" i="4"/>
  <c r="BF1441" i="4"/>
  <c r="T1441" i="4"/>
  <c r="R1441" i="4"/>
  <c r="P1441" i="4"/>
  <c r="BI1435" i="4"/>
  <c r="BH1435" i="4"/>
  <c r="BG1435" i="4"/>
  <c r="BF1435" i="4"/>
  <c r="T1435" i="4"/>
  <c r="R1435" i="4"/>
  <c r="P1435" i="4"/>
  <c r="BI1431" i="4"/>
  <c r="BH1431" i="4"/>
  <c r="BG1431" i="4"/>
  <c r="BF1431" i="4"/>
  <c r="T1431" i="4"/>
  <c r="R1431" i="4"/>
  <c r="P1431" i="4"/>
  <c r="BI1425" i="4"/>
  <c r="BH1425" i="4"/>
  <c r="BG1425" i="4"/>
  <c r="BF1425" i="4"/>
  <c r="T1425" i="4"/>
  <c r="R1425" i="4"/>
  <c r="P1425" i="4"/>
  <c r="BI1421" i="4"/>
  <c r="BH1421" i="4"/>
  <c r="BG1421" i="4"/>
  <c r="BF1421" i="4"/>
  <c r="T1421" i="4"/>
  <c r="R1421" i="4"/>
  <c r="P1421" i="4"/>
  <c r="BI1415" i="4"/>
  <c r="BH1415" i="4"/>
  <c r="BG1415" i="4"/>
  <c r="BF1415" i="4"/>
  <c r="T1415" i="4"/>
  <c r="R1415" i="4"/>
  <c r="P1415" i="4"/>
  <c r="BI1411" i="4"/>
  <c r="BH1411" i="4"/>
  <c r="BG1411" i="4"/>
  <c r="BF1411" i="4"/>
  <c r="T1411" i="4"/>
  <c r="R1411" i="4"/>
  <c r="P1411" i="4"/>
  <c r="BI1405" i="4"/>
  <c r="BH1405" i="4"/>
  <c r="BG1405" i="4"/>
  <c r="BF1405" i="4"/>
  <c r="T1405" i="4"/>
  <c r="R1405" i="4"/>
  <c r="P1405" i="4"/>
  <c r="BI1401" i="4"/>
  <c r="BH1401" i="4"/>
  <c r="BG1401" i="4"/>
  <c r="BF1401" i="4"/>
  <c r="T1401" i="4"/>
  <c r="R1401" i="4"/>
  <c r="P1401" i="4"/>
  <c r="BI1395" i="4"/>
  <c r="BH1395" i="4"/>
  <c r="BG1395" i="4"/>
  <c r="BF1395" i="4"/>
  <c r="T1395" i="4"/>
  <c r="R1395" i="4"/>
  <c r="P1395" i="4"/>
  <c r="BI1391" i="4"/>
  <c r="BH1391" i="4"/>
  <c r="BG1391" i="4"/>
  <c r="BF1391" i="4"/>
  <c r="T1391" i="4"/>
  <c r="R1391" i="4"/>
  <c r="P1391" i="4"/>
  <c r="BI1386" i="4"/>
  <c r="BH1386" i="4"/>
  <c r="BG1386" i="4"/>
  <c r="BF1386" i="4"/>
  <c r="T1386" i="4"/>
  <c r="R1386" i="4"/>
  <c r="P1386" i="4"/>
  <c r="BI1379" i="4"/>
  <c r="BH1379" i="4"/>
  <c r="BG1379" i="4"/>
  <c r="BF1379" i="4"/>
  <c r="T1379" i="4"/>
  <c r="R1379" i="4"/>
  <c r="P1379" i="4"/>
  <c r="BI1376" i="4"/>
  <c r="BH1376" i="4"/>
  <c r="BG1376" i="4"/>
  <c r="BF1376" i="4"/>
  <c r="T1376" i="4"/>
  <c r="R1376" i="4"/>
  <c r="P1376" i="4"/>
  <c r="BI1372" i="4"/>
  <c r="BH1372" i="4"/>
  <c r="BG1372" i="4"/>
  <c r="BF1372" i="4"/>
  <c r="T1372" i="4"/>
  <c r="R1372" i="4"/>
  <c r="P1372" i="4"/>
  <c r="BI1368" i="4"/>
  <c r="BH1368" i="4"/>
  <c r="BG1368" i="4"/>
  <c r="BF1368" i="4"/>
  <c r="T1368" i="4"/>
  <c r="R1368" i="4"/>
  <c r="P1368" i="4"/>
  <c r="BI1361" i="4"/>
  <c r="BH1361" i="4"/>
  <c r="BG1361" i="4"/>
  <c r="BF1361" i="4"/>
  <c r="T1361" i="4"/>
  <c r="R1361" i="4"/>
  <c r="P1361" i="4"/>
  <c r="BI1357" i="4"/>
  <c r="BH1357" i="4"/>
  <c r="BG1357" i="4"/>
  <c r="BF1357" i="4"/>
  <c r="T1357" i="4"/>
  <c r="R1357" i="4"/>
  <c r="P1357" i="4"/>
  <c r="BI1350" i="4"/>
  <c r="BH1350" i="4"/>
  <c r="BG1350" i="4"/>
  <c r="BF1350" i="4"/>
  <c r="T1350" i="4"/>
  <c r="R1350" i="4"/>
  <c r="P1350" i="4"/>
  <c r="BI1346" i="4"/>
  <c r="BH1346" i="4"/>
  <c r="BG1346" i="4"/>
  <c r="BF1346" i="4"/>
  <c r="T1346" i="4"/>
  <c r="R1346" i="4"/>
  <c r="P1346" i="4"/>
  <c r="BI1338" i="4"/>
  <c r="BH1338" i="4"/>
  <c r="BG1338" i="4"/>
  <c r="BF1338" i="4"/>
  <c r="T1338" i="4"/>
  <c r="R1338" i="4"/>
  <c r="P1338" i="4"/>
  <c r="BI1334" i="4"/>
  <c r="BH1334" i="4"/>
  <c r="BG1334" i="4"/>
  <c r="BF1334" i="4"/>
  <c r="T1334" i="4"/>
  <c r="R1334" i="4"/>
  <c r="P1334" i="4"/>
  <c r="BI1326" i="4"/>
  <c r="BH1326" i="4"/>
  <c r="BG1326" i="4"/>
  <c r="BF1326" i="4"/>
  <c r="T1326" i="4"/>
  <c r="R1326" i="4"/>
  <c r="P1326" i="4"/>
  <c r="BI1322" i="4"/>
  <c r="BH1322" i="4"/>
  <c r="BG1322" i="4"/>
  <c r="BF1322" i="4"/>
  <c r="T1322" i="4"/>
  <c r="R1322" i="4"/>
  <c r="P1322" i="4"/>
  <c r="BI1316" i="4"/>
  <c r="BH1316" i="4"/>
  <c r="BG1316" i="4"/>
  <c r="BF1316" i="4"/>
  <c r="T1316" i="4"/>
  <c r="R1316" i="4"/>
  <c r="P1316" i="4"/>
  <c r="BI1311" i="4"/>
  <c r="BH1311" i="4"/>
  <c r="BG1311" i="4"/>
  <c r="BF1311" i="4"/>
  <c r="T1311" i="4"/>
  <c r="R1311" i="4"/>
  <c r="P1311" i="4"/>
  <c r="BI1307" i="4"/>
  <c r="BH1307" i="4"/>
  <c r="BG1307" i="4"/>
  <c r="BF1307" i="4"/>
  <c r="T1307" i="4"/>
  <c r="R1307" i="4"/>
  <c r="P1307" i="4"/>
  <c r="BI1302" i="4"/>
  <c r="BH1302" i="4"/>
  <c r="BG1302" i="4"/>
  <c r="BF1302" i="4"/>
  <c r="T1302" i="4"/>
  <c r="R1302" i="4"/>
  <c r="P1302" i="4"/>
  <c r="BI1294" i="4"/>
  <c r="BH1294" i="4"/>
  <c r="BG1294" i="4"/>
  <c r="BF1294" i="4"/>
  <c r="T1294" i="4"/>
  <c r="R1294" i="4"/>
  <c r="P1294" i="4"/>
  <c r="BI1288" i="4"/>
  <c r="BH1288" i="4"/>
  <c r="BG1288" i="4"/>
  <c r="BF1288" i="4"/>
  <c r="T1288" i="4"/>
  <c r="R1288" i="4"/>
  <c r="P1288" i="4"/>
  <c r="BI1282" i="4"/>
  <c r="BH1282" i="4"/>
  <c r="BG1282" i="4"/>
  <c r="BF1282" i="4"/>
  <c r="T1282" i="4"/>
  <c r="R1282" i="4"/>
  <c r="P1282" i="4"/>
  <c r="BI1275" i="4"/>
  <c r="BH1275" i="4"/>
  <c r="BG1275" i="4"/>
  <c r="BF1275" i="4"/>
  <c r="T1275" i="4"/>
  <c r="R1275" i="4"/>
  <c r="P1275" i="4"/>
  <c r="BI1266" i="4"/>
  <c r="BH1266" i="4"/>
  <c r="BG1266" i="4"/>
  <c r="BF1266" i="4"/>
  <c r="T1266" i="4"/>
  <c r="R1266" i="4"/>
  <c r="P1266" i="4"/>
  <c r="BI1261" i="4"/>
  <c r="BH1261" i="4"/>
  <c r="BG1261" i="4"/>
  <c r="BF1261" i="4"/>
  <c r="T1261" i="4"/>
  <c r="R1261" i="4"/>
  <c r="P1261" i="4"/>
  <c r="BI1254" i="4"/>
  <c r="BH1254" i="4"/>
  <c r="BG1254" i="4"/>
  <c r="BF1254" i="4"/>
  <c r="T1254" i="4"/>
  <c r="R1254" i="4"/>
  <c r="P1254" i="4"/>
  <c r="BI1247" i="4"/>
  <c r="BH1247" i="4"/>
  <c r="BG1247" i="4"/>
  <c r="BF1247" i="4"/>
  <c r="T1247" i="4"/>
  <c r="R1247" i="4"/>
  <c r="P1247" i="4"/>
  <c r="BI1242" i="4"/>
  <c r="BH1242" i="4"/>
  <c r="BG1242" i="4"/>
  <c r="BF1242" i="4"/>
  <c r="T1242" i="4"/>
  <c r="R1242" i="4"/>
  <c r="P1242" i="4"/>
  <c r="BI1235" i="4"/>
  <c r="BH1235" i="4"/>
  <c r="BG1235" i="4"/>
  <c r="BF1235" i="4"/>
  <c r="T1235" i="4"/>
  <c r="R1235" i="4"/>
  <c r="P1235" i="4"/>
  <c r="BI1228" i="4"/>
  <c r="BH1228" i="4"/>
  <c r="BG1228" i="4"/>
  <c r="BF1228" i="4"/>
  <c r="T1228" i="4"/>
  <c r="R1228" i="4"/>
  <c r="P1228" i="4"/>
  <c r="BI1223" i="4"/>
  <c r="BH1223" i="4"/>
  <c r="BG1223" i="4"/>
  <c r="BF1223" i="4"/>
  <c r="T1223" i="4"/>
  <c r="R1223" i="4"/>
  <c r="P1223" i="4"/>
  <c r="BI1215" i="4"/>
  <c r="BH1215" i="4"/>
  <c r="BG1215" i="4"/>
  <c r="BF1215" i="4"/>
  <c r="T1215" i="4"/>
  <c r="R1215" i="4"/>
  <c r="P1215" i="4"/>
  <c r="BI1207" i="4"/>
  <c r="BH1207" i="4"/>
  <c r="BG1207" i="4"/>
  <c r="BF1207" i="4"/>
  <c r="T1207" i="4"/>
  <c r="R1207" i="4"/>
  <c r="P1207" i="4"/>
  <c r="BI1202" i="4"/>
  <c r="BH1202" i="4"/>
  <c r="BG1202" i="4"/>
  <c r="BF1202" i="4"/>
  <c r="T1202" i="4"/>
  <c r="R1202" i="4"/>
  <c r="P1202" i="4"/>
  <c r="BI1197" i="4"/>
  <c r="BH1197" i="4"/>
  <c r="BG1197" i="4"/>
  <c r="BF1197" i="4"/>
  <c r="T1197" i="4"/>
  <c r="R1197" i="4"/>
  <c r="P1197" i="4"/>
  <c r="BI1188" i="4"/>
  <c r="BH1188" i="4"/>
  <c r="BG1188" i="4"/>
  <c r="BF1188" i="4"/>
  <c r="T1188" i="4"/>
  <c r="R1188" i="4"/>
  <c r="P1188" i="4"/>
  <c r="BI1184" i="4"/>
  <c r="BH1184" i="4"/>
  <c r="BG1184" i="4"/>
  <c r="BF1184" i="4"/>
  <c r="T1184" i="4"/>
  <c r="R1184" i="4"/>
  <c r="P1184" i="4"/>
  <c r="BI1178" i="4"/>
  <c r="BH1178" i="4"/>
  <c r="BG1178" i="4"/>
  <c r="BF1178" i="4"/>
  <c r="T1178" i="4"/>
  <c r="R1178" i="4"/>
  <c r="P1178" i="4"/>
  <c r="BI1172" i="4"/>
  <c r="BH1172" i="4"/>
  <c r="BG1172" i="4"/>
  <c r="BF1172" i="4"/>
  <c r="T1172" i="4"/>
  <c r="R1172" i="4"/>
  <c r="P1172" i="4"/>
  <c r="BI1164" i="4"/>
  <c r="BH1164" i="4"/>
  <c r="BG1164" i="4"/>
  <c r="BF1164" i="4"/>
  <c r="T1164" i="4"/>
  <c r="R1164" i="4"/>
  <c r="P1164" i="4"/>
  <c r="BI1156" i="4"/>
  <c r="BH1156" i="4"/>
  <c r="BG1156" i="4"/>
  <c r="BF1156" i="4"/>
  <c r="T1156" i="4"/>
  <c r="R1156" i="4"/>
  <c r="P1156" i="4"/>
  <c r="BI1144" i="4"/>
  <c r="BH1144" i="4"/>
  <c r="BG1144" i="4"/>
  <c r="BF1144" i="4"/>
  <c r="T1144" i="4"/>
  <c r="R1144" i="4"/>
  <c r="P1144" i="4"/>
  <c r="BI1128" i="4"/>
  <c r="BH1128" i="4"/>
  <c r="BG1128" i="4"/>
  <c r="BF1128" i="4"/>
  <c r="T1128" i="4"/>
  <c r="R1128" i="4"/>
  <c r="P1128" i="4"/>
  <c r="BI1119" i="4"/>
  <c r="BH1119" i="4"/>
  <c r="BG1119" i="4"/>
  <c r="BF1119" i="4"/>
  <c r="T1119" i="4"/>
  <c r="R1119" i="4"/>
  <c r="P1119" i="4"/>
  <c r="BI1111" i="4"/>
  <c r="BH1111" i="4"/>
  <c r="BG1111" i="4"/>
  <c r="BF1111" i="4"/>
  <c r="T1111" i="4"/>
  <c r="R1111" i="4"/>
  <c r="P1111" i="4"/>
  <c r="BI1104" i="4"/>
  <c r="BH1104" i="4"/>
  <c r="BG1104" i="4"/>
  <c r="BF1104" i="4"/>
  <c r="T1104" i="4"/>
  <c r="R1104" i="4"/>
  <c r="P1104" i="4"/>
  <c r="BI1098" i="4"/>
  <c r="BH1098" i="4"/>
  <c r="BG1098" i="4"/>
  <c r="BF1098" i="4"/>
  <c r="T1098" i="4"/>
  <c r="R1098" i="4"/>
  <c r="P1098" i="4"/>
  <c r="BI1089" i="4"/>
  <c r="BH1089" i="4"/>
  <c r="BG1089" i="4"/>
  <c r="BF1089" i="4"/>
  <c r="T1089" i="4"/>
  <c r="R1089" i="4"/>
  <c r="P1089" i="4"/>
  <c r="BI1082" i="4"/>
  <c r="BH1082" i="4"/>
  <c r="BG1082" i="4"/>
  <c r="BF1082" i="4"/>
  <c r="T1082" i="4"/>
  <c r="R1082" i="4"/>
  <c r="P1082" i="4"/>
  <c r="BI1073" i="4"/>
  <c r="BH1073" i="4"/>
  <c r="BG1073" i="4"/>
  <c r="BF1073" i="4"/>
  <c r="T1073" i="4"/>
  <c r="R1073" i="4"/>
  <c r="P1073" i="4"/>
  <c r="BI1063" i="4"/>
  <c r="BH1063" i="4"/>
  <c r="BG1063" i="4"/>
  <c r="BF1063" i="4"/>
  <c r="T1063" i="4"/>
  <c r="R1063" i="4"/>
  <c r="P1063" i="4"/>
  <c r="BI1056" i="4"/>
  <c r="BH1056" i="4"/>
  <c r="BG1056" i="4"/>
  <c r="BF1056" i="4"/>
  <c r="T1056" i="4"/>
  <c r="R1056" i="4"/>
  <c r="P1056" i="4"/>
  <c r="BI1047" i="4"/>
  <c r="BH1047" i="4"/>
  <c r="BG1047" i="4"/>
  <c r="BF1047" i="4"/>
  <c r="T1047" i="4"/>
  <c r="R1047" i="4"/>
  <c r="P1047" i="4"/>
  <c r="BI1038" i="4"/>
  <c r="BH1038" i="4"/>
  <c r="BG1038" i="4"/>
  <c r="BF1038" i="4"/>
  <c r="T1038" i="4"/>
  <c r="R1038" i="4"/>
  <c r="P1038" i="4"/>
  <c r="BI1033" i="4"/>
  <c r="BH1033" i="4"/>
  <c r="BG1033" i="4"/>
  <c r="BF1033" i="4"/>
  <c r="T1033" i="4"/>
  <c r="R1033" i="4"/>
  <c r="P1033" i="4"/>
  <c r="BI1025" i="4"/>
  <c r="BH1025" i="4"/>
  <c r="BG1025" i="4"/>
  <c r="BF1025" i="4"/>
  <c r="T1025" i="4"/>
  <c r="R1025" i="4"/>
  <c r="P1025" i="4"/>
  <c r="BI1018" i="4"/>
  <c r="BH1018" i="4"/>
  <c r="BG1018" i="4"/>
  <c r="BF1018" i="4"/>
  <c r="T1018" i="4"/>
  <c r="R1018" i="4"/>
  <c r="P1018" i="4"/>
  <c r="BI1012" i="4"/>
  <c r="BH1012" i="4"/>
  <c r="BG1012" i="4"/>
  <c r="BF1012" i="4"/>
  <c r="T1012" i="4"/>
  <c r="R1012" i="4"/>
  <c r="P1012" i="4"/>
  <c r="BI1005" i="4"/>
  <c r="BH1005" i="4"/>
  <c r="BG1005" i="4"/>
  <c r="BF1005" i="4"/>
  <c r="T1005" i="4"/>
  <c r="R1005" i="4"/>
  <c r="P1005" i="4"/>
  <c r="BI998" i="4"/>
  <c r="BH998" i="4"/>
  <c r="BG998" i="4"/>
  <c r="BF998" i="4"/>
  <c r="T998" i="4"/>
  <c r="R998" i="4"/>
  <c r="P998" i="4"/>
  <c r="BI986" i="4"/>
  <c r="BH986" i="4"/>
  <c r="BG986" i="4"/>
  <c r="BF986" i="4"/>
  <c r="T986" i="4"/>
  <c r="R986" i="4"/>
  <c r="P986" i="4"/>
  <c r="BI978" i="4"/>
  <c r="BH978" i="4"/>
  <c r="BG978" i="4"/>
  <c r="BF978" i="4"/>
  <c r="T978" i="4"/>
  <c r="R978" i="4"/>
  <c r="P978" i="4"/>
  <c r="BI971" i="4"/>
  <c r="BH971" i="4"/>
  <c r="BG971" i="4"/>
  <c r="BF971" i="4"/>
  <c r="T971" i="4"/>
  <c r="R971" i="4"/>
  <c r="P971" i="4"/>
  <c r="BI964" i="4"/>
  <c r="BH964" i="4"/>
  <c r="BG964" i="4"/>
  <c r="BF964" i="4"/>
  <c r="T964" i="4"/>
  <c r="R964" i="4"/>
  <c r="P964" i="4"/>
  <c r="BI957" i="4"/>
  <c r="BH957" i="4"/>
  <c r="BG957" i="4"/>
  <c r="BF957" i="4"/>
  <c r="T957" i="4"/>
  <c r="R957" i="4"/>
  <c r="P957" i="4"/>
  <c r="BI949" i="4"/>
  <c r="BH949" i="4"/>
  <c r="BG949" i="4"/>
  <c r="BF949" i="4"/>
  <c r="T949" i="4"/>
  <c r="R949" i="4"/>
  <c r="P949" i="4"/>
  <c r="BI942" i="4"/>
  <c r="BH942" i="4"/>
  <c r="BG942" i="4"/>
  <c r="BF942" i="4"/>
  <c r="T942" i="4"/>
  <c r="R942" i="4"/>
  <c r="P942" i="4"/>
  <c r="BI929" i="4"/>
  <c r="BH929" i="4"/>
  <c r="BG929" i="4"/>
  <c r="BF929" i="4"/>
  <c r="T929" i="4"/>
  <c r="R929" i="4"/>
  <c r="P929" i="4"/>
  <c r="BI912" i="4"/>
  <c r="BH912" i="4"/>
  <c r="BG912" i="4"/>
  <c r="BF912" i="4"/>
  <c r="T912" i="4"/>
  <c r="R912" i="4"/>
  <c r="P912" i="4"/>
  <c r="BI905" i="4"/>
  <c r="BH905" i="4"/>
  <c r="BG905" i="4"/>
  <c r="BF905" i="4"/>
  <c r="T905" i="4"/>
  <c r="R905" i="4"/>
  <c r="P905" i="4"/>
  <c r="BI900" i="4"/>
  <c r="BH900" i="4"/>
  <c r="BG900" i="4"/>
  <c r="BF900" i="4"/>
  <c r="T900" i="4"/>
  <c r="R900" i="4"/>
  <c r="P900" i="4"/>
  <c r="BI894" i="4"/>
  <c r="BH894" i="4"/>
  <c r="BG894" i="4"/>
  <c r="BF894" i="4"/>
  <c r="T894" i="4"/>
  <c r="R894" i="4"/>
  <c r="P894" i="4"/>
  <c r="BI889" i="4"/>
  <c r="BH889" i="4"/>
  <c r="BG889" i="4"/>
  <c r="BF889" i="4"/>
  <c r="T889" i="4"/>
  <c r="R889" i="4"/>
  <c r="P889" i="4"/>
  <c r="BI884" i="4"/>
  <c r="BH884" i="4"/>
  <c r="BG884" i="4"/>
  <c r="BF884" i="4"/>
  <c r="T884" i="4"/>
  <c r="R884" i="4"/>
  <c r="P884" i="4"/>
  <c r="BI879" i="4"/>
  <c r="BH879" i="4"/>
  <c r="BG879" i="4"/>
  <c r="BF879" i="4"/>
  <c r="T879" i="4"/>
  <c r="R879" i="4"/>
  <c r="P879" i="4"/>
  <c r="BI874" i="4"/>
  <c r="BH874" i="4"/>
  <c r="BG874" i="4"/>
  <c r="BF874" i="4"/>
  <c r="T874" i="4"/>
  <c r="R874" i="4"/>
  <c r="P874" i="4"/>
  <c r="BI869" i="4"/>
  <c r="BH869" i="4"/>
  <c r="BG869" i="4"/>
  <c r="BF869" i="4"/>
  <c r="T869" i="4"/>
  <c r="R869" i="4"/>
  <c r="P869" i="4"/>
  <c r="BI865" i="4"/>
  <c r="BH865" i="4"/>
  <c r="BG865" i="4"/>
  <c r="BF865" i="4"/>
  <c r="T865" i="4"/>
  <c r="R865" i="4"/>
  <c r="P865" i="4"/>
  <c r="BI860" i="4"/>
  <c r="BH860" i="4"/>
  <c r="BG860" i="4"/>
  <c r="BF860" i="4"/>
  <c r="T860" i="4"/>
  <c r="R860" i="4"/>
  <c r="P860" i="4"/>
  <c r="BI855" i="4"/>
  <c r="BH855" i="4"/>
  <c r="BG855" i="4"/>
  <c r="BF855" i="4"/>
  <c r="T855" i="4"/>
  <c r="R855" i="4"/>
  <c r="P855" i="4"/>
  <c r="BI850" i="4"/>
  <c r="BH850" i="4"/>
  <c r="BG850" i="4"/>
  <c r="BF850" i="4"/>
  <c r="T850" i="4"/>
  <c r="R850" i="4"/>
  <c r="P850" i="4"/>
  <c r="BI845" i="4"/>
  <c r="BH845" i="4"/>
  <c r="BG845" i="4"/>
  <c r="BF845" i="4"/>
  <c r="T845" i="4"/>
  <c r="R845" i="4"/>
  <c r="P845" i="4"/>
  <c r="BI841" i="4"/>
  <c r="BH841" i="4"/>
  <c r="BG841" i="4"/>
  <c r="BF841" i="4"/>
  <c r="T841" i="4"/>
  <c r="R841" i="4"/>
  <c r="P841" i="4"/>
  <c r="BI837" i="4"/>
  <c r="BH837" i="4"/>
  <c r="BG837" i="4"/>
  <c r="BF837" i="4"/>
  <c r="T837" i="4"/>
  <c r="R837" i="4"/>
  <c r="P837" i="4"/>
  <c r="BI833" i="4"/>
  <c r="BH833" i="4"/>
  <c r="BG833" i="4"/>
  <c r="BF833" i="4"/>
  <c r="T833" i="4"/>
  <c r="R833" i="4"/>
  <c r="P833" i="4"/>
  <c r="BI822" i="4"/>
  <c r="BH822" i="4"/>
  <c r="BG822" i="4"/>
  <c r="BF822" i="4"/>
  <c r="T822" i="4"/>
  <c r="R822" i="4"/>
  <c r="P822" i="4"/>
  <c r="BI811" i="4"/>
  <c r="BH811" i="4"/>
  <c r="BG811" i="4"/>
  <c r="BF811" i="4"/>
  <c r="T811" i="4"/>
  <c r="R811" i="4"/>
  <c r="P811" i="4"/>
  <c r="BI807" i="4"/>
  <c r="BH807" i="4"/>
  <c r="BG807" i="4"/>
  <c r="BF807" i="4"/>
  <c r="T807" i="4"/>
  <c r="R807" i="4"/>
  <c r="P807" i="4"/>
  <c r="BI803" i="4"/>
  <c r="BH803" i="4"/>
  <c r="BG803" i="4"/>
  <c r="BF803" i="4"/>
  <c r="T803" i="4"/>
  <c r="R803" i="4"/>
  <c r="P803" i="4"/>
  <c r="BI799" i="4"/>
  <c r="BH799" i="4"/>
  <c r="BG799" i="4"/>
  <c r="BF799" i="4"/>
  <c r="T799" i="4"/>
  <c r="R799" i="4"/>
  <c r="P799" i="4"/>
  <c r="BI797" i="4"/>
  <c r="BH797" i="4"/>
  <c r="BG797" i="4"/>
  <c r="BF797" i="4"/>
  <c r="T797" i="4"/>
  <c r="R797" i="4"/>
  <c r="P797" i="4"/>
  <c r="BI793" i="4"/>
  <c r="BH793" i="4"/>
  <c r="BG793" i="4"/>
  <c r="BF793" i="4"/>
  <c r="T793" i="4"/>
  <c r="R793" i="4"/>
  <c r="P793" i="4"/>
  <c r="BI789" i="4"/>
  <c r="BH789" i="4"/>
  <c r="BG789" i="4"/>
  <c r="BF789" i="4"/>
  <c r="T789" i="4"/>
  <c r="R789" i="4"/>
  <c r="P789" i="4"/>
  <c r="BI787" i="4"/>
  <c r="BH787" i="4"/>
  <c r="BG787" i="4"/>
  <c r="BF787" i="4"/>
  <c r="T787" i="4"/>
  <c r="R787" i="4"/>
  <c r="P787" i="4"/>
  <c r="BI783" i="4"/>
  <c r="BH783" i="4"/>
  <c r="BG783" i="4"/>
  <c r="BF783" i="4"/>
  <c r="T783" i="4"/>
  <c r="R783" i="4"/>
  <c r="P783" i="4"/>
  <c r="BI779" i="4"/>
  <c r="BH779" i="4"/>
  <c r="BG779" i="4"/>
  <c r="BF779" i="4"/>
  <c r="T779" i="4"/>
  <c r="R779" i="4"/>
  <c r="P779" i="4"/>
  <c r="BI777" i="4"/>
  <c r="BH777" i="4"/>
  <c r="BG777" i="4"/>
  <c r="BF777" i="4"/>
  <c r="T777" i="4"/>
  <c r="R777" i="4"/>
  <c r="P777" i="4"/>
  <c r="BI773" i="4"/>
  <c r="BH773" i="4"/>
  <c r="BG773" i="4"/>
  <c r="BF773" i="4"/>
  <c r="T773" i="4"/>
  <c r="R773" i="4"/>
  <c r="P773" i="4"/>
  <c r="BI767" i="4"/>
  <c r="BH767" i="4"/>
  <c r="BG767" i="4"/>
  <c r="BF767" i="4"/>
  <c r="T767" i="4"/>
  <c r="R767" i="4"/>
  <c r="P767" i="4"/>
  <c r="BI762" i="4"/>
  <c r="BH762" i="4"/>
  <c r="BG762" i="4"/>
  <c r="BF762" i="4"/>
  <c r="T762" i="4"/>
  <c r="R762" i="4"/>
  <c r="P762" i="4"/>
  <c r="BI757" i="4"/>
  <c r="BH757" i="4"/>
  <c r="BG757" i="4"/>
  <c r="BF757" i="4"/>
  <c r="T757" i="4"/>
  <c r="R757" i="4"/>
  <c r="P757" i="4"/>
  <c r="BI752" i="4"/>
  <c r="BH752" i="4"/>
  <c r="BG752" i="4"/>
  <c r="BF752" i="4"/>
  <c r="T752" i="4"/>
  <c r="R752" i="4"/>
  <c r="P752" i="4"/>
  <c r="BI747" i="4"/>
  <c r="BH747" i="4"/>
  <c r="BG747" i="4"/>
  <c r="BF747" i="4"/>
  <c r="T747" i="4"/>
  <c r="R747" i="4"/>
  <c r="P747" i="4"/>
  <c r="BI743" i="4"/>
  <c r="BH743" i="4"/>
  <c r="BG743" i="4"/>
  <c r="BF743" i="4"/>
  <c r="T743" i="4"/>
  <c r="R743" i="4"/>
  <c r="P743" i="4"/>
  <c r="BI738" i="4"/>
  <c r="BH738" i="4"/>
  <c r="BG738" i="4"/>
  <c r="BF738" i="4"/>
  <c r="T738" i="4"/>
  <c r="R738" i="4"/>
  <c r="P738" i="4"/>
  <c r="BI734" i="4"/>
  <c r="BH734" i="4"/>
  <c r="BG734" i="4"/>
  <c r="BF734" i="4"/>
  <c r="T734" i="4"/>
  <c r="R734" i="4"/>
  <c r="P734" i="4"/>
  <c r="BI730" i="4"/>
  <c r="BH730" i="4"/>
  <c r="BG730" i="4"/>
  <c r="BF730" i="4"/>
  <c r="T730" i="4"/>
  <c r="R730" i="4"/>
  <c r="P730" i="4"/>
  <c r="BI725" i="4"/>
  <c r="BH725" i="4"/>
  <c r="BG725" i="4"/>
  <c r="BF725" i="4"/>
  <c r="T725" i="4"/>
  <c r="R725" i="4"/>
  <c r="P725" i="4"/>
  <c r="BI720" i="4"/>
  <c r="BH720" i="4"/>
  <c r="BG720" i="4"/>
  <c r="BF720" i="4"/>
  <c r="T720" i="4"/>
  <c r="R720" i="4"/>
  <c r="P720" i="4"/>
  <c r="BI713" i="4"/>
  <c r="BH713" i="4"/>
  <c r="BG713" i="4"/>
  <c r="BF713" i="4"/>
  <c r="T713" i="4"/>
  <c r="R713" i="4"/>
  <c r="P713" i="4"/>
  <c r="BI708" i="4"/>
  <c r="BH708" i="4"/>
  <c r="BG708" i="4"/>
  <c r="BF708" i="4"/>
  <c r="T708" i="4"/>
  <c r="R708" i="4"/>
  <c r="P708" i="4"/>
  <c r="BI704" i="4"/>
  <c r="BH704" i="4"/>
  <c r="BG704" i="4"/>
  <c r="BF704" i="4"/>
  <c r="T704" i="4"/>
  <c r="R704" i="4"/>
  <c r="P704" i="4"/>
  <c r="BI699" i="4"/>
  <c r="BH699" i="4"/>
  <c r="BG699" i="4"/>
  <c r="BF699" i="4"/>
  <c r="T699" i="4"/>
  <c r="R699" i="4"/>
  <c r="P699" i="4"/>
  <c r="BI693" i="4"/>
  <c r="BH693" i="4"/>
  <c r="BG693" i="4"/>
  <c r="BF693" i="4"/>
  <c r="T693" i="4"/>
  <c r="R693" i="4"/>
  <c r="P693" i="4"/>
  <c r="BI687" i="4"/>
  <c r="BH687" i="4"/>
  <c r="BG687" i="4"/>
  <c r="BF687" i="4"/>
  <c r="T687" i="4"/>
  <c r="R687" i="4"/>
  <c r="P687" i="4"/>
  <c r="BI681" i="4"/>
  <c r="BH681" i="4"/>
  <c r="BG681" i="4"/>
  <c r="BF681" i="4"/>
  <c r="T681" i="4"/>
  <c r="R681" i="4"/>
  <c r="P681" i="4"/>
  <c r="BI675" i="4"/>
  <c r="BH675" i="4"/>
  <c r="BG675" i="4"/>
  <c r="BF675" i="4"/>
  <c r="T675" i="4"/>
  <c r="R675" i="4"/>
  <c r="P675" i="4"/>
  <c r="BI670" i="4"/>
  <c r="BH670" i="4"/>
  <c r="BG670" i="4"/>
  <c r="BF670" i="4"/>
  <c r="T670" i="4"/>
  <c r="R670" i="4"/>
  <c r="P670" i="4"/>
  <c r="BI665" i="4"/>
  <c r="BH665" i="4"/>
  <c r="BG665" i="4"/>
  <c r="BF665" i="4"/>
  <c r="T665" i="4"/>
  <c r="R665" i="4"/>
  <c r="P665" i="4"/>
  <c r="BI663" i="4"/>
  <c r="BH663" i="4"/>
  <c r="BG663" i="4"/>
  <c r="BF663" i="4"/>
  <c r="T663" i="4"/>
  <c r="R663" i="4"/>
  <c r="P663" i="4"/>
  <c r="BI657" i="4"/>
  <c r="BH657" i="4"/>
  <c r="BG657" i="4"/>
  <c r="BF657" i="4"/>
  <c r="T657" i="4"/>
  <c r="R657" i="4"/>
  <c r="P657" i="4"/>
  <c r="BI655" i="4"/>
  <c r="BH655" i="4"/>
  <c r="BG655" i="4"/>
  <c r="BF655" i="4"/>
  <c r="T655" i="4"/>
  <c r="R655" i="4"/>
  <c r="P655" i="4"/>
  <c r="BI646" i="4"/>
  <c r="BH646" i="4"/>
  <c r="BG646" i="4"/>
  <c r="BF646" i="4"/>
  <c r="T646" i="4"/>
  <c r="R646" i="4"/>
  <c r="P646" i="4"/>
  <c r="BI639" i="4"/>
  <c r="BH639" i="4"/>
  <c r="BG639" i="4"/>
  <c r="BF639" i="4"/>
  <c r="T639" i="4"/>
  <c r="R639" i="4"/>
  <c r="P639" i="4"/>
  <c r="BI634" i="4"/>
  <c r="BH634" i="4"/>
  <c r="BG634" i="4"/>
  <c r="BF634" i="4"/>
  <c r="T634" i="4"/>
  <c r="R634" i="4"/>
  <c r="P634" i="4"/>
  <c r="BI632" i="4"/>
  <c r="BH632" i="4"/>
  <c r="BG632" i="4"/>
  <c r="BF632" i="4"/>
  <c r="T632" i="4"/>
  <c r="R632" i="4"/>
  <c r="P632" i="4"/>
  <c r="BI628" i="4"/>
  <c r="BH628" i="4"/>
  <c r="BG628" i="4"/>
  <c r="BF628" i="4"/>
  <c r="T628" i="4"/>
  <c r="R628" i="4"/>
  <c r="P628" i="4"/>
  <c r="BI623" i="4"/>
  <c r="BH623" i="4"/>
  <c r="BG623" i="4"/>
  <c r="BF623" i="4"/>
  <c r="T623" i="4"/>
  <c r="R623" i="4"/>
  <c r="P623" i="4"/>
  <c r="BI615" i="4"/>
  <c r="BH615" i="4"/>
  <c r="BG615" i="4"/>
  <c r="BF615" i="4"/>
  <c r="T615" i="4"/>
  <c r="R615" i="4"/>
  <c r="P615" i="4"/>
  <c r="BI608" i="4"/>
  <c r="BH608" i="4"/>
  <c r="BG608" i="4"/>
  <c r="BF608" i="4"/>
  <c r="T608" i="4"/>
  <c r="R608" i="4"/>
  <c r="P608" i="4"/>
  <c r="BI602" i="4"/>
  <c r="BH602" i="4"/>
  <c r="BG602" i="4"/>
  <c r="BF602" i="4"/>
  <c r="T602" i="4"/>
  <c r="R602" i="4"/>
  <c r="P602" i="4"/>
  <c r="BI596" i="4"/>
  <c r="BH596" i="4"/>
  <c r="BG596" i="4"/>
  <c r="BF596" i="4"/>
  <c r="T596" i="4"/>
  <c r="R596" i="4"/>
  <c r="P596" i="4"/>
  <c r="BI589" i="4"/>
  <c r="BH589" i="4"/>
  <c r="BG589" i="4"/>
  <c r="BF589" i="4"/>
  <c r="T589" i="4"/>
  <c r="R589" i="4"/>
  <c r="P589" i="4"/>
  <c r="BI582" i="4"/>
  <c r="BH582" i="4"/>
  <c r="BG582" i="4"/>
  <c r="BF582" i="4"/>
  <c r="T582" i="4"/>
  <c r="R582" i="4"/>
  <c r="P582" i="4"/>
  <c r="BI577" i="4"/>
  <c r="BH577" i="4"/>
  <c r="BG577" i="4"/>
  <c r="BF577" i="4"/>
  <c r="T577" i="4"/>
  <c r="R577" i="4"/>
  <c r="P577" i="4"/>
  <c r="BI573" i="4"/>
  <c r="BH573" i="4"/>
  <c r="BG573" i="4"/>
  <c r="BF573" i="4"/>
  <c r="T573" i="4"/>
  <c r="R573" i="4"/>
  <c r="P573" i="4"/>
  <c r="BI571" i="4"/>
  <c r="BH571" i="4"/>
  <c r="BG571" i="4"/>
  <c r="BF571" i="4"/>
  <c r="T571" i="4"/>
  <c r="R571" i="4"/>
  <c r="P571" i="4"/>
  <c r="BI563" i="4"/>
  <c r="BH563" i="4"/>
  <c r="BG563" i="4"/>
  <c r="BF563" i="4"/>
  <c r="T563" i="4"/>
  <c r="R563" i="4"/>
  <c r="P563" i="4"/>
  <c r="BI557" i="4"/>
  <c r="BH557" i="4"/>
  <c r="BG557" i="4"/>
  <c r="BF557" i="4"/>
  <c r="T557" i="4"/>
  <c r="R557" i="4"/>
  <c r="P557" i="4"/>
  <c r="BI550" i="4"/>
  <c r="BH550" i="4"/>
  <c r="BG550" i="4"/>
  <c r="BF550" i="4"/>
  <c r="T550" i="4"/>
  <c r="R550" i="4"/>
  <c r="P550" i="4"/>
  <c r="BI545" i="4"/>
  <c r="BH545" i="4"/>
  <c r="BG545" i="4"/>
  <c r="BF545" i="4"/>
  <c r="T545" i="4"/>
  <c r="R545" i="4"/>
  <c r="P545" i="4"/>
  <c r="BI544" i="4"/>
  <c r="BH544" i="4"/>
  <c r="BG544" i="4"/>
  <c r="BF544" i="4"/>
  <c r="T544" i="4"/>
  <c r="R544" i="4"/>
  <c r="P544" i="4"/>
  <c r="BI540" i="4"/>
  <c r="BH540" i="4"/>
  <c r="BG540" i="4"/>
  <c r="BF540" i="4"/>
  <c r="T540" i="4"/>
  <c r="R540" i="4"/>
  <c r="P540" i="4"/>
  <c r="BI538" i="4"/>
  <c r="BH538" i="4"/>
  <c r="BG538" i="4"/>
  <c r="BF538" i="4"/>
  <c r="T538" i="4"/>
  <c r="R538" i="4"/>
  <c r="P538" i="4"/>
  <c r="BI531" i="4"/>
  <c r="BH531" i="4"/>
  <c r="BG531" i="4"/>
  <c r="BF531" i="4"/>
  <c r="T531" i="4"/>
  <c r="R531" i="4"/>
  <c r="P531" i="4"/>
  <c r="BI526" i="4"/>
  <c r="BH526" i="4"/>
  <c r="BG526" i="4"/>
  <c r="BF526" i="4"/>
  <c r="T526" i="4"/>
  <c r="R526" i="4"/>
  <c r="P526" i="4"/>
  <c r="BI524" i="4"/>
  <c r="BH524" i="4"/>
  <c r="BG524" i="4"/>
  <c r="BF524" i="4"/>
  <c r="T524" i="4"/>
  <c r="R524" i="4"/>
  <c r="P524" i="4"/>
  <c r="BI516" i="4"/>
  <c r="BH516" i="4"/>
  <c r="BG516" i="4"/>
  <c r="BF516" i="4"/>
  <c r="T516" i="4"/>
  <c r="R516" i="4"/>
  <c r="P516" i="4"/>
  <c r="BI510" i="4"/>
  <c r="BH510" i="4"/>
  <c r="BG510" i="4"/>
  <c r="BF510" i="4"/>
  <c r="T510" i="4"/>
  <c r="R510" i="4"/>
  <c r="P510" i="4"/>
  <c r="BI499" i="4"/>
  <c r="BH499" i="4"/>
  <c r="BG499" i="4"/>
  <c r="BF499" i="4"/>
  <c r="T499" i="4"/>
  <c r="R499" i="4"/>
  <c r="P499" i="4"/>
  <c r="BI494" i="4"/>
  <c r="BH494" i="4"/>
  <c r="BG494" i="4"/>
  <c r="BF494" i="4"/>
  <c r="T494" i="4"/>
  <c r="R494" i="4"/>
  <c r="P494" i="4"/>
  <c r="BI489" i="4"/>
  <c r="BH489" i="4"/>
  <c r="BG489" i="4"/>
  <c r="BF489" i="4"/>
  <c r="T489" i="4"/>
  <c r="R489" i="4"/>
  <c r="P489" i="4"/>
  <c r="BI483" i="4"/>
  <c r="BH483" i="4"/>
  <c r="BG483" i="4"/>
  <c r="BF483" i="4"/>
  <c r="T483" i="4"/>
  <c r="R483" i="4"/>
  <c r="P483" i="4"/>
  <c r="BI477" i="4"/>
  <c r="BH477" i="4"/>
  <c r="BG477" i="4"/>
  <c r="BF477" i="4"/>
  <c r="T477" i="4"/>
  <c r="R477" i="4"/>
  <c r="P477" i="4"/>
  <c r="BI471" i="4"/>
  <c r="BH471" i="4"/>
  <c r="BG471" i="4"/>
  <c r="BF471" i="4"/>
  <c r="T471" i="4"/>
  <c r="R471" i="4"/>
  <c r="P471" i="4"/>
  <c r="BI465" i="4"/>
  <c r="BH465" i="4"/>
  <c r="BG465" i="4"/>
  <c r="BF465" i="4"/>
  <c r="T465" i="4"/>
  <c r="R465" i="4"/>
  <c r="P465" i="4"/>
  <c r="BI460" i="4"/>
  <c r="BH460" i="4"/>
  <c r="BG460" i="4"/>
  <c r="BF460" i="4"/>
  <c r="T460" i="4"/>
  <c r="R460" i="4"/>
  <c r="P460" i="4"/>
  <c r="BI454" i="4"/>
  <c r="BH454" i="4"/>
  <c r="BG454" i="4"/>
  <c r="BF454" i="4"/>
  <c r="T454" i="4"/>
  <c r="R454" i="4"/>
  <c r="P454" i="4"/>
  <c r="BI449" i="4"/>
  <c r="BH449" i="4"/>
  <c r="BG449" i="4"/>
  <c r="BF449" i="4"/>
  <c r="T449" i="4"/>
  <c r="R449" i="4"/>
  <c r="P449" i="4"/>
  <c r="BI445" i="4"/>
  <c r="BH445" i="4"/>
  <c r="BG445" i="4"/>
  <c r="BF445" i="4"/>
  <c r="T445" i="4"/>
  <c r="R445" i="4"/>
  <c r="P445" i="4"/>
  <c r="BI439" i="4"/>
  <c r="BH439" i="4"/>
  <c r="BG439" i="4"/>
  <c r="BF439" i="4"/>
  <c r="T439" i="4"/>
  <c r="R439" i="4"/>
  <c r="P439" i="4"/>
  <c r="BI434" i="4"/>
  <c r="BH434" i="4"/>
  <c r="BG434" i="4"/>
  <c r="BF434" i="4"/>
  <c r="T434" i="4"/>
  <c r="R434" i="4"/>
  <c r="P434" i="4"/>
  <c r="BI428" i="4"/>
  <c r="BH428" i="4"/>
  <c r="BG428" i="4"/>
  <c r="BF428" i="4"/>
  <c r="T428" i="4"/>
  <c r="R428" i="4"/>
  <c r="P428" i="4"/>
  <c r="BI424" i="4"/>
  <c r="BH424" i="4"/>
  <c r="BG424" i="4"/>
  <c r="BF424" i="4"/>
  <c r="T424" i="4"/>
  <c r="R424" i="4"/>
  <c r="P424" i="4"/>
  <c r="BI420" i="4"/>
  <c r="BH420" i="4"/>
  <c r="BG420" i="4"/>
  <c r="BF420" i="4"/>
  <c r="T420" i="4"/>
  <c r="R420" i="4"/>
  <c r="P420" i="4"/>
  <c r="BI418" i="4"/>
  <c r="BH418" i="4"/>
  <c r="BG418" i="4"/>
  <c r="BF418" i="4"/>
  <c r="T418" i="4"/>
  <c r="R418" i="4"/>
  <c r="P418" i="4"/>
  <c r="BI413" i="4"/>
  <c r="BH413" i="4"/>
  <c r="BG413" i="4"/>
  <c r="BF413" i="4"/>
  <c r="T413" i="4"/>
  <c r="R413" i="4"/>
  <c r="P413" i="4"/>
  <c r="BI406" i="4"/>
  <c r="BH406" i="4"/>
  <c r="BG406" i="4"/>
  <c r="BF406" i="4"/>
  <c r="T406" i="4"/>
  <c r="R406" i="4"/>
  <c r="P406" i="4"/>
  <c r="BI402" i="4"/>
  <c r="BH402" i="4"/>
  <c r="BG402" i="4"/>
  <c r="BF402" i="4"/>
  <c r="T402" i="4"/>
  <c r="R402" i="4"/>
  <c r="P402" i="4"/>
  <c r="BI401" i="4"/>
  <c r="BH401" i="4"/>
  <c r="BG401" i="4"/>
  <c r="BF401" i="4"/>
  <c r="T401" i="4"/>
  <c r="R401" i="4"/>
  <c r="P401" i="4"/>
  <c r="BI398" i="4"/>
  <c r="BH398" i="4"/>
  <c r="BG398" i="4"/>
  <c r="BF398" i="4"/>
  <c r="T398" i="4"/>
  <c r="R398" i="4"/>
  <c r="P398" i="4"/>
  <c r="BI396" i="4"/>
  <c r="BH396" i="4"/>
  <c r="BG396" i="4"/>
  <c r="BF396" i="4"/>
  <c r="T396" i="4"/>
  <c r="R396" i="4"/>
  <c r="P396" i="4"/>
  <c r="BI388" i="4"/>
  <c r="BH388" i="4"/>
  <c r="BG388" i="4"/>
  <c r="BF388" i="4"/>
  <c r="T388" i="4"/>
  <c r="R388" i="4"/>
  <c r="P388" i="4"/>
  <c r="BI381" i="4"/>
  <c r="BH381" i="4"/>
  <c r="BG381" i="4"/>
  <c r="BF381" i="4"/>
  <c r="T381" i="4"/>
  <c r="R381" i="4"/>
  <c r="P381" i="4"/>
  <c r="BI377" i="4"/>
  <c r="BH377" i="4"/>
  <c r="BG377" i="4"/>
  <c r="BF377" i="4"/>
  <c r="T377" i="4"/>
  <c r="R377" i="4"/>
  <c r="P377" i="4"/>
  <c r="BI375" i="4"/>
  <c r="BH375" i="4"/>
  <c r="BG375" i="4"/>
  <c r="BF375" i="4"/>
  <c r="T375" i="4"/>
  <c r="R375" i="4"/>
  <c r="P375" i="4"/>
  <c r="BI370" i="4"/>
  <c r="BH370" i="4"/>
  <c r="BG370" i="4"/>
  <c r="BF370" i="4"/>
  <c r="T370" i="4"/>
  <c r="R370" i="4"/>
  <c r="P370" i="4"/>
  <c r="BI364" i="4"/>
  <c r="BH364" i="4"/>
  <c r="BG364" i="4"/>
  <c r="BF364" i="4"/>
  <c r="T364" i="4"/>
  <c r="R364" i="4"/>
  <c r="P364" i="4"/>
  <c r="BI361" i="4"/>
  <c r="BH361" i="4"/>
  <c r="BG361" i="4"/>
  <c r="BF361" i="4"/>
  <c r="T361" i="4"/>
  <c r="R361" i="4"/>
  <c r="P361" i="4"/>
  <c r="BI351" i="4"/>
  <c r="BH351" i="4"/>
  <c r="BG351" i="4"/>
  <c r="BF351" i="4"/>
  <c r="T351" i="4"/>
  <c r="R351" i="4"/>
  <c r="P351" i="4"/>
  <c r="BI336" i="4"/>
  <c r="BH336" i="4"/>
  <c r="BG336" i="4"/>
  <c r="BF336" i="4"/>
  <c r="T336" i="4"/>
  <c r="R336" i="4"/>
  <c r="P336" i="4"/>
  <c r="BI329" i="4"/>
  <c r="BH329" i="4"/>
  <c r="BG329" i="4"/>
  <c r="BF329" i="4"/>
  <c r="T329" i="4"/>
  <c r="R329" i="4"/>
  <c r="P329" i="4"/>
  <c r="BI324" i="4"/>
  <c r="BH324" i="4"/>
  <c r="BG324" i="4"/>
  <c r="BF324" i="4"/>
  <c r="T324" i="4"/>
  <c r="R324" i="4"/>
  <c r="P324" i="4"/>
  <c r="BI319" i="4"/>
  <c r="BH319" i="4"/>
  <c r="BG319" i="4"/>
  <c r="BF319" i="4"/>
  <c r="T319" i="4"/>
  <c r="R319" i="4"/>
  <c r="P319" i="4"/>
  <c r="BI316" i="4"/>
  <c r="BH316" i="4"/>
  <c r="BG316" i="4"/>
  <c r="BF316" i="4"/>
  <c r="T316" i="4"/>
  <c r="R316" i="4"/>
  <c r="P316" i="4"/>
  <c r="BI312" i="4"/>
  <c r="BH312" i="4"/>
  <c r="BG312" i="4"/>
  <c r="BF312" i="4"/>
  <c r="T312" i="4"/>
  <c r="R312" i="4"/>
  <c r="P312" i="4"/>
  <c r="BI308" i="4"/>
  <c r="BH308" i="4"/>
  <c r="BG308" i="4"/>
  <c r="BF308" i="4"/>
  <c r="T308" i="4"/>
  <c r="R308" i="4"/>
  <c r="P308" i="4"/>
  <c r="BI302" i="4"/>
  <c r="BH302" i="4"/>
  <c r="BG302" i="4"/>
  <c r="BF302" i="4"/>
  <c r="T302" i="4"/>
  <c r="R302" i="4"/>
  <c r="P302" i="4"/>
  <c r="BI296" i="4"/>
  <c r="BH296" i="4"/>
  <c r="BG296" i="4"/>
  <c r="BF296" i="4"/>
  <c r="T296" i="4"/>
  <c r="R296" i="4"/>
  <c r="P296" i="4"/>
  <c r="BI292" i="4"/>
  <c r="BH292" i="4"/>
  <c r="BG292" i="4"/>
  <c r="BF292" i="4"/>
  <c r="T292" i="4"/>
  <c r="R292" i="4"/>
  <c r="P292"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54" i="4"/>
  <c r="BH254" i="4"/>
  <c r="BG254" i="4"/>
  <c r="BF254" i="4"/>
  <c r="T254" i="4"/>
  <c r="R254" i="4"/>
  <c r="P254" i="4"/>
  <c r="BI248" i="4"/>
  <c r="BH248" i="4"/>
  <c r="BG248" i="4"/>
  <c r="BF248" i="4"/>
  <c r="T248" i="4"/>
  <c r="R248" i="4"/>
  <c r="P248" i="4"/>
  <c r="BI243" i="4"/>
  <c r="BH243" i="4"/>
  <c r="BG243" i="4"/>
  <c r="BF243" i="4"/>
  <c r="T243" i="4"/>
  <c r="R243" i="4"/>
  <c r="P243" i="4"/>
  <c r="BI238" i="4"/>
  <c r="BH238" i="4"/>
  <c r="BG238" i="4"/>
  <c r="BF238" i="4"/>
  <c r="T238" i="4"/>
  <c r="R238" i="4"/>
  <c r="P238" i="4"/>
  <c r="BI230" i="4"/>
  <c r="BH230" i="4"/>
  <c r="BG230" i="4"/>
  <c r="BF230" i="4"/>
  <c r="T230" i="4"/>
  <c r="R230" i="4"/>
  <c r="P230" i="4"/>
  <c r="BI222" i="4"/>
  <c r="BH222" i="4"/>
  <c r="BG222" i="4"/>
  <c r="BF222" i="4"/>
  <c r="T222" i="4"/>
  <c r="R222" i="4"/>
  <c r="P222" i="4"/>
  <c r="BI216" i="4"/>
  <c r="BH216" i="4"/>
  <c r="BG216" i="4"/>
  <c r="BF216" i="4"/>
  <c r="T216" i="4"/>
  <c r="R216" i="4"/>
  <c r="P216" i="4"/>
  <c r="BI210" i="4"/>
  <c r="BH210" i="4"/>
  <c r="BG210" i="4"/>
  <c r="BF210" i="4"/>
  <c r="T210" i="4"/>
  <c r="R210" i="4"/>
  <c r="P210" i="4"/>
  <c r="BI204" i="4"/>
  <c r="BH204" i="4"/>
  <c r="BG204" i="4"/>
  <c r="BF204" i="4"/>
  <c r="T204" i="4"/>
  <c r="R204" i="4"/>
  <c r="P204" i="4"/>
  <c r="BI199" i="4"/>
  <c r="BH199" i="4"/>
  <c r="BG199" i="4"/>
  <c r="BF199" i="4"/>
  <c r="T199" i="4"/>
  <c r="R199" i="4"/>
  <c r="P199" i="4"/>
  <c r="BI191" i="4"/>
  <c r="BH191" i="4"/>
  <c r="BG191" i="4"/>
  <c r="BF191" i="4"/>
  <c r="T191" i="4"/>
  <c r="R191" i="4"/>
  <c r="P191" i="4"/>
  <c r="BI183" i="4"/>
  <c r="BH183" i="4"/>
  <c r="BG183" i="4"/>
  <c r="BF183" i="4"/>
  <c r="T183" i="4"/>
  <c r="R183" i="4"/>
  <c r="P183" i="4"/>
  <c r="BI175" i="4"/>
  <c r="BH175" i="4"/>
  <c r="BG175" i="4"/>
  <c r="BF175" i="4"/>
  <c r="T175" i="4"/>
  <c r="R175" i="4"/>
  <c r="P175"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F143" i="4"/>
  <c r="E141" i="4"/>
  <c r="F52" i="4"/>
  <c r="E50" i="4"/>
  <c r="J24" i="4"/>
  <c r="E24" i="4"/>
  <c r="J146" i="4" s="1"/>
  <c r="J23" i="4"/>
  <c r="J21" i="4"/>
  <c r="E21" i="4"/>
  <c r="J145" i="4"/>
  <c r="J20" i="4"/>
  <c r="J18" i="4"/>
  <c r="E18" i="4"/>
  <c r="F146" i="4" s="1"/>
  <c r="J17" i="4"/>
  <c r="J15" i="4"/>
  <c r="E15" i="4"/>
  <c r="F54" i="4"/>
  <c r="J14" i="4"/>
  <c r="J12" i="4"/>
  <c r="J143" i="4" s="1"/>
  <c r="E7" i="4"/>
  <c r="E139" i="4"/>
  <c r="J37" i="3"/>
  <c r="J36" i="3"/>
  <c r="AY56" i="1"/>
  <c r="J35" i="3"/>
  <c r="AX56" i="1"/>
  <c r="BI1370" i="3"/>
  <c r="BH1370" i="3"/>
  <c r="BG1370" i="3"/>
  <c r="BF1370" i="3"/>
  <c r="T1370" i="3"/>
  <c r="R1370" i="3"/>
  <c r="P1370" i="3"/>
  <c r="BI1364" i="3"/>
  <c r="BH1364" i="3"/>
  <c r="BG1364" i="3"/>
  <c r="BF1364" i="3"/>
  <c r="T1364" i="3"/>
  <c r="R1364" i="3"/>
  <c r="P1364" i="3"/>
  <c r="BI1354" i="3"/>
  <c r="BH1354" i="3"/>
  <c r="BG1354" i="3"/>
  <c r="BF1354" i="3"/>
  <c r="T1354" i="3"/>
  <c r="R1354" i="3"/>
  <c r="P1354" i="3"/>
  <c r="BI1342" i="3"/>
  <c r="BH1342" i="3"/>
  <c r="BG1342" i="3"/>
  <c r="BF1342" i="3"/>
  <c r="T1342" i="3"/>
  <c r="R1342" i="3"/>
  <c r="P1342" i="3"/>
  <c r="BI1336" i="3"/>
  <c r="BH1336" i="3"/>
  <c r="BG1336" i="3"/>
  <c r="BF1336" i="3"/>
  <c r="T1336" i="3"/>
  <c r="R1336" i="3"/>
  <c r="P1336" i="3"/>
  <c r="BI1326" i="3"/>
  <c r="BH1326" i="3"/>
  <c r="BG1326" i="3"/>
  <c r="BF1326" i="3"/>
  <c r="T1326" i="3"/>
  <c r="R1326" i="3"/>
  <c r="P1326" i="3"/>
  <c r="BI1314" i="3"/>
  <c r="BH1314" i="3"/>
  <c r="BG1314" i="3"/>
  <c r="BF1314" i="3"/>
  <c r="T1314" i="3"/>
  <c r="R1314" i="3"/>
  <c r="P1314" i="3"/>
  <c r="BI1308" i="3"/>
  <c r="BH1308" i="3"/>
  <c r="BG1308" i="3"/>
  <c r="BF1308" i="3"/>
  <c r="T1308" i="3"/>
  <c r="T1307" i="3" s="1"/>
  <c r="R1308" i="3"/>
  <c r="R1307" i="3" s="1"/>
  <c r="P1308" i="3"/>
  <c r="P1307" i="3"/>
  <c r="BI1302" i="3"/>
  <c r="BH1302" i="3"/>
  <c r="BG1302" i="3"/>
  <c r="BF1302" i="3"/>
  <c r="T1302" i="3"/>
  <c r="R1302" i="3"/>
  <c r="P1302" i="3"/>
  <c r="BI1297" i="3"/>
  <c r="BH1297" i="3"/>
  <c r="BG1297" i="3"/>
  <c r="BF1297" i="3"/>
  <c r="T1297" i="3"/>
  <c r="R1297" i="3"/>
  <c r="P1297" i="3"/>
  <c r="BI1292" i="3"/>
  <c r="BH1292" i="3"/>
  <c r="BG1292" i="3"/>
  <c r="BF1292" i="3"/>
  <c r="T1292" i="3"/>
  <c r="R1292" i="3"/>
  <c r="P1292" i="3"/>
  <c r="BI1288" i="3"/>
  <c r="BH1288" i="3"/>
  <c r="BG1288" i="3"/>
  <c r="BF1288" i="3"/>
  <c r="T1288" i="3"/>
  <c r="R1288" i="3"/>
  <c r="P1288" i="3"/>
  <c r="BI1282" i="3"/>
  <c r="BH1282" i="3"/>
  <c r="BG1282" i="3"/>
  <c r="BF1282" i="3"/>
  <c r="T1282" i="3"/>
  <c r="R1282" i="3"/>
  <c r="P1282" i="3"/>
  <c r="BI1276" i="3"/>
  <c r="BH1276" i="3"/>
  <c r="BG1276" i="3"/>
  <c r="BF1276" i="3"/>
  <c r="T1276" i="3"/>
  <c r="R1276" i="3"/>
  <c r="P1276" i="3"/>
  <c r="BI1268" i="3"/>
  <c r="BH1268" i="3"/>
  <c r="BG1268" i="3"/>
  <c r="BF1268" i="3"/>
  <c r="T1268" i="3"/>
  <c r="R1268" i="3"/>
  <c r="P1268" i="3"/>
  <c r="BI1265" i="3"/>
  <c r="BH1265" i="3"/>
  <c r="BG1265" i="3"/>
  <c r="BF1265" i="3"/>
  <c r="T1265" i="3"/>
  <c r="R1265" i="3"/>
  <c r="P1265" i="3"/>
  <c r="BI1260" i="3"/>
  <c r="BH1260" i="3"/>
  <c r="BG1260" i="3"/>
  <c r="BF1260" i="3"/>
  <c r="T1260" i="3"/>
  <c r="R1260" i="3"/>
  <c r="P1260" i="3"/>
  <c r="BI1255" i="3"/>
  <c r="BH1255" i="3"/>
  <c r="BG1255" i="3"/>
  <c r="BF1255" i="3"/>
  <c r="T1255" i="3"/>
  <c r="R1255" i="3"/>
  <c r="P1255" i="3"/>
  <c r="BI1250" i="3"/>
  <c r="BH1250" i="3"/>
  <c r="BG1250" i="3"/>
  <c r="BF1250" i="3"/>
  <c r="T1250" i="3"/>
  <c r="R1250" i="3"/>
  <c r="P1250" i="3"/>
  <c r="BI1245" i="3"/>
  <c r="BH1245" i="3"/>
  <c r="BG1245" i="3"/>
  <c r="BF1245" i="3"/>
  <c r="T1245" i="3"/>
  <c r="R1245" i="3"/>
  <c r="P1245" i="3"/>
  <c r="BI1239" i="3"/>
  <c r="BH1239" i="3"/>
  <c r="BG1239" i="3"/>
  <c r="BF1239" i="3"/>
  <c r="T1239" i="3"/>
  <c r="R1239" i="3"/>
  <c r="P1239" i="3"/>
  <c r="BI1234" i="3"/>
  <c r="BH1234" i="3"/>
  <c r="BG1234" i="3"/>
  <c r="BF1234" i="3"/>
  <c r="T1234" i="3"/>
  <c r="R1234" i="3"/>
  <c r="P1234" i="3"/>
  <c r="BI1228" i="3"/>
  <c r="BH1228" i="3"/>
  <c r="BG1228" i="3"/>
  <c r="BF1228" i="3"/>
  <c r="T1228" i="3"/>
  <c r="T1217" i="3"/>
  <c r="R1228" i="3"/>
  <c r="P1228" i="3"/>
  <c r="BI1223" i="3"/>
  <c r="BH1223" i="3"/>
  <c r="BG1223" i="3"/>
  <c r="BF1223" i="3"/>
  <c r="T1223" i="3"/>
  <c r="R1223" i="3"/>
  <c r="P1223" i="3"/>
  <c r="BI1218" i="3"/>
  <c r="BH1218" i="3"/>
  <c r="BG1218" i="3"/>
  <c r="BF1218" i="3"/>
  <c r="T1218" i="3"/>
  <c r="R1218" i="3"/>
  <c r="P1218" i="3"/>
  <c r="BI1212" i="3"/>
  <c r="BH1212" i="3"/>
  <c r="BG1212" i="3"/>
  <c r="BF1212" i="3"/>
  <c r="T1212" i="3"/>
  <c r="R1212" i="3"/>
  <c r="P1212" i="3"/>
  <c r="BI1207" i="3"/>
  <c r="BH1207" i="3"/>
  <c r="BG1207" i="3"/>
  <c r="BF1207" i="3"/>
  <c r="T1207" i="3"/>
  <c r="R1207" i="3"/>
  <c r="P1207" i="3"/>
  <c r="BI1200" i="3"/>
  <c r="BH1200" i="3"/>
  <c r="BG1200" i="3"/>
  <c r="BF1200" i="3"/>
  <c r="T1200" i="3"/>
  <c r="R1200" i="3"/>
  <c r="P1200" i="3"/>
  <c r="BI1192" i="3"/>
  <c r="BH1192" i="3"/>
  <c r="BG1192" i="3"/>
  <c r="BF1192" i="3"/>
  <c r="T1192" i="3"/>
  <c r="R1192" i="3"/>
  <c r="P1192" i="3"/>
  <c r="BI1186" i="3"/>
  <c r="BH1186" i="3"/>
  <c r="BG1186" i="3"/>
  <c r="BF1186" i="3"/>
  <c r="T1186" i="3"/>
  <c r="R1186" i="3"/>
  <c r="P1186" i="3"/>
  <c r="BI1180" i="3"/>
  <c r="BH1180" i="3"/>
  <c r="BG1180" i="3"/>
  <c r="BF1180" i="3"/>
  <c r="T1180" i="3"/>
  <c r="R1180" i="3"/>
  <c r="P1180" i="3"/>
  <c r="BI1176" i="3"/>
  <c r="BH1176" i="3"/>
  <c r="BG1176" i="3"/>
  <c r="BF1176" i="3"/>
  <c r="T1176" i="3"/>
  <c r="R1176" i="3"/>
  <c r="P1176" i="3"/>
  <c r="BI1172" i="3"/>
  <c r="BH1172" i="3"/>
  <c r="BG1172" i="3"/>
  <c r="BF1172" i="3"/>
  <c r="T1172" i="3"/>
  <c r="R1172" i="3"/>
  <c r="P1172" i="3"/>
  <c r="BI1168" i="3"/>
  <c r="BH1168" i="3"/>
  <c r="BG1168" i="3"/>
  <c r="BF1168" i="3"/>
  <c r="T1168" i="3"/>
  <c r="R1168" i="3"/>
  <c r="P1168" i="3"/>
  <c r="BI1164" i="3"/>
  <c r="BH1164" i="3"/>
  <c r="BG1164" i="3"/>
  <c r="BF1164" i="3"/>
  <c r="T1164" i="3"/>
  <c r="R1164" i="3"/>
  <c r="P1164" i="3"/>
  <c r="BI1158" i="3"/>
  <c r="BH1158" i="3"/>
  <c r="BG1158" i="3"/>
  <c r="BF1158" i="3"/>
  <c r="T1158" i="3"/>
  <c r="R1158" i="3"/>
  <c r="P1158" i="3"/>
  <c r="BI1154" i="3"/>
  <c r="BH1154" i="3"/>
  <c r="BG1154" i="3"/>
  <c r="BF1154" i="3"/>
  <c r="T1154" i="3"/>
  <c r="R1154" i="3"/>
  <c r="P1154" i="3"/>
  <c r="BI1150" i="3"/>
  <c r="BH1150" i="3"/>
  <c r="BG1150" i="3"/>
  <c r="BF1150" i="3"/>
  <c r="T1150" i="3"/>
  <c r="R1150" i="3"/>
  <c r="P1150" i="3"/>
  <c r="BI1145" i="3"/>
  <c r="BH1145" i="3"/>
  <c r="BG1145" i="3"/>
  <c r="BF1145" i="3"/>
  <c r="T1145" i="3"/>
  <c r="R1145" i="3"/>
  <c r="P1145" i="3"/>
  <c r="BI1141" i="3"/>
  <c r="BH1141" i="3"/>
  <c r="BG1141" i="3"/>
  <c r="BF1141" i="3"/>
  <c r="T1141" i="3"/>
  <c r="R1141" i="3"/>
  <c r="P1141" i="3"/>
  <c r="BI1137" i="3"/>
  <c r="BH1137" i="3"/>
  <c r="BG1137" i="3"/>
  <c r="BF1137" i="3"/>
  <c r="T1137" i="3"/>
  <c r="R1137" i="3"/>
  <c r="P1137" i="3"/>
  <c r="BI1132" i="3"/>
  <c r="BH1132" i="3"/>
  <c r="BG1132" i="3"/>
  <c r="BF1132" i="3"/>
  <c r="T1132" i="3"/>
  <c r="R1132" i="3"/>
  <c r="P1132" i="3"/>
  <c r="BI1128" i="3"/>
  <c r="BH1128" i="3"/>
  <c r="BG1128" i="3"/>
  <c r="BF1128" i="3"/>
  <c r="T1128" i="3"/>
  <c r="R1128" i="3"/>
  <c r="P1128" i="3"/>
  <c r="BI1124" i="3"/>
  <c r="BH1124" i="3"/>
  <c r="BG1124" i="3"/>
  <c r="BF1124" i="3"/>
  <c r="T1124" i="3"/>
  <c r="R1124" i="3"/>
  <c r="P1124" i="3"/>
  <c r="BI1120" i="3"/>
  <c r="BH1120" i="3"/>
  <c r="BG1120" i="3"/>
  <c r="BF1120" i="3"/>
  <c r="T1120" i="3"/>
  <c r="R1120" i="3"/>
  <c r="P1120" i="3"/>
  <c r="BI1116" i="3"/>
  <c r="BH1116" i="3"/>
  <c r="BG1116" i="3"/>
  <c r="BF1116" i="3"/>
  <c r="T1116" i="3"/>
  <c r="R1116" i="3"/>
  <c r="P1116" i="3"/>
  <c r="BI1110" i="3"/>
  <c r="BH1110" i="3"/>
  <c r="BG1110" i="3"/>
  <c r="BF1110" i="3"/>
  <c r="T1110" i="3"/>
  <c r="R1110" i="3"/>
  <c r="P1110" i="3"/>
  <c r="BI1106" i="3"/>
  <c r="BH1106" i="3"/>
  <c r="BG1106" i="3"/>
  <c r="BF1106" i="3"/>
  <c r="T1106" i="3"/>
  <c r="R1106" i="3"/>
  <c r="P1106" i="3"/>
  <c r="BI1102" i="3"/>
  <c r="BH1102" i="3"/>
  <c r="BG1102" i="3"/>
  <c r="BF1102" i="3"/>
  <c r="T1102" i="3"/>
  <c r="R1102" i="3"/>
  <c r="P1102" i="3"/>
  <c r="BI1098" i="3"/>
  <c r="BH1098" i="3"/>
  <c r="BG1098" i="3"/>
  <c r="BF1098" i="3"/>
  <c r="T1098" i="3"/>
  <c r="R1098" i="3"/>
  <c r="P1098" i="3"/>
  <c r="BI1092" i="3"/>
  <c r="BH1092" i="3"/>
  <c r="BG1092" i="3"/>
  <c r="BF1092" i="3"/>
  <c r="T1092" i="3"/>
  <c r="R1092" i="3"/>
  <c r="P1092" i="3"/>
  <c r="BI1088" i="3"/>
  <c r="BH1088" i="3"/>
  <c r="BG1088" i="3"/>
  <c r="BF1088" i="3"/>
  <c r="T1088" i="3"/>
  <c r="R1088" i="3"/>
  <c r="P1088" i="3"/>
  <c r="BI1084" i="3"/>
  <c r="BH1084" i="3"/>
  <c r="BG1084" i="3"/>
  <c r="BF1084" i="3"/>
  <c r="T1084" i="3"/>
  <c r="R1084" i="3"/>
  <c r="P1084" i="3"/>
  <c r="BI1074" i="3"/>
  <c r="BH1074" i="3"/>
  <c r="BG1074" i="3"/>
  <c r="BF1074" i="3"/>
  <c r="T1074" i="3"/>
  <c r="R1074" i="3"/>
  <c r="P1074" i="3"/>
  <c r="BI1064" i="3"/>
  <c r="BH1064" i="3"/>
  <c r="BG1064" i="3"/>
  <c r="BF1064" i="3"/>
  <c r="T1064" i="3"/>
  <c r="R1064" i="3"/>
  <c r="P1064" i="3"/>
  <c r="BI1053" i="3"/>
  <c r="BH1053" i="3"/>
  <c r="BG1053" i="3"/>
  <c r="BF1053" i="3"/>
  <c r="T1053" i="3"/>
  <c r="R1053" i="3"/>
  <c r="P1053" i="3"/>
  <c r="BI1046" i="3"/>
  <c r="BH1046" i="3"/>
  <c r="BG1046" i="3"/>
  <c r="BF1046" i="3"/>
  <c r="T1046" i="3"/>
  <c r="R1046" i="3"/>
  <c r="P1046" i="3"/>
  <c r="BI1033" i="3"/>
  <c r="BH1033" i="3"/>
  <c r="BG1033" i="3"/>
  <c r="BF1033" i="3"/>
  <c r="T1033" i="3"/>
  <c r="R1033" i="3"/>
  <c r="P1033" i="3"/>
  <c r="BI1028" i="3"/>
  <c r="BH1028" i="3"/>
  <c r="BG1028" i="3"/>
  <c r="BF1028" i="3"/>
  <c r="T1028" i="3"/>
  <c r="R1028" i="3"/>
  <c r="P1028" i="3"/>
  <c r="BI1023" i="3"/>
  <c r="BH1023" i="3"/>
  <c r="BG1023" i="3"/>
  <c r="BF1023" i="3"/>
  <c r="T1023" i="3"/>
  <c r="R1023" i="3"/>
  <c r="P1023" i="3"/>
  <c r="BI1019" i="3"/>
  <c r="BH1019" i="3"/>
  <c r="BG1019" i="3"/>
  <c r="BF1019" i="3"/>
  <c r="T1019" i="3"/>
  <c r="R1019" i="3"/>
  <c r="P1019" i="3"/>
  <c r="BI1013" i="3"/>
  <c r="BH1013" i="3"/>
  <c r="BG1013" i="3"/>
  <c r="BF1013" i="3"/>
  <c r="T1013" i="3"/>
  <c r="R1013" i="3"/>
  <c r="P1013" i="3"/>
  <c r="BI1008" i="3"/>
  <c r="BH1008" i="3"/>
  <c r="BG1008" i="3"/>
  <c r="BF1008" i="3"/>
  <c r="T1008" i="3"/>
  <c r="R1008" i="3"/>
  <c r="P1008" i="3"/>
  <c r="BI1002" i="3"/>
  <c r="BH1002" i="3"/>
  <c r="BG1002" i="3"/>
  <c r="BF1002" i="3"/>
  <c r="T1002" i="3"/>
  <c r="R1002" i="3"/>
  <c r="P1002" i="3"/>
  <c r="BI998" i="3"/>
  <c r="BH998" i="3"/>
  <c r="BG998" i="3"/>
  <c r="BF998" i="3"/>
  <c r="T998" i="3"/>
  <c r="R998" i="3"/>
  <c r="P998" i="3"/>
  <c r="BI994" i="3"/>
  <c r="BH994" i="3"/>
  <c r="BG994" i="3"/>
  <c r="BF994" i="3"/>
  <c r="T994" i="3"/>
  <c r="R994" i="3"/>
  <c r="P994" i="3"/>
  <c r="BI988" i="3"/>
  <c r="BH988" i="3"/>
  <c r="BG988" i="3"/>
  <c r="BF988" i="3"/>
  <c r="T988" i="3"/>
  <c r="R988" i="3"/>
  <c r="P988" i="3"/>
  <c r="BI984" i="3"/>
  <c r="BH984" i="3"/>
  <c r="BG984" i="3"/>
  <c r="BF984" i="3"/>
  <c r="T984" i="3"/>
  <c r="R984" i="3"/>
  <c r="P984" i="3"/>
  <c r="BI980" i="3"/>
  <c r="BH980" i="3"/>
  <c r="BG980" i="3"/>
  <c r="BF980" i="3"/>
  <c r="T980" i="3"/>
  <c r="R980" i="3"/>
  <c r="P980" i="3"/>
  <c r="BI976" i="3"/>
  <c r="BH976" i="3"/>
  <c r="BG976" i="3"/>
  <c r="BF976" i="3"/>
  <c r="T976" i="3"/>
  <c r="R976" i="3"/>
  <c r="P976" i="3"/>
  <c r="BI972" i="3"/>
  <c r="BH972" i="3"/>
  <c r="BG972" i="3"/>
  <c r="BF972" i="3"/>
  <c r="T972" i="3"/>
  <c r="R972" i="3"/>
  <c r="P972" i="3"/>
  <c r="BI966" i="3"/>
  <c r="BH966" i="3"/>
  <c r="BG966" i="3"/>
  <c r="BF966" i="3"/>
  <c r="T966" i="3"/>
  <c r="R966" i="3"/>
  <c r="P966" i="3"/>
  <c r="BI962" i="3"/>
  <c r="BH962" i="3"/>
  <c r="BG962" i="3"/>
  <c r="BF962" i="3"/>
  <c r="T962" i="3"/>
  <c r="R962" i="3"/>
  <c r="P962" i="3"/>
  <c r="BI958" i="3"/>
  <c r="BH958" i="3"/>
  <c r="BG958" i="3"/>
  <c r="BF958" i="3"/>
  <c r="T958" i="3"/>
  <c r="R958" i="3"/>
  <c r="P958" i="3"/>
  <c r="BI954" i="3"/>
  <c r="BH954" i="3"/>
  <c r="BG954" i="3"/>
  <c r="BF954" i="3"/>
  <c r="T954" i="3"/>
  <c r="R954" i="3"/>
  <c r="P954" i="3"/>
  <c r="BI950" i="3"/>
  <c r="BH950" i="3"/>
  <c r="BG950" i="3"/>
  <c r="BF950" i="3"/>
  <c r="T950" i="3"/>
  <c r="R950" i="3"/>
  <c r="P950" i="3"/>
  <c r="BI945" i="3"/>
  <c r="BH945" i="3"/>
  <c r="BG945" i="3"/>
  <c r="BF945" i="3"/>
  <c r="T945" i="3"/>
  <c r="R945" i="3"/>
  <c r="P945" i="3"/>
  <c r="BI940" i="3"/>
  <c r="BH940" i="3"/>
  <c r="BG940" i="3"/>
  <c r="BF940" i="3"/>
  <c r="T940" i="3"/>
  <c r="R940" i="3"/>
  <c r="P940" i="3"/>
  <c r="BI932" i="3"/>
  <c r="BH932" i="3"/>
  <c r="BG932" i="3"/>
  <c r="BF932" i="3"/>
  <c r="T932" i="3"/>
  <c r="R932" i="3"/>
  <c r="P932" i="3"/>
  <c r="BI926" i="3"/>
  <c r="BH926" i="3"/>
  <c r="BG926" i="3"/>
  <c r="BF926" i="3"/>
  <c r="T926" i="3"/>
  <c r="R926" i="3"/>
  <c r="P926" i="3"/>
  <c r="BI920" i="3"/>
  <c r="BH920" i="3"/>
  <c r="BG920" i="3"/>
  <c r="BF920" i="3"/>
  <c r="T920" i="3"/>
  <c r="R920" i="3"/>
  <c r="P920" i="3"/>
  <c r="BI915" i="3"/>
  <c r="BH915" i="3"/>
  <c r="BG915" i="3"/>
  <c r="BF915" i="3"/>
  <c r="T915" i="3"/>
  <c r="R915" i="3"/>
  <c r="P915" i="3"/>
  <c r="BI907" i="3"/>
  <c r="BH907" i="3"/>
  <c r="BG907" i="3"/>
  <c r="BF907" i="3"/>
  <c r="T907" i="3"/>
  <c r="R907" i="3"/>
  <c r="P907" i="3"/>
  <c r="BI901" i="3"/>
  <c r="BH901" i="3"/>
  <c r="BG901" i="3"/>
  <c r="BF901" i="3"/>
  <c r="T901" i="3"/>
  <c r="R901" i="3"/>
  <c r="P901" i="3"/>
  <c r="BI895" i="3"/>
  <c r="BH895" i="3"/>
  <c r="BG895" i="3"/>
  <c r="BF895" i="3"/>
  <c r="T895" i="3"/>
  <c r="R895" i="3"/>
  <c r="P895" i="3"/>
  <c r="BI891" i="3"/>
  <c r="BH891" i="3"/>
  <c r="BG891" i="3"/>
  <c r="BF891" i="3"/>
  <c r="T891" i="3"/>
  <c r="R891" i="3"/>
  <c r="P891" i="3"/>
  <c r="BI889" i="3"/>
  <c r="BH889" i="3"/>
  <c r="BG889" i="3"/>
  <c r="BF889" i="3"/>
  <c r="T889" i="3"/>
  <c r="R889" i="3"/>
  <c r="P889" i="3"/>
  <c r="BI882" i="3"/>
  <c r="BH882" i="3"/>
  <c r="BG882" i="3"/>
  <c r="BF882" i="3"/>
  <c r="T882" i="3"/>
  <c r="R882" i="3"/>
  <c r="P882" i="3"/>
  <c r="BI877" i="3"/>
  <c r="BH877" i="3"/>
  <c r="BG877" i="3"/>
  <c r="BF877" i="3"/>
  <c r="T877" i="3"/>
  <c r="R877" i="3"/>
  <c r="P877" i="3"/>
  <c r="BI870" i="3"/>
  <c r="BH870" i="3"/>
  <c r="BG870" i="3"/>
  <c r="BF870" i="3"/>
  <c r="T870" i="3"/>
  <c r="R870" i="3"/>
  <c r="P870" i="3"/>
  <c r="BI865" i="3"/>
  <c r="BH865" i="3"/>
  <c r="BG865" i="3"/>
  <c r="BF865" i="3"/>
  <c r="T865" i="3"/>
  <c r="R865" i="3"/>
  <c r="P865" i="3"/>
  <c r="BI860" i="3"/>
  <c r="BH860" i="3"/>
  <c r="BG860" i="3"/>
  <c r="BF860" i="3"/>
  <c r="T860" i="3"/>
  <c r="R860" i="3"/>
  <c r="P860" i="3"/>
  <c r="BI855" i="3"/>
  <c r="BH855" i="3"/>
  <c r="BG855" i="3"/>
  <c r="BF855" i="3"/>
  <c r="T855" i="3"/>
  <c r="R855" i="3"/>
  <c r="P855" i="3"/>
  <c r="BI849" i="3"/>
  <c r="BH849" i="3"/>
  <c r="BG849" i="3"/>
  <c r="BF849" i="3"/>
  <c r="T849" i="3"/>
  <c r="R849" i="3"/>
  <c r="P849" i="3"/>
  <c r="BI845" i="3"/>
  <c r="BH845" i="3"/>
  <c r="BG845" i="3"/>
  <c r="BF845" i="3"/>
  <c r="T845" i="3"/>
  <c r="R845" i="3"/>
  <c r="P845" i="3"/>
  <c r="BI834" i="3"/>
  <c r="BH834" i="3"/>
  <c r="BG834" i="3"/>
  <c r="BF834" i="3"/>
  <c r="T834" i="3"/>
  <c r="R834" i="3"/>
  <c r="P834" i="3"/>
  <c r="BI829" i="3"/>
  <c r="BH829" i="3"/>
  <c r="BG829" i="3"/>
  <c r="BF829" i="3"/>
  <c r="T829" i="3"/>
  <c r="R829" i="3"/>
  <c r="P829" i="3"/>
  <c r="BI819" i="3"/>
  <c r="BH819" i="3"/>
  <c r="BG819" i="3"/>
  <c r="BF819" i="3"/>
  <c r="T819" i="3"/>
  <c r="R819" i="3"/>
  <c r="P819" i="3"/>
  <c r="BI803" i="3"/>
  <c r="BH803" i="3"/>
  <c r="BG803" i="3"/>
  <c r="BF803" i="3"/>
  <c r="T803" i="3"/>
  <c r="R803" i="3"/>
  <c r="P803" i="3"/>
  <c r="BI799" i="3"/>
  <c r="BH799" i="3"/>
  <c r="BG799" i="3"/>
  <c r="BF799" i="3"/>
  <c r="T799" i="3"/>
  <c r="R799" i="3"/>
  <c r="P799" i="3"/>
  <c r="BI795" i="3"/>
  <c r="BH795" i="3"/>
  <c r="BG795" i="3"/>
  <c r="BF795" i="3"/>
  <c r="T795" i="3"/>
  <c r="R795" i="3"/>
  <c r="P795" i="3"/>
  <c r="BI789" i="3"/>
  <c r="BH789" i="3"/>
  <c r="BG789" i="3"/>
  <c r="BF789" i="3"/>
  <c r="T789" i="3"/>
  <c r="R789" i="3"/>
  <c r="P789" i="3"/>
  <c r="BI783" i="3"/>
  <c r="BH783" i="3"/>
  <c r="BG783" i="3"/>
  <c r="BF783" i="3"/>
  <c r="T783" i="3"/>
  <c r="R783" i="3"/>
  <c r="P783" i="3"/>
  <c r="BI777" i="3"/>
  <c r="BH777" i="3"/>
  <c r="BG777" i="3"/>
  <c r="BF777" i="3"/>
  <c r="T777" i="3"/>
  <c r="R777" i="3"/>
  <c r="P777" i="3"/>
  <c r="BI771" i="3"/>
  <c r="BH771" i="3"/>
  <c r="BG771" i="3"/>
  <c r="BF771" i="3"/>
  <c r="T771" i="3"/>
  <c r="R771" i="3"/>
  <c r="P771" i="3"/>
  <c r="BI765" i="3"/>
  <c r="BH765" i="3"/>
  <c r="BG765" i="3"/>
  <c r="BF765" i="3"/>
  <c r="T765" i="3"/>
  <c r="R765" i="3"/>
  <c r="P765" i="3"/>
  <c r="BI759" i="3"/>
  <c r="BH759" i="3"/>
  <c r="BG759" i="3"/>
  <c r="BF759" i="3"/>
  <c r="T759" i="3"/>
  <c r="R759" i="3"/>
  <c r="P759" i="3"/>
  <c r="BI755" i="3"/>
  <c r="BH755" i="3"/>
  <c r="BG755" i="3"/>
  <c r="BF755" i="3"/>
  <c r="T755" i="3"/>
  <c r="R755" i="3"/>
  <c r="P755" i="3"/>
  <c r="BI751" i="3"/>
  <c r="BH751" i="3"/>
  <c r="BG751" i="3"/>
  <c r="BF751" i="3"/>
  <c r="T751" i="3"/>
  <c r="R751" i="3"/>
  <c r="P751" i="3"/>
  <c r="BI745" i="3"/>
  <c r="BH745" i="3"/>
  <c r="BG745" i="3"/>
  <c r="BF745" i="3"/>
  <c r="T745" i="3"/>
  <c r="R745" i="3"/>
  <c r="P745" i="3"/>
  <c r="BI739" i="3"/>
  <c r="BH739" i="3"/>
  <c r="BG739" i="3"/>
  <c r="BF739" i="3"/>
  <c r="T739" i="3"/>
  <c r="R739" i="3"/>
  <c r="P739" i="3"/>
  <c r="BI732" i="3"/>
  <c r="BH732" i="3"/>
  <c r="BG732" i="3"/>
  <c r="BF732" i="3"/>
  <c r="T732" i="3"/>
  <c r="R732" i="3"/>
  <c r="P732" i="3"/>
  <c r="BI727" i="3"/>
  <c r="BH727" i="3"/>
  <c r="BG727" i="3"/>
  <c r="BF727" i="3"/>
  <c r="T727" i="3"/>
  <c r="R727" i="3"/>
  <c r="P727" i="3"/>
  <c r="BI721" i="3"/>
  <c r="BH721" i="3"/>
  <c r="BG721" i="3"/>
  <c r="BF721" i="3"/>
  <c r="T721" i="3"/>
  <c r="R721" i="3"/>
  <c r="P721" i="3"/>
  <c r="BI714" i="3"/>
  <c r="BH714" i="3"/>
  <c r="BG714" i="3"/>
  <c r="BF714" i="3"/>
  <c r="T714" i="3"/>
  <c r="R714" i="3"/>
  <c r="P714" i="3"/>
  <c r="BI708" i="3"/>
  <c r="BH708" i="3"/>
  <c r="BG708" i="3"/>
  <c r="BF708" i="3"/>
  <c r="T708" i="3"/>
  <c r="R708" i="3"/>
  <c r="P708" i="3"/>
  <c r="BI703" i="3"/>
  <c r="BH703" i="3"/>
  <c r="BG703" i="3"/>
  <c r="BF703" i="3"/>
  <c r="T703" i="3"/>
  <c r="R703" i="3"/>
  <c r="P703" i="3"/>
  <c r="BI698" i="3"/>
  <c r="BH698" i="3"/>
  <c r="BG698" i="3"/>
  <c r="BF698" i="3"/>
  <c r="T698" i="3"/>
  <c r="R698" i="3"/>
  <c r="P698" i="3"/>
  <c r="BI692" i="3"/>
  <c r="BH692" i="3"/>
  <c r="BG692" i="3"/>
  <c r="BF692" i="3"/>
  <c r="T692" i="3"/>
  <c r="R692" i="3"/>
  <c r="P692" i="3"/>
  <c r="BI686" i="3"/>
  <c r="BH686" i="3"/>
  <c r="BG686" i="3"/>
  <c r="BF686" i="3"/>
  <c r="T686" i="3"/>
  <c r="R686" i="3"/>
  <c r="P686" i="3"/>
  <c r="BI680" i="3"/>
  <c r="BH680" i="3"/>
  <c r="BG680" i="3"/>
  <c r="BF680" i="3"/>
  <c r="T680" i="3"/>
  <c r="R680" i="3"/>
  <c r="P680" i="3"/>
  <c r="BI663" i="3"/>
  <c r="BH663" i="3"/>
  <c r="BG663" i="3"/>
  <c r="BF663" i="3"/>
  <c r="T663" i="3"/>
  <c r="R663" i="3"/>
  <c r="P663" i="3"/>
  <c r="BI656" i="3"/>
  <c r="BH656" i="3"/>
  <c r="BG656" i="3"/>
  <c r="BF656" i="3"/>
  <c r="T656" i="3"/>
  <c r="R656" i="3"/>
  <c r="P656" i="3"/>
  <c r="BI650" i="3"/>
  <c r="BH650" i="3"/>
  <c r="BG650" i="3"/>
  <c r="BF650" i="3"/>
  <c r="T650" i="3"/>
  <c r="R650" i="3"/>
  <c r="P650" i="3"/>
  <c r="BI640" i="3"/>
  <c r="BH640" i="3"/>
  <c r="BG640" i="3"/>
  <c r="BF640" i="3"/>
  <c r="T640" i="3"/>
  <c r="R640" i="3"/>
  <c r="P640" i="3"/>
  <c r="BI633" i="3"/>
  <c r="BH633" i="3"/>
  <c r="BG633" i="3"/>
  <c r="BF633" i="3"/>
  <c r="T633" i="3"/>
  <c r="R633" i="3"/>
  <c r="P633" i="3"/>
  <c r="BI626" i="3"/>
  <c r="BH626" i="3"/>
  <c r="BG626" i="3"/>
  <c r="BF626" i="3"/>
  <c r="T626" i="3"/>
  <c r="R626" i="3"/>
  <c r="P626" i="3"/>
  <c r="BI620" i="3"/>
  <c r="BH620" i="3"/>
  <c r="BG620" i="3"/>
  <c r="BF620" i="3"/>
  <c r="T620" i="3"/>
  <c r="R620" i="3"/>
  <c r="P620" i="3"/>
  <c r="BI614" i="3"/>
  <c r="BH614" i="3"/>
  <c r="BG614" i="3"/>
  <c r="BF614" i="3"/>
  <c r="T614" i="3"/>
  <c r="R614" i="3"/>
  <c r="P614" i="3"/>
  <c r="BI608" i="3"/>
  <c r="BH608" i="3"/>
  <c r="BG608" i="3"/>
  <c r="BF608" i="3"/>
  <c r="T608" i="3"/>
  <c r="R608" i="3"/>
  <c r="P608" i="3"/>
  <c r="BI602" i="3"/>
  <c r="BH602" i="3"/>
  <c r="BG602" i="3"/>
  <c r="BF602" i="3"/>
  <c r="T602" i="3"/>
  <c r="R602" i="3"/>
  <c r="P602" i="3"/>
  <c r="BI597" i="3"/>
  <c r="BH597" i="3"/>
  <c r="BG597" i="3"/>
  <c r="BF597" i="3"/>
  <c r="T597" i="3"/>
  <c r="R597" i="3"/>
  <c r="P597" i="3"/>
  <c r="BI590" i="3"/>
  <c r="BH590" i="3"/>
  <c r="BG590" i="3"/>
  <c r="BF590" i="3"/>
  <c r="T590" i="3"/>
  <c r="R590" i="3"/>
  <c r="P590" i="3"/>
  <c r="BI585" i="3"/>
  <c r="BH585" i="3"/>
  <c r="BG585" i="3"/>
  <c r="BF585" i="3"/>
  <c r="T585" i="3"/>
  <c r="R585" i="3"/>
  <c r="P585" i="3"/>
  <c r="BI575" i="3"/>
  <c r="BH575" i="3"/>
  <c r="BG575" i="3"/>
  <c r="BF575" i="3"/>
  <c r="T575" i="3"/>
  <c r="R575" i="3"/>
  <c r="P575" i="3"/>
  <c r="BI566" i="3"/>
  <c r="BH566" i="3"/>
  <c r="BG566" i="3"/>
  <c r="BF566" i="3"/>
  <c r="T566" i="3"/>
  <c r="R566" i="3"/>
  <c r="P566" i="3"/>
  <c r="BI556" i="3"/>
  <c r="BH556" i="3"/>
  <c r="BG556" i="3"/>
  <c r="BF556" i="3"/>
  <c r="T556" i="3"/>
  <c r="R556" i="3"/>
  <c r="P556" i="3"/>
  <c r="BI546" i="3"/>
  <c r="BH546" i="3"/>
  <c r="BG546" i="3"/>
  <c r="BF546" i="3"/>
  <c r="T546" i="3"/>
  <c r="R546" i="3"/>
  <c r="P546" i="3"/>
  <c r="BI541" i="3"/>
  <c r="BH541" i="3"/>
  <c r="BG541" i="3"/>
  <c r="BF541" i="3"/>
  <c r="T541" i="3"/>
  <c r="R541" i="3"/>
  <c r="P541" i="3"/>
  <c r="BI537" i="3"/>
  <c r="BH537" i="3"/>
  <c r="BG537" i="3"/>
  <c r="BF537" i="3"/>
  <c r="T537" i="3"/>
  <c r="R537" i="3"/>
  <c r="P537" i="3"/>
  <c r="BI532" i="3"/>
  <c r="BH532" i="3"/>
  <c r="BG532" i="3"/>
  <c r="BF532" i="3"/>
  <c r="T532" i="3"/>
  <c r="R532" i="3"/>
  <c r="P532" i="3"/>
  <c r="BI521" i="3"/>
  <c r="BH521" i="3"/>
  <c r="BG521" i="3"/>
  <c r="BF521" i="3"/>
  <c r="T521" i="3"/>
  <c r="R521" i="3"/>
  <c r="P521" i="3"/>
  <c r="BI511" i="3"/>
  <c r="BH511" i="3"/>
  <c r="BG511" i="3"/>
  <c r="BF511" i="3"/>
  <c r="T511" i="3"/>
  <c r="R511" i="3"/>
  <c r="P511" i="3"/>
  <c r="BI503" i="3"/>
  <c r="BH503" i="3"/>
  <c r="BG503" i="3"/>
  <c r="BF503" i="3"/>
  <c r="T503" i="3"/>
  <c r="R503" i="3"/>
  <c r="P503" i="3"/>
  <c r="BI497" i="3"/>
  <c r="BH497" i="3"/>
  <c r="BG497" i="3"/>
  <c r="BF497" i="3"/>
  <c r="T497" i="3"/>
  <c r="R497" i="3"/>
  <c r="P497" i="3"/>
  <c r="BI480" i="3"/>
  <c r="BH480" i="3"/>
  <c r="BG480" i="3"/>
  <c r="BF480" i="3"/>
  <c r="T480" i="3"/>
  <c r="R480" i="3"/>
  <c r="P480" i="3"/>
  <c r="BI474" i="3"/>
  <c r="BH474" i="3"/>
  <c r="BG474" i="3"/>
  <c r="BF474" i="3"/>
  <c r="T474" i="3"/>
  <c r="R474" i="3"/>
  <c r="P474" i="3"/>
  <c r="BI468" i="3"/>
  <c r="BH468" i="3"/>
  <c r="BG468" i="3"/>
  <c r="BF468" i="3"/>
  <c r="T468" i="3"/>
  <c r="R468" i="3"/>
  <c r="P468" i="3"/>
  <c r="BI457" i="3"/>
  <c r="BH457" i="3"/>
  <c r="BG457" i="3"/>
  <c r="BF457" i="3"/>
  <c r="T457" i="3"/>
  <c r="R457" i="3"/>
  <c r="P457" i="3"/>
  <c r="BI449" i="3"/>
  <c r="BH449" i="3"/>
  <c r="BG449" i="3"/>
  <c r="BF449" i="3"/>
  <c r="T449" i="3"/>
  <c r="R449" i="3"/>
  <c r="P449" i="3"/>
  <c r="BI440" i="3"/>
  <c r="BH440" i="3"/>
  <c r="BG440" i="3"/>
  <c r="BF440" i="3"/>
  <c r="T440" i="3"/>
  <c r="R440" i="3"/>
  <c r="P440" i="3"/>
  <c r="BI436" i="3"/>
  <c r="BH436" i="3"/>
  <c r="BG436" i="3"/>
  <c r="BF436" i="3"/>
  <c r="T436" i="3"/>
  <c r="R436" i="3"/>
  <c r="P436" i="3"/>
  <c r="BI432" i="3"/>
  <c r="BH432" i="3"/>
  <c r="BG432" i="3"/>
  <c r="BF432" i="3"/>
  <c r="T432" i="3"/>
  <c r="R432" i="3"/>
  <c r="P432" i="3"/>
  <c r="BI428" i="3"/>
  <c r="BH428" i="3"/>
  <c r="BG428" i="3"/>
  <c r="BF428" i="3"/>
  <c r="T428" i="3"/>
  <c r="R428" i="3"/>
  <c r="P428" i="3"/>
  <c r="BI424" i="3"/>
  <c r="BH424" i="3"/>
  <c r="BG424" i="3"/>
  <c r="BF424" i="3"/>
  <c r="T424" i="3"/>
  <c r="R424" i="3"/>
  <c r="P424" i="3"/>
  <c r="BI420" i="3"/>
  <c r="BH420" i="3"/>
  <c r="BG420" i="3"/>
  <c r="BF420" i="3"/>
  <c r="T420" i="3"/>
  <c r="R420" i="3"/>
  <c r="P420" i="3"/>
  <c r="BI416" i="3"/>
  <c r="BH416" i="3"/>
  <c r="BG416" i="3"/>
  <c r="BF416" i="3"/>
  <c r="T416" i="3"/>
  <c r="R416" i="3"/>
  <c r="P416" i="3"/>
  <c r="BI412" i="3"/>
  <c r="BH412" i="3"/>
  <c r="BG412" i="3"/>
  <c r="BF412" i="3"/>
  <c r="T412" i="3"/>
  <c r="R412" i="3"/>
  <c r="P412" i="3"/>
  <c r="BI408" i="3"/>
  <c r="BH408" i="3"/>
  <c r="BG408" i="3"/>
  <c r="BF408" i="3"/>
  <c r="T408" i="3"/>
  <c r="R408" i="3"/>
  <c r="P408" i="3"/>
  <c r="BI402" i="3"/>
  <c r="BH402" i="3"/>
  <c r="BG402" i="3"/>
  <c r="BF402" i="3"/>
  <c r="T402" i="3"/>
  <c r="R402" i="3"/>
  <c r="P402" i="3"/>
  <c r="BI395" i="3"/>
  <c r="BH395" i="3"/>
  <c r="BG395" i="3"/>
  <c r="BF395" i="3"/>
  <c r="T395" i="3"/>
  <c r="R395" i="3"/>
  <c r="P395" i="3"/>
  <c r="BI391" i="3"/>
  <c r="BH391" i="3"/>
  <c r="BG391" i="3"/>
  <c r="BF391" i="3"/>
  <c r="T391" i="3"/>
  <c r="R391" i="3"/>
  <c r="P391" i="3"/>
  <c r="BI384" i="3"/>
  <c r="BH384" i="3"/>
  <c r="BG384" i="3"/>
  <c r="BF384" i="3"/>
  <c r="T384" i="3"/>
  <c r="R384" i="3"/>
  <c r="P384" i="3"/>
  <c r="BI376" i="3"/>
  <c r="BH376" i="3"/>
  <c r="BG376" i="3"/>
  <c r="BF376" i="3"/>
  <c r="T376" i="3"/>
  <c r="R376" i="3"/>
  <c r="P376" i="3"/>
  <c r="BI369" i="3"/>
  <c r="BH369" i="3"/>
  <c r="BG369" i="3"/>
  <c r="BF369" i="3"/>
  <c r="T369" i="3"/>
  <c r="R369" i="3"/>
  <c r="P369" i="3"/>
  <c r="BI363" i="3"/>
  <c r="BH363" i="3"/>
  <c r="BG363" i="3"/>
  <c r="BF363" i="3"/>
  <c r="T363" i="3"/>
  <c r="R363" i="3"/>
  <c r="P363" i="3"/>
  <c r="BI358" i="3"/>
  <c r="BH358" i="3"/>
  <c r="BG358" i="3"/>
  <c r="BF358" i="3"/>
  <c r="T358" i="3"/>
  <c r="R358" i="3"/>
  <c r="P358" i="3"/>
  <c r="BI353" i="3"/>
  <c r="BH353" i="3"/>
  <c r="BG353" i="3"/>
  <c r="BF353" i="3"/>
  <c r="T353" i="3"/>
  <c r="R353" i="3"/>
  <c r="P353" i="3"/>
  <c r="BI348" i="3"/>
  <c r="BH348" i="3"/>
  <c r="BG348" i="3"/>
  <c r="BF348" i="3"/>
  <c r="T348" i="3"/>
  <c r="R348" i="3"/>
  <c r="P348" i="3"/>
  <c r="BI342" i="3"/>
  <c r="BH342" i="3"/>
  <c r="BG342" i="3"/>
  <c r="BF342" i="3"/>
  <c r="T342" i="3"/>
  <c r="R342" i="3"/>
  <c r="P342" i="3"/>
  <c r="BI337" i="3"/>
  <c r="BH337" i="3"/>
  <c r="BG337" i="3"/>
  <c r="BF337" i="3"/>
  <c r="T337" i="3"/>
  <c r="R337" i="3"/>
  <c r="P337" i="3"/>
  <c r="BI332" i="3"/>
  <c r="BH332" i="3"/>
  <c r="BG332" i="3"/>
  <c r="BF332" i="3"/>
  <c r="T332" i="3"/>
  <c r="R332" i="3"/>
  <c r="P332" i="3"/>
  <c r="BI327" i="3"/>
  <c r="BH327" i="3"/>
  <c r="BG327" i="3"/>
  <c r="BF327" i="3"/>
  <c r="T327" i="3"/>
  <c r="R327" i="3"/>
  <c r="P327" i="3"/>
  <c r="BI322" i="3"/>
  <c r="BH322" i="3"/>
  <c r="BG322" i="3"/>
  <c r="BF322" i="3"/>
  <c r="T322" i="3"/>
  <c r="R322" i="3"/>
  <c r="P322" i="3"/>
  <c r="BI316" i="3"/>
  <c r="BH316" i="3"/>
  <c r="BG316" i="3"/>
  <c r="BF316" i="3"/>
  <c r="T316" i="3"/>
  <c r="R316" i="3"/>
  <c r="P316" i="3"/>
  <c r="BI310" i="3"/>
  <c r="BH310" i="3"/>
  <c r="BG310" i="3"/>
  <c r="BF310" i="3"/>
  <c r="T310" i="3"/>
  <c r="R310" i="3"/>
  <c r="P310" i="3"/>
  <c r="BI306" i="3"/>
  <c r="BH306" i="3"/>
  <c r="BG306" i="3"/>
  <c r="BF306" i="3"/>
  <c r="T306" i="3"/>
  <c r="R306" i="3"/>
  <c r="P306" i="3"/>
  <c r="BI301" i="3"/>
  <c r="BH301" i="3"/>
  <c r="BG301" i="3"/>
  <c r="BF301" i="3"/>
  <c r="T301" i="3"/>
  <c r="R301" i="3"/>
  <c r="P301" i="3"/>
  <c r="BI296" i="3"/>
  <c r="BH296" i="3"/>
  <c r="BG296" i="3"/>
  <c r="BF296" i="3"/>
  <c r="T296" i="3"/>
  <c r="R296" i="3"/>
  <c r="P296" i="3"/>
  <c r="BI291" i="3"/>
  <c r="BH291" i="3"/>
  <c r="BG291" i="3"/>
  <c r="BF291" i="3"/>
  <c r="T291" i="3"/>
  <c r="R291" i="3"/>
  <c r="P291" i="3"/>
  <c r="BI286" i="3"/>
  <c r="BH286" i="3"/>
  <c r="BG286" i="3"/>
  <c r="BF286" i="3"/>
  <c r="T286" i="3"/>
  <c r="R286" i="3"/>
  <c r="P286" i="3"/>
  <c r="BI281" i="3"/>
  <c r="BH281" i="3"/>
  <c r="BG281" i="3"/>
  <c r="BF281" i="3"/>
  <c r="T281" i="3"/>
  <c r="R281" i="3"/>
  <c r="P281" i="3"/>
  <c r="BI276" i="3"/>
  <c r="BH276" i="3"/>
  <c r="BG276" i="3"/>
  <c r="BF276" i="3"/>
  <c r="T276" i="3"/>
  <c r="R276" i="3"/>
  <c r="P276" i="3"/>
  <c r="BI270" i="3"/>
  <c r="BH270" i="3"/>
  <c r="BG270" i="3"/>
  <c r="BF270" i="3"/>
  <c r="T270" i="3"/>
  <c r="R270" i="3"/>
  <c r="P270" i="3"/>
  <c r="BI264" i="3"/>
  <c r="BH264" i="3"/>
  <c r="BG264" i="3"/>
  <c r="BF264" i="3"/>
  <c r="T264" i="3"/>
  <c r="R264" i="3"/>
  <c r="P264" i="3"/>
  <c r="BI258" i="3"/>
  <c r="BH258" i="3"/>
  <c r="BG258" i="3"/>
  <c r="BF258" i="3"/>
  <c r="T258" i="3"/>
  <c r="R258" i="3"/>
  <c r="P258" i="3"/>
  <c r="BI253" i="3"/>
  <c r="BH253" i="3"/>
  <c r="BG253" i="3"/>
  <c r="BF253" i="3"/>
  <c r="T253" i="3"/>
  <c r="R253" i="3"/>
  <c r="P253" i="3"/>
  <c r="BI248" i="3"/>
  <c r="BH248" i="3"/>
  <c r="BG248" i="3"/>
  <c r="BF248" i="3"/>
  <c r="T248" i="3"/>
  <c r="R248" i="3"/>
  <c r="P248" i="3"/>
  <c r="BI243" i="3"/>
  <c r="BH243" i="3"/>
  <c r="BG243" i="3"/>
  <c r="BF243" i="3"/>
  <c r="T243" i="3"/>
  <c r="R243" i="3"/>
  <c r="P243" i="3"/>
  <c r="BI238" i="3"/>
  <c r="BH238" i="3"/>
  <c r="BG238" i="3"/>
  <c r="BF238" i="3"/>
  <c r="T238" i="3"/>
  <c r="R238" i="3"/>
  <c r="P238" i="3"/>
  <c r="BI233" i="3"/>
  <c r="BH233" i="3"/>
  <c r="BG233" i="3"/>
  <c r="BF233" i="3"/>
  <c r="T233" i="3"/>
  <c r="R233" i="3"/>
  <c r="P233" i="3"/>
  <c r="BI228" i="3"/>
  <c r="BH228" i="3"/>
  <c r="BG228" i="3"/>
  <c r="BF228" i="3"/>
  <c r="T228" i="3"/>
  <c r="R228" i="3"/>
  <c r="P228" i="3"/>
  <c r="BI223" i="3"/>
  <c r="BH223" i="3"/>
  <c r="BG223" i="3"/>
  <c r="BF223" i="3"/>
  <c r="T223" i="3"/>
  <c r="R223" i="3"/>
  <c r="P223" i="3"/>
  <c r="BI219" i="3"/>
  <c r="BH219" i="3"/>
  <c r="BG219" i="3"/>
  <c r="BF219" i="3"/>
  <c r="T219" i="3"/>
  <c r="R219" i="3"/>
  <c r="P219" i="3"/>
  <c r="BI214" i="3"/>
  <c r="BH214" i="3"/>
  <c r="BG214" i="3"/>
  <c r="BF214" i="3"/>
  <c r="T214" i="3"/>
  <c r="R214" i="3"/>
  <c r="P214" i="3"/>
  <c r="BI209" i="3"/>
  <c r="BH209" i="3"/>
  <c r="BG209" i="3"/>
  <c r="BF209" i="3"/>
  <c r="T209" i="3"/>
  <c r="R209" i="3"/>
  <c r="P209" i="3"/>
  <c r="BI204" i="3"/>
  <c r="BH204" i="3"/>
  <c r="BG204" i="3"/>
  <c r="BF204" i="3"/>
  <c r="T204" i="3"/>
  <c r="R204" i="3"/>
  <c r="P204" i="3"/>
  <c r="BI199" i="3"/>
  <c r="BH199" i="3"/>
  <c r="BG199" i="3"/>
  <c r="BF199" i="3"/>
  <c r="T199" i="3"/>
  <c r="R199" i="3"/>
  <c r="P199" i="3"/>
  <c r="BI194" i="3"/>
  <c r="BH194" i="3"/>
  <c r="BG194" i="3"/>
  <c r="BF194" i="3"/>
  <c r="T194" i="3"/>
  <c r="R194" i="3"/>
  <c r="P194" i="3"/>
  <c r="BI189" i="3"/>
  <c r="BH189" i="3"/>
  <c r="BG189" i="3"/>
  <c r="BF189" i="3"/>
  <c r="T189" i="3"/>
  <c r="R189" i="3"/>
  <c r="P189" i="3"/>
  <c r="BI183" i="3"/>
  <c r="BH183" i="3"/>
  <c r="BG183" i="3"/>
  <c r="BF183" i="3"/>
  <c r="T183" i="3"/>
  <c r="R183" i="3"/>
  <c r="P183" i="3"/>
  <c r="BI177" i="3"/>
  <c r="BH177" i="3"/>
  <c r="BG177" i="3"/>
  <c r="BF177" i="3"/>
  <c r="T177" i="3"/>
  <c r="R177" i="3"/>
  <c r="P177" i="3"/>
  <c r="BI171" i="3"/>
  <c r="BH171" i="3"/>
  <c r="BG171" i="3"/>
  <c r="BF171" i="3"/>
  <c r="T171" i="3"/>
  <c r="R171" i="3"/>
  <c r="P171" i="3"/>
  <c r="BI167" i="3"/>
  <c r="BH167" i="3"/>
  <c r="BG167" i="3"/>
  <c r="BF167" i="3"/>
  <c r="T167" i="3"/>
  <c r="R167" i="3"/>
  <c r="P167" i="3"/>
  <c r="BI162" i="3"/>
  <c r="BH162" i="3"/>
  <c r="BG162" i="3"/>
  <c r="BF162" i="3"/>
  <c r="T162" i="3"/>
  <c r="R162" i="3"/>
  <c r="P162" i="3"/>
  <c r="BI157" i="3"/>
  <c r="BH157" i="3"/>
  <c r="BG157" i="3"/>
  <c r="BF157" i="3"/>
  <c r="T157" i="3"/>
  <c r="R157" i="3"/>
  <c r="P157" i="3"/>
  <c r="BI152" i="3"/>
  <c r="BH152" i="3"/>
  <c r="BG152" i="3"/>
  <c r="BF152" i="3"/>
  <c r="T152" i="3"/>
  <c r="R152" i="3"/>
  <c r="P152" i="3"/>
  <c r="BI147" i="3"/>
  <c r="BH147" i="3"/>
  <c r="BG147" i="3"/>
  <c r="BF147" i="3"/>
  <c r="T147" i="3"/>
  <c r="R147" i="3"/>
  <c r="P147" i="3"/>
  <c r="BI142" i="3"/>
  <c r="BH142" i="3"/>
  <c r="BG142" i="3"/>
  <c r="BF142" i="3"/>
  <c r="T142" i="3"/>
  <c r="R142" i="3"/>
  <c r="P142" i="3"/>
  <c r="BI137" i="3"/>
  <c r="BH137" i="3"/>
  <c r="BG137" i="3"/>
  <c r="BF137" i="3"/>
  <c r="T137" i="3"/>
  <c r="R137" i="3"/>
  <c r="P137" i="3"/>
  <c r="BI132" i="3"/>
  <c r="BH132" i="3"/>
  <c r="BG132" i="3"/>
  <c r="BF132" i="3"/>
  <c r="T132" i="3"/>
  <c r="R132" i="3"/>
  <c r="P132" i="3"/>
  <c r="BI127" i="3"/>
  <c r="BH127" i="3"/>
  <c r="BG127" i="3"/>
  <c r="BF127" i="3"/>
  <c r="T127" i="3"/>
  <c r="R127" i="3"/>
  <c r="P127" i="3"/>
  <c r="BI122" i="3"/>
  <c r="BH122" i="3"/>
  <c r="BG122" i="3"/>
  <c r="BF122" i="3"/>
  <c r="T122" i="3"/>
  <c r="R122" i="3"/>
  <c r="P122" i="3"/>
  <c r="BI117" i="3"/>
  <c r="BH117" i="3"/>
  <c r="BG117" i="3"/>
  <c r="BF117" i="3"/>
  <c r="T117" i="3"/>
  <c r="R117" i="3"/>
  <c r="P117" i="3"/>
  <c r="BI112" i="3"/>
  <c r="BH112" i="3"/>
  <c r="BG112" i="3"/>
  <c r="BF112" i="3"/>
  <c r="T112" i="3"/>
  <c r="R112" i="3"/>
  <c r="P112" i="3"/>
  <c r="BI107" i="3"/>
  <c r="BH107" i="3"/>
  <c r="BG107" i="3"/>
  <c r="BF107" i="3"/>
  <c r="T107" i="3"/>
  <c r="R107" i="3"/>
  <c r="P107" i="3"/>
  <c r="F98" i="3"/>
  <c r="E96" i="3"/>
  <c r="F52" i="3"/>
  <c r="E50" i="3"/>
  <c r="J24" i="3"/>
  <c r="E24" i="3"/>
  <c r="J101" i="3"/>
  <c r="J23" i="3"/>
  <c r="J21" i="3"/>
  <c r="E21" i="3"/>
  <c r="J100" i="3" s="1"/>
  <c r="J20" i="3"/>
  <c r="J18" i="3"/>
  <c r="E18" i="3"/>
  <c r="F101" i="3"/>
  <c r="J17" i="3"/>
  <c r="J15" i="3"/>
  <c r="E15" i="3"/>
  <c r="F100" i="3" s="1"/>
  <c r="J14" i="3"/>
  <c r="J12" i="3"/>
  <c r="J52" i="3" s="1"/>
  <c r="E7" i="3"/>
  <c r="E48" i="3" s="1"/>
  <c r="J37" i="2"/>
  <c r="J36" i="2"/>
  <c r="AY55" i="1" s="1"/>
  <c r="J35" i="2"/>
  <c r="AX55" i="1" s="1"/>
  <c r="BI118" i="2"/>
  <c r="BH118" i="2"/>
  <c r="BG118" i="2"/>
  <c r="BF118" i="2"/>
  <c r="T118" i="2"/>
  <c r="R118" i="2"/>
  <c r="P118" i="2"/>
  <c r="BI116" i="2"/>
  <c r="BH116" i="2"/>
  <c r="BG116" i="2"/>
  <c r="BF116" i="2"/>
  <c r="T116" i="2"/>
  <c r="R116" i="2"/>
  <c r="P116"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9" i="2"/>
  <c r="BH99" i="2"/>
  <c r="BG99" i="2"/>
  <c r="BF99" i="2"/>
  <c r="T99" i="2"/>
  <c r="R99" i="2"/>
  <c r="P99" i="2"/>
  <c r="BI98" i="2"/>
  <c r="BH98" i="2"/>
  <c r="BG98" i="2"/>
  <c r="BF98" i="2"/>
  <c r="T98" i="2"/>
  <c r="R98" i="2"/>
  <c r="P98" i="2"/>
  <c r="BI97" i="2"/>
  <c r="BH97" i="2"/>
  <c r="BG97" i="2"/>
  <c r="BF97" i="2"/>
  <c r="T97" i="2"/>
  <c r="R97" i="2"/>
  <c r="P97" i="2"/>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0" i="2"/>
  <c r="BH90" i="2"/>
  <c r="BG90" i="2"/>
  <c r="BF90" i="2"/>
  <c r="T90" i="2"/>
  <c r="R90" i="2"/>
  <c r="P90" i="2"/>
  <c r="BI89" i="2"/>
  <c r="BH89" i="2"/>
  <c r="BG89" i="2"/>
  <c r="BF89" i="2"/>
  <c r="T89" i="2"/>
  <c r="R89" i="2"/>
  <c r="P89" i="2"/>
  <c r="BI88" i="2"/>
  <c r="BH88" i="2"/>
  <c r="BG88" i="2"/>
  <c r="F35" i="2" s="1"/>
  <c r="BF88" i="2"/>
  <c r="T88" i="2"/>
  <c r="R88" i="2"/>
  <c r="P88" i="2"/>
  <c r="BI87" i="2"/>
  <c r="BH87" i="2"/>
  <c r="BG87" i="2"/>
  <c r="BF87" i="2"/>
  <c r="T87" i="2"/>
  <c r="R87" i="2"/>
  <c r="P87" i="2"/>
  <c r="BI86" i="2"/>
  <c r="BH86" i="2"/>
  <c r="BG86" i="2"/>
  <c r="BF86" i="2"/>
  <c r="T86" i="2"/>
  <c r="R86" i="2"/>
  <c r="P86" i="2"/>
  <c r="BI85" i="2"/>
  <c r="BH85" i="2"/>
  <c r="BG85" i="2"/>
  <c r="BF85" i="2"/>
  <c r="F34" i="2" s="1"/>
  <c r="T85" i="2"/>
  <c r="R85" i="2"/>
  <c r="P85" i="2"/>
  <c r="BI84" i="2"/>
  <c r="BH84" i="2"/>
  <c r="BG84" i="2"/>
  <c r="BF84" i="2"/>
  <c r="T84" i="2"/>
  <c r="R84" i="2"/>
  <c r="P84" i="2"/>
  <c r="BI83" i="2"/>
  <c r="BH83" i="2"/>
  <c r="BG83" i="2"/>
  <c r="BF83" i="2"/>
  <c r="T83" i="2"/>
  <c r="R83" i="2"/>
  <c r="P83" i="2"/>
  <c r="BI82" i="2"/>
  <c r="F37" i="2" s="1"/>
  <c r="BH82" i="2"/>
  <c r="F36" i="2" s="1"/>
  <c r="BG82" i="2"/>
  <c r="BF82" i="2"/>
  <c r="T82" i="2"/>
  <c r="R82" i="2"/>
  <c r="P82" i="2"/>
  <c r="F74" i="2"/>
  <c r="E72" i="2"/>
  <c r="F52" i="2"/>
  <c r="E50" i="2"/>
  <c r="J24" i="2"/>
  <c r="E24" i="2"/>
  <c r="J77" i="2" s="1"/>
  <c r="J23" i="2"/>
  <c r="J21" i="2"/>
  <c r="E21" i="2"/>
  <c r="J76" i="2"/>
  <c r="J20" i="2"/>
  <c r="J18" i="2"/>
  <c r="E18" i="2"/>
  <c r="F77" i="2" s="1"/>
  <c r="J17" i="2"/>
  <c r="J15" i="2"/>
  <c r="E15" i="2"/>
  <c r="F76" i="2"/>
  <c r="J14" i="2"/>
  <c r="J12" i="2"/>
  <c r="J74" i="2" s="1"/>
  <c r="E7" i="2"/>
  <c r="E70" i="2"/>
  <c r="L50" i="1"/>
  <c r="AM50" i="1"/>
  <c r="AM49" i="1"/>
  <c r="L49" i="1"/>
  <c r="AM47" i="1"/>
  <c r="L47" i="1"/>
  <c r="L45" i="1"/>
  <c r="L44" i="1"/>
  <c r="J106" i="2"/>
  <c r="J87" i="2"/>
  <c r="BK432" i="3"/>
  <c r="J436" i="3"/>
  <c r="J281" i="3"/>
  <c r="J219" i="3"/>
  <c r="J253" i="3"/>
  <c r="BK276" i="3"/>
  <c r="J147" i="3"/>
  <c r="J177" i="3"/>
  <c r="J3151" i="4"/>
  <c r="J2354" i="4"/>
  <c r="BK879" i="4"/>
  <c r="J3933" i="4"/>
  <c r="BK2924" i="4"/>
  <c r="BK1826" i="4"/>
  <c r="BK803" i="4"/>
  <c r="J3654" i="4"/>
  <c r="BK2792" i="4"/>
  <c r="J1963" i="4"/>
  <c r="BK900" i="4"/>
  <c r="BK3548" i="4"/>
  <c r="BK2438" i="4"/>
  <c r="BK1368" i="4"/>
  <c r="J3993" i="4"/>
  <c r="BK2813" i="4"/>
  <c r="J1715" i="4"/>
  <c r="BK681" i="4"/>
  <c r="BK3268" i="4"/>
  <c r="BK1977" i="4"/>
  <c r="J3216" i="4"/>
  <c r="BK2626" i="4"/>
  <c r="BK1460" i="4"/>
  <c r="BK287" i="4"/>
  <c r="BK4176" i="4"/>
  <c r="J3867" i="4"/>
  <c r="J1894" i="4"/>
  <c r="BK747" i="4"/>
  <c r="J353" i="5"/>
  <c r="J496" i="5"/>
  <c r="J178" i="5"/>
  <c r="J297" i="5"/>
  <c r="BK845" i="5"/>
  <c r="BK553" i="6"/>
  <c r="J462" i="6"/>
  <c r="BK596" i="6"/>
  <c r="J606" i="7"/>
  <c r="BK101" i="7"/>
  <c r="J132" i="8"/>
  <c r="J210" i="9"/>
  <c r="J168" i="9"/>
  <c r="J244" i="10"/>
  <c r="J400" i="10"/>
  <c r="BK568" i="10"/>
  <c r="BK695" i="10"/>
  <c r="BK383" i="11"/>
  <c r="J136" i="11"/>
  <c r="J378" i="11"/>
  <c r="J125" i="11"/>
  <c r="BK102" i="12"/>
  <c r="BK96" i="13"/>
  <c r="J186" i="13"/>
  <c r="J578" i="14"/>
  <c r="BK603" i="14"/>
  <c r="BK664" i="14"/>
  <c r="BK132" i="14"/>
  <c r="J217" i="15"/>
  <c r="BK305" i="15"/>
  <c r="J114" i="16"/>
  <c r="J276" i="16"/>
  <c r="BK318" i="17"/>
  <c r="BK186" i="17"/>
  <c r="J315" i="18"/>
  <c r="BK295" i="18"/>
  <c r="J281" i="18"/>
  <c r="J176" i="19"/>
  <c r="J417" i="19"/>
  <c r="BK631" i="19"/>
  <c r="BK320" i="19"/>
  <c r="J161" i="20"/>
  <c r="BK287" i="20"/>
  <c r="J124" i="21"/>
  <c r="BK185" i="22"/>
  <c r="J100" i="23"/>
  <c r="BK114" i="2"/>
  <c r="BK87" i="2"/>
  <c r="BK1255" i="3"/>
  <c r="J132" i="3"/>
  <c r="BK209" i="3"/>
  <c r="J327" i="3"/>
  <c r="J1218" i="3"/>
  <c r="J1265" i="3"/>
  <c r="J1176" i="3"/>
  <c r="BK306" i="3"/>
  <c r="J3181" i="4"/>
  <c r="J2206" i="4"/>
  <c r="BK942" i="4"/>
  <c r="J3681" i="4"/>
  <c r="J2518" i="4"/>
  <c r="BK1172" i="4"/>
  <c r="BK449" i="4"/>
  <c r="BK2698" i="4"/>
  <c r="J1611" i="4"/>
  <c r="BK210" i="4"/>
  <c r="BK2892" i="4"/>
  <c r="BK1898" i="4"/>
  <c r="J708" i="4"/>
  <c r="J2873" i="4"/>
  <c r="J2028" i="4"/>
  <c r="BK582" i="4"/>
  <c r="J3168" i="4"/>
  <c r="J2199" i="4"/>
  <c r="BK1098" i="4"/>
  <c r="J3591" i="4"/>
  <c r="J2606" i="4"/>
  <c r="BK978" i="4"/>
  <c r="BK4216" i="4"/>
  <c r="BK4109" i="4"/>
  <c r="BK2991" i="4"/>
  <c r="BK2236" i="4"/>
  <c r="BK905" i="4"/>
  <c r="J584" i="5"/>
  <c r="J590" i="5"/>
  <c r="J673" i="5"/>
  <c r="BK182" i="5"/>
  <c r="J768" i="5"/>
  <c r="BK99" i="6"/>
  <c r="BK105" i="6"/>
  <c r="BK386" i="6"/>
  <c r="J422" i="7"/>
  <c r="J101" i="7"/>
  <c r="BK108" i="8"/>
  <c r="J214" i="8"/>
  <c r="BK246" i="9"/>
  <c r="BK674" i="10"/>
  <c r="J558" i="10"/>
  <c r="J589" i="10"/>
  <c r="J316" i="11"/>
  <c r="BK90" i="12"/>
  <c r="J158" i="13"/>
  <c r="BK278" i="13"/>
  <c r="BK115" i="14"/>
  <c r="BK570" i="14"/>
  <c r="J261" i="15"/>
  <c r="J159" i="16"/>
  <c r="BK270" i="17"/>
  <c r="J354" i="17"/>
  <c r="BK359" i="18"/>
  <c r="BK168" i="18"/>
  <c r="J155" i="19"/>
  <c r="BK209" i="19"/>
  <c r="J267" i="20"/>
  <c r="BK379" i="20"/>
  <c r="BK165" i="22"/>
  <c r="J104" i="23"/>
  <c r="BK95" i="2"/>
  <c r="BK945" i="3"/>
  <c r="J1019" i="3"/>
  <c r="BK541" i="3"/>
  <c r="J1207" i="3"/>
  <c r="J751" i="3"/>
  <c r="BK1028" i="3"/>
  <c r="BK3949" i="4"/>
  <c r="BK2935" i="4"/>
  <c r="J2014" i="4"/>
  <c r="J978" i="4"/>
  <c r="J3818" i="4"/>
  <c r="J2752" i="4"/>
  <c r="BK1415" i="4"/>
  <c r="J302" i="4"/>
  <c r="BK3113" i="4"/>
  <c r="BK2261" i="4"/>
  <c r="BK544" i="4"/>
  <c r="J2972" i="4"/>
  <c r="J1556" i="4"/>
  <c r="BK3416" i="4"/>
  <c r="J2115" i="4"/>
  <c r="J3530" i="4"/>
  <c r="J2041" i="4"/>
  <c r="J230" i="4"/>
  <c r="J2430" i="4"/>
  <c r="J424" i="4"/>
  <c r="BK4113" i="4"/>
  <c r="J2935" i="4"/>
  <c r="BK2179" i="4"/>
  <c r="J1261" i="4"/>
  <c r="J361" i="5"/>
  <c r="BK757" i="5"/>
  <c r="J724" i="5"/>
  <c r="J139" i="5"/>
  <c r="J451" i="5"/>
  <c r="J716" i="5"/>
  <c r="BK401" i="6"/>
  <c r="J97" i="6"/>
  <c r="BK239" i="6"/>
  <c r="J646" i="7"/>
  <c r="BK677" i="7"/>
  <c r="J472" i="7"/>
  <c r="J245" i="8"/>
  <c r="J153" i="9"/>
  <c r="BK190" i="10"/>
  <c r="BK280" i="10"/>
  <c r="J208" i="10"/>
  <c r="BK328" i="10"/>
  <c r="BK268" i="10"/>
  <c r="J331" i="11"/>
  <c r="J389" i="11"/>
  <c r="J373" i="11"/>
  <c r="BK420" i="11"/>
  <c r="J106" i="12"/>
  <c r="J90" i="12"/>
  <c r="BK253" i="13"/>
  <c r="BK192" i="13"/>
  <c r="BK573" i="14"/>
  <c r="J325" i="14"/>
  <c r="BK288" i="14"/>
  <c r="J303" i="14"/>
  <c r="BK512" i="14"/>
  <c r="BK271" i="14"/>
  <c r="BK264" i="15"/>
  <c r="J147" i="15"/>
  <c r="BK205" i="16"/>
  <c r="BK167" i="16"/>
  <c r="BK340" i="17"/>
  <c r="BK125" i="17"/>
  <c r="J208" i="18"/>
  <c r="BK276" i="18"/>
  <c r="BK137" i="18"/>
  <c r="J116" i="18"/>
  <c r="BK133" i="19"/>
  <c r="BK144" i="19"/>
  <c r="BK365" i="19"/>
  <c r="J133" i="19"/>
  <c r="BK672" i="19"/>
  <c r="BK250" i="20"/>
  <c r="J500" i="20"/>
  <c r="BK488" i="20"/>
  <c r="BK342" i="20"/>
  <c r="BK234" i="21"/>
  <c r="BK225" i="22"/>
  <c r="BK282" i="22"/>
  <c r="BK120" i="23"/>
  <c r="J123" i="24"/>
  <c r="BK1228" i="3"/>
  <c r="J829" i="3"/>
  <c r="BK1282" i="3"/>
  <c r="BK633" i="3"/>
  <c r="J1336" i="3"/>
  <c r="J432" i="3"/>
  <c r="J497" i="3"/>
  <c r="J1137" i="3"/>
  <c r="J209" i="3"/>
  <c r="BK765" i="3"/>
  <c r="BK575" i="3"/>
  <c r="BK1268" i="3"/>
  <c r="BK882" i="3"/>
  <c r="J3964" i="4"/>
  <c r="J3411" i="4"/>
  <c r="BK2722" i="4"/>
  <c r="J1917" i="4"/>
  <c r="J905" i="4"/>
  <c r="BK3907" i="4"/>
  <c r="J2662" i="4"/>
  <c r="BK1678" i="4"/>
  <c r="J822" i="4"/>
  <c r="J3821" i="4"/>
  <c r="BK2873" i="4"/>
  <c r="J2223" i="4"/>
  <c r="J524" i="4"/>
  <c r="J3295" i="4"/>
  <c r="J2550" i="4"/>
  <c r="J1791" i="4"/>
  <c r="J738" i="4"/>
  <c r="BK3351" i="4"/>
  <c r="J2562" i="4"/>
  <c r="BK602" i="4"/>
  <c r="J3286" i="4"/>
  <c r="J2598" i="4"/>
  <c r="BK1960" i="4"/>
  <c r="BK608" i="4"/>
  <c r="J3557" i="4"/>
  <c r="J2526" i="4"/>
  <c r="BK1242" i="4"/>
  <c r="J4221" i="4"/>
  <c r="J4109" i="4"/>
  <c r="BK2832" i="4"/>
  <c r="BK2184" i="4"/>
  <c r="BK1111" i="4"/>
  <c r="BK594" i="5"/>
  <c r="J598" i="5"/>
  <c r="BK127" i="5"/>
  <c r="BK103" i="5"/>
  <c r="BK192" i="5"/>
  <c r="J540" i="6"/>
  <c r="BK440" i="6"/>
  <c r="BK682" i="7"/>
  <c r="J610" i="7"/>
  <c r="BK650" i="7"/>
  <c r="BK394" i="7"/>
  <c r="J96" i="8"/>
  <c r="J219" i="8"/>
  <c r="J95" i="9"/>
  <c r="J551" i="10"/>
  <c r="BK370" i="10"/>
  <c r="J268" i="10"/>
  <c r="BK599" i="10"/>
  <c r="BK292" i="10"/>
  <c r="J254" i="11"/>
  <c r="BK214" i="11"/>
  <c r="BK300" i="11"/>
  <c r="J166" i="12"/>
  <c r="J182" i="12"/>
  <c r="BK288" i="13"/>
  <c r="BK207" i="13"/>
  <c r="BK233" i="13"/>
  <c r="BK293" i="14"/>
  <c r="BK341" i="14"/>
  <c r="J669" i="14"/>
  <c r="J557" i="14"/>
  <c r="J354" i="14"/>
  <c r="J231" i="15"/>
  <c r="BK361" i="15"/>
  <c r="J210" i="15"/>
  <c r="BK93" i="16"/>
  <c r="J140" i="16"/>
  <c r="BK205" i="17"/>
  <c r="J205" i="17"/>
  <c r="J319" i="18"/>
  <c r="J289" i="18"/>
  <c r="J258" i="19"/>
  <c r="BK187" i="19"/>
  <c r="BK161" i="19"/>
  <c r="BK264" i="19"/>
  <c r="BK678" i="19"/>
  <c r="J384" i="20"/>
  <c r="J214" i="20"/>
  <c r="BK239" i="20"/>
  <c r="J277" i="20"/>
  <c r="BK128" i="21"/>
  <c r="BK230" i="22"/>
  <c r="BK175" i="22"/>
  <c r="J127" i="24"/>
  <c r="J98" i="2"/>
  <c r="BK82" i="2"/>
  <c r="BK1292" i="3"/>
  <c r="J597" i="3"/>
  <c r="J834" i="3"/>
  <c r="BK1336" i="3"/>
  <c r="J783" i="3"/>
  <c r="BK1192" i="3"/>
  <c r="J183" i="3"/>
  <c r="J1110" i="3"/>
  <c r="J1124" i="3"/>
  <c r="J276" i="3"/>
  <c r="BK503" i="3"/>
  <c r="J3516" i="4"/>
  <c r="BK2574" i="4"/>
  <c r="BK1923" i="4"/>
  <c r="J799" i="4"/>
  <c r="J3362" i="4"/>
  <c r="J2686" i="4"/>
  <c r="J1357" i="4"/>
  <c r="J361" i="4"/>
  <c r="J3326" i="4"/>
  <c r="J2426" i="4"/>
  <c r="J1607" i="4"/>
  <c r="BK351" i="4"/>
  <c r="J3142" i="4"/>
  <c r="J2506" i="4"/>
  <c r="BK1805" i="4"/>
  <c r="J773" i="4"/>
  <c r="J3392" i="4"/>
  <c r="BK2274" i="4"/>
  <c r="BK929" i="4"/>
  <c r="J3138" i="4"/>
  <c r="J2330" i="4"/>
  <c r="J1311" i="4"/>
  <c r="BK424" i="4"/>
  <c r="J2864" i="4"/>
  <c r="J1688" i="4"/>
  <c r="J713" i="4"/>
  <c r="BK4225" i="4"/>
  <c r="J4105" i="4"/>
  <c r="BK2864" i="4"/>
  <c r="J2321" i="4"/>
  <c r="BK1033" i="4"/>
  <c r="J733" i="5"/>
  <c r="BK251" i="5"/>
  <c r="BK180" i="5"/>
  <c r="J182" i="5"/>
  <c r="J630" i="5"/>
  <c r="BK165" i="5"/>
  <c r="J545" i="6"/>
  <c r="J103" i="6"/>
  <c r="BK401" i="7"/>
  <c r="BK408" i="7"/>
  <c r="BK484" i="7"/>
  <c r="J97" i="7"/>
  <c r="BK94" i="8"/>
  <c r="J179" i="9"/>
  <c r="J255" i="9"/>
  <c r="J484" i="10"/>
  <c r="BK654" i="10"/>
  <c r="J489" i="10"/>
  <c r="BK358" i="11"/>
  <c r="BK158" i="11"/>
  <c r="BK228" i="13"/>
  <c r="J160" i="13"/>
  <c r="J604" i="14"/>
  <c r="BK255" i="14"/>
  <c r="BK672" i="14"/>
  <c r="BK581" i="14"/>
  <c r="BK504" i="14"/>
  <c r="BK631" i="14"/>
  <c r="J101" i="15"/>
  <c r="J214" i="15"/>
  <c r="J217" i="16"/>
  <c r="J225" i="16"/>
  <c r="BK336" i="17"/>
  <c r="BK332" i="17"/>
  <c r="BK190" i="17"/>
  <c r="BK124" i="18"/>
  <c r="J258" i="18"/>
  <c r="J149" i="19"/>
  <c r="J371" i="19"/>
  <c r="BK600" i="19"/>
  <c r="BK306" i="19"/>
  <c r="J520" i="20"/>
  <c r="J99" i="20"/>
  <c r="BK109" i="20"/>
  <c r="J172" i="21"/>
  <c r="J180" i="22"/>
  <c r="J108" i="23"/>
  <c r="J99" i="2"/>
  <c r="BK1092" i="3"/>
  <c r="BK1245" i="3"/>
  <c r="J291" i="3"/>
  <c r="BK1260" i="3"/>
  <c r="J511" i="3"/>
  <c r="BK901" i="3"/>
  <c r="BK1176" i="3"/>
  <c r="J376" i="3"/>
  <c r="BK1364" i="3"/>
  <c r="BK4005" i="4"/>
  <c r="BK2828" i="4"/>
  <c r="BK2151" i="4"/>
  <c r="BK646" i="4"/>
  <c r="BK3641" i="4"/>
  <c r="BK2534" i="4"/>
  <c r="BK1763" i="4"/>
  <c r="J510" i="4"/>
  <c r="BK3280" i="4"/>
  <c r="BK2490" i="4"/>
  <c r="J1830" i="4"/>
  <c r="J471" i="4"/>
  <c r="BK3566" i="4"/>
  <c r="J2764" i="4"/>
  <c r="J1888" i="4"/>
  <c r="J544" i="4"/>
  <c r="J3741" i="4"/>
  <c r="BK2522" i="4"/>
  <c r="BK1550" i="4"/>
  <c r="J287" i="4"/>
  <c r="J2986" i="4"/>
  <c r="BK1810" i="4"/>
  <c r="BK1063" i="4"/>
  <c r="BK3596" i="4"/>
  <c r="J2792" i="4"/>
  <c r="BK1644" i="4"/>
  <c r="J489" i="4"/>
  <c r="J4161" i="4"/>
  <c r="J3586" i="4"/>
  <c r="J2856" i="4"/>
  <c r="J2130" i="4"/>
  <c r="BK634" i="4"/>
  <c r="J280" i="5"/>
  <c r="BK361" i="5"/>
  <c r="BK784" i="5"/>
  <c r="BK521" i="5"/>
  <c r="BK172" i="5"/>
  <c r="BK557" i="6"/>
  <c r="J492" i="6"/>
  <c r="BK601" i="6"/>
  <c r="BK555" i="7"/>
  <c r="BK440" i="7"/>
  <c r="J436" i="7"/>
  <c r="BK236" i="8"/>
  <c r="BK277" i="9"/>
  <c r="BK95" i="9"/>
  <c r="J154" i="10"/>
  <c r="BK440" i="10"/>
  <c r="BK364" i="10"/>
  <c r="BK529" i="10"/>
  <c r="J249" i="11"/>
  <c r="J339" i="11"/>
  <c r="BK405" i="11"/>
  <c r="J99" i="11"/>
  <c r="BK146" i="11"/>
  <c r="J216" i="12"/>
  <c r="J223" i="13"/>
  <c r="J176" i="13"/>
  <c r="BK508" i="14"/>
  <c r="J415" i="14"/>
  <c r="J333" i="14"/>
  <c r="J115" i="14"/>
  <c r="BK492" i="14"/>
  <c r="BK253" i="15"/>
  <c r="BK236" i="15"/>
  <c r="BK249" i="15"/>
  <c r="J93" i="16"/>
  <c r="BK269" i="16"/>
  <c r="J377" i="17"/>
  <c r="BK198" i="17"/>
  <c r="J370" i="18"/>
  <c r="BK204" i="18"/>
  <c r="BK133" i="18"/>
  <c r="BK151" i="19"/>
  <c r="J428" i="19"/>
  <c r="BK517" i="19"/>
  <c r="J672" i="19"/>
  <c r="J93" i="20"/>
  <c r="BK137" i="20"/>
  <c r="J379" i="20"/>
  <c r="BK133" i="21"/>
  <c r="J107" i="22"/>
  <c r="J287" i="22"/>
  <c r="J122" i="23"/>
  <c r="BK111" i="24"/>
  <c r="J94" i="2"/>
  <c r="J1128" i="3"/>
  <c r="BK1297" i="3"/>
  <c r="J353" i="3"/>
  <c r="BK1124" i="3"/>
  <c r="J1212" i="3"/>
  <c r="BK199" i="3"/>
  <c r="J877" i="3"/>
  <c r="J1064" i="3"/>
  <c r="BK3943" i="4"/>
  <c r="BK2634" i="4"/>
  <c r="BK1649" i="4"/>
  <c r="BK216" i="4"/>
  <c r="BK3054" i="4"/>
  <c r="J2566" i="4"/>
  <c r="BK1913" i="4"/>
  <c r="BK1104" i="4"/>
  <c r="BK222" i="4"/>
  <c r="BK3062" i="4"/>
  <c r="BK2168" i="4"/>
  <c r="J1368" i="4"/>
  <c r="J3697" i="4"/>
  <c r="J3082" i="4"/>
  <c r="BK2422" i="4"/>
  <c r="J1763" i="4"/>
  <c r="BK471" i="4"/>
  <c r="BK3516" i="4"/>
  <c r="BK2526" i="4"/>
  <c r="BK577" i="4"/>
  <c r="BK3245" i="4"/>
  <c r="J2694" i="4"/>
  <c r="J1119" i="4"/>
  <c r="J4058" i="4"/>
  <c r="BK3210" i="4"/>
  <c r="J2760" i="4"/>
  <c r="J1474" i="4"/>
  <c r="BK312" i="4"/>
  <c r="BK4171" i="4"/>
  <c r="J3843" i="4"/>
  <c r="BK3759" i="4"/>
  <c r="BK3005" i="4"/>
  <c r="BK2466" i="4"/>
  <c r="BK1683" i="4"/>
  <c r="BK762" i="5"/>
  <c r="J93" i="5"/>
  <c r="J700" i="5"/>
  <c r="J572" i="5"/>
  <c r="J396" i="5"/>
  <c r="J276" i="5"/>
  <c r="J440" i="6"/>
  <c r="J205" i="6"/>
  <c r="J634" i="7"/>
  <c r="BK618" i="7"/>
  <c r="BK357" i="7"/>
  <c r="J240" i="8"/>
  <c r="BK101" i="9"/>
  <c r="BK202" i="10"/>
  <c r="BK136" i="10"/>
  <c r="J664" i="10"/>
  <c r="BK358" i="10"/>
  <c r="J335" i="11"/>
  <c r="BK227" i="11"/>
  <c r="J364" i="11"/>
  <c r="BK219" i="12"/>
  <c r="BK248" i="12"/>
  <c r="J278" i="13"/>
  <c r="BK613" i="14"/>
  <c r="J664" i="14"/>
  <c r="J631" i="14"/>
  <c r="J177" i="14"/>
  <c r="BK214" i="15"/>
  <c r="BK365" i="15"/>
  <c r="J395" i="15"/>
  <c r="J184" i="16"/>
  <c r="BK279" i="17"/>
  <c r="J336" i="17"/>
  <c r="J288" i="17"/>
  <c r="BK163" i="18"/>
  <c r="BK231" i="18"/>
  <c r="BK310" i="19"/>
  <c r="J355" i="19"/>
  <c r="J281" i="19"/>
  <c r="J139" i="20"/>
  <c r="BK282" i="20"/>
  <c r="J225" i="21"/>
  <c r="BK250" i="22"/>
  <c r="J106" i="23"/>
  <c r="BK1023" i="3"/>
  <c r="BK3664" i="4"/>
  <c r="BK2282" i="4"/>
  <c r="BK1188" i="4"/>
  <c r="J3943" i="4"/>
  <c r="J2916" i="4"/>
  <c r="J2261" i="4"/>
  <c r="J779" i="4"/>
  <c r="BK3746" i="4"/>
  <c r="BK2394" i="4"/>
  <c r="BK1411" i="4"/>
  <c r="BK3591" i="4"/>
  <c r="J2466" i="4"/>
  <c r="BK1294" i="4"/>
  <c r="BK3611" i="4"/>
  <c r="J2454" i="4"/>
  <c r="J803" i="4"/>
  <c r="J3128" i="4"/>
  <c r="J2173" i="4"/>
  <c r="J783" i="4"/>
  <c r="J3274" i="4"/>
  <c r="J1904" i="4"/>
  <c r="J4251" i="4"/>
  <c r="BK4089" i="4"/>
  <c r="BK2598" i="4"/>
  <c r="J1435" i="4"/>
  <c r="BK819" i="5"/>
  <c r="BK276" i="5"/>
  <c r="BK424" i="5"/>
  <c r="BK626" i="5"/>
  <c r="BK139" i="5"/>
  <c r="BK516" i="6"/>
  <c r="J235" i="6"/>
  <c r="BK658" i="7"/>
  <c r="BK562" i="7"/>
  <c r="BK99" i="7"/>
  <c r="J100" i="8"/>
  <c r="BK285" i="9"/>
  <c r="BK163" i="9"/>
  <c r="J91" i="10"/>
  <c r="BK166" i="10"/>
  <c r="BK704" i="10"/>
  <c r="J218" i="11"/>
  <c r="J110" i="11"/>
  <c r="J154" i="11"/>
  <c r="J172" i="12"/>
  <c r="BK137" i="13"/>
  <c r="J96" i="13"/>
  <c r="J627" i="14"/>
  <c r="J196" i="14"/>
  <c r="BK384" i="14"/>
  <c r="BK293" i="15"/>
  <c r="J280" i="15"/>
  <c r="J155" i="16"/>
  <c r="J228" i="16"/>
  <c r="BK225" i="17"/>
  <c r="BK245" i="18"/>
  <c r="J187" i="18"/>
  <c r="BK95" i="18"/>
  <c r="BK624" i="19"/>
  <c r="J459" i="19"/>
  <c r="BK682" i="19"/>
  <c r="J135" i="20"/>
  <c r="J391" i="20"/>
  <c r="J119" i="21"/>
  <c r="J261" i="22"/>
  <c r="J190" i="22"/>
  <c r="J115" i="24"/>
  <c r="J110" i="2"/>
  <c r="J92" i="2"/>
  <c r="BK834" i="3"/>
  <c r="BK795" i="3"/>
  <c r="J889" i="3"/>
  <c r="J420" i="3"/>
  <c r="BK112" i="3"/>
  <c r="BK1326" i="3"/>
  <c r="J1276" i="3"/>
  <c r="BK4007" i="4"/>
  <c r="J3005" i="4"/>
  <c r="BK2101" i="4"/>
  <c r="BK787" i="4"/>
  <c r="J3581" i="4"/>
  <c r="BK2710" i="4"/>
  <c r="J1254" i="4"/>
  <c r="J4068" i="4"/>
  <c r="J2920" i="4"/>
  <c r="J1768" i="4"/>
  <c r="J582" i="4"/>
  <c r="J2930" i="4"/>
  <c r="J2358" i="4"/>
  <c r="J1465" i="4"/>
  <c r="J3848" i="4"/>
  <c r="BK2686" i="4"/>
  <c r="BK1536" i="4"/>
  <c r="BK418" i="4"/>
  <c r="J3113" i="4"/>
  <c r="J2346" i="4"/>
  <c r="J216" i="4"/>
  <c r="BK2800" i="4"/>
  <c r="BK1883" i="4"/>
  <c r="BK687" i="4"/>
  <c r="BK4191" i="4"/>
  <c r="J4097" i="4"/>
  <c r="BK2888" i="4"/>
  <c r="J1778" i="4"/>
  <c r="BK614" i="5"/>
  <c r="BK293" i="5"/>
  <c r="J622" i="5"/>
  <c r="BK745" i="5"/>
  <c r="J819" i="5"/>
  <c r="J446" i="5"/>
  <c r="BK549" i="6"/>
  <c r="J567" i="6"/>
  <c r="J107" i="7"/>
  <c r="BK510" i="7"/>
  <c r="BK704" i="7"/>
  <c r="BK92" i="8"/>
  <c r="J318" i="9"/>
  <c r="BK294" i="9"/>
  <c r="J469" i="10"/>
  <c r="J584" i="10"/>
  <c r="BK489" i="10"/>
  <c r="J578" i="10"/>
  <c r="J308" i="11"/>
  <c r="BK414" i="11"/>
  <c r="J146" i="11"/>
  <c r="BK212" i="12"/>
  <c r="J118" i="12"/>
  <c r="J197" i="13"/>
  <c r="J258" i="13"/>
  <c r="BK472" i="14"/>
  <c r="BK468" i="14"/>
  <c r="J359" i="14"/>
  <c r="BK617" i="14"/>
  <c r="J135" i="15"/>
  <c r="J164" i="15"/>
  <c r="BK113" i="15"/>
  <c r="BK140" i="16"/>
  <c r="BK257" i="17"/>
  <c r="J283" i="17"/>
  <c r="J112" i="17"/>
  <c r="J106" i="18"/>
  <c r="J151" i="18"/>
  <c r="J153" i="19"/>
  <c r="BK371" i="19"/>
  <c r="J437" i="19"/>
  <c r="BK618" i="19"/>
  <c r="J352" i="20"/>
  <c r="BK404" i="20"/>
  <c r="BK201" i="20"/>
  <c r="J206" i="21"/>
  <c r="J130" i="22"/>
  <c r="BK155" i="22"/>
  <c r="J119" i="24"/>
  <c r="BK99" i="2"/>
  <c r="J3779" i="4"/>
  <c r="J2438" i="4"/>
  <c r="J1073" i="4"/>
  <c r="J4029" i="4"/>
  <c r="BK2986" i="4"/>
  <c r="BK2173" i="4"/>
  <c r="J793" i="4"/>
  <c r="BK3581" i="4"/>
  <c r="BK2788" i="4"/>
  <c r="J1977" i="4"/>
  <c r="BK1025" i="4"/>
  <c r="J3028" i="4"/>
  <c r="BK2229" i="4"/>
  <c r="J1156" i="4"/>
  <c r="J3736" i="4"/>
  <c r="J2638" i="4"/>
  <c r="BK1346" i="4"/>
  <c r="J3717" i="4"/>
  <c r="J2538" i="4"/>
  <c r="BK1665" i="4"/>
  <c r="BK396" i="4"/>
  <c r="J3165" i="4"/>
  <c r="J2446" i="4"/>
  <c r="BK1391" i="4"/>
  <c r="BK402" i="4"/>
  <c r="BK4161" i="4"/>
  <c r="J3959" i="4"/>
  <c r="BK2840" i="4"/>
  <c r="BK1704" i="4"/>
  <c r="BK806" i="5"/>
  <c r="BK712" i="5"/>
  <c r="BK178" i="5"/>
  <c r="BK526" i="5"/>
  <c r="BK419" i="5"/>
  <c r="J480" i="5"/>
  <c r="J115" i="6"/>
  <c r="J421" i="6"/>
  <c r="J408" i="7"/>
  <c r="J99" i="7"/>
  <c r="J457" i="7"/>
  <c r="BK186" i="8"/>
  <c r="J172" i="9"/>
  <c r="BK307" i="9"/>
  <c r="J624" i="10"/>
  <c r="J334" i="10"/>
  <c r="J287" i="11"/>
  <c r="BK271" i="11"/>
  <c r="BK316" i="11"/>
  <c r="BK86" i="12"/>
  <c r="J86" i="12"/>
  <c r="BK320" i="13"/>
  <c r="BK176" i="13"/>
  <c r="J97" i="14"/>
  <c r="BK435" i="14"/>
  <c r="J162" i="14"/>
  <c r="J91" i="14"/>
  <c r="BK300" i="15"/>
  <c r="J181" i="15"/>
  <c r="J140" i="15"/>
  <c r="BK178" i="16"/>
  <c r="BK347" i="17"/>
  <c r="J310" i="17"/>
  <c r="BK159" i="17"/>
  <c r="BK319" i="18"/>
  <c r="J141" i="18"/>
  <c r="J360" i="19"/>
  <c r="BK219" i="19"/>
  <c r="BK423" i="19"/>
  <c r="J544" i="19"/>
  <c r="J624" i="19"/>
  <c r="BK465" i="20"/>
  <c r="BK318" i="20"/>
  <c r="J409" i="20"/>
  <c r="J101" i="21"/>
  <c r="BK190" i="22"/>
  <c r="BK297" i="22"/>
  <c r="J110" i="23"/>
  <c r="J112" i="2"/>
  <c r="J82" i="2"/>
  <c r="BK142" i="3"/>
  <c r="J112" i="3"/>
  <c r="J1308" i="3"/>
  <c r="BK117" i="3"/>
  <c r="BK219" i="3"/>
  <c r="BK358" i="3"/>
  <c r="BK233" i="3"/>
  <c r="BK556" i="3"/>
  <c r="J3156" i="4"/>
  <c r="BK2217" i="4"/>
  <c r="BK1047" i="4"/>
  <c r="BK3286" i="4"/>
  <c r="J2310" i="4"/>
  <c r="J1630" i="4"/>
  <c r="J657" i="4"/>
  <c r="J3396" i="4"/>
  <c r="BK2510" i="4"/>
  <c r="J1266" i="4"/>
  <c r="BK156" i="4"/>
  <c r="J3416" i="4"/>
  <c r="BK3033" i="4"/>
  <c r="BK2398" i="4"/>
  <c r="BK1202" i="4"/>
  <c r="J158" i="4"/>
  <c r="J2614" i="4"/>
  <c r="BK1630" i="4"/>
  <c r="J720" i="4"/>
  <c r="BK3185" i="4"/>
  <c r="BK2390" i="4"/>
  <c r="J1395" i="4"/>
  <c r="J336" i="4"/>
  <c r="BK2900" i="4"/>
  <c r="BK1372" i="4"/>
  <c r="BK589" i="4"/>
  <c r="J4186" i="4"/>
  <c r="J4089" i="4"/>
  <c r="J2634" i="4"/>
  <c r="J1883" i="4"/>
  <c r="J577" i="4"/>
  <c r="BK534" i="5"/>
  <c r="BK480" i="5"/>
  <c r="J347" i="5"/>
  <c r="J227" i="5"/>
  <c r="J341" i="5"/>
  <c r="BK434" i="5"/>
  <c r="BK280" i="5"/>
  <c r="J315" i="5"/>
  <c r="BK545" i="6"/>
  <c r="BK430" i="6"/>
  <c r="J582" i="6"/>
  <c r="BK642" i="7"/>
  <c r="J602" i="7"/>
  <c r="J684" i="7"/>
  <c r="BK415" i="7"/>
  <c r="J108" i="8"/>
  <c r="BK105" i="9"/>
  <c r="BK302" i="9"/>
  <c r="BK99" i="9"/>
  <c r="J479" i="10"/>
  <c r="J599" i="10"/>
  <c r="BK433" i="10"/>
  <c r="J529" i="10"/>
  <c r="J609" i="10"/>
  <c r="J244" i="11"/>
  <c r="BK91" i="11"/>
  <c r="BK177" i="11"/>
  <c r="BK267" i="11"/>
  <c r="J159" i="12"/>
  <c r="BK98" i="12"/>
  <c r="BK160" i="13"/>
  <c r="J309" i="13"/>
  <c r="BK644" i="14"/>
  <c r="J656" i="14"/>
  <c r="J570" i="14"/>
  <c r="J369" i="14"/>
  <c r="BK190" i="14"/>
  <c r="BK97" i="14"/>
  <c r="J220" i="15"/>
  <c r="J339" i="15"/>
  <c r="J374" i="15"/>
  <c r="J163" i="16"/>
  <c r="BK171" i="16"/>
  <c r="J347" i="17"/>
  <c r="J297" i="17"/>
  <c r="BK201" i="17"/>
  <c r="J333" i="18"/>
  <c r="BK269" i="18"/>
  <c r="BK281" i="18"/>
  <c r="BK112" i="18"/>
  <c r="J398" i="19"/>
  <c r="BK328" i="19"/>
  <c r="BK605" i="19"/>
  <c r="BK483" i="19"/>
  <c r="J478" i="19"/>
  <c r="BK219" i="20"/>
  <c r="BK338" i="20"/>
  <c r="J364" i="20"/>
  <c r="J234" i="21"/>
  <c r="J305" i="22"/>
  <c r="J160" i="22"/>
  <c r="J97" i="22"/>
  <c r="J112" i="23"/>
  <c r="J84" i="2"/>
  <c r="BK1053" i="3"/>
  <c r="BK183" i="3"/>
  <c r="J1013" i="3"/>
  <c r="J865" i="3"/>
  <c r="BK1250" i="3"/>
  <c r="BK626" i="3"/>
  <c r="BK739" i="3"/>
  <c r="BK926" i="3"/>
  <c r="J233" i="3"/>
  <c r="BK777" i="3"/>
  <c r="BK1370" i="3"/>
  <c r="BK440" i="3"/>
  <c r="BK3697" i="4"/>
  <c r="J3074" i="4"/>
  <c r="BK2498" i="4"/>
  <c r="J1683" i="4"/>
  <c r="J628" i="4"/>
  <c r="J3632" i="4"/>
  <c r="J2780" i="4"/>
  <c r="BK1839" i="4"/>
  <c r="BK665" i="4"/>
  <c r="BK3235" i="4"/>
  <c r="BK2334" i="4"/>
  <c r="BK1334" i="4"/>
  <c r="J4040" i="4"/>
  <c r="BK3008" i="4"/>
  <c r="J2034" i="4"/>
  <c r="J1012" i="4"/>
  <c r="J3750" i="4"/>
  <c r="BK2346" i="4"/>
  <c r="J889" i="4"/>
  <c r="BK3432" i="4"/>
  <c r="J2294" i="4"/>
  <c r="BK949" i="4"/>
  <c r="BK3741" i="4"/>
  <c r="J2742" i="4"/>
  <c r="J1565" i="4"/>
  <c r="J655" i="4"/>
  <c r="J4171" i="4"/>
  <c r="BK4085" i="4"/>
  <c r="J3195" i="4"/>
  <c r="J2089" i="4"/>
  <c r="J884" i="4"/>
  <c r="BK206" i="5"/>
  <c r="BK227" i="5"/>
  <c r="J286" i="5"/>
  <c r="J569" i="5"/>
  <c r="BK329" i="5"/>
  <c r="J430" i="6"/>
  <c r="BK107" i="6"/>
  <c r="BK436" i="7"/>
  <c r="J150" i="7"/>
  <c r="J115" i="7"/>
  <c r="J298" i="7"/>
  <c r="BK207" i="8"/>
  <c r="J118" i="8"/>
  <c r="BK312" i="9"/>
  <c r="BK179" i="9"/>
  <c r="J95" i="10"/>
  <c r="J166" i="10"/>
  <c r="BK184" i="10"/>
  <c r="BK103" i="10"/>
  <c r="J238" i="10"/>
  <c r="J199" i="11"/>
  <c r="J263" i="11"/>
  <c r="BK95" i="11"/>
  <c r="J114" i="12"/>
  <c r="BK163" i="12"/>
  <c r="BK283" i="13"/>
  <c r="BK132" i="13"/>
  <c r="BK142" i="13"/>
  <c r="J520" i="14"/>
  <c r="J108" i="14"/>
  <c r="BK430" i="14"/>
  <c r="J313" i="14"/>
  <c r="J640" i="14"/>
  <c r="BK245" i="15"/>
  <c r="J392" i="15"/>
  <c r="BK398" i="15"/>
  <c r="J261" i="16"/>
  <c r="J306" i="17"/>
  <c r="J261" i="17"/>
  <c r="BK100" i="17"/>
  <c r="J104" i="18"/>
  <c r="BK395" i="18"/>
  <c r="J295" i="18"/>
  <c r="J650" i="19"/>
  <c r="BK641" i="19"/>
  <c r="J291" i="19"/>
  <c r="BK402" i="19"/>
  <c r="J393" i="19"/>
  <c r="J417" i="20"/>
  <c r="J143" i="20"/>
  <c r="J457" i="20"/>
  <c r="J187" i="21"/>
  <c r="J245" i="22"/>
  <c r="BK104" i="23"/>
  <c r="BK90" i="23"/>
  <c r="J111" i="2"/>
  <c r="J585" i="3"/>
  <c r="J1046" i="3"/>
  <c r="J167" i="3"/>
  <c r="J626" i="3"/>
  <c r="J972" i="3"/>
  <c r="BK310" i="3"/>
  <c r="J777" i="3"/>
  <c r="J1255" i="3"/>
  <c r="J258" i="3"/>
  <c r="BK602" i="3"/>
  <c r="J1033" i="3"/>
  <c r="BK3923" i="4"/>
  <c r="BK3344" i="4"/>
  <c r="J2386" i="4"/>
  <c r="J998" i="4"/>
  <c r="BK3984" i="4"/>
  <c r="J3146" i="4"/>
  <c r="J2486" i="4"/>
  <c r="BK1768" i="4"/>
  <c r="J615" i="4"/>
  <c r="J3066" i="4"/>
  <c r="J1821" i="4"/>
  <c r="BK738" i="4"/>
  <c r="J4017" i="4"/>
  <c r="BK3074" i="4"/>
  <c r="BK2434" i="4"/>
  <c r="J1589" i="4"/>
  <c r="BK316" i="4"/>
  <c r="BK3028" i="4"/>
  <c r="J2378" i="4"/>
  <c r="BK1326" i="4"/>
  <c r="J3703" i="4"/>
  <c r="BK2907" i="4"/>
  <c r="BK1674" i="4"/>
  <c r="J797" i="4"/>
  <c r="BK3867" i="4"/>
  <c r="BK2995" i="4"/>
  <c r="BK1861" i="4"/>
  <c r="J879" i="4"/>
  <c r="J4206" i="4"/>
  <c r="J4138" i="4"/>
  <c r="BK3066" i="4"/>
  <c r="BK2554" i="4"/>
  <c r="J1346" i="4"/>
  <c r="J794" i="5"/>
  <c r="J594" i="5"/>
  <c r="BK323" i="5"/>
  <c r="J501" i="5"/>
  <c r="J402" i="5"/>
  <c r="BK133" i="5"/>
  <c r="BK101" i="6"/>
  <c r="J278" i="6"/>
  <c r="BK684" i="7"/>
  <c r="J658" i="7"/>
  <c r="J306" i="7"/>
  <c r="BK505" i="7"/>
  <c r="J94" i="8"/>
  <c r="BK240" i="8"/>
  <c r="J221" i="9"/>
  <c r="J649" i="10"/>
  <c r="J682" i="10"/>
  <c r="BK130" i="10"/>
  <c r="BK534" i="10"/>
  <c r="BK214" i="10"/>
  <c r="J370" i="11"/>
  <c r="J202" i="13"/>
  <c r="BK339" i="13"/>
  <c r="BK484" i="14"/>
  <c r="J329" i="14"/>
  <c r="J349" i="14"/>
  <c r="J337" i="14"/>
  <c r="BK420" i="14"/>
  <c r="J248" i="14"/>
  <c r="J301" i="15"/>
  <c r="J257" i="15"/>
  <c r="BK196" i="16"/>
  <c r="BK264" i="17"/>
  <c r="BK155" i="17"/>
  <c r="BK352" i="18"/>
  <c r="J266" i="18"/>
  <c r="BK299" i="18"/>
  <c r="BK383" i="19"/>
  <c r="J296" i="19"/>
  <c r="BK428" i="19"/>
  <c r="J473" i="19"/>
  <c r="J338" i="20"/>
  <c r="BK267" i="20"/>
  <c r="J388" i="20"/>
  <c r="BK244" i="20"/>
  <c r="J212" i="21"/>
  <c r="J175" i="22"/>
  <c r="BK98" i="23"/>
  <c r="J104" i="2"/>
  <c r="J34" i="2"/>
  <c r="BK402" i="3"/>
  <c r="J663" i="3"/>
  <c r="J698" i="3"/>
  <c r="J1002" i="3"/>
  <c r="J402" i="3"/>
  <c r="J1008" i="3"/>
  <c r="J3540" i="4"/>
  <c r="J2422" i="4"/>
  <c r="J1164" i="4"/>
  <c r="J3792" i="4"/>
  <c r="J2816" i="4"/>
  <c r="J1484" i="4"/>
  <c r="BK725" i="4"/>
  <c r="BK3703" i="4"/>
  <c r="BK2816" i="4"/>
  <c r="BK2382" i="4"/>
  <c r="BK1589" i="4"/>
  <c r="BK3911" i="4"/>
  <c r="J2879" i="4"/>
  <c r="J2406" i="4"/>
  <c r="BK845" i="4"/>
  <c r="J3210" i="4"/>
  <c r="J2390" i="4"/>
  <c r="BK1307" i="4"/>
  <c r="BK3106" i="4"/>
  <c r="BK2350" i="4"/>
  <c r="BK1635" i="4"/>
  <c r="BK3818" i="4"/>
  <c r="J2957" i="4"/>
  <c r="BK1520" i="4"/>
  <c r="J850" i="4"/>
  <c r="J4196" i="4"/>
  <c r="BK4021" i="4"/>
  <c r="BK3042" i="4"/>
  <c r="BK2255" i="4"/>
  <c r="BK1379" i="4"/>
  <c r="J757" i="5"/>
  <c r="BK95" i="5"/>
  <c r="J544" i="5"/>
  <c r="BK214" i="5"/>
  <c r="BK622" i="5"/>
  <c r="J626" i="5"/>
  <c r="J271" i="5"/>
  <c r="J381" i="6"/>
  <c r="J105" i="6"/>
  <c r="BK654" i="7"/>
  <c r="BK306" i="7"/>
  <c r="J687" i="7"/>
  <c r="J562" i="7"/>
  <c r="J236" i="8"/>
  <c r="BK145" i="9"/>
  <c r="J524" i="10"/>
  <c r="J519" i="10"/>
  <c r="J499" i="10"/>
  <c r="BK589" i="10"/>
  <c r="J429" i="10"/>
  <c r="BK304" i="11"/>
  <c r="BK87" i="11"/>
  <c r="BK347" i="11"/>
  <c r="BK320" i="11"/>
  <c r="J177" i="12"/>
  <c r="BK140" i="12"/>
  <c r="J153" i="13"/>
  <c r="J304" i="13"/>
  <c r="BK395" i="14"/>
  <c r="BK177" i="14"/>
  <c r="BK439" i="14"/>
  <c r="J464" i="14"/>
  <c r="J400" i="14"/>
  <c r="BK164" i="15"/>
  <c r="J127" i="15"/>
  <c r="BK217" i="15"/>
  <c r="BK146" i="16"/>
  <c r="J275" i="17"/>
  <c r="BK377" i="17"/>
  <c r="BK229" i="17"/>
  <c r="BK187" i="18"/>
  <c r="J329" i="18"/>
  <c r="BK388" i="19"/>
  <c r="J618" i="19"/>
  <c r="J539" i="19"/>
  <c r="J423" i="19"/>
  <c r="J209" i="19"/>
  <c r="J287" i="20"/>
  <c r="J313" i="20"/>
  <c r="J177" i="21"/>
  <c r="J170" i="22"/>
  <c r="BK170" i="22"/>
  <c r="BK125" i="22"/>
  <c r="BK85" i="24"/>
  <c r="BK109" i="2"/>
  <c r="AS75" i="1"/>
  <c r="J416" i="3"/>
  <c r="J855" i="3"/>
  <c r="BK585" i="3"/>
  <c r="J771" i="3"/>
  <c r="BK714" i="3"/>
  <c r="J633" i="3"/>
  <c r="BK1218" i="3"/>
  <c r="BK107" i="3"/>
  <c r="BK2980" i="4"/>
  <c r="J2055" i="4"/>
  <c r="J693" i="4"/>
  <c r="J3861" i="4"/>
  <c r="J2832" i="4"/>
  <c r="BK2442" i="4"/>
  <c r="J1787" i="4"/>
  <c r="BK713" i="4"/>
  <c r="BK3456" i="4"/>
  <c r="BK2734" i="4"/>
  <c r="J1704" i="4"/>
  <c r="BK238" i="4"/>
  <c r="J3280" i="4"/>
  <c r="J2813" i="4"/>
  <c r="BK1223" i="4"/>
  <c r="BK199" i="4"/>
  <c r="J2900" i="4"/>
  <c r="BK2338" i="4"/>
  <c r="BK986" i="4"/>
  <c r="BK3586" i="4"/>
  <c r="J2108" i="4"/>
  <c r="BK1494" i="4"/>
  <c r="J312" i="4"/>
  <c r="BK3084" i="4"/>
  <c r="J2243" i="4"/>
  <c r="J1322" i="4"/>
  <c r="BK4230" i="4"/>
  <c r="BK4121" i="4"/>
  <c r="BK3774" i="4"/>
  <c r="BK3496" i="4"/>
  <c r="BK2768" i="4"/>
  <c r="BK1937" i="4"/>
  <c r="J665" i="4"/>
  <c r="J656" i="5"/>
  <c r="BK374" i="5"/>
  <c r="J192" i="5"/>
  <c r="J662" i="5"/>
  <c r="BK549" i="5"/>
  <c r="BK187" i="5"/>
  <c r="BK508" i="6"/>
  <c r="J601" i="6"/>
  <c r="J287" i="7"/>
  <c r="BK185" i="7"/>
  <c r="J704" i="7"/>
  <c r="BK290" i="9"/>
  <c r="J273" i="9"/>
  <c r="J659" i="10"/>
  <c r="J462" i="10"/>
  <c r="BK519" i="10"/>
  <c r="J304" i="10"/>
  <c r="J235" i="11"/>
  <c r="J95" i="11"/>
  <c r="J417" i="11"/>
  <c r="J132" i="12"/>
  <c r="BK101" i="13"/>
  <c r="BK165" i="13"/>
  <c r="BK202" i="14"/>
  <c r="J452" i="14"/>
  <c r="J496" i="14"/>
  <c r="J299" i="15"/>
  <c r="BK231" i="15"/>
  <c r="J257" i="16"/>
  <c r="BK217" i="16"/>
  <c r="BK302" i="17"/>
  <c r="J134" i="17"/>
  <c r="BK227" i="18"/>
  <c r="BK258" i="18"/>
  <c r="BK553" i="19"/>
  <c r="J144" i="19"/>
  <c r="J187" i="19"/>
  <c r="J138" i="19"/>
  <c r="BK388" i="20"/>
  <c r="J333" i="20"/>
  <c r="BK197" i="21"/>
  <c r="J205" i="22"/>
  <c r="BK122" i="23"/>
  <c r="BK115" i="24"/>
  <c r="BK1154" i="3"/>
  <c r="J1326" i="3"/>
  <c r="J264" i="3"/>
  <c r="J238" i="3"/>
  <c r="BK412" i="3"/>
  <c r="J614" i="3"/>
  <c r="J223" i="3"/>
  <c r="BK189" i="3"/>
  <c r="BK253" i="3"/>
  <c r="J2674" i="4"/>
  <c r="BK1405" i="4"/>
  <c r="BK3843" i="4"/>
  <c r="BK2776" i="4"/>
  <c r="BK1604" i="4"/>
  <c r="J238" i="4"/>
  <c r="BK2912" i="4"/>
  <c r="BK1565" i="4"/>
  <c r="J183" i="4"/>
  <c r="BK2630" i="4"/>
  <c r="J1861" i="4"/>
  <c r="BK3837" i="4"/>
  <c r="BK2590" i="4"/>
  <c r="BK1184" i="4"/>
  <c r="J3406" i="4"/>
  <c r="J2306" i="4"/>
  <c r="J1411" i="4"/>
  <c r="BK3839" i="4"/>
  <c r="BK2968" i="4"/>
  <c r="BK1626" i="4"/>
  <c r="BK381" i="4"/>
  <c r="BK4068" i="4"/>
  <c r="J2912" i="4"/>
  <c r="BK1800" i="4"/>
  <c r="J296" i="4"/>
  <c r="J578" i="5"/>
  <c r="J197" i="5"/>
  <c r="BK367" i="5"/>
  <c r="J561" i="5"/>
  <c r="J508" i="6"/>
  <c r="BK512" i="6"/>
  <c r="J302" i="7"/>
  <c r="J642" i="7"/>
  <c r="J193" i="8"/>
  <c r="BK251" i="9"/>
  <c r="BK255" i="9"/>
  <c r="J639" i="10"/>
  <c r="J573" i="10"/>
  <c r="BK334" i="10"/>
  <c r="BK609" i="10"/>
  <c r="BK160" i="10"/>
  <c r="BK287" i="11"/>
  <c r="BK370" i="11"/>
  <c r="J238" i="12"/>
  <c r="J320" i="13"/>
  <c r="J299" i="13"/>
  <c r="BK405" i="14"/>
  <c r="BK648" i="14"/>
  <c r="J533" i="14"/>
  <c r="BK400" i="14"/>
  <c r="J122" i="15"/>
  <c r="BK122" i="15"/>
  <c r="J102" i="16"/>
  <c r="BK112" i="17"/>
  <c r="J314" i="17"/>
  <c r="BK116" i="18"/>
  <c r="BK315" i="18"/>
  <c r="BK512" i="19"/>
  <c r="BK250" i="19"/>
  <c r="BK100" i="19"/>
  <c r="J301" i="19"/>
  <c r="BK373" i="20"/>
  <c r="BK352" i="20"/>
  <c r="BK206" i="21"/>
  <c r="BK293" i="22"/>
  <c r="BK89" i="24"/>
  <c r="BK94" i="2"/>
  <c r="BK976" i="3"/>
  <c r="BK1132" i="3"/>
  <c r="J243" i="3"/>
  <c r="BK1314" i="3"/>
  <c r="BK1180" i="3"/>
  <c r="J789" i="3"/>
  <c r="J468" i="3"/>
  <c r="J590" i="3"/>
  <c r="J3496" i="4"/>
  <c r="BK2730" i="4"/>
  <c r="BK1796" i="4"/>
  <c r="BK675" i="4"/>
  <c r="J3401" i="4"/>
  <c r="J2458" i="4"/>
  <c r="J1699" i="4"/>
  <c r="BK272" i="4"/>
  <c r="J3100" i="4"/>
  <c r="J2470" i="4"/>
  <c r="J1247" i="4"/>
  <c r="BK4013" i="4"/>
  <c r="J2726" i="4"/>
  <c r="J1839" i="4"/>
  <c r="J1184" i="4"/>
  <c r="J3759" i="4"/>
  <c r="J2068" i="4"/>
  <c r="J164" i="4"/>
  <c r="J3004" i="4"/>
  <c r="J2158" i="4"/>
  <c r="J3854" i="4"/>
  <c r="J3018" i="4"/>
  <c r="J1986" i="4"/>
  <c r="J1047" i="4"/>
  <c r="J4230" i="4"/>
  <c r="J4113" i="4"/>
  <c r="BK2760" i="4"/>
  <c r="BK2266" i="4"/>
  <c r="J833" i="4"/>
  <c r="J127" i="5"/>
  <c r="BK402" i="5"/>
  <c r="BK716" i="5"/>
  <c r="J172" i="5"/>
  <c r="BK700" i="5"/>
  <c r="J101" i="6"/>
  <c r="BK249" i="6"/>
  <c r="BK687" i="7"/>
  <c r="J667" i="7"/>
  <c r="J662" i="7"/>
  <c r="BK167" i="8"/>
  <c r="BK158" i="8"/>
  <c r="BK318" i="9"/>
  <c r="J674" i="10"/>
  <c r="J178" i="10"/>
  <c r="BK316" i="10"/>
  <c r="J418" i="10"/>
  <c r="J395" i="11"/>
  <c r="BK259" i="11"/>
  <c r="BK324" i="11"/>
  <c r="BK210" i="11"/>
  <c r="J187" i="12"/>
  <c r="J207" i="13"/>
  <c r="J228" i="13"/>
  <c r="BK656" i="14"/>
  <c r="J230" i="14"/>
  <c r="J420" i="14"/>
  <c r="J524" i="14"/>
  <c r="J174" i="14"/>
  <c r="J361" i="15"/>
  <c r="BK322" i="15"/>
  <c r="BK102" i="16"/>
  <c r="BK190" i="16"/>
  <c r="BK275" i="17"/>
  <c r="BK354" i="17"/>
  <c r="BK399" i="18"/>
  <c r="J204" i="18"/>
  <c r="J499" i="19"/>
  <c r="J95" i="19"/>
  <c r="BK123" i="19"/>
  <c r="J682" i="19"/>
  <c r="BK123" i="20"/>
  <c r="BK507" i="20"/>
  <c r="J171" i="20"/>
  <c r="J192" i="21"/>
  <c r="BK210" i="22"/>
  <c r="BK276" i="22"/>
  <c r="BK92" i="23"/>
  <c r="BK104" i="2"/>
  <c r="BK698" i="3"/>
  <c r="J541" i="3"/>
  <c r="J449" i="3"/>
  <c r="BK703" i="3"/>
  <c r="J1239" i="3"/>
  <c r="BK745" i="3"/>
  <c r="J1084" i="3"/>
  <c r="J1364" i="3"/>
  <c r="J3987" i="4"/>
  <c r="BK3027" i="4"/>
  <c r="J1996" i="4"/>
  <c r="BK191" i="4"/>
  <c r="BK3200" i="4"/>
  <c r="BK2342" i="4"/>
  <c r="BK1395" i="4"/>
  <c r="BK628" i="4"/>
  <c r="BK3380" i="4"/>
  <c r="J2554" i="4"/>
  <c r="BK773" i="4"/>
  <c r="J3230" i="4"/>
  <c r="BK2772" i="4"/>
  <c r="J1748" i="4"/>
  <c r="BK445" i="4"/>
  <c r="J3054" i="4"/>
  <c r="J1599" i="4"/>
  <c r="J3984" i="4"/>
  <c r="BK2796" i="4"/>
  <c r="J1575" i="4"/>
  <c r="J4013" i="4"/>
  <c r="J2846" i="4"/>
  <c r="J1621" i="4"/>
  <c r="J499" i="4"/>
  <c r="BK4201" i="4"/>
  <c r="BK4077" i="4"/>
  <c r="J2902" i="4"/>
  <c r="J1913" i="4"/>
  <c r="BK783" i="4"/>
  <c r="BK286" i="5"/>
  <c r="J826" i="5"/>
  <c r="BK464" i="5"/>
  <c r="J779" i="5"/>
  <c r="J202" i="5"/>
  <c r="J572" i="6"/>
  <c r="J386" i="6"/>
  <c r="J596" i="6"/>
  <c r="J650" i="7"/>
  <c r="J259" i="7"/>
  <c r="BK693" i="7"/>
  <c r="J251" i="8"/>
  <c r="J101" i="9"/>
  <c r="BK127" i="9"/>
  <c r="BK437" i="10"/>
  <c r="J364" i="10"/>
  <c r="BK376" i="10"/>
  <c r="J274" i="10"/>
  <c r="BK509" i="10"/>
  <c r="BK352" i="10"/>
  <c r="J177" i="11"/>
  <c r="J163" i="12"/>
  <c r="J229" i="12"/>
  <c r="BK223" i="13"/>
  <c r="BK212" i="13"/>
  <c r="J660" i="14"/>
  <c r="BK452" i="14"/>
  <c r="J598" i="14"/>
  <c r="BK300" i="14"/>
  <c r="BK604" i="14"/>
  <c r="BK101" i="15"/>
  <c r="J153" i="15"/>
  <c r="J205" i="16"/>
  <c r="BK248" i="16"/>
  <c r="BK106" i="16"/>
  <c r="J340" i="17"/>
  <c r="BK151" i="17"/>
  <c r="J273" i="18"/>
  <c r="J163" i="18"/>
  <c r="J161" i="19"/>
  <c r="BK338" i="19"/>
  <c r="BK258" i="19"/>
  <c r="J325" i="19"/>
  <c r="BK499" i="19"/>
  <c r="BK292" i="20"/>
  <c r="BK135" i="20"/>
  <c r="J224" i="20"/>
  <c r="J182" i="21"/>
  <c r="J102" i="22"/>
  <c r="BK180" i="22"/>
  <c r="BK108" i="23"/>
  <c r="BK118" i="2"/>
  <c r="BK89" i="2"/>
  <c r="BK1102" i="3"/>
  <c r="BK1158" i="3"/>
  <c r="J214" i="3"/>
  <c r="BK147" i="3"/>
  <c r="BK258" i="3"/>
  <c r="BK537" i="3"/>
  <c r="BK597" i="3"/>
  <c r="BK132" i="3"/>
  <c r="J3338" i="4"/>
  <c r="BK1879" i="4"/>
  <c r="BK657" i="4"/>
  <c r="J3133" i="4"/>
  <c r="J2510" i="4"/>
  <c r="J971" i="4"/>
  <c r="BK3974" i="4"/>
  <c r="J2956" i="4"/>
  <c r="BK2014" i="4"/>
  <c r="BK398" i="4"/>
  <c r="J3521" i="4"/>
  <c r="BK3087" i="4"/>
  <c r="BK2454" i="4"/>
  <c r="BK837" i="4"/>
  <c r="J3257" i="4"/>
  <c r="J2402" i="4"/>
  <c r="J1235" i="4"/>
  <c r="BK4040" i="4"/>
  <c r="BK3070" i="4"/>
  <c r="J2248" i="4"/>
  <c r="BK841" i="4"/>
  <c r="J3889" i="4"/>
  <c r="BK3119" i="4"/>
  <c r="BK1973" i="4"/>
  <c r="J675" i="4"/>
  <c r="J4225" i="4"/>
  <c r="BK4097" i="4"/>
  <c r="J2800" i="4"/>
  <c r="J2047" i="4"/>
  <c r="J762" i="4"/>
  <c r="BK679" i="5"/>
  <c r="BK708" i="5"/>
  <c r="J510" i="5"/>
  <c r="BK654" i="5"/>
  <c r="BK774" i="5"/>
  <c r="BK101" i="5"/>
  <c r="BK854" i="5"/>
  <c r="J91" i="5"/>
  <c r="BK396" i="6"/>
  <c r="BK278" i="6"/>
  <c r="BK274" i="6"/>
  <c r="J614" i="7"/>
  <c r="BK302" i="7"/>
  <c r="J478" i="7"/>
  <c r="J677" i="7"/>
  <c r="BK200" i="8"/>
  <c r="J181" i="8"/>
  <c r="BK134" i="9"/>
  <c r="J281" i="9"/>
  <c r="J634" i="10"/>
  <c r="J340" i="10"/>
  <c r="BK644" i="10"/>
  <c r="J707" i="10"/>
  <c r="J366" i="11"/>
  <c r="BK279" i="11"/>
  <c r="J210" i="11"/>
  <c r="J133" i="11"/>
  <c r="BK136" i="11"/>
  <c r="J98" i="12"/>
  <c r="J363" i="13"/>
  <c r="J181" i="13"/>
  <c r="J456" i="14"/>
  <c r="BK542" i="14"/>
  <c r="J512" i="14"/>
  <c r="J543" i="14"/>
  <c r="J293" i="14"/>
  <c r="J405" i="14"/>
  <c r="J365" i="15"/>
  <c r="BK197" i="15"/>
  <c r="BK261" i="16"/>
  <c r="J213" i="16"/>
  <c r="BK210" i="17"/>
  <c r="J257" i="17"/>
  <c r="J155" i="17"/>
  <c r="BK106" i="18"/>
  <c r="J227" i="18"/>
  <c r="BK250" i="18"/>
  <c r="J524" i="19"/>
  <c r="J118" i="19"/>
  <c r="BK432" i="19"/>
  <c r="BK441" i="19"/>
  <c r="BK95" i="19"/>
  <c r="J473" i="20"/>
  <c r="J181" i="20"/>
  <c r="J511" i="20"/>
  <c r="BK256" i="20"/>
  <c r="J197" i="21"/>
  <c r="BK107" i="22"/>
  <c r="BK135" i="22"/>
  <c r="J145" i="22"/>
  <c r="BK127" i="24"/>
  <c r="AS69" i="1"/>
  <c r="BK962" i="3"/>
  <c r="J301" i="3"/>
  <c r="J759" i="3"/>
  <c r="BK248" i="3"/>
  <c r="J1154" i="3"/>
  <c r="J503" i="3"/>
  <c r="BK1013" i="3"/>
  <c r="J248" i="3"/>
  <c r="BK998" i="3"/>
  <c r="BK162" i="3"/>
  <c r="BK3530" i="4"/>
  <c r="J2907" i="4"/>
  <c r="BK2028" i="4"/>
  <c r="BK779" i="4"/>
  <c r="J3803" i="4"/>
  <c r="J2929" i="4"/>
  <c r="J2061" i="4"/>
  <c r="BK516" i="4"/>
  <c r="BK3362" i="4"/>
  <c r="BK2784" i="4"/>
  <c r="BK1791" i="4"/>
  <c r="J704" i="4"/>
  <c r="J3535" i="4"/>
  <c r="BK2321" i="4"/>
  <c r="BK1178" i="4"/>
  <c r="J3576" i="4"/>
  <c r="BK2410" i="4"/>
  <c r="BK1516" i="4"/>
  <c r="J199" i="4"/>
  <c r="BK2985" i="4"/>
  <c r="J2021" i="4"/>
  <c r="BK1207" i="4"/>
  <c r="BK3964" i="4"/>
  <c r="BK2896" i="4"/>
  <c r="BK2005" i="4"/>
  <c r="BK998" i="4"/>
  <c r="J4239" i="4"/>
  <c r="BK3854" i="4"/>
  <c r="J2976" i="4"/>
  <c r="J1867" i="4"/>
  <c r="J531" i="4"/>
  <c r="BK335" i="5"/>
  <c r="J424" i="5"/>
  <c r="BK301" i="5"/>
  <c r="J557" i="5"/>
  <c r="BK857" i="5"/>
  <c r="J111" i="6"/>
  <c r="BK362" i="6"/>
  <c r="J342" i="6"/>
  <c r="BK95" i="7"/>
  <c r="BK298" i="7"/>
  <c r="BK699" i="7"/>
  <c r="J200" i="8"/>
  <c r="BK216" i="9"/>
  <c r="J204" i="9"/>
  <c r="J141" i="9"/>
  <c r="BK208" i="10"/>
  <c r="BK499" i="10"/>
  <c r="J452" i="10"/>
  <c r="BK700" i="10"/>
  <c r="J358" i="11"/>
  <c r="J405" i="11"/>
  <c r="BK335" i="11"/>
  <c r="J191" i="11"/>
  <c r="BK192" i="12"/>
  <c r="J248" i="12"/>
  <c r="J121" i="13"/>
  <c r="BK268" i="13"/>
  <c r="BK213" i="14"/>
  <c r="J573" i="14"/>
  <c r="J472" i="14"/>
  <c r="J603" i="14"/>
  <c r="J476" i="14"/>
  <c r="BK117" i="15"/>
  <c r="BK181" i="15"/>
  <c r="J322" i="15"/>
  <c r="J106" i="16"/>
  <c r="J246" i="17"/>
  <c r="BK358" i="17"/>
  <c r="J366" i="18"/>
  <c r="J137" i="18"/>
  <c r="BK380" i="18"/>
  <c r="J195" i="18"/>
  <c r="J432" i="19"/>
  <c r="BK412" i="19"/>
  <c r="BK459" i="19"/>
  <c r="BK562" i="19"/>
  <c r="BK544" i="19"/>
  <c r="BK153" i="20"/>
  <c r="J426" i="20"/>
  <c r="J347" i="20"/>
  <c r="BK108" i="21"/>
  <c r="J140" i="22"/>
  <c r="J276" i="22"/>
  <c r="BK96" i="23"/>
  <c r="J114" i="2"/>
  <c r="J95" i="2"/>
  <c r="J680" i="3"/>
  <c r="BK363" i="3"/>
  <c r="J860" i="3"/>
  <c r="J3566" i="4"/>
  <c r="BK2690" i="4"/>
  <c r="BK1699" i="4"/>
  <c r="J687" i="4"/>
  <c r="BK3832" i="4"/>
  <c r="BK2902" i="4"/>
  <c r="J2270" i="4"/>
  <c r="BK807" i="4"/>
  <c r="J3731" i="4"/>
  <c r="BK2879" i="4"/>
  <c r="BK2248" i="4"/>
  <c r="BK1302" i="4"/>
  <c r="J4077" i="4"/>
  <c r="J3272" i="4"/>
  <c r="BK2666" i="4"/>
  <c r="BK1694" i="4"/>
  <c r="J526" i="4"/>
  <c r="BK3706" i="4"/>
  <c r="BK2538" i="4"/>
  <c r="J1583" i="4"/>
  <c r="J3954" i="4"/>
  <c r="BK3046" i="4"/>
  <c r="J2189" i="4"/>
  <c r="J1178" i="4"/>
  <c r="BK370" i="4"/>
  <c r="J3175" i="4"/>
  <c r="BK2558" i="4"/>
  <c r="BK1012" i="4"/>
  <c r="J4243" i="4"/>
  <c r="J4121" i="4"/>
  <c r="BK2916" i="4"/>
  <c r="BK2199" i="4"/>
  <c r="BK855" i="4"/>
  <c r="BK569" i="5"/>
  <c r="BK390" i="5"/>
  <c r="J708" i="5"/>
  <c r="J634" i="5"/>
  <c r="BK752" i="5"/>
  <c r="BK695" i="5"/>
  <c r="BK411" i="6"/>
  <c r="J483" i="6"/>
  <c r="BK103" i="7"/>
  <c r="BK646" i="7"/>
  <c r="J495" i="7"/>
  <c r="BK662" i="7"/>
  <c r="J169" i="8"/>
  <c r="BK320" i="9"/>
  <c r="BK231" i="9"/>
  <c r="BK629" i="10"/>
  <c r="BK514" i="10"/>
  <c r="J679" i="10"/>
  <c r="J700" i="10"/>
  <c r="BK406" i="10"/>
  <c r="J304" i="11"/>
  <c r="J339" i="13"/>
  <c r="J116" i="13"/>
  <c r="BK442" i="14"/>
  <c r="BK237" i="14"/>
  <c r="J410" i="14"/>
  <c r="J577" i="14"/>
  <c r="J442" i="14"/>
  <c r="J201" i="15"/>
  <c r="BK313" i="15"/>
  <c r="J234" i="16"/>
  <c r="BK129" i="16"/>
  <c r="J170" i="17"/>
  <c r="BK314" i="17"/>
  <c r="J403" i="18"/>
  <c r="J250" i="18"/>
  <c r="J112" i="18"/>
  <c r="BK276" i="19"/>
  <c r="BK138" i="19"/>
  <c r="J402" i="19"/>
  <c r="J641" i="19"/>
  <c r="J328" i="20"/>
  <c r="J373" i="20"/>
  <c r="BK103" i="20"/>
  <c r="BK182" i="21"/>
  <c r="J215" i="22"/>
  <c r="J92" i="23"/>
  <c r="J89" i="24"/>
  <c r="BK96" i="2"/>
  <c r="BK1164" i="3"/>
  <c r="J228" i="3"/>
  <c r="BK474" i="3"/>
  <c r="BK692" i="3"/>
  <c r="BK855" i="3"/>
  <c r="BK1288" i="3"/>
  <c r="BK171" i="3"/>
  <c r="J1186" i="3"/>
  <c r="BK152" i="3"/>
  <c r="BK420" i="3"/>
  <c r="J3050" i="4"/>
  <c r="BK1726" i="4"/>
  <c r="J699" i="4"/>
  <c r="J3450" i="4"/>
  <c r="J2582" i="4"/>
  <c r="J1850" i="4"/>
  <c r="J292" i="4"/>
  <c r="BK3168" i="4"/>
  <c r="J2718" i="4"/>
  <c r="BK2034" i="4"/>
  <c r="J807" i="4"/>
  <c r="J4072" i="4"/>
  <c r="BK2999" i="4"/>
  <c r="BK2286" i="4"/>
  <c r="J1104" i="4"/>
  <c r="J160" i="4"/>
  <c r="J3070" i="4"/>
  <c r="J1941" i="4"/>
  <c r="J3837" i="4"/>
  <c r="BK2846" i="4"/>
  <c r="J1726" i="4"/>
  <c r="BK743" i="4"/>
  <c r="J3969" i="4"/>
  <c r="BK3022" i="4"/>
  <c r="J1980" i="4"/>
  <c r="BK663" i="4"/>
  <c r="BK4221" i="4"/>
  <c r="BK4101" i="4"/>
  <c r="BK3216" i="4"/>
  <c r="J2542" i="4"/>
  <c r="J1737" i="4"/>
  <c r="J1207" i="4"/>
  <c r="BK673" i="5"/>
  <c r="BK544" i="5"/>
  <c r="BK99" i="5"/>
  <c r="BK606" i="5"/>
  <c r="BK121" i="5"/>
  <c r="J851" i="5"/>
  <c r="J249" i="6"/>
  <c r="BK312" i="6"/>
  <c r="J175" i="6"/>
  <c r="BK111" i="7"/>
  <c r="J484" i="7"/>
  <c r="BK287" i="7"/>
  <c r="BK96" i="8"/>
  <c r="BK193" i="9"/>
  <c r="BK204" i="9"/>
  <c r="BK412" i="10"/>
  <c r="BK634" i="10"/>
  <c r="J148" i="10"/>
  <c r="J250" i="10"/>
  <c r="BK410" i="11"/>
  <c r="BK254" i="11"/>
  <c r="J214" i="11"/>
  <c r="J420" i="11"/>
  <c r="J147" i="12"/>
  <c r="BK315" i="13"/>
  <c r="J126" i="13"/>
  <c r="BK669" i="14"/>
  <c r="BK533" i="14"/>
  <c r="J384" i="14"/>
  <c r="J213" i="14"/>
  <c r="BK543" i="14"/>
  <c r="J309" i="14"/>
  <c r="BK261" i="15"/>
  <c r="BK96" i="15"/>
  <c r="BK234" i="16"/>
  <c r="BK114" i="16"/>
  <c r="J190" i="17"/>
  <c r="J119" i="17"/>
  <c r="J380" i="18"/>
  <c r="J293" i="18"/>
  <c r="BK217" i="18"/>
  <c r="J468" i="19"/>
  <c r="BK176" i="19"/>
  <c r="BK157" i="19"/>
  <c r="J463" i="19"/>
  <c r="J342" i="20"/>
  <c r="J244" i="20"/>
  <c r="J262" i="20"/>
  <c r="BK87" i="21"/>
  <c r="BK215" i="22"/>
  <c r="J309" i="22"/>
  <c r="BK126" i="23"/>
  <c r="BK111" i="2"/>
  <c r="BK85" i="2"/>
  <c r="BK1002" i="3"/>
  <c r="BK1212" i="3"/>
  <c r="BK1234" i="3"/>
  <c r="BK1276" i="3"/>
  <c r="J199" i="3"/>
  <c r="J1260" i="3"/>
  <c r="J1141" i="3"/>
  <c r="J915" i="3"/>
  <c r="J3616" i="4"/>
  <c r="J2418" i="4"/>
  <c r="J1421" i="4"/>
  <c r="J324" i="4"/>
  <c r="J3374" i="4"/>
  <c r="BK2670" i="4"/>
  <c r="J1560" i="4"/>
  <c r="J545" i="4"/>
  <c r="BK3257" i="4"/>
  <c r="BK2674" i="4"/>
  <c r="BK1599" i="4"/>
  <c r="BK4025" i="4"/>
  <c r="J3027" i="4"/>
  <c r="BK2306" i="4"/>
  <c r="BK1669" i="4"/>
  <c r="J3917" i="4"/>
  <c r="J2650" i="4"/>
  <c r="BK1570" i="4"/>
  <c r="J3769" i="4"/>
  <c r="J2394" i="4"/>
  <c r="J1639" i="4"/>
  <c r="J420" i="4"/>
  <c r="BK3764" i="4"/>
  <c r="BK2662" i="4"/>
  <c r="BK1575" i="4"/>
  <c r="J634" i="4"/>
  <c r="BK4206" i="4"/>
  <c r="BK4105" i="4"/>
  <c r="J3786" i="4"/>
  <c r="BK3274" i="4"/>
  <c r="BK2298" i="4"/>
  <c r="BK1386" i="4"/>
  <c r="J154" i="4"/>
  <c r="BK630" i="5"/>
  <c r="BK469" i="5"/>
  <c r="J115" i="5"/>
  <c r="BK197" i="5"/>
  <c r="BK341" i="5"/>
  <c r="BK235" i="6"/>
  <c r="BK540" i="6"/>
  <c r="J490" i="7"/>
  <c r="J401" i="7"/>
  <c r="BK232" i="8"/>
  <c r="BK261" i="9"/>
  <c r="J97" i="9"/>
  <c r="BK124" i="10"/>
  <c r="BK578" i="10"/>
  <c r="BK524" i="10"/>
  <c r="J169" i="11"/>
  <c r="BK125" i="11"/>
  <c r="BK110" i="11"/>
  <c r="BK208" i="12"/>
  <c r="BK351" i="13"/>
  <c r="J111" i="13"/>
  <c r="J492" i="14"/>
  <c r="BK317" i="14"/>
  <c r="J567" i="14"/>
  <c r="J562" i="14"/>
  <c r="J127" i="14"/>
  <c r="BK241" i="15"/>
  <c r="BK349" i="15"/>
  <c r="J190" i="16"/>
  <c r="BK110" i="16"/>
  <c r="BK216" i="17"/>
  <c r="J254" i="18"/>
  <c r="BK403" i="18"/>
  <c r="J179" i="18"/>
  <c r="J450" i="19"/>
  <c r="J316" i="19"/>
  <c r="J678" i="19"/>
  <c r="J296" i="20"/>
  <c r="J404" i="20"/>
  <c r="BK161" i="21"/>
  <c r="J220" i="22"/>
  <c r="BK305" i="22"/>
  <c r="BK131" i="24"/>
  <c r="J686" i="3"/>
  <c r="J940" i="3"/>
  <c r="J650" i="3"/>
  <c r="J870" i="3"/>
  <c r="BK127" i="3"/>
  <c r="BK1106" i="3"/>
  <c r="BK620" i="3"/>
  <c r="J932" i="3"/>
  <c r="BK3525" i="4"/>
  <c r="BK2115" i="4"/>
  <c r="BK1018" i="4"/>
  <c r="BK3713" i="4"/>
  <c r="BK2642" i="4"/>
  <c r="J1405" i="4"/>
  <c r="J3444" i="4"/>
  <c r="J2494" i="4"/>
  <c r="J1626" i="4"/>
  <c r="J3764" i="4"/>
  <c r="BK2252" i="4"/>
  <c r="BK277" i="4"/>
  <c r="J2836" i="4"/>
  <c r="BK1526" i="4"/>
  <c r="J3511" i="4"/>
  <c r="J2602" i="4"/>
  <c r="J1228" i="4"/>
  <c r="BK296" i="4"/>
  <c r="J2851" i="4"/>
  <c r="J1510" i="4"/>
  <c r="J516" i="4"/>
  <c r="BK4151" i="4"/>
  <c r="BK3272" i="4"/>
  <c r="J2398" i="4"/>
  <c r="BK767" i="4"/>
  <c r="BK155" i="5"/>
  <c r="BK590" i="5"/>
  <c r="BK506" i="5"/>
  <c r="BK610" i="5"/>
  <c r="J557" i="6"/>
  <c r="J145" i="6"/>
  <c r="BK103" i="6"/>
  <c r="BK586" i="7"/>
  <c r="J693" i="7"/>
  <c r="J232" i="8"/>
  <c r="J127" i="9"/>
  <c r="J509" i="10"/>
  <c r="BK118" i="10"/>
  <c r="BK479" i="10"/>
  <c r="J351" i="11"/>
  <c r="J239" i="11"/>
  <c r="J142" i="11"/>
  <c r="BK147" i="12"/>
  <c r="J140" i="12"/>
  <c r="BK121" i="13"/>
  <c r="BK303" i="14"/>
  <c r="J552" i="14"/>
  <c r="J468" i="14"/>
  <c r="J277" i="15"/>
  <c r="BK357" i="15"/>
  <c r="BK265" i="16"/>
  <c r="J171" i="16"/>
  <c r="BK119" i="17"/>
  <c r="J91" i="17"/>
  <c r="J303" i="18"/>
  <c r="J665" i="19"/>
  <c r="BK360" i="19"/>
  <c r="BK573" i="19"/>
  <c r="J512" i="19"/>
  <c r="BK409" i="20"/>
  <c r="J234" i="20"/>
  <c r="BK133" i="20"/>
  <c r="J185" i="22"/>
  <c r="J116" i="23"/>
  <c r="BK105" i="24"/>
  <c r="BK97" i="2"/>
  <c r="J1098" i="3"/>
  <c r="J984" i="3"/>
  <c r="BK480" i="3"/>
  <c r="J640" i="3"/>
  <c r="BK915" i="3"/>
  <c r="BK1186" i="3"/>
  <c r="BK1019" i="3"/>
  <c r="J994" i="3"/>
  <c r="J3900" i="4"/>
  <c r="J2462" i="4"/>
  <c r="BK1357" i="4"/>
  <c r="BK319" i="4"/>
  <c r="BK3165" i="4"/>
  <c r="J2334" i="4"/>
  <c r="BK1005" i="4"/>
  <c r="BK3959" i="4"/>
  <c r="J3038" i="4"/>
  <c r="J2214" i="4"/>
  <c r="J743" i="4"/>
  <c r="BK3003" i="4"/>
  <c r="J1946" i="4"/>
  <c r="J767" i="4"/>
  <c r="BK3092" i="4"/>
  <c r="BK1850" i="4"/>
  <c r="BK545" i="4"/>
  <c r="J2776" i="4"/>
  <c r="BK1720" i="4"/>
  <c r="BK3601" i="4"/>
  <c r="BK2694" i="4"/>
  <c r="J1570" i="4"/>
  <c r="BK401" i="4"/>
  <c r="BK4211" i="4"/>
  <c r="BK4081" i="4"/>
  <c r="BK2956" i="4"/>
  <c r="J2366" i="4"/>
  <c r="BK1499" i="4"/>
  <c r="BK489" i="4"/>
  <c r="BK429" i="5"/>
  <c r="J160" i="5"/>
  <c r="BK202" i="5"/>
  <c r="J206" i="5"/>
  <c r="J504" i="6"/>
  <c r="J320" i="6"/>
  <c r="J376" i="7"/>
  <c r="BK462" i="7"/>
  <c r="J446" i="7"/>
  <c r="BK259" i="7"/>
  <c r="BK98" i="8"/>
  <c r="J200" i="9"/>
  <c r="BK573" i="10"/>
  <c r="J424" i="10"/>
  <c r="BK148" i="10"/>
  <c r="BK154" i="10"/>
  <c r="BK162" i="11"/>
  <c r="J312" i="11"/>
  <c r="J187" i="11"/>
  <c r="BK355" i="11"/>
  <c r="J110" i="12"/>
  <c r="J101" i="13"/>
  <c r="BK359" i="13"/>
  <c r="J581" i="14"/>
  <c r="J373" i="14"/>
  <c r="J317" i="14"/>
  <c r="BK627" i="14"/>
  <c r="J390" i="14"/>
  <c r="BK226" i="15"/>
  <c r="J253" i="15"/>
  <c r="BK187" i="16"/>
  <c r="J134" i="16"/>
  <c r="J125" i="17"/>
  <c r="J332" i="17"/>
  <c r="J389" i="18"/>
  <c r="J223" i="18"/>
  <c r="J120" i="18"/>
  <c r="J562" i="19"/>
  <c r="BK665" i="19"/>
  <c r="BK225" i="19"/>
  <c r="BK391" i="20"/>
  <c r="BK224" i="20"/>
  <c r="BK426" i="20"/>
  <c r="BK124" i="21"/>
  <c r="BK245" i="22"/>
  <c r="J126" i="23"/>
  <c r="BK86" i="23"/>
  <c r="BK112" i="2"/>
  <c r="J384" i="3"/>
  <c r="BK789" i="3"/>
  <c r="J799" i="3"/>
  <c r="BK860" i="3"/>
  <c r="J980" i="3"/>
  <c r="J1292" i="3"/>
  <c r="J945" i="3"/>
  <c r="J117" i="3"/>
  <c r="BK194" i="3"/>
  <c r="J2892" i="4"/>
  <c r="J1816" i="4"/>
  <c r="BK375" i="4"/>
  <c r="J3086" i="4"/>
  <c r="BK2278" i="4"/>
  <c r="BK889" i="4"/>
  <c r="BK3917" i="4"/>
  <c r="J2872" i="4"/>
  <c r="J1758" i="4"/>
  <c r="J454" i="4"/>
  <c r="BK3552" i="4"/>
  <c r="BK2470" i="4"/>
  <c r="J1282" i="4"/>
  <c r="BK3979" i="4"/>
  <c r="J2490" i="4"/>
  <c r="BK1506" i="4"/>
  <c r="BK439" i="4"/>
  <c r="J3026" i="4"/>
  <c r="J2123" i="4"/>
  <c r="BK811" i="4"/>
  <c r="BK3806" i="4"/>
  <c r="J2985" i="4"/>
  <c r="BK1773" i="4"/>
  <c r="J646" i="4"/>
  <c r="BK4181" i="4"/>
  <c r="BK3606" i="4"/>
  <c r="J2578" i="4"/>
  <c r="J1316" i="4"/>
  <c r="J712" i="5"/>
  <c r="BK347" i="5"/>
  <c r="J695" i="5"/>
  <c r="BK256" i="5"/>
  <c r="BK91" i="5"/>
  <c r="J406" i="6"/>
  <c r="BK504" i="6"/>
  <c r="BK320" i="6"/>
  <c r="BK429" i="7"/>
  <c r="BK578" i="7"/>
  <c r="J185" i="7"/>
  <c r="J92" i="8"/>
  <c r="J246" i="9"/>
  <c r="J186" i="9"/>
  <c r="J130" i="10"/>
  <c r="J99" i="10"/>
  <c r="J106" i="10"/>
  <c r="BK394" i="10"/>
  <c r="BK707" i="10"/>
  <c r="J400" i="11"/>
  <c r="BK378" i="11"/>
  <c r="J267" i="11"/>
  <c r="BK159" i="12"/>
  <c r="BK263" i="13"/>
  <c r="BK126" i="13"/>
  <c r="BK186" i="13"/>
  <c r="BK349" i="14"/>
  <c r="BK524" i="14"/>
  <c r="J500" i="14"/>
  <c r="J190" i="14"/>
  <c r="BK194" i="15"/>
  <c r="BK277" i="15"/>
  <c r="BK209" i="16"/>
  <c r="J110" i="16"/>
  <c r="BK283" i="17"/>
  <c r="J210" i="17"/>
  <c r="J133" i="18"/>
  <c r="J236" i="18"/>
  <c r="J217" i="18"/>
  <c r="BK408" i="19"/>
  <c r="BK468" i="19"/>
  <c r="J590" i="19"/>
  <c r="J365" i="19"/>
  <c r="J157" i="20"/>
  <c r="J413" i="20"/>
  <c r="J128" i="20"/>
  <c r="BK192" i="21"/>
  <c r="BK255" i="22"/>
  <c r="BK120" i="22"/>
  <c r="BK116" i="23"/>
  <c r="BK108" i="2"/>
  <c r="J86" i="2"/>
  <c r="J1028" i="3"/>
  <c r="BK1008" i="3"/>
  <c r="BK895" i="3"/>
  <c r="J1092" i="3"/>
  <c r="BK751" i="3"/>
  <c r="BK468" i="3"/>
  <c r="J537" i="3"/>
  <c r="J3873" i="4"/>
  <c r="BK3056" i="4"/>
  <c r="BK2402" i="4"/>
  <c r="J406" i="4"/>
  <c r="J3601" i="4"/>
  <c r="BK2578" i="4"/>
  <c r="BK833" i="4"/>
  <c r="BK3769" i="4"/>
  <c r="BK2726" i="4"/>
  <c r="BK1607" i="4"/>
  <c r="J752" i="4"/>
  <c r="BK3576" i="4"/>
  <c r="J3200" i="4"/>
  <c r="J2768" i="4"/>
  <c r="J1923" i="4"/>
  <c r="J563" i="4"/>
  <c r="BK2957" i="4"/>
  <c r="J1494" i="4"/>
  <c r="J3806" i="4"/>
  <c r="J2984" i="4"/>
  <c r="BK1856" i="4"/>
  <c r="BK957" i="4"/>
  <c r="J4005" i="4"/>
  <c r="J3013" i="4"/>
  <c r="BK2158" i="4"/>
  <c r="J1018" i="4"/>
  <c r="BK4243" i="4"/>
  <c r="J4133" i="4"/>
  <c r="BK3616" i="4"/>
  <c r="BK204" i="3"/>
  <c r="BK2872" i="4"/>
  <c r="J1441" i="4"/>
  <c r="J364" i="4"/>
  <c r="J3476" i="4"/>
  <c r="BK2958" i="4"/>
  <c r="J1530" i="4"/>
  <c r="BK3969" i="4"/>
  <c r="BK3175" i="4"/>
  <c r="BK2530" i="4"/>
  <c r="J964" i="4"/>
  <c r="BK3824" i="4"/>
  <c r="BK2742" i="4"/>
  <c r="BK1908" i="4"/>
  <c r="BK1038" i="4"/>
  <c r="BK3786" i="4"/>
  <c r="BK2418" i="4"/>
  <c r="J1470" i="4"/>
  <c r="BK361" i="4"/>
  <c r="J2522" i="4"/>
  <c r="J1499" i="4"/>
  <c r="BK670" i="4"/>
  <c r="J3421" i="4"/>
  <c r="BK1956" i="4"/>
  <c r="BK1266" i="4"/>
  <c r="J4262" i="4"/>
  <c r="BK4146" i="4"/>
  <c r="BK3848" i="4"/>
  <c r="BK2658" i="4"/>
  <c r="J1810" i="4"/>
  <c r="J730" i="4"/>
  <c r="BK320" i="5"/>
  <c r="BK739" i="5"/>
  <c r="J165" i="5"/>
  <c r="J151" i="5"/>
  <c r="J833" i="5"/>
  <c r="BK406" i="6"/>
  <c r="J274" i="6"/>
  <c r="J362" i="6"/>
  <c r="J505" i="7"/>
  <c r="J654" i="7"/>
  <c r="J340" i="7"/>
  <c r="J256" i="8"/>
  <c r="BK298" i="9"/>
  <c r="J105" i="9"/>
  <c r="BK446" i="10"/>
  <c r="BK298" i="10"/>
  <c r="BK232" i="10"/>
  <c r="BK659" i="10"/>
  <c r="BK142" i="11"/>
  <c r="BK153" i="13"/>
  <c r="BK202" i="13"/>
  <c r="J300" i="14"/>
  <c r="BK640" i="14"/>
  <c r="BK464" i="14"/>
  <c r="BK488" i="14"/>
  <c r="J242" i="14"/>
  <c r="J188" i="15"/>
  <c r="BK379" i="15"/>
  <c r="BK132" i="15"/>
  <c r="J129" i="16"/>
  <c r="J187" i="16"/>
  <c r="J358" i="17"/>
  <c r="J363" i="17"/>
  <c r="BK145" i="18"/>
  <c r="J124" i="18"/>
  <c r="J595" i="19"/>
  <c r="J600" i="19"/>
  <c r="BK583" i="19"/>
  <c r="J241" i="19"/>
  <c r="J507" i="20"/>
  <c r="BK234" i="20"/>
  <c r="J396" i="20"/>
  <c r="J93" i="21"/>
  <c r="J293" i="22"/>
  <c r="BK114" i="23"/>
  <c r="J101" i="24"/>
  <c r="BK93" i="2"/>
  <c r="J998" i="3"/>
  <c r="BK1064" i="3"/>
  <c r="BK984" i="3"/>
  <c r="BK958" i="3"/>
  <c r="J369" i="3"/>
  <c r="J474" i="3"/>
  <c r="BK546" i="3"/>
  <c r="BK799" i="3"/>
  <c r="BK1141" i="3"/>
  <c r="J3706" i="4"/>
  <c r="BK2650" i="4"/>
  <c r="J1969" i="4"/>
  <c r="J855" i="4"/>
  <c r="J3879" i="4"/>
  <c r="J3008" i="4"/>
  <c r="BK2189" i="4"/>
  <c r="BK639" i="4"/>
  <c r="J3471" i="4"/>
  <c r="BK2582" i="4"/>
  <c r="J1202" i="4"/>
  <c r="J3482" i="4"/>
  <c r="J2678" i="4"/>
  <c r="BK1254" i="4"/>
  <c r="J3832" i="4"/>
  <c r="BK2780" i="4"/>
  <c r="J2179" i="4"/>
  <c r="BK596" i="4"/>
  <c r="BK3427" i="4"/>
  <c r="BK2055" i="4"/>
  <c r="BK1247" i="4"/>
  <c r="BK364" i="4"/>
  <c r="BK3146" i="4"/>
  <c r="J2482" i="4"/>
  <c r="J1361" i="4"/>
  <c r="BK4235" i="4"/>
  <c r="J4142" i="4"/>
  <c r="BK3401" i="4"/>
  <c r="BK2362" i="4"/>
  <c r="BK1510" i="4"/>
  <c r="BK248" i="4"/>
  <c r="BK656" i="5"/>
  <c r="J261" i="5"/>
  <c r="BK446" i="5"/>
  <c r="BK234" i="5"/>
  <c r="BK246" i="5"/>
  <c r="BK436" i="6"/>
  <c r="J107" i="6"/>
  <c r="BK462" i="6"/>
  <c r="BK610" i="7"/>
  <c r="J626" i="7"/>
  <c r="J699" i="7"/>
  <c r="J104" i="8"/>
  <c r="J99" i="9"/>
  <c r="J290" i="9"/>
  <c r="BK604" i="10"/>
  <c r="J160" i="10"/>
  <c r="J112" i="10"/>
  <c r="J704" i="10"/>
  <c r="J158" i="11"/>
  <c r="J275" i="11"/>
  <c r="J103" i="11"/>
  <c r="BK221" i="11"/>
  <c r="BK245" i="12"/>
  <c r="BK110" i="12"/>
  <c r="BK111" i="13"/>
  <c r="BK116" i="13"/>
  <c r="BK321" i="14"/>
  <c r="J508" i="14"/>
  <c r="J622" i="14"/>
  <c r="J652" i="14"/>
  <c r="J121" i="14"/>
  <c r="BK144" i="15"/>
  <c r="BK108" i="15"/>
  <c r="J196" i="16"/>
  <c r="J178" i="16"/>
  <c r="J302" i="17"/>
  <c r="J383" i="17"/>
  <c r="J307" i="18"/>
  <c r="BK195" i="18"/>
  <c r="BK273" i="18"/>
  <c r="J286" i="19"/>
  <c r="J441" i="19"/>
  <c r="BK286" i="19"/>
  <c r="J320" i="19"/>
  <c r="J567" i="19"/>
  <c r="BK118" i="20"/>
  <c r="J465" i="20"/>
  <c r="BK396" i="20"/>
  <c r="BK155" i="21"/>
  <c r="J120" i="22"/>
  <c r="J230" i="22"/>
  <c r="J116" i="2"/>
  <c r="J89" i="2"/>
  <c r="J926" i="3"/>
  <c r="BK457" i="3"/>
  <c r="J162" i="3"/>
  <c r="J137" i="3"/>
  <c r="J296" i="3"/>
  <c r="J337" i="3"/>
  <c r="J348" i="3"/>
  <c r="BK167" i="3"/>
  <c r="BK264" i="3"/>
  <c r="BK3138" i="4"/>
  <c r="J2546" i="4"/>
  <c r="J1025" i="4"/>
  <c r="BK3195" i="4"/>
  <c r="BK2164" i="4"/>
  <c r="BK789" i="4"/>
  <c r="J3641" i="4"/>
  <c r="J2840" i="4"/>
  <c r="J1856" i="4"/>
  <c r="J608" i="4"/>
  <c r="BK3421" i="4"/>
  <c r="J2924" i="4"/>
  <c r="J1937" i="4"/>
  <c r="BK860" i="4"/>
  <c r="BK3731" i="4"/>
  <c r="J2414" i="4"/>
  <c r="J1302" i="4"/>
  <c r="J156" i="4"/>
  <c r="BK2211" i="4"/>
  <c r="J1275" i="4"/>
  <c r="J3949" i="4"/>
  <c r="BK2901" i="4"/>
  <c r="BK1932" i="4"/>
  <c r="J957" i="4"/>
  <c r="BK4247" i="4"/>
  <c r="BK4156" i="4"/>
  <c r="BK3799" i="4"/>
  <c r="BK3156" i="4"/>
  <c r="BK2606" i="4"/>
  <c r="BK1530" i="4"/>
  <c r="BK413" i="4"/>
  <c r="J789" i="5"/>
  <c r="J323" i="5"/>
  <c r="BK685" i="5"/>
  <c r="J839" i="5"/>
  <c r="J396" i="6"/>
  <c r="BK520" i="6"/>
  <c r="J622" i="7"/>
  <c r="BK590" i="7"/>
  <c r="J167" i="8"/>
  <c r="J120" i="9"/>
  <c r="J437" i="10"/>
  <c r="J103" i="10"/>
  <c r="J87" i="10"/>
  <c r="J142" i="10"/>
  <c r="BK291" i="11"/>
  <c r="J150" i="11"/>
  <c r="J291" i="11"/>
  <c r="J102" i="12"/>
  <c r="BK355" i="13"/>
  <c r="BK147" i="13"/>
  <c r="BK281" i="14"/>
  <c r="BK598" i="14"/>
  <c r="BK373" i="14"/>
  <c r="BK410" i="14"/>
  <c r="BK147" i="15"/>
  <c r="J236" i="15"/>
  <c r="BK257" i="16"/>
  <c r="J318" i="17"/>
  <c r="J198" i="17"/>
  <c r="BK223" i="18"/>
  <c r="J240" i="18"/>
  <c r="J377" i="19"/>
  <c r="BK153" i="19"/>
  <c r="BK155" i="19"/>
  <c r="J254" i="19"/>
  <c r="J494" i="20"/>
  <c r="J103" i="20"/>
  <c r="BK191" i="20"/>
  <c r="BK301" i="22"/>
  <c r="BK145" i="22"/>
  <c r="BK112" i="23"/>
  <c r="AS72" i="1"/>
  <c r="BK1168" i="3"/>
  <c r="BK994" i="3"/>
  <c r="BK1074" i="3"/>
  <c r="J127" i="3"/>
  <c r="BK428" i="3"/>
  <c r="BK348" i="3"/>
  <c r="J424" i="3"/>
  <c r="BK3057" i="4"/>
  <c r="BK1986" i="4"/>
  <c r="J4063" i="4"/>
  <c r="J3351" i="4"/>
  <c r="BK1778" i="4"/>
  <c r="BK699" i="4"/>
  <c r="BK3264" i="4"/>
  <c r="J2282" i="4"/>
  <c r="BK1156" i="4"/>
  <c r="BK3471" i="4"/>
  <c r="J2382" i="4"/>
  <c r="J1172" i="4"/>
  <c r="BK3754" i="4"/>
  <c r="BK2370" i="4"/>
  <c r="BK336" i="4"/>
  <c r="BK3007" i="4"/>
  <c r="BK2075" i="4"/>
  <c r="J573" i="4"/>
  <c r="J3097" i="4"/>
  <c r="BK2123" i="4"/>
  <c r="BK704" i="4"/>
  <c r="J4181" i="4"/>
  <c r="BK3476" i="4"/>
  <c r="BK2739" i="4"/>
  <c r="BK1288" i="4"/>
  <c r="BK501" i="5"/>
  <c r="J727" i="5"/>
  <c r="J762" i="5"/>
  <c r="J241" i="5"/>
  <c r="BK851" i="5"/>
  <c r="BK97" i="6"/>
  <c r="J462" i="7"/>
  <c r="BK107" i="7"/>
  <c r="BK672" i="7"/>
  <c r="BK219" i="8"/>
  <c r="BK159" i="9"/>
  <c r="J406" i="10"/>
  <c r="J534" i="10"/>
  <c r="J619" i="10"/>
  <c r="BK619" i="10"/>
  <c r="J231" i="11"/>
  <c r="BK400" i="11"/>
  <c r="BK366" i="11"/>
  <c r="BK238" i="12"/>
  <c r="J248" i="13"/>
  <c r="BK197" i="13"/>
  <c r="J139" i="14"/>
  <c r="BK593" i="14"/>
  <c r="BK139" i="14"/>
  <c r="J177" i="15"/>
  <c r="BK270" i="15"/>
  <c r="BK213" i="16"/>
  <c r="J238" i="17"/>
  <c r="J220" i="17"/>
  <c r="J385" i="18"/>
  <c r="J171" i="18"/>
  <c r="BK393" i="19"/>
  <c r="BK473" i="19"/>
  <c r="BK659" i="19"/>
  <c r="J151" i="19"/>
  <c r="BK157" i="20"/>
  <c r="J318" i="20"/>
  <c r="J149" i="20"/>
  <c r="BK266" i="22"/>
  <c r="BK200" i="22"/>
  <c r="BK100" i="23"/>
  <c r="BK116" i="2"/>
  <c r="BK83" i="2"/>
  <c r="BK614" i="3"/>
  <c r="J122" i="3"/>
  <c r="J732" i="3"/>
  <c r="J988" i="3"/>
  <c r="BK497" i="3"/>
  <c r="J408" i="3"/>
  <c r="BK322" i="3"/>
  <c r="BK286" i="3"/>
  <c r="J3309" i="4"/>
  <c r="J1956" i="4"/>
  <c r="BK204" i="4"/>
  <c r="J3056" i="4"/>
  <c r="BK2243" i="4"/>
  <c r="BK734" i="4"/>
  <c r="J3501" i="4"/>
  <c r="J2702" i="4"/>
  <c r="J1520" i="4"/>
  <c r="J418" i="4"/>
  <c r="BK3122" i="4"/>
  <c r="BK2214" i="4"/>
  <c r="J1033" i="4"/>
  <c r="J3356" i="4"/>
  <c r="BK2478" i="4"/>
  <c r="J949" i="4"/>
  <c r="J3571" i="4"/>
  <c r="J2646" i="4"/>
  <c r="J1635" i="4"/>
  <c r="BK3100" i="4"/>
  <c r="J2229" i="4"/>
  <c r="J860" i="4"/>
  <c r="J4247" i="4"/>
  <c r="BK4129" i="4"/>
  <c r="BK3230" i="4"/>
  <c r="J2478" i="4"/>
  <c r="J1376" i="4"/>
  <c r="J745" i="5"/>
  <c r="J667" i="5"/>
  <c r="J429" i="5"/>
  <c r="J534" i="5"/>
  <c r="J320" i="5"/>
  <c r="BK342" i="6"/>
  <c r="BK391" i="6"/>
  <c r="BK220" i="7"/>
  <c r="J467" i="7"/>
  <c r="J112" i="8"/>
  <c r="BK93" i="9"/>
  <c r="BK151" i="9"/>
  <c r="J172" i="10"/>
  <c r="BK624" i="10"/>
  <c r="BK250" i="10"/>
  <c r="BK418" i="10"/>
  <c r="BK218" i="11"/>
  <c r="J347" i="11"/>
  <c r="BK331" i="11"/>
  <c r="J245" i="12"/>
  <c r="BK152" i="12"/>
  <c r="J91" i="13"/>
  <c r="BK660" i="14"/>
  <c r="J672" i="14"/>
  <c r="J144" i="14"/>
  <c r="BK460" i="14"/>
  <c r="BK301" i="15"/>
  <c r="BK201" i="15"/>
  <c r="BK392" i="15"/>
  <c r="J273" i="16"/>
  <c r="J175" i="16"/>
  <c r="J176" i="17"/>
  <c r="J233" i="17"/>
  <c r="BK158" i="18"/>
  <c r="BK179" i="18"/>
  <c r="J505" i="19"/>
  <c r="BK495" i="19"/>
  <c r="J349" i="19"/>
  <c r="BK487" i="19"/>
  <c r="BK229" i="20"/>
  <c r="BK515" i="20"/>
  <c r="BK149" i="20"/>
  <c r="J87" i="21"/>
  <c r="BK97" i="22"/>
  <c r="J114" i="23"/>
  <c r="J111" i="24"/>
  <c r="J97" i="2"/>
  <c r="J189" i="3"/>
  <c r="BK1046" i="3"/>
  <c r="BK1088" i="3"/>
  <c r="J194" i="3"/>
  <c r="J395" i="3"/>
  <c r="BK449" i="3"/>
  <c r="BK656" i="3"/>
  <c r="BK988" i="3"/>
  <c r="BK3314" i="4"/>
  <c r="J2594" i="4"/>
  <c r="BK1560" i="4"/>
  <c r="J623" i="4"/>
  <c r="BK3386" i="4"/>
  <c r="BK2622" i="4"/>
  <c r="BK1748" i="4"/>
  <c r="J757" i="4"/>
  <c r="BK3205" i="4"/>
  <c r="BK2193" i="4"/>
  <c r="BK632" i="4"/>
  <c r="J3713" i="4"/>
  <c r="BK2682" i="4"/>
  <c r="J1391" i="4"/>
  <c r="BK3826" i="4"/>
  <c r="BK2764" i="4"/>
  <c r="BK1742" i="4"/>
  <c r="J370" i="4"/>
  <c r="J2958" i="4"/>
  <c r="BK1963" i="4"/>
  <c r="J494" i="4"/>
  <c r="J3268" i="4"/>
  <c r="J1950" i="4"/>
  <c r="BK1215" i="4"/>
  <c r="BK4239" i="4"/>
  <c r="BK4093" i="4"/>
  <c r="J2670" i="4"/>
  <c r="BK2108" i="4"/>
  <c r="J602" i="4"/>
  <c r="J490" i="5"/>
  <c r="J440" i="5"/>
  <c r="J419" i="5"/>
  <c r="BK826" i="5"/>
  <c r="J845" i="5"/>
  <c r="BK421" i="6"/>
  <c r="BK111" i="6"/>
  <c r="BK630" i="7"/>
  <c r="J95" i="7"/>
  <c r="BK150" i="7"/>
  <c r="J224" i="8"/>
  <c r="J302" i="9"/>
  <c r="J320" i="9"/>
  <c r="BK388" i="10"/>
  <c r="BK558" i="10"/>
  <c r="BK614" i="10"/>
  <c r="J226" i="10"/>
  <c r="BK343" i="11"/>
  <c r="BK234" i="12"/>
  <c r="BK125" i="12"/>
  <c r="J106" i="13"/>
  <c r="BK304" i="13"/>
  <c r="J587" i="14"/>
  <c r="BK557" i="14"/>
  <c r="BK276" i="14"/>
  <c r="BK108" i="14"/>
  <c r="J395" i="14"/>
  <c r="BK337" i="14"/>
  <c r="BK188" i="15"/>
  <c r="J357" i="15"/>
  <c r="BK333" i="15"/>
  <c r="BK253" i="16"/>
  <c r="BK297" i="17"/>
  <c r="J279" i="17"/>
  <c r="BK236" i="18"/>
  <c r="BK254" i="18"/>
  <c r="BK303" i="18"/>
  <c r="BK590" i="19"/>
  <c r="BK165" i="19"/>
  <c r="J689" i="19"/>
  <c r="J123" i="20"/>
  <c r="J133" i="20"/>
  <c r="BK277" i="20"/>
  <c r="J155" i="21"/>
  <c r="BK235" i="22"/>
  <c r="J200" i="22"/>
  <c r="BK119" i="24"/>
  <c r="BK102" i="2"/>
  <c r="BK1308" i="3"/>
  <c r="J270" i="3"/>
  <c r="BK384" i="3"/>
  <c r="J765" i="3"/>
  <c r="J901" i="3"/>
  <c r="J1168" i="3"/>
  <c r="J1088" i="3"/>
  <c r="J1145" i="3"/>
  <c r="J1164" i="3"/>
  <c r="J322" i="3"/>
  <c r="J3596" i="4"/>
  <c r="BK2518" i="4"/>
  <c r="BK1235" i="4"/>
  <c r="BK175" i="4"/>
  <c r="BK3018" i="4"/>
  <c r="BK2206" i="4"/>
  <c r="J1215" i="4"/>
  <c r="BK154" i="4"/>
  <c r="J2828" i="4"/>
  <c r="J1731" i="4"/>
  <c r="BK3812" i="4"/>
  <c r="BK3368" i="4"/>
  <c r="J2714" i="4"/>
  <c r="J2266" i="4"/>
  <c r="J1372" i="4"/>
  <c r="BK3954" i="4"/>
  <c r="BK2756" i="4"/>
  <c r="J1800" i="4"/>
  <c r="BK557" i="4"/>
  <c r="J2710" i="4"/>
  <c r="BK1709" i="4"/>
  <c r="BK510" i="4"/>
  <c r="BK3501" i="4"/>
  <c r="BK2646" i="4"/>
  <c r="J1826" i="4"/>
  <c r="J894" i="4"/>
  <c r="J4211" i="4"/>
  <c r="J4054" i="4"/>
  <c r="BK3396" i="4"/>
  <c r="BK3013" i="4"/>
  <c r="BK2414" i="4"/>
  <c r="J1669" i="4"/>
  <c r="J1063" i="4"/>
  <c r="BK779" i="5"/>
  <c r="BK261" i="5"/>
  <c r="J214" i="5"/>
  <c r="J95" i="5"/>
  <c r="J610" i="5"/>
  <c r="BK618" i="5"/>
  <c r="BK812" i="5"/>
  <c r="J532" i="6"/>
  <c r="BK500" i="6"/>
  <c r="BK572" i="6"/>
  <c r="J95" i="6"/>
  <c r="BK300" i="7"/>
  <c r="J357" i="7"/>
  <c r="BK500" i="7"/>
  <c r="J220" i="7"/>
  <c r="J98" i="8"/>
  <c r="BK228" i="8"/>
  <c r="J226" i="9"/>
  <c r="J193" i="9"/>
  <c r="J316" i="10"/>
  <c r="BK106" i="10"/>
  <c r="BK494" i="10"/>
  <c r="J688" i="10"/>
  <c r="J202" i="10"/>
  <c r="J129" i="11"/>
  <c r="J300" i="11"/>
  <c r="BK312" i="11"/>
  <c r="J271" i="11"/>
  <c r="J199" i="12"/>
  <c r="BK343" i="13"/>
  <c r="BK330" i="13"/>
  <c r="J253" i="13"/>
  <c r="BK345" i="14"/>
  <c r="J183" i="14"/>
  <c r="BK183" i="14"/>
  <c r="J103" i="14"/>
  <c r="J617" i="14"/>
  <c r="J542" i="14"/>
  <c r="J241" i="15"/>
  <c r="BK171" i="15"/>
  <c r="BK368" i="15"/>
  <c r="BK199" i="16"/>
  <c r="J238" i="16"/>
  <c r="J194" i="17"/>
  <c r="BK363" i="17"/>
  <c r="BK250" i="17"/>
  <c r="BK285" i="18"/>
  <c r="J325" i="18"/>
  <c r="BK262" i="18"/>
  <c r="BK325" i="19"/>
  <c r="BK491" i="19"/>
  <c r="BK316" i="19"/>
  <c r="BK281" i="19"/>
  <c r="BK612" i="19"/>
  <c r="BK347" i="20"/>
  <c r="J201" i="20"/>
  <c r="BK139" i="20"/>
  <c r="J133" i="21"/>
  <c r="BK309" i="22"/>
  <c r="J195" i="22"/>
  <c r="J120" i="23"/>
  <c r="J93" i="24"/>
  <c r="J1132" i="3"/>
  <c r="J532" i="3"/>
  <c r="BK1145" i="3"/>
  <c r="J157" i="3"/>
  <c r="BK891" i="3"/>
  <c r="J920" i="3"/>
  <c r="J1268" i="3"/>
  <c r="BK395" i="3"/>
  <c r="BK1474" i="4"/>
  <c r="BK3406" i="4"/>
  <c r="BK2330" i="4"/>
  <c r="J1294" i="4"/>
  <c r="J248" i="4"/>
  <c r="BK3055" i="4"/>
  <c r="BK793" i="4"/>
  <c r="J3386" i="4"/>
  <c r="J2722" i="4"/>
  <c r="J1873" i="4"/>
  <c r="J4035" i="4"/>
  <c r="J2874" i="4"/>
  <c r="J1644" i="4"/>
  <c r="J3858" i="4"/>
  <c r="BK2450" i="4"/>
  <c r="BK1445" i="4"/>
  <c r="BK4072" i="4"/>
  <c r="J3062" i="4"/>
  <c r="BK1894" i="4"/>
  <c r="J477" i="4"/>
  <c r="J4156" i="4"/>
  <c r="J3332" i="4"/>
  <c r="J2450" i="4"/>
  <c r="J1451" i="4"/>
  <c r="J739" i="5"/>
  <c r="BK160" i="5"/>
  <c r="J618" i="5"/>
  <c r="BK667" i="5"/>
  <c r="BK720" i="5"/>
  <c r="BK276" i="6"/>
  <c r="J99" i="6"/>
  <c r="BK467" i="7"/>
  <c r="J578" i="7"/>
  <c r="J146" i="8"/>
  <c r="BK168" i="9"/>
  <c r="J109" i="9"/>
  <c r="J292" i="10"/>
  <c r="BK346" i="10"/>
  <c r="J539" i="10"/>
  <c r="J433" i="10"/>
  <c r="BK340" i="10"/>
  <c r="BK308" i="11"/>
  <c r="BK133" i="11"/>
  <c r="J410" i="11"/>
  <c r="BK94" i="12"/>
  <c r="J171" i="13"/>
  <c r="J243" i="13"/>
  <c r="BK243" i="13"/>
  <c r="J593" i="14"/>
  <c r="J538" i="14"/>
  <c r="BK325" i="14"/>
  <c r="BK476" i="14"/>
  <c r="J202" i="14"/>
  <c r="BK309" i="15"/>
  <c r="J345" i="15"/>
  <c r="J132" i="15"/>
  <c r="BK238" i="16"/>
  <c r="J123" i="16"/>
  <c r="BK164" i="17"/>
  <c r="J182" i="17"/>
  <c r="BK311" i="18"/>
  <c r="J285" i="18"/>
  <c r="BK151" i="18"/>
  <c r="BK245" i="19"/>
  <c r="J553" i="19"/>
  <c r="J113" i="19"/>
  <c r="J276" i="19"/>
  <c r="BK450" i="20"/>
  <c r="BK473" i="20"/>
  <c r="J230" i="21"/>
  <c r="BK287" i="22"/>
  <c r="BK87" i="22"/>
  <c r="J105" i="24"/>
  <c r="J108" i="2"/>
  <c r="J358" i="3"/>
  <c r="J1172" i="3"/>
  <c r="BK1265" i="3"/>
  <c r="BK214" i="3"/>
  <c r="BK608" i="3"/>
  <c r="J620" i="3"/>
  <c r="J845" i="3"/>
  <c r="J708" i="3"/>
  <c r="BK3128" i="4"/>
  <c r="J1960" i="4"/>
  <c r="BK708" i="4"/>
  <c r="BK2984" i="4"/>
  <c r="BK1465" i="4"/>
  <c r="BK3438" i="4"/>
  <c r="BK1455" i="4"/>
  <c r="BK3190" i="4"/>
  <c r="J639" i="4"/>
  <c r="BK2089" i="4"/>
  <c r="J4049" i="4"/>
  <c r="J2151" i="4"/>
  <c r="BK524" i="4"/>
  <c r="BK3929" i="4"/>
  <c r="J1660" i="4"/>
  <c r="BK510" i="5"/>
  <c r="J382" i="5"/>
  <c r="J854" i="5"/>
  <c r="J283" i="6"/>
  <c r="J103" i="7"/>
  <c r="BK118" i="8"/>
  <c r="BK200" i="9"/>
  <c r="BK221" i="9"/>
  <c r="J256" i="10"/>
  <c r="BK452" i="10"/>
  <c r="BK400" i="10"/>
  <c r="BK371" i="11"/>
  <c r="J359" i="13"/>
  <c r="BK369" i="14"/>
  <c r="BK500" i="14"/>
  <c r="BK144" i="14"/>
  <c r="BK287" i="15"/>
  <c r="J383" i="15"/>
  <c r="BK163" i="16"/>
  <c r="BK176" i="17"/>
  <c r="J158" i="18"/>
  <c r="J245" i="19"/>
  <c r="BK650" i="19"/>
  <c r="J157" i="19"/>
  <c r="BK272" i="20"/>
  <c r="BK93" i="21"/>
  <c r="J301" i="22"/>
  <c r="J113" i="2"/>
  <c r="BK301" i="3"/>
  <c r="J142" i="3"/>
  <c r="J1120" i="3"/>
  <c r="J1053" i="3"/>
  <c r="BK228" i="3"/>
  <c r="J3245" i="4"/>
  <c r="BK1451" i="4"/>
  <c r="J152" i="4"/>
  <c r="BK2940" i="4"/>
  <c r="BK1946" i="4"/>
  <c r="BK865" i="4"/>
  <c r="BK2929" i="4"/>
  <c r="BK1614" i="4"/>
  <c r="BK3160" i="4"/>
  <c r="BK1752" i="4"/>
  <c r="BK3557" i="4"/>
  <c r="BK874" i="4"/>
  <c r="J2144" i="4"/>
  <c r="BK434" i="4"/>
  <c r="J2211" i="4"/>
  <c r="J243" i="4"/>
  <c r="J4093" i="4"/>
  <c r="J2618" i="4"/>
  <c r="J900" i="4"/>
  <c r="J690" i="5"/>
  <c r="BK584" i="6"/>
  <c r="BK381" i="6"/>
  <c r="J440" i="7"/>
  <c r="BK245" i="8"/>
  <c r="J103" i="9"/>
  <c r="J267" i="9"/>
  <c r="J310" i="10"/>
  <c r="J669" i="10"/>
  <c r="J457" i="10"/>
  <c r="BK365" i="11"/>
  <c r="BK154" i="11"/>
  <c r="J212" i="12"/>
  <c r="BK294" i="13"/>
  <c r="J288" i="14"/>
  <c r="BK390" i="14"/>
  <c r="J220" i="14"/>
  <c r="J96" i="15"/>
  <c r="J202" i="16"/>
  <c r="BK306" i="17"/>
  <c r="BK171" i="18"/>
  <c r="J262" i="18"/>
  <c r="J612" i="19"/>
  <c r="BK356" i="20"/>
  <c r="BK417" i="20"/>
  <c r="J92" i="22"/>
  <c r="BK106" i="23"/>
  <c r="J96" i="2"/>
  <c r="BK950" i="3"/>
  <c r="J306" i="3"/>
  <c r="J428" i="3"/>
  <c r="BK1128" i="3"/>
  <c r="BK436" i="3"/>
  <c r="J521" i="3"/>
  <c r="J3292" i="4"/>
  <c r="J2168" i="4"/>
  <c r="J1223" i="4"/>
  <c r="J3746" i="4"/>
  <c r="BK2290" i="4"/>
  <c r="BK3993" i="4"/>
  <c r="J2570" i="4"/>
  <c r="J811" i="4"/>
  <c r="BK1540" i="4"/>
  <c r="BK3240" i="4"/>
  <c r="J1445" i="4"/>
  <c r="BK2972" i="4"/>
  <c r="BK894" i="4"/>
  <c r="J3506" i="4"/>
  <c r="BK1128" i="4"/>
  <c r="J4085" i="4"/>
  <c r="BK2928" i="4"/>
  <c r="J1082" i="4"/>
  <c r="J251" i="5"/>
  <c r="J521" i="5"/>
  <c r="J857" i="5"/>
  <c r="BK175" i="6"/>
  <c r="BK562" i="6"/>
  <c r="J429" i="7"/>
  <c r="J682" i="7"/>
  <c r="BK193" i="8"/>
  <c r="BK153" i="9"/>
  <c r="BK281" i="9"/>
  <c r="J328" i="10"/>
  <c r="BK429" i="10"/>
  <c r="J118" i="10"/>
  <c r="J343" i="11"/>
  <c r="BK235" i="11"/>
  <c r="J221" i="11"/>
  <c r="BK103" i="11"/>
  <c r="J94" i="12"/>
  <c r="BK238" i="13"/>
  <c r="J238" i="13"/>
  <c r="J546" i="14"/>
  <c r="J480" i="14"/>
  <c r="BK456" i="14"/>
  <c r="BK668" i="14"/>
  <c r="BK383" i="15"/>
  <c r="BK210" i="15"/>
  <c r="BK155" i="16"/>
  <c r="BK98" i="16"/>
  <c r="BK147" i="17"/>
  <c r="BK288" i="17"/>
  <c r="BK345" i="18"/>
  <c r="BK325" i="18"/>
  <c r="J105" i="19"/>
  <c r="J548" i="19"/>
  <c r="BK128" i="19"/>
  <c r="BK141" i="20"/>
  <c r="J399" i="20"/>
  <c r="BK145" i="20"/>
  <c r="J150" i="21"/>
  <c r="J297" i="22"/>
  <c r="J210" i="22"/>
  <c r="J90" i="2"/>
  <c r="BK920" i="3"/>
  <c r="BK650" i="3"/>
  <c r="BK803" i="3"/>
  <c r="J556" i="3"/>
  <c r="J714" i="3"/>
  <c r="BK877" i="3"/>
  <c r="J891" i="3"/>
  <c r="BK771" i="3"/>
  <c r="J3754" i="4"/>
  <c r="BK2502" i="4"/>
  <c r="BK822" i="4"/>
  <c r="J3487" i="4"/>
  <c r="J2498" i="4"/>
  <c r="J396" i="4"/>
  <c r="BK3026" i="4"/>
  <c r="J1805" i="4"/>
  <c r="J388" i="4"/>
  <c r="BK2874" i="4"/>
  <c r="BK1782" i="4"/>
  <c r="BK757" i="4"/>
  <c r="J2734" i="4"/>
  <c r="J1379" i="4"/>
  <c r="BK3681" i="4"/>
  <c r="J2474" i="4"/>
  <c r="BK1639" i="4"/>
  <c r="J402" i="4"/>
  <c r="BK2570" i="4"/>
  <c r="J1350" i="4"/>
  <c r="BK183" i="4"/>
  <c r="J4117" i="4"/>
  <c r="J2999" i="4"/>
  <c r="BK1593" i="4"/>
  <c r="J685" i="5"/>
  <c r="J553" i="5"/>
  <c r="BK584" i="5"/>
  <c r="BK724" i="5"/>
  <c r="BK414" i="5"/>
  <c r="J416" i="6"/>
  <c r="J516" i="6"/>
  <c r="BK634" i="7"/>
  <c r="J515" i="7"/>
  <c r="J520" i="7"/>
  <c r="J140" i="8"/>
  <c r="J307" i="9"/>
  <c r="J382" i="10"/>
  <c r="J322" i="10"/>
  <c r="BK310" i="10"/>
  <c r="J691" i="10"/>
  <c r="BK364" i="11"/>
  <c r="BK283" i="11"/>
  <c r="J192" i="12"/>
  <c r="BK242" i="12"/>
  <c r="J335" i="13"/>
  <c r="BK622" i="14"/>
  <c r="BK333" i="14"/>
  <c r="BK364" i="14"/>
  <c r="J635" i="14"/>
  <c r="J117" i="15"/>
  <c r="BK280" i="15"/>
  <c r="BK159" i="16"/>
  <c r="BK151" i="16"/>
  <c r="J264" i="17"/>
  <c r="BK261" i="17"/>
  <c r="BK370" i="18"/>
  <c r="BK148" i="18"/>
  <c r="J231" i="19"/>
  <c r="J270" i="19"/>
  <c r="BK149" i="19"/>
  <c r="BK262" i="20"/>
  <c r="J229" i="20"/>
  <c r="BK212" i="21"/>
  <c r="BK220" i="22"/>
  <c r="BK88" i="23"/>
  <c r="J100" i="2"/>
  <c r="AS59" i="1"/>
  <c r="BK1033" i="3"/>
  <c r="BK1150" i="3"/>
  <c r="BK759" i="3"/>
  <c r="BK640" i="3"/>
  <c r="J1150" i="3"/>
  <c r="J1106" i="3"/>
  <c r="BK3717" i="4"/>
  <c r="J2928" i="4"/>
  <c r="BK1089" i="4"/>
  <c r="J3774" i="4"/>
  <c r="J2995" i="4"/>
  <c r="BK1980" i="4"/>
  <c r="J632" i="4"/>
  <c r="BK3374" i="4"/>
  <c r="BK2358" i="4"/>
  <c r="J1401" i="4"/>
  <c r="BK158" i="4"/>
  <c r="BK2851" i="4"/>
  <c r="J1773" i="4"/>
  <c r="BK454" i="4"/>
  <c r="J3664" i="4"/>
  <c r="BK2550" i="4"/>
  <c r="J1425" i="4"/>
  <c r="J3799" i="4"/>
  <c r="BK2494" i="4"/>
  <c r="BK329" i="4"/>
  <c r="J2940" i="4"/>
  <c r="J1678" i="4"/>
  <c r="BK494" i="4"/>
  <c r="J4151" i="4"/>
  <c r="J3456" i="4"/>
  <c r="BK2610" i="4"/>
  <c r="BK1621" i="4"/>
  <c r="BK162" i="4"/>
  <c r="BK690" i="5"/>
  <c r="J266" i="5"/>
  <c r="J549" i="5"/>
  <c r="J374" i="5"/>
  <c r="J99" i="5"/>
  <c r="J562" i="6"/>
  <c r="J401" i="6"/>
  <c r="BK594" i="7"/>
  <c r="BK667" i="7"/>
  <c r="J594" i="7"/>
  <c r="BK251" i="8"/>
  <c r="J151" i="9"/>
  <c r="J285" i="9"/>
  <c r="J346" i="10"/>
  <c r="J214" i="10"/>
  <c r="BK99" i="10"/>
  <c r="BK244" i="10"/>
  <c r="BK150" i="11"/>
  <c r="BK231" i="11"/>
  <c r="J259" i="11"/>
  <c r="BK166" i="12"/>
  <c r="BK114" i="12"/>
  <c r="J315" i="13"/>
  <c r="BK91" i="13"/>
  <c r="BK354" i="14"/>
  <c r="BK516" i="14"/>
  <c r="BK220" i="14"/>
  <c r="BK225" i="14"/>
  <c r="J226" i="15"/>
  <c r="J327" i="15"/>
  <c r="J157" i="15"/>
  <c r="BK221" i="16"/>
  <c r="J324" i="17"/>
  <c r="J242" i="17"/>
  <c r="J212" i="18"/>
  <c r="J95" i="18"/>
  <c r="J375" i="18"/>
  <c r="BK355" i="19"/>
  <c r="J219" i="19"/>
  <c r="BK478" i="19"/>
  <c r="J356" i="20"/>
  <c r="BK296" i="20"/>
  <c r="BK302" i="20"/>
  <c r="J139" i="21"/>
  <c r="J87" i="22"/>
  <c r="J125" i="22"/>
  <c r="BK101" i="24"/>
  <c r="BK92" i="2"/>
  <c r="BK1120" i="3"/>
  <c r="BK296" i="3"/>
  <c r="BK327" i="3"/>
  <c r="J457" i="3"/>
  <c r="BK708" i="3"/>
  <c r="J316" i="3"/>
  <c r="BK408" i="3"/>
  <c r="J575" i="3"/>
  <c r="J3548" i="4"/>
  <c r="J2706" i="4"/>
  <c r="BK1275" i="4"/>
  <c r="J3826" i="4"/>
  <c r="J2845" i="4"/>
  <c r="J1526" i="4"/>
  <c r="J204" i="4"/>
  <c r="J3078" i="4"/>
  <c r="BK2446" i="4"/>
  <c r="J1488" i="4"/>
  <c r="BK4045" i="4"/>
  <c r="J2952" i="4"/>
  <c r="BK1996" i="4"/>
  <c r="J929" i="4"/>
  <c r="J3467" i="4"/>
  <c r="BK2386" i="4"/>
  <c r="J1056" i="4"/>
  <c r="BK3506" i="4"/>
  <c r="BK2378" i="4"/>
  <c r="J1326" i="4"/>
  <c r="BK292" i="4"/>
  <c r="J3033" i="4"/>
  <c r="J2184" i="4"/>
  <c r="BK752" i="4"/>
  <c r="BK4260" i="4"/>
  <c r="BK4142" i="4"/>
  <c r="BK3086" i="4"/>
  <c r="J2342" i="4"/>
  <c r="J1431" i="4"/>
  <c r="J210" i="4"/>
  <c r="BK794" i="5"/>
  <c r="J234" i="5"/>
  <c r="BK271" i="5"/>
  <c r="J614" i="5"/>
  <c r="J390" i="5"/>
  <c r="BK297" i="5"/>
  <c r="J426" i="6"/>
  <c r="J512" i="6"/>
  <c r="J255" i="7"/>
  <c r="BK530" i="7"/>
  <c r="J586" i="7"/>
  <c r="J102" i="8"/>
  <c r="BK100" i="8"/>
  <c r="BK172" i="9"/>
  <c r="BK267" i="9"/>
  <c r="J563" i="10"/>
  <c r="BK220" i="10"/>
  <c r="BK256" i="10"/>
  <c r="BK91" i="10"/>
  <c r="J440" i="10"/>
  <c r="J320" i="11"/>
  <c r="J162" i="11"/>
  <c r="J166" i="11"/>
  <c r="J125" i="12"/>
  <c r="BK106" i="13"/>
  <c r="J330" i="13"/>
  <c r="BK425" i="14"/>
  <c r="J265" i="14"/>
  <c r="BK359" i="14"/>
  <c r="J425" i="14"/>
  <c r="BK313" i="14"/>
  <c r="J169" i="14"/>
  <c r="J398" i="15"/>
  <c r="J313" i="15"/>
  <c r="J248" i="16"/>
  <c r="J199" i="16"/>
  <c r="J373" i="17"/>
  <c r="J159" i="17"/>
  <c r="BK310" i="17"/>
  <c r="BK120" i="18"/>
  <c r="J276" i="18"/>
  <c r="J533" i="19"/>
  <c r="BK450" i="19"/>
  <c r="BK524" i="19"/>
  <c r="J408" i="19"/>
  <c r="BK241" i="19"/>
  <c r="J282" i="20"/>
  <c r="BK214" i="20"/>
  <c r="BK202" i="21"/>
  <c r="J135" i="22"/>
  <c r="J150" i="22"/>
  <c r="BK102" i="23"/>
  <c r="BK97" i="24"/>
  <c r="J93" i="2"/>
  <c r="BK1172" i="3"/>
  <c r="J480" i="3"/>
  <c r="J546" i="3"/>
  <c r="BK332" i="3"/>
  <c r="J739" i="3"/>
  <c r="BK940" i="3"/>
  <c r="BK829" i="3"/>
  <c r="BK966" i="3"/>
  <c r="J1354" i="3"/>
  <c r="J819" i="3"/>
  <c r="BK3726" i="4"/>
  <c r="J2804" i="4"/>
  <c r="BK1478" i="4"/>
  <c r="BK302" i="4"/>
  <c r="BK3444" i="4"/>
  <c r="J2884" i="4"/>
  <c r="J1796" i="4"/>
  <c r="J538" i="4"/>
  <c r="J3240" i="4"/>
  <c r="J2370" i="4"/>
  <c r="BK1441" i="4"/>
  <c r="J4021" i="4"/>
  <c r="BK2860" i="4"/>
  <c r="BK1821" i="4"/>
  <c r="J1098" i="4"/>
  <c r="BK3821" i="4"/>
  <c r="J3084" i="4"/>
  <c r="J2302" i="4"/>
  <c r="BK971" i="4"/>
  <c r="BK3338" i="4"/>
  <c r="BK2542" i="4"/>
  <c r="J1536" i="4"/>
  <c r="J734" i="4"/>
  <c r="BK3632" i="4"/>
  <c r="J2730" i="4"/>
  <c r="J1593" i="4"/>
  <c r="J282" i="4"/>
  <c r="BK4166" i="4"/>
  <c r="BK3889" i="4"/>
  <c r="J3190" i="4"/>
  <c r="J2868" i="4"/>
  <c r="J2278" i="4"/>
  <c r="BK1401" i="4"/>
  <c r="BK428" i="4"/>
  <c r="J812" i="5"/>
  <c r="J300" i="7"/>
  <c r="BK224" i="8"/>
  <c r="BK109" i="9"/>
  <c r="BK226" i="9"/>
  <c r="J604" i="10"/>
  <c r="BK142" i="10"/>
  <c r="BK196" i="10"/>
  <c r="BK172" i="10"/>
  <c r="J91" i="11"/>
  <c r="BK187" i="11"/>
  <c r="BK239" i="11"/>
  <c r="J324" i="11"/>
  <c r="J152" i="12"/>
  <c r="J347" i="13"/>
  <c r="BK273" i="13"/>
  <c r="J132" i="13"/>
  <c r="J439" i="14"/>
  <c r="BK415" i="14"/>
  <c r="J448" i="14"/>
  <c r="J460" i="14"/>
  <c r="J321" i="14"/>
  <c r="J368" i="15"/>
  <c r="J353" i="15"/>
  <c r="J245" i="15"/>
  <c r="J284" i="15"/>
  <c r="J119" i="16"/>
  <c r="J250" i="17"/>
  <c r="J368" i="17"/>
  <c r="J198" i="19"/>
  <c r="BK128" i="20"/>
  <c r="J250" i="20"/>
  <c r="BK205" i="20"/>
  <c r="J115" i="21"/>
  <c r="J225" i="22"/>
  <c r="J255" i="22"/>
  <c r="J98" i="23"/>
  <c r="BK2618" i="4"/>
  <c r="BK1282" i="4"/>
  <c r="J272" i="4"/>
  <c r="J3003" i="4"/>
  <c r="J2374" i="4"/>
  <c r="J942" i="4"/>
  <c r="J3491" i="4"/>
  <c r="BK2486" i="4"/>
  <c r="J1516" i="4"/>
  <c r="BK3695" i="4"/>
  <c r="J3057" i="4"/>
  <c r="BK2836" i="4"/>
  <c r="J1550" i="4"/>
  <c r="BK3879" i="4"/>
  <c r="J3046" i="4"/>
  <c r="BK1969" i="4"/>
  <c r="BK420" i="4"/>
  <c r="BK2868" i="4"/>
  <c r="J1540" i="4"/>
  <c r="J449" i="4"/>
  <c r="J3205" i="4"/>
  <c r="BK1655" i="4"/>
  <c r="J351" i="4"/>
  <c r="BK4196" i="4"/>
  <c r="BK3987" i="4"/>
  <c r="J2574" i="4"/>
  <c r="BK1579" i="4"/>
  <c r="J681" i="4"/>
  <c r="J516" i="5"/>
  <c r="BK768" i="5"/>
  <c r="J485" i="5"/>
  <c r="J679" i="5"/>
  <c r="BK440" i="5"/>
  <c r="J101" i="5"/>
  <c r="J239" i="6"/>
  <c r="BK590" i="6"/>
  <c r="J672" i="7"/>
  <c r="J510" i="7"/>
  <c r="J630" i="7"/>
  <c r="BK102" i="8"/>
  <c r="J93" i="9"/>
  <c r="BK241" i="9"/>
  <c r="BK682" i="10"/>
  <c r="BK584" i="10"/>
  <c r="BK679" i="10"/>
  <c r="BK544" i="10"/>
  <c r="BK504" i="10"/>
  <c r="BK389" i="11"/>
  <c r="BK169" i="11"/>
  <c r="BK166" i="11"/>
  <c r="J325" i="13"/>
  <c r="J528" i="14"/>
  <c r="J364" i="14"/>
  <c r="BK448" i="14"/>
  <c r="J388" i="15"/>
  <c r="BK184" i="16"/>
  <c r="BK308" i="20"/>
  <c r="BK119" i="21"/>
  <c r="BK102" i="22"/>
  <c r="BK93" i="24"/>
  <c r="BK90" i="2"/>
  <c r="BK865" i="3"/>
  <c r="BK337" i="3"/>
  <c r="BK157" i="3"/>
  <c r="BK416" i="3"/>
  <c r="J107" i="3"/>
  <c r="BK3750" i="4"/>
  <c r="J3235" i="4"/>
  <c r="J2236" i="4"/>
  <c r="J1242" i="4"/>
  <c r="J596" i="4"/>
  <c r="BK3688" i="4"/>
  <c r="J2590" i="4"/>
  <c r="BK1867" i="4"/>
  <c r="BK160" i="4"/>
  <c r="BK2748" i="4"/>
  <c r="BK2041" i="4"/>
  <c r="J2991" i="4"/>
  <c r="J2338" i="4"/>
  <c r="J1111" i="4"/>
  <c r="J3883" i="4"/>
  <c r="J2654" i="4"/>
  <c r="J1089" i="4"/>
  <c r="J3438" i="4"/>
  <c r="J2788" i="4"/>
  <c r="BK1835" i="4"/>
  <c r="BK282" i="4"/>
  <c r="J3055" i="4"/>
  <c r="J2274" i="4"/>
  <c r="BK1421" i="4"/>
  <c r="J329" i="4"/>
  <c r="J4166" i="4"/>
  <c r="BK3462" i="4"/>
  <c r="BK2823" i="4"/>
  <c r="BK1950" i="4"/>
  <c r="J319" i="4"/>
  <c r="J720" i="5"/>
  <c r="J474" i="5"/>
  <c r="J335" i="5"/>
  <c r="BK598" i="5"/>
  <c r="J434" i="5"/>
  <c r="BK451" i="5"/>
  <c r="J536" i="6"/>
  <c r="J553" i="6"/>
  <c r="BK524" i="7"/>
  <c r="J126" i="8"/>
  <c r="BK126" i="8"/>
  <c r="J298" i="9"/>
  <c r="J286" i="10"/>
  <c r="BK87" i="10"/>
  <c r="J388" i="10"/>
  <c r="BK178" i="10"/>
  <c r="J227" i="11"/>
  <c r="BK199" i="12"/>
  <c r="J351" i="13"/>
  <c r="BK552" i="14"/>
  <c r="BK546" i="14"/>
  <c r="BK121" i="14"/>
  <c r="BK381" i="14"/>
  <c r="BK316" i="15"/>
  <c r="BK205" i="15"/>
  <c r="BK177" i="15"/>
  <c r="BK123" i="16"/>
  <c r="BK276" i="16"/>
  <c r="BK182" i="17"/>
  <c r="J216" i="17"/>
  <c r="BK293" i="18"/>
  <c r="BK212" i="18"/>
  <c r="J383" i="19"/>
  <c r="J388" i="19"/>
  <c r="J165" i="19"/>
  <c r="BK689" i="19"/>
  <c r="J450" i="20"/>
  <c r="BK435" i="20"/>
  <c r="J515" i="20"/>
  <c r="J272" i="20"/>
  <c r="J128" i="21"/>
  <c r="BK140" i="22"/>
  <c r="BK110" i="23"/>
  <c r="J109" i="2"/>
  <c r="BK84" i="2"/>
  <c r="BK907" i="3"/>
  <c r="BK889" i="3"/>
  <c r="J1180" i="3"/>
  <c r="J152" i="3"/>
  <c r="J703" i="3"/>
  <c r="BK590" i="3"/>
  <c r="BK686" i="3"/>
  <c r="J3427" i="4"/>
  <c r="BK2566" i="4"/>
  <c r="J1386" i="4"/>
  <c r="J308" i="4"/>
  <c r="J3119" i="4"/>
  <c r="J2362" i="4"/>
  <c r="J1038" i="4"/>
  <c r="J3929" i="4"/>
  <c r="BK3050" i="4"/>
  <c r="BK623" i="4"/>
  <c r="BK3779" i="4"/>
  <c r="BK2474" i="4"/>
  <c r="J1579" i="4"/>
  <c r="J401" i="4"/>
  <c r="J2888" i="4"/>
  <c r="BK1737" i="4"/>
  <c r="BK531" i="4"/>
  <c r="BK3225" i="4"/>
  <c r="J2530" i="4"/>
  <c r="J869" i="4"/>
  <c r="J254" i="4"/>
  <c r="BK3295" i="4"/>
  <c r="BK2586" i="4"/>
  <c r="BK1082" i="4"/>
  <c r="J4255" i="4"/>
  <c r="J4125" i="4"/>
  <c r="J2784" i="4"/>
  <c r="BK1888" i="4"/>
  <c r="BK799" i="4"/>
  <c r="BK553" i="5"/>
  <c r="J145" i="5"/>
  <c r="J606" i="5"/>
  <c r="J305" i="5"/>
  <c r="BK727" i="5"/>
  <c r="BK789" i="5"/>
  <c r="BK483" i="6"/>
  <c r="J584" i="6"/>
  <c r="BK97" i="7"/>
  <c r="J500" i="7"/>
  <c r="BK146" i="8"/>
  <c r="BK97" i="9"/>
  <c r="BK113" i="9"/>
  <c r="BK95" i="10"/>
  <c r="BK274" i="10"/>
  <c r="J504" i="10"/>
  <c r="BK669" i="10"/>
  <c r="J368" i="11"/>
  <c r="J371" i="11"/>
  <c r="J279" i="11"/>
  <c r="J183" i="11"/>
  <c r="BK132" i="12"/>
  <c r="BK225" i="12"/>
  <c r="J212" i="13"/>
  <c r="BK218" i="13"/>
  <c r="BK635" i="14"/>
  <c r="BK567" i="14"/>
  <c r="J488" i="14"/>
  <c r="BK562" i="14"/>
  <c r="J613" i="14"/>
  <c r="J349" i="15"/>
  <c r="J249" i="15"/>
  <c r="J167" i="16"/>
  <c r="BK193" i="16"/>
  <c r="BK238" i="17"/>
  <c r="BK141" i="17"/>
  <c r="J91" i="18"/>
  <c r="J659" i="19"/>
  <c r="J333" i="19"/>
  <c r="J123" i="19"/>
  <c r="J573" i="19"/>
  <c r="J310" i="19"/>
  <c r="BK457" i="20"/>
  <c r="J191" i="20"/>
  <c r="J153" i="20"/>
  <c r="BK139" i="21"/>
  <c r="BK112" i="22"/>
  <c r="J118" i="23"/>
  <c r="J131" i="24"/>
  <c r="BK106" i="2"/>
  <c r="BK721" i="3"/>
  <c r="J602" i="3"/>
  <c r="J745" i="3"/>
  <c r="BK663" i="3"/>
  <c r="BK532" i="3"/>
  <c r="J332" i="3"/>
  <c r="J721" i="3"/>
  <c r="BK3487" i="4"/>
  <c r="BK2294" i="4"/>
  <c r="BK550" i="4"/>
  <c r="BK3491" i="4"/>
  <c r="BK1338" i="4"/>
  <c r="BK308" i="4"/>
  <c r="J3160" i="4"/>
  <c r="BK2430" i="4"/>
  <c r="J445" i="4"/>
  <c r="BK3309" i="4"/>
  <c r="BK2718" i="4"/>
  <c r="BK1844" i="4"/>
  <c r="J663" i="4"/>
  <c r="BK3078" i="4"/>
  <c r="BK2047" i="4"/>
  <c r="BK693" i="4"/>
  <c r="BK3392" i="4"/>
  <c r="J2823" i="4"/>
  <c r="BK1731" i="4"/>
  <c r="J747" i="4"/>
  <c r="BK3411" i="4"/>
  <c r="BK2082" i="4"/>
  <c r="J725" i="4"/>
  <c r="BK4262" i="4"/>
  <c r="BK4138" i="4"/>
  <c r="BK3803" i="4"/>
  <c r="BK3654" i="4"/>
  <c r="BK2406" i="4"/>
  <c r="J1835" i="4"/>
  <c r="J557" i="4"/>
  <c r="BK382" i="5"/>
  <c r="J602" i="5"/>
  <c r="BK634" i="5"/>
  <c r="BK115" i="5"/>
  <c r="J500" i="6"/>
  <c r="J312" i="6"/>
  <c r="BK622" i="7"/>
  <c r="J555" i="7"/>
  <c r="BK214" i="8"/>
  <c r="J216" i="9"/>
  <c r="BK273" i="9"/>
  <c r="BK424" i="10"/>
  <c r="BK304" i="10"/>
  <c r="BK382" i="10"/>
  <c r="BK563" i="10"/>
  <c r="BK368" i="11"/>
  <c r="J355" i="11"/>
  <c r="BK199" i="11"/>
  <c r="BK106" i="12"/>
  <c r="J233" i="13"/>
  <c r="J288" i="13"/>
  <c r="J377" i="14"/>
  <c r="BK528" i="14"/>
  <c r="BK162" i="14"/>
  <c r="J260" i="14"/>
  <c r="J293" i="15"/>
  <c r="BK388" i="15"/>
  <c r="BK243" i="16"/>
  <c r="BK242" i="17"/>
  <c r="J387" i="17"/>
  <c r="J148" i="18"/>
  <c r="J352" i="18"/>
  <c r="BK567" i="19"/>
  <c r="BK349" i="19"/>
  <c r="J491" i="19"/>
  <c r="BK557" i="19"/>
  <c r="J481" i="20"/>
  <c r="J118" i="20"/>
  <c r="J308" i="20"/>
  <c r="BK230" i="21"/>
  <c r="BK205" i="22"/>
  <c r="BK118" i="23"/>
  <c r="J1234" i="3"/>
  <c r="J286" i="3"/>
  <c r="BK521" i="3"/>
  <c r="J1342" i="3"/>
  <c r="BK270" i="3"/>
  <c r="BK238" i="3"/>
  <c r="BK1098" i="3"/>
  <c r="J1302" i="3"/>
  <c r="BK3933" i="4"/>
  <c r="BK2844" i="4"/>
  <c r="BK1583" i="4"/>
  <c r="J670" i="4"/>
  <c r="J3185" i="4"/>
  <c r="BK2144" i="4"/>
  <c r="J841" i="4"/>
  <c r="J3525" i="4"/>
  <c r="J2626" i="4"/>
  <c r="BK884" i="4"/>
  <c r="BK3883" i="4"/>
  <c r="J2739" i="4"/>
  <c r="BK1688" i="4"/>
  <c r="BK483" i="4"/>
  <c r="J3320" i="4"/>
  <c r="BK1660" i="4"/>
  <c r="BK615" i="4"/>
  <c r="BK2920" i="4"/>
  <c r="J1742" i="4"/>
  <c r="J483" i="4"/>
  <c r="BK3467" i="4"/>
  <c r="BK2458" i="4"/>
  <c r="J986" i="4"/>
  <c r="J4201" i="4"/>
  <c r="J3911" i="4"/>
  <c r="J2534" i="4"/>
  <c r="J874" i="4"/>
  <c r="J565" i="5"/>
  <c r="BK97" i="5"/>
  <c r="J180" i="5"/>
  <c r="BK109" i="5"/>
  <c r="J799" i="5"/>
  <c r="J276" i="6"/>
  <c r="BK416" i="6"/>
  <c r="J638" i="7"/>
  <c r="BK452" i="7"/>
  <c r="J415" i="7"/>
  <c r="BK256" i="8"/>
  <c r="BK103" i="9"/>
  <c r="J312" i="9"/>
  <c r="J190" i="10"/>
  <c r="BK474" i="10"/>
  <c r="BK469" i="10"/>
  <c r="J365" i="11"/>
  <c r="BK244" i="11"/>
  <c r="J117" i="11"/>
  <c r="J208" i="12"/>
  <c r="J294" i="13"/>
  <c r="J283" i="13"/>
  <c r="BK260" i="14"/>
  <c r="J644" i="14"/>
  <c r="J264" i="15"/>
  <c r="BK284" i="15"/>
  <c r="BK157" i="15"/>
  <c r="J98" i="16"/>
  <c r="J293" i="17"/>
  <c r="J151" i="17"/>
  <c r="BK329" i="18"/>
  <c r="J128" i="18"/>
  <c r="BK301" i="19"/>
  <c r="BK463" i="19"/>
  <c r="BK296" i="19"/>
  <c r="J292" i="20"/>
  <c r="BK171" i="20"/>
  <c r="BK333" i="20"/>
  <c r="BK150" i="21"/>
  <c r="BK92" i="22"/>
  <c r="J102" i="23"/>
  <c r="J2164" i="4"/>
  <c r="J381" i="4"/>
  <c r="BK3302" i="4"/>
  <c r="J2252" i="4"/>
  <c r="BK762" i="4"/>
  <c r="J3562" i="4"/>
  <c r="J2658" i="4"/>
  <c r="BK1611" i="4"/>
  <c r="J316" i="4"/>
  <c r="BK3251" i="4"/>
  <c r="J2948" i="4"/>
  <c r="J1674" i="4"/>
  <c r="BK388" i="4"/>
  <c r="BK2678" i="4"/>
  <c r="J1334" i="4"/>
  <c r="J3606" i="4"/>
  <c r="J2756" i="4"/>
  <c r="J1752" i="4"/>
  <c r="BK324" i="4"/>
  <c r="BK3004" i="4"/>
  <c r="J2255" i="4"/>
  <c r="J787" i="4"/>
  <c r="BK4251" i="4"/>
  <c r="BK4117" i="4"/>
  <c r="BK2638" i="4"/>
  <c r="J1709" i="4"/>
  <c r="BK377" i="4"/>
  <c r="J774" i="5"/>
  <c r="BK561" i="5"/>
  <c r="BK833" i="5"/>
  <c r="BK309" i="5"/>
  <c r="BK839" i="5"/>
  <c r="BK528" i="6"/>
  <c r="J496" i="6"/>
  <c r="BK492" i="6"/>
  <c r="BK196" i="14"/>
  <c r="BK208" i="14"/>
  <c r="J150" i="14"/>
  <c r="BK257" i="15"/>
  <c r="BK327" i="15"/>
  <c r="BK228" i="16"/>
  <c r="BK225" i="16"/>
  <c r="BK383" i="17"/>
  <c r="J141" i="17"/>
  <c r="BK240" i="18"/>
  <c r="BK289" i="18"/>
  <c r="J168" i="18"/>
  <c r="J495" i="19"/>
  <c r="BK99" i="20"/>
  <c r="J137" i="20"/>
  <c r="J323" i="20"/>
  <c r="J108" i="21"/>
  <c r="J282" i="22"/>
  <c r="BK160" i="22"/>
  <c r="J96" i="23"/>
  <c r="J121" i="5"/>
  <c r="BK516" i="5"/>
  <c r="J468" i="6"/>
  <c r="J411" i="6"/>
  <c r="J394" i="7"/>
  <c r="J452" i="7"/>
  <c r="J154" i="8"/>
  <c r="BK141" i="9"/>
  <c r="J159" i="9"/>
  <c r="BK594" i="10"/>
  <c r="BK238" i="10"/>
  <c r="BK262" i="10"/>
  <c r="BK691" i="10"/>
  <c r="BK99" i="11"/>
  <c r="BK395" i="11"/>
  <c r="J296" i="11"/>
  <c r="BK172" i="12"/>
  <c r="BK158" i="13"/>
  <c r="J218" i="13"/>
  <c r="BK652" i="14"/>
  <c r="J341" i="14"/>
  <c r="J255" i="14"/>
  <c r="BK520" i="14"/>
  <c r="BK339" i="15"/>
  <c r="J309" i="15"/>
  <c r="BK273" i="16"/>
  <c r="J221" i="16"/>
  <c r="BK246" i="17"/>
  <c r="BK389" i="18"/>
  <c r="BK337" i="18"/>
  <c r="J337" i="18"/>
  <c r="BK417" i="19"/>
  <c r="J487" i="19"/>
  <c r="BK539" i="19"/>
  <c r="J435" i="20"/>
  <c r="J239" i="20"/>
  <c r="BK520" i="20"/>
  <c r="J161" i="21"/>
  <c r="J235" i="22"/>
  <c r="J88" i="23"/>
  <c r="J97" i="24"/>
  <c r="J1074" i="3"/>
  <c r="J1200" i="3"/>
  <c r="BK391" i="3"/>
  <c r="BK727" i="3"/>
  <c r="J895" i="3"/>
  <c r="J692" i="3"/>
  <c r="BK424" i="3"/>
  <c r="J656" i="3"/>
  <c r="J3264" i="4"/>
  <c r="J2410" i="4"/>
  <c r="BK477" i="4"/>
  <c r="J3083" i="4"/>
  <c r="J2324" i="4"/>
  <c r="BK1197" i="4"/>
  <c r="BK4035" i="4"/>
  <c r="BK2752" i="4"/>
  <c r="BK720" i="4"/>
  <c r="BK3097" i="4"/>
  <c r="J1546" i="4"/>
  <c r="BK4029" i="4"/>
  <c r="J3085" i="4"/>
  <c r="J1908" i="4"/>
  <c r="J3974" i="4"/>
  <c r="J2772" i="4"/>
  <c r="J1005" i="4"/>
  <c r="J3979" i="4"/>
  <c r="J3007" i="4"/>
  <c r="BK1787" i="4"/>
  <c r="J4216" i="4"/>
  <c r="J4101" i="4"/>
  <c r="J3122" i="4"/>
  <c r="BK1941" i="4"/>
  <c r="J460" i="4"/>
  <c r="J784" i="5"/>
  <c r="BK733" i="5"/>
  <c r="J155" i="5"/>
  <c r="BK396" i="5"/>
  <c r="J301" i="5"/>
  <c r="J391" i="6"/>
  <c r="BK205" i="6"/>
  <c r="BK446" i="7"/>
  <c r="J105" i="7"/>
  <c r="J158" i="8"/>
  <c r="J145" i="9"/>
  <c r="BK210" i="9"/>
  <c r="J136" i="10"/>
  <c r="J614" i="10"/>
  <c r="J376" i="10"/>
  <c r="BK117" i="11"/>
  <c r="J414" i="11"/>
  <c r="BK249" i="11"/>
  <c r="BK229" i="12"/>
  <c r="BK171" i="13"/>
  <c r="BK538" i="14"/>
  <c r="J504" i="14"/>
  <c r="BK480" i="14"/>
  <c r="BK248" i="14"/>
  <c r="BK395" i="15"/>
  <c r="BK140" i="15"/>
  <c r="J265" i="16"/>
  <c r="J328" i="17"/>
  <c r="J201" i="17"/>
  <c r="J231" i="18"/>
  <c r="J311" i="18"/>
  <c r="J269" i="18"/>
  <c r="BK198" i="19"/>
  <c r="J517" i="19"/>
  <c r="BK443" i="20"/>
  <c r="BK481" i="20"/>
  <c r="BK494" i="20"/>
  <c r="J256" i="20"/>
  <c r="BK240" i="22"/>
  <c r="J124" i="23"/>
  <c r="BK113" i="2"/>
  <c r="BK1200" i="3"/>
  <c r="BK281" i="3"/>
  <c r="BK1342" i="3"/>
  <c r="BK819" i="3"/>
  <c r="BK137" i="3"/>
  <c r="BK1084" i="3"/>
  <c r="J727" i="3"/>
  <c r="BK870" i="3"/>
  <c r="BK3562" i="4"/>
  <c r="J2610" i="4"/>
  <c r="J1506" i="4"/>
  <c r="BK538" i="4"/>
  <c r="BK3326" i="4"/>
  <c r="J2558" i="4"/>
  <c r="BK1431" i="4"/>
  <c r="J465" i="4"/>
  <c r="BK3220" i="4"/>
  <c r="BK2594" i="4"/>
  <c r="J1614" i="4"/>
  <c r="J3726" i="4"/>
  <c r="J2642" i="4"/>
  <c r="J1655" i="4"/>
  <c r="J222" i="4"/>
  <c r="J3022" i="4"/>
  <c r="BK2314" i="4"/>
  <c r="BK1261" i="4"/>
  <c r="J3380" i="4"/>
  <c r="BK2884" i="4"/>
  <c r="BK1758" i="4"/>
  <c r="BK3482" i="4"/>
  <c r="BK2506" i="4"/>
  <c r="BK1311" i="4"/>
  <c r="J4260" i="4"/>
  <c r="J4007" i="4"/>
  <c r="BK3083" i="4"/>
  <c r="J2101" i="4"/>
  <c r="BK1164" i="4"/>
  <c r="J526" i="5"/>
  <c r="J109" i="5"/>
  <c r="BK408" i="5"/>
  <c r="BK572" i="5"/>
  <c r="J103" i="5"/>
  <c r="BK567" i="6"/>
  <c r="J549" i="6"/>
  <c r="BK478" i="7"/>
  <c r="BK115" i="7"/>
  <c r="BK255" i="7"/>
  <c r="J186" i="8"/>
  <c r="J236" i="9"/>
  <c r="J261" i="9"/>
  <c r="J629" i="10"/>
  <c r="J446" i="10"/>
  <c r="BK551" i="10"/>
  <c r="BK296" i="11"/>
  <c r="BK373" i="11"/>
  <c r="BK351" i="11"/>
  <c r="BK121" i="11"/>
  <c r="J242" i="12"/>
  <c r="BK325" i="13"/>
  <c r="J137" i="13"/>
  <c r="BK181" i="13"/>
  <c r="J516" i="14"/>
  <c r="J430" i="14"/>
  <c r="BK496" i="14"/>
  <c r="J345" i="14"/>
  <c r="J333" i="15"/>
  <c r="BK135" i="15"/>
  <c r="BK299" i="15"/>
  <c r="J146" i="16"/>
  <c r="BK373" i="17"/>
  <c r="BK91" i="17"/>
  <c r="J229" i="17"/>
  <c r="BK266" i="18"/>
  <c r="J299" i="18"/>
  <c r="J344" i="19"/>
  <c r="BK237" i="19"/>
  <c r="J250" i="19"/>
  <c r="J237" i="19"/>
  <c r="J109" i="20"/>
  <c r="BK384" i="20"/>
  <c r="BK187" i="21"/>
  <c r="BK115" i="22"/>
  <c r="J240" i="22"/>
  <c r="J86" i="23"/>
  <c r="BK110" i="2"/>
  <c r="J83" i="2"/>
  <c r="BK980" i="3"/>
  <c r="J907" i="3"/>
  <c r="J1245" i="3"/>
  <c r="BK783" i="3"/>
  <c r="J976" i="3"/>
  <c r="BK1354" i="3"/>
  <c r="BK342" i="3"/>
  <c r="J755" i="3"/>
  <c r="J3695" i="4"/>
  <c r="J2314" i="4"/>
  <c r="BK1425" i="4"/>
  <c r="BK730" i="4"/>
  <c r="BK3535" i="4"/>
  <c r="J2748" i="4"/>
  <c r="BK1917" i="4"/>
  <c r="J4045" i="4"/>
  <c r="BK3006" i="4"/>
  <c r="BK2310" i="4"/>
  <c r="BK1322" i="4"/>
  <c r="J3937" i="4"/>
  <c r="BK2366" i="4"/>
  <c r="J1604" i="4"/>
  <c r="J175" i="4"/>
  <c r="BK3181" i="4"/>
  <c r="J2290" i="4"/>
  <c r="BK777" i="4"/>
  <c r="BK3356" i="4"/>
  <c r="J2690" i="4"/>
  <c r="BK1816" i="4"/>
  <c r="BK655" i="4"/>
  <c r="BK3450" i="4"/>
  <c r="J2682" i="4"/>
  <c r="J1478" i="4"/>
  <c r="BK254" i="4"/>
  <c r="BK4125" i="4"/>
  <c r="J3302" i="4"/>
  <c r="BK2462" i="4"/>
  <c r="BK1556" i="4"/>
  <c r="BK465" i="4"/>
  <c r="BK565" i="5"/>
  <c r="BK305" i="5"/>
  <c r="J256" i="5"/>
  <c r="BK602" i="5"/>
  <c r="BK426" i="6"/>
  <c r="BK115" i="6"/>
  <c r="J590" i="7"/>
  <c r="BK495" i="7"/>
  <c r="BK602" i="7"/>
  <c r="BK490" i="7"/>
  <c r="BK132" i="8"/>
  <c r="J294" i="9"/>
  <c r="J113" i="9"/>
  <c r="J220" i="10"/>
  <c r="J568" i="10"/>
  <c r="J412" i="10"/>
  <c r="J184" i="10"/>
  <c r="J695" i="10"/>
  <c r="J383" i="11"/>
  <c r="BK417" i="11"/>
  <c r="BK204" i="12"/>
  <c r="BK216" i="12"/>
  <c r="BK299" i="13"/>
  <c r="BK258" i="13"/>
  <c r="BK309" i="14"/>
  <c r="BK377" i="14"/>
  <c r="BK265" i="14"/>
  <c r="J484" i="14"/>
  <c r="J305" i="15"/>
  <c r="J270" i="15"/>
  <c r="J113" i="15"/>
  <c r="BK134" i="16"/>
  <c r="BK202" i="16"/>
  <c r="J186" i="17"/>
  <c r="BK134" i="17"/>
  <c r="J345" i="18"/>
  <c r="BK104" i="18"/>
  <c r="J359" i="18"/>
  <c r="BK533" i="19"/>
  <c r="J264" i="19"/>
  <c r="BK118" i="19"/>
  <c r="BK231" i="19"/>
  <c r="J443" i="20"/>
  <c r="BK413" i="20"/>
  <c r="BK323" i="20"/>
  <c r="BK101" i="21"/>
  <c r="BK195" i="22"/>
  <c r="J266" i="22"/>
  <c r="J94" i="23"/>
  <c r="J85" i="24"/>
  <c r="BK98" i="2"/>
  <c r="J1288" i="3"/>
  <c r="J795" i="3"/>
  <c r="J803" i="3"/>
  <c r="BK566" i="3"/>
  <c r="J412" i="3"/>
  <c r="BK177" i="3"/>
  <c r="BK122" i="3"/>
  <c r="BK353" i="3"/>
  <c r="J958" i="3"/>
  <c r="BK3521" i="4"/>
  <c r="J2622" i="4"/>
  <c r="J1694" i="4"/>
  <c r="BK797" i="4"/>
  <c r="BK3900" i="4"/>
  <c r="BK2948" i="4"/>
  <c r="J1927" i="4"/>
  <c r="J777" i="4"/>
  <c r="J3552" i="4"/>
  <c r="J2666" i="4"/>
  <c r="J1879" i="4"/>
  <c r="BK912" i="4"/>
  <c r="BK3292" i="4"/>
  <c r="J2586" i="4"/>
  <c r="J1720" i="4"/>
  <c r="J428" i="4"/>
  <c r="J3721" i="4"/>
  <c r="J2502" i="4"/>
  <c r="BK1376" i="4"/>
  <c r="J375" i="4"/>
  <c r="BK2804" i="4"/>
  <c r="J2137" i="4"/>
  <c r="J1197" i="4"/>
  <c r="BK406" i="4"/>
  <c r="BK3332" i="4"/>
  <c r="BK2562" i="4"/>
  <c r="J1288" i="4"/>
  <c r="BK4255" i="4"/>
  <c r="J4146" i="4"/>
  <c r="BK3721" i="4"/>
  <c r="BK2482" i="4"/>
  <c r="BK1546" i="4"/>
  <c r="J837" i="4"/>
  <c r="J191" i="4"/>
  <c r="BK266" i="5"/>
  <c r="J133" i="5"/>
  <c r="BK490" i="5"/>
  <c r="BK474" i="5"/>
  <c r="BK222" i="5"/>
  <c r="BK151" i="5"/>
  <c r="J464" i="5"/>
  <c r="J520" i="6"/>
  <c r="BK468" i="6"/>
  <c r="BK496" i="6"/>
  <c r="BK457" i="7"/>
  <c r="BK472" i="7"/>
  <c r="BK638" i="7"/>
  <c r="J228" i="8"/>
  <c r="BK140" i="8"/>
  <c r="BK236" i="9"/>
  <c r="J134" i="9"/>
  <c r="J394" i="10"/>
  <c r="BK462" i="10"/>
  <c r="J544" i="10"/>
  <c r="BK664" i="10"/>
  <c r="J474" i="10"/>
  <c r="BK183" i="11"/>
  <c r="J372" i="11"/>
  <c r="J328" i="11"/>
  <c r="BK372" i="11"/>
  <c r="J219" i="12"/>
  <c r="BK182" i="12"/>
  <c r="J273" i="13"/>
  <c r="J355" i="13"/>
  <c r="BK248" i="13"/>
  <c r="J271" i="14"/>
  <c r="J668" i="14"/>
  <c r="J648" i="14"/>
  <c r="BK578" i="14"/>
  <c r="J208" i="14"/>
  <c r="J379" i="15"/>
  <c r="BK220" i="15"/>
  <c r="BK374" i="15"/>
  <c r="BK127" i="15"/>
  <c r="J193" i="16"/>
  <c r="BK324" i="17"/>
  <c r="J254" i="17"/>
  <c r="BK387" i="17"/>
  <c r="J399" i="18"/>
  <c r="BK375" i="18"/>
  <c r="BK385" i="18"/>
  <c r="BK128" i="18"/>
  <c r="BK398" i="19"/>
  <c r="BK254" i="19"/>
  <c r="BK548" i="19"/>
  <c r="J159" i="19"/>
  <c r="BK270" i="19"/>
  <c r="J328" i="19"/>
  <c r="BK511" i="20"/>
  <c r="BK313" i="20"/>
  <c r="BK143" i="20"/>
  <c r="BK399" i="20"/>
  <c r="BK225" i="21"/>
  <c r="BK271" i="22"/>
  <c r="BK150" i="22"/>
  <c r="J90" i="23"/>
  <c r="BK88" i="2"/>
  <c r="BK972" i="3"/>
  <c r="J310" i="3"/>
  <c r="BK845" i="3"/>
  <c r="J363" i="3"/>
  <c r="BK680" i="3"/>
  <c r="J1102" i="3"/>
  <c r="J391" i="3"/>
  <c r="J1282" i="3"/>
  <c r="J342" i="3"/>
  <c r="J1223" i="3"/>
  <c r="BK376" i="3"/>
  <c r="BK1116" i="3"/>
  <c r="BK732" i="3"/>
  <c r="BK3792" i="4"/>
  <c r="J3220" i="4"/>
  <c r="BK2374" i="4"/>
  <c r="BK1144" i="4"/>
  <c r="J162" i="4"/>
  <c r="J3106" i="4"/>
  <c r="BK2546" i="4"/>
  <c r="J1460" i="4"/>
  <c r="BK4049" i="4"/>
  <c r="BK3142" i="4"/>
  <c r="J2005" i="4"/>
  <c r="J1144" i="4"/>
  <c r="BK3873" i="4"/>
  <c r="BK3151" i="4"/>
  <c r="BK2426" i="4"/>
  <c r="BK1361" i="4"/>
  <c r="J540" i="4"/>
  <c r="BK3133" i="4"/>
  <c r="J2193" i="4"/>
  <c r="J1128" i="4"/>
  <c r="BK3085" i="4"/>
  <c r="BK2130" i="4"/>
  <c r="J789" i="4"/>
  <c r="J3432" i="4"/>
  <c r="J2630" i="4"/>
  <c r="J1455" i="4"/>
  <c r="BK230" i="4"/>
  <c r="BK4133" i="4"/>
  <c r="BK3571" i="4"/>
  <c r="J2896" i="4"/>
  <c r="BK2324" i="4"/>
  <c r="BK1350" i="4"/>
  <c r="BK152" i="4"/>
  <c r="J408" i="5"/>
  <c r="J654" i="5"/>
  <c r="J469" i="5"/>
  <c r="BK145" i="5"/>
  <c r="BK485" i="5"/>
  <c r="BK532" i="6"/>
  <c r="BK145" i="6"/>
  <c r="J598" i="7"/>
  <c r="BK598" i="7"/>
  <c r="BK626" i="7"/>
  <c r="BK154" i="8"/>
  <c r="BK181" i="8"/>
  <c r="J163" i="9"/>
  <c r="J231" i="9"/>
  <c r="J594" i="10"/>
  <c r="BK649" i="10"/>
  <c r="J370" i="10"/>
  <c r="J262" i="10"/>
  <c r="J644" i="10"/>
  <c r="BK191" i="11"/>
  <c r="BK328" i="11"/>
  <c r="BK129" i="11"/>
  <c r="J283" i="11"/>
  <c r="BK118" i="12"/>
  <c r="BK177" i="12"/>
  <c r="J343" i="13"/>
  <c r="BK335" i="13"/>
  <c r="J607" i="14"/>
  <c r="J237" i="14"/>
  <c r="BK577" i="14"/>
  <c r="BK91" i="14"/>
  <c r="BK230" i="14"/>
  <c r="BK345" i="15"/>
  <c r="BK153" i="15"/>
  <c r="J205" i="15"/>
  <c r="J269" i="16"/>
  <c r="J209" i="16"/>
  <c r="BK368" i="17"/>
  <c r="J100" i="17"/>
  <c r="BK254" i="17"/>
  <c r="BK141" i="18"/>
  <c r="J145" i="18"/>
  <c r="J341" i="18"/>
  <c r="BK105" i="19"/>
  <c r="J338" i="19"/>
  <c r="BK333" i="19"/>
  <c r="J631" i="19"/>
  <c r="BK159" i="19"/>
  <c r="J100" i="19"/>
  <c r="BK209" i="20"/>
  <c r="BK328" i="20"/>
  <c r="BK161" i="20"/>
  <c r="BK172" i="21"/>
  <c r="BK130" i="22"/>
  <c r="J271" i="22"/>
  <c r="BK84" i="23"/>
  <c r="J102" i="2"/>
  <c r="BK86" i="2"/>
  <c r="BK243" i="3"/>
  <c r="BK369" i="3"/>
  <c r="J950" i="3"/>
  <c r="BK1223" i="3"/>
  <c r="J440" i="3"/>
  <c r="J962" i="3"/>
  <c r="BK316" i="3"/>
  <c r="BK849" i="3"/>
  <c r="J1314" i="3"/>
  <c r="J1250" i="3"/>
  <c r="J4025" i="4"/>
  <c r="J2963" i="4"/>
  <c r="J2082" i="4"/>
  <c r="BK1119" i="4"/>
  <c r="BK164" i="4"/>
  <c r="BK3038" i="4"/>
  <c r="J2350" i="4"/>
  <c r="BK1073" i="4"/>
  <c r="BK3511" i="4"/>
  <c r="BK2614" i="4"/>
  <c r="J1665" i="4"/>
  <c r="BK563" i="4"/>
  <c r="J3314" i="4"/>
  <c r="J2901" i="4"/>
  <c r="BK2068" i="4"/>
  <c r="BK1316" i="4"/>
  <c r="BK4054" i="4"/>
  <c r="BK2845" i="4"/>
  <c r="J1932" i="4"/>
  <c r="BK499" i="4"/>
  <c r="J3368" i="4"/>
  <c r="BK2654" i="4"/>
  <c r="J1973" i="4"/>
  <c r="J912" i="4"/>
  <c r="J3611" i="4"/>
  <c r="BK2706" i="4"/>
  <c r="BK1484" i="4"/>
  <c r="J434" i="4"/>
  <c r="BK4186" i="4"/>
  <c r="J4081" i="4"/>
  <c r="J3251" i="4"/>
  <c r="J2434" i="4"/>
  <c r="BK1470" i="4"/>
  <c r="BK573" i="4"/>
  <c r="J187" i="5"/>
  <c r="BK578" i="5"/>
  <c r="J752" i="5"/>
  <c r="BK241" i="5"/>
  <c r="BK582" i="6"/>
  <c r="BK536" i="6"/>
  <c r="J590" i="6"/>
  <c r="J524" i="7"/>
  <c r="BK606" i="7"/>
  <c r="BK376" i="7"/>
  <c r="BK169" i="8"/>
  <c r="J251" i="9"/>
  <c r="BK120" i="9"/>
  <c r="BK539" i="10"/>
  <c r="J232" i="10"/>
  <c r="J280" i="10"/>
  <c r="J654" i="10"/>
  <c r="J514" i="10"/>
  <c r="BK263" i="11"/>
  <c r="J268" i="13"/>
  <c r="J165" i="13"/>
  <c r="J192" i="13"/>
  <c r="BK127" i="14"/>
  <c r="J157" i="14"/>
  <c r="BK587" i="14"/>
  <c r="J381" i="14"/>
  <c r="BK157" i="14"/>
  <c r="J300" i="15"/>
  <c r="J197" i="15"/>
  <c r="J194" i="15"/>
  <c r="BK175" i="16"/>
  <c r="J270" i="17"/>
  <c r="BK170" i="17"/>
  <c r="BK328" i="17"/>
  <c r="BK366" i="18"/>
  <c r="BK307" i="18"/>
  <c r="J583" i="19"/>
  <c r="BK505" i="19"/>
  <c r="J225" i="19"/>
  <c r="J483" i="19"/>
  <c r="BK181" i="20"/>
  <c r="J145" i="20"/>
  <c r="J302" i="20"/>
  <c r="J141" i="20"/>
  <c r="J250" i="22"/>
  <c r="J165" i="22"/>
  <c r="J84" i="23"/>
  <c r="J118" i="2"/>
  <c r="J88" i="2"/>
  <c r="J566" i="3"/>
  <c r="J608" i="3"/>
  <c r="J882" i="3"/>
  <c r="BK1137" i="3"/>
  <c r="J204" i="3"/>
  <c r="BK223" i="3"/>
  <c r="J171" i="3"/>
  <c r="BK291" i="3"/>
  <c r="J849" i="3"/>
  <c r="BK3858" i="4"/>
  <c r="BK2930" i="4"/>
  <c r="J2286" i="4"/>
  <c r="J413" i="4"/>
  <c r="J3344" i="4"/>
  <c r="BK2302" i="4"/>
  <c r="J1307" i="4"/>
  <c r="BK4063" i="4"/>
  <c r="J3087" i="4"/>
  <c r="BK2270" i="4"/>
  <c r="J1338" i="4"/>
  <c r="J277" i="4"/>
  <c r="J3042" i="4"/>
  <c r="BK2061" i="4"/>
  <c r="J1415" i="4"/>
  <c r="BK3937" i="4"/>
  <c r="BK2602" i="4"/>
  <c r="BK1435" i="4"/>
  <c r="BK3540" i="4"/>
  <c r="J2698" i="4"/>
  <c r="BK1488" i="4"/>
  <c r="BK571" i="4"/>
  <c r="J3462" i="4"/>
  <c r="BK2702" i="4"/>
  <c r="J1844" i="4"/>
  <c r="J398" i="4"/>
  <c r="J4176" i="4"/>
  <c r="J3923" i="4"/>
  <c r="BK2952" i="4"/>
  <c r="J2442" i="4"/>
  <c r="J1649" i="4"/>
  <c r="J439" i="4"/>
  <c r="J367" i="5"/>
  <c r="BK315" i="5"/>
  <c r="BK353" i="5"/>
  <c r="J806" i="5"/>
  <c r="J506" i="5"/>
  <c r="BK496" i="5"/>
  <c r="BK95" i="6"/>
  <c r="J436" i="6"/>
  <c r="BK340" i="7"/>
  <c r="BK515" i="7"/>
  <c r="J618" i="7"/>
  <c r="BK105" i="7"/>
  <c r="J207" i="8"/>
  <c r="J241" i="9"/>
  <c r="BK688" i="10"/>
  <c r="BK286" i="10"/>
  <c r="J358" i="10"/>
  <c r="J352" i="10"/>
  <c r="J196" i="10"/>
  <c r="J195" i="11"/>
  <c r="BK195" i="11"/>
  <c r="BK339" i="11"/>
  <c r="J225" i="12"/>
  <c r="BK187" i="12"/>
  <c r="BK309" i="13"/>
  <c r="J147" i="13"/>
  <c r="J225" i="14"/>
  <c r="BK607" i="14"/>
  <c r="BK174" i="14"/>
  <c r="J281" i="14"/>
  <c r="BK329" i="14"/>
  <c r="J287" i="15"/>
  <c r="J108" i="15"/>
  <c r="J316" i="15"/>
  <c r="J151" i="16"/>
  <c r="BK233" i="17"/>
  <c r="BK194" i="17"/>
  <c r="BK220" i="17"/>
  <c r="BK341" i="18"/>
  <c r="BK333" i="18"/>
  <c r="J605" i="19"/>
  <c r="BK344" i="19"/>
  <c r="J213" i="19"/>
  <c r="BK113" i="19"/>
  <c r="J128" i="19"/>
  <c r="BK364" i="20"/>
  <c r="J209" i="20"/>
  <c r="BK93" i="20"/>
  <c r="BK177" i="21"/>
  <c r="BK261" i="22"/>
  <c r="J155" i="22"/>
  <c r="BK124" i="23"/>
  <c r="BK100" i="2"/>
  <c r="BK1207" i="3"/>
  <c r="BK755" i="3"/>
  <c r="J1116" i="3"/>
  <c r="J966" i="3"/>
  <c r="J954" i="3"/>
  <c r="BK1110" i="3"/>
  <c r="BK932" i="3"/>
  <c r="J1297" i="3"/>
  <c r="J1370" i="3"/>
  <c r="J3839" i="4"/>
  <c r="BK2856" i="4"/>
  <c r="J1898" i="4"/>
  <c r="J845" i="4"/>
  <c r="BK4058" i="4"/>
  <c r="BK2976" i="4"/>
  <c r="BK2354" i="4"/>
  <c r="BK869" i="4"/>
  <c r="J3907" i="4"/>
  <c r="BK2944" i="4"/>
  <c r="J2298" i="4"/>
  <c r="BK1228" i="4"/>
  <c r="BK3861" i="4"/>
  <c r="J3225" i="4"/>
  <c r="BK2514" i="4"/>
  <c r="BK1056" i="4"/>
  <c r="J3812" i="4"/>
  <c r="J2796" i="4"/>
  <c r="J1782" i="4"/>
  <c r="J377" i="4"/>
  <c r="BK3082" i="4"/>
  <c r="BK1873" i="4"/>
  <c r="J550" i="4"/>
  <c r="J3006" i="4"/>
  <c r="J2514" i="4"/>
  <c r="BK1715" i="4"/>
  <c r="BK460" i="4"/>
  <c r="J4191" i="4"/>
  <c r="J3824" i="4"/>
  <c r="BK3736" i="4"/>
  <c r="J2860" i="4"/>
  <c r="BK2137" i="4"/>
  <c r="BK850" i="4"/>
  <c r="BK557" i="5"/>
  <c r="J246" i="5"/>
  <c r="J293" i="5"/>
  <c r="J414" i="5"/>
  <c r="BK93" i="5"/>
  <c r="BK662" i="5"/>
  <c r="J528" i="6"/>
  <c r="BK283" i="6"/>
  <c r="BK422" i="7"/>
  <c r="J530" i="7"/>
  <c r="BK614" i="7"/>
  <c r="BK112" i="8"/>
  <c r="BK186" i="9"/>
  <c r="J494" i="10"/>
  <c r="BK639" i="10"/>
  <c r="BK226" i="10"/>
  <c r="BK457" i="10"/>
  <c r="J87" i="11"/>
  <c r="J203" i="11"/>
  <c r="BK203" i="11"/>
  <c r="J204" i="12"/>
  <c r="BK347" i="13"/>
  <c r="BK363" i="13"/>
  <c r="J435" i="14"/>
  <c r="BK103" i="14"/>
  <c r="J132" i="14"/>
  <c r="J276" i="14"/>
  <c r="J144" i="15"/>
  <c r="J171" i="15"/>
  <c r="J243" i="16"/>
  <c r="J225" i="17"/>
  <c r="J147" i="17"/>
  <c r="BK91" i="18"/>
  <c r="J395" i="18"/>
  <c r="BK213" i="19"/>
  <c r="BK595" i="19"/>
  <c r="J306" i="19"/>
  <c r="BK437" i="19"/>
  <c r="J205" i="20"/>
  <c r="J219" i="20"/>
  <c r="J202" i="21"/>
  <c r="J112" i="22"/>
  <c r="BK94" i="23"/>
  <c r="J85" i="2"/>
  <c r="BK511" i="3"/>
  <c r="J1023" i="3"/>
  <c r="BK954" i="3"/>
  <c r="BK1239" i="3"/>
  <c r="J1158" i="3"/>
  <c r="J1228" i="3"/>
  <c r="BK1302" i="3"/>
  <c r="J1192" i="3"/>
  <c r="BK4017" i="4"/>
  <c r="J2944" i="4"/>
  <c r="BK1830" i="4"/>
  <c r="BK243" i="4"/>
  <c r="J2968" i="4"/>
  <c r="BK1904" i="4"/>
  <c r="J571" i="4"/>
  <c r="J3092" i="4"/>
  <c r="J2075" i="4"/>
  <c r="BK526" i="4"/>
  <c r="BK2963" i="4"/>
  <c r="BK2021" i="4"/>
  <c r="BK964" i="4"/>
  <c r="J2980" i="4"/>
  <c r="J2217" i="4"/>
  <c r="BK540" i="4"/>
  <c r="BK3320" i="4"/>
  <c r="BK1927" i="4"/>
  <c r="J865" i="4"/>
  <c r="J3688" i="4"/>
  <c r="BK2714" i="4"/>
  <c r="J1188" i="4"/>
  <c r="J4235" i="4"/>
  <c r="J4129" i="4"/>
  <c r="J2844" i="4"/>
  <c r="BK2223" i="4"/>
  <c r="J589" i="4"/>
  <c r="J309" i="5"/>
  <c r="J329" i="5"/>
  <c r="BK799" i="5"/>
  <c r="J222" i="5"/>
  <c r="J97" i="5"/>
  <c r="J577" i="6"/>
  <c r="BK577" i="6"/>
  <c r="J111" i="7"/>
  <c r="BK520" i="7"/>
  <c r="BK104" i="8"/>
  <c r="J277" i="9"/>
  <c r="J124" i="10"/>
  <c r="J298" i="10"/>
  <c r="BK484" i="10"/>
  <c r="BK112" i="10"/>
  <c r="BK322" i="10"/>
  <c r="J121" i="11"/>
  <c r="BK275" i="11"/>
  <c r="J234" i="12"/>
  <c r="J142" i="13"/>
  <c r="J263" i="13"/>
  <c r="BK169" i="14"/>
  <c r="BK242" i="14"/>
  <c r="BK150" i="14"/>
  <c r="BK353" i="15"/>
  <c r="J253" i="16"/>
  <c r="BK119" i="16"/>
  <c r="BK293" i="17"/>
  <c r="J164" i="17"/>
  <c r="BK208" i="18"/>
  <c r="J245" i="18"/>
  <c r="BK377" i="19"/>
  <c r="J557" i="19"/>
  <c r="BK291" i="19"/>
  <c r="J412" i="19"/>
  <c r="J488" i="20"/>
  <c r="BK500" i="20"/>
  <c r="BK115" i="21"/>
  <c r="J115" i="22"/>
  <c r="BK123" i="24"/>
  <c r="R1217" i="3" l="1"/>
  <c r="P1217" i="3"/>
  <c r="T81" i="2"/>
  <c r="T80" i="2" s="1"/>
  <c r="R106" i="3"/>
  <c r="P315" i="3"/>
  <c r="P368" i="3"/>
  <c r="P888" i="3"/>
  <c r="T900" i="3"/>
  <c r="R1007" i="3"/>
  <c r="P1097" i="3"/>
  <c r="BK1136" i="3"/>
  <c r="J1136" i="3"/>
  <c r="J75" i="3" s="1"/>
  <c r="BK1185" i="3"/>
  <c r="J1185" i="3"/>
  <c r="J78" i="3" s="1"/>
  <c r="P1244" i="3"/>
  <c r="T1341" i="3"/>
  <c r="T151" i="4"/>
  <c r="P766" i="4"/>
  <c r="BK1301" i="4"/>
  <c r="J1301" i="4"/>
  <c r="J67" i="4"/>
  <c r="BK1385" i="4"/>
  <c r="J1385" i="4"/>
  <c r="J71" i="4" s="1"/>
  <c r="BK1603" i="4"/>
  <c r="J1603" i="4"/>
  <c r="J73" i="4" s="1"/>
  <c r="T1659" i="4"/>
  <c r="R1719" i="4"/>
  <c r="P1820" i="4"/>
  <c r="R1887" i="4"/>
  <c r="BK1955" i="4"/>
  <c r="J1955" i="4"/>
  <c r="J84" i="4"/>
  <c r="R2329" i="4"/>
  <c r="R2822" i="4"/>
  <c r="P2878" i="4"/>
  <c r="P2821" i="4" s="1"/>
  <c r="BK2906" i="4"/>
  <c r="J2906" i="4" s="1"/>
  <c r="J94" i="4" s="1"/>
  <c r="BK2934" i="4"/>
  <c r="J2934" i="4"/>
  <c r="J95" i="4" s="1"/>
  <c r="BK2962" i="4"/>
  <c r="J2962" i="4"/>
  <c r="J96" i="4" s="1"/>
  <c r="BK3012" i="4"/>
  <c r="J3012" i="4" s="1"/>
  <c r="J98" i="4" s="1"/>
  <c r="BK3061" i="4"/>
  <c r="J3061" i="4" s="1"/>
  <c r="J100" i="4" s="1"/>
  <c r="BK3105" i="4"/>
  <c r="J3105" i="4" s="1"/>
  <c r="J102" i="4" s="1"/>
  <c r="BK3174" i="4"/>
  <c r="J3174" i="4"/>
  <c r="J105" i="4"/>
  <c r="BK3209" i="4"/>
  <c r="J3209" i="4" s="1"/>
  <c r="J106" i="4" s="1"/>
  <c r="P3343" i="4"/>
  <c r="R3385" i="4"/>
  <c r="P3461" i="4"/>
  <c r="T3515" i="4"/>
  <c r="P3615" i="4"/>
  <c r="R3745" i="4"/>
  <c r="R3811" i="4"/>
  <c r="P4012" i="4"/>
  <c r="T328" i="5"/>
  <c r="BK732" i="5"/>
  <c r="J732" i="5" s="1"/>
  <c r="J68" i="5" s="1"/>
  <c r="T94" i="6"/>
  <c r="BK589" i="6"/>
  <c r="J589" i="6" s="1"/>
  <c r="J70" i="6" s="1"/>
  <c r="R94" i="7"/>
  <c r="BK692" i="7"/>
  <c r="BK691" i="7" s="1"/>
  <c r="J691" i="7" s="1"/>
  <c r="J69" i="7" s="1"/>
  <c r="R218" i="8"/>
  <c r="T92" i="9"/>
  <c r="P317" i="9"/>
  <c r="P86" i="10"/>
  <c r="R445" i="10"/>
  <c r="P86" i="11"/>
  <c r="R226" i="11"/>
  <c r="BK171" i="12"/>
  <c r="J171" i="12" s="1"/>
  <c r="J62" i="12" s="1"/>
  <c r="T131" i="13"/>
  <c r="P170" i="13"/>
  <c r="BK191" i="13"/>
  <c r="J191" i="13" s="1"/>
  <c r="J65" i="13" s="1"/>
  <c r="T314" i="13"/>
  <c r="T182" i="14"/>
  <c r="BK447" i="14"/>
  <c r="J447" i="14"/>
  <c r="J65" i="14" s="1"/>
  <c r="R612" i="14"/>
  <c r="BK152" i="15"/>
  <c r="J152" i="15"/>
  <c r="J66" i="15"/>
  <c r="BK269" i="15"/>
  <c r="J269" i="15" s="1"/>
  <c r="J68" i="15" s="1"/>
  <c r="R321" i="15"/>
  <c r="P183" i="16"/>
  <c r="BK233" i="16"/>
  <c r="J233" i="16" s="1"/>
  <c r="J68" i="16" s="1"/>
  <c r="T90" i="17"/>
  <c r="T90" i="18"/>
  <c r="T94" i="19"/>
  <c r="T472" i="19"/>
  <c r="R372" i="20"/>
  <c r="R229" i="21"/>
  <c r="R260" i="22"/>
  <c r="T281" i="22"/>
  <c r="BK401" i="3"/>
  <c r="J401" i="3" s="1"/>
  <c r="J64" i="3" s="1"/>
  <c r="BK919" i="3"/>
  <c r="J919" i="3" s="1"/>
  <c r="J68" i="3" s="1"/>
  <c r="P949" i="3"/>
  <c r="T971" i="3"/>
  <c r="R993" i="3"/>
  <c r="BK1097" i="3"/>
  <c r="J1097" i="3"/>
  <c r="J73" i="3" s="1"/>
  <c r="T1136" i="3"/>
  <c r="T1185" i="3"/>
  <c r="BK1233" i="3"/>
  <c r="J1233" i="3"/>
  <c r="J80" i="3"/>
  <c r="T1313" i="3"/>
  <c r="T301" i="4"/>
  <c r="T453" i="4"/>
  <c r="T638" i="4"/>
  <c r="R680" i="4"/>
  <c r="R1321" i="4"/>
  <c r="R1498" i="4"/>
  <c r="BK1620" i="4"/>
  <c r="J1620" i="4" s="1"/>
  <c r="J75" i="4" s="1"/>
  <c r="BK1698" i="4"/>
  <c r="J1698" i="4" s="1"/>
  <c r="J77" i="4" s="1"/>
  <c r="P1772" i="4"/>
  <c r="T1849" i="4"/>
  <c r="T1916" i="4"/>
  <c r="T1955" i="4"/>
  <c r="T1985" i="4"/>
  <c r="P2260" i="4"/>
  <c r="T2747" i="4"/>
  <c r="R2850" i="4"/>
  <c r="R2906" i="4"/>
  <c r="R2934" i="4"/>
  <c r="R2962" i="4"/>
  <c r="BK3032" i="4"/>
  <c r="J3032" i="4"/>
  <c r="J99" i="4" s="1"/>
  <c r="R3091" i="4"/>
  <c r="T3127" i="4"/>
  <c r="R3244" i="4"/>
  <c r="T3343" i="4"/>
  <c r="P3420" i="4"/>
  <c r="R3481" i="4"/>
  <c r="T3556" i="4"/>
  <c r="BK3590" i="4"/>
  <c r="J3590" i="4" s="1"/>
  <c r="J117" i="4" s="1"/>
  <c r="T3712" i="4"/>
  <c r="P3778" i="4"/>
  <c r="T3831" i="4"/>
  <c r="P3866" i="4"/>
  <c r="T3888" i="4"/>
  <c r="P3942" i="4"/>
  <c r="R3992" i="4"/>
  <c r="R328" i="5"/>
  <c r="P732" i="5"/>
  <c r="BK94" i="6"/>
  <c r="BK581" i="6"/>
  <c r="J581" i="6" s="1"/>
  <c r="J68" i="6" s="1"/>
  <c r="T554" i="7"/>
  <c r="T692" i="7"/>
  <c r="T691" i="7" s="1"/>
  <c r="P91" i="8"/>
  <c r="T250" i="8"/>
  <c r="P266" i="9"/>
  <c r="BK111" i="10"/>
  <c r="J111" i="10"/>
  <c r="J62" i="10" s="1"/>
  <c r="T687" i="10"/>
  <c r="BK141" i="11"/>
  <c r="J141" i="11"/>
  <c r="J62" i="11"/>
  <c r="BK363" i="11"/>
  <c r="J363" i="11" s="1"/>
  <c r="J64" i="11" s="1"/>
  <c r="R171" i="12"/>
  <c r="P131" i="13"/>
  <c r="T170" i="13"/>
  <c r="T191" i="13"/>
  <c r="P314" i="13"/>
  <c r="R90" i="14"/>
  <c r="T308" i="14"/>
  <c r="T389" i="14"/>
  <c r="BK551" i="14"/>
  <c r="J551" i="14" s="1"/>
  <c r="J66" i="14" s="1"/>
  <c r="T586" i="14"/>
  <c r="BK95" i="15"/>
  <c r="J95" i="15"/>
  <c r="J65" i="15" s="1"/>
  <c r="R225" i="15"/>
  <c r="R292" i="15"/>
  <c r="T373" i="15"/>
  <c r="P92" i="16"/>
  <c r="P233" i="16"/>
  <c r="P90" i="17"/>
  <c r="P89" i="17" s="1"/>
  <c r="P88" i="17" s="1"/>
  <c r="AU73" i="1" s="1"/>
  <c r="P382" i="17"/>
  <c r="BK394" i="18"/>
  <c r="J394" i="18" s="1"/>
  <c r="J66" i="18" s="1"/>
  <c r="BK315" i="19"/>
  <c r="J315" i="19" s="1"/>
  <c r="J66" i="19" s="1"/>
  <c r="T337" i="19"/>
  <c r="T677" i="19"/>
  <c r="BK92" i="20"/>
  <c r="R301" i="20"/>
  <c r="R506" i="20"/>
  <c r="BK86" i="21"/>
  <c r="J86" i="21" s="1"/>
  <c r="J61" i="21" s="1"/>
  <c r="T86" i="22"/>
  <c r="P281" i="22"/>
  <c r="T401" i="3"/>
  <c r="P919" i="3"/>
  <c r="BK949" i="3"/>
  <c r="J949" i="3"/>
  <c r="J69" i="3" s="1"/>
  <c r="R971" i="3"/>
  <c r="T993" i="3"/>
  <c r="T1115" i="3"/>
  <c r="P1149" i="3"/>
  <c r="T1163" i="3"/>
  <c r="R1244" i="3"/>
  <c r="P1341" i="3"/>
  <c r="P151" i="4"/>
  <c r="R766" i="4"/>
  <c r="R1301" i="4"/>
  <c r="R1385" i="4"/>
  <c r="R1384" i="4" s="1"/>
  <c r="R1603" i="4"/>
  <c r="BK1659" i="4"/>
  <c r="J1659" i="4"/>
  <c r="J76" i="4" s="1"/>
  <c r="T1719" i="4"/>
  <c r="BK1849" i="4"/>
  <c r="J1849" i="4" s="1"/>
  <c r="J81" i="4" s="1"/>
  <c r="R1916" i="4"/>
  <c r="R1955" i="4"/>
  <c r="T2329" i="4"/>
  <c r="T2822" i="4"/>
  <c r="T2878" i="4"/>
  <c r="T2962" i="4"/>
  <c r="T3012" i="4"/>
  <c r="P3061" i="4"/>
  <c r="P3105" i="4"/>
  <c r="R3174" i="4"/>
  <c r="R3209" i="4"/>
  <c r="BK3301" i="4"/>
  <c r="J3301" i="4" s="1"/>
  <c r="J109" i="4" s="1"/>
  <c r="BK3385" i="4"/>
  <c r="J3385" i="4" s="1"/>
  <c r="J111" i="4" s="1"/>
  <c r="BK3461" i="4"/>
  <c r="J3461" i="4"/>
  <c r="J113" i="4" s="1"/>
  <c r="BK3515" i="4"/>
  <c r="J3515" i="4"/>
  <c r="J115" i="4" s="1"/>
  <c r="BK3615" i="4"/>
  <c r="J3615" i="4" s="1"/>
  <c r="J118" i="4" s="1"/>
  <c r="BK3745" i="4"/>
  <c r="J3745" i="4" s="1"/>
  <c r="J121" i="4" s="1"/>
  <c r="P3811" i="4"/>
  <c r="R4012" i="4"/>
  <c r="P328" i="5"/>
  <c r="T732" i="5"/>
  <c r="P94" i="6"/>
  <c r="T589" i="6"/>
  <c r="T588" i="6" s="1"/>
  <c r="T94" i="7"/>
  <c r="T93" i="7"/>
  <c r="T681" i="7"/>
  <c r="BK91" i="8"/>
  <c r="P250" i="8"/>
  <c r="T266" i="9"/>
  <c r="R111" i="10"/>
  <c r="BK687" i="10"/>
  <c r="J687" i="10"/>
  <c r="J64" i="10" s="1"/>
  <c r="R141" i="11"/>
  <c r="P363" i="11"/>
  <c r="R85" i="12"/>
  <c r="BK224" i="12"/>
  <c r="J224" i="12" s="1"/>
  <c r="J63" i="12" s="1"/>
  <c r="T90" i="13"/>
  <c r="BK152" i="13"/>
  <c r="J152" i="13" s="1"/>
  <c r="J63" i="13" s="1"/>
  <c r="R217" i="13"/>
  <c r="R293" i="13"/>
  <c r="BK90" i="14"/>
  <c r="P308" i="14"/>
  <c r="P389" i="14"/>
  <c r="T551" i="14"/>
  <c r="R586" i="14"/>
  <c r="T152" i="15"/>
  <c r="R269" i="15"/>
  <c r="T321" i="15"/>
  <c r="BK183" i="16"/>
  <c r="J183" i="16" s="1"/>
  <c r="J66" i="16" s="1"/>
  <c r="T233" i="16"/>
  <c r="T394" i="18"/>
  <c r="P315" i="19"/>
  <c r="BK337" i="19"/>
  <c r="J337" i="19"/>
  <c r="J67" i="19" s="1"/>
  <c r="R677" i="19"/>
  <c r="BK372" i="20"/>
  <c r="J372" i="20" s="1"/>
  <c r="J67" i="20" s="1"/>
  <c r="T86" i="21"/>
  <c r="BK229" i="21"/>
  <c r="J229" i="21"/>
  <c r="J64" i="21" s="1"/>
  <c r="P86" i="22"/>
  <c r="R292" i="22"/>
  <c r="BK106" i="3"/>
  <c r="J106" i="3" s="1"/>
  <c r="J61" i="3" s="1"/>
  <c r="BK315" i="3"/>
  <c r="J315" i="3"/>
  <c r="J62" i="3" s="1"/>
  <c r="BK368" i="3"/>
  <c r="J368" i="3"/>
  <c r="J63" i="3" s="1"/>
  <c r="BK888" i="3"/>
  <c r="J888" i="3" s="1"/>
  <c r="J65" i="3" s="1"/>
  <c r="BK900" i="3"/>
  <c r="J900" i="3" s="1"/>
  <c r="J67" i="3" s="1"/>
  <c r="P1007" i="3"/>
  <c r="P1115" i="3"/>
  <c r="T1149" i="3"/>
  <c r="R1163" i="3"/>
  <c r="P1233" i="3"/>
  <c r="R1313" i="3"/>
  <c r="R151" i="4"/>
  <c r="T766" i="4"/>
  <c r="P1301" i="4"/>
  <c r="P1385" i="4"/>
  <c r="P1603" i="4"/>
  <c r="R1659" i="4"/>
  <c r="P1719" i="4"/>
  <c r="R1849" i="4"/>
  <c r="P1916" i="4"/>
  <c r="T1968" i="4"/>
  <c r="BK2329" i="4"/>
  <c r="J2329" i="4" s="1"/>
  <c r="J88" i="4" s="1"/>
  <c r="BK2822" i="4"/>
  <c r="J2822" i="4"/>
  <c r="J91" i="4"/>
  <c r="P2850" i="4"/>
  <c r="T2906" i="4"/>
  <c r="P2934" i="4"/>
  <c r="P2962" i="4"/>
  <c r="P3012" i="4"/>
  <c r="T3061" i="4"/>
  <c r="BK3127" i="4"/>
  <c r="J3127" i="4"/>
  <c r="J103" i="4" s="1"/>
  <c r="BK3244" i="4"/>
  <c r="J3244" i="4"/>
  <c r="J107" i="4" s="1"/>
  <c r="T3301" i="4"/>
  <c r="P3385" i="4"/>
  <c r="T3461" i="4"/>
  <c r="R3515" i="4"/>
  <c r="R3615" i="4"/>
  <c r="P3745" i="4"/>
  <c r="BK3811" i="4"/>
  <c r="J3811" i="4" s="1"/>
  <c r="J123" i="4" s="1"/>
  <c r="T4012" i="4"/>
  <c r="BK90" i="5"/>
  <c r="BK292" i="5"/>
  <c r="J292" i="5" s="1"/>
  <c r="J63" i="5" s="1"/>
  <c r="BK314" i="5"/>
  <c r="J314" i="5" s="1"/>
  <c r="J64" i="5" s="1"/>
  <c r="BK577" i="5"/>
  <c r="J577" i="5" s="1"/>
  <c r="J67" i="5" s="1"/>
  <c r="BK467" i="6"/>
  <c r="J467" i="6"/>
  <c r="J67" i="6"/>
  <c r="R589" i="6"/>
  <c r="R588" i="6" s="1"/>
  <c r="P94" i="7"/>
  <c r="BK681" i="7"/>
  <c r="J681" i="7"/>
  <c r="J68" i="7"/>
  <c r="T218" i="8"/>
  <c r="R266" i="9"/>
  <c r="T86" i="10"/>
  <c r="BK445" i="10"/>
  <c r="J445" i="10" s="1"/>
  <c r="J63" i="10" s="1"/>
  <c r="T141" i="11"/>
  <c r="T363" i="11"/>
  <c r="BK85" i="12"/>
  <c r="J85" i="12"/>
  <c r="J61" i="12" s="1"/>
  <c r="T224" i="12"/>
  <c r="R90" i="13"/>
  <c r="T152" i="13"/>
  <c r="R191" i="13"/>
  <c r="R314" i="13"/>
  <c r="BK182" i="14"/>
  <c r="J182" i="14"/>
  <c r="J62" i="14" s="1"/>
  <c r="R447" i="14"/>
  <c r="T612" i="14"/>
  <c r="P95" i="15"/>
  <c r="BK225" i="15"/>
  <c r="J225" i="15"/>
  <c r="J67" i="15"/>
  <c r="BK292" i="15"/>
  <c r="J292" i="15" s="1"/>
  <c r="J69" i="15" s="1"/>
  <c r="P373" i="15"/>
  <c r="T92" i="16"/>
  <c r="R315" i="19"/>
  <c r="P337" i="19"/>
  <c r="BK677" i="19"/>
  <c r="J677" i="19"/>
  <c r="J70" i="19" s="1"/>
  <c r="T372" i="20"/>
  <c r="P260" i="22"/>
  <c r="BK281" i="22"/>
  <c r="J281" i="22"/>
  <c r="J63" i="22"/>
  <c r="P83" i="23"/>
  <c r="P82" i="23"/>
  <c r="P81" i="23" s="1"/>
  <c r="AU80" i="1" s="1"/>
  <c r="P81" i="2"/>
  <c r="P80" i="2" s="1"/>
  <c r="AU55" i="1" s="1"/>
  <c r="T106" i="3"/>
  <c r="T315" i="3"/>
  <c r="T368" i="3"/>
  <c r="R888" i="3"/>
  <c r="R900" i="3"/>
  <c r="BK1007" i="3"/>
  <c r="J1007" i="3" s="1"/>
  <c r="J72" i="3" s="1"/>
  <c r="R1097" i="3"/>
  <c r="P1136" i="3"/>
  <c r="P1185" i="3"/>
  <c r="R1233" i="3"/>
  <c r="P1313" i="3"/>
  <c r="BK301" i="4"/>
  <c r="J301" i="4" s="1"/>
  <c r="J62" i="4" s="1"/>
  <c r="P453" i="4"/>
  <c r="R638" i="4"/>
  <c r="BK680" i="4"/>
  <c r="J680" i="4" s="1"/>
  <c r="J65" i="4" s="1"/>
  <c r="BK1321" i="4"/>
  <c r="J1321" i="4" s="1"/>
  <c r="J69" i="4" s="1"/>
  <c r="T1498" i="4"/>
  <c r="P1620" i="4"/>
  <c r="P1698" i="4"/>
  <c r="R1772" i="4"/>
  <c r="R1820" i="4"/>
  <c r="P1887" i="4"/>
  <c r="BK1968" i="4"/>
  <c r="J1968" i="4"/>
  <c r="J85" i="4"/>
  <c r="R1985" i="4"/>
  <c r="BK2260" i="4"/>
  <c r="J2260" i="4" s="1"/>
  <c r="J87" i="4" s="1"/>
  <c r="R2747" i="4"/>
  <c r="BK2878" i="4"/>
  <c r="J2878" i="4"/>
  <c r="J93" i="4"/>
  <c r="P2906" i="4"/>
  <c r="T2934" i="4"/>
  <c r="P2990" i="4"/>
  <c r="P3032" i="4"/>
  <c r="T3091" i="4"/>
  <c r="T3105" i="4"/>
  <c r="P3174" i="4"/>
  <c r="T3209" i="4"/>
  <c r="P3301" i="4"/>
  <c r="R3420" i="4"/>
  <c r="T3481" i="4"/>
  <c r="P3556" i="4"/>
  <c r="T3590" i="4"/>
  <c r="P3712" i="4"/>
  <c r="P3711" i="4"/>
  <c r="R3778" i="4"/>
  <c r="BK3831" i="4"/>
  <c r="J3831" i="4"/>
  <c r="J124" i="4" s="1"/>
  <c r="BK3866" i="4"/>
  <c r="J3866" i="4"/>
  <c r="J125" i="4" s="1"/>
  <c r="R3888" i="4"/>
  <c r="BK3942" i="4"/>
  <c r="J3942" i="4"/>
  <c r="J127" i="4"/>
  <c r="BK3992" i="4"/>
  <c r="J3992" i="4"/>
  <c r="J128" i="4"/>
  <c r="BK328" i="5"/>
  <c r="J328" i="5"/>
  <c r="J66" i="5"/>
  <c r="R732" i="5"/>
  <c r="R94" i="6"/>
  <c r="P589" i="6"/>
  <c r="P588" i="6"/>
  <c r="BK554" i="7"/>
  <c r="J554" i="7" s="1"/>
  <c r="J67" i="7" s="1"/>
  <c r="P692" i="7"/>
  <c r="P691" i="7"/>
  <c r="BK218" i="8"/>
  <c r="J218" i="8" s="1"/>
  <c r="J66" i="8" s="1"/>
  <c r="BK92" i="9"/>
  <c r="J92" i="9" s="1"/>
  <c r="J65" i="9" s="1"/>
  <c r="BK317" i="9"/>
  <c r="J317" i="9"/>
  <c r="J68" i="9"/>
  <c r="P111" i="10"/>
  <c r="R687" i="10"/>
  <c r="BK86" i="11"/>
  <c r="J86" i="11" s="1"/>
  <c r="J61" i="11" s="1"/>
  <c r="BK226" i="11"/>
  <c r="J226" i="11"/>
  <c r="J63" i="11"/>
  <c r="P85" i="12"/>
  <c r="R224" i="12"/>
  <c r="R131" i="13"/>
  <c r="R170" i="13"/>
  <c r="P191" i="13"/>
  <c r="BK314" i="13"/>
  <c r="J314" i="13"/>
  <c r="J68" i="13"/>
  <c r="P182" i="14"/>
  <c r="T447" i="14"/>
  <c r="BK612" i="14"/>
  <c r="J612" i="14" s="1"/>
  <c r="J68" i="14" s="1"/>
  <c r="R95" i="15"/>
  <c r="P225" i="15"/>
  <c r="P292" i="15"/>
  <c r="BK373" i="15"/>
  <c r="J373" i="15" s="1"/>
  <c r="J71" i="15" s="1"/>
  <c r="T183" i="16"/>
  <c r="R208" i="16"/>
  <c r="BK90" i="17"/>
  <c r="J90" i="17" s="1"/>
  <c r="J65" i="17" s="1"/>
  <c r="T382" i="17"/>
  <c r="P90" i="18"/>
  <c r="T315" i="19"/>
  <c r="R337" i="19"/>
  <c r="P677" i="19"/>
  <c r="T92" i="20"/>
  <c r="BK301" i="20"/>
  <c r="J301" i="20"/>
  <c r="J66" i="20" s="1"/>
  <c r="P506" i="20"/>
  <c r="R86" i="21"/>
  <c r="R85" i="21" s="1"/>
  <c r="R84" i="21" s="1"/>
  <c r="BK86" i="22"/>
  <c r="BK292" i="22"/>
  <c r="J292" i="22"/>
  <c r="J64" i="22" s="1"/>
  <c r="R81" i="2"/>
  <c r="R80" i="2"/>
  <c r="R401" i="3"/>
  <c r="R919" i="3"/>
  <c r="R949" i="3"/>
  <c r="P971" i="3"/>
  <c r="BK993" i="3"/>
  <c r="J993" i="3" s="1"/>
  <c r="J71" i="3" s="1"/>
  <c r="BK1115" i="3"/>
  <c r="J1115" i="3" s="1"/>
  <c r="J74" i="3" s="1"/>
  <c r="R1149" i="3"/>
  <c r="P1163" i="3"/>
  <c r="BK1244" i="3"/>
  <c r="J1244" i="3" s="1"/>
  <c r="J81" i="3" s="1"/>
  <c r="R1341" i="3"/>
  <c r="R301" i="4"/>
  <c r="R453" i="4"/>
  <c r="P638" i="4"/>
  <c r="T680" i="4"/>
  <c r="P1321" i="4"/>
  <c r="BK1498" i="4"/>
  <c r="J1498" i="4"/>
  <c r="J72" i="4"/>
  <c r="R1620" i="4"/>
  <c r="R1619" i="4" s="1"/>
  <c r="R1698" i="4"/>
  <c r="BK1772" i="4"/>
  <c r="J1772" i="4"/>
  <c r="J79" i="4" s="1"/>
  <c r="BK1820" i="4"/>
  <c r="J1820" i="4"/>
  <c r="J80" i="4" s="1"/>
  <c r="BK1916" i="4"/>
  <c r="J1916" i="4"/>
  <c r="J83" i="4" s="1"/>
  <c r="P1955" i="4"/>
  <c r="P2329" i="4"/>
  <c r="P2822" i="4"/>
  <c r="R2878" i="4"/>
  <c r="T2990" i="4"/>
  <c r="R3032" i="4"/>
  <c r="P3091" i="4"/>
  <c r="P3127" i="4"/>
  <c r="P3244" i="4"/>
  <c r="R3301" i="4"/>
  <c r="BK3420" i="4"/>
  <c r="J3420" i="4" s="1"/>
  <c r="J112" i="4" s="1"/>
  <c r="P3481" i="4"/>
  <c r="R3556" i="4"/>
  <c r="R3590" i="4"/>
  <c r="BK3712" i="4"/>
  <c r="T3745" i="4"/>
  <c r="P3831" i="4"/>
  <c r="T3866" i="4"/>
  <c r="BK3888" i="4"/>
  <c r="J3888" i="4"/>
  <c r="J126" i="4" s="1"/>
  <c r="R3942" i="4"/>
  <c r="T3992" i="4"/>
  <c r="R90" i="5"/>
  <c r="R292" i="5"/>
  <c r="P314" i="5"/>
  <c r="P577" i="5"/>
  <c r="T467" i="6"/>
  <c r="R581" i="6"/>
  <c r="BK94" i="7"/>
  <c r="J94" i="7" s="1"/>
  <c r="J65" i="7" s="1"/>
  <c r="P681" i="7"/>
  <c r="P218" i="8"/>
  <c r="BK266" i="9"/>
  <c r="J266" i="9" s="1"/>
  <c r="J67" i="9" s="1"/>
  <c r="R86" i="10"/>
  <c r="T445" i="10"/>
  <c r="P141" i="11"/>
  <c r="R363" i="11"/>
  <c r="P171" i="12"/>
  <c r="BK131" i="13"/>
  <c r="J131" i="13" s="1"/>
  <c r="J62" i="13" s="1"/>
  <c r="BK170" i="13"/>
  <c r="J170" i="13" s="1"/>
  <c r="J64" i="13" s="1"/>
  <c r="BK217" i="13"/>
  <c r="J217" i="13" s="1"/>
  <c r="J66" i="13" s="1"/>
  <c r="BK293" i="13"/>
  <c r="J293" i="13" s="1"/>
  <c r="J67" i="13" s="1"/>
  <c r="T90" i="14"/>
  <c r="T89" i="14"/>
  <c r="T88" i="14" s="1"/>
  <c r="R308" i="14"/>
  <c r="R389" i="14"/>
  <c r="P551" i="14"/>
  <c r="BK586" i="14"/>
  <c r="J586" i="14"/>
  <c r="J67" i="14" s="1"/>
  <c r="R152" i="15"/>
  <c r="P269" i="15"/>
  <c r="P321" i="15"/>
  <c r="BK92" i="16"/>
  <c r="BK91" i="16" s="1"/>
  <c r="BK90" i="16" s="1"/>
  <c r="J90" i="16" s="1"/>
  <c r="BK208" i="16"/>
  <c r="J208" i="16" s="1"/>
  <c r="J67" i="16" s="1"/>
  <c r="P208" i="16"/>
  <c r="P394" i="18"/>
  <c r="P94" i="19"/>
  <c r="P93" i="19"/>
  <c r="P92" i="19" s="1"/>
  <c r="AU76" i="1" s="1"/>
  <c r="P472" i="19"/>
  <c r="P92" i="20"/>
  <c r="T301" i="20"/>
  <c r="T506" i="20"/>
  <c r="P86" i="21"/>
  <c r="BK260" i="22"/>
  <c r="J260" i="22" s="1"/>
  <c r="J62" i="22" s="1"/>
  <c r="P292" i="22"/>
  <c r="T83" i="23"/>
  <c r="T82" i="23"/>
  <c r="T81" i="23" s="1"/>
  <c r="R84" i="24"/>
  <c r="P401" i="3"/>
  <c r="T919" i="3"/>
  <c r="T1007" i="3"/>
  <c r="T1097" i="3"/>
  <c r="R1136" i="3"/>
  <c r="R1185" i="3"/>
  <c r="T1233" i="3"/>
  <c r="BK1313" i="3"/>
  <c r="J1313" i="3"/>
  <c r="J83" i="3" s="1"/>
  <c r="BK151" i="4"/>
  <c r="J151" i="4" s="1"/>
  <c r="J61" i="4" s="1"/>
  <c r="BK766" i="4"/>
  <c r="J766" i="4" s="1"/>
  <c r="J66" i="4" s="1"/>
  <c r="T1301" i="4"/>
  <c r="T1385" i="4"/>
  <c r="T1384" i="4"/>
  <c r="T1603" i="4"/>
  <c r="P1659" i="4"/>
  <c r="BK1719" i="4"/>
  <c r="J1719" i="4" s="1"/>
  <c r="J78" i="4" s="1"/>
  <c r="P1849" i="4"/>
  <c r="T1887" i="4"/>
  <c r="R1968" i="4"/>
  <c r="P1985" i="4"/>
  <c r="T2260" i="4"/>
  <c r="BK2747" i="4"/>
  <c r="J2747" i="4" s="1"/>
  <c r="J89" i="4" s="1"/>
  <c r="BK2850" i="4"/>
  <c r="J2850" i="4" s="1"/>
  <c r="J92" i="4" s="1"/>
  <c r="R2990" i="4"/>
  <c r="T3032" i="4"/>
  <c r="BK3091" i="4"/>
  <c r="J3091" i="4" s="1"/>
  <c r="J101" i="4" s="1"/>
  <c r="R3127" i="4"/>
  <c r="T3244" i="4"/>
  <c r="R3343" i="4"/>
  <c r="T3420" i="4"/>
  <c r="BK3481" i="4"/>
  <c r="J3481" i="4"/>
  <c r="J114" i="4" s="1"/>
  <c r="BK3556" i="4"/>
  <c r="J3556" i="4"/>
  <c r="J116" i="4" s="1"/>
  <c r="P3590" i="4"/>
  <c r="R3712" i="4"/>
  <c r="R3711" i="4" s="1"/>
  <c r="T3778" i="4"/>
  <c r="T3811" i="4"/>
  <c r="BK4012" i="4"/>
  <c r="J4012" i="4"/>
  <c r="J129" i="4" s="1"/>
  <c r="T90" i="5"/>
  <c r="T89" i="5" s="1"/>
  <c r="T292" i="5"/>
  <c r="T314" i="5"/>
  <c r="R577" i="5"/>
  <c r="P467" i="6"/>
  <c r="P581" i="6"/>
  <c r="P554" i="7"/>
  <c r="R692" i="7"/>
  <c r="R691" i="7" s="1"/>
  <c r="T91" i="8"/>
  <c r="T90" i="8"/>
  <c r="T89" i="8" s="1"/>
  <c r="R250" i="8"/>
  <c r="R92" i="9"/>
  <c r="T317" i="9"/>
  <c r="BK86" i="10"/>
  <c r="BK85" i="10" s="1"/>
  <c r="P445" i="10"/>
  <c r="T86" i="11"/>
  <c r="P226" i="11"/>
  <c r="T85" i="12"/>
  <c r="P224" i="12"/>
  <c r="P90" i="13"/>
  <c r="P152" i="13"/>
  <c r="P217" i="13"/>
  <c r="P293" i="13"/>
  <c r="R182" i="14"/>
  <c r="P447" i="14"/>
  <c r="P612" i="14"/>
  <c r="P152" i="15"/>
  <c r="T269" i="15"/>
  <c r="BK321" i="15"/>
  <c r="J321" i="15" s="1"/>
  <c r="J70" i="15" s="1"/>
  <c r="R183" i="16"/>
  <c r="T208" i="16"/>
  <c r="BK382" i="17"/>
  <c r="J382" i="17" s="1"/>
  <c r="J66" i="17" s="1"/>
  <c r="R90" i="18"/>
  <c r="BK94" i="19"/>
  <c r="R472" i="19"/>
  <c r="P372" i="20"/>
  <c r="T229" i="21"/>
  <c r="T260" i="22"/>
  <c r="R281" i="22"/>
  <c r="R83" i="23"/>
  <c r="R82" i="23"/>
  <c r="R81" i="23" s="1"/>
  <c r="BK84" i="24"/>
  <c r="J84" i="24"/>
  <c r="J61" i="24" s="1"/>
  <c r="T84" i="24"/>
  <c r="BK81" i="2"/>
  <c r="BK80" i="2" s="1"/>
  <c r="J80" i="2" s="1"/>
  <c r="P106" i="3"/>
  <c r="R315" i="3"/>
  <c r="R368" i="3"/>
  <c r="T888" i="3"/>
  <c r="P900" i="3"/>
  <c r="T949" i="3"/>
  <c r="BK971" i="3"/>
  <c r="J971" i="3" s="1"/>
  <c r="J70" i="3" s="1"/>
  <c r="P993" i="3"/>
  <c r="R1115" i="3"/>
  <c r="BK1149" i="3"/>
  <c r="J1149" i="3" s="1"/>
  <c r="J76" i="3" s="1"/>
  <c r="BK1163" i="3"/>
  <c r="J1163" i="3" s="1"/>
  <c r="J77" i="3" s="1"/>
  <c r="T1244" i="3"/>
  <c r="BK1341" i="3"/>
  <c r="J1341" i="3"/>
  <c r="J84" i="3" s="1"/>
  <c r="P301" i="4"/>
  <c r="BK453" i="4"/>
  <c r="J453" i="4" s="1"/>
  <c r="J63" i="4" s="1"/>
  <c r="BK638" i="4"/>
  <c r="J638" i="4" s="1"/>
  <c r="J64" i="4" s="1"/>
  <c r="P680" i="4"/>
  <c r="T1321" i="4"/>
  <c r="P1498" i="4"/>
  <c r="T1620" i="4"/>
  <c r="T1698" i="4"/>
  <c r="T1772" i="4"/>
  <c r="T1820" i="4"/>
  <c r="BK1887" i="4"/>
  <c r="J1887" i="4" s="1"/>
  <c r="J82" i="4" s="1"/>
  <c r="P1968" i="4"/>
  <c r="BK1985" i="4"/>
  <c r="J1985" i="4"/>
  <c r="J86" i="4"/>
  <c r="R2260" i="4"/>
  <c r="P2747" i="4"/>
  <c r="T2850" i="4"/>
  <c r="BK2990" i="4"/>
  <c r="J2990" i="4"/>
  <c r="J97" i="4" s="1"/>
  <c r="R3012" i="4"/>
  <c r="R3061" i="4"/>
  <c r="R3105" i="4"/>
  <c r="T3174" i="4"/>
  <c r="T3173" i="4" s="1"/>
  <c r="P3209" i="4"/>
  <c r="BK3343" i="4"/>
  <c r="J3343" i="4" s="1"/>
  <c r="J110" i="4" s="1"/>
  <c r="T3385" i="4"/>
  <c r="R3461" i="4"/>
  <c r="P3515" i="4"/>
  <c r="T3615" i="4"/>
  <c r="BK3778" i="4"/>
  <c r="J3778" i="4"/>
  <c r="J122" i="4" s="1"/>
  <c r="R3831" i="4"/>
  <c r="R3866" i="4"/>
  <c r="P3888" i="4"/>
  <c r="T3942" i="4"/>
  <c r="P3992" i="4"/>
  <c r="P90" i="5"/>
  <c r="P89" i="5"/>
  <c r="P292" i="5"/>
  <c r="R314" i="5"/>
  <c r="T577" i="5"/>
  <c r="R467" i="6"/>
  <c r="T581" i="6"/>
  <c r="R554" i="7"/>
  <c r="R681" i="7"/>
  <c r="R91" i="8"/>
  <c r="R90" i="8" s="1"/>
  <c r="R89" i="8" s="1"/>
  <c r="BK250" i="8"/>
  <c r="J250" i="8" s="1"/>
  <c r="J67" i="8" s="1"/>
  <c r="P92" i="9"/>
  <c r="P91" i="9" s="1"/>
  <c r="P90" i="9" s="1"/>
  <c r="AU63" i="1" s="1"/>
  <c r="R317" i="9"/>
  <c r="T111" i="10"/>
  <c r="T85" i="10" s="1"/>
  <c r="T84" i="10" s="1"/>
  <c r="P687" i="10"/>
  <c r="R86" i="11"/>
  <c r="R85" i="11"/>
  <c r="R84" i="11" s="1"/>
  <c r="T226" i="11"/>
  <c r="T171" i="12"/>
  <c r="BK90" i="13"/>
  <c r="BK89" i="13"/>
  <c r="BK88" i="13" s="1"/>
  <c r="J88" i="13" s="1"/>
  <c r="R152" i="13"/>
  <c r="T217" i="13"/>
  <c r="T293" i="13"/>
  <c r="P90" i="14"/>
  <c r="P89" i="14" s="1"/>
  <c r="P88" i="14" s="1"/>
  <c r="AU68" i="1" s="1"/>
  <c r="BK308" i="14"/>
  <c r="J308" i="14"/>
  <c r="J63" i="14" s="1"/>
  <c r="BK389" i="14"/>
  <c r="J389" i="14"/>
  <c r="J64" i="14" s="1"/>
  <c r="R551" i="14"/>
  <c r="P586" i="14"/>
  <c r="T95" i="15"/>
  <c r="T225" i="15"/>
  <c r="T292" i="15"/>
  <c r="R373" i="15"/>
  <c r="R92" i="16"/>
  <c r="R91" i="16" s="1"/>
  <c r="R90" i="16" s="1"/>
  <c r="R233" i="16"/>
  <c r="R90" i="17"/>
  <c r="R89" i="17"/>
  <c r="R88" i="17" s="1"/>
  <c r="R382" i="17"/>
  <c r="BK90" i="18"/>
  <c r="BK89" i="18" s="1"/>
  <c r="J89" i="18" s="1"/>
  <c r="J64" i="18" s="1"/>
  <c r="R394" i="18"/>
  <c r="R94" i="19"/>
  <c r="R93" i="19"/>
  <c r="R92" i="19" s="1"/>
  <c r="BK472" i="19"/>
  <c r="J472" i="19"/>
  <c r="J69" i="19" s="1"/>
  <c r="R92" i="20"/>
  <c r="R91" i="20" s="1"/>
  <c r="R90" i="20" s="1"/>
  <c r="P301" i="20"/>
  <c r="BK506" i="20"/>
  <c r="J506" i="20"/>
  <c r="J68" i="20"/>
  <c r="P229" i="21"/>
  <c r="R86" i="22"/>
  <c r="R85" i="22" s="1"/>
  <c r="R84" i="22" s="1"/>
  <c r="T292" i="22"/>
  <c r="BK83" i="23"/>
  <c r="J83" i="23"/>
  <c r="J61" i="23"/>
  <c r="P84" i="24"/>
  <c r="BK104" i="24"/>
  <c r="J104" i="24" s="1"/>
  <c r="J62" i="24" s="1"/>
  <c r="P104" i="24"/>
  <c r="R104" i="24"/>
  <c r="T104" i="24"/>
  <c r="BK435" i="6"/>
  <c r="J435" i="6" s="1"/>
  <c r="J66" i="6" s="1"/>
  <c r="BK1217" i="3"/>
  <c r="J1217" i="3"/>
  <c r="J79" i="3"/>
  <c r="BK224" i="21"/>
  <c r="J224" i="21"/>
  <c r="J63" i="21"/>
  <c r="BK285" i="5"/>
  <c r="J285" i="5"/>
  <c r="J62" i="5" s="1"/>
  <c r="BK467" i="19"/>
  <c r="J467" i="19"/>
  <c r="J68" i="19" s="1"/>
  <c r="BK211" i="21"/>
  <c r="J211" i="21"/>
  <c r="J62" i="21" s="1"/>
  <c r="BK1307" i="3"/>
  <c r="J1307" i="3" s="1"/>
  <c r="J82" i="3" s="1"/>
  <c r="BK529" i="7"/>
  <c r="J529" i="7" s="1"/>
  <c r="J66" i="7" s="1"/>
  <c r="BK260" i="9"/>
  <c r="J260" i="9" s="1"/>
  <c r="J66" i="9" s="1"/>
  <c r="F55" i="24"/>
  <c r="BE89" i="24"/>
  <c r="BE105" i="24"/>
  <c r="BK82" i="23"/>
  <c r="J82" i="23"/>
  <c r="J60" i="23"/>
  <c r="E48" i="24"/>
  <c r="J76" i="24"/>
  <c r="BE101" i="24"/>
  <c r="BE127" i="24"/>
  <c r="J54" i="24"/>
  <c r="F78" i="24"/>
  <c r="BE131" i="24"/>
  <c r="J55" i="24"/>
  <c r="BE85" i="24"/>
  <c r="BE93" i="24"/>
  <c r="BE97" i="24"/>
  <c r="BE123" i="24"/>
  <c r="BE111" i="24"/>
  <c r="BE115" i="24"/>
  <c r="BE119" i="24"/>
  <c r="J86" i="22"/>
  <c r="J61" i="22" s="1"/>
  <c r="J52" i="23"/>
  <c r="F78" i="23"/>
  <c r="BE88" i="23"/>
  <c r="BE116" i="23"/>
  <c r="J77" i="23"/>
  <c r="BE106" i="23"/>
  <c r="BE112" i="23"/>
  <c r="J78" i="23"/>
  <c r="BE108" i="23"/>
  <c r="BE122" i="23"/>
  <c r="BE98" i="23"/>
  <c r="BE114" i="23"/>
  <c r="BE118" i="23"/>
  <c r="BE86" i="23"/>
  <c r="F54" i="23"/>
  <c r="BE84" i="23"/>
  <c r="BE90" i="23"/>
  <c r="BE92" i="23"/>
  <c r="BE100" i="23"/>
  <c r="BE104" i="23"/>
  <c r="BE110" i="23"/>
  <c r="BE120" i="23"/>
  <c r="E48" i="23"/>
  <c r="BE102" i="23"/>
  <c r="BE94" i="23"/>
  <c r="BE96" i="23"/>
  <c r="BE124" i="23"/>
  <c r="BE126" i="23"/>
  <c r="F55" i="22"/>
  <c r="F80" i="22"/>
  <c r="BE115" i="22"/>
  <c r="BE250" i="22"/>
  <c r="BE309" i="22"/>
  <c r="BK85" i="21"/>
  <c r="BK84" i="21"/>
  <c r="J84" i="21"/>
  <c r="J55" i="22"/>
  <c r="BE165" i="22"/>
  <c r="BE245" i="22"/>
  <c r="J52" i="22"/>
  <c r="BE97" i="22"/>
  <c r="BE205" i="22"/>
  <c r="BE282" i="22"/>
  <c r="E48" i="22"/>
  <c r="J80" i="22"/>
  <c r="BE140" i="22"/>
  <c r="BE145" i="22"/>
  <c r="BE150" i="22"/>
  <c r="BE160" i="22"/>
  <c r="BE225" i="22"/>
  <c r="BE240" i="22"/>
  <c r="BE255" i="22"/>
  <c r="BE266" i="22"/>
  <c r="BE271" i="22"/>
  <c r="BE287" i="22"/>
  <c r="BE305" i="22"/>
  <c r="BE92" i="22"/>
  <c r="BE112" i="22"/>
  <c r="BE135" i="22"/>
  <c r="BE235" i="22"/>
  <c r="BE293" i="22"/>
  <c r="BE120" i="22"/>
  <c r="BE155" i="22"/>
  <c r="BE185" i="22"/>
  <c r="BE190" i="22"/>
  <c r="BE195" i="22"/>
  <c r="BE200" i="22"/>
  <c r="BE261" i="22"/>
  <c r="BE276" i="22"/>
  <c r="BE87" i="22"/>
  <c r="BE125" i="22"/>
  <c r="BE170" i="22"/>
  <c r="BE175" i="22"/>
  <c r="BE297" i="22"/>
  <c r="BE301" i="22"/>
  <c r="BE102" i="22"/>
  <c r="BE107" i="22"/>
  <c r="BE130" i="22"/>
  <c r="BE180" i="22"/>
  <c r="BE210" i="22"/>
  <c r="BE215" i="22"/>
  <c r="BE220" i="22"/>
  <c r="BE230" i="22"/>
  <c r="F55" i="21"/>
  <c r="BE161" i="21"/>
  <c r="BE172" i="21"/>
  <c r="BE192" i="21"/>
  <c r="E48" i="21"/>
  <c r="J80" i="21"/>
  <c r="BE87" i="21"/>
  <c r="BE93" i="21"/>
  <c r="BE234" i="21"/>
  <c r="J92" i="20"/>
  <c r="J65" i="20"/>
  <c r="J52" i="21"/>
  <c r="F80" i="21"/>
  <c r="BE139" i="21"/>
  <c r="BE101" i="21"/>
  <c r="BE108" i="21"/>
  <c r="BE119" i="21"/>
  <c r="BE115" i="21"/>
  <c r="BE133" i="21"/>
  <c r="BE150" i="21"/>
  <c r="BE187" i="21"/>
  <c r="BE225" i="21"/>
  <c r="BE230" i="21"/>
  <c r="J81" i="21"/>
  <c r="BE124" i="21"/>
  <c r="BE177" i="21"/>
  <c r="BE182" i="21"/>
  <c r="BE128" i="21"/>
  <c r="BE155" i="21"/>
  <c r="BE197" i="21"/>
  <c r="BE202" i="21"/>
  <c r="BE206" i="21"/>
  <c r="BE212" i="21"/>
  <c r="J56" i="20"/>
  <c r="BE109" i="20"/>
  <c r="BE171" i="20"/>
  <c r="BE229" i="20"/>
  <c r="BE267" i="20"/>
  <c r="BE347" i="20"/>
  <c r="BE352" i="20"/>
  <c r="BE356" i="20"/>
  <c r="BE457" i="20"/>
  <c r="J59" i="20"/>
  <c r="BE118" i="20"/>
  <c r="BE137" i="20"/>
  <c r="BE139" i="20"/>
  <c r="BE141" i="20"/>
  <c r="BE239" i="20"/>
  <c r="BE435" i="20"/>
  <c r="BE465" i="20"/>
  <c r="BE473" i="20"/>
  <c r="BE481" i="20"/>
  <c r="BE488" i="20"/>
  <c r="BE494" i="20"/>
  <c r="BE145" i="20"/>
  <c r="BE157" i="20"/>
  <c r="BE181" i="20"/>
  <c r="BE201" i="20"/>
  <c r="BE262" i="20"/>
  <c r="BE292" i="20"/>
  <c r="BE338" i="20"/>
  <c r="BE391" i="20"/>
  <c r="BE396" i="20"/>
  <c r="BE443" i="20"/>
  <c r="BE507" i="20"/>
  <c r="J94" i="19"/>
  <c r="J65" i="19"/>
  <c r="J86" i="20"/>
  <c r="BE161" i="20"/>
  <c r="BE214" i="20"/>
  <c r="BE219" i="20"/>
  <c r="BE308" i="20"/>
  <c r="BE313" i="20"/>
  <c r="BE342" i="20"/>
  <c r="BE384" i="20"/>
  <c r="BE404" i="20"/>
  <c r="BE409" i="20"/>
  <c r="BE417" i="20"/>
  <c r="BE426" i="20"/>
  <c r="BE500" i="20"/>
  <c r="F58" i="20"/>
  <c r="BE99" i="20"/>
  <c r="BE123" i="20"/>
  <c r="BE153" i="20"/>
  <c r="BE205" i="20"/>
  <c r="BE244" i="20"/>
  <c r="BE256" i="20"/>
  <c r="BE511" i="20"/>
  <c r="BE515" i="20"/>
  <c r="BE520" i="20"/>
  <c r="E50" i="20"/>
  <c r="F59" i="20"/>
  <c r="BE93" i="20"/>
  <c r="BE149" i="20"/>
  <c r="BE224" i="20"/>
  <c r="BE272" i="20"/>
  <c r="BE277" i="20"/>
  <c r="BE318" i="20"/>
  <c r="BE323" i="20"/>
  <c r="BE328" i="20"/>
  <c r="BE333" i="20"/>
  <c r="BE379" i="20"/>
  <c r="BE143" i="20"/>
  <c r="BE234" i="20"/>
  <c r="BE250" i="20"/>
  <c r="BE282" i="20"/>
  <c r="BE364" i="20"/>
  <c r="BE388" i="20"/>
  <c r="BE399" i="20"/>
  <c r="BE450" i="20"/>
  <c r="BE103" i="20"/>
  <c r="BE128" i="20"/>
  <c r="BE133" i="20"/>
  <c r="BE135" i="20"/>
  <c r="BE191" i="20"/>
  <c r="BE209" i="20"/>
  <c r="BE287" i="20"/>
  <c r="BE296" i="20"/>
  <c r="BE302" i="20"/>
  <c r="BE373" i="20"/>
  <c r="BE413" i="20"/>
  <c r="F59" i="19"/>
  <c r="J88" i="19"/>
  <c r="BE159" i="19"/>
  <c r="BE176" i="19"/>
  <c r="BE213" i="19"/>
  <c r="BE219" i="19"/>
  <c r="BE258" i="19"/>
  <c r="BE281" i="19"/>
  <c r="BE286" i="19"/>
  <c r="BE291" i="19"/>
  <c r="BE398" i="19"/>
  <c r="BE441" i="19"/>
  <c r="BE450" i="19"/>
  <c r="BE524" i="19"/>
  <c r="BE533" i="19"/>
  <c r="BE600" i="19"/>
  <c r="BE665" i="19"/>
  <c r="BE672" i="19"/>
  <c r="BE678" i="19"/>
  <c r="BE682" i="19"/>
  <c r="BE689" i="19"/>
  <c r="E50" i="19"/>
  <c r="BE118" i="19"/>
  <c r="BE138" i="19"/>
  <c r="BE144" i="19"/>
  <c r="BE310" i="19"/>
  <c r="BE316" i="19"/>
  <c r="BE377" i="19"/>
  <c r="BE383" i="19"/>
  <c r="BE459" i="19"/>
  <c r="BE499" i="19"/>
  <c r="BE505" i="19"/>
  <c r="BE612" i="19"/>
  <c r="BE650" i="19"/>
  <c r="BE659" i="19"/>
  <c r="J86" i="19"/>
  <c r="J89" i="19"/>
  <c r="BE123" i="19"/>
  <c r="BE149" i="19"/>
  <c r="BE165" i="19"/>
  <c r="BE254" i="19"/>
  <c r="BE355" i="19"/>
  <c r="BE365" i="19"/>
  <c r="BE393" i="19"/>
  <c r="BE412" i="19"/>
  <c r="BE428" i="19"/>
  <c r="BE463" i="19"/>
  <c r="BE548" i="19"/>
  <c r="BE562" i="19"/>
  <c r="BE590" i="19"/>
  <c r="BE595" i="19"/>
  <c r="BE605" i="19"/>
  <c r="F88" i="19"/>
  <c r="BE105" i="19"/>
  <c r="BE113" i="19"/>
  <c r="BE151" i="19"/>
  <c r="BE237" i="19"/>
  <c r="BE241" i="19"/>
  <c r="BE296" i="19"/>
  <c r="BE306" i="19"/>
  <c r="BE333" i="19"/>
  <c r="BE338" i="19"/>
  <c r="BE371" i="19"/>
  <c r="BE402" i="19"/>
  <c r="BE408" i="19"/>
  <c r="BE417" i="19"/>
  <c r="BE495" i="19"/>
  <c r="BE557" i="19"/>
  <c r="BE133" i="19"/>
  <c r="BE157" i="19"/>
  <c r="BE198" i="19"/>
  <c r="BE264" i="19"/>
  <c r="BE270" i="19"/>
  <c r="BE276" i="19"/>
  <c r="BE320" i="19"/>
  <c r="BE325" i="19"/>
  <c r="BE344" i="19"/>
  <c r="BE437" i="19"/>
  <c r="BE468" i="19"/>
  <c r="BE583" i="19"/>
  <c r="BE624" i="19"/>
  <c r="BE100" i="19"/>
  <c r="BE128" i="19"/>
  <c r="BE225" i="19"/>
  <c r="BE245" i="19"/>
  <c r="BE423" i="19"/>
  <c r="BE432" i="19"/>
  <c r="BE512" i="19"/>
  <c r="BE544" i="19"/>
  <c r="BE553" i="19"/>
  <c r="BE573" i="19"/>
  <c r="BE95" i="19"/>
  <c r="BE153" i="19"/>
  <c r="BE161" i="19"/>
  <c r="BE187" i="19"/>
  <c r="BE209" i="19"/>
  <c r="BE301" i="19"/>
  <c r="BE360" i="19"/>
  <c r="BE388" i="19"/>
  <c r="BE478" i="19"/>
  <c r="BE483" i="19"/>
  <c r="BE491" i="19"/>
  <c r="BE567" i="19"/>
  <c r="BE618" i="19"/>
  <c r="BE155" i="19"/>
  <c r="BE231" i="19"/>
  <c r="BE250" i="19"/>
  <c r="BE328" i="19"/>
  <c r="BE349" i="19"/>
  <c r="BE473" i="19"/>
  <c r="BE487" i="19"/>
  <c r="BE517" i="19"/>
  <c r="BE539" i="19"/>
  <c r="BE631" i="19"/>
  <c r="BE641" i="19"/>
  <c r="J56" i="18"/>
  <c r="F84" i="18"/>
  <c r="BE204" i="18"/>
  <c r="BE208" i="18"/>
  <c r="BE289" i="18"/>
  <c r="E50" i="18"/>
  <c r="F59" i="18"/>
  <c r="J84" i="18"/>
  <c r="BE91" i="18"/>
  <c r="BE133" i="18"/>
  <c r="BE158" i="18"/>
  <c r="BE163" i="18"/>
  <c r="BE179" i="18"/>
  <c r="BE273" i="18"/>
  <c r="BE285" i="18"/>
  <c r="BE307" i="18"/>
  <c r="BE315" i="18"/>
  <c r="BE319" i="18"/>
  <c r="J85" i="18"/>
  <c r="BE106" i="18"/>
  <c r="BE145" i="18"/>
  <c r="BE187" i="18"/>
  <c r="BE217" i="18"/>
  <c r="BE236" i="18"/>
  <c r="BE240" i="18"/>
  <c r="BE245" i="18"/>
  <c r="BE345" i="18"/>
  <c r="BE352" i="18"/>
  <c r="BE366" i="18"/>
  <c r="BE370" i="18"/>
  <c r="BE375" i="18"/>
  <c r="BE380" i="18"/>
  <c r="BE148" i="18"/>
  <c r="BE195" i="18"/>
  <c r="BE333" i="18"/>
  <c r="BE116" i="18"/>
  <c r="BE227" i="18"/>
  <c r="BE250" i="18"/>
  <c r="BE281" i="18"/>
  <c r="BE303" i="18"/>
  <c r="BE329" i="18"/>
  <c r="BE385" i="18"/>
  <c r="BE389" i="18"/>
  <c r="BE395" i="18"/>
  <c r="BE137" i="18"/>
  <c r="BE141" i="18"/>
  <c r="BE168" i="18"/>
  <c r="BE171" i="18"/>
  <c r="BE212" i="18"/>
  <c r="BE258" i="18"/>
  <c r="BE325" i="18"/>
  <c r="BE341" i="18"/>
  <c r="BE124" i="18"/>
  <c r="BE128" i="18"/>
  <c r="BE231" i="18"/>
  <c r="BE254" i="18"/>
  <c r="BE262" i="18"/>
  <c r="BE276" i="18"/>
  <c r="BE311" i="18"/>
  <c r="BE359" i="18"/>
  <c r="BE95" i="18"/>
  <c r="BE104" i="18"/>
  <c r="BE112" i="18"/>
  <c r="BE120" i="18"/>
  <c r="BE151" i="18"/>
  <c r="BE223" i="18"/>
  <c r="BE266" i="18"/>
  <c r="BE269" i="18"/>
  <c r="BE293" i="18"/>
  <c r="BE295" i="18"/>
  <c r="BE299" i="18"/>
  <c r="BE337" i="18"/>
  <c r="BE399" i="18"/>
  <c r="BE403" i="18"/>
  <c r="J92" i="16"/>
  <c r="J65" i="16"/>
  <c r="BE186" i="17"/>
  <c r="BE216" i="17"/>
  <c r="BE225" i="17"/>
  <c r="BE242" i="17"/>
  <c r="BE254" i="17"/>
  <c r="BE336" i="17"/>
  <c r="BE377" i="17"/>
  <c r="F59" i="17"/>
  <c r="J85" i="17"/>
  <c r="BE170" i="17"/>
  <c r="BE182" i="17"/>
  <c r="BE194" i="17"/>
  <c r="BE238" i="17"/>
  <c r="BE275" i="17"/>
  <c r="BE302" i="17"/>
  <c r="BE373" i="17"/>
  <c r="J56" i="17"/>
  <c r="J84" i="17"/>
  <c r="BE155" i="17"/>
  <c r="BE159" i="17"/>
  <c r="BE264" i="17"/>
  <c r="BE297" i="17"/>
  <c r="BE318" i="17"/>
  <c r="BE328" i="17"/>
  <c r="BE340" i="17"/>
  <c r="BE347" i="17"/>
  <c r="BE368" i="17"/>
  <c r="E50" i="17"/>
  <c r="BE190" i="17"/>
  <c r="BE198" i="17"/>
  <c r="BE210" i="17"/>
  <c r="BE220" i="17"/>
  <c r="BE246" i="17"/>
  <c r="BE270" i="17"/>
  <c r="BE293" i="17"/>
  <c r="BE314" i="17"/>
  <c r="BE358" i="17"/>
  <c r="BE91" i="17"/>
  <c r="BE100" i="17"/>
  <c r="BE112" i="17"/>
  <c r="BE119" i="17"/>
  <c r="BE125" i="17"/>
  <c r="BE134" i="17"/>
  <c r="BE164" i="17"/>
  <c r="BE201" i="17"/>
  <c r="BE229" i="17"/>
  <c r="BE233" i="17"/>
  <c r="BE257" i="17"/>
  <c r="BE261" i="17"/>
  <c r="BE279" i="17"/>
  <c r="BE283" i="17"/>
  <c r="BE288" i="17"/>
  <c r="BE306" i="17"/>
  <c r="BE310" i="17"/>
  <c r="BE354" i="17"/>
  <c r="F84" i="17"/>
  <c r="BE141" i="17"/>
  <c r="BE147" i="17"/>
  <c r="BE151" i="17"/>
  <c r="BE176" i="17"/>
  <c r="BE250" i="17"/>
  <c r="BE324" i="17"/>
  <c r="BE387" i="17"/>
  <c r="BE205" i="17"/>
  <c r="BE363" i="17"/>
  <c r="BE383" i="17"/>
  <c r="BE332" i="17"/>
  <c r="J59" i="16"/>
  <c r="F86" i="16"/>
  <c r="BE243" i="16"/>
  <c r="BE253" i="16"/>
  <c r="BE265" i="16"/>
  <c r="BE276" i="16"/>
  <c r="BE140" i="16"/>
  <c r="BE155" i="16"/>
  <c r="BE205" i="16"/>
  <c r="BE228" i="16"/>
  <c r="BE269" i="16"/>
  <c r="E78" i="16"/>
  <c r="J86" i="16"/>
  <c r="BE163" i="16"/>
  <c r="BE225" i="16"/>
  <c r="BE234" i="16"/>
  <c r="BE273" i="16"/>
  <c r="J84" i="16"/>
  <c r="BE119" i="16"/>
  <c r="BE261" i="16"/>
  <c r="BE93" i="16"/>
  <c r="BE98" i="16"/>
  <c r="BE102" i="16"/>
  <c r="BE106" i="16"/>
  <c r="BE123" i="16"/>
  <c r="BE129" i="16"/>
  <c r="BE159" i="16"/>
  <c r="BE184" i="16"/>
  <c r="BE187" i="16"/>
  <c r="BE217" i="16"/>
  <c r="BE171" i="16"/>
  <c r="BE175" i="16"/>
  <c r="BE178" i="16"/>
  <c r="BE193" i="16"/>
  <c r="BE196" i="16"/>
  <c r="BE213" i="16"/>
  <c r="BE221" i="16"/>
  <c r="BE238" i="16"/>
  <c r="BE257" i="16"/>
  <c r="BE110" i="16"/>
  <c r="BE114" i="16"/>
  <c r="BE209" i="16"/>
  <c r="F59" i="16"/>
  <c r="BE134" i="16"/>
  <c r="BE146" i="16"/>
  <c r="BE151" i="16"/>
  <c r="BE167" i="16"/>
  <c r="BE190" i="16"/>
  <c r="BE199" i="16"/>
  <c r="BE202" i="16"/>
  <c r="BE248" i="16"/>
  <c r="E50" i="15"/>
  <c r="F59" i="15"/>
  <c r="BE101" i="15"/>
  <c r="BE153" i="15"/>
  <c r="BE157" i="15"/>
  <c r="BE164" i="15"/>
  <c r="BE214" i="15"/>
  <c r="BE220" i="15"/>
  <c r="BE277" i="15"/>
  <c r="BE349" i="15"/>
  <c r="BE365" i="15"/>
  <c r="BE395" i="15"/>
  <c r="BE398" i="15"/>
  <c r="J90" i="14"/>
  <c r="J61" i="14" s="1"/>
  <c r="J56" i="15"/>
  <c r="BE147" i="15"/>
  <c r="BE181" i="15"/>
  <c r="BE188" i="15"/>
  <c r="BE201" i="15"/>
  <c r="BE226" i="15"/>
  <c r="BE264" i="15"/>
  <c r="BE270" i="15"/>
  <c r="BE300" i="15"/>
  <c r="BE301" i="15"/>
  <c r="BE339" i="15"/>
  <c r="BE379" i="15"/>
  <c r="BE96" i="15"/>
  <c r="BE140" i="15"/>
  <c r="BE144" i="15"/>
  <c r="BE231" i="15"/>
  <c r="BE284" i="15"/>
  <c r="BE333" i="15"/>
  <c r="J59" i="15"/>
  <c r="J89" i="15"/>
  <c r="BE113" i="15"/>
  <c r="BE205" i="15"/>
  <c r="BE217" i="15"/>
  <c r="BE241" i="15"/>
  <c r="BE261" i="15"/>
  <c r="BE287" i="15"/>
  <c r="BE293" i="15"/>
  <c r="BE299" i="15"/>
  <c r="BE388" i="15"/>
  <c r="F58" i="15"/>
  <c r="BE127" i="15"/>
  <c r="BE132" i="15"/>
  <c r="BE135" i="15"/>
  <c r="BE249" i="15"/>
  <c r="BE309" i="15"/>
  <c r="BE345" i="15"/>
  <c r="BE108" i="15"/>
  <c r="BE194" i="15"/>
  <c r="BE197" i="15"/>
  <c r="BE210" i="15"/>
  <c r="BE253" i="15"/>
  <c r="BE257" i="15"/>
  <c r="BE313" i="15"/>
  <c r="BE327" i="15"/>
  <c r="BE353" i="15"/>
  <c r="BE368" i="15"/>
  <c r="BE171" i="15"/>
  <c r="BE177" i="15"/>
  <c r="BE236" i="15"/>
  <c r="BE280" i="15"/>
  <c r="BE305" i="15"/>
  <c r="BE316" i="15"/>
  <c r="BE322" i="15"/>
  <c r="BE357" i="15"/>
  <c r="BE361" i="15"/>
  <c r="BE374" i="15"/>
  <c r="BE383" i="15"/>
  <c r="BE117" i="15"/>
  <c r="BE122" i="15"/>
  <c r="BE245" i="15"/>
  <c r="BE392" i="15"/>
  <c r="E48" i="14"/>
  <c r="F54" i="14"/>
  <c r="J85" i="14"/>
  <c r="BE103" i="14"/>
  <c r="BE255" i="14"/>
  <c r="BE265" i="14"/>
  <c r="BE313" i="14"/>
  <c r="BE325" i="14"/>
  <c r="BE329" i="14"/>
  <c r="BE420" i="14"/>
  <c r="BE425" i="14"/>
  <c r="BE435" i="14"/>
  <c r="BE452" i="14"/>
  <c r="BE456" i="14"/>
  <c r="BE464" i="14"/>
  <c r="BE480" i="14"/>
  <c r="BE484" i="14"/>
  <c r="BE488" i="14"/>
  <c r="BE492" i="14"/>
  <c r="BE496" i="14"/>
  <c r="BE516" i="14"/>
  <c r="BE546" i="14"/>
  <c r="BE567" i="14"/>
  <c r="BE573" i="14"/>
  <c r="BE577" i="14"/>
  <c r="BE578" i="14"/>
  <c r="BE581" i="14"/>
  <c r="BE587" i="14"/>
  <c r="BE644" i="14"/>
  <c r="BE648" i="14"/>
  <c r="BE652" i="14"/>
  <c r="BE656" i="14"/>
  <c r="F55" i="14"/>
  <c r="BE213" i="14"/>
  <c r="BE281" i="14"/>
  <c r="BE288" i="14"/>
  <c r="BE293" i="14"/>
  <c r="BE300" i="14"/>
  <c r="BE303" i="14"/>
  <c r="BE309" i="14"/>
  <c r="BE333" i="14"/>
  <c r="BE349" i="14"/>
  <c r="BE508" i="14"/>
  <c r="BE593" i="14"/>
  <c r="BE631" i="14"/>
  <c r="BE668" i="14"/>
  <c r="BE669" i="14"/>
  <c r="BE672" i="14"/>
  <c r="BE91" i="14"/>
  <c r="BE108" i="14"/>
  <c r="BE115" i="14"/>
  <c r="BE337" i="14"/>
  <c r="BE341" i="14"/>
  <c r="BE345" i="14"/>
  <c r="BE430" i="14"/>
  <c r="BE439" i="14"/>
  <c r="BE442" i="14"/>
  <c r="BE542" i="14"/>
  <c r="BE552" i="14"/>
  <c r="BE613" i="14"/>
  <c r="BE617" i="14"/>
  <c r="BE622" i="14"/>
  <c r="J89" i="13"/>
  <c r="J60" i="13" s="1"/>
  <c r="J90" i="13"/>
  <c r="J61" i="13"/>
  <c r="J52" i="14"/>
  <c r="J84" i="14"/>
  <c r="BE150" i="14"/>
  <c r="BE157" i="14"/>
  <c r="BE174" i="14"/>
  <c r="BE177" i="14"/>
  <c r="BE230" i="14"/>
  <c r="BE237" i="14"/>
  <c r="BE260" i="14"/>
  <c r="BE271" i="14"/>
  <c r="BE276" i="14"/>
  <c r="BE354" i="14"/>
  <c r="BE415" i="14"/>
  <c r="BE512" i="14"/>
  <c r="BE660" i="14"/>
  <c r="BE664" i="14"/>
  <c r="BE121" i="14"/>
  <c r="BE127" i="14"/>
  <c r="BE132" i="14"/>
  <c r="BE139" i="14"/>
  <c r="BE162" i="14"/>
  <c r="BE169" i="14"/>
  <c r="BE317" i="14"/>
  <c r="BE321" i="14"/>
  <c r="BE359" i="14"/>
  <c r="BE369" i="14"/>
  <c r="BE373" i="14"/>
  <c r="BE390" i="14"/>
  <c r="BE395" i="14"/>
  <c r="BE400" i="14"/>
  <c r="BE405" i="14"/>
  <c r="BE410" i="14"/>
  <c r="BE557" i="14"/>
  <c r="BE562" i="14"/>
  <c r="BE97" i="14"/>
  <c r="BE144" i="14"/>
  <c r="BE220" i="14"/>
  <c r="BE225" i="14"/>
  <c r="BE248" i="14"/>
  <c r="BE377" i="14"/>
  <c r="BE381" i="14"/>
  <c r="BE384" i="14"/>
  <c r="BE448" i="14"/>
  <c r="BE468" i="14"/>
  <c r="BE472" i="14"/>
  <c r="BE476" i="14"/>
  <c r="BE528" i="14"/>
  <c r="BE538" i="14"/>
  <c r="BE598" i="14"/>
  <c r="BE603" i="14"/>
  <c r="BE604" i="14"/>
  <c r="BE607" i="14"/>
  <c r="BE183" i="14"/>
  <c r="BE190" i="14"/>
  <c r="BE196" i="14"/>
  <c r="BE202" i="14"/>
  <c r="BE208" i="14"/>
  <c r="BE242" i="14"/>
  <c r="BE364" i="14"/>
  <c r="BE460" i="14"/>
  <c r="BE500" i="14"/>
  <c r="BE504" i="14"/>
  <c r="BE520" i="14"/>
  <c r="BE524" i="14"/>
  <c r="BE533" i="14"/>
  <c r="BE543" i="14"/>
  <c r="BE570" i="14"/>
  <c r="BE627" i="14"/>
  <c r="BE635" i="14"/>
  <c r="BE640" i="14"/>
  <c r="F54" i="13"/>
  <c r="J82" i="13"/>
  <c r="BE96" i="13"/>
  <c r="BE101" i="13"/>
  <c r="BE106" i="13"/>
  <c r="BE197" i="13"/>
  <c r="BE223" i="13"/>
  <c r="BE268" i="13"/>
  <c r="BE299" i="13"/>
  <c r="BK84" i="12"/>
  <c r="BK83" i="12"/>
  <c r="J83" i="12"/>
  <c r="J59" i="12" s="1"/>
  <c r="BE137" i="13"/>
  <c r="BE186" i="13"/>
  <c r="BE192" i="13"/>
  <c r="BE294" i="13"/>
  <c r="BE325" i="13"/>
  <c r="BE330" i="13"/>
  <c r="BE335" i="13"/>
  <c r="BE347" i="13"/>
  <c r="BE351" i="13"/>
  <c r="BE355" i="13"/>
  <c r="BE359" i="13"/>
  <c r="J54" i="13"/>
  <c r="BE91" i="13"/>
  <c r="BE158" i="13"/>
  <c r="BE160" i="13"/>
  <c r="BE171" i="13"/>
  <c r="BE320" i="13"/>
  <c r="BE343" i="13"/>
  <c r="J55" i="13"/>
  <c r="BE111" i="13"/>
  <c r="BE116" i="13"/>
  <c r="BE218" i="13"/>
  <c r="BE243" i="13"/>
  <c r="BE253" i="13"/>
  <c r="BE147" i="13"/>
  <c r="BE153" i="13"/>
  <c r="BE202" i="13"/>
  <c r="BE233" i="13"/>
  <c r="BE263" i="13"/>
  <c r="BE315" i="13"/>
  <c r="E48" i="13"/>
  <c r="F55" i="13"/>
  <c r="BE165" i="13"/>
  <c r="BE228" i="13"/>
  <c r="BE248" i="13"/>
  <c r="BE278" i="13"/>
  <c r="BE283" i="13"/>
  <c r="BE309" i="13"/>
  <c r="BE339" i="13"/>
  <c r="BE126" i="13"/>
  <c r="BE142" i="13"/>
  <c r="BE176" i="13"/>
  <c r="BE181" i="13"/>
  <c r="BE212" i="13"/>
  <c r="BE258" i="13"/>
  <c r="BE288" i="13"/>
  <c r="BE363" i="13"/>
  <c r="BE121" i="13"/>
  <c r="BE132" i="13"/>
  <c r="BE207" i="13"/>
  <c r="BE238" i="13"/>
  <c r="BE273" i="13"/>
  <c r="BE304" i="13"/>
  <c r="F55" i="12"/>
  <c r="BE98" i="12"/>
  <c r="BE172" i="12"/>
  <c r="BE229" i="12"/>
  <c r="BE234" i="12"/>
  <c r="BE238" i="12"/>
  <c r="BE248" i="12"/>
  <c r="J54" i="12"/>
  <c r="J77" i="12"/>
  <c r="BE140" i="12"/>
  <c r="BE163" i="12"/>
  <c r="BE102" i="12"/>
  <c r="BE159" i="12"/>
  <c r="BE192" i="12"/>
  <c r="BE219" i="12"/>
  <c r="BK85" i="11"/>
  <c r="J85" i="11"/>
  <c r="J60" i="11"/>
  <c r="E48" i="12"/>
  <c r="BE114" i="12"/>
  <c r="BE118" i="12"/>
  <c r="BE166" i="12"/>
  <c r="BE177" i="12"/>
  <c r="BE199" i="12"/>
  <c r="BE208" i="12"/>
  <c r="BE212" i="12"/>
  <c r="BE242" i="12"/>
  <c r="BE106" i="12"/>
  <c r="BE147" i="12"/>
  <c r="J55" i="12"/>
  <c r="F79" i="12"/>
  <c r="BE132" i="12"/>
  <c r="BE110" i="12"/>
  <c r="BE125" i="12"/>
  <c r="BE182" i="12"/>
  <c r="BE187" i="12"/>
  <c r="BE216" i="12"/>
  <c r="BE225" i="12"/>
  <c r="BE86" i="12"/>
  <c r="BE90" i="12"/>
  <c r="BE94" i="12"/>
  <c r="BE152" i="12"/>
  <c r="BE204" i="12"/>
  <c r="BE245" i="12"/>
  <c r="E48" i="11"/>
  <c r="F55" i="11"/>
  <c r="J78" i="11"/>
  <c r="J81" i="11"/>
  <c r="BE150" i="11"/>
  <c r="BE154" i="11"/>
  <c r="BE169" i="11"/>
  <c r="BE183" i="11"/>
  <c r="BE195" i="11"/>
  <c r="BE214" i="11"/>
  <c r="BE300" i="11"/>
  <c r="BE304" i="11"/>
  <c r="BE343" i="11"/>
  <c r="BE371" i="11"/>
  <c r="BE389" i="11"/>
  <c r="BE414" i="11"/>
  <c r="BE417" i="11"/>
  <c r="BE420" i="11"/>
  <c r="BE99" i="11"/>
  <c r="BE110" i="11"/>
  <c r="BE133" i="11"/>
  <c r="BE146" i="11"/>
  <c r="BE227" i="11"/>
  <c r="BE244" i="11"/>
  <c r="BE287" i="11"/>
  <c r="BE291" i="11"/>
  <c r="BE308" i="11"/>
  <c r="BE324" i="11"/>
  <c r="BE351" i="11"/>
  <c r="BE366" i="11"/>
  <c r="BE400" i="11"/>
  <c r="F54" i="11"/>
  <c r="BE231" i="11"/>
  <c r="BE249" i="11"/>
  <c r="BE254" i="11"/>
  <c r="BE87" i="11"/>
  <c r="BE91" i="11"/>
  <c r="BE117" i="11"/>
  <c r="BE221" i="11"/>
  <c r="BE271" i="11"/>
  <c r="BE347" i="11"/>
  <c r="BE355" i="11"/>
  <c r="BE358" i="11"/>
  <c r="BE364" i="11"/>
  <c r="BE372" i="11"/>
  <c r="BE103" i="11"/>
  <c r="BE129" i="11"/>
  <c r="BE136" i="11"/>
  <c r="BE187" i="11"/>
  <c r="BE191" i="11"/>
  <c r="BE199" i="11"/>
  <c r="BE275" i="11"/>
  <c r="BE316" i="11"/>
  <c r="BE335" i="11"/>
  <c r="BE365" i="11"/>
  <c r="BE368" i="11"/>
  <c r="BE158" i="11"/>
  <c r="BE162" i="11"/>
  <c r="BE177" i="11"/>
  <c r="BE218" i="11"/>
  <c r="BE296" i="11"/>
  <c r="BE320" i="11"/>
  <c r="BE328" i="11"/>
  <c r="BE331" i="11"/>
  <c r="BE395" i="11"/>
  <c r="J54" i="11"/>
  <c r="BE95" i="11"/>
  <c r="BE142" i="11"/>
  <c r="BE166" i="11"/>
  <c r="BE203" i="11"/>
  <c r="BE267" i="11"/>
  <c r="BE279" i="11"/>
  <c r="BE283" i="11"/>
  <c r="BE405" i="11"/>
  <c r="BE121" i="11"/>
  <c r="BE125" i="11"/>
  <c r="BE210" i="11"/>
  <c r="BE235" i="11"/>
  <c r="BE239" i="11"/>
  <c r="BE259" i="11"/>
  <c r="BE263" i="11"/>
  <c r="BE312" i="11"/>
  <c r="BE339" i="11"/>
  <c r="BE370" i="11"/>
  <c r="BE373" i="11"/>
  <c r="BE378" i="11"/>
  <c r="BE383" i="11"/>
  <c r="BE410" i="11"/>
  <c r="BK91" i="9"/>
  <c r="BK90" i="9"/>
  <c r="J90" i="9" s="1"/>
  <c r="J63" i="9"/>
  <c r="J54" i="10"/>
  <c r="F81" i="10"/>
  <c r="BE91" i="10"/>
  <c r="BE148" i="10"/>
  <c r="BE184" i="10"/>
  <c r="BE274" i="10"/>
  <c r="BE286" i="10"/>
  <c r="BE310" i="10"/>
  <c r="BE358" i="10"/>
  <c r="BE364" i="10"/>
  <c r="BE440" i="10"/>
  <c r="BE594" i="10"/>
  <c r="BE599" i="10"/>
  <c r="BE634" i="10"/>
  <c r="BE679" i="10"/>
  <c r="BE682" i="10"/>
  <c r="BE691" i="10"/>
  <c r="BE695" i="10"/>
  <c r="BE700" i="10"/>
  <c r="BE704" i="10"/>
  <c r="BE707" i="10"/>
  <c r="E74" i="10"/>
  <c r="BE106" i="10"/>
  <c r="BE130" i="10"/>
  <c r="BE166" i="10"/>
  <c r="BE196" i="10"/>
  <c r="BE226" i="10"/>
  <c r="BE256" i="10"/>
  <c r="BE280" i="10"/>
  <c r="BE316" i="10"/>
  <c r="BE388" i="10"/>
  <c r="BE406" i="10"/>
  <c r="BE519" i="10"/>
  <c r="BE578" i="10"/>
  <c r="BE674" i="10"/>
  <c r="J55" i="10"/>
  <c r="BE95" i="10"/>
  <c r="BE118" i="10"/>
  <c r="BE160" i="10"/>
  <c r="BE292" i="10"/>
  <c r="BE346" i="10"/>
  <c r="BE352" i="10"/>
  <c r="BE412" i="10"/>
  <c r="BE424" i="10"/>
  <c r="BE462" i="10"/>
  <c r="BE584" i="10"/>
  <c r="BE589" i="10"/>
  <c r="BE629" i="10"/>
  <c r="BE99" i="10"/>
  <c r="BE124" i="10"/>
  <c r="BE136" i="10"/>
  <c r="BE190" i="10"/>
  <c r="BE220" i="10"/>
  <c r="BE322" i="10"/>
  <c r="BE328" i="10"/>
  <c r="BE376" i="10"/>
  <c r="BE382" i="10"/>
  <c r="BE394" i="10"/>
  <c r="BE418" i="10"/>
  <c r="BE437" i="10"/>
  <c r="BE563" i="10"/>
  <c r="BE644" i="10"/>
  <c r="F54" i="10"/>
  <c r="J78" i="10"/>
  <c r="BE154" i="10"/>
  <c r="BE178" i="10"/>
  <c r="BE238" i="10"/>
  <c r="BE244" i="10"/>
  <c r="BE433" i="10"/>
  <c r="BE446" i="10"/>
  <c r="BE479" i="10"/>
  <c r="BE558" i="10"/>
  <c r="BE609" i="10"/>
  <c r="BE619" i="10"/>
  <c r="BE624" i="10"/>
  <c r="BE654" i="10"/>
  <c r="BE659" i="10"/>
  <c r="BE688" i="10"/>
  <c r="BE202" i="10"/>
  <c r="BE208" i="10"/>
  <c r="BE250" i="10"/>
  <c r="BE304" i="10"/>
  <c r="BE474" i="10"/>
  <c r="BE494" i="10"/>
  <c r="BE504" i="10"/>
  <c r="BE509" i="10"/>
  <c r="BE539" i="10"/>
  <c r="BE544" i="10"/>
  <c r="BE551" i="10"/>
  <c r="BE604" i="10"/>
  <c r="BE639" i="10"/>
  <c r="BE649" i="10"/>
  <c r="BE232" i="10"/>
  <c r="BE298" i="10"/>
  <c r="BE400" i="10"/>
  <c r="BE452" i="10"/>
  <c r="BE489" i="10"/>
  <c r="BE499" i="10"/>
  <c r="BE514" i="10"/>
  <c r="BE524" i="10"/>
  <c r="BE534" i="10"/>
  <c r="BE568" i="10"/>
  <c r="BE573" i="10"/>
  <c r="BE664" i="10"/>
  <c r="BE87" i="10"/>
  <c r="BE103" i="10"/>
  <c r="BE112" i="10"/>
  <c r="BE142" i="10"/>
  <c r="BE172" i="10"/>
  <c r="BE214" i="10"/>
  <c r="BE262" i="10"/>
  <c r="BE268" i="10"/>
  <c r="BE334" i="10"/>
  <c r="BE340" i="10"/>
  <c r="BE370" i="10"/>
  <c r="BE429" i="10"/>
  <c r="BE457" i="10"/>
  <c r="BE469" i="10"/>
  <c r="BE484" i="10"/>
  <c r="BE529" i="10"/>
  <c r="BE614" i="10"/>
  <c r="BE669" i="10"/>
  <c r="J87" i="9"/>
  <c r="BE101" i="9"/>
  <c r="BE153" i="9"/>
  <c r="BE290" i="9"/>
  <c r="F86" i="9"/>
  <c r="BE95" i="9"/>
  <c r="BE134" i="9"/>
  <c r="BE168" i="9"/>
  <c r="BE236" i="9"/>
  <c r="BE251" i="9"/>
  <c r="BE255" i="9"/>
  <c r="BE277" i="9"/>
  <c r="BE298" i="9"/>
  <c r="BE302" i="9"/>
  <c r="BE320" i="9"/>
  <c r="BE93" i="9"/>
  <c r="BE113" i="9"/>
  <c r="BE246" i="9"/>
  <c r="BE267" i="9"/>
  <c r="BE273" i="9"/>
  <c r="F87" i="9"/>
  <c r="BE99" i="9"/>
  <c r="BE103" i="9"/>
  <c r="BE145" i="9"/>
  <c r="BE172" i="9"/>
  <c r="J91" i="8"/>
  <c r="J65" i="8"/>
  <c r="J56" i="9"/>
  <c r="J86" i="9"/>
  <c r="BE97" i="9"/>
  <c r="BE159" i="9"/>
  <c r="BE163" i="9"/>
  <c r="BE186" i="9"/>
  <c r="BE210" i="9"/>
  <c r="BE226" i="9"/>
  <c r="BE231" i="9"/>
  <c r="BE307" i="9"/>
  <c r="E50" i="9"/>
  <c r="BE105" i="9"/>
  <c r="BE109" i="9"/>
  <c r="BE204" i="9"/>
  <c r="BE261" i="9"/>
  <c r="BE281" i="9"/>
  <c r="BE285" i="9"/>
  <c r="BE312" i="9"/>
  <c r="BE127" i="9"/>
  <c r="BE141" i="9"/>
  <c r="BE179" i="9"/>
  <c r="BE193" i="9"/>
  <c r="BE200" i="9"/>
  <c r="BE221" i="9"/>
  <c r="BE294" i="9"/>
  <c r="BE120" i="9"/>
  <c r="BE151" i="9"/>
  <c r="BE216" i="9"/>
  <c r="BE241" i="9"/>
  <c r="BE318" i="9"/>
  <c r="J692" i="7"/>
  <c r="J70" i="7" s="1"/>
  <c r="J56" i="8"/>
  <c r="J58" i="8"/>
  <c r="BE92" i="8"/>
  <c r="BE94" i="8"/>
  <c r="BE256" i="8"/>
  <c r="BE102" i="8"/>
  <c r="BE154" i="8"/>
  <c r="BE214" i="8"/>
  <c r="BE236" i="8"/>
  <c r="E50" i="8"/>
  <c r="BE104" i="8"/>
  <c r="BE108" i="8"/>
  <c r="BE146" i="8"/>
  <c r="BE219" i="8"/>
  <c r="BE232" i="8"/>
  <c r="BE245" i="8"/>
  <c r="BE251" i="8"/>
  <c r="F59" i="8"/>
  <c r="F85" i="8"/>
  <c r="BE118" i="8"/>
  <c r="BE112" i="8"/>
  <c r="J59" i="8"/>
  <c r="BE158" i="8"/>
  <c r="BE167" i="8"/>
  <c r="BE126" i="8"/>
  <c r="BE132" i="8"/>
  <c r="BE140" i="8"/>
  <c r="BE169" i="8"/>
  <c r="BE181" i="8"/>
  <c r="BE207" i="8"/>
  <c r="BE224" i="8"/>
  <c r="BE228" i="8"/>
  <c r="BE96" i="8"/>
  <c r="BE98" i="8"/>
  <c r="BE100" i="8"/>
  <c r="BE186" i="8"/>
  <c r="BE193" i="8"/>
  <c r="BE200" i="8"/>
  <c r="BE240" i="8"/>
  <c r="F58" i="7"/>
  <c r="J86" i="7"/>
  <c r="BE99" i="7"/>
  <c r="BE101" i="7"/>
  <c r="BE111" i="7"/>
  <c r="BE300" i="7"/>
  <c r="BE422" i="7"/>
  <c r="BE472" i="7"/>
  <c r="BE478" i="7"/>
  <c r="BE500" i="7"/>
  <c r="BE510" i="7"/>
  <c r="BE667" i="7"/>
  <c r="BE687" i="7"/>
  <c r="BE693" i="7"/>
  <c r="BE699" i="7"/>
  <c r="BE704" i="7"/>
  <c r="BK588" i="6"/>
  <c r="J588" i="6"/>
  <c r="J69" i="6" s="1"/>
  <c r="J89" i="7"/>
  <c r="BE103" i="7"/>
  <c r="BE357" i="7"/>
  <c r="BE429" i="7"/>
  <c r="BE446" i="7"/>
  <c r="BE520" i="7"/>
  <c r="BE610" i="7"/>
  <c r="BE614" i="7"/>
  <c r="BE618" i="7"/>
  <c r="BE642" i="7"/>
  <c r="BE646" i="7"/>
  <c r="E80" i="7"/>
  <c r="BE95" i="7"/>
  <c r="BE107" i="7"/>
  <c r="BE185" i="7"/>
  <c r="BE220" i="7"/>
  <c r="BE302" i="7"/>
  <c r="BE415" i="7"/>
  <c r="BE452" i="7"/>
  <c r="BE626" i="7"/>
  <c r="BE630" i="7"/>
  <c r="BE634" i="7"/>
  <c r="BE662" i="7"/>
  <c r="BE672" i="7"/>
  <c r="J88" i="7"/>
  <c r="BE97" i="7"/>
  <c r="BE255" i="7"/>
  <c r="BE298" i="7"/>
  <c r="BE306" i="7"/>
  <c r="BE376" i="7"/>
  <c r="BE590" i="7"/>
  <c r="BE658" i="7"/>
  <c r="J94" i="6"/>
  <c r="J65" i="6"/>
  <c r="BE408" i="7"/>
  <c r="BE436" i="7"/>
  <c r="BE440" i="7"/>
  <c r="BE457" i="7"/>
  <c r="BE462" i="7"/>
  <c r="BE467" i="7"/>
  <c r="BE495" i="7"/>
  <c r="BE622" i="7"/>
  <c r="BE638" i="7"/>
  <c r="BE654" i="7"/>
  <c r="BE677" i="7"/>
  <c r="F89" i="7"/>
  <c r="BE105" i="7"/>
  <c r="BE259" i="7"/>
  <c r="BE287" i="7"/>
  <c r="BE524" i="7"/>
  <c r="BE530" i="7"/>
  <c r="BE555" i="7"/>
  <c r="BE115" i="7"/>
  <c r="BE340" i="7"/>
  <c r="BE401" i="7"/>
  <c r="BE490" i="7"/>
  <c r="BE505" i="7"/>
  <c r="BE515" i="7"/>
  <c r="BE578" i="7"/>
  <c r="BE586" i="7"/>
  <c r="BE602" i="7"/>
  <c r="BE650" i="7"/>
  <c r="BE682" i="7"/>
  <c r="BE684" i="7"/>
  <c r="BE150" i="7"/>
  <c r="BE394" i="7"/>
  <c r="BE484" i="7"/>
  <c r="BE562" i="7"/>
  <c r="BE594" i="7"/>
  <c r="BE598" i="7"/>
  <c r="BE606" i="7"/>
  <c r="BK327" i="5"/>
  <c r="J327" i="5"/>
  <c r="J65" i="5"/>
  <c r="J56" i="6"/>
  <c r="BE99" i="6"/>
  <c r="BE115" i="6"/>
  <c r="BE411" i="6"/>
  <c r="BE436" i="6"/>
  <c r="BE504" i="6"/>
  <c r="BE584" i="6"/>
  <c r="BE590" i="6"/>
  <c r="BE596" i="6"/>
  <c r="BE601" i="6"/>
  <c r="E50" i="6"/>
  <c r="F88" i="6"/>
  <c r="BE95" i="6"/>
  <c r="BE97" i="6"/>
  <c r="BE105" i="6"/>
  <c r="BE235" i="6"/>
  <c r="BE362" i="6"/>
  <c r="BE381" i="6"/>
  <c r="BE421" i="6"/>
  <c r="BE532" i="6"/>
  <c r="BE536" i="6"/>
  <c r="BE557" i="6"/>
  <c r="J89" i="6"/>
  <c r="BE175" i="6"/>
  <c r="BE249" i="6"/>
  <c r="BE274" i="6"/>
  <c r="BE386" i="6"/>
  <c r="BE396" i="6"/>
  <c r="BE528" i="6"/>
  <c r="BE540" i="6"/>
  <c r="BE545" i="6"/>
  <c r="BE562" i="6"/>
  <c r="J90" i="5"/>
  <c r="J61" i="5"/>
  <c r="F59" i="6"/>
  <c r="J88" i="6"/>
  <c r="BE111" i="6"/>
  <c r="BE391" i="6"/>
  <c r="BE426" i="6"/>
  <c r="BE512" i="6"/>
  <c r="BE516" i="6"/>
  <c r="BE520" i="6"/>
  <c r="BE549" i="6"/>
  <c r="BE276" i="6"/>
  <c r="BE312" i="6"/>
  <c r="BE406" i="6"/>
  <c r="BE416" i="6"/>
  <c r="BE468" i="6"/>
  <c r="BE553" i="6"/>
  <c r="BE567" i="6"/>
  <c r="BE101" i="6"/>
  <c r="BE107" i="6"/>
  <c r="BE205" i="6"/>
  <c r="BE320" i="6"/>
  <c r="BE401" i="6"/>
  <c r="BE430" i="6"/>
  <c r="BE492" i="6"/>
  <c r="BE572" i="6"/>
  <c r="BE582" i="6"/>
  <c r="BE145" i="6"/>
  <c r="BE278" i="6"/>
  <c r="BE342" i="6"/>
  <c r="BE440" i="6"/>
  <c r="BE496" i="6"/>
  <c r="BE500" i="6"/>
  <c r="BE508" i="6"/>
  <c r="BE103" i="6"/>
  <c r="BE239" i="6"/>
  <c r="BE283" i="6"/>
  <c r="BE462" i="6"/>
  <c r="BE483" i="6"/>
  <c r="BE577" i="6"/>
  <c r="F55" i="5"/>
  <c r="BE93" i="5"/>
  <c r="BE151" i="5"/>
  <c r="BE206" i="5"/>
  <c r="BE222" i="5"/>
  <c r="BE227" i="5"/>
  <c r="BE234" i="5"/>
  <c r="BE286" i="5"/>
  <c r="BE402" i="5"/>
  <c r="BE429" i="5"/>
  <c r="BE469" i="5"/>
  <c r="BE501" i="5"/>
  <c r="BE506" i="5"/>
  <c r="BE510" i="5"/>
  <c r="BE521" i="5"/>
  <c r="BE526" i="5"/>
  <c r="BE557" i="5"/>
  <c r="BE561" i="5"/>
  <c r="BE590" i="5"/>
  <c r="BE594" i="5"/>
  <c r="BE598" i="5"/>
  <c r="BE634" i="5"/>
  <c r="BE654" i="5"/>
  <c r="BE667" i="5"/>
  <c r="BE752" i="5"/>
  <c r="BE757" i="5"/>
  <c r="BE774" i="5"/>
  <c r="BE779" i="5"/>
  <c r="BE839" i="5"/>
  <c r="BE845" i="5"/>
  <c r="BE851" i="5"/>
  <c r="BE854" i="5"/>
  <c r="BE857" i="5"/>
  <c r="BK3173" i="4"/>
  <c r="J3173" i="4"/>
  <c r="J104" i="4"/>
  <c r="E48" i="5"/>
  <c r="BE99" i="5"/>
  <c r="BE160" i="5"/>
  <c r="BE180" i="5"/>
  <c r="BE305" i="5"/>
  <c r="BE309" i="5"/>
  <c r="BE320" i="5"/>
  <c r="BE347" i="5"/>
  <c r="BE464" i="5"/>
  <c r="BE549" i="5"/>
  <c r="BE606" i="5"/>
  <c r="BE610" i="5"/>
  <c r="BE656" i="5"/>
  <c r="BE690" i="5"/>
  <c r="BE708" i="5"/>
  <c r="BE712" i="5"/>
  <c r="BE733" i="5"/>
  <c r="BE762" i="5"/>
  <c r="BE768" i="5"/>
  <c r="BE784" i="5"/>
  <c r="BE789" i="5"/>
  <c r="BE794" i="5"/>
  <c r="BE799" i="5"/>
  <c r="BK2821" i="4"/>
  <c r="J2821" i="4" s="1"/>
  <c r="J90" i="4" s="1"/>
  <c r="BE155" i="5"/>
  <c r="BE276" i="5"/>
  <c r="BE280" i="5"/>
  <c r="BE301" i="5"/>
  <c r="BE315" i="5"/>
  <c r="BE329" i="5"/>
  <c r="BE382" i="5"/>
  <c r="BE424" i="5"/>
  <c r="BE480" i="5"/>
  <c r="BE485" i="5"/>
  <c r="BE490" i="5"/>
  <c r="BE496" i="5"/>
  <c r="BE662" i="5"/>
  <c r="BE695" i="5"/>
  <c r="BE716" i="5"/>
  <c r="BE724" i="5"/>
  <c r="BE812" i="5"/>
  <c r="BE819" i="5"/>
  <c r="BE826" i="5"/>
  <c r="F54" i="5"/>
  <c r="BE187" i="5"/>
  <c r="BE271" i="5"/>
  <c r="BE353" i="5"/>
  <c r="BE451" i="5"/>
  <c r="BE516" i="5"/>
  <c r="BE534" i="5"/>
  <c r="BE565" i="5"/>
  <c r="BE727" i="5"/>
  <c r="BE745" i="5"/>
  <c r="BK1384" i="4"/>
  <c r="J1384" i="4" s="1"/>
  <c r="J70" i="4" s="1"/>
  <c r="J52" i="5"/>
  <c r="J85" i="5"/>
  <c r="BE97" i="5"/>
  <c r="BE127" i="5"/>
  <c r="BE133" i="5"/>
  <c r="BE139" i="5"/>
  <c r="BE145" i="5"/>
  <c r="BE197" i="5"/>
  <c r="BE246" i="5"/>
  <c r="BE256" i="5"/>
  <c r="BE261" i="5"/>
  <c r="BE293" i="5"/>
  <c r="BE361" i="5"/>
  <c r="BE367" i="5"/>
  <c r="BE440" i="5"/>
  <c r="BE544" i="5"/>
  <c r="BE572" i="5"/>
  <c r="BE614" i="5"/>
  <c r="BE630" i="5"/>
  <c r="BE673" i="5"/>
  <c r="BE685" i="5"/>
  <c r="J3712" i="4"/>
  <c r="J120" i="4" s="1"/>
  <c r="J84" i="5"/>
  <c r="BE95" i="5"/>
  <c r="BE109" i="5"/>
  <c r="BE165" i="5"/>
  <c r="BE251" i="5"/>
  <c r="BE297" i="5"/>
  <c r="BE335" i="5"/>
  <c r="BE374" i="5"/>
  <c r="BE390" i="5"/>
  <c r="BE578" i="5"/>
  <c r="BE584" i="5"/>
  <c r="BE622" i="5"/>
  <c r="BE700" i="5"/>
  <c r="BE720" i="5"/>
  <c r="BE806" i="5"/>
  <c r="BK3300" i="4"/>
  <c r="J3300" i="4"/>
  <c r="J108" i="4"/>
  <c r="BE121" i="5"/>
  <c r="BE172" i="5"/>
  <c r="BE178" i="5"/>
  <c r="BE182" i="5"/>
  <c r="BE202" i="5"/>
  <c r="BE214" i="5"/>
  <c r="BE266" i="5"/>
  <c r="BE323" i="5"/>
  <c r="BE553" i="5"/>
  <c r="BE569" i="5"/>
  <c r="BE602" i="5"/>
  <c r="BE679" i="5"/>
  <c r="BE739" i="5"/>
  <c r="BE91" i="5"/>
  <c r="BE101" i="5"/>
  <c r="BE103" i="5"/>
  <c r="BE115" i="5"/>
  <c r="BE192" i="5"/>
  <c r="BE241" i="5"/>
  <c r="BE341" i="5"/>
  <c r="BE396" i="5"/>
  <c r="BE408" i="5"/>
  <c r="BE414" i="5"/>
  <c r="BE419" i="5"/>
  <c r="BE434" i="5"/>
  <c r="BE446" i="5"/>
  <c r="BE474" i="5"/>
  <c r="BE618" i="5"/>
  <c r="BE626" i="5"/>
  <c r="BE833" i="5"/>
  <c r="J55" i="4"/>
  <c r="BE282" i="4"/>
  <c r="BE287" i="4"/>
  <c r="BE364" i="4"/>
  <c r="BE375" i="4"/>
  <c r="BE396" i="4"/>
  <c r="BE398" i="4"/>
  <c r="BE401" i="4"/>
  <c r="BE418" i="4"/>
  <c r="BE449" i="4"/>
  <c r="BE540" i="4"/>
  <c r="BE582" i="4"/>
  <c r="BE608" i="4"/>
  <c r="BE615" i="4"/>
  <c r="BE670" i="4"/>
  <c r="BE699" i="4"/>
  <c r="BE708" i="4"/>
  <c r="BE720" i="4"/>
  <c r="BE793" i="4"/>
  <c r="BE803" i="4"/>
  <c r="BE811" i="4"/>
  <c r="BE929" i="4"/>
  <c r="BE978" i="4"/>
  <c r="BE1018" i="4"/>
  <c r="BE1144" i="4"/>
  <c r="BE1188" i="4"/>
  <c r="BE1322" i="4"/>
  <c r="BE1361" i="4"/>
  <c r="BE1614" i="4"/>
  <c r="BE1715" i="4"/>
  <c r="BE1742" i="4"/>
  <c r="BE1763" i="4"/>
  <c r="BE1782" i="4"/>
  <c r="BE1821" i="4"/>
  <c r="BE1856" i="4"/>
  <c r="BE1873" i="4"/>
  <c r="BE1904" i="4"/>
  <c r="BE1927" i="4"/>
  <c r="BE1960" i="4"/>
  <c r="BE1963" i="4"/>
  <c r="BE1969" i="4"/>
  <c r="BE1973" i="4"/>
  <c r="BE1980" i="4"/>
  <c r="BE2021" i="4"/>
  <c r="BE2028" i="4"/>
  <c r="BE2034" i="4"/>
  <c r="BE2068" i="4"/>
  <c r="BE2075" i="4"/>
  <c r="BE2144" i="4"/>
  <c r="BE2158" i="4"/>
  <c r="BE2168" i="4"/>
  <c r="BE2189" i="4"/>
  <c r="BE2211" i="4"/>
  <c r="BE2214" i="4"/>
  <c r="BE2243" i="4"/>
  <c r="BE2286" i="4"/>
  <c r="BE2290" i="4"/>
  <c r="BE2354" i="4"/>
  <c r="BE2358" i="4"/>
  <c r="BE2394" i="4"/>
  <c r="BE2454" i="4"/>
  <c r="BE2470" i="4"/>
  <c r="BE2490" i="4"/>
  <c r="BE2522" i="4"/>
  <c r="BE2526" i="4"/>
  <c r="BE2546" i="4"/>
  <c r="BE2558" i="4"/>
  <c r="BE2586" i="4"/>
  <c r="BE2590" i="4"/>
  <c r="BE2646" i="4"/>
  <c r="BE2682" i="4"/>
  <c r="BE2752" i="4"/>
  <c r="BE2788" i="4"/>
  <c r="BE2792" i="4"/>
  <c r="BE2804" i="4"/>
  <c r="BE2813" i="4"/>
  <c r="BE2845" i="4"/>
  <c r="BE2846" i="4"/>
  <c r="BE2879" i="4"/>
  <c r="BE2944" i="4"/>
  <c r="BE2963" i="4"/>
  <c r="BE2968" i="4"/>
  <c r="BE2980" i="4"/>
  <c r="BE3026" i="4"/>
  <c r="BE3027" i="4"/>
  <c r="BE3050" i="4"/>
  <c r="BE3057" i="4"/>
  <c r="BE3078" i="4"/>
  <c r="BE3106" i="4"/>
  <c r="BE3185" i="4"/>
  <c r="BE3200" i="4"/>
  <c r="BE3264" i="4"/>
  <c r="BE3380" i="4"/>
  <c r="BE3411" i="4"/>
  <c r="BE3416" i="4"/>
  <c r="BE3467" i="4"/>
  <c r="BE3511" i="4"/>
  <c r="BE3521" i="4"/>
  <c r="BE3557" i="4"/>
  <c r="BE3591" i="4"/>
  <c r="BE3611" i="4"/>
  <c r="BE3632" i="4"/>
  <c r="BE3664" i="4"/>
  <c r="BE3750" i="4"/>
  <c r="BE3764" i="4"/>
  <c r="BE3812" i="4"/>
  <c r="BE3826" i="4"/>
  <c r="BE3949" i="4"/>
  <c r="BE3964" i="4"/>
  <c r="BE3969" i="4"/>
  <c r="BE3974" i="4"/>
  <c r="BE4035" i="4"/>
  <c r="BE4063" i="4"/>
  <c r="BE4072" i="4"/>
  <c r="BE4077" i="4"/>
  <c r="BE4081" i="4"/>
  <c r="BE4085" i="4"/>
  <c r="BE4089" i="4"/>
  <c r="BE4093" i="4"/>
  <c r="BE4097" i="4"/>
  <c r="BE4101" i="4"/>
  <c r="BE4105" i="4"/>
  <c r="BE4109" i="4"/>
  <c r="BE4113" i="4"/>
  <c r="BE4117" i="4"/>
  <c r="BE4121" i="4"/>
  <c r="BE4125" i="4"/>
  <c r="BE4129" i="4"/>
  <c r="BE4133" i="4"/>
  <c r="BE4138" i="4"/>
  <c r="BE4142" i="4"/>
  <c r="BE4146" i="4"/>
  <c r="BE4151" i="4"/>
  <c r="BE4156" i="4"/>
  <c r="BE4161" i="4"/>
  <c r="BE4166" i="4"/>
  <c r="BE4171" i="4"/>
  <c r="BE4176" i="4"/>
  <c r="BE4181" i="4"/>
  <c r="BE4186" i="4"/>
  <c r="BE4191" i="4"/>
  <c r="BE4196" i="4"/>
  <c r="BE4201" i="4"/>
  <c r="BE4206" i="4"/>
  <c r="BE4211" i="4"/>
  <c r="BE4216" i="4"/>
  <c r="BE4221" i="4"/>
  <c r="BE4225" i="4"/>
  <c r="BE4230" i="4"/>
  <c r="BE4235" i="4"/>
  <c r="BE4239" i="4"/>
  <c r="BE4243" i="4"/>
  <c r="BE4247" i="4"/>
  <c r="BE4251" i="4"/>
  <c r="BE4255" i="4"/>
  <c r="BE4260" i="4"/>
  <c r="BE4262" i="4"/>
  <c r="BK105" i="3"/>
  <c r="J105" i="3"/>
  <c r="J60" i="3" s="1"/>
  <c r="J52" i="4"/>
  <c r="BE160" i="4"/>
  <c r="BE199" i="4"/>
  <c r="BE204" i="4"/>
  <c r="BE216" i="4"/>
  <c r="BE277" i="4"/>
  <c r="BE308" i="4"/>
  <c r="BE319" i="4"/>
  <c r="BE406" i="4"/>
  <c r="BE557" i="4"/>
  <c r="BE577" i="4"/>
  <c r="BE623" i="4"/>
  <c r="BE734" i="4"/>
  <c r="BE743" i="4"/>
  <c r="BE869" i="4"/>
  <c r="BE900" i="4"/>
  <c r="BE942" i="4"/>
  <c r="BE964" i="4"/>
  <c r="BE1089" i="4"/>
  <c r="BE1247" i="4"/>
  <c r="BE1261" i="4"/>
  <c r="BE1302" i="4"/>
  <c r="BE1334" i="4"/>
  <c r="BE1445" i="4"/>
  <c r="BE1488" i="4"/>
  <c r="BE1499" i="4"/>
  <c r="BE1530" i="4"/>
  <c r="BE1546" i="4"/>
  <c r="BE1665" i="4"/>
  <c r="BE1694" i="4"/>
  <c r="BE1752" i="4"/>
  <c r="BE1816" i="4"/>
  <c r="BE1913" i="4"/>
  <c r="BE2041" i="4"/>
  <c r="BE2061" i="4"/>
  <c r="BE2101" i="4"/>
  <c r="BE2137" i="4"/>
  <c r="BE2199" i="4"/>
  <c r="BE2248" i="4"/>
  <c r="BE2298" i="4"/>
  <c r="BE2438" i="4"/>
  <c r="BE2462" i="4"/>
  <c r="BE2466" i="4"/>
  <c r="BE2474" i="4"/>
  <c r="BE2494" i="4"/>
  <c r="BE2518" i="4"/>
  <c r="BE2538" i="4"/>
  <c r="BE2598" i="4"/>
  <c r="BE2610" i="4"/>
  <c r="BE2618" i="4"/>
  <c r="BE2674" i="4"/>
  <c r="BE2690" i="4"/>
  <c r="BE2768" i="4"/>
  <c r="BE2784" i="4"/>
  <c r="BE2816" i="4"/>
  <c r="BE2856" i="4"/>
  <c r="BE2884" i="4"/>
  <c r="BE2888" i="4"/>
  <c r="BE2912" i="4"/>
  <c r="BE2929" i="4"/>
  <c r="BE2976" i="4"/>
  <c r="BE3056" i="4"/>
  <c r="BE3070" i="4"/>
  <c r="BE3082" i="4"/>
  <c r="BE3087" i="4"/>
  <c r="BE3138" i="4"/>
  <c r="BE3151" i="4"/>
  <c r="BE3245" i="4"/>
  <c r="BE3286" i="4"/>
  <c r="BE3302" i="4"/>
  <c r="BE3356" i="4"/>
  <c r="BE3368" i="4"/>
  <c r="BE3516" i="4"/>
  <c r="BE3535" i="4"/>
  <c r="BE3726" i="4"/>
  <c r="BE3779" i="4"/>
  <c r="BE3792" i="4"/>
  <c r="BE3832" i="4"/>
  <c r="BE3843" i="4"/>
  <c r="BE3858" i="4"/>
  <c r="BE3879" i="4"/>
  <c r="BE3933" i="4"/>
  <c r="BE4025" i="4"/>
  <c r="F55" i="4"/>
  <c r="F145" i="4"/>
  <c r="BE158" i="4"/>
  <c r="BE164" i="4"/>
  <c r="BE302" i="4"/>
  <c r="BE381" i="4"/>
  <c r="BE439" i="4"/>
  <c r="BE465" i="4"/>
  <c r="BE531" i="4"/>
  <c r="BE596" i="4"/>
  <c r="BE634" i="4"/>
  <c r="BE639" i="4"/>
  <c r="BE663" i="4"/>
  <c r="BE693" i="4"/>
  <c r="BE704" i="4"/>
  <c r="BE713" i="4"/>
  <c r="BE767" i="4"/>
  <c r="BE777" i="4"/>
  <c r="BE850" i="4"/>
  <c r="BE879" i="4"/>
  <c r="BE1294" i="4"/>
  <c r="BE1307" i="4"/>
  <c r="BE1350" i="4"/>
  <c r="BE1376" i="4"/>
  <c r="BE1386" i="4"/>
  <c r="BE1415" i="4"/>
  <c r="BE1435" i="4"/>
  <c r="BE1451" i="4"/>
  <c r="BE1455" i="4"/>
  <c r="BE1470" i="4"/>
  <c r="BE1556" i="4"/>
  <c r="BE1621" i="4"/>
  <c r="BE1630" i="4"/>
  <c r="BE1635" i="4"/>
  <c r="BE1639" i="4"/>
  <c r="BE1649" i="4"/>
  <c r="BE1655" i="4"/>
  <c r="BE1699" i="4"/>
  <c r="BE1768" i="4"/>
  <c r="BE1773" i="4"/>
  <c r="BE1800" i="4"/>
  <c r="BE1898" i="4"/>
  <c r="BE1908" i="4"/>
  <c r="BE1917" i="4"/>
  <c r="BE1932" i="4"/>
  <c r="BE1986" i="4"/>
  <c r="BE2164" i="4"/>
  <c r="BE2217" i="4"/>
  <c r="BE2229" i="4"/>
  <c r="BE2261" i="4"/>
  <c r="BE2270" i="4"/>
  <c r="BE2370" i="4"/>
  <c r="BE2374" i="4"/>
  <c r="BE2402" i="4"/>
  <c r="BE2430" i="4"/>
  <c r="BE2442" i="4"/>
  <c r="BE2458" i="4"/>
  <c r="BE2506" i="4"/>
  <c r="BE2514" i="4"/>
  <c r="BE2566" i="4"/>
  <c r="BE2578" i="4"/>
  <c r="BE2614" i="4"/>
  <c r="BE2626" i="4"/>
  <c r="BE2658" i="4"/>
  <c r="BE2670" i="4"/>
  <c r="BE2678" i="4"/>
  <c r="BE2832" i="4"/>
  <c r="BE2902" i="4"/>
  <c r="BE2916" i="4"/>
  <c r="BE2930" i="4"/>
  <c r="BE2935" i="4"/>
  <c r="BE2948" i="4"/>
  <c r="BE2995" i="4"/>
  <c r="BE3005" i="4"/>
  <c r="BE3013" i="4"/>
  <c r="BE3033" i="4"/>
  <c r="BE3092" i="4"/>
  <c r="BE3119" i="4"/>
  <c r="BE3142" i="4"/>
  <c r="BE3160" i="4"/>
  <c r="BE3235" i="4"/>
  <c r="BE3257" i="4"/>
  <c r="BE3274" i="4"/>
  <c r="BE3295" i="4"/>
  <c r="BE3326" i="4"/>
  <c r="BE3476" i="4"/>
  <c r="BE3596" i="4"/>
  <c r="BE3616" i="4"/>
  <c r="BE3688" i="4"/>
  <c r="BE3731" i="4"/>
  <c r="BE3759" i="4"/>
  <c r="BE3786" i="4"/>
  <c r="BE3818" i="4"/>
  <c r="BE3824" i="4"/>
  <c r="BE3907" i="4"/>
  <c r="BE3917" i="4"/>
  <c r="BE3943" i="4"/>
  <c r="BE4013" i="4"/>
  <c r="BE4021" i="4"/>
  <c r="BE4029" i="4"/>
  <c r="BE4054" i="4"/>
  <c r="BE4068" i="4"/>
  <c r="BE175" i="4"/>
  <c r="BE183" i="4"/>
  <c r="BE222" i="4"/>
  <c r="BE312" i="4"/>
  <c r="BE316" i="4"/>
  <c r="BE402" i="4"/>
  <c r="BE424" i="4"/>
  <c r="BE445" i="4"/>
  <c r="BE526" i="4"/>
  <c r="BE538" i="4"/>
  <c r="BE628" i="4"/>
  <c r="BE655" i="4"/>
  <c r="BE730" i="4"/>
  <c r="BE752" i="4"/>
  <c r="BE762" i="4"/>
  <c r="BE787" i="4"/>
  <c r="BE797" i="4"/>
  <c r="BE841" i="4"/>
  <c r="BE845" i="4"/>
  <c r="BE855" i="4"/>
  <c r="BE865" i="4"/>
  <c r="BE905" i="4"/>
  <c r="BE1073" i="4"/>
  <c r="BE1111" i="4"/>
  <c r="BE1164" i="4"/>
  <c r="BE1202" i="4"/>
  <c r="BE1215" i="4"/>
  <c r="BE1223" i="4"/>
  <c r="BE1275" i="4"/>
  <c r="BE1288" i="4"/>
  <c r="BE1391" i="4"/>
  <c r="BE1405" i="4"/>
  <c r="BE1411" i="4"/>
  <c r="BE1478" i="4"/>
  <c r="BE1560" i="4"/>
  <c r="BE1604" i="4"/>
  <c r="BE1674" i="4"/>
  <c r="BE1683" i="4"/>
  <c r="BE1704" i="4"/>
  <c r="BE1791" i="4"/>
  <c r="BE1810" i="4"/>
  <c r="BE1830" i="4"/>
  <c r="BE1844" i="4"/>
  <c r="BE1879" i="4"/>
  <c r="BE1923" i="4"/>
  <c r="BE1956" i="4"/>
  <c r="BE1977" i="4"/>
  <c r="BE1996" i="4"/>
  <c r="BE2014" i="4"/>
  <c r="BE2055" i="4"/>
  <c r="BE2089" i="4"/>
  <c r="BE2266" i="4"/>
  <c r="BE2310" i="4"/>
  <c r="BE2334" i="4"/>
  <c r="BE2426" i="4"/>
  <c r="BE2446" i="4"/>
  <c r="BE2510" i="4"/>
  <c r="BE2582" i="4"/>
  <c r="BE2606" i="4"/>
  <c r="BE2630" i="4"/>
  <c r="BE2662" i="4"/>
  <c r="BE2706" i="4"/>
  <c r="BE2726" i="4"/>
  <c r="BE2730" i="4"/>
  <c r="BE2742" i="4"/>
  <c r="BE2860" i="4"/>
  <c r="BE2868" i="4"/>
  <c r="BE2928" i="4"/>
  <c r="BE2940" i="4"/>
  <c r="BE2952" i="4"/>
  <c r="BE3003" i="4"/>
  <c r="BE3006" i="4"/>
  <c r="BE3008" i="4"/>
  <c r="BE3038" i="4"/>
  <c r="BE3062" i="4"/>
  <c r="BE3146" i="4"/>
  <c r="BE3165" i="4"/>
  <c r="BE3280" i="4"/>
  <c r="BE3292" i="4"/>
  <c r="BE3338" i="4"/>
  <c r="BE3406" i="4"/>
  <c r="BE3438" i="4"/>
  <c r="BE3450" i="4"/>
  <c r="BE3471" i="4"/>
  <c r="BE3491" i="4"/>
  <c r="BE3501" i="4"/>
  <c r="BE3530" i="4"/>
  <c r="BE3548" i="4"/>
  <c r="BE3562" i="4"/>
  <c r="BE3581" i="4"/>
  <c r="BE3641" i="4"/>
  <c r="BE3695" i="4"/>
  <c r="BE3713" i="4"/>
  <c r="BE3769" i="4"/>
  <c r="BE3873" i="4"/>
  <c r="BE3900" i="4"/>
  <c r="BE4017" i="4"/>
  <c r="BE4045" i="4"/>
  <c r="BK899" i="3"/>
  <c r="J899" i="3" s="1"/>
  <c r="J66" i="3" s="1"/>
  <c r="BE154" i="4"/>
  <c r="BE162" i="4"/>
  <c r="BE238" i="4"/>
  <c r="BE254" i="4"/>
  <c r="BE336" i="4"/>
  <c r="BE361" i="4"/>
  <c r="BE377" i="4"/>
  <c r="BE413" i="4"/>
  <c r="BE499" i="4"/>
  <c r="BE510" i="4"/>
  <c r="BE516" i="4"/>
  <c r="BE545" i="4"/>
  <c r="BE573" i="4"/>
  <c r="BE589" i="4"/>
  <c r="BE632" i="4"/>
  <c r="BE657" i="4"/>
  <c r="BE681" i="4"/>
  <c r="BE779" i="4"/>
  <c r="BE789" i="4"/>
  <c r="BE799" i="4"/>
  <c r="BE807" i="4"/>
  <c r="BE822" i="4"/>
  <c r="BE894" i="4"/>
  <c r="BE949" i="4"/>
  <c r="BE998" i="4"/>
  <c r="BE1082" i="4"/>
  <c r="BE1266" i="4"/>
  <c r="BE1311" i="4"/>
  <c r="BE1326" i="4"/>
  <c r="BE1338" i="4"/>
  <c r="BE1379" i="4"/>
  <c r="BE1395" i="4"/>
  <c r="BE1401" i="4"/>
  <c r="BE1425" i="4"/>
  <c r="BE1484" i="4"/>
  <c r="BE1506" i="4"/>
  <c r="BE1510" i="4"/>
  <c r="BE1520" i="4"/>
  <c r="BE1565" i="4"/>
  <c r="BE1626" i="4"/>
  <c r="BE1644" i="4"/>
  <c r="BE1660" i="4"/>
  <c r="BE1678" i="4"/>
  <c r="BE1709" i="4"/>
  <c r="BE1726" i="4"/>
  <c r="BE1737" i="4"/>
  <c r="BE1826" i="4"/>
  <c r="BE1835" i="4"/>
  <c r="BE2082" i="4"/>
  <c r="BE2108" i="4"/>
  <c r="BE2173" i="4"/>
  <c r="BE2206" i="4"/>
  <c r="BE2274" i="4"/>
  <c r="BE2278" i="4"/>
  <c r="BE2294" i="4"/>
  <c r="BE2314" i="4"/>
  <c r="BE2362" i="4"/>
  <c r="BE2414" i="4"/>
  <c r="BE2486" i="4"/>
  <c r="BE2498" i="4"/>
  <c r="BE2534" i="4"/>
  <c r="BE2542" i="4"/>
  <c r="BE2554" i="4"/>
  <c r="BE2570" i="4"/>
  <c r="BE2622" i="4"/>
  <c r="BE2686" i="4"/>
  <c r="BE2698" i="4"/>
  <c r="BE2702" i="4"/>
  <c r="BE2710" i="4"/>
  <c r="BE2734" i="4"/>
  <c r="BE2748" i="4"/>
  <c r="BE2776" i="4"/>
  <c r="BE2800" i="4"/>
  <c r="BE2828" i="4"/>
  <c r="BE2872" i="4"/>
  <c r="BE2907" i="4"/>
  <c r="BE2957" i="4"/>
  <c r="BE2984" i="4"/>
  <c r="BE2985" i="4"/>
  <c r="BE3004" i="4"/>
  <c r="BE3018" i="4"/>
  <c r="BE3046" i="4"/>
  <c r="BE3055" i="4"/>
  <c r="BE3083" i="4"/>
  <c r="BE3133" i="4"/>
  <c r="BE3168" i="4"/>
  <c r="BE3181" i="4"/>
  <c r="BE3216" i="4"/>
  <c r="BE3240" i="4"/>
  <c r="BE3332" i="4"/>
  <c r="BE3374" i="4"/>
  <c r="BE3401" i="4"/>
  <c r="BE3462" i="4"/>
  <c r="BE3487" i="4"/>
  <c r="BE3496" i="4"/>
  <c r="BE3606" i="4"/>
  <c r="BE3681" i="4"/>
  <c r="BE3703" i="4"/>
  <c r="BE3717" i="4"/>
  <c r="BE3746" i="4"/>
  <c r="BE3754" i="4"/>
  <c r="BE3774" i="4"/>
  <c r="BE3803" i="4"/>
  <c r="BE3839" i="4"/>
  <c r="BE3889" i="4"/>
  <c r="BE3929" i="4"/>
  <c r="BE3979" i="4"/>
  <c r="BE3987" i="4"/>
  <c r="BE3993" i="4"/>
  <c r="E48" i="4"/>
  <c r="BE152" i="4"/>
  <c r="BE230" i="4"/>
  <c r="BE243" i="4"/>
  <c r="BE248" i="4"/>
  <c r="BE272" i="4"/>
  <c r="BE292" i="4"/>
  <c r="BE329" i="4"/>
  <c r="BE460" i="4"/>
  <c r="BE483" i="4"/>
  <c r="BE550" i="4"/>
  <c r="BE571" i="4"/>
  <c r="BE665" i="4"/>
  <c r="BE725" i="4"/>
  <c r="BE757" i="4"/>
  <c r="BE783" i="4"/>
  <c r="BE833" i="4"/>
  <c r="BE860" i="4"/>
  <c r="BE874" i="4"/>
  <c r="BE889" i="4"/>
  <c r="BE971" i="4"/>
  <c r="BE1005" i="4"/>
  <c r="BE1012" i="4"/>
  <c r="BE1038" i="4"/>
  <c r="BE1047" i="4"/>
  <c r="BE1063" i="4"/>
  <c r="BE1098" i="4"/>
  <c r="BE1104" i="4"/>
  <c r="BE1119" i="4"/>
  <c r="BE1172" i="4"/>
  <c r="BE1235" i="4"/>
  <c r="BE1254" i="4"/>
  <c r="BE1346" i="4"/>
  <c r="BE1357" i="4"/>
  <c r="BE1431" i="4"/>
  <c r="BE1460" i="4"/>
  <c r="BE1526" i="4"/>
  <c r="BE1579" i="4"/>
  <c r="BE1607" i="4"/>
  <c r="BE1611" i="4"/>
  <c r="BE1669" i="4"/>
  <c r="BE1688" i="4"/>
  <c r="BE1720" i="4"/>
  <c r="BE1796" i="4"/>
  <c r="BE1839" i="4"/>
  <c r="BE1867" i="4"/>
  <c r="BE1883" i="4"/>
  <c r="BE1946" i="4"/>
  <c r="BE1950" i="4"/>
  <c r="BE2123" i="4"/>
  <c r="BE2236" i="4"/>
  <c r="BE2252" i="4"/>
  <c r="BE2324" i="4"/>
  <c r="BE2330" i="4"/>
  <c r="BE2338" i="4"/>
  <c r="BE2342" i="4"/>
  <c r="BE2346" i="4"/>
  <c r="BE2350" i="4"/>
  <c r="BE2366" i="4"/>
  <c r="BE2378" i="4"/>
  <c r="BE2406" i="4"/>
  <c r="BE2410" i="4"/>
  <c r="BE2418" i="4"/>
  <c r="BE2422" i="4"/>
  <c r="BE2502" i="4"/>
  <c r="BE2562" i="4"/>
  <c r="BE2574" i="4"/>
  <c r="BE2634" i="4"/>
  <c r="BE2642" i="4"/>
  <c r="BE2650" i="4"/>
  <c r="BE2722" i="4"/>
  <c r="BE2739" i="4"/>
  <c r="BE2844" i="4"/>
  <c r="BE2892" i="4"/>
  <c r="BE2900" i="4"/>
  <c r="BE2901" i="4"/>
  <c r="BE2924" i="4"/>
  <c r="BE2958" i="4"/>
  <c r="BE2986" i="4"/>
  <c r="BE2991" i="4"/>
  <c r="BE3007" i="4"/>
  <c r="BE3028" i="4"/>
  <c r="BE3085" i="4"/>
  <c r="BE3128" i="4"/>
  <c r="BE3156" i="4"/>
  <c r="BE3195" i="4"/>
  <c r="BE3225" i="4"/>
  <c r="BE3314" i="4"/>
  <c r="BE3344" i="4"/>
  <c r="BE3421" i="4"/>
  <c r="BE3482" i="4"/>
  <c r="BE3540" i="4"/>
  <c r="BE3601" i="4"/>
  <c r="BE3799" i="4"/>
  <c r="BE3837" i="4"/>
  <c r="BE3861" i="4"/>
  <c r="BE3883" i="4"/>
  <c r="BE3937" i="4"/>
  <c r="BE3984" i="4"/>
  <c r="BE4007" i="4"/>
  <c r="J54" i="4"/>
  <c r="BE191" i="4"/>
  <c r="BE210" i="4"/>
  <c r="BE324" i="4"/>
  <c r="BE420" i="4"/>
  <c r="BE428" i="4"/>
  <c r="BE434" i="4"/>
  <c r="BE477" i="4"/>
  <c r="BE489" i="4"/>
  <c r="BE494" i="4"/>
  <c r="BE646" i="4"/>
  <c r="BE675" i="4"/>
  <c r="BE687" i="4"/>
  <c r="BE957" i="4"/>
  <c r="BE986" i="4"/>
  <c r="BE1025" i="4"/>
  <c r="BE1056" i="4"/>
  <c r="BE1128" i="4"/>
  <c r="BE1156" i="4"/>
  <c r="BE1178" i="4"/>
  <c r="BE1184" i="4"/>
  <c r="BE1228" i="4"/>
  <c r="BE1242" i="4"/>
  <c r="BE1282" i="4"/>
  <c r="BE1316" i="4"/>
  <c r="BE1372" i="4"/>
  <c r="BE1421" i="4"/>
  <c r="BE1441" i="4"/>
  <c r="BE1465" i="4"/>
  <c r="BE1474" i="4"/>
  <c r="BE1494" i="4"/>
  <c r="BE1516" i="4"/>
  <c r="BE1536" i="4"/>
  <c r="BE1540" i="4"/>
  <c r="BE1550" i="4"/>
  <c r="BE1570" i="4"/>
  <c r="BE1583" i="4"/>
  <c r="BE1589" i="4"/>
  <c r="BE1599" i="4"/>
  <c r="BE1731" i="4"/>
  <c r="BE1888" i="4"/>
  <c r="BE1894" i="4"/>
  <c r="BE1941" i="4"/>
  <c r="BE2005" i="4"/>
  <c r="BE2047" i="4"/>
  <c r="BE2115" i="4"/>
  <c r="BE2151" i="4"/>
  <c r="BE2223" i="4"/>
  <c r="BE2282" i="4"/>
  <c r="BE2306" i="4"/>
  <c r="BE2321" i="4"/>
  <c r="BE2382" i="4"/>
  <c r="BE2386" i="4"/>
  <c r="BE2390" i="4"/>
  <c r="BE2434" i="4"/>
  <c r="BE2478" i="4"/>
  <c r="BE2550" i="4"/>
  <c r="BE2594" i="4"/>
  <c r="BE2638" i="4"/>
  <c r="BE2654" i="4"/>
  <c r="BE2694" i="4"/>
  <c r="BE2823" i="4"/>
  <c r="BE2840" i="4"/>
  <c r="BE2851" i="4"/>
  <c r="BE2873" i="4"/>
  <c r="BE2896" i="4"/>
  <c r="BE3074" i="4"/>
  <c r="BE3097" i="4"/>
  <c r="BE3122" i="4"/>
  <c r="BE3175" i="4"/>
  <c r="BE3220" i="4"/>
  <c r="BE3230" i="4"/>
  <c r="BE3251" i="4"/>
  <c r="BE3268" i="4"/>
  <c r="BE3309" i="4"/>
  <c r="BE3320" i="4"/>
  <c r="BE3392" i="4"/>
  <c r="BE3427" i="4"/>
  <c r="BE3432" i="4"/>
  <c r="BE3506" i="4"/>
  <c r="BE3525" i="4"/>
  <c r="BE3552" i="4"/>
  <c r="BE3566" i="4"/>
  <c r="BE3571" i="4"/>
  <c r="BE3654" i="4"/>
  <c r="BE3697" i="4"/>
  <c r="BE3706" i="4"/>
  <c r="BE3721" i="4"/>
  <c r="BE3806" i="4"/>
  <c r="BE3821" i="4"/>
  <c r="BE3854" i="4"/>
  <c r="BE3867" i="4"/>
  <c r="BE3923" i="4"/>
  <c r="BE3954" i="4"/>
  <c r="BE3959" i="4"/>
  <c r="BE4005" i="4"/>
  <c r="BE4040" i="4"/>
  <c r="BE4049" i="4"/>
  <c r="BE156" i="4"/>
  <c r="BE296" i="4"/>
  <c r="BE351" i="4"/>
  <c r="BE370" i="4"/>
  <c r="BE388" i="4"/>
  <c r="BE454" i="4"/>
  <c r="BE471" i="4"/>
  <c r="BE524" i="4"/>
  <c r="BE544" i="4"/>
  <c r="BE563" i="4"/>
  <c r="BE602" i="4"/>
  <c r="BE738" i="4"/>
  <c r="BE747" i="4"/>
  <c r="BE773" i="4"/>
  <c r="BE837" i="4"/>
  <c r="BE884" i="4"/>
  <c r="BE912" i="4"/>
  <c r="BE1033" i="4"/>
  <c r="BE1197" i="4"/>
  <c r="BE1207" i="4"/>
  <c r="BE1368" i="4"/>
  <c r="BE1575" i="4"/>
  <c r="BE1593" i="4"/>
  <c r="BE1748" i="4"/>
  <c r="BE1758" i="4"/>
  <c r="BE1778" i="4"/>
  <c r="BE1787" i="4"/>
  <c r="BE1805" i="4"/>
  <c r="BE1850" i="4"/>
  <c r="BE1861" i="4"/>
  <c r="BE1937" i="4"/>
  <c r="BE2130" i="4"/>
  <c r="BE2179" i="4"/>
  <c r="BE2184" i="4"/>
  <c r="BE2193" i="4"/>
  <c r="BE2255" i="4"/>
  <c r="BE2302" i="4"/>
  <c r="BE2398" i="4"/>
  <c r="BE2450" i="4"/>
  <c r="BE2482" i="4"/>
  <c r="BE2530" i="4"/>
  <c r="BE2602" i="4"/>
  <c r="BE2666" i="4"/>
  <c r="BE2714" i="4"/>
  <c r="BE2718" i="4"/>
  <c r="BE2756" i="4"/>
  <c r="BE2760" i="4"/>
  <c r="BE2764" i="4"/>
  <c r="BE2772" i="4"/>
  <c r="BE2780" i="4"/>
  <c r="BE2796" i="4"/>
  <c r="BE2836" i="4"/>
  <c r="BE2864" i="4"/>
  <c r="BE2874" i="4"/>
  <c r="BE2920" i="4"/>
  <c r="BE2956" i="4"/>
  <c r="BE2972" i="4"/>
  <c r="BE2999" i="4"/>
  <c r="BE3022" i="4"/>
  <c r="BE3042" i="4"/>
  <c r="BE3054" i="4"/>
  <c r="BE3066" i="4"/>
  <c r="BE3084" i="4"/>
  <c r="BE3086" i="4"/>
  <c r="BE3100" i="4"/>
  <c r="BE3113" i="4"/>
  <c r="BE3190" i="4"/>
  <c r="BE3205" i="4"/>
  <c r="BE3210" i="4"/>
  <c r="BE3272" i="4"/>
  <c r="BE3351" i="4"/>
  <c r="BE3362" i="4"/>
  <c r="BE3386" i="4"/>
  <c r="BE3396" i="4"/>
  <c r="BE3444" i="4"/>
  <c r="BE3456" i="4"/>
  <c r="BE3576" i="4"/>
  <c r="BE3586" i="4"/>
  <c r="BE3736" i="4"/>
  <c r="BE3741" i="4"/>
  <c r="BE3848" i="4"/>
  <c r="BE3911" i="4"/>
  <c r="BE4058" i="4"/>
  <c r="BE112" i="3"/>
  <c r="BE167" i="3"/>
  <c r="BE291" i="3"/>
  <c r="BE310" i="3"/>
  <c r="BE332" i="3"/>
  <c r="BE391" i="3"/>
  <c r="BE457" i="3"/>
  <c r="BE474" i="3"/>
  <c r="BE532" i="3"/>
  <c r="BE620" i="3"/>
  <c r="BE640" i="3"/>
  <c r="BE663" i="3"/>
  <c r="BE698" i="3"/>
  <c r="BE739" i="3"/>
  <c r="BE795" i="3"/>
  <c r="BE834" i="3"/>
  <c r="BE1098" i="3"/>
  <c r="BE1150" i="3"/>
  <c r="BE1308" i="3"/>
  <c r="BE1314" i="3"/>
  <c r="BE1354" i="3"/>
  <c r="BE1364" i="3"/>
  <c r="BE1370" i="3"/>
  <c r="J55" i="3"/>
  <c r="BE137" i="3"/>
  <c r="BE219" i="3"/>
  <c r="BE253" i="3"/>
  <c r="BE281" i="3"/>
  <c r="BE384" i="3"/>
  <c r="BE440" i="3"/>
  <c r="BE449" i="3"/>
  <c r="BE480" i="3"/>
  <c r="BE503" i="3"/>
  <c r="BE686" i="3"/>
  <c r="BE714" i="3"/>
  <c r="BE789" i="3"/>
  <c r="BE895" i="3"/>
  <c r="BE972" i="3"/>
  <c r="BE984" i="3"/>
  <c r="BE988" i="3"/>
  <c r="BE994" i="3"/>
  <c r="BE1028" i="3"/>
  <c r="BE1102" i="3"/>
  <c r="BE1207" i="3"/>
  <c r="BE1212" i="3"/>
  <c r="BE1234" i="3"/>
  <c r="BE1239" i="3"/>
  <c r="BE1250" i="3"/>
  <c r="BE1288" i="3"/>
  <c r="BE152" i="3"/>
  <c r="BE162" i="3"/>
  <c r="BE183" i="3"/>
  <c r="BE214" i="3"/>
  <c r="BE238" i="3"/>
  <c r="BE248" i="3"/>
  <c r="BE296" i="3"/>
  <c r="BE337" i="3"/>
  <c r="BE420" i="3"/>
  <c r="BE556" i="3"/>
  <c r="BE566" i="3"/>
  <c r="BE602" i="3"/>
  <c r="BE608" i="3"/>
  <c r="BE755" i="3"/>
  <c r="BE777" i="3"/>
  <c r="BE799" i="3"/>
  <c r="BE891" i="3"/>
  <c r="BE940" i="3"/>
  <c r="BE950" i="3"/>
  <c r="BE954" i="3"/>
  <c r="BE962" i="3"/>
  <c r="BE1033" i="3"/>
  <c r="BE1046" i="3"/>
  <c r="BE1064" i="3"/>
  <c r="BE1132" i="3"/>
  <c r="BE1158" i="3"/>
  <c r="BE1168" i="3"/>
  <c r="BE1336" i="3"/>
  <c r="J54" i="3"/>
  <c r="BE243" i="3"/>
  <c r="BE258" i="3"/>
  <c r="BE276" i="3"/>
  <c r="BE306" i="3"/>
  <c r="BE353" i="3"/>
  <c r="BE376" i="3"/>
  <c r="BE432" i="3"/>
  <c r="BE511" i="3"/>
  <c r="BE546" i="3"/>
  <c r="BE575" i="3"/>
  <c r="BE585" i="3"/>
  <c r="BE633" i="3"/>
  <c r="BE803" i="3"/>
  <c r="BE829" i="3"/>
  <c r="BE860" i="3"/>
  <c r="BE865" i="3"/>
  <c r="BE882" i="3"/>
  <c r="BE1128" i="3"/>
  <c r="BE1145" i="3"/>
  <c r="BE1172" i="3"/>
  <c r="BE1176" i="3"/>
  <c r="BE1228" i="3"/>
  <c r="BE1245" i="3"/>
  <c r="BE1260" i="3"/>
  <c r="BE1265" i="3"/>
  <c r="BE1268" i="3"/>
  <c r="E94" i="3"/>
  <c r="BE142" i="3"/>
  <c r="BE147" i="3"/>
  <c r="BE209" i="3"/>
  <c r="BE223" i="3"/>
  <c r="BE301" i="3"/>
  <c r="BE402" i="3"/>
  <c r="BE412" i="3"/>
  <c r="BE521" i="3"/>
  <c r="BE590" i="3"/>
  <c r="BE597" i="3"/>
  <c r="BE650" i="3"/>
  <c r="BE751" i="3"/>
  <c r="BE849" i="3"/>
  <c r="BE889" i="3"/>
  <c r="BE907" i="3"/>
  <c r="BE926" i="3"/>
  <c r="BE945" i="3"/>
  <c r="BE980" i="3"/>
  <c r="BE998" i="3"/>
  <c r="BE1002" i="3"/>
  <c r="BE1008" i="3"/>
  <c r="BE1013" i="3"/>
  <c r="BE1023" i="3"/>
  <c r="BE1053" i="3"/>
  <c r="BE1116" i="3"/>
  <c r="BE1192" i="3"/>
  <c r="BE1282" i="3"/>
  <c r="BE1292" i="3"/>
  <c r="BE1297" i="3"/>
  <c r="BE1326" i="3"/>
  <c r="J81" i="2"/>
  <c r="J60" i="2" s="1"/>
  <c r="F54" i="3"/>
  <c r="J98" i="3"/>
  <c r="BE117" i="3"/>
  <c r="BE122" i="3"/>
  <c r="BE127" i="3"/>
  <c r="BE157" i="3"/>
  <c r="BE171" i="3"/>
  <c r="BE228" i="3"/>
  <c r="BE264" i="3"/>
  <c r="BE270" i="3"/>
  <c r="BE286" i="3"/>
  <c r="BE316" i="3"/>
  <c r="BE348" i="3"/>
  <c r="BE358" i="3"/>
  <c r="BE363" i="3"/>
  <c r="BE369" i="3"/>
  <c r="BE416" i="3"/>
  <c r="BE436" i="3"/>
  <c r="BE614" i="3"/>
  <c r="BE656" i="3"/>
  <c r="BE708" i="3"/>
  <c r="BE721" i="3"/>
  <c r="BE771" i="3"/>
  <c r="BE819" i="3"/>
  <c r="BE845" i="3"/>
  <c r="BE976" i="3"/>
  <c r="BE1088" i="3"/>
  <c r="BE1120" i="3"/>
  <c r="BE1137" i="3"/>
  <c r="BE1141" i="3"/>
  <c r="BE1154" i="3"/>
  <c r="BE1200" i="3"/>
  <c r="BE1302" i="3"/>
  <c r="F55" i="3"/>
  <c r="BE177" i="3"/>
  <c r="BE189" i="3"/>
  <c r="BE194" i="3"/>
  <c r="BE199" i="3"/>
  <c r="BE204" i="3"/>
  <c r="BE233" i="3"/>
  <c r="BE322" i="3"/>
  <c r="BE327" i="3"/>
  <c r="BE342" i="3"/>
  <c r="BE424" i="3"/>
  <c r="BE428" i="3"/>
  <c r="BE497" i="3"/>
  <c r="BE680" i="3"/>
  <c r="BE692" i="3"/>
  <c r="BE727" i="3"/>
  <c r="BE759" i="3"/>
  <c r="BE765" i="3"/>
  <c r="BE855" i="3"/>
  <c r="BE901" i="3"/>
  <c r="BE915" i="3"/>
  <c r="BE920" i="3"/>
  <c r="BE958" i="3"/>
  <c r="BE1074" i="3"/>
  <c r="BE1084" i="3"/>
  <c r="BE1092" i="3"/>
  <c r="BE1106" i="3"/>
  <c r="BE1124" i="3"/>
  <c r="BE1164" i="3"/>
  <c r="BE1186" i="3"/>
  <c r="BE1223" i="3"/>
  <c r="BE107" i="3"/>
  <c r="BE132" i="3"/>
  <c r="BE395" i="3"/>
  <c r="BE408" i="3"/>
  <c r="BE468" i="3"/>
  <c r="BE537" i="3"/>
  <c r="BE541" i="3"/>
  <c r="BE626" i="3"/>
  <c r="BE703" i="3"/>
  <c r="BE732" i="3"/>
  <c r="BE745" i="3"/>
  <c r="BE783" i="3"/>
  <c r="BE870" i="3"/>
  <c r="BE877" i="3"/>
  <c r="BE932" i="3"/>
  <c r="BE966" i="3"/>
  <c r="BE1019" i="3"/>
  <c r="BE1110" i="3"/>
  <c r="BE1180" i="3"/>
  <c r="BE1218" i="3"/>
  <c r="BE1255" i="3"/>
  <c r="BE1276" i="3"/>
  <c r="BE1342" i="3"/>
  <c r="BC55" i="1"/>
  <c r="BA55" i="1"/>
  <c r="E48" i="2"/>
  <c r="J52" i="2"/>
  <c r="F54" i="2"/>
  <c r="J54" i="2"/>
  <c r="F55" i="2"/>
  <c r="J55" i="2"/>
  <c r="BE82" i="2"/>
  <c r="BE83" i="2"/>
  <c r="BE84" i="2"/>
  <c r="BE85" i="2"/>
  <c r="BE86" i="2"/>
  <c r="BE87" i="2"/>
  <c r="BE88" i="2"/>
  <c r="BE89" i="2"/>
  <c r="BE90" i="2"/>
  <c r="BE92" i="2"/>
  <c r="BE93" i="2"/>
  <c r="BE94" i="2"/>
  <c r="BE95" i="2"/>
  <c r="BE96" i="2"/>
  <c r="BE97" i="2"/>
  <c r="BE98" i="2"/>
  <c r="BE99" i="2"/>
  <c r="BE100" i="2"/>
  <c r="BE102" i="2"/>
  <c r="BE104" i="2"/>
  <c r="BE106" i="2"/>
  <c r="BE108" i="2"/>
  <c r="BE109" i="2"/>
  <c r="BE110" i="2"/>
  <c r="BE111" i="2"/>
  <c r="BE112" i="2"/>
  <c r="BE113" i="2"/>
  <c r="BE114" i="2"/>
  <c r="BE116" i="2"/>
  <c r="BE118" i="2"/>
  <c r="BB55" i="1"/>
  <c r="AW55" i="1"/>
  <c r="BD55" i="1"/>
  <c r="J36" i="6"/>
  <c r="AW60" i="1"/>
  <c r="F34" i="13"/>
  <c r="BA67" i="1" s="1"/>
  <c r="J36" i="20"/>
  <c r="AW77" i="1" s="1"/>
  <c r="F35" i="14"/>
  <c r="BB68" i="1" s="1"/>
  <c r="F37" i="20"/>
  <c r="BB77" i="1"/>
  <c r="F39" i="7"/>
  <c r="BD61" i="1" s="1"/>
  <c r="F35" i="21"/>
  <c r="BB78" i="1" s="1"/>
  <c r="F37" i="3"/>
  <c r="BD56" i="1" s="1"/>
  <c r="F36" i="12"/>
  <c r="BC66" i="1"/>
  <c r="J34" i="14"/>
  <c r="AW68" i="1" s="1"/>
  <c r="F37" i="16"/>
  <c r="BB71" i="1" s="1"/>
  <c r="F36" i="22"/>
  <c r="BC79" i="1" s="1"/>
  <c r="F39" i="16"/>
  <c r="BD71" i="1"/>
  <c r="J36" i="19"/>
  <c r="AW76" i="1" s="1"/>
  <c r="J34" i="13"/>
  <c r="AW67" i="1" s="1"/>
  <c r="F37" i="14"/>
  <c r="BD68" i="1" s="1"/>
  <c r="F34" i="5"/>
  <c r="BA58" i="1"/>
  <c r="F39" i="18"/>
  <c r="BD74" i="1" s="1"/>
  <c r="F35" i="12"/>
  <c r="BB66" i="1" s="1"/>
  <c r="F38" i="19"/>
  <c r="BC76" i="1" s="1"/>
  <c r="F36" i="5"/>
  <c r="BC58" i="1"/>
  <c r="F36" i="24"/>
  <c r="BC81" i="1" s="1"/>
  <c r="F37" i="5"/>
  <c r="BD58" i="1" s="1"/>
  <c r="F36" i="14"/>
  <c r="BC68" i="1" s="1"/>
  <c r="F37" i="18"/>
  <c r="BB74" i="1" s="1"/>
  <c r="F34" i="12"/>
  <c r="BA66" i="1"/>
  <c r="F37" i="15"/>
  <c r="BB70" i="1"/>
  <c r="J34" i="22"/>
  <c r="AW79" i="1"/>
  <c r="F37" i="11"/>
  <c r="BD65" i="1" s="1"/>
  <c r="F36" i="17"/>
  <c r="BA73" i="1"/>
  <c r="F36" i="19"/>
  <c r="BA76" i="1"/>
  <c r="F35" i="23"/>
  <c r="BB80" i="1"/>
  <c r="F39" i="6"/>
  <c r="BD60" i="1" s="1"/>
  <c r="J34" i="11"/>
  <c r="AW65" i="1"/>
  <c r="J34" i="23"/>
  <c r="AW80" i="1"/>
  <c r="J34" i="4"/>
  <c r="AW57" i="1" s="1"/>
  <c r="F36" i="3"/>
  <c r="BC56" i="1" s="1"/>
  <c r="J34" i="21"/>
  <c r="AW78" i="1"/>
  <c r="AS54" i="1"/>
  <c r="F37" i="10"/>
  <c r="BD64" i="1" s="1"/>
  <c r="F38" i="18"/>
  <c r="BC74" i="1"/>
  <c r="F36" i="7"/>
  <c r="BA61" i="1" s="1"/>
  <c r="F37" i="13"/>
  <c r="BD67" i="1"/>
  <c r="F37" i="19"/>
  <c r="BB76" i="1" s="1"/>
  <c r="F37" i="8"/>
  <c r="BB62" i="1" s="1"/>
  <c r="F38" i="9"/>
  <c r="BC63" i="1"/>
  <c r="F36" i="10"/>
  <c r="BC64" i="1"/>
  <c r="F36" i="4"/>
  <c r="BC57" i="1" s="1"/>
  <c r="F35" i="5"/>
  <c r="BB58" i="1" s="1"/>
  <c r="J36" i="17"/>
  <c r="AW73" i="1"/>
  <c r="F36" i="13"/>
  <c r="BC67" i="1"/>
  <c r="F36" i="18"/>
  <c r="BA74" i="1" s="1"/>
  <c r="F35" i="24"/>
  <c r="BB81" i="1" s="1"/>
  <c r="F35" i="4"/>
  <c r="BB57" i="1" s="1"/>
  <c r="F38" i="8"/>
  <c r="BC62" i="1"/>
  <c r="J36" i="8"/>
  <c r="AW62" i="1" s="1"/>
  <c r="F39" i="9"/>
  <c r="BD63" i="1" s="1"/>
  <c r="J36" i="15"/>
  <c r="AW70" i="1" s="1"/>
  <c r="F34" i="3"/>
  <c r="BA56" i="1"/>
  <c r="J34" i="12"/>
  <c r="AW66" i="1" s="1"/>
  <c r="F38" i="16"/>
  <c r="BC71" i="1" s="1"/>
  <c r="F34" i="21"/>
  <c r="BA78" i="1" s="1"/>
  <c r="F35" i="22"/>
  <c r="BB79" i="1"/>
  <c r="F37" i="6"/>
  <c r="BB60" i="1" s="1"/>
  <c r="F36" i="15"/>
  <c r="BA70" i="1" s="1"/>
  <c r="F39" i="15"/>
  <c r="BD70" i="1" s="1"/>
  <c r="J34" i="5"/>
  <c r="AW58" i="1"/>
  <c r="F38" i="7"/>
  <c r="BC61" i="1" s="1"/>
  <c r="J36" i="16"/>
  <c r="AW71" i="1" s="1"/>
  <c r="F36" i="20"/>
  <c r="BA77" i="1" s="1"/>
  <c r="F37" i="4"/>
  <c r="BD57" i="1"/>
  <c r="J36" i="7"/>
  <c r="AW61" i="1" s="1"/>
  <c r="F36" i="11"/>
  <c r="BC65" i="1" s="1"/>
  <c r="F39" i="20"/>
  <c r="BD77" i="1" s="1"/>
  <c r="F36" i="16"/>
  <c r="BA71" i="1"/>
  <c r="F37" i="22"/>
  <c r="BD79" i="1" s="1"/>
  <c r="F39" i="17"/>
  <c r="BD73" i="1" s="1"/>
  <c r="F35" i="3"/>
  <c r="BB56" i="1"/>
  <c r="F37" i="7"/>
  <c r="BB61" i="1" s="1"/>
  <c r="J36" i="18"/>
  <c r="AW74" i="1"/>
  <c r="F34" i="24"/>
  <c r="BA81" i="1"/>
  <c r="F35" i="11"/>
  <c r="BB65" i="1"/>
  <c r="F39" i="19"/>
  <c r="BD76" i="1" s="1"/>
  <c r="F38" i="17"/>
  <c r="BC73" i="1"/>
  <c r="F34" i="4"/>
  <c r="BA57" i="1" s="1"/>
  <c r="F39" i="8"/>
  <c r="BD62" i="1"/>
  <c r="F36" i="8"/>
  <c r="BA62" i="1" s="1"/>
  <c r="J36" i="9"/>
  <c r="AW63" i="1" s="1"/>
  <c r="F38" i="15"/>
  <c r="BC70" i="1" s="1"/>
  <c r="J34" i="24"/>
  <c r="AW81" i="1"/>
  <c r="J34" i="10"/>
  <c r="AW64" i="1" s="1"/>
  <c r="F34" i="14"/>
  <c r="BA68" i="1" s="1"/>
  <c r="F36" i="6"/>
  <c r="BA60" i="1" s="1"/>
  <c r="F36" i="9"/>
  <c r="BA63" i="1"/>
  <c r="F34" i="10"/>
  <c r="BA64" i="1" s="1"/>
  <c r="F37" i="12"/>
  <c r="BD66" i="1" s="1"/>
  <c r="F37" i="17"/>
  <c r="BB73" i="1" s="1"/>
  <c r="J30" i="21"/>
  <c r="F34" i="23"/>
  <c r="BA80" i="1" s="1"/>
  <c r="F37" i="23"/>
  <c r="BD80" i="1"/>
  <c r="F38" i="6"/>
  <c r="BC60" i="1"/>
  <c r="F37" i="9"/>
  <c r="BB63" i="1"/>
  <c r="F38" i="20"/>
  <c r="BC77" i="1" s="1"/>
  <c r="F36" i="21"/>
  <c r="BC78" i="1"/>
  <c r="J34" i="3"/>
  <c r="AW56" i="1"/>
  <c r="F34" i="11"/>
  <c r="BA65" i="1"/>
  <c r="F35" i="13"/>
  <c r="BB67" i="1" s="1"/>
  <c r="F37" i="21"/>
  <c r="BD78" i="1"/>
  <c r="F36" i="23"/>
  <c r="BC80" i="1"/>
  <c r="F35" i="10"/>
  <c r="BB64" i="1"/>
  <c r="F34" i="22"/>
  <c r="BA79" i="1" s="1"/>
  <c r="F37" i="24"/>
  <c r="BD81" i="1"/>
  <c r="BK84" i="10" l="1"/>
  <c r="J84" i="10" s="1"/>
  <c r="J85" i="10"/>
  <c r="J60" i="10" s="1"/>
  <c r="J32" i="16"/>
  <c r="J63" i="16"/>
  <c r="J59" i="13"/>
  <c r="J30" i="13"/>
  <c r="AG67" i="1" s="1"/>
  <c r="AN67" i="1" s="1"/>
  <c r="J59" i="2"/>
  <c r="J30" i="2"/>
  <c r="AG55" i="1" s="1"/>
  <c r="J91" i="16"/>
  <c r="J64" i="16" s="1"/>
  <c r="T92" i="7"/>
  <c r="BK89" i="17"/>
  <c r="BK88" i="17" s="1"/>
  <c r="J88" i="17" s="1"/>
  <c r="J63" i="17" s="1"/>
  <c r="J90" i="18"/>
  <c r="J65" i="18" s="1"/>
  <c r="BK1619" i="4"/>
  <c r="J1619" i="4" s="1"/>
  <c r="J74" i="4" s="1"/>
  <c r="BK94" i="15"/>
  <c r="BK93" i="15" s="1"/>
  <c r="J93" i="15" s="1"/>
  <c r="J63" i="15" s="1"/>
  <c r="BK150" i="4"/>
  <c r="J86" i="10"/>
  <c r="J61" i="10" s="1"/>
  <c r="R3173" i="4"/>
  <c r="P899" i="3"/>
  <c r="T85" i="11"/>
  <c r="T84" i="11" s="1"/>
  <c r="P84" i="12"/>
  <c r="P83" i="12"/>
  <c r="AU66" i="1" s="1"/>
  <c r="R899" i="3"/>
  <c r="BK90" i="8"/>
  <c r="BK89" i="8"/>
  <c r="J89" i="8"/>
  <c r="T2821" i="4"/>
  <c r="T89" i="17"/>
  <c r="T88" i="17"/>
  <c r="T93" i="6"/>
  <c r="T92" i="6"/>
  <c r="T1619" i="4"/>
  <c r="R91" i="9"/>
  <c r="R90" i="9"/>
  <c r="BK3711" i="4"/>
  <c r="J3711" i="4"/>
  <c r="J119" i="4"/>
  <c r="BK85" i="22"/>
  <c r="J85" i="22"/>
  <c r="J60" i="22" s="1"/>
  <c r="P94" i="15"/>
  <c r="P93" i="15" s="1"/>
  <c r="AU70" i="1" s="1"/>
  <c r="R89" i="13"/>
  <c r="R88" i="13"/>
  <c r="BK89" i="5"/>
  <c r="J89" i="5"/>
  <c r="J60" i="5" s="1"/>
  <c r="T85" i="21"/>
  <c r="T84" i="21" s="1"/>
  <c r="BK89" i="14"/>
  <c r="BK88" i="14"/>
  <c r="J88" i="14"/>
  <c r="P93" i="6"/>
  <c r="P92" i="6"/>
  <c r="AU60" i="1" s="1"/>
  <c r="R89" i="14"/>
  <c r="R88" i="14" s="1"/>
  <c r="R93" i="7"/>
  <c r="R92" i="7"/>
  <c r="R2821" i="4"/>
  <c r="R1320" i="4" s="1"/>
  <c r="R89" i="18"/>
  <c r="R88" i="18"/>
  <c r="T84" i="12"/>
  <c r="T83" i="12"/>
  <c r="R83" i="24"/>
  <c r="R82" i="24" s="1"/>
  <c r="P89" i="18"/>
  <c r="P88" i="18"/>
  <c r="AU74" i="1" s="1"/>
  <c r="AU72" i="1" s="1"/>
  <c r="R93" i="6"/>
  <c r="R92" i="6" s="1"/>
  <c r="T89" i="18"/>
  <c r="T88" i="18" s="1"/>
  <c r="T899" i="3"/>
  <c r="P83" i="24"/>
  <c r="P82" i="24"/>
  <c r="AU81" i="1" s="1"/>
  <c r="BK93" i="19"/>
  <c r="J93" i="19" s="1"/>
  <c r="J64" i="19" s="1"/>
  <c r="P105" i="3"/>
  <c r="P104" i="3" s="1"/>
  <c r="AU56" i="1" s="1"/>
  <c r="P3173" i="4"/>
  <c r="T91" i="16"/>
  <c r="T90" i="16"/>
  <c r="T3300" i="4"/>
  <c r="P1384" i="4"/>
  <c r="T89" i="13"/>
  <c r="T88" i="13" s="1"/>
  <c r="BK91" i="20"/>
  <c r="J91" i="20"/>
  <c r="J64" i="20" s="1"/>
  <c r="BK93" i="6"/>
  <c r="J93" i="6" s="1"/>
  <c r="J64" i="6" s="1"/>
  <c r="T93" i="19"/>
  <c r="T92" i="19" s="1"/>
  <c r="P91" i="20"/>
  <c r="P90" i="20"/>
  <c r="AU77" i="1" s="1"/>
  <c r="AU75" i="1" s="1"/>
  <c r="R105" i="3"/>
  <c r="R104" i="3" s="1"/>
  <c r="R94" i="15"/>
  <c r="R93" i="15"/>
  <c r="T85" i="22"/>
  <c r="T84" i="22" s="1"/>
  <c r="T91" i="20"/>
  <c r="T90" i="20" s="1"/>
  <c r="P85" i="10"/>
  <c r="P84" i="10" s="1"/>
  <c r="AU64" i="1" s="1"/>
  <c r="P1619" i="4"/>
  <c r="P93" i="7"/>
  <c r="P92" i="7" s="1"/>
  <c r="AU61" i="1" s="1"/>
  <c r="P91" i="16"/>
  <c r="P90" i="16"/>
  <c r="AU71" i="1" s="1"/>
  <c r="R327" i="5"/>
  <c r="T3711" i="4"/>
  <c r="P85" i="11"/>
  <c r="P84" i="11" s="1"/>
  <c r="AU65" i="1" s="1"/>
  <c r="R89" i="5"/>
  <c r="R88" i="5"/>
  <c r="R3300" i="4"/>
  <c r="R150" i="4"/>
  <c r="P85" i="22"/>
  <c r="P84" i="22" s="1"/>
  <c r="AU79" i="1" s="1"/>
  <c r="R84" i="12"/>
  <c r="R83" i="12"/>
  <c r="P150" i="4"/>
  <c r="P90" i="8"/>
  <c r="P89" i="8"/>
  <c r="AU62" i="1" s="1"/>
  <c r="T91" i="9"/>
  <c r="T90" i="9"/>
  <c r="T150" i="4"/>
  <c r="T94" i="15"/>
  <c r="T93" i="15" s="1"/>
  <c r="T83" i="24"/>
  <c r="T82" i="24"/>
  <c r="P89" i="13"/>
  <c r="P88" i="13" s="1"/>
  <c r="AU67" i="1" s="1"/>
  <c r="P85" i="21"/>
  <c r="P84" i="21"/>
  <c r="AU78" i="1" s="1"/>
  <c r="BK93" i="7"/>
  <c r="J93" i="7"/>
  <c r="J64" i="7" s="1"/>
  <c r="P3300" i="4"/>
  <c r="R85" i="10"/>
  <c r="R84" i="10" s="1"/>
  <c r="P327" i="5"/>
  <c r="P88" i="5" s="1"/>
  <c r="AU58" i="1" s="1"/>
  <c r="T105" i="3"/>
  <c r="T104" i="3" s="1"/>
  <c r="T327" i="5"/>
  <c r="T88" i="5"/>
  <c r="BK83" i="24"/>
  <c r="J83" i="24" s="1"/>
  <c r="J60" i="24" s="1"/>
  <c r="BK81" i="23"/>
  <c r="J81" i="23" s="1"/>
  <c r="J30" i="23" s="1"/>
  <c r="AG80" i="1" s="1"/>
  <c r="AG78" i="1"/>
  <c r="J59" i="21"/>
  <c r="J85" i="21"/>
  <c r="J60" i="21"/>
  <c r="BK88" i="18"/>
  <c r="J88" i="18"/>
  <c r="J63" i="18"/>
  <c r="J89" i="17"/>
  <c r="J64" i="17"/>
  <c r="AG71" i="1"/>
  <c r="J84" i="12"/>
  <c r="J60" i="12"/>
  <c r="BK84" i="11"/>
  <c r="J84" i="11" s="1"/>
  <c r="J30" i="11" s="1"/>
  <c r="AG65" i="1" s="1"/>
  <c r="J91" i="9"/>
  <c r="J64" i="9" s="1"/>
  <c r="BK92" i="6"/>
  <c r="J92" i="6" s="1"/>
  <c r="J63" i="6" s="1"/>
  <c r="BK88" i="5"/>
  <c r="J88" i="5" s="1"/>
  <c r="J59" i="5" s="1"/>
  <c r="BK1320" i="4"/>
  <c r="J1320" i="4" s="1"/>
  <c r="J68" i="4" s="1"/>
  <c r="J150" i="4"/>
  <c r="J60" i="4"/>
  <c r="BK104" i="3"/>
  <c r="J104" i="3" s="1"/>
  <c r="J30" i="3" s="1"/>
  <c r="AG56" i="1" s="1"/>
  <c r="J30" i="14"/>
  <c r="AG68" i="1" s="1"/>
  <c r="AN68" i="1" s="1"/>
  <c r="J33" i="14"/>
  <c r="AV68" i="1" s="1"/>
  <c r="AT68" i="1" s="1"/>
  <c r="J35" i="15"/>
  <c r="AV70" i="1" s="1"/>
  <c r="AT70" i="1" s="1"/>
  <c r="BC75" i="1"/>
  <c r="AY75" i="1"/>
  <c r="J33" i="4"/>
  <c r="AV57" i="1" s="1"/>
  <c r="AT57" i="1" s="1"/>
  <c r="J33" i="22"/>
  <c r="AV79" i="1" s="1"/>
  <c r="AT79" i="1" s="1"/>
  <c r="BB75" i="1"/>
  <c r="AX75" i="1"/>
  <c r="J33" i="21"/>
  <c r="AV78" i="1" s="1"/>
  <c r="AT78" i="1" s="1"/>
  <c r="AN78" i="1" s="1"/>
  <c r="F33" i="22"/>
  <c r="AZ79" i="1"/>
  <c r="F33" i="2"/>
  <c r="AZ55" i="1"/>
  <c r="F35" i="9"/>
  <c r="AZ63" i="1" s="1"/>
  <c r="J33" i="13"/>
  <c r="AV67" i="1" s="1"/>
  <c r="AT67" i="1" s="1"/>
  <c r="J35" i="17"/>
  <c r="AV73" i="1"/>
  <c r="AT73" i="1"/>
  <c r="BA75" i="1"/>
  <c r="AW75" i="1"/>
  <c r="J33" i="5"/>
  <c r="AV58" i="1" s="1"/>
  <c r="AT58" i="1" s="1"/>
  <c r="F33" i="3"/>
  <c r="AZ56" i="1" s="1"/>
  <c r="F35" i="8"/>
  <c r="AZ62" i="1" s="1"/>
  <c r="J33" i="2"/>
  <c r="AV55" i="1"/>
  <c r="AT55" i="1" s="1"/>
  <c r="J35" i="6"/>
  <c r="AV60" i="1" s="1"/>
  <c r="AT60" i="1" s="1"/>
  <c r="J32" i="9"/>
  <c r="AG63" i="1"/>
  <c r="BC69" i="1"/>
  <c r="AY69" i="1" s="1"/>
  <c r="J32" i="15"/>
  <c r="AG70" i="1" s="1"/>
  <c r="AG69" i="1" s="1"/>
  <c r="J35" i="16"/>
  <c r="AV71" i="1" s="1"/>
  <c r="AT71" i="1" s="1"/>
  <c r="J35" i="20"/>
  <c r="AV77" i="1"/>
  <c r="AT77" i="1" s="1"/>
  <c r="J32" i="8"/>
  <c r="AG62" i="1"/>
  <c r="J33" i="3"/>
  <c r="AV56" i="1" s="1"/>
  <c r="AT56" i="1" s="1"/>
  <c r="J35" i="9"/>
  <c r="AV63" i="1"/>
  <c r="AT63" i="1" s="1"/>
  <c r="F33" i="11"/>
  <c r="AZ65" i="1"/>
  <c r="F35" i="19"/>
  <c r="AZ76" i="1" s="1"/>
  <c r="J35" i="8"/>
  <c r="AV62" i="1" s="1"/>
  <c r="AT62" i="1" s="1"/>
  <c r="BA59" i="1"/>
  <c r="AW59" i="1"/>
  <c r="BD59" i="1"/>
  <c r="J33" i="10"/>
  <c r="AV64" i="1"/>
  <c r="AT64" i="1" s="1"/>
  <c r="BD72" i="1"/>
  <c r="BA72" i="1"/>
  <c r="AW72" i="1"/>
  <c r="J33" i="23"/>
  <c r="AV80" i="1" s="1"/>
  <c r="AT80" i="1" s="1"/>
  <c r="J33" i="24"/>
  <c r="AV81" i="1"/>
  <c r="AT81" i="1" s="1"/>
  <c r="BD69" i="1"/>
  <c r="F35" i="16"/>
  <c r="AZ71" i="1" s="1"/>
  <c r="F33" i="24"/>
  <c r="AZ81" i="1"/>
  <c r="J35" i="7"/>
  <c r="AV61" i="1"/>
  <c r="AT61" i="1" s="1"/>
  <c r="J30" i="12"/>
  <c r="AG66" i="1"/>
  <c r="F35" i="17"/>
  <c r="AZ73" i="1" s="1"/>
  <c r="F35" i="20"/>
  <c r="AZ77" i="1" s="1"/>
  <c r="BC59" i="1"/>
  <c r="AY59" i="1" s="1"/>
  <c r="BB59" i="1"/>
  <c r="AX59" i="1"/>
  <c r="BA69" i="1"/>
  <c r="AW69" i="1" s="1"/>
  <c r="BB69" i="1"/>
  <c r="AX69" i="1" s="1"/>
  <c r="BB72" i="1"/>
  <c r="AX72" i="1" s="1"/>
  <c r="BC72" i="1"/>
  <c r="AY72" i="1"/>
  <c r="J35" i="18"/>
  <c r="AV74" i="1" s="1"/>
  <c r="AT74" i="1" s="1"/>
  <c r="F33" i="10"/>
  <c r="AZ64" i="1"/>
  <c r="F33" i="12"/>
  <c r="AZ66" i="1" s="1"/>
  <c r="F33" i="13"/>
  <c r="AZ67" i="1" s="1"/>
  <c r="F35" i="15"/>
  <c r="AZ70" i="1"/>
  <c r="BD75" i="1"/>
  <c r="F33" i="23"/>
  <c r="AZ80" i="1"/>
  <c r="F33" i="14"/>
  <c r="AZ68" i="1" s="1"/>
  <c r="F33" i="4"/>
  <c r="AZ57" i="1" s="1"/>
  <c r="F33" i="21"/>
  <c r="AZ78" i="1" s="1"/>
  <c r="J32" i="17"/>
  <c r="AG73" i="1"/>
  <c r="F35" i="18"/>
  <c r="AZ74" i="1" s="1"/>
  <c r="J33" i="12"/>
  <c r="AV66" i="1" s="1"/>
  <c r="AT66" i="1" s="1"/>
  <c r="F33" i="5"/>
  <c r="AZ58" i="1" s="1"/>
  <c r="J33" i="11"/>
  <c r="AV65" i="1" s="1"/>
  <c r="AT65" i="1" s="1"/>
  <c r="F35" i="6"/>
  <c r="AZ60" i="1" s="1"/>
  <c r="J35" i="19"/>
  <c r="AV76" i="1" s="1"/>
  <c r="AT76" i="1" s="1"/>
  <c r="F35" i="7"/>
  <c r="AZ61" i="1"/>
  <c r="AN55" i="1" l="1"/>
  <c r="AN71" i="1"/>
  <c r="AN62" i="1"/>
  <c r="J94" i="15"/>
  <c r="J64" i="15" s="1"/>
  <c r="J59" i="10"/>
  <c r="J30" i="10"/>
  <c r="AG64" i="1" s="1"/>
  <c r="AN64" i="1" s="1"/>
  <c r="P1320" i="4"/>
  <c r="P149" i="4"/>
  <c r="AU57" i="1" s="1"/>
  <c r="R149" i="4"/>
  <c r="T1320" i="4"/>
  <c r="T149" i="4" s="1"/>
  <c r="J63" i="8"/>
  <c r="BK84" i="22"/>
  <c r="J84" i="22" s="1"/>
  <c r="J59" i="22" s="1"/>
  <c r="BK92" i="19"/>
  <c r="J92" i="19" s="1"/>
  <c r="J63" i="19" s="1"/>
  <c r="BK92" i="7"/>
  <c r="J92" i="7"/>
  <c r="J59" i="14"/>
  <c r="J89" i="14"/>
  <c r="J60" i="14"/>
  <c r="BK90" i="20"/>
  <c r="J90" i="20"/>
  <c r="J63" i="20"/>
  <c r="J90" i="8"/>
  <c r="J64" i="8"/>
  <c r="BK82" i="24"/>
  <c r="J82" i="24" s="1"/>
  <c r="J59" i="24" s="1"/>
  <c r="AN80" i="1"/>
  <c r="J59" i="23"/>
  <c r="J39" i="23"/>
  <c r="J39" i="21"/>
  <c r="AN73" i="1"/>
  <c r="J41" i="17"/>
  <c r="AN70" i="1"/>
  <c r="J41" i="16"/>
  <c r="J41" i="15"/>
  <c r="J39" i="14"/>
  <c r="AN66" i="1"/>
  <c r="J39" i="13"/>
  <c r="AN65" i="1"/>
  <c r="J59" i="11"/>
  <c r="J39" i="12"/>
  <c r="J39" i="11"/>
  <c r="AN63" i="1"/>
  <c r="J41" i="9"/>
  <c r="J41" i="8"/>
  <c r="BK149" i="4"/>
  <c r="J149" i="4"/>
  <c r="AN56" i="1"/>
  <c r="J59" i="3"/>
  <c r="J39" i="3"/>
  <c r="J39" i="2"/>
  <c r="J32" i="6"/>
  <c r="AG60" i="1" s="1"/>
  <c r="J30" i="5"/>
  <c r="AG58" i="1"/>
  <c r="AN58" i="1" s="1"/>
  <c r="J30" i="4"/>
  <c r="AG57" i="1"/>
  <c r="AU69" i="1"/>
  <c r="BB54" i="1"/>
  <c r="W31" i="1" s="1"/>
  <c r="BD54" i="1"/>
  <c r="W33" i="1"/>
  <c r="AZ72" i="1"/>
  <c r="AV72" i="1"/>
  <c r="AT72" i="1"/>
  <c r="AZ75" i="1"/>
  <c r="AV75" i="1"/>
  <c r="AT75" i="1" s="1"/>
  <c r="AZ59" i="1"/>
  <c r="AV59" i="1"/>
  <c r="AT59" i="1" s="1"/>
  <c r="J32" i="7"/>
  <c r="AG61" i="1"/>
  <c r="AU59" i="1"/>
  <c r="BA54" i="1"/>
  <c r="W30" i="1" s="1"/>
  <c r="AZ69" i="1"/>
  <c r="AV69" i="1"/>
  <c r="AT69" i="1" s="1"/>
  <c r="AN69" i="1" s="1"/>
  <c r="J32" i="18"/>
  <c r="AG74" i="1" s="1"/>
  <c r="AN74" i="1" s="1"/>
  <c r="BC54" i="1"/>
  <c r="W32" i="1"/>
  <c r="J39" i="10" l="1"/>
  <c r="J41" i="7"/>
  <c r="J63" i="7"/>
  <c r="J41" i="18"/>
  <c r="J41" i="6"/>
  <c r="AN60" i="1"/>
  <c r="J39" i="5"/>
  <c r="J39" i="4"/>
  <c r="J59" i="4"/>
  <c r="AN57" i="1"/>
  <c r="AN61" i="1"/>
  <c r="J32" i="20"/>
  <c r="AG77" i="1"/>
  <c r="AN77" i="1"/>
  <c r="AU54" i="1"/>
  <c r="J30" i="22"/>
  <c r="AG79" i="1" s="1"/>
  <c r="AN79" i="1" s="1"/>
  <c r="AZ54" i="1"/>
  <c r="W29" i="1" s="1"/>
  <c r="J32" i="19"/>
  <c r="AG76" i="1"/>
  <c r="AN76" i="1"/>
  <c r="AX54" i="1"/>
  <c r="AG59" i="1"/>
  <c r="AW54" i="1"/>
  <c r="AK30" i="1"/>
  <c r="AG72" i="1"/>
  <c r="AN72" i="1"/>
  <c r="J30" i="24"/>
  <c r="AG81" i="1"/>
  <c r="AY54" i="1"/>
  <c r="AN59" i="1" l="1"/>
  <c r="J39" i="22"/>
  <c r="J39" i="24"/>
  <c r="J41" i="20"/>
  <c r="J41" i="19"/>
  <c r="AN81" i="1"/>
  <c r="AG75" i="1"/>
  <c r="AN75" i="1"/>
  <c r="AV54" i="1"/>
  <c r="AK29" i="1"/>
  <c r="AG54" i="1" l="1"/>
  <c r="AK26" i="1" s="1"/>
  <c r="AT54" i="1"/>
  <c r="AN54" i="1" s="1"/>
  <c r="AK35" i="1" l="1"/>
</calcChain>
</file>

<file path=xl/sharedStrings.xml><?xml version="1.0" encoding="utf-8"?>
<sst xmlns="http://schemas.openxmlformats.org/spreadsheetml/2006/main" count="118030" uniqueCount="10470">
  <si>
    <t>Export Komplet</t>
  </si>
  <si>
    <t>VZ</t>
  </si>
  <si>
    <t>2.0</t>
  </si>
  <si>
    <t>ZAMOK</t>
  </si>
  <si>
    <t>False</t>
  </si>
  <si>
    <t>{d919259e-f0ed-4aed-9d30-b836b035e015}</t>
  </si>
  <si>
    <t>0,01</t>
  </si>
  <si>
    <t>21</t>
  </si>
  <si>
    <t>12</t>
  </si>
  <si>
    <t>REKAPITULACE STAVBY</t>
  </si>
  <si>
    <t>v ---  níže se nacházejí doplnkové a pomocné údaje k sestavám  --- v</t>
  </si>
  <si>
    <t>Návod na vyplnění</t>
  </si>
  <si>
    <t>0,00001</t>
  </si>
  <si>
    <t>Kód:</t>
  </si>
  <si>
    <t>604-ZD21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</si>
  <si>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</si>
  <si>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</si>
  <si>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Výstavba urgentního příjmu nemocnice Sokolov - Úprava po ZD č. 21</t>
  </si>
  <si>
    <t>KSO:</t>
  </si>
  <si>
    <t/>
  </si>
  <si>
    <t>CC-CZ:</t>
  </si>
  <si>
    <t>Místo:</t>
  </si>
  <si>
    <t xml:space="preserve"> </t>
  </si>
  <si>
    <t>Datum:</t>
  </si>
  <si>
    <t>11. 2. 2025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</si>
  <si>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</si>
  <si>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</si>
  <si>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</si>
  <si>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</si>
  <si>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</si>
  <si>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</si>
  <si>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</si>
  <si>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</si>
  <si>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</si>
  <si>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</si>
  <si>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</si>
  <si>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</si>
  <si>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</si>
  <si>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</si>
  <si>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</si>
  <si>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</si>
  <si>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</si>
  <si>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</si>
  <si>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</si>
  <si>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</si>
  <si>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</si>
  <si>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</si>
  <si>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</si>
  <si>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</si>
  <si>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</si>
  <si>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</si>
  <si>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</si>
  <si>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</si>
  <si>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</si>
  <si>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</si>
  <si>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</si>
  <si>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</si>
  <si>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</si>
  <si>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</si>
  <si>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</si>
  <si>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</si>
  <si>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</si>
  <si>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</si>
  <si>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</si>
  <si>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</si>
  <si>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</si>
  <si>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</si>
  <si>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</si>
  <si>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</si>
  <si>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</si>
  <si>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</si>
  <si>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</si>
  <si>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</si>
  <si>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</si>
  <si>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</si>
  <si>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</si>
  <si>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</si>
  <si>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</si>
  <si>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{3707b390-b3fc-4ecc-9869-b99ace36bcf7}</t>
  </si>
  <si>
    <t>2</t>
  </si>
  <si>
    <t>D.1.1.-1</t>
  </si>
  <si>
    <t>ASŘ - BOURACÍ PRÁCE</t>
  </si>
  <si>
    <t>{a05160ad-10b4-44db-b75a-8453c7328b7f}</t>
  </si>
  <si>
    <t>D.1.1.-2</t>
  </si>
  <si>
    <t>ASŘ - NOVÝ STAV</t>
  </si>
  <si>
    <t>{21dad757-34e1-41c0-8aff-45abdea0941a}</t>
  </si>
  <si>
    <t>D.1.4.1.</t>
  </si>
  <si>
    <t>ZTI</t>
  </si>
  <si>
    <t>{85fa04a1-425a-4c2b-b733-512e95c60dac}</t>
  </si>
  <si>
    <t>D.1.4.1.b.09.</t>
  </si>
  <si>
    <t>AREÁLOVÁ KANALIZACE</t>
  </si>
  <si>
    <t>{6528a099-9957-4ad5-9acc-1aa3007e4b5c}</t>
  </si>
  <si>
    <t>D.1.4.1.b.09.-1</t>
  </si>
  <si>
    <t>AREÁLOVÁ KANALIZACE - PŘED OBJEKTEM</t>
  </si>
  <si>
    <t>Soupis</t>
  </si>
  <si>
    <t>{5155b9a6-e3c2-4f16-8f29-500e2127f7db}</t>
  </si>
  <si>
    <t>D.1.4.1.b.09.-2</t>
  </si>
  <si>
    <t>AREÁLOVÁ KANALIZACE - OKOLO OBJEKTU</t>
  </si>
  <si>
    <t>{3d55e498-3ef7-4710-93b1-4c2e536da8bd}</t>
  </si>
  <si>
    <t>D.1.4.1.b.09.-3</t>
  </si>
  <si>
    <t>BOURÁNÍ STÁVAJÍCÍ KANALIZACE</t>
  </si>
  <si>
    <t>{b4698900-ad22-476c-bf39-43e61ba0453a}</t>
  </si>
  <si>
    <t>D.1.4.1.b.09.-4</t>
  </si>
  <si>
    <t>AREÁLOVÝ VODOVOD</t>
  </si>
  <si>
    <t>{c75b7e51-37f9-4eee-a7ea-90c173f436b2}</t>
  </si>
  <si>
    <t>D.1.4.3.</t>
  </si>
  <si>
    <t>VZDUCHOTECHNIKA</t>
  </si>
  <si>
    <t>{3476a3a4-e504-4677-9d2f-e85220e67364}</t>
  </si>
  <si>
    <t>D.1.4.4.</t>
  </si>
  <si>
    <t>VYTÁPENÍ</t>
  </si>
  <si>
    <t>{4bf2235c-65c7-4ccf-8884-1991b874b6f1}</t>
  </si>
  <si>
    <t>D.1.4.5.</t>
  </si>
  <si>
    <t>CHLAZENÍ</t>
  </si>
  <si>
    <t>{a31b2290-438c-4338-82aa-ee499d7b75e7}</t>
  </si>
  <si>
    <t>D.1.4.6.</t>
  </si>
  <si>
    <t>MĚŘENÍ A REGULACE</t>
  </si>
  <si>
    <t>{8ff01044-3300-4384-83e1-a1785889fa41}</t>
  </si>
  <si>
    <t>D.1.4.7.</t>
  </si>
  <si>
    <t>SILNOPROUD</t>
  </si>
  <si>
    <t>{d70cdb95-6e9e-4fcd-8046-8d8ba9dc51ca}</t>
  </si>
  <si>
    <t>D.1.4.8.</t>
  </si>
  <si>
    <t>ELEKTRONICKÉ KOMUNIKACE</t>
  </si>
  <si>
    <t>{2c96fcaf-ece7-4ffc-8d80-58c62a8154a0}</t>
  </si>
  <si>
    <t>D.1.4.8.-1</t>
  </si>
  <si>
    <t>EL. KOMUNIKACE</t>
  </si>
  <si>
    <t>{5603085b-0a5f-47b9-9feb-ae5290896f55}</t>
  </si>
  <si>
    <t>D.1.4.8.-2</t>
  </si>
  <si>
    <t>EL. KOMUNIKACE-MEDICAL</t>
  </si>
  <si>
    <t>{858dfac1-d596-4c13-95e3-0cbbaab74444}</t>
  </si>
  <si>
    <t>D.1.4.10.1.</t>
  </si>
  <si>
    <t>SADOVÉ ÚPRAVY, VENKOVNÍ VYBAVENÍ, OPLOCENÍ</t>
  </si>
  <si>
    <t>{767c5532-a5e6-4774-9b7d-660fcd2e3ba5}</t>
  </si>
  <si>
    <t>D.1.4.10.1.-1</t>
  </si>
  <si>
    <t>SADOVÉ ÚPRAVY - PŘED OBJEKTEM</t>
  </si>
  <si>
    <t>{c5dcc165-1359-4f98-a987-5a406b621079}</t>
  </si>
  <si>
    <t>D.1.4.10.1.-2</t>
  </si>
  <si>
    <t>SADOVÉ ÚPRAVY - OKOLO OBJEKTU</t>
  </si>
  <si>
    <t>{2bfecd0b-4f5a-49da-b674-62b66126b3e4}</t>
  </si>
  <si>
    <t>D.1.4.10.2.</t>
  </si>
  <si>
    <t>ZPEVNĚNÉ PLOCHY, KOMUNIKACE, CHODNÍKY</t>
  </si>
  <si>
    <t>{30469a2d-3aae-4091-ad58-13160436fd9d}</t>
  </si>
  <si>
    <t>D.1.4.10.2.-1</t>
  </si>
  <si>
    <t>ZPEVNĚNÉ PLOCHY A KOMUNIKACE - PŘED OBJEKTEM</t>
  </si>
  <si>
    <t>{d5e52a3b-8dfa-48bf-a99e-c48f9a637995}</t>
  </si>
  <si>
    <t>D.1.4.10.2.-2</t>
  </si>
  <si>
    <t>ZPEVNĚNÉ PLOCHY A KOMUNIKACE - OKOLO OBJEKTU</t>
  </si>
  <si>
    <t>{adc705c2-70dc-4df1-8fc3-162fa67c9331}</t>
  </si>
  <si>
    <t>D.1.4.10.3.</t>
  </si>
  <si>
    <t>PŘÍPRAVA ÚZEMÍ, OPĚRNÉ STĚNY</t>
  </si>
  <si>
    <t>{0bea324e-602d-4c01-9c3c-75137c15225b}</t>
  </si>
  <si>
    <t>D.2.1.</t>
  </si>
  <si>
    <t>ROZVOD MEDICIÁL. PLYNŮ</t>
  </si>
  <si>
    <t>{8a5636ac-79dd-4b11-9cd0-4a381942d671}</t>
  </si>
  <si>
    <t>D.2.2.</t>
  </si>
  <si>
    <t>ZDRAVOTNICKÁ TECHNOLOGIE</t>
  </si>
  <si>
    <t>{4c7e4fd1-974a-46a6-8f29-021b3991ab1f}</t>
  </si>
  <si>
    <t>PŘELOŽKA VEŘEJNÉHO OSVĚTLENÍ</t>
  </si>
  <si>
    <t>{c8a531d5-63da-403d-8f76-048d7fc057d2}</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</si>
  <si>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</si>
  <si>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</si>
  <si>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</si>
  <si>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</si>
  <si>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</si>
  <si>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</si>
  <si>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</si>
  <si>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</si>
  <si>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</si>
  <si>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</si>
  <si>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</si>
  <si>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</si>
  <si>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</si>
  <si>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</si>
  <si>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</si>
  <si>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</si>
  <si>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</si>
  <si>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</si>
  <si>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</si>
  <si>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</si>
  <si>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</si>
  <si>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</si>
  <si>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</si>
  <si>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</si>
  <si>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</si>
  <si>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</si>
  <si>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</si>
  <si>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</si>
  <si>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</si>
  <si>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</si>
  <si>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011002002 RTO</t>
  </si>
  <si>
    <t>Zajištění provedení zkoušek těsnosti VZT potrubí vč. veškerých nutných prací a vypracování zprávy</t>
  </si>
  <si>
    <t>3</t>
  </si>
  <si>
    <t>011002003 RTO</t>
  </si>
  <si>
    <t>Zpracování geodetického zaměření skutečného provedení stavby a geometrických plánů dle SoD a dle požadavků DOSS a zápisu do KN (je-li vyžadováno).</t>
  </si>
  <si>
    <t>6</t>
  </si>
  <si>
    <t>011002004 RTO</t>
  </si>
  <si>
    <t>Vypracování dokumentace skutečného provedení stavby dle SoD, platné legislativy, podmínek a požadavků investora a uživatele zajištění požadovaných dokladů a vyjádření DOSS.</t>
  </si>
  <si>
    <t>8</t>
  </si>
  <si>
    <t>5</t>
  </si>
  <si>
    <t>011002005 RTO</t>
  </si>
  <si>
    <t>Vypracování zhotovitelské realizačnÍ a výrobní projektové dokumentace.</t>
  </si>
  <si>
    <t>10</t>
  </si>
  <si>
    <t>011002006 RTO</t>
  </si>
  <si>
    <t>Zpracování harmonogramu stavby a ZOV včetně průběžné aktualizace.</t>
  </si>
  <si>
    <t>7</t>
  </si>
  <si>
    <t>011002007 RTO</t>
  </si>
  <si>
    <t>Vytýčení inženýrských sítí - vč. případných kopaných sond, vč. projednání se správci, apod.</t>
  </si>
  <si>
    <t>14</t>
  </si>
  <si>
    <t>011002008 RTO</t>
  </si>
  <si>
    <t>Vytýčení prostorové polohy dopravní a technické infrastruktury.</t>
  </si>
  <si>
    <t>16</t>
  </si>
  <si>
    <t>9</t>
  </si>
  <si>
    <t>011002009 RTO</t>
  </si>
  <si>
    <t>Zařízení staveniště</t>
  </si>
  <si>
    <t>18</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</si>
  <si>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</si>
  <si>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</si>
  <si>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</si>
  <si>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</si>
  <si>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20</t>
  </si>
  <si>
    <t>11</t>
  </si>
  <si>
    <t>011002011 RTO</t>
  </si>
  <si>
    <t>Zajištění kompletační a koordinační činnosti spojených s realizací stavby a následným dáním do užívání.</t>
  </si>
  <si>
    <t>22</t>
  </si>
  <si>
    <t>011002012 RTO</t>
  </si>
  <si>
    <t>Provedení veškerých měření a zkoušek, zkoušek provedených násypů, revizních zpráv apod. dle platné legislativy a dle SoD.</t>
  </si>
  <si>
    <t>24</t>
  </si>
  <si>
    <t>13</t>
  </si>
  <si>
    <t>011002013 RTO</t>
  </si>
  <si>
    <t>Jednání s dotčenými institucemi, s dotčenými orgány státní správy a samosprávy - například zajištění dokladů nutných k získání kolaudačního souhlasu, povolení a rozhodnutí nutných k realizaci stavby apod.</t>
  </si>
  <si>
    <t>26</t>
  </si>
  <si>
    <t>011002014 RTO</t>
  </si>
  <si>
    <t>Součinnost se všemi zúčastněnými stranami - investorem, budoucím uživatelem, prjektantem, zástupci organizací státní správy, koordinátorem BOZP apod.</t>
  </si>
  <si>
    <t>28</t>
  </si>
  <si>
    <t>15</t>
  </si>
  <si>
    <t>011002015 RTO</t>
  </si>
  <si>
    <t>Zajištění splnění podmínek vyplývajících z vydaných rozhodnutí a povolení apod.</t>
  </si>
  <si>
    <t>30</t>
  </si>
  <si>
    <t>011002016 RTO</t>
  </si>
  <si>
    <t>Spolupráce na technických řešení stavby odchylek zjištěných v průběhu stavby.</t>
  </si>
  <si>
    <t>32</t>
  </si>
  <si>
    <t>011002018 RTO</t>
  </si>
  <si>
    <t>Zaškolení obsluhy a investorem pověřených osob, vypracování a odsouhlasení provozních a manipulačních řádů, proškolení provozovatele s provozováním a užíváním realizovaného díla dle SoD a jiných podmínek.</t>
  </si>
  <si>
    <t>36</t>
  </si>
  <si>
    <t>19</t>
  </si>
  <si>
    <t>011002019 RTO</t>
  </si>
  <si>
    <t>Územní vlivy</t>
  </si>
  <si>
    <t>38</t>
  </si>
  <si>
    <t>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</si>
  <si>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011002020 RTO</t>
  </si>
  <si>
    <t>Provozní vlivy</t>
  </si>
  <si>
    <t>40</t>
  </si>
  <si>
    <t>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</si>
  <si>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</si>
  <si>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</si>
  <si>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42</t>
  </si>
  <si>
    <t>Poznámka k položce:_x000D_
" - Po dobu realizace stavby musí být v místě realizace projektu na viditelném místě vystavený dočasný billboard. Pokud nelze umístit billboard v místě realizace projektu, umístí jej příjemce ve svém hlavním sídle. "</t>
  </si>
  <si>
    <t>011002022 RTO</t>
  </si>
  <si>
    <t>Stálá pamětní deska</t>
  </si>
  <si>
    <t>44</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</si>
  <si>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</si>
  <si>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</si>
  <si>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</si>
  <si>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</si>
  <si>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46</t>
  </si>
  <si>
    <t>011002024 RTO</t>
  </si>
  <si>
    <t>Fotodokumentace průběhu výstavby a dle specifikace uvedené SoD a podmínek dotačního titulu.</t>
  </si>
  <si>
    <t>48</t>
  </si>
  <si>
    <t>25</t>
  </si>
  <si>
    <t>011002025 RTO</t>
  </si>
  <si>
    <t>Kontrola staveb termovizní kamerou.</t>
  </si>
  <si>
    <t>50</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</si>
  <si>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</si>
  <si>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</si>
  <si>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52</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</si>
  <si>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</si>
  <si>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</si>
  <si>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</si>
  <si>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54</t>
  </si>
  <si>
    <t>011002028 RTO</t>
  </si>
  <si>
    <t>Vzorkování materiálu</t>
  </si>
  <si>
    <t>56</t>
  </si>
  <si>
    <t>29</t>
  </si>
  <si>
    <t>011002029 RTO</t>
  </si>
  <si>
    <t>Průzkumy - Arecheologický průzkum, průzkum výskytu nebezpečných látek a munice, monitoring (hliku, vibrací)</t>
  </si>
  <si>
    <t>58</t>
  </si>
  <si>
    <t>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</si>
  <si>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011002030 RTO</t>
  </si>
  <si>
    <t>Zoologický / ornitologický průzkum</t>
  </si>
  <si>
    <t>60</t>
  </si>
  <si>
    <t>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</si>
  <si>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</si>
  <si>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</si>
  <si>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</si>
  <si>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62</t>
  </si>
  <si>
    <t>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</si>
  <si>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</si>
  <si>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</si>
  <si>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</si>
  <si>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</si>
  <si>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</si>
  <si>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</si>
  <si>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</si>
  <si>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</si>
  <si>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</si>
  <si>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</si>
  <si>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</si>
  <si>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</si>
  <si>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</si>
  <si>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</si>
  <si>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</si>
  <si>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</si>
  <si>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</si>
  <si>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</si>
  <si>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</si>
  <si>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</si>
  <si>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</si>
  <si>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</si>
  <si>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</si>
  <si>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</si>
  <si>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</si>
  <si>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787 - Zasklívání</t>
  </si>
  <si>
    <t>HSV</t>
  </si>
  <si>
    <t>Práce a dodávky HSV</t>
  </si>
  <si>
    <t>Zemní práce</t>
  </si>
  <si>
    <t>131213702</t>
  </si>
  <si>
    <t>Hloubení nezapažených jam v nesoudržných horninách třídy těžitelnosti I skupiny 3 ručně</t>
  </si>
  <si>
    <t>m3</t>
  </si>
  <si>
    <t>CS ÚRS 2024 02</t>
  </si>
  <si>
    <t>Online PSC</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</si>
  <si>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</si>
  <si>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</si>
  <si>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</si>
  <si>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</si>
  <si>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</si>
  <si>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</si>
  <si>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</si>
  <si>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</si>
  <si>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</si>
  <si>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</si>
  <si>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</si>
  <si>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</si>
  <si>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</si>
  <si>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</si>
  <si>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</si>
  <si>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</si>
  <si>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</si>
  <si>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https://podminky.urs.cz/item/CS_URS_2024_02/131313702</t>
  </si>
  <si>
    <t>131351104</t>
  </si>
  <si>
    <t>Hloubení jam nezapažených v hornině třídy těžitelnosti II skupiny 4 objem do 500 m3 strojně</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</si>
  <si>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</si>
  <si>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</si>
  <si>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</si>
  <si>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</si>
  <si>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</si>
  <si>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</si>
  <si>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</si>
  <si>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</si>
  <si>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</si>
  <si>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</si>
  <si>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</si>
  <si>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</si>
  <si>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</si>
  <si>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</si>
  <si>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</si>
  <si>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https://podminky.urs.cz/item/CS_URS_2024_02/131451104</t>
  </si>
  <si>
    <t>131451204</t>
  </si>
  <si>
    <t>Hloubení jam zapažených v hornině třídy těžitelnosti II skupiny 5 objem do 500 m3 strojně</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</si>
  <si>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</si>
  <si>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</si>
  <si>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</si>
  <si>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</si>
  <si>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</si>
  <si>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</si>
  <si>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</si>
  <si>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</si>
  <si>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</si>
  <si>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</si>
  <si>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</si>
  <si>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</si>
  <si>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</si>
  <si>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</si>
  <si>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</si>
  <si>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</si>
  <si>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</si>
  <si>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</si>
  <si>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</si>
  <si>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https://podminky.urs.cz/item/CS_URS_2024_02/139001101</t>
  </si>
  <si>
    <t>" Příplatek 5 % " ((93,735+112,236+26,933)+(93,735+280,59+53,865)+(10,415+280,59+188,528)+(10,415+448,914+269,325))*0,05</t>
  </si>
  <si>
    <t>167151111</t>
  </si>
  <si>
    <t>Nakládání výkopku z hornin třídy těžitelnosti I skupiny 1 až 3 přes 100 m3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</si>
  <si>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</si>
  <si>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</si>
  <si>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</si>
  <si>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</si>
  <si>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</si>
  <si>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</si>
  <si>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https://podminky.urs.cz/item/CS_URS_2024_02/167151112</t>
  </si>
  <si>
    <t>" Jáma " (280,59+280,59)</t>
  </si>
  <si>
    <t>" Jáma zapažená " (53,865+188,528)</t>
  </si>
  <si>
    <t>167151113</t>
  </si>
  <si>
    <t>Nakládání výkopku z hornin třídy těžitelnosti III skupiny 6 a 7 přes 100 m3</t>
  </si>
  <si>
    <t>https://podminky.urs.cz/item/CS_URS_2024_02/167151113</t>
  </si>
  <si>
    <t>" Jáma " (448,944)</t>
  </si>
  <si>
    <t>" Jáma zapažená " (269,325)</t>
  </si>
  <si>
    <t>17</t>
  </si>
  <si>
    <t>162751117</t>
  </si>
  <si>
    <t>Vodorovné přemístění přes 9 000 do 10000 m výkopku/sypaniny z horniny třídy těžitelnosti I skupiny 1 až 3</t>
  </si>
  <si>
    <t>34</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</si>
  <si>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</si>
  <si>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</si>
  <si>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</si>
  <si>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</si>
  <si>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</si>
  <si>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https://podminky.urs.cz/item/CS_URS_2024_02/162751137</t>
  </si>
  <si>
    <t>" Odvoz zeminy na skládku " (803,573)</t>
  </si>
  <si>
    <t>162751157</t>
  </si>
  <si>
    <t>Vodorovné přemístění přes 9 000 do 10000 m výkopku/sypaniny z horniny třídy těžitelnosti III skupiny 6 a 7</t>
  </si>
  <si>
    <t>https://podminky.urs.cz/item/CS_URS_2024_02/162751157</t>
  </si>
  <si>
    <t>" Odvoz zeminy na skládku " (718,269)</t>
  </si>
  <si>
    <t>162751119</t>
  </si>
  <si>
    <t>Příplatek k vodorovnému přemístění výkopku/sypaniny z horniny třídy těžitelnosti I skupiny 1 až 3 ZKD 1000 m přes 10000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</si>
  <si>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</si>
  <si>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</si>
  <si>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</si>
  <si>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</si>
  <si>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</si>
  <si>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https://podminky.urs.cz/item/CS_URS_2024_02/162751139</t>
  </si>
  <si>
    <t>" Odvoz zeminy na skládku " (803,573)*10</t>
  </si>
  <si>
    <t>162751159</t>
  </si>
  <si>
    <t>Příplatek k vodorovnému přemístění výkopku/sypaniny z horniny třídy těžitelnosti III skupiny 6 a 7 ZKD 1000 m přes 10000 m</t>
  </si>
  <si>
    <t>https://podminky.urs.cz/item/CS_URS_2024_02/162751159</t>
  </si>
  <si>
    <t>" Odvoz zeminy na skládku " (718,269)*10</t>
  </si>
  <si>
    <t>171251101</t>
  </si>
  <si>
    <t>Uložení sypaniny do násypů nezhutněných strojně</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</si>
  <si>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</si>
  <si>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</si>
  <si>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</si>
  <si>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</si>
  <si>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</si>
  <si>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https://podminky.urs.cz/item/CS_URS_2024_02/171201231</t>
  </si>
  <si>
    <t>Poznámka k položce:_x000D_
" POZN: Množství ze poplatek násobeno vzhledem k MJ koeficientem 2,0 → 1 m3 ≈ 2,0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</si>
  <si>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</si>
  <si>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</si>
  <si>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</si>
  <si>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</si>
  <si>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</si>
  <si>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</si>
  <si>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</si>
  <si>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</si>
  <si>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https://podminky.urs.cz/item/CS_URS_2024_02/167111102</t>
  </si>
  <si>
    <t>" Odvoz zeminy z výkopových prací - jámy okolo " (93,735)+(10,415)</t>
  </si>
  <si>
    <t>167111103</t>
  </si>
  <si>
    <t>Nakládání výkopku z hornin třídy těžitelnosti III skupiny 6 a 7 ručně</t>
  </si>
  <si>
    <t>https://podminky.urs.cz/item/CS_URS_2024_02/167111103</t>
  </si>
  <si>
    <t>" Odvoz zeminy z výkopových prací - rýhy " (10,415)</t>
  </si>
  <si>
    <t>162211311</t>
  </si>
  <si>
    <t>Vodorovné přemístění výkopku z horniny třídy těžitelnosti I skupiny 1 až 3 stavebním kolečkem do 10 m</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</si>
  <si>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</si>
  <si>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</si>
  <si>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</si>
  <si>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</si>
  <si>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</si>
  <si>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</si>
  <si>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</si>
  <si>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</si>
  <si>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</si>
  <si>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</si>
  <si>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</si>
  <si>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</si>
  <si>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</si>
  <si>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</si>
  <si>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</si>
  <si>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</si>
  <si>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</si>
  <si>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</si>
  <si>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</si>
  <si>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162211329</t>
  </si>
  <si>
    <t>Příplatek k vodorovnému přemístění výkopku z horniny třídy těžitelnosti II skupiny 4 a 5 stavebním kolečkem za každých dalších 10 m</t>
  </si>
  <si>
    <t>64</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</si>
  <si>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</si>
  <si>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</si>
  <si>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</si>
  <si>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</si>
  <si>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</si>
  <si>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66</t>
  </si>
  <si>
    <t>https://podminky.urs.cz/item/CS_URS_2024_02/162211339</t>
  </si>
  <si>
    <t>" Odkopávky " (10,415)*19</t>
  </si>
  <si>
    <t>68</t>
  </si>
  <si>
    <t>" Odvoz zeminy na skládku " (93,735)</t>
  </si>
  <si>
    <t>35</t>
  </si>
  <si>
    <t>70</t>
  </si>
  <si>
    <t>" Odvoz zeminy na skládku " (104,15)</t>
  </si>
  <si>
    <t>72</t>
  </si>
  <si>
    <t>" Odvoz zeminy na skládku " (10,415)</t>
  </si>
  <si>
    <t>37</t>
  </si>
  <si>
    <t>74</t>
  </si>
  <si>
    <t>" Odvoz zeminy na skládku " (93,735)*10</t>
  </si>
  <si>
    <t>76</t>
  </si>
  <si>
    <t>" Odvoz zeminy na skládku " (104,15)*10</t>
  </si>
  <si>
    <t>39</t>
  </si>
  <si>
    <t>78</t>
  </si>
  <si>
    <t>" Odvoz zeminy na skládku " (10,415)*10</t>
  </si>
  <si>
    <t>80</t>
  </si>
  <si>
    <t>" Uložení zeminy na trvalé skládce vč. předepsaného zhutnění " (93,735+104,15+10,415)</t>
  </si>
  <si>
    <t>41</t>
  </si>
  <si>
    <t>82</t>
  </si>
  <si>
    <t>" Poplatek za uložení zeminy na skládce " (93,735+104,15+10,415)*2,0</t>
  </si>
  <si>
    <t>Svislé a kompletní konstrukce</t>
  </si>
  <si>
    <t>311272231</t>
  </si>
  <si>
    <t>Zdivo z pórobetonových tvárnic hladkých přes P2 do P4 přes 450 do 600 kg/m3 na tenkovrstvou maltu tl 300 mm</t>
  </si>
  <si>
    <t>m2</t>
  </si>
  <si>
    <t>84</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</si>
  <si>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</si>
  <si>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</si>
  <si>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</si>
  <si>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</si>
  <si>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</si>
  <si>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</si>
  <si>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</si>
  <si>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</si>
  <si>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86</t>
  </si>
  <si>
    <t xml:space="preserve">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"_x000D_
</t>
  </si>
  <si>
    <t>" Překlady včetně spojení nosníků při spodním povrchu pásovou ocelí a jejich vzájemného svaření. "</t>
  </si>
  <si>
    <t>" Překlad - 1.NP - Ugrent " (1)</t>
  </si>
  <si>
    <t>317999102 SPC</t>
  </si>
  <si>
    <t>D+M Ocelobetonový překlad s valcovanými nosníky, 2x I č. 100, dl. 1,2 m - I.P02</t>
  </si>
  <si>
    <t>88</t>
  </si>
  <si>
    <t>Poznámka k položce:_x000D_
" Včetně I profilů, betonový podkladní kvádřík pro osazení nosníků, vysekání kapsy pro podkladní kvádřík , obetonování nosníků, výplň betonem mezi nosníky, bednění a podpůrné konstrukce."_x000D_
" V ceně povrchová úprava nosníků 1× zákadním syntetickým nátěrem v min. tloušťce 80 µm, zřízení bednění, odstranění bednění, betonová podkládka, prostor mezi nosníky probetonovat "_x000D_
" V ceně přesun hmot "_x000D_
_x000D_
" POZN: Upřesnění a doplnění prací pro překlady tvořené válcovanými I profily:_x000D_
 - Profily ocelových překladů budou vzájemně spojeny pomocí pásoviny průřezu 40×5 mm rozmístěné po max. 500 mm při spodním líci dílčích profilů._x000D_
 - Prostor mezi překlady bude probetonován a překlad obetonován – uvažován beton C25/30 – XC1._x000D_
 - Uložení překladů dle délky na betonový roznášecí kvádr. "</t>
  </si>
  <si>
    <t>" Překlad - 1.PP - Ugrent " (1)</t>
  </si>
  <si>
    <t>45</t>
  </si>
  <si>
    <t>317999103 SPC</t>
  </si>
  <si>
    <t>D+M Ocelobetonový překlad s valcovanými nosníky, 2x L č. 50x5, dl. 1,1 m - I.P03</t>
  </si>
  <si>
    <t>90</t>
  </si>
  <si>
    <t xml:space="preserve">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"_x000D_
</t>
  </si>
  <si>
    <t>317999104 SPC</t>
  </si>
  <si>
    <t>D+M Ocelobetonový překlad s valcovanými nosníky, 2x L č. 50x5, dl. 1,2 m - I.P04</t>
  </si>
  <si>
    <t>92</t>
  </si>
  <si>
    <t>Poznámka k položce:_x000D_
" Včetně L profilů, betonový podkladní kvádřík pro osazení nosníků, vysekání kapsy pro podkladní kvádřík."_x000D_
" V ceně povrchová úprava nosníků 1× zákadním syntetickým nátěrem v min. tloušťce 80 µm, betonová podkládka. "_x000D_
" V ceně přesun hmot "_x000D_
_x000D_
" POZN: Upřesnění a doplnění prací pro překlady tvořené válcovanými L profily:_x000D_
 - Profily ocelových překladů budou vzájemně spojeny pomocí pásoviny průřezu 40×5 mm rozmístěné po max. 500 mm při spodním líci dílčích profilů._x000D_
 - Uložení překladů dle délky na betonový roznášecí kvádr. "</t>
  </si>
  <si>
    <t>47</t>
  </si>
  <si>
    <t>317999105 SPC</t>
  </si>
  <si>
    <t>D+M Ocelobetonový překlad s valcovanými nosníky, 2x L č. 50x5, dl. 1,3 m - I.P05</t>
  </si>
  <si>
    <t>94</t>
  </si>
  <si>
    <t>" Překlad - 1.PP - Ugrent " (2)</t>
  </si>
  <si>
    <t>317999106 SPC</t>
  </si>
  <si>
    <t>D+M Ocelobetonový překlad s valcovanými nosníky, 2x L č. 50x5, dl. 1,5 m - I.P06</t>
  </si>
  <si>
    <t>96</t>
  </si>
  <si>
    <t>49</t>
  </si>
  <si>
    <t>317999107 SPC</t>
  </si>
  <si>
    <t>D+M Ocelobetonový překlad s valcovanými nosníky, 2x L č. 60x5, dl. 1,8 m - I.P07</t>
  </si>
  <si>
    <t>98</t>
  </si>
  <si>
    <t>317999108 SPC</t>
  </si>
  <si>
    <t>D+M Ocelobetonový překlad s valcovanými nosníky, 2x I č. 100, dl. 1,7 m - I.P09</t>
  </si>
  <si>
    <t>100</t>
  </si>
  <si>
    <t>51</t>
  </si>
  <si>
    <t>317999109 SPC</t>
  </si>
  <si>
    <t>D+M Ocelobetonový překlad s valcovanými nosníky, 2x L č. 60x5, dl. 1,55 m - I.P10</t>
  </si>
  <si>
    <t>102</t>
  </si>
  <si>
    <t>Úpravy povrchu, podlahy, osazení</t>
  </si>
  <si>
    <t>619991011</t>
  </si>
  <si>
    <t>Obalení konstrukcí a prvků fólií přilepenou lepící páskou</t>
  </si>
  <si>
    <t>104</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</si>
  <si>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</si>
  <si>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</si>
  <si>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</si>
  <si>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</si>
  <si>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</si>
  <si>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</si>
  <si>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</si>
  <si>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</si>
  <si>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106</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</si>
  <si>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</si>
  <si>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</si>
  <si>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</si>
  <si>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</si>
  <si>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</si>
  <si>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</si>
  <si>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619996127</t>
  </si>
  <si>
    <t>Ochrana svislých ploch obedněním z OSB desek</t>
  </si>
  <si>
    <t>108</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</si>
  <si>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</si>
  <si>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</si>
  <si>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</si>
  <si>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</si>
  <si>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</si>
  <si>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</si>
  <si>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</si>
  <si>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</si>
  <si>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110</t>
  </si>
  <si>
    <t>https://podminky.urs.cz/item/CS_URS_2024_02/619996137</t>
  </si>
  <si>
    <t>" Ochrana prvků a vybavení OSB deskami - odhadované množství - 50 m2 " (50,0)*1,1</t>
  </si>
  <si>
    <t>619996145</t>
  </si>
  <si>
    <t>Ochrana konstrukcí nebo samostatných prvků obalením geotextilií</t>
  </si>
  <si>
    <t>112</t>
  </si>
  <si>
    <t>https://podminky.urs.cz/item/CS_URS_2024_02/619996145</t>
  </si>
  <si>
    <t>"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</si>
  <si>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</si>
  <si>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</si>
  <si>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</si>
  <si>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</si>
  <si>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</si>
  <si>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</si>
  <si>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114</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</si>
  <si>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</si>
  <si>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</si>
  <si>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</si>
  <si>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</si>
  <si>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941111221</t>
  </si>
  <si>
    <t>Příplatek k lešení řadovému trubkovému lehkému s podlahami š 1,2 m v 10 m za první a ZKD den použití</t>
  </si>
  <si>
    <t>116</t>
  </si>
  <si>
    <t>https://podminky.urs.cz/item/CS_URS_2024_02/941111221</t>
  </si>
  <si>
    <t>" Pronájem lešení - odhad 20 dní " (134,45*20)</t>
  </si>
  <si>
    <t>59</t>
  </si>
  <si>
    <t>941111821</t>
  </si>
  <si>
    <t>Demontáž lešení řadového trubkového lehkého s podlahami zatížení do 200 kg/m2 š od 0,9 do 1,2 m v do 10 m</t>
  </si>
  <si>
    <t>118</t>
  </si>
  <si>
    <t>https://podminky.urs.cz/item/CS_URS_2024_02/941111821</t>
  </si>
  <si>
    <t>" Součástí ceny demontáže je zapravení otvorů po lešenářských kotvách systémovými ucpávkami a jejich povrchová úprava. " (134,45)</t>
  </si>
  <si>
    <t>944511111</t>
  </si>
  <si>
    <t>Montáž ochranné sítě z textilie z umělých vláken</t>
  </si>
  <si>
    <t>120</t>
  </si>
  <si>
    <t>https://podminky.urs.cz/item/CS_URS_2024_02/944511111</t>
  </si>
  <si>
    <t>" Montáž ochranné sítě pro použité lešení " (15,2+90,0+29,25)</t>
  </si>
  <si>
    <t>61</t>
  </si>
  <si>
    <t>944511211</t>
  </si>
  <si>
    <t>Příplatek k ochranné síti za první a ZKD den použití</t>
  </si>
  <si>
    <t>122</t>
  </si>
  <si>
    <t>https://podminky.urs.cz/item/CS_URS_2024_02/944511211</t>
  </si>
  <si>
    <t>" Pronájem sítě - odhad 20 dní " (134,45*20)</t>
  </si>
  <si>
    <t>944511811</t>
  </si>
  <si>
    <t>Demontáž ochranné sítě z textilie z umělých vláken</t>
  </si>
  <si>
    <t>124</t>
  </si>
  <si>
    <t>https://podminky.urs.cz/item/CS_URS_2024_02/944511811</t>
  </si>
  <si>
    <t>" Demontáž ochranné sítě pro použité lešení " 134,45</t>
  </si>
  <si>
    <t>63</t>
  </si>
  <si>
    <t>944711114</t>
  </si>
  <si>
    <t>Montáž záchytné stříšky š přes 2,5 m</t>
  </si>
  <si>
    <t>m</t>
  </si>
  <si>
    <t>126</t>
  </si>
  <si>
    <t>https://podminky.urs.cz/item/CS_URS_2024_02/944711114</t>
  </si>
  <si>
    <t>" Montáž stříška v místě vchodů 1.NP " (1,8+1,5)</t>
  </si>
  <si>
    <t>944711214</t>
  </si>
  <si>
    <t>Příplatek k záchytné stříšce š přes 2,5 m za první a ZKD den použití</t>
  </si>
  <si>
    <t>128</t>
  </si>
  <si>
    <t>https://podminky.urs.cz/item/CS_URS_2024_02/944711214</t>
  </si>
  <si>
    <t>" Pronájem stříšky - odhad 20 dní " (3,3*20)</t>
  </si>
  <si>
    <t>65</t>
  </si>
  <si>
    <t>944711814</t>
  </si>
  <si>
    <t>Demontáž záchytné stříšky š přes 2,5 m</t>
  </si>
  <si>
    <t>130</t>
  </si>
  <si>
    <t>https://podminky.urs.cz/item/CS_URS_2024_02/944711814</t>
  </si>
  <si>
    <t>" Demontáž stříšky v místě vchodů 1.NP " (1,8+1,5)</t>
  </si>
  <si>
    <t>949101111</t>
  </si>
  <si>
    <t>Lešení pomocné pro objekty pozemních staveb s lešeňovou podlahou v do 1,9 m zatížení do 150 kg/m2</t>
  </si>
  <si>
    <t>132</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</si>
  <si>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</si>
  <si>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</si>
  <si>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</si>
  <si>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</si>
  <si>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</si>
  <si>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</si>
  <si>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</si>
  <si>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</si>
  <si>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</si>
  <si>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134</t>
  </si>
  <si>
    <t>https://podminky.urs.cz/item/CS_URS_2024_02/952901111</t>
  </si>
  <si>
    <t>" Vyčištění místnosti po bouracích pracích "</t>
  </si>
  <si>
    <t>" Čistý úklid 1. PP - část A " (22,98+77,23+4,93+55,4+9,73+8,39+1,17+1,41+1,38+3,83+8,09+1,17+1,54+21,2+3,86+1,59+1,26+14,36+1,56+1,31)</t>
  </si>
  <si>
    <t>" Čistý úklid 1. PP - část A "  (17,23+16,44+19,51+1,96+11,31+1,91+1,81+1,73+1,44+14,38+11,75+11,94+11,35+2,85)</t>
  </si>
  <si>
    <t>" Čistý úklid 1. PP - část B " (41,01+17,06+22,61+85,17)</t>
  </si>
  <si>
    <t>" Čistý úklid 1. NP "  (60,06+18,12+9,22+10,12+17,01+6,48+1,79+14,38+3,57+9,45+5,59+2,04+1,11+22,12+16,14+22,84+18,28+13,9+22,13)</t>
  </si>
  <si>
    <t>961055111</t>
  </si>
  <si>
    <t>Bourání základů ze ŽB</t>
  </si>
  <si>
    <t>136</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</si>
  <si>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</si>
  <si>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</si>
  <si>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</si>
  <si>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</si>
  <si>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</si>
  <si>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</si>
  <si>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</si>
  <si>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</si>
  <si>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</si>
  <si>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</si>
  <si>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</si>
  <si>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</si>
  <si>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138</t>
  </si>
  <si>
    <t>https://podminky.urs.cz/item/CS_URS_2024_02/962042321</t>
  </si>
  <si>
    <t>" Bourání betonových konstrukcí "</t>
  </si>
  <si>
    <t>" Bourání stěn betonové konstrukce s barytem - 1. PP - část A "</t>
  </si>
  <si>
    <t>" Bourání stěn kolem m. -1.63 a -1.64 " (0,549+0,117+0,85+4,072)</t>
  </si>
  <si>
    <t>962052211</t>
  </si>
  <si>
    <t>Bourání zdiva nadzákladového ze ŽB přes 1 m3</t>
  </si>
  <si>
    <t>140</t>
  </si>
  <si>
    <t>https://podminky.urs.cz/item/CS_URS_2024_02/962052211</t>
  </si>
  <si>
    <t>" Bourání ŽB betonových konstrukcí "</t>
  </si>
  <si>
    <t>" Bourání ŽB obvodové konstrukce u kavárny</t>
  </si>
  <si>
    <t>" Bourání ŽB konstrukce " (0,979+3,471)</t>
  </si>
  <si>
    <t>71</t>
  </si>
  <si>
    <t>962086111</t>
  </si>
  <si>
    <t>Bourání příček z plynosilikátu tl do 150 mm</t>
  </si>
  <si>
    <t>142</t>
  </si>
  <si>
    <t>https://podminky.urs.cz/item/CS_URS_2024_02/962086111</t>
  </si>
  <si>
    <t>Poznámka k položce:_x000D_
" POZN: Ve  výměře  také odstranění zdiva pro nové otvory. "</t>
  </si>
  <si>
    <t>" Bourání pórobetonových příček "</t>
  </si>
  <si>
    <t>" Příčky tl. 75 mm "</t>
  </si>
  <si>
    <t>" 1. PP " 4,12</t>
  </si>
  <si>
    <t>" 1. NP " 4,28</t>
  </si>
  <si>
    <t>" Příčky tl. 80 mm - přizdívka "</t>
  </si>
  <si>
    <t>" 1. PP " 109,18+2,2</t>
  </si>
  <si>
    <t>" Příčky tl. 100 mm "</t>
  </si>
  <si>
    <t>" 1. PP " 25,66+7,4</t>
  </si>
  <si>
    <t>" 1. NP " 10,08</t>
  </si>
  <si>
    <t>" Příčky tl. 125 mm "</t>
  </si>
  <si>
    <t>" 1. NP " 4,08</t>
  </si>
  <si>
    <t>" Příčky tl. 150 mm "</t>
  </si>
  <si>
    <t>" 1. NP " 15,14</t>
  </si>
  <si>
    <t>962086121</t>
  </si>
  <si>
    <t>Bourání příček z plynosilikátu tl přes 150 mm</t>
  </si>
  <si>
    <t>144</t>
  </si>
  <si>
    <t>https://podminky.urs.cz/item/CS_URS_2024_02/962086121</t>
  </si>
  <si>
    <t>" Bourání plynosilikátových stěn a zdiva "</t>
  </si>
  <si>
    <t>" Zdivo tl. 320 mm "</t>
  </si>
  <si>
    <t>" 1. NP " 20,325</t>
  </si>
  <si>
    <t>73</t>
  </si>
  <si>
    <t>962031132</t>
  </si>
  <si>
    <t>Bourání příček z cihel pálených na MVC tl do 100 mm</t>
  </si>
  <si>
    <t>146</t>
  </si>
  <si>
    <t>https://podminky.urs.cz/item/CS_URS_2024_02/962031132</t>
  </si>
  <si>
    <t>" Bourání příček / přizdívky z cihel CPP. "</t>
  </si>
  <si>
    <t>" Bourání příček / přizdívky - 1. PP " 6,63</t>
  </si>
  <si>
    <t>" Bourání příček / přizdívky z cihel CDm. "</t>
  </si>
  <si>
    <t>" Bourání příček / přizdívky - 1. NP " 3,54</t>
  </si>
  <si>
    <t>962031133</t>
  </si>
  <si>
    <t>Bourání příček z cihel pálených na MVC tl do 150 mm</t>
  </si>
  <si>
    <t>148</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</si>
  <si>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</si>
  <si>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</si>
  <si>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</si>
  <si>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</si>
  <si>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</si>
  <si>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</si>
  <si>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</si>
  <si>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</si>
  <si>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cihelných z dutých nebo plných cihel pálených i nepálených na MV nebo MVC přes 1 m3</t>
  </si>
  <si>
    <t>150</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</si>
  <si>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</si>
  <si>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</si>
  <si>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</si>
  <si>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</si>
  <si>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</si>
  <si>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</si>
  <si>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</si>
  <si>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</si>
  <si>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</si>
  <si>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962081131</t>
  </si>
  <si>
    <t>Bourání příček ze skleněných tvárnic tl do 100 mm</t>
  </si>
  <si>
    <t>152</t>
  </si>
  <si>
    <t>https://podminky.urs.cz/item/CS_URS_2024_02/962081131</t>
  </si>
  <si>
    <t>" Vybourání prosklených příček. "</t>
  </si>
  <si>
    <t>" Vybourání prosklené příčky schodiště - 2. NP " (1,875*3,35)</t>
  </si>
  <si>
    <t>77</t>
  </si>
  <si>
    <t>963012510 RTO</t>
  </si>
  <si>
    <t>Bourání stropů z ŽB desek š přes 300 mm tl do 140 mm</t>
  </si>
  <si>
    <t>154</t>
  </si>
  <si>
    <t>" Odstranění stropu z PZD desek. "</t>
  </si>
  <si>
    <t>" Odstranění PZD desky v m. -1.63 → 100 mm " (1,425*0,7)*0,1</t>
  </si>
  <si>
    <t>963051113</t>
  </si>
  <si>
    <t>Bourání ŽB stropů deskových tl přes 80 mm</t>
  </si>
  <si>
    <t>156</t>
  </si>
  <si>
    <t>https://podminky.urs.cz/item/CS_URS_2024_02/963051113</t>
  </si>
  <si>
    <t>" Odstranění stropu monolitického. "</t>
  </si>
  <si>
    <t>" Odstranění stropu světlíku větracího kanálu. " (1,82*1,7)*0,24</t>
  </si>
  <si>
    <t>217</t>
  </si>
  <si>
    <t>965043341</t>
  </si>
  <si>
    <t>Bourání mazanin betonových s potěrem nebo teracem tl. do 100 mm, plochy přes 4 m2</t>
  </si>
  <si>
    <t>1661758223</t>
  </si>
  <si>
    <t>https://podminky.urs.cz/item/CS_URS_2024_02/965043341</t>
  </si>
  <si>
    <t xml:space="preserve">" Bourání betonových mazanin ze skladeb podlah " </t>
  </si>
  <si>
    <t>" Armovaná betonová mazanina s vyrovnávacím cementovým potěrem tl. 80 mm. "</t>
  </si>
  <si>
    <t>" 1 . NP " (60,06+18,12+9,22+10,12+17,01+6,48+1,79+14,38+3,57+9,45+5,59+2,04+1,11+22,12+16,14+22,84+18,28+13,9+22,13)*0,08</t>
  </si>
  <si>
    <t>" Armovaná betonová mazanina s vyrovnávacím cementovým potěrem tl. 50 mm. "</t>
  </si>
  <si>
    <t>" 1. PP - část A " (22,98+77,23+4,93+55,4+9,73+8,39+1,17+1,41+1,38+3,83+8,09+1,17+1,54+21,2+3,86+1,59+1,26+14,36+1,56+1,31)*0,05</t>
  </si>
  <si>
    <t>" 1. PP - část A "  (17,23+16,44+19,51+1,96+11,31+1,91+1,81+1,73+1,44+14,38+11,75+11,94+11,35+2,85)*0,05</t>
  </si>
  <si>
    <t>" 1. PP - část B " (41,01+17,06+22,61+85,17)*0,05</t>
  </si>
  <si>
    <t>218</t>
  </si>
  <si>
    <t>965049111</t>
  </si>
  <si>
    <t>Bourání mazanin Příplatek k cenám za bourání mazanin betonových se svařovanou sítí, tl. do 100 mm</t>
  </si>
  <si>
    <t>1733253338</t>
  </si>
  <si>
    <t>https://podminky.urs.cz/item/CS_URS_2024_02/965049111</t>
  </si>
  <si>
    <t xml:space="preserve">" Příplatek k bourání betonových mazanin ze skladeb podlah za vyztužení mazanin svařovanou sítí " </t>
  </si>
  <si>
    <t>965081223</t>
  </si>
  <si>
    <t>Bourání podlah z dlaždic keramických nebo xylolitových tl přes 10 mm plochy přes 1 m2</t>
  </si>
  <si>
    <t>160</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</si>
  <si>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</si>
  <si>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</si>
  <si>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</si>
  <si>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</si>
  <si>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</si>
  <si>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</si>
  <si>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</si>
  <si>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</si>
  <si>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</si>
  <si>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</si>
  <si>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162</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</si>
  <si>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</si>
  <si>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</si>
  <si>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</si>
  <si>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</si>
  <si>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</si>
  <si>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</si>
  <si>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</si>
  <si>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</si>
  <si>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965045113</t>
  </si>
  <si>
    <t>Bourání potěrů cementových nebo pískocementových tl do 50 mm pl přes 4 m2</t>
  </si>
  <si>
    <t>164</t>
  </si>
  <si>
    <t>https://podminky.urs.cz/item/CS_URS_2024_02/965045113</t>
  </si>
  <si>
    <t xml:space="preserve">" Odstranění cementového potěru " </t>
  </si>
  <si>
    <t>" Případné odstranění cementového potěru - 1. PP - část A - m. č. -1,65 " 11,35</t>
  </si>
  <si>
    <t>83</t>
  </si>
  <si>
    <t>967031142</t>
  </si>
  <si>
    <t>Přisekání rovných ostění v cihelném zdivu na MC</t>
  </si>
  <si>
    <t>166</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</si>
  <si>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</si>
  <si>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</si>
  <si>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</si>
  <si>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</si>
  <si>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</si>
  <si>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967031742</t>
  </si>
  <si>
    <t>Přisekání plošné zdiva z cihel pálených na MC tl do 100 mm</t>
  </si>
  <si>
    <t>168</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</si>
  <si>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</si>
  <si>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</si>
  <si>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</si>
  <si>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</si>
  <si>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</si>
  <si>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</si>
  <si>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170</t>
  </si>
  <si>
    <t>https://podminky.urs.cz/item/CS_URS_2024_02/967031743</t>
  </si>
  <si>
    <t>" 1. PP - část A " (2,15*0,125)*16+(2,95*0,125)*13</t>
  </si>
  <si>
    <t>" 1. NP " (3,4*0,125)*5</t>
  </si>
  <si>
    <t>967031744</t>
  </si>
  <si>
    <t>Přisekání plošné zdiva z cihel pálených na MC tl do 300 mm</t>
  </si>
  <si>
    <t>172</t>
  </si>
  <si>
    <t>https://podminky.urs.cz/item/CS_URS_2024_02/967031744</t>
  </si>
  <si>
    <t>" 1. PP - část A " (2,15*0,25)*3</t>
  </si>
  <si>
    <t>" 1. NP " (3,4*0,25)*1</t>
  </si>
  <si>
    <t>87</t>
  </si>
  <si>
    <t>966080103</t>
  </si>
  <si>
    <t>Bourání kontaktního zateplení z polystyrenových desek tl přes 60 do 120 mm</t>
  </si>
  <si>
    <t>174</t>
  </si>
  <si>
    <t>https://podminky.urs.cz/item/CS_URS_2024_02/966080103</t>
  </si>
  <si>
    <t>Poznámka k položce:_x000D_
" V ceně včetně odstranění povrchové úpravy - omítky nebo nátěru. "_x000D_
" V ceně také případné řezání. "</t>
  </si>
  <si>
    <t>" Odstranění zateplení v ploše. "</t>
  </si>
  <si>
    <t>" Pohled ZÁPADNÍ - tl. 100 mm. " (6,4)</t>
  </si>
  <si>
    <t>966080105</t>
  </si>
  <si>
    <t>Bourání kontaktního zateplení z polystyrenových desek tl přes 120 do 180 mm</t>
  </si>
  <si>
    <t>176</t>
  </si>
  <si>
    <t>https://podminky.urs.cz/item/CS_URS_2024_02/966080105</t>
  </si>
  <si>
    <t>" Pohled ZÁPADNÍ - tl. 150 mm. " (8,8)</t>
  </si>
  <si>
    <t>89</t>
  </si>
  <si>
    <t>966080111</t>
  </si>
  <si>
    <t>Bourání kontaktního zateplení z desek z minerální vlny tl do 60 mm</t>
  </si>
  <si>
    <t>178</t>
  </si>
  <si>
    <t>https://podminky.urs.cz/item/CS_URS_2024_02/966080111</t>
  </si>
  <si>
    <t>" Pohled ZÁPADNÍ - tl. 60 mm. " (11,76)</t>
  </si>
  <si>
    <t>" Pohled ZÁPADNÍ - tl. 30 mm. " (20,5)</t>
  </si>
  <si>
    <t>968082991 SPC</t>
  </si>
  <si>
    <t>Vybourání oken ocelových / sklobetonových / plastových / dřevěných včetně stínění - Specifikace dle PD</t>
  </si>
  <si>
    <t>180</t>
  </si>
  <si>
    <t>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</si>
  <si>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</si>
  <si>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</si>
  <si>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</si>
  <si>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</si>
  <si>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</si>
  <si>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</si>
  <si>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</si>
  <si>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182</t>
  </si>
  <si>
    <t>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"_x000D_
" V položce zahruto také odstranění posuvných dveří vč. odstranění veškerého příslušenství - pouzdra, kolejnic, atd. "_x000D_
" V ceně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</si>
  <si>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</si>
  <si>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</si>
  <si>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</si>
  <si>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</si>
  <si>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</si>
  <si>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</si>
  <si>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</si>
  <si>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971052551</t>
  </si>
  <si>
    <t>Vybourání nebo prorážení otvorů v ŽB příčkách a zdech pl do 1 m2 tl do 600 mm</t>
  </si>
  <si>
    <t>184</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</si>
  <si>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</si>
  <si>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</si>
  <si>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</si>
  <si>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</si>
  <si>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</si>
  <si>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</si>
  <si>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</si>
  <si>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186</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</si>
  <si>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</si>
  <si>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</si>
  <si>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</si>
  <si>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</si>
  <si>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974031664</t>
  </si>
  <si>
    <t>Vysekání rýh ve zdivu cihelném pro vtahování nosníků hl do 150 mm v do 150 mm</t>
  </si>
  <si>
    <t>188</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</si>
  <si>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</si>
  <si>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</si>
  <si>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</si>
  <si>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</si>
  <si>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</si>
  <si>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</si>
  <si>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</si>
  <si>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</si>
  <si>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</si>
  <si>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</si>
  <si>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</si>
  <si>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</si>
  <si>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</si>
  <si>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</si>
  <si>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</si>
  <si>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</si>
  <si>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</si>
  <si>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</si>
  <si>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190</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</si>
  <si>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</si>
  <si>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</si>
  <si>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</si>
  <si>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</si>
  <si>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974031122</t>
  </si>
  <si>
    <t>Vysekání rýh ve zdivu cihelném hl do 30 mm š do 70 mm</t>
  </si>
  <si>
    <t>192</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</si>
  <si>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</si>
  <si>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</si>
  <si>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</si>
  <si>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</si>
  <si>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</si>
  <si>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</si>
  <si>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194</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</si>
  <si>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</si>
  <si>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</si>
  <si>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</si>
  <si>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</si>
  <si>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976072221 RTO</t>
  </si>
  <si>
    <t>Vybourání kovových dvířek pl do 0,3 m2 ze zdiva cihelného</t>
  </si>
  <si>
    <t>196</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</si>
  <si>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</si>
  <si>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</si>
  <si>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</si>
  <si>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</si>
  <si>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</si>
  <si>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</si>
  <si>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198</t>
  </si>
  <si>
    <t>" Odstranění kovových dvířek - 1. PP - část A " 8</t>
  </si>
  <si>
    <t>" Odstranění kovových dvířek - 1. NP " 1</t>
  </si>
  <si>
    <t>976085411</t>
  </si>
  <si>
    <t>Vybourání kanalizačních rámů včetně poklopů nebo mříží pl přes 0,6 m2</t>
  </si>
  <si>
    <t>200</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</si>
  <si>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</si>
  <si>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</si>
  <si>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</si>
  <si>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</si>
  <si>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</si>
  <si>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</si>
  <si>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</si>
  <si>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202</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</si>
  <si>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</si>
  <si>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</si>
  <si>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</si>
  <si>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</si>
  <si>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</si>
  <si>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977211112</t>
  </si>
  <si>
    <t>Řezání stěnovou pilou betonových nebo ŽB kcí s výztuží průměru do 16 mm hl přes 200 do 350 mm</t>
  </si>
  <si>
    <t>204</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</si>
  <si>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</si>
  <si>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</si>
  <si>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</si>
  <si>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</si>
  <si>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</si>
  <si>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</si>
  <si>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206</t>
  </si>
  <si>
    <t>https://podminky.urs.cz/item/CS_URS_2024_02/978011191</t>
  </si>
  <si>
    <t>" Odstranění vnitřní omítky stropů v rozsahu 100 %. "</t>
  </si>
  <si>
    <t>" 1. PP - m.č. -1.12, -1.13, -1.54, -1.55, -1.65. " (17,06+22,61+16,44+19,51+11,35)</t>
  </si>
  <si>
    <t>978013191</t>
  </si>
  <si>
    <t>Otlučení (osekání) vnitřní vápenné nebo vápenocementové omítky stěn v rozsahu přes 50 do 100 %</t>
  </si>
  <si>
    <t>208</t>
  </si>
  <si>
    <t>https://podminky.urs.cz/item/CS_URS_2024_02/978013191</t>
  </si>
  <si>
    <t>Poznámka k položce:_x000D_
" V ceně vyškrábání spár a očištění zdiva. "</t>
  </si>
  <si>
    <t>" Odstranění vnitřní omítky zdí v rozsahu 100 %. "</t>
  </si>
  <si>
    <t>" 1. PP - m.č. -1.05, -1.12, -1.13, -1.19, -1.34 až -1.66  " (1292,3)</t>
  </si>
  <si>
    <t>" 1. NP - m.č. 1.04 - 1.15, 1.24, 1.38 - 1.42. " (683,91)</t>
  </si>
  <si>
    <t>105</t>
  </si>
  <si>
    <t>978036191 RTO</t>
  </si>
  <si>
    <t>Otlučení (osekání) omítek vnějších ploch v rozsahu přes 50 do 100 %</t>
  </si>
  <si>
    <t>210</t>
  </si>
  <si>
    <t>" Odstranění vnější omítky v rozsahu 100 %. "</t>
  </si>
  <si>
    <t>" Pohled ZÁPADNÍ. " (14,9+1,7)</t>
  </si>
  <si>
    <t>" Odstranění vnějších omítek v AD pro lepení lamel " (2,45+2,75)</t>
  </si>
  <si>
    <t>978059541</t>
  </si>
  <si>
    <t>Odsekání a odebrání obkladů stěn z vnitřních obkládaček plochy přes 1 m2</t>
  </si>
  <si>
    <t>212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</si>
  <si>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</si>
  <si>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</si>
  <si>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</si>
  <si>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</si>
  <si>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</si>
  <si>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</si>
  <si>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</si>
  <si>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214</t>
  </si>
  <si>
    <t>Poznámka k položce:_x000D_
" V ceně otlučení podkladní omítky až na zdivo. " _x000D_
" V ceně také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</si>
  <si>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obkladu stěn  - lamino - 1.PP. " (49,9)</t>
  </si>
  <si>
    <t>109</t>
  </si>
  <si>
    <t>989999102 SPC</t>
  </si>
  <si>
    <t>Demontáž, úprava a zpětná montáž prvků na fasádě / likvidace nevhodných prvků - Specifikace dle PD</t>
  </si>
  <si>
    <t>Poznámka k položce:_x000D_
" Demontáž  prvků na fasádě - osvětlení, větracích mřížek, revizních dvířek, vypínačů, zvonků, telekomunikačního zařízení, kamerového systému, čidel, držáků, čistících rohoží, pamětní desky, apod. vč. odvozu prvků a jejich likvidace. " _x000D_
_x000D_
" Předpokládané prvky na trvalou demontáž vč. likvidace:  _x000D_
 - svítidlo VO na fasádě - 1 ks;_x000D_
 - informační desky, štítky apod. - 5 ks;_x000D_
 - označovací cedule, plachta pavilonu - 1 ks; _x000D_
 - nápis kavárny - 1 komplet;_x000D_
 - satelitní zařízní - 1 ks;_x000D_
 - bezpečnostní kamery, vekovní svítidla s čidly, zásuvky apod. - 10 ks;_x000D_
 - kohout vodovodu - 1 ks.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</si>
  <si>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</si>
  <si>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207</t>
  </si>
  <si>
    <t>989999201 SPC</t>
  </si>
  <si>
    <t>Vybourání / odstranění stávajících překladů nade dveřmi / okny při rozšiřování / zvýšení otvorů / bourání celé konstrukce - překlady ve zdivu tl. do 150 mm, délky do 1 000 mm</t>
  </si>
  <si>
    <t>-1545001794</t>
  </si>
  <si>
    <t>Poznámka k položce:_x000D_
" V ceně také práce pro související s přístupem k překladům pro vybourání, odvoz a likvidace suti, a veškeré další práce související s provedení odstranění stávajících překladů vč. odstranění veškerých podkladních, úložných a výplňových prvků. "_x000D_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</si>
  <si>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Odstranění všech stávajících překladů - cihelných, ŽB, ocelových, prefa, ... jako komplet - nade dveřmi, okny, při bourání, rozšiřování otvorů, ..."</t>
  </si>
  <si>
    <t>" Překlady ve zdivu tl. do 150 mm délky do 1 000 mm. "</t>
  </si>
  <si>
    <t>" Předpokládaný maximální počet vybouraných překladů jako komplet - 1. PP - 1. NP " (20+0+1)</t>
  </si>
  <si>
    <t>989999202 SPC</t>
  </si>
  <si>
    <t>Vybourání / odstranění stávajících překladů nade dveřmi / okny při rozšiřování / zvýšení otvorů / bourání celé konstrukce - překlady ve zdivu tl. do 150 mm, délky do 1 500 mm</t>
  </si>
  <si>
    <t>-981586507</t>
  </si>
  <si>
    <t>" Překlady ve zdivu tl. do 150 mm délky přes 1 000 mm do 1 500 mm. "</t>
  </si>
  <si>
    <t>" Předpokládaný maximální počet vybouraných překladů jako komplet - 1. PP - 1. NP " (15+1+14)</t>
  </si>
  <si>
    <t>209</t>
  </si>
  <si>
    <t>989999212 SPC</t>
  </si>
  <si>
    <t>Vybourání / odstranění stávajících překladů nade dveřmi / okny při rozšiřování / zvýšení otvorů / bourání celé konstrukce - překlady ve zdivu tl. do 300 mm, délky do 1 500 mm</t>
  </si>
  <si>
    <t>1058144167</t>
  </si>
  <si>
    <t>" Překlady ve zdivu tl. přes 150 mm do 300 mm délky přes 1 000 mm do 1 500 mm. "</t>
  </si>
  <si>
    <t>" Předpokládaný maximální počet vybouraných překladů jako komplet - 1. PP - 1. NP " (1+0+2)</t>
  </si>
  <si>
    <t>989999222 SPC</t>
  </si>
  <si>
    <t>Vybourání / odstranění stávajících překladů nade dveřmi / okny při rozšiřování / zvýšení otvorů / bourání celé konstrukce - překlady ve zdivu tl. do 450 mm, délky do 1 500 mm</t>
  </si>
  <si>
    <t>870575099</t>
  </si>
  <si>
    <t>" Překlady ve zdivu tl. přes 300 mm do 450 mm délky přes 1 000 mm do 1 500 mm. "</t>
  </si>
  <si>
    <t>" Předpokládaný maximální počet vybouraných překladů jako komplet - 1. PP - 1. NP " (2)</t>
  </si>
  <si>
    <t>211</t>
  </si>
  <si>
    <t>989999223 SPC</t>
  </si>
  <si>
    <t>Vybourání / odstranění stávajících překladů nade dveřmi / okny při rozšiřování / zvýšení otvorů / bourání celé konstrukce - překlady ve zdivu tl. do 450 mm, délky do 2 000 mm</t>
  </si>
  <si>
    <t>-1201621813</t>
  </si>
  <si>
    <t>" Překlady ve zdivu tl. přes 300 mm do 450 mm délky přes 1 500 mm do 2 000 mm. "</t>
  </si>
  <si>
    <t>" Předpokládaný maximální počet vybouraných překladů jako komplet - 1. PP - 1. NP " (7)</t>
  </si>
  <si>
    <t>989999224 SPC</t>
  </si>
  <si>
    <t>Vybourání / odstranění stávajících překladů nade dveřmi / okny při rozšiřování / zvýšení otvorů / bourání celé konstrukce - překlady ve zdivu tl. do 450 mm, délky nad 2 000 mm</t>
  </si>
  <si>
    <t>186447123</t>
  </si>
  <si>
    <t>" Překlady ve zdivu tl. přes 300 mm do 450 mm délky přes 2 000 mm. "</t>
  </si>
  <si>
    <t>" Předpokládaný maximální počet vybouraných překladů jako komplet - 1. PP - 1. NP " (1)</t>
  </si>
  <si>
    <t>111</t>
  </si>
  <si>
    <t>989999105 SPC</t>
  </si>
  <si>
    <t>Vybourání drobných prvků nespecifikovaných</t>
  </si>
  <si>
    <t>hod</t>
  </si>
  <si>
    <t>222</t>
  </si>
  <si>
    <t>Poznámka k položce:_x000D_
" Odstranění nespecifikovaných poklopů, revizních dvířek, větracích mřížek, konzol, vodících kolejnic, madel, kovových ochran rohů, ochrany schodišťových stupňů apod. " _x000D_
" POZN: V ceně celkové je zohledněno i odstranění vybouraných prvků.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</si>
  <si>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</si>
  <si>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989999106 SPC</t>
  </si>
  <si>
    <t>Vybourání / odstranění stávajícího větracího komínu</t>
  </si>
  <si>
    <t>224</t>
  </si>
  <si>
    <t>Poznámka k položce:_x000D_
" V ceně odstranění větracího komínu vč. veškerého nutného příslušenství jinde nespecifikovaného - pláště, ochranné stříšky, veškerých prvků, apod.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</si>
  <si>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</si>
  <si>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</si>
  <si>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</si>
  <si>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</si>
  <si>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226</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</si>
  <si>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</si>
  <si>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</si>
  <si>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</si>
  <si>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</si>
  <si>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Směsný stavební odpad  navýšení  za mazaninu z vybouraných podlah + vybourání přizdívky v AD - ZD Č. 13 " (107,009+2,14)+(0,576+0,26)</t>
  </si>
  <si>
    <t>" Dřevo a materiál na bázi dřeva " (3,305)+(3,41+5,06+1,1)</t>
  </si>
  <si>
    <t>" Dřevo a materiál na bázi dřeva - navýšení za dřevěné lišty z vybouraných podlah - ZD Č. 13 " (0,1)</t>
  </si>
  <si>
    <t>" Sklo " (3,021)</t>
  </si>
  <si>
    <t>" Kov " (4,500)</t>
  </si>
  <si>
    <t>" Kov - navýšení za dřevěné lišty z vybouraných podlah - ZD Č. 13 " (0,03)</t>
  </si>
  <si>
    <t>" Tepelná izolace - vlna + polystyren " (1,016)+(0,006)</t>
  </si>
  <si>
    <t>" Tepelná izolace - navýšení za dřevěné lišty z vybouraných podlah - ZD Č. 13 " (10,288+3,47+0,02)</t>
  </si>
  <si>
    <t>" Hydroizolace - za odstraněné pásy z vybouraných podlah + upravy výměr svislé HI - ZD Č. 13 " (5,872)+(0,292)</t>
  </si>
  <si>
    <t>" Azbest - odhadované maximální množství z vybouraných rozvodů a prvků profesí - 3,0 t " (3,0)</t>
  </si>
  <si>
    <t>997013501</t>
  </si>
  <si>
    <t>Odvoz suti a vybouraných hmot na skládku nebo meziskládku do 1 km se složením</t>
  </si>
  <si>
    <t>228</t>
  </si>
  <si>
    <t>https://podminky.urs.cz/item/CS_URS_2024_02/997013501</t>
  </si>
  <si>
    <t xml:space="preserve">" Odvoz suti a vybouraných hmot na skládku do 1 km se složením " </t>
  </si>
  <si>
    <t>" Směsný stavební odpad " ((454,689)+(0,957+8,0+6,0))+(107,009+2,14)+(0,576+0,26)</t>
  </si>
  <si>
    <t>" Kov " (4,500)+(0,03)</t>
  </si>
  <si>
    <t>" Tepelná izolace  - vlna + polystyren " (1,016)+(10,288+3,47+0,02+0,006)</t>
  </si>
  <si>
    <t>" Hydroizolace " (5,872)+(0,292)</t>
  </si>
  <si>
    <t>115</t>
  </si>
  <si>
    <t>997013501 RTO</t>
  </si>
  <si>
    <t>Odvoz suti a vybouraných hmot do spalovny / na skládku nebo meziskládku do 1 km se složením</t>
  </si>
  <si>
    <t>230</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</si>
  <si>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</si>
  <si>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</si>
  <si>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 Dřevo a materiál na bázi dřeva " ((3,305)+(3,41+5,06+1,1))+(0,1)</t>
  </si>
  <si>
    <t>997013509</t>
  </si>
  <si>
    <t>Příplatek k odvozu suti a vybouraných hmot na skládku ZKD 1 km přes 1 km</t>
  </si>
  <si>
    <t>232</t>
  </si>
  <si>
    <t>https://podminky.urs.cz/item/CS_URS_2024_02/997013509</t>
  </si>
  <si>
    <t xml:space="preserve">" Příplatek k odvozu suti a vybouraných hmot na skládku ZKD 1 km přes 1 km - uvažována skládka ve vzdálenosti do 20 km " </t>
  </si>
  <si>
    <t>" Směsný stavební odpad " (469,646+109,149+0,836)*19</t>
  </si>
  <si>
    <t>" Sklo " (3,021)*19</t>
  </si>
  <si>
    <t>" Kov " (4,500+0,03)*19</t>
  </si>
  <si>
    <t>" Tepelná izolace  - vlna + polystyren " (1,016+0,006+13,778)*19</t>
  </si>
  <si>
    <t>" Hydroizolace " (6,164)*19</t>
  </si>
  <si>
    <t xml:space="preserve">" Příplatek k odvozu suti a vybouraných hmot na skládku ZKD 1 km přes 1 km - uvažována skládka ve vzdálenosti do 50 km " </t>
  </si>
  <si>
    <t>" Azbest - odhadované maximální množství z vybouraných rozvodů a prvků profesí - 3,0 t " (3,0)*49</t>
  </si>
  <si>
    <t>117</t>
  </si>
  <si>
    <t>997013509 RTO</t>
  </si>
  <si>
    <t>Příplatek k odvozu suti a vybouraných hmot do spalovny / na skládku ZKD 1 km přes 1 km</t>
  </si>
  <si>
    <t>234</t>
  </si>
  <si>
    <t xml:space="preserve">" Příplatek k odvozu suti a vybouraných hmot do spalovny / na skládku ZKD 1 km přes 1 km - uvažována skládka ve vzdálenosti do 90 km " </t>
  </si>
  <si>
    <t>" Dřevo a materiál na bázi dřeva " ((3,305)+(3,41+5,06+1,1)+(0,1))*89</t>
  </si>
  <si>
    <t>997013871</t>
  </si>
  <si>
    <t>Poplatek za uložení stavebního odpadu na recyklační skládce (skládkovné) směsného stavebního a demoličního kód odpadu 17 09 04</t>
  </si>
  <si>
    <t>236</t>
  </si>
  <si>
    <t>https://podminky.urs.cz/item/CS_URS_2024_02/997013871</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</si>
  <si>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</si>
  <si>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</si>
  <si>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(469,646)+(109,149)+(0,836)</t>
  </si>
  <si>
    <t>119</t>
  </si>
  <si>
    <t>997013811 RTO</t>
  </si>
  <si>
    <t>Poplatek za odstranění odpadu ve spalovně stavebního odpadu / skládce / recyklační skládce dřevěného kód odpadu 17 02 01</t>
  </si>
  <si>
    <t>238</t>
  </si>
  <si>
    <t>" Poplatek za uložení odpadu ve spalovně / na skládce / na recyklační skládce dřevěného "</t>
  </si>
  <si>
    <t>" Dřevo a materiál na bázi dřeva " (3,305)+(3,41+5,06+1,1)+(0,1)</t>
  </si>
  <si>
    <t>997013804 RTO</t>
  </si>
  <si>
    <t>Poplatek za uložení na skládce (skládkovné) / ve sklárně / zařízení vykupující sklostavebního odpadu ze skla kód odpadu 17 02 02</t>
  </si>
  <si>
    <t>240</t>
  </si>
  <si>
    <t>Poznámka k položce:_x000D_
" POZN: Sklo je také možno odvézt do provozoven, které ho vykupují či dále recyklují - např. sklárny, sběrné dvory a jiné specializované firmy. Pro potřebu soupisu je zmíněna pro nakládání pouze skládka.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</si>
  <si>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</si>
  <si>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</si>
  <si>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</si>
  <si>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</si>
  <si>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242</t>
  </si>
  <si>
    <t>" Poplatek za uložení odpadu kovového "</t>
  </si>
  <si>
    <t>997013814</t>
  </si>
  <si>
    <t>Poplatek za uložení na skládce (skládkovné) stavebního odpadu izolací kód odpadu 17 06 04</t>
  </si>
  <si>
    <t>244</t>
  </si>
  <si>
    <t>https://podminky.urs.cz/item/CS_URS_2024_02/997013814</t>
  </si>
  <si>
    <t>" Poplatek za uložení odpadu izolací  "</t>
  </si>
  <si>
    <t>" Tepelná izolace  - vlna + polystyren " (1,016+0,006)+(13,778)</t>
  </si>
  <si>
    <t>" Hydroizolace " (6,164)</t>
  </si>
  <si>
    <t>213</t>
  </si>
  <si>
    <t>997013821</t>
  </si>
  <si>
    <t>Poplatek za uložení stavebního odpadu na skládce (skládkovné) ze stavebních materiálů obsahujících azbest zatříděných do Katalogu odpadů pod kódem 17 06 05</t>
  </si>
  <si>
    <t>-1904926643</t>
  </si>
  <si>
    <t>https://podminky.urs.cz/item/CS_URS_2024_02/997013821</t>
  </si>
  <si>
    <t>" Poplatek za uložení odpadu s obsahem azbestu  "</t>
  </si>
  <si>
    <t>998999001 SPC</t>
  </si>
  <si>
    <t>Práce spojené s demolicí konstrukcí obsahující azbest - Specifikace dle PD</t>
  </si>
  <si>
    <t>-1925776265</t>
  </si>
  <si>
    <t xml:space="preserve">Poznámka k položce:_x000D_
" Likvidace konstrukcí obsahující azbest odbornou firmou dle řádných postupů popsaných níže a dle požadavků hygieny. " _x000D_
_x000D_
"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apod.)."_x000D_
_x000D_
"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mřížky."_x000D_
_x000D_
" Kontrolované pásmo se po demontáži panelů přeměří dle ČSN ISO EN 16000-7. K otevření a zrušení pásma dojede až po podlimitních výsledcích odebraných vzorků ovzduší. "_x000D_
_x000D_
" V průběhu prací budou materiály s obsahem azbestu a následně obaly s nebezpečným odpadem stříkány encapsulačním prostředkem aplikovaný tlakovým stříkacím zařízením. Dále také demontáž lešení a ochranných pásem."_x000D_
</t>
  </si>
  <si>
    <t>" Práce spojení s likvidací materiálu na stavbě obsahující azbest. "</t>
  </si>
  <si>
    <t>" Předpokládá se azbest v potrubí, v izolacích a těsněních a dalších prvcích z vybourání profesí - množství max 3,0 t. " (3,0)</t>
  </si>
  <si>
    <t>" POZN: Cena za práce spojené s likvidací vztažena na tunu materiálu s obsahem azbestu. "</t>
  </si>
  <si>
    <t>Přesun hmot</t>
  </si>
  <si>
    <t>123</t>
  </si>
  <si>
    <t>998017003</t>
  </si>
  <si>
    <t>Přesun hmot s omezením mechanizace pro budovy v do 24 m</t>
  </si>
  <si>
    <t>246</t>
  </si>
  <si>
    <t>https://podminky.urs.cz/item/CS_URS_2024_02/998017003</t>
  </si>
  <si>
    <t>125</t>
  </si>
  <si>
    <t>998017902 SPC</t>
  </si>
  <si>
    <t>Případná ochranna, dočasná konstrukce pro rozvaděče během BP</t>
  </si>
  <si>
    <t>250</t>
  </si>
  <si>
    <t>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",_x000D_
" Předpokládá se zajištění, ochrana 5 ks rozvaděčů.  - 3 ks - půdorysný rozměr 0,8×0,5 m, předpokládaná maximální výška 2,2 m;  - 2 ks - půdorysný rozměr 1,6×0,5 m, předpokládaná maximální výška 2,2 m. "</t>
  </si>
  <si>
    <t>" Případné zajištění rozvaděčů v m. -1.65  během bouracích prací během provádění bouracích prací a nových podlah. " (1,0)</t>
  </si>
  <si>
    <t>HZS1292</t>
  </si>
  <si>
    <t>Hodinová zúčtovací sazba stavební dělník</t>
  </si>
  <si>
    <t>252</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</si>
  <si>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</si>
  <si>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</si>
  <si>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</si>
  <si>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</si>
  <si>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</si>
  <si>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</si>
  <si>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</si>
  <si>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</si>
  <si>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</si>
  <si>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254</t>
  </si>
  <si>
    <t>https://podminky.urs.cz/item/CS_URS_2024_02/711131821</t>
  </si>
  <si>
    <t>" Odstranění izolace proti zemní vlhkosti při bourání otvorů v 1. PP "</t>
  </si>
  <si>
    <t>" Odstranění svislé hydroizolace pod ochranou přizdívkou mezi TI a zdivem při bourání otvoru - 1. PP " (62,051)+(4,4*0,5)</t>
  </si>
  <si>
    <t>" V ceně také odřezání HI pro vybourání "</t>
  </si>
  <si>
    <t>219</t>
  </si>
  <si>
    <t>711141821</t>
  </si>
  <si>
    <t>Odstranění izolace proti vodě, vlhkosti a plynům z přitavených pásů NAIP z plochy vodorovné V dvouvrstvé</t>
  </si>
  <si>
    <t>-2044922247</t>
  </si>
  <si>
    <t>https://podminky.urs.cz/item/CS_URS_2024_02/711141821</t>
  </si>
  <si>
    <t>" Odstranění HI  ze skladeb podlah "</t>
  </si>
  <si>
    <t>" Hydroizolace z asfaltových pásů "</t>
  </si>
  <si>
    <t>" 1. PP - část A " (22,98+77,23+4,93+55,4+9,73+8,39+1,17+1,41+1,38+3,83+8,09+1,17+1,54+21,2+3,86+1,59+1,26+14,36+1,56+1,31)</t>
  </si>
  <si>
    <t>" 1. PP - část A "  (17,23+16,44+19,51+1,96+11,31+1,91+1,81+1,73+1,44+14,38+11,75+11,94+11,35+2,85)</t>
  </si>
  <si>
    <t>" 1. PP - část B " (41,01+17,06+22,61+85,17)</t>
  </si>
  <si>
    <t>HZS2492</t>
  </si>
  <si>
    <t>Hodinová zúčtovací sazba pomocný dělník PSV</t>
  </si>
  <si>
    <t>256</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</si>
  <si>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</si>
  <si>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</si>
  <si>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</si>
  <si>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</si>
  <si>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</si>
  <si>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</si>
  <si>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</si>
  <si>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258</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</si>
  <si>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</si>
  <si>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</si>
  <si>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</si>
  <si>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(11,16)+(2,2)</t>
  </si>
  <si>
    <t>215</t>
  </si>
  <si>
    <t>713120812</t>
  </si>
  <si>
    <t>Odstranění tepelné izolace podlah z rohoží, pásů, dílců, desek, bloků podlah volně kladených nebo mezi trámy z vláknitých materiálů nasáklých vodou, tloušťka izolace do 100 mm</t>
  </si>
  <si>
    <t>522431978</t>
  </si>
  <si>
    <t>https://podminky.urs.cz/item/CS_URS_2024_02/713120812</t>
  </si>
  <si>
    <t>" Odstranění TI  ze skladeb podlah "</t>
  </si>
  <si>
    <t>" Kročejová izolace ze skelných vláken tl. 20 mm "</t>
  </si>
  <si>
    <t>" 1 . NP " 60,06+18,12+9,22+10,12+17,01+6,48+1,79+14,38+3,57+9,45+5,59+2,04+1,11+22,12+16,14+22,84+18,28+13,9+22,13</t>
  </si>
  <si>
    <t>216</t>
  </si>
  <si>
    <t>713120822</t>
  </si>
  <si>
    <t>Odstranění tepelné izolace podlah z rohoží, pásů, dílců, desek, bloků podlah volně kladených nebo mezi trámy z polystyrenu, tloušťka izolace nasáklého vodou, tloušťka izolace do 100 mm</t>
  </si>
  <si>
    <t>-235129299</t>
  </si>
  <si>
    <t>https://podminky.urs.cz/item/CS_URS_2024_02/713120822</t>
  </si>
  <si>
    <t>" Tepelná izolace z EPS tl. 40 mm "</t>
  </si>
  <si>
    <t>220</t>
  </si>
  <si>
    <t>713120831</t>
  </si>
  <si>
    <t>Odstranění tepelné izolace podlah z rohoží, pásů, dílců, desek, bloků podlah volně kladených okrajových pásků</t>
  </si>
  <si>
    <t>-1885081004</t>
  </si>
  <si>
    <t>https://podminky.urs.cz/item/CS_URS_2024_02/713120831</t>
  </si>
  <si>
    <t>" Odstranění okrajových pásků kolem stěn u skladeb podlah "</t>
  </si>
  <si>
    <t>" Odstranění okrakových pásků - předpokládané maximální množství - 1 000 m " (1000,0)</t>
  </si>
  <si>
    <t>260</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</si>
  <si>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</si>
  <si>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</si>
  <si>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</si>
  <si>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</si>
  <si>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</si>
  <si>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</si>
  <si>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262</t>
  </si>
  <si>
    <t>Poznámka k položce:_x000D_
" Ostranění stávajících rozvodů svodného potrubí kanalizace vč. veškerých tvarovek, veškrých prvků (chrániček, kotvících, úložných podpůrných, ucpávek, …), izolace vč. odpojení a vypouštění, vyčištění, odčerpání. "_x000D_
" V ceně také případné zaslepení potrubí, případné vybourání podlahy a zpětné provedení (přístupu k odstraňovaným potrubím), zapravení prostupů skrze podlahu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</si>
  <si>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</si>
  <si>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721999102 SPC</t>
  </si>
  <si>
    <t>Odstranění stávajících rozvodů kanalizace splaškové + dešťové vč. příslušenství, včetně zapravení prostupů - odpadní (svislé) potrubí - Specifikace dle PD</t>
  </si>
  <si>
    <t>264</t>
  </si>
  <si>
    <t>Poznámka k položce:_x000D_
" Ostranění stávajících rozvodů odpadního (svislého) potrubí kanalizace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</si>
  <si>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</si>
  <si>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</si>
  <si>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</si>
  <si>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</si>
  <si>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266</t>
  </si>
  <si>
    <t>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</si>
  <si>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</si>
  <si>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721999104 SPC</t>
  </si>
  <si>
    <t>Odstranění veškerých armatur kanalizace vč. příslušenství - Specifikace dle PD</t>
  </si>
  <si>
    <t>268</t>
  </si>
  <si>
    <t>Poznámka k položce:_x000D_
" Odstranění veškerých armatury kanalizace vč. příslušenství - např. čistící kusy, přivzdušňovací ventily, zpětné klapky, zápachové uzávěry, větrací hlavice, LSS,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</si>
  <si>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</si>
  <si>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</si>
  <si>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</si>
  <si>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</si>
  <si>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270</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</si>
  <si>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</si>
  <si>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</si>
  <si>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</si>
  <si>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</si>
  <si>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</si>
  <si>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722999101 SPC</t>
  </si>
  <si>
    <t>Odstranění stávajících rozvodů teplé + cirkulační vody vč. veškerých tvarovek a případné izolace, včetně zapravení prostupů - Specifikace dle PD</t>
  </si>
  <si>
    <t>272</t>
  </si>
  <si>
    <t>Poznámka k položce:_x000D_
" Ostranění stávajících rozvodů teplé a cirkulační vody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</si>
  <si>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</si>
  <si>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</si>
  <si>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</si>
  <si>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</si>
  <si>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274</t>
  </si>
  <si>
    <t>Poznámka k položce:_x000D_
" Ostranění stávajících rozvodů studené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</si>
  <si>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</si>
  <si>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722999103 SPC</t>
  </si>
  <si>
    <t>Odstranění stávajících rozvodů požární vody vč. veškerých tvarovek a případné izolace, včetně zapravení prostupů - Specifikace dle PD</t>
  </si>
  <si>
    <t>276</t>
  </si>
  <si>
    <t>Poznámka k položce:_x000D_
" Ostranění stávajících rozvodů požární vody vč. veškerých tvarovek, veškrých prvků (chrániček, kotvících, úložných podpůrných, ucpávek, …) a případné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</si>
  <si>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</si>
  <si>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</si>
  <si>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</si>
  <si>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</si>
  <si>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278</t>
  </si>
  <si>
    <t>Poznámka k položce:_x000D_
" Odstranění veškerých armatur vodovodu vč. příslušenství - např. kulové kohouty, vypouštěcí ventily, vyvažovací ventily, odvzdušňovací ventily, vodoměry,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</si>
  <si>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</si>
  <si>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280</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</si>
  <si>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</si>
  <si>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</si>
  <si>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</si>
  <si>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</si>
  <si>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</si>
  <si>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</si>
  <si>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282</t>
  </si>
  <si>
    <t>Poznámka k položce:_x000D_
" Ostranění stávajících rozvodů mediciálních plynů vč. veškerých tvarovek, veškrých prvků (chrániček, kotvících, úložných podpůrných, ucpávek, …) a případné izolace, vč. odpojení, vypouštění, inertizace.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</si>
  <si>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</si>
  <si>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723999202 SPC</t>
  </si>
  <si>
    <t>Odstranění veškerých armatur a prvků mediciálních plynů vč. příslušenství - Specifikace dle PD</t>
  </si>
  <si>
    <t>284</t>
  </si>
  <si>
    <t>Poznámka k položce:_x000D_
" Odstranění veškerých armatur a prvků mediciálních plynů vč. příslušenství - např. kulové kohouty, uvazírací ventily, čidla, manometry, vakuometry, monitorovací zařízení, lůžkové rampy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</si>
  <si>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</si>
  <si>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</si>
  <si>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286</t>
  </si>
  <si>
    <t>" Stavební práce a dodávky spojené s provedením funkčního celku 722. "  (10,0)</t>
  </si>
  <si>
    <t>725</t>
  </si>
  <si>
    <t>Zdravotechnika - Zařizovací předměty</t>
  </si>
  <si>
    <t>725110811</t>
  </si>
  <si>
    <t>Demontáž klozetů splachovací s nádrží</t>
  </si>
  <si>
    <t>soubor</t>
  </si>
  <si>
    <t>288</t>
  </si>
  <si>
    <t>https://podminky.urs.cz/item/CS_URS_2024_02/725110811</t>
  </si>
  <si>
    <t>" 1. PP - část A " (6)</t>
  </si>
  <si>
    <t>" 1. NP " (1)</t>
  </si>
  <si>
    <t>145</t>
  </si>
  <si>
    <t>725210821</t>
  </si>
  <si>
    <t>Demontáž umyvadel bez výtokových armatur</t>
  </si>
  <si>
    <t>290</t>
  </si>
  <si>
    <t>https://podminky.urs.cz/item/CS_URS_2024_02/725210821</t>
  </si>
  <si>
    <t>" 1. PP - část A " (12)</t>
  </si>
  <si>
    <t>" 1. PP - část B " (1)</t>
  </si>
  <si>
    <t>" 1. NP " (7)</t>
  </si>
  <si>
    <t>725240812</t>
  </si>
  <si>
    <t>Demontáž vaniček sprchových bez výtokových armatur</t>
  </si>
  <si>
    <t>292</t>
  </si>
  <si>
    <t>https://podminky.urs.cz/item/CS_URS_2024_02/725240812</t>
  </si>
  <si>
    <t>147</t>
  </si>
  <si>
    <t>725310823</t>
  </si>
  <si>
    <t>Demontáž dřez jednoduchý vestavěný v kuchyňských sestavách bez výtokových armatur</t>
  </si>
  <si>
    <t>294</t>
  </si>
  <si>
    <t>https://podminky.urs.cz/item/CS_URS_2024_02/725310823</t>
  </si>
  <si>
    <t>" 1. NP " (4)</t>
  </si>
  <si>
    <t>725330820</t>
  </si>
  <si>
    <t>Demontáž výlevka diturvitová</t>
  </si>
  <si>
    <t>296</t>
  </si>
  <si>
    <t>https://podminky.urs.cz/item/CS_URS_2024_02/725330820</t>
  </si>
  <si>
    <t>" 1. PP - část A " (1)</t>
  </si>
  <si>
    <t>149</t>
  </si>
  <si>
    <t>725820801 RTO</t>
  </si>
  <si>
    <t>Demontáž baterie nástěnné / stojánkové</t>
  </si>
  <si>
    <t>298</t>
  </si>
  <si>
    <t>https://podminky.urs.cz/item/CS_URS_2024_02/725820801 RTO</t>
  </si>
  <si>
    <t>" Umyvadla "</t>
  </si>
  <si>
    <t>" Dřezy "</t>
  </si>
  <si>
    <t>" Výlevky "</t>
  </si>
  <si>
    <t>725840850</t>
  </si>
  <si>
    <t>Demontáž baterie sprch diferenciální do G 3/4x1</t>
  </si>
  <si>
    <t>300</t>
  </si>
  <si>
    <t>https://podminky.urs.cz/item/CS_URS_2024_02/725840850</t>
  </si>
  <si>
    <t>" Sprchový kout "</t>
  </si>
  <si>
    <t>" Sprcha "</t>
  </si>
  <si>
    <t>" 1. PP - část A " (5)</t>
  </si>
  <si>
    <t>151</t>
  </si>
  <si>
    <t>725840860</t>
  </si>
  <si>
    <t>Demontáž ramen sprchových nebo sprch táhlových</t>
  </si>
  <si>
    <t>302</t>
  </si>
  <si>
    <t>https://podminky.urs.cz/item/CS_URS_2024_02/725840860</t>
  </si>
  <si>
    <t>" Demontáž sprchových hadic,táhel, apod. připojených k bateriím. "</t>
  </si>
  <si>
    <t>" Výlevka "</t>
  </si>
  <si>
    <t>" 1. PP - část A "  (5)</t>
  </si>
  <si>
    <t>725850800</t>
  </si>
  <si>
    <t>Demontáž ventilů odpadních</t>
  </si>
  <si>
    <t>304</t>
  </si>
  <si>
    <t>https://podminky.urs.cz/item/CS_URS_2024_02/725850800</t>
  </si>
  <si>
    <t>153</t>
  </si>
  <si>
    <t>725860811</t>
  </si>
  <si>
    <t>Demontáž uzávěrů zápachu jednoduchých</t>
  </si>
  <si>
    <t>306</t>
  </si>
  <si>
    <t>https://podminky.urs.cz/item/CS_URS_2024_02/725860811</t>
  </si>
  <si>
    <t>725999101 SPC</t>
  </si>
  <si>
    <t>Demontáž vpustí podlahových - Specifikace dle PD</t>
  </si>
  <si>
    <t>308</t>
  </si>
  <si>
    <t>Poznámka k položce:_x000D_
" V ceně vybourání, odstranění, případné řezání,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</si>
  <si>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</si>
  <si>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</si>
  <si>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</si>
  <si>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310</t>
  </si>
  <si>
    <t>" Anglické dvorky " 2+2+1</t>
  </si>
  <si>
    <t>312</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</si>
  <si>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</si>
  <si>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</si>
  <si>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</si>
  <si>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</si>
  <si>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</si>
  <si>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</si>
  <si>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</si>
  <si>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314</t>
  </si>
  <si>
    <t>Poznámka k položce:_x000D_
" Ostranění stávajících rozvodů vytápění vč. veškerých tvarovek, veškrých prvků (chrániček,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</si>
  <si>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</si>
  <si>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158</t>
  </si>
  <si>
    <t>731999102 SPC</t>
  </si>
  <si>
    <t>Odstranění stávajících otopných těles - Specifikace dle PD</t>
  </si>
  <si>
    <t>316</t>
  </si>
  <si>
    <t>Poznámka k položce:_x000D_
" Ostranění stávajících otopných těles vč. příslušenství (např. elektrických, podlahových, trubkových, deskových, žebrových, lavicových, ...), vč. odpojení a vypouštění. "_x000D_
" V ceně také případné zaslepení potrubí, zapravení otvorů po kotvících prvcích,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</si>
  <si>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</si>
  <si>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</si>
  <si>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</si>
  <si>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</si>
  <si>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318</t>
  </si>
  <si>
    <t>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</si>
  <si>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</si>
  <si>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320</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</si>
  <si>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</si>
  <si>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</si>
  <si>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</si>
  <si>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</si>
  <si>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</si>
  <si>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</si>
  <si>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322</t>
  </si>
  <si>
    <t>Poznámka k položce:_x000D_
" Odstranění svítidel vč. jejich veškerých prvků a příslušenství - krytů závěsů, mříží, zářivek, žárovek,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</si>
  <si>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</si>
  <si>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741999102 SPC</t>
  </si>
  <si>
    <t>Demontáž koncových prvků vč. veškerého příslušenství - rámů, krabice, krytů, apod. - Specifikace dle PD</t>
  </si>
  <si>
    <t>324</t>
  </si>
  <si>
    <t>Poznámka k položce:_x000D_
" Odstranění koncových prvků (zásuvek, vypínáčů, tlačítek, apod.), rozvaděčů a dalších veškerých nutných prvků elektroinstalace.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</si>
  <si>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</si>
  <si>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</si>
  <si>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</si>
  <si>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</si>
  <si>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326</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</si>
  <si>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</si>
  <si>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</si>
  <si>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741999104 SPC</t>
  </si>
  <si>
    <t>Demontáž vedení a prvků hromosvodu vč. příslušenství - podpěr, úhelníků, štítků, svorek, apod. - Specifikace dle PD</t>
  </si>
  <si>
    <t>328</t>
  </si>
  <si>
    <t>Poznámka k položce:_x000D_
" Odstranění prvků hromosvodu a uzemnění - odpojení z hromosvodu od stávajícího objektu, vybourání zemnících pásků, vč. příslušenství - podpěr, úhelníků, štítků, svorek,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</si>
  <si>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</si>
  <si>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</si>
  <si>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</si>
  <si>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elektrikář</t>
  </si>
  <si>
    <t>330</t>
  </si>
  <si>
    <t>https://podminky.urs.cz/item/CS_URS_2024_02/HZS2221</t>
  </si>
  <si>
    <t>" Stavební práce a dodávky spojené s provedením funkčního celku 741 " (10,0)</t>
  </si>
  <si>
    <t>742</t>
  </si>
  <si>
    <t>Elektromontážní práce - Slaboproud</t>
  </si>
  <si>
    <t>742999101 SPC</t>
  </si>
  <si>
    <t>Demontáž koncových prvků slaboproudých rozvodů - Specifikace dle PD</t>
  </si>
  <si>
    <t>332</t>
  </si>
  <si>
    <t>Poznámka k položce:_x000D_
" Odstranění koncových prvků (zásuvek, hlásičů, čidel, detektorů, sirén, telefonů, tabel, apod), rozvaděčů, a dalších veškerých nutných prvků elektroinstalace slaboproudu.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</si>
  <si>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</si>
  <si>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</si>
  <si>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</si>
  <si>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</si>
  <si>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334</t>
  </si>
  <si>
    <t>Poznámka k položce:_x000D_
" Odstranění kabeláže včetně úložného materiálu (lišt, ochranný trubek, apod. ). "_x000D_
" V ceně případné zapravení prostupů, zdiva, povrchových úprav a podlah do původního stavu.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</si>
  <si>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</si>
  <si>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336</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</si>
  <si>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</si>
  <si>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</si>
  <si>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</si>
  <si>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</si>
  <si>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</si>
  <si>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</si>
  <si>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338</t>
  </si>
  <si>
    <t>Poznámka k položce:_x000D_
" Ostranění stávajících rozvodů chlazení vč. veškerých tvarovek, veškrých prvků (chrániček, oplechování, kotvících, úložných podpůrných, ucpávek, …) a izolace vč. odpojení a vypouštění. "_x000D_
" V ceně také případné zaslepení potrubí, případná demontáž a zpětná montáž podhledů, předstěn (přístupu k odstraňovaným potrubím), zapravení prostupů, zdiva a povrchových úprav.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</si>
  <si>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</si>
  <si>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723999202 SPC.1</t>
  </si>
  <si>
    <t>Odstranění veškerých armatur a prvků chlazení vč. příslušenství - Specifikace dle PD</t>
  </si>
  <si>
    <t>340</t>
  </si>
  <si>
    <t>Poznámka k položce:_x000D_
" Odstranění veškerých armatur a prvků chlazení vč. příslušenství - např. časovače,  apod. "_x000D_
" V ceně demontáže nutno zohlednit možný výskyt azbestu, např. z izolací, těsnících prvků, apod..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</si>
  <si>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t>
  </si>
  <si>
    <t>171</t>
  </si>
  <si>
    <t>HZS3211</t>
  </si>
  <si>
    <t>Hodinová zúčtovací sazba montér vzduchotechniky a chlazení</t>
  </si>
  <si>
    <t>342</t>
  </si>
  <si>
    <t>https://podminky.urs.cz/item/CS_URS_2024_02/HZS3211</t>
  </si>
  <si>
    <t>" Stavební práce a dodávky spojené s provedením funkčního celku 750. " (5,0)</t>
  </si>
  <si>
    <t>751</t>
  </si>
  <si>
    <t>Vzduchotechnika</t>
  </si>
  <si>
    <t>751999101 SPC</t>
  </si>
  <si>
    <t>Odstranění stávajících rozvodů VZT čtyřhranných vč. veškerých tvarovek a izolace, včetně zapravení prostupů - Specifikace dle PD</t>
  </si>
  <si>
    <t>344</t>
  </si>
  <si>
    <t>Poznámka k položce:_x000D_
" Ostranění stávajících rozvodů vzduchotechniky vč. veškerých tvarovek, veškrých prvků (chrániček, oplechování, kotvících, úložných podpůrných, ucpávek, …) a izolace vč. odpojení. "_x000D_
" V ceně také případné zaslepení potrubí, případná demontáž a zpětná montáž podhledů, předstěn (přístupu k odstraňovaným potrubím), zapravení prostupů, zdiva a povrchových úprav.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</si>
  <si>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</si>
  <si>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</si>
  <si>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</si>
  <si>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</si>
  <si>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346</t>
  </si>
  <si>
    <t>751999103 SPC</t>
  </si>
  <si>
    <t>Odstranění zařízení nuceného větrání a odtahu VZT vč. příslušenství - Specifikace dle PD</t>
  </si>
  <si>
    <t>348</t>
  </si>
  <si>
    <t>Poznámka k položce:_x000D_
" Odstranění veškerých zařízení nuceného odtahu a větrání vzduchotechniky - ventilátorů vč. klapek - vč. podpůrné / úložné konstrukce, odpojení, vypouštění, vč. příslušenství - čidla, tlačítka, propojovací kabeláž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</si>
  <si>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</si>
  <si>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</si>
  <si>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</si>
  <si>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</si>
  <si>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350</t>
  </si>
  <si>
    <t>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</si>
  <si>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</si>
  <si>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352</t>
  </si>
  <si>
    <t>" Stavební práce a dodávky spojené s provedením funkčního celku 751. " (10,0)</t>
  </si>
  <si>
    <t>763</t>
  </si>
  <si>
    <t>Konstrukce suché výstavby</t>
  </si>
  <si>
    <t>177</t>
  </si>
  <si>
    <t>763111812</t>
  </si>
  <si>
    <t>Demontáž SDK příčky s jednoduchou ocelovou nosnou konstrukcí opláštění dvojité</t>
  </si>
  <si>
    <t>354</t>
  </si>
  <si>
    <t>https://podminky.urs.cz/item/CS_URS_2024_02/763111812</t>
  </si>
  <si>
    <t>Poznámka k položce:_x000D_
" Součástí demontáže je odstranění desek, nosné konstrukce i tepelné izolace "</t>
  </si>
  <si>
    <t>" Demontáž SDK příčky "</t>
  </si>
  <si>
    <t>" 1. NP " (33,04)</t>
  </si>
  <si>
    <t>763131832</t>
  </si>
  <si>
    <t>Demontáž SDK podhledu s jednovrstvou nosnou kcí z ocelových profilů opláštění dvojité</t>
  </si>
  <si>
    <t>356</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</si>
  <si>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</si>
  <si>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</si>
  <si>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</si>
  <si>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</si>
  <si>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</si>
  <si>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</si>
  <si>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</si>
  <si>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</si>
  <si>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358</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</si>
  <si>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</si>
  <si>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</si>
  <si>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</si>
  <si>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</si>
  <si>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</si>
  <si>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763411811 RTO</t>
  </si>
  <si>
    <t>Demontáž sanitárních / lamino příček z desek</t>
  </si>
  <si>
    <t>360</t>
  </si>
  <si>
    <t>Poznámka k položce:_x000D_
" Odstranění vč. veškerého příslušenství. "</t>
  </si>
  <si>
    <t>" Demontáž dělící stěny / lamino příčky."</t>
  </si>
  <si>
    <t>" 1.NP - m. 1.07 " 1,2*1,0</t>
  </si>
  <si>
    <t>181</t>
  </si>
  <si>
    <t>362</t>
  </si>
  <si>
    <t>" Stavební práce a dodávky spojené s provedením funkčního celku 764 " (10,0)</t>
  </si>
  <si>
    <t>764</t>
  </si>
  <si>
    <t>Konstrukce klempířské</t>
  </si>
  <si>
    <t>764001801</t>
  </si>
  <si>
    <t>Demontáž podkladního plechu do suti</t>
  </si>
  <si>
    <t>364</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</si>
  <si>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</si>
  <si>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</si>
  <si>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</si>
  <si>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</si>
  <si>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</si>
  <si>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</si>
  <si>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366</t>
  </si>
  <si>
    <t>https://podminky.urs.cz/item/CS_URS_2024_02/764002851</t>
  </si>
  <si>
    <t>" Demontáž parapetu u vybouraných prosklených příček - 2.NP " (2,1)</t>
  </si>
  <si>
    <t>368</t>
  </si>
  <si>
    <t>" Stavební práce a dodávky spojené s provedením funkčního celku 764 " (5,0)</t>
  </si>
  <si>
    <t>766</t>
  </si>
  <si>
    <t>Konstrukce truhlářské</t>
  </si>
  <si>
    <t>185</t>
  </si>
  <si>
    <t>766812840 RTO</t>
  </si>
  <si>
    <t>Demontáž kuchyňských linek dřevěných nebo kovových</t>
  </si>
  <si>
    <t>370</t>
  </si>
  <si>
    <t xml:space="preserve">" Odstranění kuchyňských linek - 1.NP " </t>
  </si>
  <si>
    <t>" 1. PP - část B " (1,2)</t>
  </si>
  <si>
    <t>" 1. NP " (12,9)</t>
  </si>
  <si>
    <t>372</t>
  </si>
  <si>
    <t>" Stavební práce a dodávky spojené s provedením funkčního celku 765 " (5,0)</t>
  </si>
  <si>
    <t>767</t>
  </si>
  <si>
    <t>Konstrukce zámečnické</t>
  </si>
  <si>
    <t>187</t>
  </si>
  <si>
    <t>767112812</t>
  </si>
  <si>
    <t>Demontáž stěn pro zasklení svařovaných</t>
  </si>
  <si>
    <t>374</t>
  </si>
  <si>
    <t>https://podminky.urs.cz/item/CS_URS_2024_02/767112812</t>
  </si>
  <si>
    <t>" Odstranění prosklené příčky v kavárně "</t>
  </si>
  <si>
    <t>" 1. NP " (13,92)</t>
  </si>
  <si>
    <t>767135831</t>
  </si>
  <si>
    <t>Demontáž roštu pro oplechování příček z lamel</t>
  </si>
  <si>
    <t>376</t>
  </si>
  <si>
    <t>https://podminky.urs.cz/item/CS_URS_2024_02/767135831</t>
  </si>
  <si>
    <t>" Odstranění nosných roštů pro oplechování zlamel. "</t>
  </si>
  <si>
    <t>" 1.PP . " (63,77)</t>
  </si>
  <si>
    <t>189</t>
  </si>
  <si>
    <t>767134831</t>
  </si>
  <si>
    <t>Demontáž obložení stěn lamelami</t>
  </si>
  <si>
    <t>378</t>
  </si>
  <si>
    <t>https://podminky.urs.cz/item/CS_URS_2024_02/767134831</t>
  </si>
  <si>
    <t>" Odstranění oplechování stěn lamelami. "</t>
  </si>
  <si>
    <t>767161813</t>
  </si>
  <si>
    <t>Demontáž zábradlí rovného nerozebíratelného hmotnosti 1 m zábradlí do 20 kg do suti</t>
  </si>
  <si>
    <t>380</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</si>
  <si>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</si>
  <si>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</si>
  <si>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</si>
  <si>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</si>
  <si>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</si>
  <si>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</si>
  <si>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382</t>
  </si>
  <si>
    <t>" Odstranění zábradlí - balkón - 2.NP. " (1)</t>
  </si>
  <si>
    <t>767661811 RTO</t>
  </si>
  <si>
    <t>Demontáž podlahového roštu pevného nebo otevíravého</t>
  </si>
  <si>
    <t>384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</si>
  <si>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</si>
  <si>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</si>
  <si>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</si>
  <si>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</si>
  <si>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</si>
  <si>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</si>
  <si>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</si>
  <si>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</si>
  <si>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</si>
  <si>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386</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</si>
  <si>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</si>
  <si>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</si>
  <si>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</si>
  <si>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</si>
  <si>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767582800</t>
  </si>
  <si>
    <t>Demontáž roštu podhledu</t>
  </si>
  <si>
    <t>388</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</si>
  <si>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</si>
  <si>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</si>
  <si>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</si>
  <si>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</si>
  <si>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</si>
  <si>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</si>
  <si>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390</t>
  </si>
  <si>
    <t>" Odstranění větracích mřížek ve fasádě - střechy na 2.NP - 6.NP. "</t>
  </si>
  <si>
    <t>" Odstranění větracích mříží " (40+88+56+23)</t>
  </si>
  <si>
    <t>767893819 SPC</t>
  </si>
  <si>
    <t>Demontáž ocelové konstrukce vstupu do kavárny vč. zastřešení</t>
  </si>
  <si>
    <t>392</t>
  </si>
  <si>
    <t>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"_x000D_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m._x000D_
" V ceně také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</si>
  <si>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</si>
  <si>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</si>
  <si>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221</t>
  </si>
  <si>
    <t>767896810</t>
  </si>
  <si>
    <t>Demontáž lišt a okopových plechů lišt</t>
  </si>
  <si>
    <t>-898592326</t>
  </si>
  <si>
    <t>https://podminky.urs.cz/item/CS_URS_2024_02/767896810</t>
  </si>
  <si>
    <t xml:space="preserve">" Demontáž veškerých kovových lišt u vybouraných podlah " </t>
  </si>
  <si>
    <t>" Odhadované maximální množství - 300 m " (300,0)</t>
  </si>
  <si>
    <t>197</t>
  </si>
  <si>
    <t>394</t>
  </si>
  <si>
    <t>" Stavební práce a dodávky spojené s provedením funkčního celku 767. " (15,0)</t>
  </si>
  <si>
    <t>775</t>
  </si>
  <si>
    <t>Podlahy skládané</t>
  </si>
  <si>
    <t>775411820</t>
  </si>
  <si>
    <t>Demontáž soklíků nebo lišt dřevěných do suti připevněných vruty</t>
  </si>
  <si>
    <t>-1805169186</t>
  </si>
  <si>
    <t>https://podminky.urs.cz/item/CS_URS_2024_02/775411820</t>
  </si>
  <si>
    <t xml:space="preserve">" Demontáž veškerých dřevěných lišt u vybouraných podlah " </t>
  </si>
  <si>
    <t>" Odhadované maximální množství - 100 m " (100,0)</t>
  </si>
  <si>
    <t>776</t>
  </si>
  <si>
    <t>Podlahy povlakové</t>
  </si>
  <si>
    <t>776201812</t>
  </si>
  <si>
    <t>Demontáž lepených povlakových podlah s podložkou ručně</t>
  </si>
  <si>
    <t>396</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</si>
  <si>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</si>
  <si>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</si>
  <si>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</si>
  <si>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</si>
  <si>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</si>
  <si>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</si>
  <si>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</si>
  <si>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</si>
  <si>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</si>
  <si>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</si>
  <si>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</si>
  <si>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</si>
  <si>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</si>
  <si>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398</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</si>
  <si>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</si>
  <si>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</si>
  <si>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</si>
  <si>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</si>
  <si>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</si>
  <si>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</si>
  <si>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 xml:space="preserve">" Demontáž veškerých plastových a pryžových lišt u vybouraných podlah " </t>
  </si>
  <si>
    <t>" Odhadované maximální množství - 500 m " (500,0)</t>
  </si>
  <si>
    <t>400</t>
  </si>
  <si>
    <t>" Stavební práce a dodávky spojené s provedením funkčního celku 776 " (10,0)</t>
  </si>
  <si>
    <t>787</t>
  </si>
  <si>
    <t>Zasklívání</t>
  </si>
  <si>
    <t>201</t>
  </si>
  <si>
    <t>787600802</t>
  </si>
  <si>
    <t>Vysklívání oken a dveří plochy do 3 m2 skla plochého</t>
  </si>
  <si>
    <t>402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</si>
  <si>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</si>
  <si>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</si>
  <si>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</si>
  <si>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</si>
  <si>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</si>
  <si>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</si>
  <si>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</si>
  <si>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</si>
  <si>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</si>
  <si>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</si>
  <si>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787700803</t>
  </si>
  <si>
    <t>Vysklívání výkladců pl přes 3 do 6 m2 skla plochého</t>
  </si>
  <si>
    <t>404</t>
  </si>
  <si>
    <t>https://podminky.urs.cz/item/CS_URS_2024_02/787700803</t>
  </si>
  <si>
    <t>" Vysklívání dveří, dveřních sestav, oken plochy od 3 m2 do 6 m2 "</t>
  </si>
  <si>
    <t>" 1. NP - uvažováno dvojité zasklení " ((1,5*2,04)*4+(1,5*2,1)*1)*2</t>
  </si>
  <si>
    <t>" 1. PP - část A - vnitřní  " (1,55*2,02)*2</t>
  </si>
  <si>
    <t>" 1. NP - vnitřní  " (1,5*2,15)*1+(1,7*2,2)*1</t>
  </si>
  <si>
    <t>" 1. NP - fasádní - uvažováno jednoduché zasklení " (1,5*3,07)*1+(1,8*2,4)*1</t>
  </si>
  <si>
    <t>203</t>
  </si>
  <si>
    <t>787700804</t>
  </si>
  <si>
    <t>Vysklívání výkladců pl přes 6 m2 skla plochého</t>
  </si>
  <si>
    <t>406</t>
  </si>
  <si>
    <t>https://podminky.urs.cz/item/CS_URS_2024_02/787700804</t>
  </si>
  <si>
    <t>" Vysklívání dveří, dveřních sestav, oken plochy přes 6 m2 "</t>
  </si>
  <si>
    <t>" Vysklívání prosklené příčky "</t>
  </si>
  <si>
    <t>" 1. NP - uvažováno jednoduché zasklení " (13,92)</t>
  </si>
  <si>
    <t>408</t>
  </si>
  <si>
    <t>" Stavební práce a dodávky spojené s provedením funkčního celku 787 " (10,0)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</si>
  <si>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</si>
  <si>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</si>
  <si>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</si>
  <si>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</si>
  <si>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</si>
  <si>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</si>
  <si>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</si>
  <si>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</si>
  <si>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</si>
  <si>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</si>
  <si>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</si>
  <si>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</si>
  <si>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</si>
  <si>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</si>
  <si>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</si>
  <si>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</si>
  <si>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</si>
  <si>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</si>
  <si>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</si>
  <si>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</si>
  <si>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</si>
  <si>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</si>
  <si>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</si>
  <si>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</si>
  <si>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</si>
  <si>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</si>
  <si>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</si>
  <si>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</si>
  <si>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</si>
  <si>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</si>
  <si>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</si>
  <si>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</si>
  <si>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</si>
  <si>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</si>
  <si>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</si>
  <si>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</si>
  <si>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</si>
  <si>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</si>
  <si>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</si>
  <si>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</si>
  <si>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</si>
  <si>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</si>
  <si>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</si>
  <si>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</si>
  <si>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</si>
  <si>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</si>
  <si>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</si>
  <si>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</si>
  <si>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</si>
  <si>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</si>
  <si>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</si>
  <si>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</si>
  <si>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</si>
  <si>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</si>
  <si>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</si>
  <si>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</si>
  <si>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</si>
  <si>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790 - Ostatní práce a dodávky</t>
  </si>
  <si>
    <t xml:space="preserve">    D4 - Ostatní práce a dodávky - Výpis ostatních výrobků</t>
  </si>
  <si>
    <t>115101201</t>
  </si>
  <si>
    <t>Čerpání vody na dopravní výšku do 10 m průměrný přítok do 500 l/min</t>
  </si>
  <si>
    <t>https://podminky.urs.cz/item/CS_URS_2024_02/115101201</t>
  </si>
  <si>
    <t>115101301</t>
  </si>
  <si>
    <t>Pohotovost čerpací soupravy pro dopravní výšku do 10 m přítok do 500 l/min</t>
  </si>
  <si>
    <t>den</t>
  </si>
  <si>
    <t>https://podminky.urs.cz/item/CS_URS_2024_02/115101301</t>
  </si>
  <si>
    <t>119001402</t>
  </si>
  <si>
    <t>Dočasné zajištění potrubí ocelového nebo litinového DN do 500 mm</t>
  </si>
  <si>
    <t>https://podminky.urs.cz/item/CS_URS_2024_02/119001402</t>
  </si>
  <si>
    <t>119001406</t>
  </si>
  <si>
    <t>Dočasné zajištění potrubí z PE DN do 500 mm</t>
  </si>
  <si>
    <t>https://podminky.urs.cz/item/CS_URS_2024_02/119001406</t>
  </si>
  <si>
    <t>119001412</t>
  </si>
  <si>
    <t>Dočasné zajištění potrubí betonového, ŽB nebo kameninového DN do 500 mm</t>
  </si>
  <si>
    <t>https://podminky.urs.cz/item/CS_URS_2024_02/119001412</t>
  </si>
  <si>
    <t>119001422</t>
  </si>
  <si>
    <t>Dočasné zajištění kabelů a kabelových tratí z 6 volně ložených kabelů</t>
  </si>
  <si>
    <t>https://podminky.urs.cz/item/CS_URS_2024_02/119001422</t>
  </si>
  <si>
    <t>151711111</t>
  </si>
  <si>
    <t>Osazení zápor ocelových dl do 8 m</t>
  </si>
  <si>
    <t>https://podminky.urs.cz/item/CS_URS_2024_02/151711111</t>
  </si>
  <si>
    <t>" Osazení zápor pro zajištění stavební jámy. "</t>
  </si>
  <si>
    <t>" Osazení mikrozápory - mz01 " ((4,0)+(0,0))*1</t>
  </si>
  <si>
    <t>" Osazení mikrozápory - mz02 " ((4,0)+(0,0))*1</t>
  </si>
  <si>
    <t>" Osazení mikrozápory - mz03 " ((5,0)+(0,0))*1</t>
  </si>
  <si>
    <t>" Osazení mikrozápory - mz04 - mz13 " ((6,0)+(0,0))*10</t>
  </si>
  <si>
    <t>" Osazení mikrozápory - mz14 - mz23 " ((5,5)+(0,0))*10</t>
  </si>
  <si>
    <t>" V ceně práce spojená se zabetonováním spodního konce zápory, popř. nutného obsypu zápory pískem.  "</t>
  </si>
  <si>
    <t>" POZN: Vrchní kotvení zápor v soupise prací neuvažováno. "</t>
  </si>
  <si>
    <t>M</t>
  </si>
  <si>
    <t>58521199 SPC</t>
  </si>
  <si>
    <t>cementová zálivka</t>
  </si>
  <si>
    <t xml:space="preserve">" Cementová zálivka pro paty zápor - (c:v - 2,2:1). " </t>
  </si>
  <si>
    <t>" Zálivka pro mikrozápory mz01 " (((0,178/2)*(0,178/2)*3,141592654*4,0)*1)*1,05</t>
  </si>
  <si>
    <t>" Zálivka pro mikrozápory mz02 " (((0,178/2)*(0,178/2)*3,141592654*4,0)*1)*1,05</t>
  </si>
  <si>
    <t>" Zálivka pro mikrozápory mz03 " (((0,178/2)*(0,178/2)*3,141592654*5,0)*1)*1,05</t>
  </si>
  <si>
    <t>" Zálivka pro mikrozápory mz04 - mz13 " (((0,178/2)*(0,178/2)*3,141592654*6,0)*10)*1,05</t>
  </si>
  <si>
    <t>" Zálivka pro mikrozápory mz14 - mz23 " (((0,178/2)*(0,178/2)*3,141592654*5,5)*10)*1,05</t>
  </si>
  <si>
    <t>13010970</t>
  </si>
  <si>
    <t>ocel profilová jakost S235JR (11 375) průřez HEB 100</t>
  </si>
  <si>
    <t xml:space="preserve">" Zápory z HEB 100, S235. pro zajištěbní stavení jámy " </t>
  </si>
  <si>
    <t>" Mikrozápory - mz01 " (((20,4/1000)*4,0)*1)*1,08</t>
  </si>
  <si>
    <t>" Mikrozápory - mz02 " (((20,4/1000)*4,0)*1)*1,08</t>
  </si>
  <si>
    <t>" Mikrozápory - mz03 " (((20,4/1000)*5,0)*1)*1,08</t>
  </si>
  <si>
    <t>" Mikrozápory - mz04 - mz13 " (((20,4/1000)*6,0)*10)*1,08</t>
  </si>
  <si>
    <t>" Mikrozápory - mz14 - mz23 " (((20,4/1000)*5,5)*10)*1,08</t>
  </si>
  <si>
    <t>151712111</t>
  </si>
  <si>
    <t>Převázka ocelová zdvojená pro kotvení záporového pažení</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</si>
  <si>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</si>
  <si>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</si>
  <si>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</si>
  <si>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</si>
  <si>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</si>
  <si>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</si>
  <si>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</si>
  <si>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</si>
  <si>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https://podminky.urs.cz/item/CS_URS_2024_02/151721112</t>
  </si>
  <si>
    <t>" Dřevěné pažiny (výdřeva) mezi zápory z řeziva C 14, tl. 70 mm "</t>
  </si>
  <si>
    <t>" Výdřeva " (116,85)*1,1</t>
  </si>
  <si>
    <t>153999901 SPC</t>
  </si>
  <si>
    <t>D+M Pramencová kotva 2xLp 15,3/1770 - Specifikace dle PD</t>
  </si>
  <si>
    <t>Poznámka k položce:_x000D_
" V ceně: vyčištění vrtu, osazení hlavy kotvy, osazení pramencových kotev, napnutí kotev, antikorozní ochrana kotev, zainjektování kořene kotvy, případná reinjektáž, přesun hmot apod. "</t>
  </si>
  <si>
    <t>" Pramencová kotva pro zajištění svahu. Ocel předpínacích lan Lp 15,3  1770 MPa. "</t>
  </si>
  <si>
    <t>" Pramencová kotva - K01a - K06a " (7,0+0,0)*6</t>
  </si>
  <si>
    <t>" Pramencová kotva - K01b - K06b " (6,0+0,0)*6</t>
  </si>
  <si>
    <t>153999902 SPC</t>
  </si>
  <si>
    <t>D+M Pramencová kotva 6xLp 15,3/1770 / kotevní táhla - Specifikace dle PD</t>
  </si>
  <si>
    <t>Poznámka k položce:_x000D_
" Pramencová kotva pro zajištění svahu. Ocel kotevních táhel - pruty betonářské výztuže B500B. " Ocel předpínacích lan Lp 15,3  1770 MPa. "_x000D_
" V ceně: vyčištění vrtu, osazení hlavy kotvy, osazení pramencových kotev - kotevních táhel, napnutí kotev, antikorozní ochrana kotev, zainjektování kořene kotvy, případná reinjektáž, přesun hmot apod. "</t>
  </si>
  <si>
    <t>" Pramencová kotva - KT01 - KT03 " (6,0+0,0)*3</t>
  </si>
  <si>
    <t>" Pramencová kotva - KT04 " (6,0+0,0)*1</t>
  </si>
  <si>
    <t>" Pramencová kotva - KT05 " (6,0+0,0)*1</t>
  </si>
  <si>
    <t>171152501</t>
  </si>
  <si>
    <t>Zhutnění podloží z hornin soudržných nebo nesoudržných pod násypy</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</si>
  <si>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</si>
  <si>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</si>
  <si>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</si>
  <si>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</si>
  <si>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</si>
  <si>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</si>
  <si>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</si>
  <si>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</si>
  <si>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</si>
  <si>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</si>
  <si>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</si>
  <si>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</si>
  <si>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</si>
  <si>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</si>
  <si>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https://podminky.urs.cz/item/CS_URS_2024_02/174151101</t>
  </si>
  <si>
    <t>" Zásyp dovezenou zeminou - strojně před objektem " 308,27</t>
  </si>
  <si>
    <t>" Zásyp štěrkodrti - strojně před objektem " 278,22+52,08</t>
  </si>
  <si>
    <t>10364100</t>
  </si>
  <si>
    <t>zemina pro terénní úpravy - tříděná</t>
  </si>
  <si>
    <t>" Zásyp dovezenou zeminou - ručně kolem objektu " (50,84)*1,7</t>
  </si>
  <si>
    <t>" Zásyp dovezenou zeminou - strojně před objektem " (308,27)*1,7</t>
  </si>
  <si>
    <t>58344171</t>
  </si>
  <si>
    <t>štěrkodrť frakce 0/32</t>
  </si>
  <si>
    <t>" Zásyp štěrkodrti - ručně kolem objektu " (25,16)*2,0</t>
  </si>
  <si>
    <t>" Zásyp štěrkodrti - strojně před objektem " (278,22+52,08)*2,0</t>
  </si>
  <si>
    <t>167151102</t>
  </si>
  <si>
    <t>Nakládání výkopku z hornin třídy těžitelnosti II skupiny 4 a 5 do 100 m3</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</si>
  <si>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</si>
  <si>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</si>
  <si>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</si>
  <si>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</si>
  <si>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</si>
  <si>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</si>
  <si>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</si>
  <si>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</si>
  <si>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</si>
  <si>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</si>
  <si>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(((0,178/2)*(0,178/2)*3,141592654*(4,0+0,0))*1)</t>
  </si>
  <si>
    <t>" Odvoz zeminy z vrtání pro mikrozápory - mz02 " (((0,178/2)*(0,178/2)*3,141592654*(4,0+0,0))*1)</t>
  </si>
  <si>
    <t>" Odvoz zeminy z vrtání pro mikrozápory - mz03 " (((0,178/2)*(0,178/2)*3,141592654*(5,0+0,0))*1)</t>
  </si>
  <si>
    <t>" Odvoz zeminy z vrtání pro mikrozápory - mz04 až mz 013 " (((0,178/2)*(0,178/2)*3,141592654*(6,0+0,0))*10)</t>
  </si>
  <si>
    <t>" Odvoz zeminy z vrtání pro mikrozápory - mz14 až mz 024 " (((0,178/2)*(0,178/2)*3,141592654*(5,5+0,0))*10)</t>
  </si>
  <si>
    <t>" Odvoz zeminy z provedení vrtů táhel a kotev "</t>
  </si>
  <si>
    <t>" Odvoz zeminy z vrtání pro pramencové kotvy - K01a - K06a " (((0,133/2)*(0,133/2)*3,141592654*(7,0+0,0))*6)</t>
  </si>
  <si>
    <t>" Odvoz zeminy z vrtání pro pramencové kotvy - K01b - K06b " (((0,133/2)*(0,133/2)*3,141592654*(6,0+0,0))*6)</t>
  </si>
  <si>
    <t>" Odvoz zeminy z vrtání pro pramencové kotvy - KT01 - KT01 " (((0,133/2)*(0,133/2)*3,141592654*(6,0+0,0))*3)</t>
  </si>
  <si>
    <t>" Odvoz zeminy z vrtání pro pramencové kotvy - KT04 " (((0,133/2)*(0,133/2)*3,141592654*(6,0+0,0))*1)</t>
  </si>
  <si>
    <t>" Odvoz zeminy z vrtání pro pramencové kotvy - KT05 " (((0,133/2)*(0,133/2)*3,141592654*(6,0+0,0))*1)</t>
  </si>
  <si>
    <t>" Odvoz zeminy na skládku " (7,93399)</t>
  </si>
  <si>
    <t>" Odvoz zeminy na skládku " (8,08594)</t>
  </si>
  <si>
    <t>" Odvoz zeminy na skládku " (7,93399)*10</t>
  </si>
  <si>
    <t>" Odvoz zeminy na skládku " (8,08594)*10</t>
  </si>
  <si>
    <t>" Uložení zeminy na trvalé skládce vč. předepsaného zhutnění " (7,93399+8,08594)</t>
  </si>
  <si>
    <t>" Poplatek za uložení zeminy na skládce " (7,93399+8,08594)*2,0</t>
  </si>
  <si>
    <t>Zakládání</t>
  </si>
  <si>
    <t>212755215</t>
  </si>
  <si>
    <t>Trativody z drenážních trubek plastových flexibilních D 125 mm bez lože</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</si>
  <si>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</si>
  <si>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</si>
  <si>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</si>
  <si>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</si>
  <si>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</si>
  <si>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</si>
  <si>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</si>
  <si>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</si>
  <si>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</si>
  <si>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</si>
  <si>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https://podminky.urs.cz/item/CS_URS_2024_02/213141111</t>
  </si>
  <si>
    <t>" Ochrana drenážních trubek na odvod radonu proti zalití betonem. " (40,8+76,9)*0,4</t>
  </si>
  <si>
    <t>69311224</t>
  </si>
  <si>
    <t>geotextilie netkaná separační, ochranná, filtrační, drenážní PES 110g/m2</t>
  </si>
  <si>
    <t>" Geotextílie na ochranu drenážních trubek na odvod radonu proti zalití betonem. " ((40,8+76,9)*0,4)*1,15</t>
  </si>
  <si>
    <t>218121112</t>
  </si>
  <si>
    <t>Odvětrání radonu svislé z plastových trubek DN přes 110 do 125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</si>
  <si>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</si>
  <si>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</si>
  <si>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</si>
  <si>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</si>
  <si>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</si>
  <si>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</si>
  <si>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</si>
  <si>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</si>
  <si>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</si>
  <si>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</si>
  <si>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</si>
  <si>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</si>
  <si>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</si>
  <si>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</si>
  <si>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</si>
  <si>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</si>
  <si>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</si>
  <si>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</si>
  <si>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</si>
  <si>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</si>
  <si>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</si>
  <si>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</si>
  <si>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</si>
  <si>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O 133 mm - 100 % z celkové délky. "  </t>
  </si>
  <si>
    <t>" Pramencová kotva - K01a - K06a " ((7,0)+(0,0))*6</t>
  </si>
  <si>
    <t>" Pramencová kotva - K01b - K06b " ((6,0)+(0,0))*6</t>
  </si>
  <si>
    <t xml:space="preserve">" Vrty pro kotevní táhla  O 133 mm - 100 % z celkové délky. "  </t>
  </si>
  <si>
    <t>" Pramencová kotva - KT01 - KT03 " ((6,0)+(0,0))*3</t>
  </si>
  <si>
    <t>" Pramencová kotva - KT04 " ((6,0)+(0,0))*1</t>
  </si>
  <si>
    <t>" Pramencová kotva - KT05 " ((6,0)+(0,0))*1</t>
  </si>
  <si>
    <t>225421116</t>
  </si>
  <si>
    <t>Vrty maloprofilové jádrové D přes 156 do 195 mm úklon do 45° hl 0 až 25 m hornina V a VI omezený prostor</t>
  </si>
  <si>
    <t>https://podminky.urs.cz/item/CS_URS_2024_02/225421116</t>
  </si>
  <si>
    <t>" Vrty pro osazení mikropilot záporového pažení z profilů HEB 100. "</t>
  </si>
  <si>
    <t xml:space="preserve">" Vrty pro záporové pažení Ø 178 mm - 100 % z celkové délky. "  </t>
  </si>
  <si>
    <t>" Vrty mikrozápory - mz01 " ((4,0)+(0,0))*1</t>
  </si>
  <si>
    <t>" Vrty mikrozápory - mz02 " ((4,0)+(0,0))*1</t>
  </si>
  <si>
    <t>" Vrty mikrozápory - mz03 " ((5,0)+(0,0))*1</t>
  </si>
  <si>
    <t>" Vrty mikrozápory - mz04 - mz13 " ((6,0)+(0,0))*10</t>
  </si>
  <si>
    <t>" Vrty mikrozápory - mz14 - mz23 " ((5,5)+(0,0))*10</t>
  </si>
  <si>
    <t>271532212 RTO</t>
  </si>
  <si>
    <t>Podsyp pod základové konstrukce se zhutněním z hrubého kameniva frakce 0 až 32 mm</t>
  </si>
  <si>
    <t>" Podsyp pod základovou desku - tl. 100 mm " (269,9)*0,1</t>
  </si>
  <si>
    <t>273321511</t>
  </si>
  <si>
    <t>Základové desky ze ŽB bez zvýšených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</si>
  <si>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</si>
  <si>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</si>
  <si>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</si>
  <si>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</si>
  <si>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</si>
  <si>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</si>
  <si>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https://podminky.urs.cz/item/CS_URS_2024_02/273351121</t>
  </si>
  <si>
    <t>" Bednění základových desek - úroveň základů " (16,377)</t>
  </si>
  <si>
    <t>" Bednění základových desek - úroveň 1. PP " (11,14)+(12,448)+(0,98)</t>
  </si>
  <si>
    <t>273351122</t>
  </si>
  <si>
    <t>Odstranění bednění základových desek</t>
  </si>
  <si>
    <t>https://podminky.urs.cz/item/CS_URS_2024_02/273351122</t>
  </si>
  <si>
    <t>273361821</t>
  </si>
  <si>
    <t>Výztuž základových desek betonářskou ocelí 10 505 (R)</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</si>
  <si>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</si>
  <si>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</si>
  <si>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</si>
  <si>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</si>
  <si>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</si>
  <si>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</si>
  <si>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</si>
  <si>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</si>
  <si>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</si>
  <si>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</si>
  <si>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</si>
  <si>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</si>
  <si>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</si>
  <si>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</si>
  <si>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</si>
  <si>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</si>
  <si>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</si>
  <si>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</si>
  <si>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</si>
  <si>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https://podminky.urs.cz/item/CS_URS_2024_02/274351122</t>
  </si>
  <si>
    <t>274359991 SPC</t>
  </si>
  <si>
    <t>Zřízení bednění základových pasů rovného jednostranného</t>
  </si>
  <si>
    <t>" Bednění základových pásů " (24,95+19,4)</t>
  </si>
  <si>
    <t>274359992 SPC</t>
  </si>
  <si>
    <t>Odstranění bednění základových pasů rovného jednostranného</t>
  </si>
  <si>
    <t>274361821</t>
  </si>
  <si>
    <t>Výztuž základových pásů betonářskou ocelí 10 505 (R)</t>
  </si>
  <si>
    <t>https://podminky.urs.cz/item/CS_URS_2024_02/274361821</t>
  </si>
  <si>
    <t>" Výztuž základových pasů - 70 kg/m3, hmotnost výztuže včetně ztratného. " ((67,9)/1,05)*0,070</t>
  </si>
  <si>
    <t>275322511</t>
  </si>
  <si>
    <t>Základové patky ze ŽB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</si>
  <si>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</si>
  <si>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</si>
  <si>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</si>
  <si>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</si>
  <si>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</si>
  <si>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</si>
  <si>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</si>
  <si>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</si>
  <si>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</si>
  <si>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</si>
  <si>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</si>
  <si>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https://podminky.urs.cz/item/CS_URS_2024_02/275351122</t>
  </si>
  <si>
    <t>275361821</t>
  </si>
  <si>
    <t>Výztuž základových patek betonářskou ocelí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</si>
  <si>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</si>
  <si>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</si>
  <si>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</si>
  <si>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</si>
  <si>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</si>
  <si>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</si>
  <si>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</si>
  <si>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</si>
  <si>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</si>
  <si>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</si>
  <si>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</si>
  <si>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</si>
  <si>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</si>
  <si>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</si>
  <si>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</si>
  <si>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</si>
  <si>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</si>
  <si>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</si>
  <si>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</si>
  <si>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</si>
  <si>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</si>
  <si>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</si>
  <si>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</si>
  <si>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</si>
  <si>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</si>
  <si>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 Hlava mikropilot MP1 - P20-250×250 " (9,8*51/1000)*1,1</t>
  </si>
  <si>
    <t>" Hlava mikropilot MP2 - P20-250×250 " (9,8*37/1000)*1,1</t>
  </si>
  <si>
    <t>285999901 SPC</t>
  </si>
  <si>
    <t>Případné zajištění únosné pracovní plošiny pro pojezdy strojů a souprav - vrtání, injektáže, pilotování vč. pozdějšího odstranění - Specifikace dle PD</t>
  </si>
  <si>
    <t>Poznámka k položce:_x000D_
" V ceně dodávka materiálu, rozprostření a jeho pozdější odstranění, přesun hmot.  "</t>
  </si>
  <si>
    <t>" Příprava pláně pro stroj - zajištění únosnosti podloží pro pojezd strojů - injektáže, vrtání, ... (kamenivem, recyklátem, apod.). " 145,8+346,4</t>
  </si>
  <si>
    <t>311272131</t>
  </si>
  <si>
    <t>Zdivo z pórobetonových tvárnic hladkých přes P2 do P4 přes 450 do 600 kg/m3 na tenkovrstvou maltu tl 250 mm</t>
  </si>
  <si>
    <t>https://podminky.urs.cz/item/CS_URS_2024_02/311272131</t>
  </si>
  <si>
    <t>" Zdivo z pórobetonových tvárnic na dozdívky, stěny. "</t>
  </si>
  <si>
    <t>" 1. PP - část A " (8,704)*1,05</t>
  </si>
  <si>
    <t>" 1. NP " (29,024)*1,05</t>
  </si>
  <si>
    <t>" 1. NP " (11,373)*1,05</t>
  </si>
  <si>
    <t>317142422</t>
  </si>
  <si>
    <t>Překlad nenosný pórobetonový š 100 mm v do 250 mm na tenkovrstvou maltu dl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</si>
  <si>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</si>
  <si>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</si>
  <si>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</si>
  <si>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</si>
  <si>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</si>
  <si>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</si>
  <si>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https://podminky.urs.cz/item/CS_URS_2024_02/317143443</t>
  </si>
  <si>
    <t xml:space="preserve">" Překlad plochý 250×249×1750mm - PY3e " </t>
  </si>
  <si>
    <t>" 1. NP " (3)</t>
  </si>
  <si>
    <t>317143444</t>
  </si>
  <si>
    <t>Překlad nosný z pórobetonu ve zdech tl 250 mm dl přes 1800 do 2100 mm</t>
  </si>
  <si>
    <t>https://podminky.urs.cz/item/CS_URS_2024_02/317143444</t>
  </si>
  <si>
    <t xml:space="preserve">" Překlad plochý 250×249×2000mm - PY4e " </t>
  </si>
  <si>
    <t>317143453</t>
  </si>
  <si>
    <t>Překlad nosný z pórobetonu ve zdech tl 300 mm dl přes 1500 do 1800 mm</t>
  </si>
  <si>
    <t>https://podminky.urs.cz/item/CS_URS_2024_02/317143453</t>
  </si>
  <si>
    <t xml:space="preserve">" Překlad plochý 300×249×1750mm - PY3f " </t>
  </si>
  <si>
    <t>D+M Ocelobetonový překlad s valcovanými nosníky, 2x I č. 100, dl. 0,95 m - I.P08</t>
  </si>
  <si>
    <t>D+M Ocelobetonový překlad s valcovanými nosníky, 2x L č. 50x5, dl. 0,9 m - I.P11</t>
  </si>
  <si>
    <t>330321410</t>
  </si>
  <si>
    <t>Sloupy nebo pilíře ze ŽB tř. C 25/30 bez výztuže</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</si>
  <si>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</si>
  <si>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</si>
  <si>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</si>
  <si>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</si>
  <si>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</si>
  <si>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</si>
  <si>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</si>
  <si>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Sloup kruhový  Ø 450 mm "</t>
  </si>
  <si>
    <t>" 1. NP " (((0,159)*3,55)*1+((0,159)*3,7)*1)*1,05</t>
  </si>
  <si>
    <t>330321513</t>
  </si>
  <si>
    <t>Sloupy nebo pilíře z betonu pohledového odolného agresivnímu prostředí C 25/30 bez výztuže</t>
  </si>
  <si>
    <t>https://podminky.urs.cz/item/CS_URS_2024_02/330321513</t>
  </si>
  <si>
    <t xml:space="preserve">" Beton C 25/30 - XC4, XA1 - Cl 0,20 - Dmax 22 - S3  Viditelné části v pohledové kvalitě PB 2. " </t>
  </si>
  <si>
    <t>" Sloup venkovní u příjezdu - oválný " (1,538)*1,05</t>
  </si>
  <si>
    <t>" Sloup venkovní u příjezdu - kruhový  - Ø 450 mm " (0,588)*1,05</t>
  </si>
  <si>
    <t>331351121</t>
  </si>
  <si>
    <t>Zřízení bednění čtyřúhelníkových sloupů v do 4 m průřezu přes 0,08 do 0,16 m2</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</si>
  <si>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</si>
  <si>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</si>
  <si>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</si>
  <si>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</si>
  <si>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</si>
  <si>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</si>
  <si>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</si>
  <si>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</si>
  <si>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https://podminky.urs.cz/item/CS_URS_2024_02/331351122</t>
  </si>
  <si>
    <t>331361821</t>
  </si>
  <si>
    <t>Výztuž sloupů hranatých betonářskou ocelí 10 505 (R)</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</si>
  <si>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</si>
  <si>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</si>
  <si>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</si>
  <si>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</si>
  <si>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</si>
  <si>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</si>
  <si>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</si>
  <si>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</si>
  <si>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</si>
  <si>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</si>
  <si>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</si>
  <si>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</si>
  <si>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https://podminky.urs.cz/item/CS_URS_2024_02/332351122</t>
  </si>
  <si>
    <t>332351125 RTO</t>
  </si>
  <si>
    <t>Zřízení bednění kruhových / oválných sloupů v do 4 m D přes 0,55 m</t>
  </si>
  <si>
    <t>" Bednění sloupu u příjezdu - oválného. "</t>
  </si>
  <si>
    <t>" Bednění sloupu " 9,454</t>
  </si>
  <si>
    <t>332351126 RTO</t>
  </si>
  <si>
    <t>Odstranění bednění kruhových / oválných sloupů v do 4 m D přes 0,55 m</t>
  </si>
  <si>
    <t>332351911 RTO</t>
  </si>
  <si>
    <t>Příplatek k cenám bednění kruhových / oválných sloupů za pohledový beton</t>
  </si>
  <si>
    <t>" Příplatek k bednění sloupů za pohledový beton třídy PB 2. "</t>
  </si>
  <si>
    <t>" Sloup venkovní u příjezdu - oválný  " 9,454</t>
  </si>
  <si>
    <t>" Sloup venkovní u příjezdu - kruhový  " 5,237</t>
  </si>
  <si>
    <t>332361821</t>
  </si>
  <si>
    <t>Výztuž sloupů oblých betonářskou ocelí 10 505 (R)</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</si>
  <si>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</si>
  <si>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</si>
  <si>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</si>
  <si>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</si>
  <si>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</si>
  <si>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</si>
  <si>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https://podminky.urs.cz/item/CS_URS_2024_02/341321410</t>
  </si>
  <si>
    <t>" Stěny 1. PP - část B " (4,631+37,879+0,81+7,776)*1,05</t>
  </si>
  <si>
    <t>" Stěny 1. NP " (73,845+18,361)*1,05</t>
  </si>
  <si>
    <t>341351111</t>
  </si>
  <si>
    <t>Zřízení oboustranného bednění nosných stěn</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</si>
  <si>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</si>
  <si>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</si>
  <si>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</si>
  <si>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</si>
  <si>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</si>
  <si>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</si>
  <si>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79</t>
  </si>
  <si>
    <t>341351112</t>
  </si>
  <si>
    <t>Odstranění oboustranného bednění nosných stěn</t>
  </si>
  <si>
    <t>https://podminky.urs.cz/item/CS_URS_2024_02/341351112</t>
  </si>
  <si>
    <t>341361821</t>
  </si>
  <si>
    <t>Výztuž stěn betonářskou ocelí 10 505 (R)</t>
  </si>
  <si>
    <t>https://podminky.urs.cz/item/CS_URS_2024_02/341361821</t>
  </si>
  <si>
    <t>" Výztuž stěn 150 kg/m3, hmotnost výztuže včetně ztratného. " ((150,47)/1,05)*0,15</t>
  </si>
  <si>
    <t>341399901 SPC</t>
  </si>
  <si>
    <t>Vyplnění dobetonovaných otvorů betonem samozhutnitelným vč. veškerého příslušenství</t>
  </si>
  <si>
    <t>Poznámka k položce:_x000D_
" V ceně také bednění a odbednění, výztuž z KARI sítí a veškeré nutné příslušenství pro provedení dodělání vč. vrtů pro trny, trnů, vyčištění děr, zadělání, navlhčení, apod.  V ceně také přesun hmot, přesun a odvoz suti. "_x000D_
" Cena zahrnuje veškeré systémové prvky (těsnící profily, bobtnající pásy, pohledové lišty, dilatační krycí lišty apod.). "_x000D_
" POZN: Cena vztažena na celkové množství nutného betonu. "_x000D_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</si>
  <si>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</si>
  <si>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</si>
  <si>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</si>
  <si>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</si>
  <si>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https://podminky.urs.cz/item/CS_URS_2024_02/342272225</t>
  </si>
  <si>
    <t>" Příčky z pórobetonových tvárnic na dozdívky, příčky. "</t>
  </si>
  <si>
    <t>" 1. PP - část A " (21,12)*1,05</t>
  </si>
  <si>
    <t>" 1. PP - část A - pro lamely " (7,4+2,2)*1,05</t>
  </si>
  <si>
    <t>" 1. PP - část B " (3,6)*1,05</t>
  </si>
  <si>
    <t>342272235</t>
  </si>
  <si>
    <t>Příčka z pórobetonových hladkých tvárnic na tenkovrstvou maltu tl 125 mm</t>
  </si>
  <si>
    <t>https://podminky.urs.cz/item/CS_URS_2024_02/342272235</t>
  </si>
  <si>
    <t>" 1. PP - část A " (3,016)*1,05</t>
  </si>
  <si>
    <t>" 1. PP - část B " (2,12)*1,05</t>
  </si>
  <si>
    <t>" 1. NP " (5,272)*1,05</t>
  </si>
  <si>
    <t>342272245</t>
  </si>
  <si>
    <t>Příčka z pórobetonových hladkých tvárnic na tenkovrstvou maltu tl 150 mm</t>
  </si>
  <si>
    <t>https://podminky.urs.cz/item/CS_URS_2024_02/342272245</t>
  </si>
  <si>
    <t>" 1. NP " (0,66)*1,05</t>
  </si>
  <si>
    <t>" 5. NP - budník VZT " (3,486)*1,05</t>
  </si>
  <si>
    <t>342291111</t>
  </si>
  <si>
    <t>Ukotvení příček montážní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</si>
  <si>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</si>
  <si>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</si>
  <si>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</si>
  <si>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</si>
  <si>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</si>
  <si>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</si>
  <si>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</si>
  <si>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</si>
  <si>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</si>
  <si>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</si>
  <si>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</si>
  <si>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</si>
  <si>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Poznámka k položce:_x000D_
" V vyvrtání otvoru pro napojení, vyčištění, trny, chemické lepidlo, zajištění napojení a další veškeré nutné práce pro napojení na stávající konstrukce při dozdívání.do každé ložné spáry. "_x000D_
" V ceně také přesun hmot. "_x000D_
" POZN: Délka uvažována jako obvod vč. horní hrany.  U přizdívek v 1. PP se předpokládá propojení jen pomocí lepdila. Není tedy s napojením pomocí trnů uvažováno."_x000D_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</si>
  <si>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</si>
  <si>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</si>
  <si>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</si>
  <si>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</si>
  <si>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</si>
  <si>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</si>
  <si>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</si>
  <si>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https://podminky.urs.cz/item/CS_URS_2024_02/345321515</t>
  </si>
  <si>
    <t>" Beton C 25/30 - XC1 - Cl 0,20 - Dmax 22 - S3. "</t>
  </si>
  <si>
    <t>" Atika " (28,555)*1,05</t>
  </si>
  <si>
    <t>345351005</t>
  </si>
  <si>
    <t>Zřízení bednění plnostěnných zídek atikových, parapetních, zábradelních</t>
  </si>
  <si>
    <t>https://podminky.urs.cz/item/CS_URS_2024_02/345351005</t>
  </si>
  <si>
    <t>" Bednění atiky " 50,33+151,881+25,866</t>
  </si>
  <si>
    <t>345351006</t>
  </si>
  <si>
    <t>Odstranění bednění plnostěnných zídek atikových, parapetních, zábradelních</t>
  </si>
  <si>
    <t>https://podminky.urs.cz/item/CS_URS_2024_02/345351006</t>
  </si>
  <si>
    <t>345361821</t>
  </si>
  <si>
    <t>Výztuž zídek atikových, parapetních, schodišťových a zábradelních betonářskou ocelí 10 505 (R)</t>
  </si>
  <si>
    <t>https://podminky.urs.cz/item/CS_URS_2024_02/345361821</t>
  </si>
  <si>
    <t>" Výztuž atiky 180 kg/m3, hmotnost výztuže včetně ztratného. " ((29,98)/1,05)*0,18</t>
  </si>
  <si>
    <t>Vodorovné konstrukce</t>
  </si>
  <si>
    <t>411321414</t>
  </si>
  <si>
    <t>Stropy deskové ze ŽB tř. C 25/30</t>
  </si>
  <si>
    <t>https://podminky.urs.cz/item/CS_URS_2024_02/411321414</t>
  </si>
  <si>
    <t xml:space="preserve">" Stropy rovné ze ŽB. " </t>
  </si>
  <si>
    <t>" Strop nad 1. PP " (0,298+34,502)*1,05</t>
  </si>
  <si>
    <t>" Strop nad 1. NP " (159,01)*1,05</t>
  </si>
  <si>
    <t>411351011</t>
  </si>
  <si>
    <t>Zřízení bednění stropů deskových tl do 25 cm bez podpěrné kce</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</si>
  <si>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</si>
  <si>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</si>
  <si>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</si>
  <si>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</si>
  <si>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</si>
  <si>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</si>
  <si>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</si>
  <si>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</si>
  <si>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do 25 cm bez podpěrné kce</t>
  </si>
  <si>
    <t>https://podminky.urs.cz/item/CS_URS_2024_02/411351012</t>
  </si>
  <si>
    <t>411354313</t>
  </si>
  <si>
    <t>Zřízení podpěrné konstrukce stropů výšky do 4 m tl do 25 cm</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</si>
  <si>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</si>
  <si>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</si>
  <si>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</si>
  <si>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</si>
  <si>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</si>
  <si>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do 25 cm</t>
  </si>
  <si>
    <t>https://podminky.urs.cz/item/CS_URS_2024_02/411354314</t>
  </si>
  <si>
    <t>411361821</t>
  </si>
  <si>
    <t>Výztuž stropů betonářskou ocelí 10 505 (R)</t>
  </si>
  <si>
    <t>https://podminky.urs.cz/item/CS_URS_2024_02/411361821</t>
  </si>
  <si>
    <t>" Výztuž stropních desek  150 kg/m3, hmotnost výztuže včetně ztratného. "</t>
  </si>
  <si>
    <t>" Výztuž stropní desky - rovná - (střechy) nad 1. PP + NP." ((203,5)/1,05)*0,15</t>
  </si>
  <si>
    <t>434999101 SPC</t>
  </si>
  <si>
    <t>Venkovní prefabrikované schodišťové stupně</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</si>
  <si>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"_x000D_
" POZN: Cena vztažena na půdorysnou plochu. "</t>
  </si>
  <si>
    <t>" Venkovní prefabriukované schdišťové stupně "</t>
  </si>
  <si>
    <t>" Venkovní prefabrikované schodiště z dílců 1200×350×130 mm " (1,26)</t>
  </si>
  <si>
    <t>451315114</t>
  </si>
  <si>
    <t>Podkladní nebo výplňová vrstva z betonu C 12/15 - X0 tl do 100 mm</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</si>
  <si>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</si>
  <si>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</si>
  <si>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</si>
  <si>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</si>
  <si>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</si>
  <si>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</si>
  <si>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</si>
  <si>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</si>
  <si>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</si>
  <si>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</si>
  <si>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</si>
  <si>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</si>
  <si>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</si>
  <si>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</si>
  <si>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</si>
  <si>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</si>
  <si>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</si>
  <si>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</si>
  <si>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</si>
  <si>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</si>
  <si>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</si>
  <si>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</si>
  <si>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</si>
  <si>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</si>
  <si>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</si>
  <si>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</si>
  <si>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</si>
  <si>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</si>
  <si>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 Příplatek k barytové omítce stropů za tl. před 10 do 20 mm - 1× "</t>
  </si>
  <si>
    <t>" Příplatek k barytové omítce stropů " (20,71)*1</t>
  </si>
  <si>
    <t>612131321 RTO</t>
  </si>
  <si>
    <t>Penetrační disperzní nátěr vnitřních stěn / sloupů nanášený strojně</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</si>
  <si>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</si>
  <si>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</si>
  <si>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</si>
  <si>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</si>
  <si>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</si>
  <si>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</si>
  <si>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</si>
  <si>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</si>
  <si>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</si>
  <si>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</si>
  <si>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</si>
  <si>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Potažení vnitřních stěn sklovláknitým pletivem vtlačeným do tenkovrstvé hmoty</t>
  </si>
  <si>
    <t>https://podminky.urs.cz/item/CS_URS_2024_02/612142001</t>
  </si>
  <si>
    <t>"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</si>
  <si>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</si>
  <si>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</si>
  <si>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</si>
  <si>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Poznámka k položce:_x000D_
" POZN: V množství pro stšny uvažována i omítka pod obklady. "</t>
  </si>
  <si>
    <t>" Sádrová omítka stěn a sloupů v tl. do 10 mm. "</t>
  </si>
  <si>
    <t>" Nové omítky stěn " (718,2+843,8)</t>
  </si>
  <si>
    <t>612341391 RTO</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</si>
  <si>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</si>
  <si>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</si>
  <si>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</si>
  <si>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</si>
  <si>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"_x000D_
" POZN: Výměra vztažena a celkovou plochu omítek. "</t>
  </si>
  <si>
    <t>" Příplatek k omítkám za veškeré nutné prvky a profily " 1562,0+14,32</t>
  </si>
  <si>
    <t>612831121</t>
  </si>
  <si>
    <t>Barytová stínící omítka hladká jednovrstvá vnitřních stěn nanášená ručně</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</si>
  <si>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</si>
  <si>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</si>
  <si>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</si>
  <si>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</si>
  <si>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</si>
  <si>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 Příplatek k barytové omítce stěn za tl. před 10 do 20 mm - 1× "</t>
  </si>
  <si>
    <t>" Příplatek k barytové omítce stěn " (14,322)*1</t>
  </si>
  <si>
    <t>821</t>
  </si>
  <si>
    <t>622131101</t>
  </si>
  <si>
    <t>Podkladní a spojovací vrstva vnějších omítaných ploch cementový postřik nanášený ručně celoplošně stěn</t>
  </si>
  <si>
    <t>-434363431</t>
  </si>
  <si>
    <t>https://podminky.urs.cz/item/CS_URS_2024_02/622131101</t>
  </si>
  <si>
    <t>" Cementový postřik před provedením venkovní omítky jako ochrana lamel v anglickém dvorku "</t>
  </si>
  <si>
    <t>" Postřik pro vnější omítku v AD " (2,75+2,45)</t>
  </si>
  <si>
    <t>822</t>
  </si>
  <si>
    <t>622331121</t>
  </si>
  <si>
    <t>Omítka cementová vnějších ploch nanášená ručně jednovrstvá, tloušťky do 15 mm hladká stěn</t>
  </si>
  <si>
    <t>-449755398</t>
  </si>
  <si>
    <t>https://podminky.urs.cz/item/CS_URS_2024_02/622331121</t>
  </si>
  <si>
    <t>" Cementová venkovní omítka jako ochrana lamel v anglickém dvorku "</t>
  </si>
  <si>
    <t>" Vnější omítka v AD " (2,75+2,45)</t>
  </si>
  <si>
    <t>823</t>
  </si>
  <si>
    <t>622331191</t>
  </si>
  <si>
    <t>Omítka cementová vnějších ploch nanášená ručně Příplatek k cenám za každých dalších i započatých 5 mm tloušťky omítky přes 15 mm stěn</t>
  </si>
  <si>
    <t>462517122</t>
  </si>
  <si>
    <t>https://podminky.urs.cz/item/CS_URS_2024_02/622331191</t>
  </si>
  <si>
    <t>" Příplatek k cementové venkovní omítka jako ochrana lamel v anglickém dvorku - za tl. přes 15 mm do tl. 20 mm - 1×"</t>
  </si>
  <si>
    <t>" Příplatek k vnější omítce v AD - plocha uvažována 1× " (2,75+2,45)*1</t>
  </si>
  <si>
    <t>634911901 SPC</t>
  </si>
  <si>
    <t>Řezání dilatačních / smršťovacích spár v potěru / mazanině vč. jejich výplně</t>
  </si>
  <si>
    <t>Poznámka k položce:_x000D_
" Vyřezání nutných dilatačních / smršťovacích spár v potěru či mazanině a jejich vyčištění z důvodu dilatace vč. jejich výplně pružným materiálem "_x000D_
" V ceně veškeré nutné práce související s vyřezáním dilatačních spár a jejich vyplněním (např. řezání, vyčištění, vyplnění, ochrana hran řezání apod.).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 POZN: Uvažováno s řezáním v místnostech s potěrem plochy nad 40,0 m2. "</t>
  </si>
  <si>
    <t>" Řezání spár v potěru či betonu podlah. " (5,4+(2,35)*2)+(5,05+1,2)+(6,9+5,25+3,8+3,0+8,3*2+9,2*2)</t>
  </si>
  <si>
    <t>" Venkovní lešení - pro NS " (84,8)*6,0</t>
  </si>
  <si>
    <t>" Pronájem lešení - odhad 3 měsíce " ((508,8)*90)</t>
  </si>
  <si>
    <t>" Montáž ochranné sítě pro použité lešení " (84,8)*6,0</t>
  </si>
  <si>
    <t>" Pronájem sítě - odhad 3 měsíce " (508,8)*90</t>
  </si>
  <si>
    <t>" Montáž stříška v místě vchodů 1. NP " (18,1)</t>
  </si>
  <si>
    <t>" Pronájem stříšky - odhad 3 měsíce " (18,1)*20</t>
  </si>
  <si>
    <t>946112113</t>
  </si>
  <si>
    <t>Montáž pojízdných věží trubkových/dílcových š do 1,6 m dl do 3,2 m v přes 2,5 do 3,5 m</t>
  </si>
  <si>
    <t>https://podminky.urs.cz/item/CS_URS_2024_02/946112113</t>
  </si>
  <si>
    <t>" Montáž věžového lešení pro provedení prací v zastřešeném průjezdu u vstupu - zateplení, apod. " (1,0)</t>
  </si>
  <si>
    <t>946112213</t>
  </si>
  <si>
    <t>Příplatek k pojízdným věžím š do 1,6 m dl do 3,2 m v do 3,5 m za první a ZKD den použití</t>
  </si>
  <si>
    <t>248</t>
  </si>
  <si>
    <t>https://podminky.urs.cz/item/CS_URS_2024_02/946112213</t>
  </si>
  <si>
    <t>" Příplatek za každý den použití - odhad 30 dní " (30)*1,0</t>
  </si>
  <si>
    <t>946112813</t>
  </si>
  <si>
    <t>Demontáž pojízdných věží trubkových/dílcových š přes 0,9 do 1,6 m dl do 3,2 m v přes 2,5 do 3,5 m</t>
  </si>
  <si>
    <t>https://podminky.urs.cz/item/CS_URS_2024_02/946112813</t>
  </si>
  <si>
    <t>" Deontáž věžového lešení " 1</t>
  </si>
  <si>
    <t>949101112</t>
  </si>
  <si>
    <t>Lešení pomocné pro objekty pozemních staveb s lešeňovou podlahou v do 3,5 m zatížení do 150 kg/m2</t>
  </si>
  <si>
    <t>https://podminky.urs.cz/item/CS_URS_2024_02/949101112</t>
  </si>
  <si>
    <t>Poznámka k položce:_x000D_
" Intérierové lešení včetně ochranného zábradlí, podlahových zarážek, závětrování apod. " _x000D_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</si>
  <si>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</si>
  <si>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</si>
  <si>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</si>
  <si>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</si>
  <si>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</si>
  <si>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</si>
  <si>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</si>
  <si>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</si>
  <si>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</si>
  <si>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</si>
  <si>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</si>
  <si>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</si>
  <si>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</si>
  <si>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</si>
  <si>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</si>
  <si>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</si>
  <si>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</si>
  <si>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</si>
  <si>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</si>
  <si>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</si>
  <si>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</si>
  <si>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 Systémové smykové lišty - SV2 " 16</t>
  </si>
  <si>
    <t>953122903 SPC</t>
  </si>
  <si>
    <t>Prvky statické funkce - systémové smykové lišty Specidikace dle PD - SV3</t>
  </si>
  <si>
    <t>" Systémové smykové lišty - SV3 " 8</t>
  </si>
  <si>
    <t>953312112</t>
  </si>
  <si>
    <t>Vložky do svislých dilatačních spár z fasádních polystyrénových desek tl.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</si>
  <si>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</si>
  <si>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</si>
  <si>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</si>
  <si>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</si>
  <si>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</si>
  <si>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</si>
  <si>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</si>
  <si>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</si>
  <si>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</si>
  <si>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</si>
  <si>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</si>
  <si>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</si>
  <si>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</si>
  <si>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</si>
  <si>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</si>
  <si>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</si>
  <si>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</si>
  <si>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</si>
  <si>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</si>
  <si>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</si>
  <si>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</si>
  <si>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</si>
  <si>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</si>
  <si>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</si>
  <si>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</si>
  <si>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</si>
  <si>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</si>
  <si>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</si>
  <si>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</si>
  <si>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</si>
  <si>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</si>
  <si>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</si>
  <si>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</si>
  <si>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</si>
  <si>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</si>
  <si>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</si>
  <si>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</si>
  <si>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</si>
  <si>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 Izolace z EPS Perimetr / XPS tl. 250 mm sloužící jako ztracené bednění pro betonáž a dilatace mezi nové a stávající konstrukce - v místě 1. PP pří</t>
  </si>
  <si>
    <t>" Izolace z EPS Perimetr / XPS " (1,064)*1,1</t>
  </si>
  <si>
    <t>808</t>
  </si>
  <si>
    <t>953334121</t>
  </si>
  <si>
    <t>Bobtnavý pásek do pracovních spar betonových konstrukcí bentonitový, rozměru 20 x 25 mm</t>
  </si>
  <si>
    <t>-1600385565</t>
  </si>
  <si>
    <t>https://podminky.urs.cz/item/CS_URS_2024_02/953334121</t>
  </si>
  <si>
    <t>" Bobtnající těsnící pásek u nových ŽB konstrukcí v 1. PP "</t>
  </si>
  <si>
    <t>" Pásy u styku stěna × základová deska " (55,0)*1,1</t>
  </si>
  <si>
    <t>" Pásy u styku stěna × stropní deska " (55,0)*1,1</t>
  </si>
  <si>
    <t>809</t>
  </si>
  <si>
    <t>953334511</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</si>
  <si>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100 mm</t>
  </si>
  <si>
    <t>-1205750996</t>
  </si>
  <si>
    <t>https://podminky.urs.cz/item/CS_URS_2024_02/953334511</t>
  </si>
  <si>
    <t xml:space="preserve">" Smršťovací těsnící profil - tzv. sluníčko - pro přízené trhliny v pracovních spárách " </t>
  </si>
  <si>
    <t>" Stěny v 1. PP  - obvod cca 55,0 m - uvažováno s rezervou 12 ks " ((12)*3,2 )*1,1</t>
  </si>
  <si>
    <t>971035241</t>
  </si>
  <si>
    <t>Vybourání otvorů ve zdivu cihelném pl do 0,0225 m2 na MC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</si>
  <si>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</si>
  <si>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</si>
  <si>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</si>
  <si>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</si>
  <si>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</si>
  <si>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</si>
  <si>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</si>
  <si>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</si>
  <si>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</si>
  <si>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</si>
  <si>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</si>
  <si>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</si>
  <si>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</si>
  <si>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</si>
  <si>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</si>
  <si>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</si>
  <si>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</si>
  <si>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</si>
  <si>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</si>
  <si>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</si>
  <si>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</si>
  <si>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</si>
  <si>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</si>
  <si>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</si>
  <si>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</si>
  <si>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</si>
  <si>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</si>
  <si>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</si>
  <si>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https://podminky.urs.cz/item/CS_URS_2024_02/971035431</t>
  </si>
  <si>
    <t>" Pro VZT 1000×250 mm v tl. konstrukce 125 mm " 1</t>
  </si>
  <si>
    <t>971035441</t>
  </si>
  <si>
    <t>Vybourání otvorů ve zdivu cihelném pl do 0,25 m2 na MC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</si>
  <si>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</si>
  <si>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</si>
  <si>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</si>
  <si>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</si>
  <si>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</si>
  <si>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https://podminky.urs.cz/item/CS_URS_2024_02/971035461</t>
  </si>
  <si>
    <t>" Pro VZT 350×300 mm v tl. konstrukce 500 mm " 1</t>
  </si>
  <si>
    <t>971035531</t>
  </si>
  <si>
    <t>Vybourání otvorů ve zdivu cihelném pl do 1 m2 na MC tl do 150 mm</t>
  </si>
  <si>
    <t>https://podminky.urs.cz/item/CS_URS_2024_02/971035531</t>
  </si>
  <si>
    <t>" Pro UT+VZT 1080×250 mm v tl. konstrukce 125 mm " (1,08*0,25)</t>
  </si>
  <si>
    <t>971052261</t>
  </si>
  <si>
    <t>Vybourání nebo prorážení otvorů v ŽB příčkách a zdech pl do 0,0225 m2 tl do 600 mm</t>
  </si>
  <si>
    <t>https://podminky.urs.cz/item/CS_URS_2024_02/971052261</t>
  </si>
  <si>
    <t>" Pro CHL 100×150 mm v tl. konstrukce 550 mm " 1</t>
  </si>
  <si>
    <t>971052341</t>
  </si>
  <si>
    <t>Vybourání nebo prorážení otvorů v ŽB příčkách a zdech pl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</si>
  <si>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</si>
  <si>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</si>
  <si>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</si>
  <si>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</si>
  <si>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</si>
  <si>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</si>
  <si>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</si>
  <si>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</si>
  <si>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</si>
  <si>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</si>
  <si>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</si>
  <si>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</si>
  <si>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</si>
  <si>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https://podminky.urs.cz/item/CS_URS_2024_02/971052441</t>
  </si>
  <si>
    <t>" Pro UT + VZT 500×200 mm v tl. konstrukce 200 mm " 1</t>
  </si>
  <si>
    <t>" Pro VZT 680×425 mm v tl. konstrukce 350 mm " (0,68*0,425)*0,35</t>
  </si>
  <si>
    <t>972054141 RTO</t>
  </si>
  <si>
    <t>Vybourání otvorů v ŽB stropech nebo klenbách pl do 0,0225 m2 tl do 250 mm</t>
  </si>
  <si>
    <t>" Z 1. PP do 1. NP "</t>
  </si>
  <si>
    <t>" Pro ELE 200×100 mm  v tl. konstrukce 250 mm " 1</t>
  </si>
  <si>
    <t>972054241 RTO</t>
  </si>
  <si>
    <t>Vybourání otvorů v ŽB stropech nebo klenbách pl do 0,09 m2 tl do 250 mm</t>
  </si>
  <si>
    <t>" Pro ZTI 400×150 mm v tl. konstrukce 250 mm " 1</t>
  </si>
  <si>
    <t>" Pro ZTI 525×150 mm v tl. konstrukce 250 mm " 1</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</si>
  <si>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</si>
  <si>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</si>
  <si>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</si>
  <si>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</si>
  <si>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</si>
  <si>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</si>
  <si>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</si>
  <si>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</si>
  <si>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</si>
  <si>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</si>
  <si>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</si>
  <si>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</si>
  <si>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</si>
  <si>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</si>
  <si>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</si>
  <si>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</si>
  <si>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</si>
  <si>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https://podminky.urs.cz/item/CS_URS_2024_02/977151118</t>
  </si>
  <si>
    <t>" Pro ZTI Ø 100 mm " (0,4)*1+(0,125)*1</t>
  </si>
  <si>
    <t>" Pro ZTI Ø 100 mm " (0,73)*1+(0,3)*1</t>
  </si>
  <si>
    <t>977151123</t>
  </si>
  <si>
    <t>Jádrové vrty diamantovými korunkami do stavebních materiálů D přes 130 do 150 mm</t>
  </si>
  <si>
    <t>https://podminky.urs.cz/item/CS_URS_2024_02/977151123</t>
  </si>
  <si>
    <t>" Pro CHL Ø 150 mm " (0,25)*1+(0,35)*1</t>
  </si>
  <si>
    <t>977151125</t>
  </si>
  <si>
    <t>Jádrové vrty diamantovými korunkami do stavebních materiálů D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</si>
  <si>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</si>
  <si>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</si>
  <si>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</si>
  <si>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</si>
  <si>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</si>
  <si>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</si>
  <si>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https://podminky.urs.cz/item/CS_URS_2024_02/977151126</t>
  </si>
  <si>
    <t>" Pro VZT Ø 210 mm " (0,125)*2+(0,2)*1+(0,25)*2</t>
  </si>
  <si>
    <t>" Pro VZT Ø 225 mm " (0,3)*1</t>
  </si>
  <si>
    <t>977151127</t>
  </si>
  <si>
    <t>Jádrové vrty diamantovými korunkami do stavebních materiálů D přes 225 do 250 mm</t>
  </si>
  <si>
    <t>https://podminky.urs.cz/item/CS_URS_2024_02/977151127</t>
  </si>
  <si>
    <t>" Pro VZT Ø 250 mm " (0,25)*1</t>
  </si>
  <si>
    <t>977151128</t>
  </si>
  <si>
    <t>Jádrové vrty diamantovými korunkami do stavebních materiálů D přes 250 do 300 mm</t>
  </si>
  <si>
    <t>https://podminky.urs.cz/item/CS_URS_2024_02/977151128</t>
  </si>
  <si>
    <t>" Pro VZT Ø 300 mm " (0,4)*1</t>
  </si>
  <si>
    <t>" Pro VZT Ø 260 mm " (0,125)*2</t>
  </si>
  <si>
    <t>977151199 SPC</t>
  </si>
  <si>
    <t>Jádrové vrty do stropů i stěn diamantovými korunkami do stavebních materiálů D do 100 mm</t>
  </si>
  <si>
    <t>Poznámka k položce:_x000D_
" V ceně provedení vrtu, odvozu a likvidace suti a další nutné prací souvisejících s provedením prostupů prováděnými vrty pro vedení instalací. "_x000D_
" POZN: Jedná se o provedení prostupů, nikde jinde v soupise nespecifikovaných, ale nutných pro provedení díla. Jedná se především o prostupy pro vedení kabelů elektro.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</si>
  <si>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</si>
  <si>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</si>
  <si>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</si>
  <si>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</si>
  <si>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</si>
  <si>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https://podminky.urs.cz/item/CS_URS_2024_02/977151218</t>
  </si>
  <si>
    <t>" Pro ZTI Ø 100 mm " (0,25)*5</t>
  </si>
  <si>
    <t>977151223</t>
  </si>
  <si>
    <t>Jádrové vrty dovrchní diamantovými korunkami do stavebních materiálů D přes 130 do 150 mm</t>
  </si>
  <si>
    <t>https://podminky.urs.cz/item/CS_URS_2024_02/977151223</t>
  </si>
  <si>
    <t>" Pro ZTI Ø 150 mm " (0,25)*4</t>
  </si>
  <si>
    <t>" Pro ELE Ø 150 mm " (0,25)*1</t>
  </si>
  <si>
    <t>" Řezání v betonových konstrukcích z důvodu bourání prostupů pro profese. "</t>
  </si>
  <si>
    <t>" Řezání pro vybourání otvorů ve stěnách "</t>
  </si>
  <si>
    <t>" Pro ZTI 370×170 mm v tl. konstrukce 200 mm " (0,37*2+0,17*2)*1</t>
  </si>
  <si>
    <t>" Pro UT+VZT 500×200 mm v tl. konstrukce 200 mm " (0,5*2+0,2*2)*1</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</si>
  <si>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</si>
  <si>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</si>
  <si>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</si>
  <si>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</si>
  <si>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</si>
  <si>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</si>
  <si>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</si>
  <si>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</si>
  <si>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</si>
  <si>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</si>
  <si>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</si>
  <si>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</si>
  <si>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</si>
  <si>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</si>
  <si>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</si>
  <si>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</si>
  <si>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https://podminky.urs.cz/item/CS_URS_2024_02/977211115</t>
  </si>
  <si>
    <t>" Pro CHL 100×150 mm v tl. konstrukce 550 mm " (0,1*2+0,15*2)*1</t>
  </si>
  <si>
    <t>820</t>
  </si>
  <si>
    <t>985324911</t>
  </si>
  <si>
    <t>Ochranný nátěr betonu Příplatek k cenám za práci ve stísněném prostoru</t>
  </si>
  <si>
    <t>-1270653496</t>
  </si>
  <si>
    <t>https://podminky.urs.cz/item/CS_URS_2024_02/985324911</t>
  </si>
  <si>
    <t>" Příplatek k ochrannému nátěru betonových konstrukcí anglických dvorků "</t>
  </si>
  <si>
    <t>" Příplatek k nátěru ŽB konstrukcí anglických dvorků - dna " (12,8+9,3+12,9)</t>
  </si>
  <si>
    <t>" Příplatek k nátěru ŽB konstrukcí anglických dvorků - vnějších stěn " ((22,7+13,9)*3,0)</t>
  </si>
  <si>
    <t>" Příplatek k nátěru ŽB konstrukcí anglických dvorků - vnitřních stěn " ((5,0*8+5,4+7,3)*2,8)</t>
  </si>
  <si>
    <t>" Příplatek k nátěru ŽB konstrukcí anglických dvorků - horních ploch " (3,6+5,6)</t>
  </si>
  <si>
    <t>802</t>
  </si>
  <si>
    <t>985131311</t>
  </si>
  <si>
    <t>Očištění ploch stěn, rubu kleneb a podlah ruční dočištění ocelovými kartáči</t>
  </si>
  <si>
    <t>-631737634</t>
  </si>
  <si>
    <t>https://podminky.urs.cz/item/CS_URS_2024_02/985131311</t>
  </si>
  <si>
    <t xml:space="preserve">" Očištění povrchu stěn vnitřních i vnějších před provedením uhlíkových lamel " </t>
  </si>
  <si>
    <t>" 1. PP - část A " ((2,5*2,2-1,5*1,2)*3+(1,9*2,5-0,9*1,5)*3+(2,5*2,5-1,5*1,5)*1)*2</t>
  </si>
  <si>
    <t>" POZN: Rozměr navýšen na každou stranu o 500 mm - 400 mm délak lamel + 100 mm rezerva. "</t>
  </si>
  <si>
    <t>803</t>
  </si>
  <si>
    <t>985139112</t>
  </si>
  <si>
    <t>Očištění ploch Příplatek k cenám za plochu do 10 m2 jednotlivě</t>
  </si>
  <si>
    <t>-2128156806</t>
  </si>
  <si>
    <t>https://podminky.urs.cz/item/CS_URS_2024_02/985139112</t>
  </si>
  <si>
    <t xml:space="preserve">" Příplatek k očištění povrchu stěn vnitřních i vnějších před provedením uhlíkových lamel " </t>
  </si>
  <si>
    <t>804</t>
  </si>
  <si>
    <t>985341121 RTO</t>
  </si>
  <si>
    <t>Uhlíkové lamely pro zesílení nosných železobetonových konstrukcí stěn tloušťky 1,4 mm modulu pružnosti 170 kN/mm2, lepené na povrch, šířky 60 mm</t>
  </si>
  <si>
    <t>-1748044695</t>
  </si>
  <si>
    <t>"  Provedení zesílení konstrukce stěn uhlíkovými lamelami "</t>
  </si>
  <si>
    <t>" Zesílení stěn uhlíkovými lamelami CFRP S60×1,4 mm- 1. PP - část A - vnitřní i vnější povrch " (100,0)</t>
  </si>
  <si>
    <t>805</t>
  </si>
  <si>
    <t>985139901 SPC</t>
  </si>
  <si>
    <t xml:space="preserve">Odmaštění povrchů konstrukcí vč. opláchnutí a odstranění nesoudržných vrstev </t>
  </si>
  <si>
    <t>-87509603</t>
  </si>
  <si>
    <t>Poznámka k položce:_x000D_
"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</si>
  <si>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 Odmaštění povrchů stěn před provedením uhlíkových lamel vč. odstranění případných nesoudržných vrstev podkladu."  50,6</t>
  </si>
  <si>
    <t>" Odmaštění povrchu konstrukcí anglických dvorků "</t>
  </si>
  <si>
    <t>" Odmaštění povrchu ŽB konstrukcí anglických dvorků - dna " (12,8+9,3+12,9)</t>
  </si>
  <si>
    <t>" Odmaštění povrchuŽB konstrukcí anglických dvorků - vnějších stěn " ((22,7+13,9)*3,0)</t>
  </si>
  <si>
    <t>" Odmaštění povrchuŽB konstrukcí anglických dvorků - vnitřních stěn " ((5,0*8+5,4+7,3)*2,8)</t>
  </si>
  <si>
    <t>" Odmaštění povrchuŽB konstrukcí anglických dvorků - horních ploch " (3,6+5,6)</t>
  </si>
  <si>
    <t>806</t>
  </si>
  <si>
    <t>985312111</t>
  </si>
  <si>
    <t>Stěrka k vyrovnání ploch reprofilovaného betonu stěn, tloušťky do 2 mm</t>
  </si>
  <si>
    <t>1193001274</t>
  </si>
  <si>
    <t>https://podminky.urs.cz/item/CS_URS_2024_02/985312111</t>
  </si>
  <si>
    <t xml:space="preserve">" Vyrovnání případných nerovností povrchu stěn před provedením lamel  " </t>
  </si>
  <si>
    <t>807</t>
  </si>
  <si>
    <t>985399901 SPC</t>
  </si>
  <si>
    <t>D+M Protipožární obklad pro ochranu lamel speciálními lepenými deska tl. 60 mm</t>
  </si>
  <si>
    <t>1520750278</t>
  </si>
  <si>
    <t xml:space="preserve">Poznámka k položce:_x000D_
" V ceně desky, lepidlo, veškerý nutný materiál pro lepení protipožárních desek vč. přesunu hmot. "_x000D_
</t>
  </si>
  <si>
    <t>" Protipožární obklad stěn z minerálních vláken tl. 60 mm jako ochrana uhlíkových lamel, pro zajištění požární odolnosti min. R60. "</t>
  </si>
  <si>
    <t>" Protipožární obklad  lamel v části nadpraží - uvažována v. = 0,25 m " ((2,5*4+1,9*3)*0,25)*1,1</t>
  </si>
  <si>
    <t>810</t>
  </si>
  <si>
    <t>985131111</t>
  </si>
  <si>
    <t>Očištění ploch stěn, rubu kleneb a podlah tlakovou vodou</t>
  </si>
  <si>
    <t>1195280609</t>
  </si>
  <si>
    <t>https://podminky.urs.cz/item/CS_URS_2024_02/985131111</t>
  </si>
  <si>
    <t>" Očištění konstrukcí anglických tvorků tlakovou vodou "</t>
  </si>
  <si>
    <t>" Očištění ŽB konstrukcí anglických dvorků - dna " (12,8+9,3+12,9)</t>
  </si>
  <si>
    <t>" Očištění ŽB konstrukcí anglických dvorků - vnějších stěn " ((22,7+13,9)*3,0)</t>
  </si>
  <si>
    <t>" Očištění ŽB konstrukcí anglických dvorků - vnitřních stěn " ((5,0*8+5,4+7,3)*2,8)</t>
  </si>
  <si>
    <t>" Očištění ŽB konstrukcí anglických dvorků - horních ploch " (3,6+5,6)</t>
  </si>
  <si>
    <t>811</t>
  </si>
  <si>
    <t>2047533709</t>
  </si>
  <si>
    <t>" Dočištění konstrukcí anglických tvorků ručně po očištění tlakovou vodou. "</t>
  </si>
  <si>
    <t>" Dočištění ŽB konstrukcí anglických dvorků - dna " (12,8+9,3+12,9)</t>
  </si>
  <si>
    <t>" Dočištění ŽB konstrukcí anglických dvorků - vnějších stěn " ((22,7+13,9)*3,0)</t>
  </si>
  <si>
    <t>" Dočištění ŽB konstrukcí anglických dvorků - vnitřních stěn " ((5,0*8+5,4+7,3)*2,8)</t>
  </si>
  <si>
    <t>" Dočištění ŽB konstrukcí anglických dvorků - horních ploch " (3,6+5,6)</t>
  </si>
  <si>
    <t>812</t>
  </si>
  <si>
    <t>985139111</t>
  </si>
  <si>
    <t>Očištění ploch Příplatek k cenám za práci ve stísněném prostoru</t>
  </si>
  <si>
    <t>-129371940</t>
  </si>
  <si>
    <t>https://podminky.urs.cz/item/CS_URS_2024_02/985139111</t>
  </si>
  <si>
    <t>" Příplatek za provádění čištění ve stísněném prostoru - v anglických dvorcích "</t>
  </si>
  <si>
    <t>" Příplatek za čištění ŽB konstrukcí anglických dvorků " (12,8+9,3+12,9)</t>
  </si>
  <si>
    <t>813</t>
  </si>
  <si>
    <t>985312112</t>
  </si>
  <si>
    <t>Stěrka k vyrovnání ploch reprofilovaného betonu stěn, tloušťky přes 2 do 3 mm</t>
  </si>
  <si>
    <t>118658853</t>
  </si>
  <si>
    <t>https://podminky.urs.cz/item/CS_URS_2024_02/985312112</t>
  </si>
  <si>
    <t>" Stěrka k vyrovnání povrchu před provedením reprofilace betonu - uvažována tl. do 3 mm "</t>
  </si>
  <si>
    <t>" Stěrka pro vyrovnání ŽB konstrukcí anglických dvorků - vnějších stěn " ((22,7+13,9)*3,0)*0,3</t>
  </si>
  <si>
    <t>" Stěrka pro vyrovnání ŽB konstrukcí anglických dvorků - vnitřních stěn " ((5,0*8+5,4+7,3)*2,8)*0,3</t>
  </si>
  <si>
    <t>" POZN: Reprofilace a stěrka uvažována v maximální ploše 30 % z celkové plochy konstrukce "</t>
  </si>
  <si>
    <t>814</t>
  </si>
  <si>
    <t>985312132</t>
  </si>
  <si>
    <t>Stěrka k vyrovnání ploch reprofilovaného betonu rubu kleneb a podlah, tloušťky přes 2 do 3 mm</t>
  </si>
  <si>
    <t>-1436475904</t>
  </si>
  <si>
    <t>https://podminky.urs.cz/item/CS_URS_2024_02/985312132</t>
  </si>
  <si>
    <t>" Stěrka pro vyrovnání ŽB konstrukcí anglických dvorků - dna " (12,8+9,3+12,9)*0,3</t>
  </si>
  <si>
    <t>" Stěrka pro vyrovnání ŽB konstrukcí anglických dvorků - horních ploch " (3,6+5,6)*0,3</t>
  </si>
  <si>
    <t>818</t>
  </si>
  <si>
    <t>985312191</t>
  </si>
  <si>
    <t>Stěrka k vyrovnání ploch reprofilovaného betonu Příplatek k cenám za práci ve stísněném prostoru</t>
  </si>
  <si>
    <t>-446385489</t>
  </si>
  <si>
    <t>https://podminky.urs.cz/item/CS_URS_2024_02/985312191</t>
  </si>
  <si>
    <t>" Příplatek za provádění stěrky ve stísněném prostoru - v anglických dvorcích "</t>
  </si>
  <si>
    <t>" Příplatek za stěrku ŽB konstrukcí anglických dvorků " (12,8+9,3+12,9)</t>
  </si>
  <si>
    <t>815</t>
  </si>
  <si>
    <t>985311113</t>
  </si>
  <si>
    <t>Reprofilace betonu sanačními maltami na cementové bázi ručně stěn, tloušťky přes 20 do 30 mm</t>
  </si>
  <si>
    <t>-1870213286</t>
  </si>
  <si>
    <t>https://podminky.urs.cz/item/CS_URS_2024_02/985311113</t>
  </si>
  <si>
    <t>" Reprofilace betonu - uvažována tl. do 3 mm "</t>
  </si>
  <si>
    <t>" Reprofilace ŽB konstrukcí anglických dvorků - vnějších stěn " ((22,7+13,9)*3,0)*0,3</t>
  </si>
  <si>
    <t>" Reprofilace ŽB konstrukcí anglických dvorků - vnitřních stěn " ((5,0*8+5,4+7,3)*2,8)*0,3</t>
  </si>
  <si>
    <t>816</t>
  </si>
  <si>
    <t>985311313</t>
  </si>
  <si>
    <t>Reprofilace betonu sanačními maltami na cementové bázi ručně rubu kleneb a podlah, tloušťky přes 20 do 30 mm</t>
  </si>
  <si>
    <t>124458872</t>
  </si>
  <si>
    <t>https://podminky.urs.cz/item/CS_URS_2024_02/985311313</t>
  </si>
  <si>
    <t>" Reprofilace ŽB konstrukcí anglických dvorků - dna " (12,8+9,3+12,9)*0,3</t>
  </si>
  <si>
    <t>" Reprofilace ŽB konstrukcí anglických dvorků - horních ploch " (3,6+5,6)*0,3</t>
  </si>
  <si>
    <t>817</t>
  </si>
  <si>
    <t>985311911</t>
  </si>
  <si>
    <t>Reprofilace betonu sanačními maltami na cementové bázi ručně Příplatek k cenám za práci ve stísněném prostoru</t>
  </si>
  <si>
    <t>-150595433</t>
  </si>
  <si>
    <t>https://podminky.urs.cz/item/CS_URS_2024_02/985311911</t>
  </si>
  <si>
    <t>" Příplatek za provádění reprofilace ve stísněném prostoru - v anglických dvorcích "</t>
  </si>
  <si>
    <t>" Příplatek za reprofilace ŽB konstrukcí anglických dvorků " (12,8+9,3+12,9)</t>
  </si>
  <si>
    <t>819</t>
  </si>
  <si>
    <t>985324111</t>
  </si>
  <si>
    <t>Ochranný nátěr betonu na bázi silanu impregnační dvojnásobný S1 (OS-A)</t>
  </si>
  <si>
    <t>-2125857484</t>
  </si>
  <si>
    <t>https://podminky.urs.cz/item/CS_URS_2024_02/985324111</t>
  </si>
  <si>
    <t>" Případný ochranný nátěr betonových konstrukcí anglických dvorků "</t>
  </si>
  <si>
    <t>" Ochranný nátěr ŽB konstrukcí anglických dvorků - dna " (12,8+9,3+12,9)</t>
  </si>
  <si>
    <t>" Ochranný nátěr ŽB konstrukcí anglických dvorků - vnějších stěn " ((22,7+13,9)*3,0)</t>
  </si>
  <si>
    <t>" Ochranný nátěr ŽB konstrukcí anglických dvorků - vnitřních stěn " ((5,0*8+5,4+7,3)*2,8)</t>
  </si>
  <si>
    <t>" Ochranný nátěr ŽB konstrukcí anglických dvorků - horních ploch " (3,6+5,6)</t>
  </si>
  <si>
    <t>" POZN: Výměra vztažena na celkovou plochu ŽB konstrukcí anglických dvorků "</t>
  </si>
  <si>
    <t>" Směsný stavební odpad " (0,155)+(3,261)</t>
  </si>
  <si>
    <t>" Směsný stavební odpad - navýšení množství vlivem doplnění položek na řezání otvorů v SDK - ZD č. 21 " 0,105+0,04+0,56+0,112+0,022+0,031+0,011+0,055</t>
  </si>
  <si>
    <t xml:space="preserve">" Příplatek k odvozu suti a vybouraných hmot na skládku ZKD 1 km přes 1 km - uvažována skládka ve vzdálenosti do 10 km " </t>
  </si>
  <si>
    <t>" Směsný stavební odpad " (3,416)*9</t>
  </si>
  <si>
    <t>" Směsný stavební odpad - navýšení množství vlivem řezání otvorů v SDK - ZD č. 21 " (0,105+0,04+0,56+0,112+0,022+0,031+0,011+0,055)*9</t>
  </si>
  <si>
    <t>" Směsný stavební odpad " (3,416)</t>
  </si>
  <si>
    <t>" Směsný stavební odpad - navýšení množství vlivem doplnění položek na řezání otvorů v SDK - ZD č. 21 " (0,936)</t>
  </si>
  <si>
    <t>998011009</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</si>
  <si>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</si>
  <si>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</si>
  <si>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 Přesun hmot pro objekt urgentu " 2851,382+13,935</t>
  </si>
  <si>
    <t>" Úprava množství vlivem změn z ZD č. 13 " (0,051+0,201+0,475+0,071+4,666+0,808+0,142+0,622+0,038+0,164+0,055)</t>
  </si>
  <si>
    <t>998018001</t>
  </si>
  <si>
    <t>Přesun hmot ruční pro budovy v do 6 m</t>
  </si>
  <si>
    <t>https://podminky.urs.cz/item/CS_URS_2024_02/998018001</t>
  </si>
  <si>
    <t>" Přesun hmot pro zásyp okolo anglických dvorků " 86,43+50,32</t>
  </si>
  <si>
    <t>998004011</t>
  </si>
  <si>
    <t>Přesun hmot pro injektování, kotvy a mikropiloty</t>
  </si>
  <si>
    <t>https://podminky.urs.cz/item/CS_URS_2024_02/998004011</t>
  </si>
  <si>
    <t>" Přesun hmot pro mikropiloty. " 35,006</t>
  </si>
  <si>
    <t>" Přesun hmot pro zajištění stavební jámy - úprava po ZD č. 21 " 16,689</t>
  </si>
  <si>
    <t>" Stavební práce a dodávky spojené s provedením funkčního celku HSV - výpomoce, doplňkové práce a dodávky,kompletace apod. " (40,0)</t>
  </si>
  <si>
    <t>711161383</t>
  </si>
  <si>
    <t>Izolace proti zemní vlhkosti nopovou fólií ukončení horní lištou</t>
  </si>
  <si>
    <t>https://podminky.urs.cz/item/CS_URS_2024_02/711161383</t>
  </si>
  <si>
    <t>" Lišta nopové fólie kolem nepodsklepené části budovy "  (100,5)*1,1</t>
  </si>
  <si>
    <t>711141559 RTO</t>
  </si>
  <si>
    <t>Provedení izolace pásy přitavením vodorovné NAIP</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</si>
  <si>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</si>
  <si>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</si>
  <si>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</si>
  <si>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</si>
  <si>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</si>
  <si>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</si>
  <si>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</si>
  <si>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</si>
  <si>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 HI z SBS modifikovaného asfaltového pásu "</t>
  </si>
  <si>
    <t>" Vodorovná HI " (384,4+145,8+42,0+376,4)*1,15</t>
  </si>
  <si>
    <t>711111001 RTO</t>
  </si>
  <si>
    <t>Provedení izolace vodorovné za studena nátěrem penetračním</t>
  </si>
  <si>
    <t>" Provedení asfaltového laku pod vodorovnou HI "</t>
  </si>
  <si>
    <t xml:space="preserve"> " Modifikovaný asfaltový penetrační lak na bázi rozpouštědel pod asfaltovou hydroizolaci  "</t>
  </si>
  <si>
    <t>11163150</t>
  </si>
  <si>
    <t>lak penetrační asfaltový</t>
  </si>
  <si>
    <t xml:space="preserve">" penetrační lak asfaltový - uvažována spotřeba 0,4 kg/m2 " </t>
  </si>
  <si>
    <t>" Peentrační lak pod vodorovnou HI " ((948,6*0,4)/1000)*1,1</t>
  </si>
  <si>
    <t>711142559 RTO</t>
  </si>
  <si>
    <t>Provedení izolace pásy přitavením svislé NAIP</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</si>
  <si>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</si>
  <si>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</si>
  <si>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</si>
  <si>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</si>
  <si>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 Sivslá HI " (237,11+47,43+35,0)*1,2</t>
  </si>
  <si>
    <t>711112001 RTO</t>
  </si>
  <si>
    <t>Provedení izolace svislé za studena nátěrem penetračním</t>
  </si>
  <si>
    <t>" Peentrační lak pod vodorovnou HI " ((319,54*0,4)/1000)*1,15</t>
  </si>
  <si>
    <t>711999901 SPC</t>
  </si>
  <si>
    <t>Příplatek k izolacím proti vlhkosti, vodě a plynům za provedení detailů a dalších prvků samostatně nespecifikované</t>
  </si>
  <si>
    <t>Poznámka k položce:_x000D_
" Příplatek za řešení detailů a dalších prvků při realizaci HI. Např.:_x000D_
 - za zesílení hydroizolace v rozích a koutech;_x000D_
 - za systémové řešení prostupů, utěsnění prostupů pomocí speciální tmelů (lepidel); _x000D_
 - za provedení spojů a těsnění HI u prostupů v 2. kategorii těsnosti;_x000D_
 - za ometení povrchu před provedením nátěru;_x000D_
 - další veškeré nutné prvky, profily a práce potřebné pro provedení HI. "_x000D_
" POZN: Výměra vztažena a celkovou plochu HI "</t>
  </si>
  <si>
    <t>" Příplatek k provedení HI za provedení detailů a samostatně nespecifikované prvky a práce." (948,6)+(319,54)</t>
  </si>
  <si>
    <t>998711212</t>
  </si>
  <si>
    <t>Přesun hmot pro izolace proti vodě, vlhkosti a plynům stanovený procentní sazbou (%) z ceny vodorovná dopravní vzdálenost do 50 m s omezením mechanizace v objektech výšky přes 6 do 12 m- 2,47 %</t>
  </si>
  <si>
    <t>%</t>
  </si>
  <si>
    <t>https://podminky.urs.cz/item/CS_URS_2024_02/998711212</t>
  </si>
  <si>
    <t>Poznámka k položce:_x000D_
" POZN: Hodnotu v popisu položky je nutno doplnit pro základní výpočet přesunu hmot do sloupce jednotkové ceny dle ceníkových standardů.  V tomto případě je to hodnota 2,47. "</t>
  </si>
  <si>
    <t>HZS2161</t>
  </si>
  <si>
    <t>Hodinová zúčtovací sazba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</si>
  <si>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</si>
  <si>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</si>
  <si>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</si>
  <si>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</si>
  <si>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</si>
  <si>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</si>
  <si>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</si>
  <si>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</si>
  <si>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</si>
  <si>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</si>
  <si>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</si>
  <si>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</si>
  <si>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</si>
  <si>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 Rozchodníková rohož "</t>
  </si>
  <si>
    <t>" Střecha nad 1.NP " (579,26)*1,1</t>
  </si>
  <si>
    <t>712771401</t>
  </si>
  <si>
    <t>Provedení vegetační vrstvy ze substrátu tl do 100 mm vegetační střechy sklon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</si>
  <si>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</si>
  <si>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</si>
  <si>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</si>
  <si>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</si>
  <si>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</si>
  <si>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 Substrát pro vegetační střechu "</t>
  </si>
  <si>
    <t>" Střecha nad 1.NP " ((579,26)*0,08)*1,05</t>
  </si>
  <si>
    <t>712771271</t>
  </si>
  <si>
    <t>Provedení filtrační vrstvy vegetační střechy z textilií sklon do 5°</t>
  </si>
  <si>
    <t>https://podminky.urs.cz/item/CS_URS_2024_02/712771271</t>
  </si>
  <si>
    <t>" Montáž filtrační netkané textílie "</t>
  </si>
  <si>
    <t>" Filtrační netkaná textílie pro extenzivní a  intenzivní ozelenění z polyester/polypropylenu (125 g/m2) "</t>
  </si>
  <si>
    <t>69311020 RTO</t>
  </si>
  <si>
    <t>geotextilie netkaná separační, ochranná, filtrační, drenážní PP 125g/m2</t>
  </si>
  <si>
    <t>" Filtrační netkaná textilie "</t>
  </si>
  <si>
    <t>" Střecha nad 1.NP "  (579,26)*1,15</t>
  </si>
  <si>
    <t>712771223</t>
  </si>
  <si>
    <t>Provedení drenážní vrstvy vegetační střechy z plastových nopových fólií v nopů přes 25 mm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</si>
  <si>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</si>
  <si>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</si>
  <si>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</si>
  <si>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</si>
  <si>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</si>
  <si>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 Drenážní a hydroakumulační prvek "</t>
  </si>
  <si>
    <t>" Střecha nad 1.NP " (579,26)*1,15</t>
  </si>
  <si>
    <t>712771101</t>
  </si>
  <si>
    <t>Provedení ochranné vrstvy z textilií nebo rohoží volně s přesahem vegetační střechy sklon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</si>
  <si>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</si>
  <si>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</si>
  <si>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</si>
  <si>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</si>
  <si>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</si>
  <si>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 Ochranná rohož "</t>
  </si>
  <si>
    <t>712341559</t>
  </si>
  <si>
    <t>Provedení povlakové krytiny střech do 10° pásy NAIP přitavením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</si>
  <si>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</si>
  <si>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</si>
  <si>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</si>
  <si>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</si>
  <si>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</si>
  <si>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Poznámka k položce:_x000D_
" Natavitelný asfaltový pás "</t>
  </si>
  <si>
    <t>712331111</t>
  </si>
  <si>
    <t>Provedení povlakové krytiny střech do 10° podkladní vrstvy pásy na sucho samolepící</t>
  </si>
  <si>
    <t>410</t>
  </si>
  <si>
    <t>https://podminky.urs.cz/item/CS_URS_2024_02/712331111</t>
  </si>
  <si>
    <t>" Provedení asfaltového samolepícího pásu "</t>
  </si>
  <si>
    <t>" SBS asfaltový modifikovaný samolepící pás za studena, nosná vložka skelná mřížka se skelnou rohoží - tl. 3,0 mm "</t>
  </si>
  <si>
    <t>205</t>
  </si>
  <si>
    <t>62856009 SPC</t>
  </si>
  <si>
    <t>asfaltový pás tl. 3,0 mm</t>
  </si>
  <si>
    <t>412</t>
  </si>
  <si>
    <t>" Samolepící asfaltový pás "</t>
  </si>
  <si>
    <t>713141336 RTO</t>
  </si>
  <si>
    <t>Montáž izolace tepelné střech plochých, spádová vrstva</t>
  </si>
  <si>
    <t>414</t>
  </si>
  <si>
    <t>" Montáž spádových klínů "</t>
  </si>
  <si>
    <t>" Spádové klíny tepelná izolace - PIR, λ = 0,022 W/(m.K), spád 3% tl. 20 - 300 mm "</t>
  </si>
  <si>
    <t>28376149 SPC</t>
  </si>
  <si>
    <t>spádové klíny tl. 20 - 300 mm</t>
  </si>
  <si>
    <t>416</t>
  </si>
  <si>
    <t>Poznámka k položce:_x000D_
" POZN: Jelikož se jedná o plochu, uvažována průměrná výška spádových klínů 180 mm. "</t>
  </si>
  <si>
    <t>" Spádové klíny - izolace - PIR, λ = 0,022 W/(m.K),- tl. 20 - 300 mm "</t>
  </si>
  <si>
    <t>" Střecha nad 1.NP " (579,26)*0,18*1,10</t>
  </si>
  <si>
    <t>713141152 RTO</t>
  </si>
  <si>
    <t>Montáž izolace tepelné střech plochých 2 vrstvy rohoží, pásů, dílců, desek</t>
  </si>
  <si>
    <t>418</t>
  </si>
  <si>
    <t>" Montáž tepelní izolace střech ve 2 vrstvách "</t>
  </si>
  <si>
    <t>" Tepelná izolace kladená ve dvou vrstvách - PIR s oboustrannou krycí vrstvou z černého hliníku, rovinné s polodrážkou λ = 0,022 W/(m.K) - tl. 260 m</t>
  </si>
  <si>
    <t>28376598 SPC</t>
  </si>
  <si>
    <t>tepelná izolace tl. 120 mm</t>
  </si>
  <si>
    <t>420</t>
  </si>
  <si>
    <t>" Tepelná izolace PIR s oboustrannou krycí vrstvou z černého hliníku, rovinné s polodrážkou λ = 0,022 W/(m.K) "</t>
  </si>
  <si>
    <t>" Střecha nad 1.NP "  (579,26)*1,10</t>
  </si>
  <si>
    <t>28376599 SPC</t>
  </si>
  <si>
    <t>tepelná izolace tl. 140 mm</t>
  </si>
  <si>
    <t>422</t>
  </si>
  <si>
    <t>424</t>
  </si>
  <si>
    <t>" Natavitelný SBS modifikovaný asfaltový pás s nosnou vložkou z hliníkovo-polyesterové a skelné rohože - tl. 4,0 mm "</t>
  </si>
  <si>
    <t>62836119 SPC</t>
  </si>
  <si>
    <t>natavitelný asfaltový pás tl. 4 mm</t>
  </si>
  <si>
    <t>426</t>
  </si>
  <si>
    <t>" Natavitelný asfaltový páás "</t>
  </si>
  <si>
    <t>712311101</t>
  </si>
  <si>
    <t>Provedení povlakové krytiny střech do 10° za studena lakem penetračním nebo asfaltovým</t>
  </si>
  <si>
    <t>428</t>
  </si>
  <si>
    <t>https://podminky.urs.cz/item/CS_URS_2024_02/712311101</t>
  </si>
  <si>
    <t>" Provedení penetračního nátěru "</t>
  </si>
  <si>
    <t>" Asfaltový penetrační lak na bázi rozpouštědel "</t>
  </si>
  <si>
    <t>430</t>
  </si>
  <si>
    <t>" Penetrační asfaltový nátěr - uvažována spotřeba 0,4 kg/m2 "</t>
  </si>
  <si>
    <t>" Střecha nad 1.NP "  ((579,26*0,4)/1000)*1,1</t>
  </si>
  <si>
    <t>712 - 2</t>
  </si>
  <si>
    <t>D+M Střecha plochá - kačírek - Specifikace dle PD - III.a-D.1.1.c.03. - I.S2</t>
  </si>
  <si>
    <t>712771201</t>
  </si>
  <si>
    <t>Provedení drenážní vrstvy vegetační střechy z kameniva tl do 100 mm sklon do 5°</t>
  </si>
  <si>
    <t>432</t>
  </si>
  <si>
    <t>https://podminky.urs.cz/item/CS_URS_2024_02/712771201</t>
  </si>
  <si>
    <t>Poznámka k položce:_x000D_
" POZN: Jelikož se jedná o kačírek u atiky "</t>
  </si>
  <si>
    <t>" Provedení vrstvy z kačírku "</t>
  </si>
  <si>
    <t>" Praný říční štěrk - kačírek - frakce 8-16 - tl. 80 mm "</t>
  </si>
  <si>
    <t>" Střecha " (26,44)</t>
  </si>
  <si>
    <t>58337401</t>
  </si>
  <si>
    <t>kamenivo dekorační (kačírek) frakce 8/16</t>
  </si>
  <si>
    <t>434</t>
  </si>
  <si>
    <t>" Prané říční kamenivo - kačírek "</t>
  </si>
  <si>
    <t>" Střecha "  (26,44)*0,08*1,55*1,05</t>
  </si>
  <si>
    <t>436</t>
  </si>
  <si>
    <t>438</t>
  </si>
  <si>
    <t>" Střecha "  (26,44)*1,15</t>
  </si>
  <si>
    <t>440</t>
  </si>
  <si>
    <t>442</t>
  </si>
  <si>
    <t>" Střecha " (26,44)*1,15</t>
  </si>
  <si>
    <t>444</t>
  </si>
  <si>
    <t>446</t>
  </si>
  <si>
    <t>223</t>
  </si>
  <si>
    <t>448</t>
  </si>
  <si>
    <t>450</t>
  </si>
  <si>
    <t>" Natavitelný asfaltový pás "</t>
  </si>
  <si>
    <t>225</t>
  </si>
  <si>
    <t>452</t>
  </si>
  <si>
    <t>454</t>
  </si>
  <si>
    <t>227</t>
  </si>
  <si>
    <t>456</t>
  </si>
  <si>
    <t>458</t>
  </si>
  <si>
    <t>" Střecha " (26,44)*0,3*1,10</t>
  </si>
  <si>
    <t>229</t>
  </si>
  <si>
    <t>460</t>
  </si>
  <si>
    <t>462</t>
  </si>
  <si>
    <t>" Střecha "  (26,44)*1,10</t>
  </si>
  <si>
    <t>231</t>
  </si>
  <si>
    <t>464</t>
  </si>
  <si>
    <t>466</t>
  </si>
  <si>
    <t>233</t>
  </si>
  <si>
    <t>468</t>
  </si>
  <si>
    <t>470</t>
  </si>
  <si>
    <t>235</t>
  </si>
  <si>
    <t>472</t>
  </si>
  <si>
    <t>" Střecha "  ((26,44*0,4)/1000)*1,1</t>
  </si>
  <si>
    <t>712 - 3</t>
  </si>
  <si>
    <t>Povlakové krytiny - Ostatní práce a materiál povlakových krytin mimo skladeb</t>
  </si>
  <si>
    <t>712999901 SPC</t>
  </si>
  <si>
    <t>D+M Příprava podkladu před pokládkou střešního pláště - Specifikace dle PD</t>
  </si>
  <si>
    <t>474</t>
  </si>
  <si>
    <t>" - Vyčištění podkladu, vyspravení, vyrovnání, odstranění nerovností apod." (579,26+26,44)</t>
  </si>
  <si>
    <t>237</t>
  </si>
  <si>
    <t>712999902 SPC</t>
  </si>
  <si>
    <t>Příplatek k povlakovým krytinám za provedení detailů a dalších prvků</t>
  </si>
  <si>
    <t>476</t>
  </si>
  <si>
    <t>Poznámka k položce:_x000D_
" Příplatek za řešební detailů a dalších prvků při pokládce střešního práce. Např.:_x000D_
 - za zesílení izolace při řešení detailů v rozích a u prostupů;_x000D_
 - za zesílení TI v místě vpustí;_x000D_
 - za použití jiného truho kotvení vrstev než je v položce - složitější provedení;_x000D_
 - další veškeré nutné prvky, profily a práce potřebné pro provedení povlakových krytin - skaldby střech. "_x000D_
" POZN: Výměra vztažena a celkovou plochu střech "</t>
  </si>
  <si>
    <t>998712201</t>
  </si>
  <si>
    <t>Přesun hmot procentní pro krytiny povlakové v objektech v do 6 m - 2,71 %</t>
  </si>
  <si>
    <t>478</t>
  </si>
  <si>
    <t>https://podminky.urs.cz/item/CS_URS_2024_02/998712201</t>
  </si>
  <si>
    <t>Poznámka k položce:_x000D_
" POZN: Hodnotu v popisu položky je nutno doplnit pro základní výpočet přesunu hmot do sloupce jednotkové ceny dle ceníkových standardů.  V tomto případě je to hodnota 2,71. "_x000D_
" POZN: V ceně přesunu hmot nutno zohlednit také přesun hmot pro jednotlivé části "</t>
  </si>
  <si>
    <t>239</t>
  </si>
  <si>
    <t>480</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</si>
  <si>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</si>
  <si>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</si>
  <si>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</si>
  <si>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</si>
  <si>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783826625 RTO</t>
  </si>
  <si>
    <t>Silikonová fasádní barva s fotokatalýzou a konzervačními prostředky</t>
  </si>
  <si>
    <t>482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</si>
  <si>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</si>
  <si>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</si>
  <si>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</si>
  <si>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</si>
  <si>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</si>
  <si>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</si>
  <si>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484</t>
  </si>
  <si>
    <t>" Penetrace pod fasádní barvu "</t>
  </si>
  <si>
    <t>622381032 RTO</t>
  </si>
  <si>
    <t>Minerální omítka hlazená</t>
  </si>
  <si>
    <t>486</t>
  </si>
  <si>
    <t>" Omítka na izolaci "</t>
  </si>
  <si>
    <t xml:space="preserve">" Minerální omítka hlazená " </t>
  </si>
  <si>
    <t>243</t>
  </si>
  <si>
    <t>622151001 RTO</t>
  </si>
  <si>
    <t>Penetrace pod minerální omítku</t>
  </si>
  <si>
    <t>488</t>
  </si>
  <si>
    <t>" Penetrace pod omítku "</t>
  </si>
  <si>
    <t>622142001 RTO</t>
  </si>
  <si>
    <t>Minerální tmel základní vrstvy s uhlíkovými vlákny, odolný ostřikující vodě + základní nátěr pod probarvené omítky na bázi akrylátového kopolymeru silikonové pryskyřice a křemičitanů</t>
  </si>
  <si>
    <t>490</t>
  </si>
  <si>
    <t>" Tmel do skladby zateplení "</t>
  </si>
  <si>
    <t>" Minerální tmel základní vrstvy s uhlíkovými vlákny, odolný ostřikující vodě:</t>
  </si>
  <si>
    <t>245</t>
  </si>
  <si>
    <t>713999933 SPC</t>
  </si>
  <si>
    <t>Výztužná tkanina 165 g/m2, velikost oka max. 4x4 mm</t>
  </si>
  <si>
    <t>492</t>
  </si>
  <si>
    <t>" Perlinka do tmelu "</t>
  </si>
  <si>
    <t>" Výztužná tkanina 165 g/m2, velikost oka max. 4x4 mm "</t>
  </si>
  <si>
    <t>" Zateplení budovy - Urgent - ZÁPAD, SEVER, JIH " (104,4+75,8+57,6)*1,15</t>
  </si>
  <si>
    <t>713131143</t>
  </si>
  <si>
    <t>Montáž izolace tepelné stěn a základů lepením celoplošně v kombinaci s mechanickým kotvením rohoží, pásů, dílců, desek</t>
  </si>
  <si>
    <t>494</t>
  </si>
  <si>
    <t>https://podminky.urs.cz/item/CS_URS_2024_02/713131143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</si>
  <si>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</si>
  <si>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</si>
  <si>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</si>
  <si>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</si>
  <si>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</si>
  <si>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</si>
  <si>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496</t>
  </si>
  <si>
    <t>" Tepelná izolace z kamenné vlny s podélnou orientací vláken, λ = 0,036 W/(m.K) - tl. 300 mm "</t>
  </si>
  <si>
    <t>713 - 2</t>
  </si>
  <si>
    <t>D+M KZS - zateplení nad terénem, EPS Perimetr tl. 220 mm - Specif. dle PD - III.a-D.1.1.c.03. - I.F2</t>
  </si>
  <si>
    <t>498</t>
  </si>
  <si>
    <t>" Zateplení budovy - PERIMETR - Urgent - ZÁPAD, SEVER, JIH " (26,75+6,0+22,8)*1,10</t>
  </si>
  <si>
    <t>249</t>
  </si>
  <si>
    <t>500</t>
  </si>
  <si>
    <t>" Zateplení budovy - PERIMETR - Urgent - ZÁPAD, SEVER, JIH" (26,75+6,0+22,8)*1,10</t>
  </si>
  <si>
    <t>502</t>
  </si>
  <si>
    <t>251</t>
  </si>
  <si>
    <t>504</t>
  </si>
  <si>
    <t>506</t>
  </si>
  <si>
    <t>253</t>
  </si>
  <si>
    <t>508</t>
  </si>
  <si>
    <t>" Zateplení budovy - PERIMETR - Urgent - ZÁPAD, SEVER, JIH " (26,75+6,0+22,8)*1,15</t>
  </si>
  <si>
    <t>510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</si>
  <si>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</si>
  <si>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</si>
  <si>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</si>
  <si>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</si>
  <si>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</si>
  <si>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512</t>
  </si>
  <si>
    <t>" Tepelná izolace soklový EPS Perimetr λ = 0,034 W/(m.K) - tl. 220 mm "</t>
  </si>
  <si>
    <t>713 - 3</t>
  </si>
  <si>
    <t>D+M KZS - zateplení pod terénem, EPS Perimetr tl. 220 mm - Specif. dle PD - III.a-D.1.1.c.03. - I.F3</t>
  </si>
  <si>
    <t>711161115</t>
  </si>
  <si>
    <t>Izolace proti zemní vlhkosti nopovou fólií vodorovná, nopek v 20,0 mm, tl do 1,0 mm</t>
  </si>
  <si>
    <t>514</t>
  </si>
  <si>
    <t>https://podminky.urs.cz/item/CS_URS_2024_02/711161115</t>
  </si>
  <si>
    <t>" Nopová f=olie na ochranu "</t>
  </si>
  <si>
    <t>" Zateplení pod terénem - PERIMETR - Urgent - ZÁPAD, SEVER, JIH "  (71,99+50,98+58,59)*1,15</t>
  </si>
  <si>
    <t>257</t>
  </si>
  <si>
    <t>919726123</t>
  </si>
  <si>
    <t>Geotextilie pro ochranu, separaci a filtraci netkaná měrná hm přes 300 do 500 g/m2</t>
  </si>
  <si>
    <t>516</t>
  </si>
  <si>
    <t>https://podminky.urs.cz/item/CS_URS_2024_02/919726123</t>
  </si>
  <si>
    <t>" Ochranná geotextilie "</t>
  </si>
  <si>
    <t>518</t>
  </si>
  <si>
    <t>" Zateplení pod terénem - PERIMETR - Urgent - ZÁPAD, SEVER, JIH  " (71,99+50,98+58,59)</t>
  </si>
  <si>
    <t>259</t>
  </si>
  <si>
    <t>520</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</si>
  <si>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</si>
  <si>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</si>
  <si>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</si>
  <si>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</si>
  <si>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712341559 RTO</t>
  </si>
  <si>
    <t>Provedení povlakové krytiny střech pásy NAIP přitavením v plné ploše - svislé části atiky</t>
  </si>
  <si>
    <t>522</t>
  </si>
  <si>
    <t>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</si>
  <si>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</si>
  <si>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</si>
  <si>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</si>
  <si>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524</t>
  </si>
  <si>
    <t>" Vnitřní zateplení atiky. " (68,85)*1,2</t>
  </si>
  <si>
    <t>712331111 RTO</t>
  </si>
  <si>
    <t>Provedení povlakové krytiny střech podkladní vrstvy pásy na sucho samolepící - svislé části atiky</t>
  </si>
  <si>
    <t>526</t>
  </si>
  <si>
    <t>263</t>
  </si>
  <si>
    <t>528</t>
  </si>
  <si>
    <t>530</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</si>
  <si>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</si>
  <si>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</si>
  <si>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</si>
  <si>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</si>
  <si>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</si>
  <si>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</si>
  <si>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532</t>
  </si>
  <si>
    <t>" Tepelná izolace z kamenné vlny s podélnou orientací vláken, λ = 0,036 W/(m.K) - tl. 160 mm  "</t>
  </si>
  <si>
    <t>" Vnitřní zateplení atiky. " (123,93)*1,10</t>
  </si>
  <si>
    <t>534</t>
  </si>
  <si>
    <t>" Vnitřní zateplení atiky. " (137,7)*0,3</t>
  </si>
  <si>
    <t>267</t>
  </si>
  <si>
    <t>62836119 SPC.1</t>
  </si>
  <si>
    <t>asfaltový pás tl. 4,0 mm</t>
  </si>
  <si>
    <t>536</t>
  </si>
  <si>
    <t>" Vnitřní zateplení atiky. " (41,31)*1,20</t>
  </si>
  <si>
    <t>712311101 RTO</t>
  </si>
  <si>
    <t>Provedení povlakové krytiny střech za studena lakem penetračním nebo asfaltovým - svislé části atiky</t>
  </si>
  <si>
    <t>538</t>
  </si>
  <si>
    <t>269</t>
  </si>
  <si>
    <t>540</t>
  </si>
  <si>
    <t>Poznámka k položce:_x000D_
" Penetrační asfaltový nátěr - uvažována spotřeba 0,4 kg/m2 "</t>
  </si>
  <si>
    <t>" Vnitřní zateplení atiky. "  ((41,31*0,4)/1000)*1,15</t>
  </si>
  <si>
    <t>713 - 5</t>
  </si>
  <si>
    <t>D+M KZS - kamenná vlna tl. 300 mm - Specifikace dle PD - III.a-D.1.1.c.03. - I.F9</t>
  </si>
  <si>
    <t>787911901 SPC</t>
  </si>
  <si>
    <t>Montáž tepleně tvrzeného skla vč. testu a veškerého příslušenství</t>
  </si>
  <si>
    <t>542</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</si>
  <si>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</si>
  <si>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</si>
  <si>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</si>
  <si>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</si>
  <si>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</si>
  <si>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</si>
  <si>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544</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</si>
  <si>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</si>
  <si>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</si>
  <si>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546</t>
  </si>
  <si>
    <t>273</t>
  </si>
  <si>
    <t>548</t>
  </si>
  <si>
    <t>" Penetrace pdo fasádní barvu "</t>
  </si>
  <si>
    <t>550</t>
  </si>
  <si>
    <t>275</t>
  </si>
  <si>
    <t>552</t>
  </si>
  <si>
    <t>" Penetrace pdo omítku "</t>
  </si>
  <si>
    <t>554</t>
  </si>
  <si>
    <t>277</t>
  </si>
  <si>
    <t>556</t>
  </si>
  <si>
    <t>" Zateplení budovy - Urgent - ZÁPAD " (44,9+8,1)*1,24*1,15</t>
  </si>
  <si>
    <t>558</t>
  </si>
  <si>
    <t>279</t>
  </si>
  <si>
    <t>560</t>
  </si>
  <si>
    <t>Poznámka k položce:_x000D_
" Tepelná izolace z kamenné vlny s podélnou orientací vláken, λ = 0,036 W/(m.K) - tl. 300 mm "</t>
  </si>
  <si>
    <t>713 - 6</t>
  </si>
  <si>
    <t xml:space="preserve">D+M Úprava venkovních ŽB pilířů - Specifikace dle PD - III.a-D.1.1.c.03. - I.F10 </t>
  </si>
  <si>
    <t>562</t>
  </si>
  <si>
    <t>" Sloupy - Urgent - ZÁPAD " (8,45+4,69)*1,10</t>
  </si>
  <si>
    <t>281</t>
  </si>
  <si>
    <t>564</t>
  </si>
  <si>
    <t>566</t>
  </si>
  <si>
    <t>283</t>
  </si>
  <si>
    <t>568</t>
  </si>
  <si>
    <t>622142001 RTO.1</t>
  </si>
  <si>
    <t>Minerální tmel základní vrstvy s uhlíkovými vlákny + základní nátěr pod probarvené omítky na bázi akrylátového kopolymeru silikonové pryskyřice a křemičitanů</t>
  </si>
  <si>
    <t>570</t>
  </si>
  <si>
    <t>285</t>
  </si>
  <si>
    <t>572</t>
  </si>
  <si>
    <t>" Sloupy - Urgent - ZÁPAD " (8,45+4,69)*1,15</t>
  </si>
  <si>
    <t>713 - 7</t>
  </si>
  <si>
    <t>D+M KZS - minerální vlna tl. 100 mm - doplnění zateplení</t>
  </si>
  <si>
    <t>622521042</t>
  </si>
  <si>
    <t>Tenkovrstvá silikátová zatíraná omítka zrnitost 4,0 mm vnějších stěn</t>
  </si>
  <si>
    <t>574</t>
  </si>
  <si>
    <t>https://podminky.urs.cz/item/CS_URS_2024_02/622521042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</si>
  <si>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</si>
  <si>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</si>
  <si>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</si>
  <si>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</si>
  <si>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576</t>
  </si>
  <si>
    <t>578</t>
  </si>
  <si>
    <t>289</t>
  </si>
  <si>
    <t>713999935 SPC</t>
  </si>
  <si>
    <t>580</t>
  </si>
  <si>
    <t>: Výztužná tkanina 165 g/m2, velikost oka max. 4x4 mm "</t>
  </si>
  <si>
    <t>582</t>
  </si>
  <si>
    <t>" Tepelná izolace EPS  λ = 0,037 W/(m.K), celoplošně lepený bitumenovým lepidlem, kotvený - tl. 100 mm "</t>
  </si>
  <si>
    <t>" Zateplení budovy - Urgent - ZÁPAD, JIH " (4,9+0,8)</t>
  </si>
  <si>
    <t>291</t>
  </si>
  <si>
    <t>28375950</t>
  </si>
  <si>
    <t>deska EPS 100 fasádní λ=0,037 tl 100mm</t>
  </si>
  <si>
    <t>584</t>
  </si>
  <si>
    <t>" Tepelná izolace EPS  λ = 0,037 W/(m.K) - tl. 100 mm "</t>
  </si>
  <si>
    <t>" Zateplení budovy - Urgent - ZÁPAD, JIH " (4,9+0,8)*1,10</t>
  </si>
  <si>
    <t>783813101 RTO</t>
  </si>
  <si>
    <t>Penetrace pro vyrovnání nasákavosti podkladu před provedením zateplení</t>
  </si>
  <si>
    <t>586</t>
  </si>
  <si>
    <t>" Penetrace na stávající podklad "</t>
  </si>
  <si>
    <t>713 - 8</t>
  </si>
  <si>
    <t>D+M Zateplení vrchní strany atik, kamenná vlny tl. 100 mm</t>
  </si>
  <si>
    <t>293</t>
  </si>
  <si>
    <t>588</t>
  </si>
  <si>
    <t>" Zateplení vrchních atik nad 1.NP " (86,5)</t>
  </si>
  <si>
    <t>590</t>
  </si>
  <si>
    <t>" Zateplení vrchních atik nad 1.NP " (86,5)*1,15</t>
  </si>
  <si>
    <t>295</t>
  </si>
  <si>
    <t>592</t>
  </si>
  <si>
    <t>594</t>
  </si>
  <si>
    <t>297</t>
  </si>
  <si>
    <t>596</t>
  </si>
  <si>
    <t>" Tepelná izolace z kamenné vlny s podélnou orientací vláken, λ = 0,036 W/(m.K) - tl. 100 mm, lepeno minerálním lepícím tmelem "</t>
  </si>
  <si>
    <t>63142025</t>
  </si>
  <si>
    <t>deska tepelně izolační minerální kontaktních fasád podélné vlákno λ=0,035-0,036 tl 100mm</t>
  </si>
  <si>
    <t>598</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</si>
  <si>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</si>
  <si>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</si>
  <si>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</si>
  <si>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</si>
  <si>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</si>
  <si>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</si>
  <si>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600</t>
  </si>
  <si>
    <t>https://podminky.urs.cz/item/CS_URS_2024_02/713111128</t>
  </si>
  <si>
    <t>" Zateplení podhledu nad vstupní části - Urgent " (155,4)</t>
  </si>
  <si>
    <t>63142026</t>
  </si>
  <si>
    <t>deska tepelně izolační minerální kontaktních fasád podélné vlákno λ=0,035-0,036 tl 120mm</t>
  </si>
  <si>
    <t>602</t>
  </si>
  <si>
    <t>Poznámka k položce:_x000D_
" Tepelná izolace z kamenné vlny s podélnou orientací vláken, λ = 0,036 W/(m.K) - tl. 120 mm "</t>
  </si>
  <si>
    <t>" Zateplení podhledu nad vstupní části - Urgent " (155,4)*1,10</t>
  </si>
  <si>
    <t>301</t>
  </si>
  <si>
    <t>621142001 RTO</t>
  </si>
  <si>
    <t>606</t>
  </si>
  <si>
    <t>" Zateplení podhledu nad vstupní části - Urgent " (155,4)*1,15</t>
  </si>
  <si>
    <t>621142001 RT1</t>
  </si>
  <si>
    <t>608</t>
  </si>
  <si>
    <t>303</t>
  </si>
  <si>
    <t>621151001 RTO</t>
  </si>
  <si>
    <t>610</t>
  </si>
  <si>
    <t>621381032 RTO</t>
  </si>
  <si>
    <t>612</t>
  </si>
  <si>
    <t>305</t>
  </si>
  <si>
    <t>614</t>
  </si>
  <si>
    <t>616</t>
  </si>
  <si>
    <t>713 - 10</t>
  </si>
  <si>
    <t>Povlakové krytiny - Ostatní práce a materiál izolací tepelných mimo skladeb</t>
  </si>
  <si>
    <t>307</t>
  </si>
  <si>
    <t>713999901 SPC</t>
  </si>
  <si>
    <t>Příplatek ke skladbám s tepelnou izolací za provedení detailů a dalších prvků samostatně nespecifikované</t>
  </si>
  <si>
    <t>618</t>
  </si>
  <si>
    <t>Poznámka k položce:_x000D_
" Příplatek za řešení detailů a dalších prvků při realizaceskladeb s TI. Např.:_x000D_
 - za dilatační a zakončovací lišty, rohový a lemovací systém;_x000D_
 - za zakládací lišty; _x000D_
 - za speciální druhy hmoždinek mimo standardní - např. šroubovací hmoždinky s kompozitovým šroubem s povrchovou montáží; _x000D_
 - za zátky po provedení hmoždinek bránící tepelným mostům;_x000D_
 - za vyplnění spár mezi deskami pomocí jednosložkové polyuretanové pěny;_x000D_
 - další veškeré nutné prvky, profily a práce potřebné pro provedení skladeb s TI. "_x000D_
" POZN: Výměra vztažena a celkovou plochu skladeb "</t>
  </si>
  <si>
    <t>" Příplatek ke skladbám v oddíle 713 za nespecifikované prvky a práce." (155,4+86,5+7,125+13,14+65,72+123,93+181,56+55,55+237,8)</t>
  </si>
  <si>
    <t>998713201</t>
  </si>
  <si>
    <t>Přesun hmot procentní pro izolace tepelné v objektech v do 6 m - 1,77 %</t>
  </si>
  <si>
    <t>620</t>
  </si>
  <si>
    <t>https://podminky.urs.cz/item/CS_URS_2024_02/998713201</t>
  </si>
  <si>
    <t>Poznámka k položce:_x000D_
" POZN: Hodnotu v popisu položky je nutno doplnit pro základní výpočet přesunu hmot do sloupce jednotkové ceny dle ceníkových standardů.  V tomto případě je to hodnota 1,77. "_x000D_
" POZN: V ceně přesunu hmot nutno zohlednit také přesun hmot pro jednotlivé části "</t>
  </si>
  <si>
    <t>309</t>
  </si>
  <si>
    <t>622</t>
  </si>
  <si>
    <t>Poznámka k položce:_x000D_
" Zednická výpomoc, doplňkové práce,kompletace apod."</t>
  </si>
  <si>
    <t>" Stavební práce a dodávky spojené s provedením funkčního celku 713." (15,0)</t>
  </si>
  <si>
    <t>714</t>
  </si>
  <si>
    <t>Akustická a protitřesová opatření</t>
  </si>
  <si>
    <t>714121901 SPC</t>
  </si>
  <si>
    <t>D+M Provedení akustického obkladu stěn - Specifikace dle PD</t>
  </si>
  <si>
    <t>624</t>
  </si>
  <si>
    <t>Poznámka k položce:_x000D_
" V ceně rastr, spojovací, kotvící, těsnící a doplňkové prvky, veškeré příslušenství, materál, apod. "_x000D_
" V ceně také případné vyrovnání a úprava podkladu před provedením. "</t>
  </si>
  <si>
    <t>" Provedení akustického obkladu - stěny vnitřní - 1. PP - m.č. -1.05, -1.63, -1.64 "  (60,45+123,4+43,4)*1,1</t>
  </si>
  <si>
    <t>311</t>
  </si>
  <si>
    <t>714121902 SPC</t>
  </si>
  <si>
    <t>D+M Provedení akustického obkladu stropu - Specifikace dle PD</t>
  </si>
  <si>
    <t>626</t>
  </si>
  <si>
    <t>" Provedení akustického obkladu - strop - 1. PP - m.č. -1.05, -1.63, -1.64 "  (23,19+51,77+9,08)*1,1</t>
  </si>
  <si>
    <t>998714201</t>
  </si>
  <si>
    <t>Přesun hmot procentní pro akustická a protiotřesová opatření v objektech v do 6 m - 1,05 %</t>
  </si>
  <si>
    <t>628</t>
  </si>
  <si>
    <t>https://podminky.urs.cz/item/CS_URS_2024_02/998714201</t>
  </si>
  <si>
    <t>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</si>
  <si>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</si>
  <si>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</si>
  <si>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</si>
  <si>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630</t>
  </si>
  <si>
    <t>https://podminky.urs.cz/item/CS_URS_2024_02/HZS2321</t>
  </si>
  <si>
    <t>" Stavební práce a dodávky spojené s provedením funkčního celku 714 " (15,0)</t>
  </si>
  <si>
    <t>763111477</t>
  </si>
  <si>
    <t>SDK příčka tl 100 mm profil CW+UW 50 deska s vysokou mechanickou odolností 1xDFRIH2 12,5 a deska 1xA 12,5 s izolací EI 60 Rw do 57 dB</t>
  </si>
  <si>
    <t>632</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</si>
  <si>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</si>
  <si>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</si>
  <si>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 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</si>
  <si>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</si>
  <si>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</si>
  <si>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</si>
  <si>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</si>
  <si>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</si>
  <si>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</si>
  <si>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</si>
  <si>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</si>
  <si>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634</t>
  </si>
  <si>
    <t>https://podminky.urs.cz/item/CS_URS_2024_02/763111479</t>
  </si>
  <si>
    <t xml:space="preserve">Poznámka k položce:_x000D_
" Cena včetně hladkého zatmelení napojovacích spár mezi deskami na obou vrstvách, výztužné pásky, vytmelení připojovacích spár, lemujících profilů, spojovacího a kotvícího materiálu. "_x000D_
</t>
  </si>
  <si>
    <t>" SDK příčka - 1. PP." (125,26+13,912)*1,05</t>
  </si>
  <si>
    <t>" SDK příčka - 1. NP." (189,168)*1,05</t>
  </si>
  <si>
    <t>763111481</t>
  </si>
  <si>
    <t>SDK příčka tl 150 mm profil CW+UW 100 desky s vysokou mechanickou odolností 1xDFRIH2 12,5 a 1xA 12,5 s izolací EI 60 Rw do 59 dB</t>
  </si>
  <si>
    <t>636</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</si>
  <si>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</si>
  <si>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</si>
  <si>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</si>
  <si>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</si>
  <si>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</si>
  <si>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</si>
  <si>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638</t>
  </si>
  <si>
    <t>" SDK příčka - 1. NP." (17,94)*1,05</t>
  </si>
  <si>
    <t>763111499</t>
  </si>
  <si>
    <t>SDK příčka tl 150 mm profil CW+UW 100 desky s ochranou proti RTG záření DFI 2x12,5 s izolací EI 120 Rw do 66 dB</t>
  </si>
  <si>
    <t>640</t>
  </si>
  <si>
    <t>https://podminky.urs.cz/item/CS_URS_2024_02/763111499</t>
  </si>
  <si>
    <t>Poznámka k položce:_x000D_
" Cena včetně hladkého zatmelení napojovacích spár mezi deskami na obou vrstvách, výztužné pásky, vytmelení připojovacích spár, lemujících profilů, spojovacího a kotvícího materiálu. "_x000D_
" Součástí nosné profily / dřevoštěpkové desky pro zařizovací předměty. "</t>
  </si>
  <si>
    <t>" S vloženou tepelnou izolací, s jednoduchými ocel.profily "</t>
  </si>
  <si>
    <t>" Opláštění 2xDFI do všech prostor desky s obsahem síranu barnatého. "</t>
  </si>
  <si>
    <t>" SDK příčka - 1. PP." (35,45)*1,05</t>
  </si>
  <si>
    <t>319</t>
  </si>
  <si>
    <t>763111713</t>
  </si>
  <si>
    <t>SDK příčka ukončení ve volném prostoru</t>
  </si>
  <si>
    <t>642</t>
  </si>
  <si>
    <t>https://podminky.urs.cz/item/CS_URS_2024_02/763111713</t>
  </si>
  <si>
    <t>" Ukončení příčky ve volném prostoru. "</t>
  </si>
  <si>
    <t>" 1. PP - část A " 7*2,95</t>
  </si>
  <si>
    <t>" 1. NP " 8*3,4</t>
  </si>
  <si>
    <t>763111714</t>
  </si>
  <si>
    <t>SDK příčka zalomení</t>
  </si>
  <si>
    <t>644</t>
  </si>
  <si>
    <t>https://podminky.urs.cz/item/CS_URS_2024_02/763111714</t>
  </si>
  <si>
    <t>" Zalomení SDK příčky "</t>
  </si>
  <si>
    <t>" 1. PP - část A " 8*2,95</t>
  </si>
  <si>
    <t>" 1. PP - část B " 2*3,15</t>
  </si>
  <si>
    <t>" 1. NP " 4*3,4</t>
  </si>
  <si>
    <t>321</t>
  </si>
  <si>
    <t>763111717</t>
  </si>
  <si>
    <t>SDK příčka základní penetrační nátěr (oboustranně)</t>
  </si>
  <si>
    <t>646</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</si>
  <si>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</si>
  <si>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</si>
  <si>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</si>
  <si>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</si>
  <si>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824</t>
  </si>
  <si>
    <t>763111720</t>
  </si>
  <si>
    <t>Příčka ze sádrokartonových desek ostatní konstrukce a práce na příčkách ze sádrokartonových desek vyztužení příčky pro osazení skříněk, polic atd.</t>
  </si>
  <si>
    <t>-2018946449</t>
  </si>
  <si>
    <t>https://podminky.urs.cz/item/CS_URS_2024_02/763111720</t>
  </si>
  <si>
    <t>" Vyztužení SDK konstrukcí pro pozdější přikotvení zařizovacích předmětů, skříněk, polic, a dalšího vybavení interiéru "</t>
  </si>
  <si>
    <t>" Přídadné vyztužení SDK konstrukcí pro umyvadla " (5,8)+(1,3)+(3,15)</t>
  </si>
  <si>
    <t>" Vyztužení SDK konstrukcí pro kuchyňské  a mycí linky " (7,2)+(3,0)+(15,65)</t>
  </si>
  <si>
    <t>" Vyztužení SDK konstrukcí pro věšáky " (0,4)*14+(0,5)*2</t>
  </si>
  <si>
    <t>" Vyztužení SDK konstrukcí pro ostatní nespecifikované prvky - televize, obrazovky, držáky, baterie ZP, ...  - odhad 15,0 m " (15,0)</t>
  </si>
  <si>
    <t>763111726 RTO</t>
  </si>
  <si>
    <t>SDK příčka lišta / úhelník / páska na ochranu / vyztužení volných hran</t>
  </si>
  <si>
    <t>648</t>
  </si>
  <si>
    <t>" SDK lišta / úhelník / páska pro vyztužení volných hran - rohů, koutů. "</t>
  </si>
  <si>
    <t>" 1. PP - část A " (22*(2,95))*1,05</t>
  </si>
  <si>
    <t>" 1. PP - část B " (2*(3,15))*1,05</t>
  </si>
  <si>
    <t>" 1. NP " (19*(3,4))*1,05</t>
  </si>
  <si>
    <t>825</t>
  </si>
  <si>
    <t>763111911</t>
  </si>
  <si>
    <t>Zhotovení otvorů v příčkách ze sádrokartonových desek pro prostupy (voda, elektro, topení, VZT), osvětlení, okna, revizní klapky a dvířka včetně vyztužení profily pro příčku tl. do 100 mm, velikost do 0,10 m2</t>
  </si>
  <si>
    <t>289315456</t>
  </si>
  <si>
    <t>https://podminky.urs.cz/item/CS_URS_2024_02/763111911</t>
  </si>
  <si>
    <t>Poznámka k položce:_x000D_
" POZN: Předpokládá se nejprve provedení rozvodů TZB a až poté provedení SDK konstrukcí. Položka není uvažována na veškeré prostupy, ale nutné pro dodatečné provedení rozvodů např. z důvodu změny trasy apod., ale především pro vedení elektroinstalace - kabeláže, krabic apod. "</t>
  </si>
  <si>
    <t>" Dodatečné zhotovení otvorů v SDK konstrukcích pro vedení instalací "</t>
  </si>
  <si>
    <t>" Zhotovení otvorů pro elektroinstalace - odhadované množství 25 ks " (25,0)</t>
  </si>
  <si>
    <t>" Zhotovení otvorů pro ostatní profese TZB - odhadované množství 8 ks " (8,0)</t>
  </si>
  <si>
    <t>830</t>
  </si>
  <si>
    <t>763111912</t>
  </si>
  <si>
    <t>Zhotovení otvorů v příčkách ze sádrokartonových desek pro prostupy (voda, elektro, topení, VZT), osvětlení, okna, revizní klapky a dvířka včetně vyztužení profily pro příčku tl. do 100 mm, velikost přes 0,10 do 0,25 m2</t>
  </si>
  <si>
    <t>2017247433</t>
  </si>
  <si>
    <t>https://podminky.urs.cz/item/CS_URS_2024_02/763111912</t>
  </si>
  <si>
    <t>" Zhotovení otvorů pro elektroinstalace - odhadované množství 2 ks " (2,0)</t>
  </si>
  <si>
    <t>" Zhotovení otvorů pro ostatní profese TZB - odhadované množství 3 ks " (3,0)</t>
  </si>
  <si>
    <t>826</t>
  </si>
  <si>
    <t>763111921</t>
  </si>
  <si>
    <t>Zhotovení otvorů v příčkách ze sádrokartonových desek pro prostupy (voda, elektro, topení, VZT), osvětlení, okna, revizní klapky a dvířka včetně vyztužení profily pro příčku tl. přes 100 mm, velikost do 0,10 m2</t>
  </si>
  <si>
    <t>86181926</t>
  </si>
  <si>
    <t>https://podminky.urs.cz/item/CS_URS_2024_02/763111921</t>
  </si>
  <si>
    <t>" Zhotovení otvorů pro elektroinstalace - odhadované množství 80 ks " (80,0)</t>
  </si>
  <si>
    <t>" Zhotovení otvorů pro ostatní profese TZB - odhadované množství 20 ks " (20,0)</t>
  </si>
  <si>
    <t>831</t>
  </si>
  <si>
    <t>763111922</t>
  </si>
  <si>
    <t>Zhotovení otvorů v příčkách ze sádrokartonových desek pro prostupy (voda, elektro, topení, VZT), osvětlení, okna, revizní klapky a dvířka včetně vyztužení profily pro příčku tl. přes 100 mm, velikost přes 0,10 do 0,25 m2</t>
  </si>
  <si>
    <t>-968884997</t>
  </si>
  <si>
    <t>https://podminky.urs.cz/item/CS_URS_2024_02/763111922</t>
  </si>
  <si>
    <t>" Zhotovení otvorů pro elektroinstalace - odhadované množství 3 ks " (3,0)</t>
  </si>
  <si>
    <t>" Zhotovení otvorů pro ostatní profese TZB - odhadované množství 5 ks " (5,0)</t>
  </si>
  <si>
    <t>323</t>
  </si>
  <si>
    <t>763113351 RTO</t>
  </si>
  <si>
    <t>SDK příčka instalační tl 155 - 650 mm zdvojený profil CW+UW 50 desky 1xDFRIH2 12,5 a 1xA 12,5 s izolací REI 45 Rw do 62 dB</t>
  </si>
  <si>
    <t>650</t>
  </si>
  <si>
    <t>" S vloženou tepelnou izolací, se zdvojenými ocel. profily "</t>
  </si>
  <si>
    <t>" SDK příčka instalační tl. 250 mm. "</t>
  </si>
  <si>
    <t>" SDK příčka - 1. PP." (16,9)*1,05</t>
  </si>
  <si>
    <t>" SDK příčka - 1. NP." (22,032)*1,05</t>
  </si>
  <si>
    <t>" SDK příčka instalační tl. 350 mm. "</t>
  </si>
  <si>
    <t>" SDK příčka - 1. PP." (3,126)*1,05</t>
  </si>
  <si>
    <t>" SDK příčka - 1. NP." (3,352)*1,05</t>
  </si>
  <si>
    <t>827</t>
  </si>
  <si>
    <t>763121911</t>
  </si>
  <si>
    <t>Zhotovení otvorů v předsazených a šachtových stěnách ze sádrokartonových desek pro prostupy (voda, elektro, topení, VZT), osvětlení, okna, revizní klapky a dvířka včetně vyztužení profily pro stěnu tl. do 100 mm, velikost do 0,10 m2</t>
  </si>
  <si>
    <t>537745111</t>
  </si>
  <si>
    <t>https://podminky.urs.cz/item/CS_URS_2024_02/763121911</t>
  </si>
  <si>
    <t>" Zhotovení otvorů pro elektroinstalace  - odhadované množství 10 ks " (10,0)</t>
  </si>
  <si>
    <t>828</t>
  </si>
  <si>
    <t>763121921</t>
  </si>
  <si>
    <t>Zhotovení otvorů v předsazených a šachtových stěnách ze sádrokartonových desek pro prostupy (voda, elektro, topení, VZT), osvětlení, okna, revizní klapky a dvířka včetně vyztužení profily pro stěnu tl. přes 100 mm, velikost do 0,10 m2</t>
  </si>
  <si>
    <t>1065208361</t>
  </si>
  <si>
    <t>https://podminky.urs.cz/item/CS_URS_2024_02/763121921</t>
  </si>
  <si>
    <t>" Zhotovení otvorů pro elektroinstalace - odhadované množství 8 ks " (8,0)</t>
  </si>
  <si>
    <t>763122421 RTO</t>
  </si>
  <si>
    <t>SDK stěna šachtová tl 75 mm profil CW+UW 50 desky 1xDFRIH2 12,5 a 1xA 12,5 bez izolace EI 30</t>
  </si>
  <si>
    <t>652</t>
  </si>
  <si>
    <t>" Bez tepelné izolace, s jednoduchými ocel. profily "</t>
  </si>
  <si>
    <t>" SDK stěna šachtová - 1. PP." (38,173)*1,05</t>
  </si>
  <si>
    <t>" SDK stěna šachtová - 1. NP." (5,013)*1,05</t>
  </si>
  <si>
    <t>325</t>
  </si>
  <si>
    <t>763122423 RTO</t>
  </si>
  <si>
    <t>SDK stěna šachtová tl 100 mm profil CW+UW 50 desky 1xDFRIH2 12,5 a 1xA 12,5 bez izolace EI 30</t>
  </si>
  <si>
    <t>654</t>
  </si>
  <si>
    <t>" SDK stěna šachtová - 1. NP." (18,3)*1,05</t>
  </si>
  <si>
    <t>763121451 RTO</t>
  </si>
  <si>
    <t>SDK stěna předsazená tl 75 mm profil CW+UW 50 desky 2xH2 12,5 bez izolace EI 30</t>
  </si>
  <si>
    <t>656</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</si>
  <si>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</si>
  <si>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</si>
  <si>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</si>
  <si>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</si>
  <si>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</si>
  <si>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</si>
  <si>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658</t>
  </si>
  <si>
    <t>" SDK stěna předsazená - 1. NP." (19,92)*1,05</t>
  </si>
  <si>
    <t>" SDK stěna předsazená - instalační předstěna vysoká - 1. NP." (18,04)*1,05</t>
  </si>
  <si>
    <t>763121455 RTO</t>
  </si>
  <si>
    <t>SDK stěna předsazená tl 150 mm profily dle potřeby, desky 2xH2 12,5 bez izolace EI 30</t>
  </si>
  <si>
    <t>660</t>
  </si>
  <si>
    <t>" Bez tepelné izolaceí, s ocel. 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</si>
  <si>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</si>
  <si>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</si>
  <si>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</si>
  <si>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</si>
  <si>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</si>
  <si>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662</t>
  </si>
  <si>
    <t>" Bez tepelné izolace, s ocel.profily dle potřeby - dvojité, speciální, na míru, apod.  "</t>
  </si>
  <si>
    <t>" SDK stěna předsazená - instalační předstěna vysoká - 1. NP." (9,755)*1,05</t>
  </si>
  <si>
    <t>" SDK stěna předsazená - instalační předstěna nízká - 1. PP." (1,13)*1,05</t>
  </si>
  <si>
    <t>763121455 RT2</t>
  </si>
  <si>
    <t>SDK stěna předsazená tl 250 mm profil dle potřeby desky 2xH2 12,5 bez izolace EI 30</t>
  </si>
  <si>
    <t>664</t>
  </si>
  <si>
    <t>" SDK stěna předsazená - instalační předstěna vysoká - 1. NP." (3,252)*1,05</t>
  </si>
  <si>
    <t>331</t>
  </si>
  <si>
    <t>763121714 RTO</t>
  </si>
  <si>
    <t>SDK stěna předsazená/šachtová základní penetrační nátěr</t>
  </si>
  <si>
    <t>666</t>
  </si>
  <si>
    <t>" Penetrační nátěr předsazených SDK stěn " (12,99+39,86+32,43+11,43+3,41)/1,05</t>
  </si>
  <si>
    <t>" Penetrační nátěr šachtová SDK stěn " (45,35+19,22)/1,05</t>
  </si>
  <si>
    <t>763121712 RTO</t>
  </si>
  <si>
    <t>SDK stěna předsazená / šachtová zalomení</t>
  </si>
  <si>
    <t>668</t>
  </si>
  <si>
    <t>" Zalomení SDK stěny šachtové a předsazené "</t>
  </si>
  <si>
    <t>" 1. PP - část A " 10*2,95</t>
  </si>
  <si>
    <t>" 1. NP " 10*3,4</t>
  </si>
  <si>
    <t>333</t>
  </si>
  <si>
    <t>763131414</t>
  </si>
  <si>
    <t>SDK podhled desky 1xA 15 bez izolace dvouvrstvá spodní kce profil CD+UD</t>
  </si>
  <si>
    <t>670</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</si>
  <si>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</si>
  <si>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</si>
  <si>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</si>
  <si>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</si>
  <si>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763131714</t>
  </si>
  <si>
    <t>SDK podhled základní penetrační nátěr</t>
  </si>
  <si>
    <t>672</t>
  </si>
  <si>
    <t>https://podminky.urs.cz/item/CS_URS_2024_02/763131714</t>
  </si>
  <si>
    <t>" Penetrační nátěr SDK podhledů " (13,55+20,64)</t>
  </si>
  <si>
    <t>" Penetrační nátěr SDK skokových změn v. 0,5 m " 0,5*(68,58+4,475)</t>
  </si>
  <si>
    <t>335</t>
  </si>
  <si>
    <t>763131721</t>
  </si>
  <si>
    <t>SDK podhled skoková změna v do 0,5 m</t>
  </si>
  <si>
    <t>674</t>
  </si>
  <si>
    <t>https://podminky.urs.cz/item/CS_URS_2024_02/763131721</t>
  </si>
  <si>
    <t>" Skoková změna 1.PP - m.č. -1.35, -1.36, -1.37, -1.38, -1.39, -1.46, -1.49, -1.50, -1.51, -1.52, -1.53, -1.59 " (68,58)</t>
  </si>
  <si>
    <t>" Skoková změna 1.NP - m.č. 1.03 " (4,475)</t>
  </si>
  <si>
    <t>763131765</t>
  </si>
  <si>
    <t>Příplatek k SDK podhledu za výšku zavěšení přes 0,5 do 1,0 m</t>
  </si>
  <si>
    <t>676</t>
  </si>
  <si>
    <t>https://podminky.urs.cz/item/CS_URS_2024_02/763131765</t>
  </si>
  <si>
    <t>" Podhled 1.NP - m.č. 1.01a, 1.01b " (13,55+20,64)</t>
  </si>
  <si>
    <t>829</t>
  </si>
  <si>
    <t>763131911</t>
  </si>
  <si>
    <t>Zhotovení otvorů v podhledech a podkrovích ze sádrokartonových desek pro prostupy (voda, elektro, topení, VZT), osvětlení, sprinklery, revizní klapky a dvířka včetně vyztužení profily, velikost do 0,10 m2</t>
  </si>
  <si>
    <t>282181123</t>
  </si>
  <si>
    <t>https://podminky.urs.cz/item/CS_URS_2024_02/763131911</t>
  </si>
  <si>
    <t>" Zhotovení otvorů pro elektroinstalace - odhadované množství 5 ks " (5,0)</t>
  </si>
  <si>
    <t>832</t>
  </si>
  <si>
    <t>763131913</t>
  </si>
  <si>
    <t>Zhotovení otvorů v podhledech a podkrovích ze sádrokartonových desek pro prostupy (voda, elektro, topení, VZT), osvětlení, sprinklery, revizní klapky a dvířka včetně vyztužení profily, velikost přes 0,25 do 0,50 m2</t>
  </si>
  <si>
    <t>-759095859</t>
  </si>
  <si>
    <t>https://podminky.urs.cz/item/CS_URS_2024_02/763131913</t>
  </si>
  <si>
    <t>" Zhotovení otvorů pro elektroinstalace - svítidla - 3 ks " (3,0)</t>
  </si>
  <si>
    <t>" Zhotovení otvorů pro ostatní profese TZB - odhadované množství 2 ks " (2,0)</t>
  </si>
  <si>
    <t>337</t>
  </si>
  <si>
    <t>763164792</t>
  </si>
  <si>
    <t>Montáž SDK obkladu kcí dvojité opláštění</t>
  </si>
  <si>
    <t>678</t>
  </si>
  <si>
    <t>https://podminky.urs.cz/item/CS_URS_2024_02/763164792</t>
  </si>
  <si>
    <t>Poznámka k položce:_x000D_
" V ceně započteny náklady na tmelení, výztužnou pásku. "</t>
  </si>
  <si>
    <t>" Provedení obkladu SDK deskami - nové konstrukce skleněných příček " (29,243)*2*1,1</t>
  </si>
  <si>
    <t>59030021</t>
  </si>
  <si>
    <t>deska SDK A tl 12,5mm</t>
  </si>
  <si>
    <t>680</t>
  </si>
  <si>
    <t>" SDK desky pro obložení nosné konstrukce ocelové skleněných příček - dvojité opláštění " (((29,243)*2)*2)*1,1</t>
  </si>
  <si>
    <t>339</t>
  </si>
  <si>
    <t>763164901 SPC</t>
  </si>
  <si>
    <t>SDK obklad základní penetrační nátěr</t>
  </si>
  <si>
    <t>682</t>
  </si>
  <si>
    <t>" Penetrační nátěr SDK obkladu " (29,243)*2</t>
  </si>
  <si>
    <t>763431041</t>
  </si>
  <si>
    <t>Příplatek k montáži minerálního podhledu na zavěšený rošt za výšku zavěšení přes 0,5 do 1,0 m</t>
  </si>
  <si>
    <t>684</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</si>
  <si>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</si>
  <si>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</si>
  <si>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</si>
  <si>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</si>
  <si>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</si>
  <si>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</si>
  <si>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</si>
  <si>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686</t>
  </si>
  <si>
    <t>Poznámka k položce:_x000D_
" Viditelný rošt, nosný rošt z galvanizované oceli, hladký povrch. "_x000D_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</si>
  <si>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</si>
  <si>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</si>
  <si>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</si>
  <si>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763999902 SPC</t>
  </si>
  <si>
    <t>D+M Kazetový podhled 600 x 600 x 15 mm - Rastr 2</t>
  </si>
  <si>
    <t>688</t>
  </si>
  <si>
    <t>Poznámka k položce:_x000D_
" Viditelný rošt, nosný rošt z galvanizované oceli, hladký povrch. "_x000D_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</si>
  <si>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</si>
  <si>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</si>
  <si>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</si>
  <si>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Podhled 1.NP - m.č. 1.07, 1.17, 1.21, 1.22, 1.23, 1.25, 1.26a, 1.27, 1.28, 1.28a,  " (16,05+12,02+3,91+3,51+2,93+11,86+1,16+28,52+2,49+2,21)*1,05</t>
  </si>
  <si>
    <t>343</t>
  </si>
  <si>
    <t>763999903 SPC</t>
  </si>
  <si>
    <t>D+M Kazetový podhled 600 x 600 x 15 mm - Rastr 3</t>
  </si>
  <si>
    <t>690</t>
  </si>
  <si>
    <t>" Podhled 1.PP - m.č. -1.35, -1.36, -1.37, -1.39, -1.46, -1.49, -1.50, -1.51, -1.52 " (16,17+16,32+24,09+15,62+17,29+20,79+20,71+17,68+17,27)*1,05</t>
  </si>
  <si>
    <t>" Podhled 1.NP - m.č. 1.02, 1.05, 1.08, 1.09, 1.10, 1.11 " (22,41+25,39+126,39+26,99+24,90+12,41)*1,05</t>
  </si>
  <si>
    <t>" Podhled 1.NP - m.č. 1.12, 1.13, 1.14, 1.15, 1.16, 1.20 " (12,41+12,41+12,41+11,74+23,56+26,49)*1,05</t>
  </si>
  <si>
    <t>763999904 SPC</t>
  </si>
  <si>
    <t>D+M Kazetový podhled 600 x 600 x15 mm - do vlhkých prostor - Rastr 4</t>
  </si>
  <si>
    <t>692</t>
  </si>
  <si>
    <t>Poznámka k položce:_x000D_
" Viditelný rošt, nosný rošt z galvanizoané oceli, hladký povrch. "_x000D_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</si>
  <si>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</si>
  <si>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</si>
  <si>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</si>
  <si>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</si>
  <si>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</si>
  <si>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694</t>
  </si>
  <si>
    <t>Poznámka k položce:_x000D_
" Stávající nosná konstrukce ponechána. "_x000D_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</si>
  <si>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</si>
  <si>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998763401</t>
  </si>
  <si>
    <t>Přesun hmot procentní pro sádrokartonové konstrukce v objektech v do 6 m - 1,42 %</t>
  </si>
  <si>
    <t>696</t>
  </si>
  <si>
    <t>https://podminky.urs.cz/item/CS_URS_2024_02/998763401</t>
  </si>
  <si>
    <t>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</si>
  <si>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</si>
  <si>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</si>
  <si>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</si>
  <si>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698</t>
  </si>
  <si>
    <t>https://podminky.urs.cz/item/CS_URS_2024_02/HZS2171</t>
  </si>
  <si>
    <t>" Stavební práce a dodávky spojené s provedením funkčního celku 763. " (30,0)</t>
  </si>
  <si>
    <t>Konstrukce klempířské - Výpis klempířských výrobků</t>
  </si>
  <si>
    <t>764900201 SPC</t>
  </si>
  <si>
    <t>D+M Lemování kačírku (zelené střechy) - Specifikace dle PD - III.a-D.1.1.c.06. VÝPIS KLEMPÍŘSKÝCH VÝROBKŮ - I.K2</t>
  </si>
  <si>
    <t>700</t>
  </si>
  <si>
    <t>Poznámka k položce:_x000D_
" V ceně položky tyto práce a materiál s celkovými výměrami "_x000D_
" Osazení ochranné kačírkové lišty. "_x000D_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</si>
  <si>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</si>
  <si>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</si>
  <si>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</si>
  <si>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</si>
  <si>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</si>
  <si>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702</t>
  </si>
  <si>
    <t>Poznámka k položce:_x000D_
" Oplechování atiky š. 710 mm z titanzinkového plechu předzvětralého.  RŠ = ± 930 mm. "_x000D_
" V ceně položky tyto práce a materiál s celkovými výměrami "_x000D_
" - Oplechování horních ploch a atik bez rohů z TiZn plechu předzvětralého rš přes 800 mm - 15,857 m2. " (15,5*0,93)*1,1_x000D_
" - Příplatek za zvýšenou pracnost při oplechování rohů nadezdívek z TiZn předzvětralého plechu rš přes 400 mm - 2 ks "_x000D_
" - Podkladová konstrukce z cementotřískových desek - tl. 18,0 mm - 12,106 m2. " ((15,5)*0,71)*1,1_x000D_
" - Podkladní plech z Pz plechu  tl. 1,0 mm pro TiZn rš přes 670 mm pod oplechování atiky - 14,493 m2 " (15,5*0,85)*1,1_x000D_
" V ceně také případné zajištění napojení na stávající a nové oplechování, veškerý nutný kotvící, spojovací a další materiál, vč. případných příponek. "</t>
  </si>
  <si>
    <t>" Střecha nad 1. NP " (15,5)</t>
  </si>
  <si>
    <t>764900310 SPC</t>
  </si>
  <si>
    <t>D+M Oplechování atiky s vytažením na stěnu - Specifikace dle PD - III.a-D.1.1.c.06. VÝPIS KLEMPÍŘSKÝCH VÝROBKŮ - I.K3.10</t>
  </si>
  <si>
    <t>704</t>
  </si>
  <si>
    <t>Poznámka k položce:_x000D_
" Oplechování atiky š. 540 mm vč. svislého vytažení na stěnu, z titanzinkového plechu předzvětralého.   RŠ  ± 700 mm. "_x000D_
" V ceně položky tyto práce a materiál s celkovými výměrami "_x000D_
" - Oplechování horních ploch a atik bez rohů z TiZn plechu předzvětralého rš přes 670 do 750 mm - 41,8 m. " (38,0)*1,1_x000D_
" - Příplatek za zvýšenou pracnost při oplechování rohů nadezdívek z TiZn předzvětralého plechu rš přes 400 mm - 9 ks "_x000D_
" - Podkladová konstrukce z cementotřískových desek - tl. 18,0 mm - 22,572 m2. " ((38,0)*0,54)*1,1_x000D_
" - Podkladní plech z Pz plechu  tl. 1,0 mm pro TiZn rš přes 500 do 670 mm pod oplechování atiky - předpokládaná RŠ = 610 mm - 41,8 m " (38,0)*1,1_x000D_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</si>
  <si>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</si>
  <si>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</si>
  <si>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</si>
  <si>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</si>
  <si>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706</t>
  </si>
  <si>
    <t>Poznámka k položce:_x000D_
" Oplechování atiky š. 510 mm vč. svislého vytažení na stěnu, z titanzinkového plechu předzvětralého.  RŠ = ± 670 mm. "_x000D_
" V ceně položky tyto práce a materiál s celkovými výměrami "_x000D_
" - Oplechování horních ploch a atik bez rohů z TiZn plechu předzvětralého rš přes 500 do 670 mm - 1,1 m. " (1,0)*1,1_x000D_
" - Podkladová konstrukce z cementotřískových desek - tl. 18,0 mm - 0,561 m2. " ((1,0)*0,51)*1,1_x000D_
" - Podkladní plech z Pz plechu  tl. 1,0 mm pro TiZn rš přes 500 do 670 mm pod oplechování atiky - předpokládaná RŠ = 570 mm - 1,1 m " (1,0)*1,1_x000D_
" V ceně také případné zajištění napojení na stávající a nové oplechování, veškerý nutný kotvící, spojovací a další materiál, vč. případných příponek. "</t>
  </si>
  <si>
    <t>" Střecha nad 1. NP " 1,0</t>
  </si>
  <si>
    <t>764900312 SPC</t>
  </si>
  <si>
    <t>D+M Oplechování atiky s vytažením na stěnu - Specifikace dle PD - III.a-D.1.1.c.06. VÝPIS KLEMPÍŘSKÝCH VÝROBKŮ - I.K3.12</t>
  </si>
  <si>
    <t>708</t>
  </si>
  <si>
    <t>Poznámka k položce:_x000D_
" Oplechování atiky š. 480 mm vč. svislého vytažení na stěnu, z titanzinkového plechu předzvětralého.  RŠ = ± 640 mm. "_x000D_
" V ceně položky tyto práce a materiál s celkovými výměrami "_x000D_
" - Oplechování horních ploch a atik bez rohů z TiZn plechu předzvětralého rš přes 500 do 670 mm - 3,85 m. " (3,5)*1,1_x000D_
" - Příplatek za zvýšenou pracnost při oplechování rohů nadezdívek z TiZn předzvětralého plechu rš přes 400 mm - 1 ks "_x000D_
" - Podkladová konstrukce z cementotřískových desek - tl. 18,0 mm - 1,848 m2. " ((3,5)*0,48)*1,1_x000D_
" - Podkladní plech z Pz plechu  tl. 1,0 mm pro TiZn rš přes 500 do 670 mm pod oplechování atiky - předpokládaná RŠ = 550 mm - 3,85 m " (3,5)*1,1_x000D_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</si>
  <si>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</si>
  <si>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</si>
  <si>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</si>
  <si>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</si>
  <si>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710</t>
  </si>
  <si>
    <t>Poznámka k položce:_x000D_
" Oplechování atiky š. 430 mm vč. svislého vytažení na stěnu, z titanzinkového plechu předzvětralého.  RŠ = ± 590 mm. "_x000D_
" V ceně položky tyto práce a materiál s celkovými výměrami "_x000D_
" - Oplechování horních ploch a atik bez rohů z TiZn plechu předzvětralého rš přes 500 do 670 mm - 3,85 m. " (3,5)*1,1_x000D_
" - Podkladová konstrukce z cementotřískových desek - tl. 18,0 mm - 1,656 m2. " ((3,5)*0,43)*1,1_x000D_
" - Podkladní plech z Pz plechu  tl. 1,0 mm pro TiZn rš přes 400 do 500 mm pod oplechování atiky - předpokládaná RŠ = 490 mm - 3,85 m " (3,5)*1,1_x000D_
" V ceně také případné zajištění napojení na stávající a nové oplechování, veškerý nutný kotvící, spojovací a další materiál, vč. případných příponek. "</t>
  </si>
  <si>
    <t>764900317 SPC</t>
  </si>
  <si>
    <t>D+M Oplechování atiky s dilatační spárou - Specifikace dle PD - III.a-D.1.1.c.06. VÝPIS KLEMPÍŘSKÝCH VÝROBKŮ - I.K3.17</t>
  </si>
  <si>
    <t>Poznámka k položce:_x000D_
" Oplechování atiky š. 1000 mm s dilatační sparou, z titanzinkového plechu předzvětralého.  RŠ = ± 1 220 mm. "_x000D_
" V ceně položky tyto práce a materiál s celkovými výměrami "_x000D_
" - Oplechování horních ploch a atik bez rohů z TiZn plechu předzvětralého rš přes 800 mm - 10,736 m2. " (8,0*1,22)*1,1_x000D_
" - Příplatek za zvýšenou pracnost při oplechování rohů nadezdívek z TiZn předzvětralého plechu rš přes 400 mm - 3 ks "_x000D_
" - Podkladová konstrukce z cementotřískových desek - tl. 18,0 mm - 7,656 m2. " ((8,0)*(0,46+0,41))*1,1_x000D_
" - Podkladní plech z Pz plechu  tl. 1,0 mm pro TiZn rš přes 500 do 670 mm pod oplechování atiky - předpokládaná RŠ = 530 a 580 mm - 17,6 m " (8,0+8,0)*1,1_x000D_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</si>
  <si>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</si>
  <si>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</si>
  <si>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</si>
  <si>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</si>
  <si>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Poznámka k položce:_x000D_
" Oplechování atiky š. 890 mm s dilatační sparou, z titanzinkového plechu předzvětralého.  RŠ = ± 1 110 mm. "_x000D_
" V ceně položky tyto práce a materiál s celkovými výměrami "_x000D_
" - Oplechování horních ploch a atik bez rohů z TiZn plechu předzvětralého rš přes 800 mm - 1,221 m2. " (1,0*1,11)*1,1_x000D_
" - Podkladová konstrukce z cementotřískových desek - tl. 18,0 mm - 0,957 m2. " ((1,0)*(0,46+0,41))*1,1_x000D_
" - Podkladní plech z Pz plechu  tl. 1,0 mm pro TiZn rš přes 500 do 670 mm pod oplechování atiky - předpokládaná RŠ = 530 a 580 mm - 2,2 m " (1,0+1,0)*1,1_x000D_
" V ceně také případné zajištění napojení na stávající a nové oplechování, veškerý nutný kotvící, spojovací a další materiál, vč. případných příponek. "</t>
  </si>
  <si>
    <t>764900319 SPC</t>
  </si>
  <si>
    <t>D+M Oplechování atiky - Specifikace dle PD - III.a-D.1.1.c.06. VÝPIS KLEMPÍŘSKÝCH VÝROBKŮ - I.K3.19</t>
  </si>
  <si>
    <t>716</t>
  </si>
  <si>
    <t>Poznámka k položce:_x000D_
" Oplechování atiky š. 740 mm z titanzinkového plechu předzvětralého.  RŠ = ± 960 mm. "_x000D_
" V ceně položky tyto práce a materiál s celkovými výměrami "_x000D_
" - Oplechování horních ploch a atik bez rohů z TiZn plechu předzvětralého rš přes 800 mm - 68,64 m2. " (65,0*0,96)*1,1_x000D_
" - Příplatek za zvýšenou pracnost při oplechování rohů nadezdívek z TiZn předzvětralého plechu rš přes 400 mm - 2 ks "_x000D_
" - Podkladová konstrukce z cementotřískových desek - tl. 18,0 mm - 52,91 m2. " ((65,0)*0,74)*1,1_x000D_
" - Podkladní plech z Pz plechu  tl. 1,0 mm pro TiZn rš přes 670 mm pod oplechování atiky - 63,635 m2 " (65,0*0,89)*1,1_x000D_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</si>
  <si>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</si>
  <si>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</si>
  <si>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</si>
  <si>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</si>
  <si>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718</t>
  </si>
  <si>
    <t>Poznámka k položce:_x000D_
" Přítlačná lišta z titanzinkového plechu předzvětralého. Barva: přírodní.  RŠ  = 165 mm. "</t>
  </si>
  <si>
    <t>" Střecha nad 1. NP " (8,5)*1,1</t>
  </si>
  <si>
    <t>764900601 SPC</t>
  </si>
  <si>
    <t>D+M Oplechování zateplení suterénu - Specifikace dle PD - III.a-D.1.1.c.06. VÝPIS KLEMPÍŘSKÝCH VÝROBKŮ - I.K6</t>
  </si>
  <si>
    <t>720</t>
  </si>
  <si>
    <t>Poznámka k položce:_x000D_
" Oplechování zateplení š. 175 mm vč. svislého vytažení na stěnu, z titanzinkového plechu předzvětralého. RŠ =  ± 335 mm. "_x000D_
" V ceně položky tyto práce a materiál s celkovými výměrami "_x000D_
" - Oplechování horních ploch a atik bez rohů z TiZn plechu předzvětralého rš přes 330 do 400 mm - 23,1 m. " (21,0)*1,1_x000D_
" - Podkladová konstrukce z cementotřískových desek - tl. 18,0 mm - 4,043 m2. " ((21,0)*0,175)*1,1_x000D_
" - Podkladní plech z Pz plechu  tl. 1,0 mm pro TiZn rš přes 200 do 250 mm pod oplechování atiky - předpokládaná RŠ = 225 mm - 23,1 m " (21,0)*1,1_x000D_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</si>
  <si>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</si>
  <si>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</si>
  <si>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</si>
  <si>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</si>
  <si>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Poznámka k položce:_x000D_
" Okapní plech z titanzinkového plechu předzvětralého. Barva: přírodní.   RŠ  = 250 mm. "</t>
  </si>
  <si>
    <t>" 2. NP " ((3,0)*1)*1,1</t>
  </si>
  <si>
    <t>764900801 SPC</t>
  </si>
  <si>
    <t>D+M Závětrná lišta - Specifikace dle PD - III.a-D.1.1.c.06. VÝPIS KLEMPÍŘSKÝCH VÝROBKŮ - I.K8</t>
  </si>
  <si>
    <t>724</t>
  </si>
  <si>
    <t>Poznámka k položce:_x000D_
" Závětrná lišta z titanzinkového plechu předzvětralého. Barva: přírodní.  RŠ  = 330 mm. "</t>
  </si>
  <si>
    <t>" 2. NP " (4,0)*1,1</t>
  </si>
  <si>
    <t>801</t>
  </si>
  <si>
    <t>762999901 SPC</t>
  </si>
  <si>
    <t>Podkladní konstrukce z dřevěných hranolů pod cementotřískové desky oplechování atiky</t>
  </si>
  <si>
    <t>-1425593179</t>
  </si>
  <si>
    <t>Poznámka k položce:_x000D_
" V ceně dřevěné hranoly, impregnace, opracování, uložení, veškeré nutné příslušenství a práce. "</t>
  </si>
  <si>
    <t>" Podkladní dřevěné hranoly pro oplechování atiky "</t>
  </si>
  <si>
    <t>" Dřevěné hranoly 60×100 mm délky cca 400 mm po vzdálenosti cca 600 mm "</t>
  </si>
  <si>
    <t>" Dle výpočtu 145,0 / 0,6 = 241,67 ks =&gt; Uvažováno pro případné zdvojení apod. 250 ks. "</t>
  </si>
  <si>
    <t>" Střecha - nad 1. NP " (250,0)</t>
  </si>
  <si>
    <t>998764201</t>
  </si>
  <si>
    <t>Přesun hmot procentní pro konstrukce klempířské v objektech v do 6 m - 1,52 %</t>
  </si>
  <si>
    <t>728</t>
  </si>
  <si>
    <t>https://podminky.urs.cz/item/CS_URS_2024_02/998764201</t>
  </si>
  <si>
    <t>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</si>
  <si>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</si>
  <si>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</si>
  <si>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</si>
  <si>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730</t>
  </si>
  <si>
    <t>https://podminky.urs.cz/item/CS_URS_2024_02/HZS2151</t>
  </si>
  <si>
    <t>Konstrukce truhlářské - Výpis dveří</t>
  </si>
  <si>
    <t>766910101 SPC</t>
  </si>
  <si>
    <t>D+M Automatické fasádní posuvné dvoupanelové hliníkové dveře 1800×2100 mm, prosklené, v sloupkopříčkové fasádě - Specifikace dle PD - III.a-D.1.1.c.01. VÝPIS DVEŘÍ - I.DF01</t>
  </si>
  <si>
    <t>732</t>
  </si>
  <si>
    <t>Poznámka k položce:_x000D_
" Fasádní automatické dveře hliníkové posuvné dvoupanelové, prosklené, osazené v sloupkopříčkové fasádě. Rozměr panelu 900×2100 mm, rozměr vč. druhého panelu 1800×2100 mm.   Délka kolejnice pro posun na sloupkopříčkové fasádě ± 3,8 m. "_x000D_
" Součástí dveří je také podkladový profil v. 0,5 m po délce dveří. "_x000D_
" Včetně kování, zárubně a veškerého příslušenství a doplňků dle PD. "_x000D_
" V ceně také podkladní profil podlahy z purenitu, nutné prokabelování a napojení na elektro. "_x000D_
" POZN: Sloupkopříčková fasáda naceněna o položku níže. "</t>
  </si>
  <si>
    <t>" Dveře - 1. NP " (1,0)</t>
  </si>
  <si>
    <t>365</t>
  </si>
  <si>
    <t>766910102 SPC</t>
  </si>
  <si>
    <t>D+M Sloupkopříčková prosklená fasáda u vstupu do 1.01a - Specifikace dle PD - III.a-D.1.1.c.01. VÝPIS DVEŘÍ</t>
  </si>
  <si>
    <t>734</t>
  </si>
  <si>
    <t>Poznámka k položce:_x000D_
" Prosklená sloupkopříčková fasáda v 1. NP do místnosti 1.01a. Orientační plocha bez dveří (6,9×3,4 m) - 19,68 m2. "_x000D_
" V ceně veškerý spojovací materiál, nosné profily, těsnění, skleněná výplň, veškeré lišty, zesílující prvky, výplně otvorů,  apod. "_x000D_
" V ceně veškeré nutné příslušenství a materiál nutný pro realizaci sloupkopříčkové fasády, vč. přípravy pro osazení dveří a zajištění napojení na okolní konstrukce, apod. "</t>
  </si>
  <si>
    <t>" Prosklená sloupkopříčková fasáda - 1. NP " (1,0)</t>
  </si>
  <si>
    <t>766910103 SPC</t>
  </si>
  <si>
    <t>D+M Automatické fasádní posuvné dvoupanelové hliníkové dveře 1800×2100 mm, prosklené, s bočními světlíky a nadsvětlíky - celkový rozměr otvoru 3800×2750 mm - Specifikace dle PD - III.a-D.1.1.c.01. VÝPIS DVEŘÍ - I.DF02</t>
  </si>
  <si>
    <t>736</t>
  </si>
  <si>
    <t>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"_x000D_
" Součástí dveří je také podkladový profil v. 0,5 m po celé délce dveří vč. světlíků. "_x000D_
" Včetně kování, zárubně a veškerého příslušenství a doplňků dle PD. "_x000D_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</si>
  <si>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</si>
  <si>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</si>
  <si>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</si>
  <si>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738</t>
  </si>
  <si>
    <t>Poznámka k položce:_x000D_
" Automatické dveře hliníkové posuvné dvoupanelové, prosklené, v prosklené příčce. Rozměr panelu 900×2100 mm, rozměr vč. druhého panelu 1800×2100 mm.   Rozměr otvoru - 1800×2100 mm. Délka kolejnice ± 3,8 m  "_x000D_
" Včetně kování, kolejnice a veškerého příslušenství a doplňků dle PD. "_x000D_
" V ceně také prokabelování, napojení na elektro. "</t>
  </si>
  <si>
    <t>766920102 SPC</t>
  </si>
  <si>
    <t>D+M Automatické interiérové posuvné dvoupanelové teleskopické hliníkové dveře 1500×2100 mm, vč. kolejnice pro posun - Specifikace dle PD - III.a-D.1.1.c.01. VÝPIS DVEŘÍ - I.DH02</t>
  </si>
  <si>
    <t>740</t>
  </si>
  <si>
    <t>Poznámka k položce:_x000D_
" Automatické dveře hliníkové posuvné dvoupanelové teleskopické. Rozměr panelu 750×2100 mm, rozměr vč. druhého panelu 1500×2100 mm.   Rozměr otvoru - 1500×2100 mm. Délka kolejnice ± 2,4 m  "_x000D_
" Včetně kování, kolejnice a veškerého příslušenství a doplňků dle PD. "_x000D_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</si>
  <si>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</si>
  <si>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</si>
  <si>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</si>
  <si>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Poznámka k položce:_x000D_
" Automatické dveře hliníkové posuvné dvoupanelové, prosklené., s PO EI 30DP1-Sm-C. Rozměr panelu 750×2100 mm, rozměr vč. druhého panelu 1500×2100 mm.   Rozměr otvoru - 1500×2100 mm. Délka kolejnice ± 3,2 m  "_x000D_
" Včetně kování, kolejnice a veškerého příslušenství a doplňků dle PD. "_x000D_
" V ceně také prokabelování, napojení na elektro. "</t>
  </si>
  <si>
    <t>766920104 SPC</t>
  </si>
  <si>
    <t>D+M Automatické interiérové posuvné dvoupanelové teleskopické hliníkové dveře 1500×2100 mm, prosklené, vč. kolejnice pro posun - Specifikace dle PD - III.a-D.1.1.c.01. VÝPIS DVEŘÍ - I.DH04</t>
  </si>
  <si>
    <t>744</t>
  </si>
  <si>
    <t>Poznámka k položce:_x000D_
" Automatické dveře hliníkové posuvné dvoupanelové teleskopické, prosklené. Rozměr panelu 750×2100 mm, rozměr vč. druhého panelu 1500×2100 mm.   Rozměr otvoru - 1500×2100 mm. Délka kolejnice ± 2,4 m  "_x000D_
" Včetně kování, kolejnice a veškerého příslušenství a doplňků dle PD. "_x000D_
" V ceně také prokabelování, napojení na elektro. "</t>
  </si>
  <si>
    <t>371</t>
  </si>
  <si>
    <t>766920105 SPC</t>
  </si>
  <si>
    <t>D+M Automatické interiérové posuvné dvoupanelové hliníkové dveře 1500×2200 mm, prosklené, vč. kolejnice pro posun - Specifikace dle PD - III.a-D.1.1.c.01. VÝPIS DVEŘÍ - I.DH05</t>
  </si>
  <si>
    <t>746</t>
  </si>
  <si>
    <t>Poznámka k položce:_x000D_
" Automatické dveře hliníkové posuvné dvoupanelové, prosklené. Rozměr panelu 750×2200 mm, rozměr vč. druhého panelu 1500×2200 mm.   Rozměr otvoru - 1500×2200 mm. Délka kolejnice ± 3,2 m  "_x000D_
" Včetně kování, kolejnice a veškerého příslušenství a doplňků dle PD. "_x000D_
" V ceně také prokabelování, napojení na elektro. "</t>
  </si>
  <si>
    <t>766920106 SPC</t>
  </si>
  <si>
    <t>D+M Automatické interiérové posuvné dvoupanelové hliníkové dveře 1250×2200 mm, prosklené, s PO EW 30DP1-C, vč. kolejnice pro posun - Specifikace dle PD - III.a-D.1.1.c.01. VÝPIS DVEŘÍ - I.DH06</t>
  </si>
  <si>
    <t>748</t>
  </si>
  <si>
    <t>Poznámka k položce:_x000D_
" Automatické dveře hliníkové posuvné dvoupanelové, prosklené., s PO EW 30DP1-C. Rozměr panelu 625×2200 mm, rozměr vč. druhého panelu 1250×2200 mm.   Rozměr otvoru - 1250×2200 mm. Délka kolejnice ± 2,95 m  "_x000D_
" Včetně kování, kolejnice a veškerého příslušenství a doplňků dle PD. "_x000D_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</si>
  <si>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</si>
  <si>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</si>
  <si>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</si>
  <si>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Poznámka k položce:_x000D_
" Automatické dveře hliníkové posuvné dvoupanelové, prosklené., s PO EI 30DP1-Sm-C. Rozměr panelu 625×2100 mm, rozměr vč. druhého panelu 1250×2100 mm.   Rozměr otvoru - 1250×2200 mm. Délka kolejnice ± 2,95 m  "_x000D_
" Včetně kování, kolejnice a veškerého příslušenství a doplňků dle PD. "_x000D_
" V ceně také prokabelování, napojení na elektro. "</t>
  </si>
  <si>
    <t>766920108 SPC</t>
  </si>
  <si>
    <t>D+M Automatické interiérové posuvné dvoupanelové hliníkové dveře 1250×2100 mm, prosklené, s PO EI 30DP1-Sm-C, vč. kolejnice pro posun - Specifikace dle PD - III.a-D.1.1.c.01. VÝPIS DVEŘÍ - I.DH08</t>
  </si>
  <si>
    <t>752</t>
  </si>
  <si>
    <t>375</t>
  </si>
  <si>
    <t>766920109 SPC</t>
  </si>
  <si>
    <t>D+M Automatické interiérové posuvné dvoupanelové hliníkové dveře 1250×2100 mm, vč. kolejnice pro posun - Specifikace dle PD - III.a-D.1.1.c.01. VÝPIS DVEŘÍ - I.DH09</t>
  </si>
  <si>
    <t>754</t>
  </si>
  <si>
    <t>Poznámka k položce:_x000D_
" Automatické dveře hliníkové posuvné dvoupanelové. Rozměr panelu 625×2100 mm, rozměr vč. druhého panelu 1250×2100 mm.   Rozměr otvoru - 1250×2100 mm. Délka kolejnice ± 2,95 m  "_x000D_
" Včetně kování, kolejnice a veškerého příslušenství a doplňků dle PD. "_x000D_
" V ceně také prokabelování, napojení na elektro. "</t>
  </si>
  <si>
    <t>766920110 SPC</t>
  </si>
  <si>
    <t>D+M Automatické interiérové posuvné čtyřpanelové teleskopické hliníkové dveře 1500×2100 mm, prosklené, vč. kolejnice pro posun - Specifikace dle PD - III.a-D.1.1.c.01. VÝPIS DVEŘÍ - I.DH10</t>
  </si>
  <si>
    <t>756</t>
  </si>
  <si>
    <t>Poznámka k položce:_x000D_
" Automatické dveře hliníkové posuvné čtyřpanelové teleskopické, prosklené. Rozměr panelu 350×2100 mm, rozměr vč. zbylých panelu 1500×2100 mm.   Rozměr otvoru - 1500×2100 mm. Délka kolejnice ± 3,2 m  "_x000D_
" Včetně kování, kolejnice a veškerého příslušenství a doplňků dle PD. "_x000D_
" V ceně také prokabelování, napojení na elektro. "</t>
  </si>
  <si>
    <t>377</t>
  </si>
  <si>
    <t>766920111 SPC</t>
  </si>
  <si>
    <t>D+M Automatické interiérové posuvné dvoupanelové hliníkové dveře 1250×2100 mm, vč. kolejnice pro posun - Specifikace dle PD - III.a-D.1.1.c.01. VÝPIS DVEŘÍ - I.DH11</t>
  </si>
  <si>
    <t>758</t>
  </si>
  <si>
    <t>766920112 SPC</t>
  </si>
  <si>
    <t>D+M Automatické interiérové posuvné dvoupanelové hliníkové dveře 1500×2100 mm, prosklené, s PO EI 30DP1-Sm-C, vč. kolejnice pro posun - Specifikace dle PD - III.a-D.1.1.c.01. VÝPIS DVEŘÍ - I.DH12</t>
  </si>
  <si>
    <t>760</t>
  </si>
  <si>
    <t>Poznámka k položce:_x000D_
" Automatické dveře hliníkové posuvné dvoupanelové, prosklené., s PO EI 30DP1-Sm-C. Rozměr panelu 750×2100 mm, rozměr vč. druhého panelu 1500×2100 mm.   Rozměr otvoru - 1500×2200 mm. Délka kolejnice ± 3,2 m  "_x000D_
" Včetně kování, kolejnice a veškerého příslušenství a doplňků dle PD. "_x000D_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</si>
  <si>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</si>
  <si>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</si>
  <si>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</si>
  <si>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762</t>
  </si>
  <si>
    <t>Poznámka k položce:_x000D_
" Automatické dveře hliníkové posuvné jednopanelové, prosklené., s PO EI 30DP1-Sm-C. Rozměr panelu 1400×2100 mm.   Rozměr otvoru - 1400×2100 mm. Délka kolejnice ± 2,95 m  "_x000D_
" Včetně kování, kolejnice a veškerého příslušenství a doplňků dle PD. "_x000D_
" V ceně také prokabelování, napojení na elektro. "</t>
  </si>
  <si>
    <t>766920114 SPC</t>
  </si>
  <si>
    <t>D+M Automatické interiérové posuvné dvoupanelové teleskopické hliníkové dveře 1400×2100 mm, prosklené, v prosklené příčce, vč. meziskleních žaluzií a kolejnice pro posun - Specifikace dle PD - III.a-D.1.1.c.01. VÝPIS DVEŘÍ - I.DH14</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</si>
  <si>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kolejnice a veškerého příslušenství a doplňků dle PD. "_x000D_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</si>
  <si>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</si>
  <si>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</si>
  <si>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</si>
  <si>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766920116 SPC</t>
  </si>
  <si>
    <t>D+M Automatické interiérové posuvné dvoupanelové teleskopické hliníkové dveře 1400×2100 mm, prosklené, v prosklené příčce, vč. meziskleních žaluzií a kolejnice pro posun - Specifikace dle PD - III.a-D.1.1.c.01. VÝPIS DVEŘÍ - I.DH16</t>
  </si>
  <si>
    <t>768</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</si>
  <si>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</si>
  <si>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</si>
  <si>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</si>
  <si>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770</t>
  </si>
  <si>
    <t>766920118 SPC</t>
  </si>
  <si>
    <t>D+M Automatické interiérové posuvné dvoupanelové teleskopické hliníkové dveře 1400×2100 mm, prosklené, v prosklené příčce, vč. meziskleních žaluzií a kolejnice pro posun - Specifikace dle PD - III.a-D.1.1.c.01. VÝPIS DVEŘÍ - I.DH18</t>
  </si>
  <si>
    <t>772</t>
  </si>
  <si>
    <t>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"_x000D_
" Včetně kování, zárubně a veškerého příslušenství a doplňků dle PD. "_x000D_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</si>
  <si>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</si>
  <si>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</si>
  <si>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</si>
  <si>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774</t>
  </si>
  <si>
    <t>766920120 SPC</t>
  </si>
  <si>
    <t>D+M Automatické interiérové otočné dvoukřídlé hliníkové dveře 1400×2050 mm, prosklené, v prosklené příčce, vč. meziskleních žaluzií - Specifikace dle PD - III.a-D.1.1.c.01. VÝPIS DVEŘÍ - I.DH20</t>
  </si>
  <si>
    <t>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"_x000D_
" Včetně kování, zárubně a veškerého příslušenství a doplňků dle PD. "_x000D_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</si>
  <si>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</si>
  <si>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</si>
  <si>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</si>
  <si>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778</t>
  </si>
  <si>
    <t>Poznámka k položce:_x000D_
" Automatické dveře hliníkové posuvné jednopanelové, prosklené., s PO EI 30DP1-C. Rozměr panelu 1400×2200 mm.   Rozměr otvoru - 1400×2200 mm. Délka kolejnice ± 2,95 m  "_x000D_
" Včetně kování, kolejnice a veškerého příslušenství a doplňků dle PD. "_x000D_
" V ceně také prokabelování, napojení na elektro. "</t>
  </si>
  <si>
    <t>766920201 SPC</t>
  </si>
  <si>
    <t>D+M Interiérové ručně posuvné jednopanelové hliníkové dveře 900×2100 mm, prosklené, v prosklené příčce, vč. mezisklení žaluzie a kolejnice pro posun - Specifikace dle PD - III.a-D.1.1.c.01. VÝPIS DVEŘÍ - I.DHP01</t>
  </si>
  <si>
    <t>780</t>
  </si>
  <si>
    <t>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"_x000D_
" Včetně kování, kolejnice a veškerého příslušenství a doplňků dle PD. "_x000D_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</si>
  <si>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</si>
  <si>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</si>
  <si>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</si>
  <si>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782</t>
  </si>
  <si>
    <t>766920203 SPC</t>
  </si>
  <si>
    <t>D+M Interiérové ručně posuvné jednopanelové hliníkové dveře 900×2100 mm, prosklené, v prosklené příčce, vč. mezisklení žaluzie a kolejnice pro posun - Specifikace dle PD - III.a-D.1.1.c.01. VÝPIS DVEŘÍ - I.DHP03</t>
  </si>
  <si>
    <t>784</t>
  </si>
  <si>
    <t>391</t>
  </si>
  <si>
    <t>766920204 SPC</t>
  </si>
  <si>
    <t>D+M Interiérové ručně posuvné jednopanelové hliníkové dveře 900×2100 mm, prosklené, v prosklené příčce, vč. mezisklení žaluzie a kolejnice pro posun - Specifikace dle PD - III.a-D.1.1.c.01. VÝPIS DVEŘÍ - I.DHP04</t>
  </si>
  <si>
    <t>786</t>
  </si>
  <si>
    <t>766930101 SPC</t>
  </si>
  <si>
    <t>D+M Vnitřní prosklená přička mezi m. 1.01a a 1.01b - Specifikace dle PD - III.a-D.1.1.c.01. VÝPIS DVEŘÍ</t>
  </si>
  <si>
    <t>788</t>
  </si>
  <si>
    <t>Poznámka k položce:_x000D_
" Vnitřní prosklená příčka v 1. NP mezi místnostmi 1.01a a 1.01 b. Orientační plocha bez dveří - 15,54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</si>
  <si>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</si>
  <si>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</si>
  <si>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</si>
  <si>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</si>
  <si>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790</t>
  </si>
  <si>
    <t>Poznámka k položce:_x000D_
" Vnitřní prosklená příčka v 1. NP mezi místnostmi 1.08 a 1.10. Orientační plocha bez dveří - 7,7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</si>
  <si>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766930103 SPC</t>
  </si>
  <si>
    <t>D+M Vnitřní prosklená přička mezi m. 1.10 a 1.11 - Specifikace dle PD - III.a-D.1.1.c.01. VÝPIS DVEŘÍ</t>
  </si>
  <si>
    <t>792</t>
  </si>
  <si>
    <t>Poznámka k položce:_x000D_
" Vnitřní prosklená příčka v 1. NP mezi místnostmi 1.10 a 1.11. Orientační plocha bez dveří - 9,38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</si>
  <si>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395</t>
  </si>
  <si>
    <t>766930104 SPC</t>
  </si>
  <si>
    <t>D+M Vnitřní prosklená přička mezi m. 1.11 a 1.12 - Specifikace dle PD - III.a-D.1.1.c.01. VÝPIS DVEŘÍ</t>
  </si>
  <si>
    <t>794</t>
  </si>
  <si>
    <t>Poznámka k položce:_x000D_
" Vnitřní prosklená příčka v 1. NP mezi místnostmi 1.11 a 1.12.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</si>
  <si>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766930105 SPC</t>
  </si>
  <si>
    <t>D+M Vnitřní prosklená přička mezi m. 1.12 a 1.13 - Specifikace dle PD - III.a-D.1.1.c.01. VÝPIS DVEŘÍ</t>
  </si>
  <si>
    <t>796</t>
  </si>
  <si>
    <t>Poznámka k položce:_x000D_
" Vnitřní prosklená příčka v 1. NP mezi místnostmi 1.12 a 1.13.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</si>
  <si>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397</t>
  </si>
  <si>
    <t>766930106 SPC</t>
  </si>
  <si>
    <t>D+M Vnitřní prosklená přička mezi m. 1.13 a 1.14 - Specifikace dle PD - III.a-D.1.1.c.01. VÝPIS DVEŘÍ</t>
  </si>
  <si>
    <t>798</t>
  </si>
  <si>
    <t>Poznámka k položce:_x000D_
" Vnitřní prosklená příčka v 1. NP mezi místnostmi 1.13 a 1.14.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</si>
  <si>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766930107 SPC</t>
  </si>
  <si>
    <t>D+M Vnitřní prosklená přička mezi m. 1.14 a 1.15 - Specifikace dle PD - III.a-D.1.1.c.01. VÝPIS DVEŘÍ</t>
  </si>
  <si>
    <t>800</t>
  </si>
  <si>
    <t>Poznámka k položce:_x000D_
" Vnitřní prosklená příčka v 1. NP mezi místnostmi 1.14 a 1.15. Orientační plocha bez dveří - 8,33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</si>
  <si>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399</t>
  </si>
  <si>
    <t>766930108 SPC</t>
  </si>
  <si>
    <t>D+M Vnitřní prosklená přička mezi m. 1.15 a 1.16 - Specifikace dle PD - III.a-D.1.1.c.01. VÝPIS DVEŘÍ</t>
  </si>
  <si>
    <t>Poznámka k položce:_x000D_
" Vnitřní prosklená příčka v 1. NP mezi místnostmi 1.15 a 1.16. Orientační plocha bez dveří - 11,62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zajištění napojení na okolní konstrukce, apod. "_x000D_
" POZN: Ocelová konstrukce pro uchycení součást rozpočtu "III.a-D.1.1.c.05. VYPIS ZAMECNICKYCH VYROBKU". "</t>
  </si>
  <si>
    <t>766930109 SPC</t>
  </si>
  <si>
    <t>D+M Vnitřní prosklená přička mezi m. 1.08 a 1.16 - Specifikace dle PD - III.a-D.1.1.c.01. VÝPIS DVEŘÍ</t>
  </si>
  <si>
    <t>Poznámka k položce:_x000D_
" Vnitřní prosklená příčka v 1. NP mezi místnostmi 1.08 a 1.16. Orientační plocha bez dveří - 1,82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"_x000D_
" V ceně veškerý spojovací materiál, nosné profily, těsnění, skleněná výplň, veškeré lišty, zesílující prvky, výplně otvorů,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</si>
  <si>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401</t>
  </si>
  <si>
    <t>766930110 SPC</t>
  </si>
  <si>
    <t>D+M Vnitřní prosklená přička mezi m. 1.08 a 1.11 + 1.12 + 1.13 + 1.14 + 1.15 - Specifikace dle PD - III.a-D.1.1.c.01. VÝPIS DVEŘÍ</t>
  </si>
  <si>
    <t>Poznámka k položce:_x000D_
" Vnitřní prosklená příčka v 1. NP mezi místnostmi 1.08 a 1.11 + 1.12 + 1.13 + 1.14 + 1.15. Orientační plocha bez dveří - 30,8 m2. "_x000D_
" Vnitřní prosklená příčka tl. 100 mm v provedení bez PO. Konstrukce tvořena hliníkovými profily s povrchovou úpravou práškovýmn lakem, kotřvené ke skryté nosné konstrukci tvořené tenkostěnnými plechovými profily s galvanickým zinkováním._x000D_
" Zasklení dvojitým čirým bezpečnostním sklem. Součástí také vnitřní meziskelní manuálně ovládané hliníkové žaluzie. "_x000D_
" V ceně veškerý spojovací materiál, nosné profily, těsnění, skleněná výplň, veškeré lišty, zesílující prvky, výplně otvorů,  mezisklení žaluzie, apod. "_x000D_
" V ceně veškeré nutné příslušenství a materiál nutný pro realizaci prosklených příček, vč. přípravy pro osazení dveří a zajištění napojení na okolní konstrukce, apod. "_x000D_
" POZN: Ocelová konstrukce pro uchycení součást rozpočtu "III.a-D.1.1.c.05. VYPIS ZAMECNICKYCH VYROBKU". "</t>
  </si>
  <si>
    <t>766940101 SPC</t>
  </si>
  <si>
    <t>D+M Interiérové dveře dřevěné dvoukřídlé 900+550×1970 mm, částečně prosklené, kouřotěsné s požární konzolí s koordinátorem křídel a PO EI 30DP3 - Sm - C + KOO - Specifikace dle PD - III.a-D.1.1.c.01. VÝPIS DVEŘÍ - I.D001</t>
  </si>
  <si>
    <t>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</si>
  <si>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 Dveře - 1. PP " (1,0)</t>
  </si>
  <si>
    <t>403</t>
  </si>
  <si>
    <t>766940102 SPC</t>
  </si>
  <si>
    <t>D+M Interiérové dveře dřevěné jednokřídlé 1100×1970 mm - Specifikace dle PD - III.a-D.1.1.c.01. VÝPIS DVEŘÍ - I.D002</t>
  </si>
  <si>
    <t>Poznámka k položce:_x000D_
" Interiérové dveře dřevěné jednokřídlé.  Rozměr otvoru pro dvoudílnou ocelovou zárubeň - 1200×2020 mm. "_x000D_
" Včetně kování, zárubně a veškerého příslušenství a doplňků dle PD. "</t>
  </si>
  <si>
    <t>766940103 SPC</t>
  </si>
  <si>
    <t>D+M Interiérové dveře dřevěné jednokřídlé 900×2000 mm - Specifikace dle PD - III.a-D.1.1.c.01. VÝPIS DVEŘÍ - I.D003</t>
  </si>
  <si>
    <t>Poznámka k položce:_x000D_
" Interiérové dveře dřevěné jednokřídlé.  Rozměr otvoru pro dvoudílnou ocelovou zárubeň - 1000×2050 mm. "_x000D_
" Včetně kování, zárubně a veškerého příslušenství a doplňků dle PD. "</t>
  </si>
  <si>
    <t>405</t>
  </si>
  <si>
    <t>766940104 SPC</t>
  </si>
  <si>
    <t>D+M Interiérové dveře dřevěné jednokřídlé 1100×1970 mm - Specifikace dle PD - III.a-D.1.1.c.01. VÝPIS DVEŘÍ - I.D004</t>
  </si>
  <si>
    <t>766940105 SPC</t>
  </si>
  <si>
    <t>D+M Interiérové dveře dřevěné jednokřídlé 900×1970 mm - Specifikace dle PD - III.a-D.1.1.c.01. VÝPIS DVEŘÍ - I.D005</t>
  </si>
  <si>
    <t>Poznámka k položce:_x000D_
" Interiérové dveře dřevěné jednokřídlé.  Rozměr otvoru pro dvoudílnou ocelovou zárubeň - 1000×2020 mm. "_x000D_
" Včetně kování, zárubně a veškerého příslušenství a doplňků dle PD. "</t>
  </si>
  <si>
    <t>407</t>
  </si>
  <si>
    <t>766940106 SPC</t>
  </si>
  <si>
    <t>D+M Interiérové dveře dřevěné jednokřídlé 900×1970 mm - Specifikace dle PD - III.a-D.1.1.c.01. VÝPIS DVEŘÍ - I.D006</t>
  </si>
  <si>
    <t>766940107 SPC</t>
  </si>
  <si>
    <t>D+M Interiérové dveře dřevěné jednokřídlé 1100×1970 mm - Specifikace dle PD - III.a-D.1.1.c.01. VÝPIS DVEŘÍ - I.D007</t>
  </si>
  <si>
    <t>409</t>
  </si>
  <si>
    <t>766940108 SPC</t>
  </si>
  <si>
    <t>D+M Interiérové dveře dřevěné jednokřídlé 1100×1970 mm - Specifikace dle PD - III.a-D.1.1.c.01. VÝPIS DVEŘÍ - I.D008</t>
  </si>
  <si>
    <t>766940109 SPC</t>
  </si>
  <si>
    <t>D+M Interiérové dveře dřevěné jednokřídlé 800×1970 mm - Specifikace dle PD - III.a-D.1.1.c.01. VÝPIS DVEŘÍ - I.D009</t>
  </si>
  <si>
    <t>Poznámka k položce:_x000D_
" Interiérové dveře dřevěné jednokřídlé.  Rozměr otvoru pro dvoudílnou ocelovou zárubeň - 900×2020 mm. "_x000D_
" Včetně kování, zárubně a veškerého příslušenství a doplňků dle PD. "</t>
  </si>
  <si>
    <t>411</t>
  </si>
  <si>
    <t>766940110 SPC</t>
  </si>
  <si>
    <t>D+M Interiérové dveře dřevěné jednokřídlé 800×1970 mm - Specifikace dle PD - III.a-D.1.1.c.01. VÝPIS DVEŘÍ - I.D010</t>
  </si>
  <si>
    <t>766940111 SPC</t>
  </si>
  <si>
    <t>D+M Interiérové dveře dřevěné jednokřídlé 700×1970 mm - Specifikace dle PD - III.a-D.1.1.c.01. VÝPIS DVEŘÍ - I.D011</t>
  </si>
  <si>
    <t>Poznámka k položce:_x000D_
" Interiérové dveře dřevěné jednokřídlé.  Rozměr otvoru pro dvoudílnou ocelovou zárubeň - 800×2020 mm. "_x000D_
" Včetně kování, zárubně a veškerého příslušenství a doplňků dle PD. "</t>
  </si>
  <si>
    <t>413</t>
  </si>
  <si>
    <t>766940112 SPC</t>
  </si>
  <si>
    <t>D+M Interiérové dveře dřevěné jednokřídlé 800×1970 mm - Specifikace dle PD - III.a-D.1.1.c.01. VÝPIS DVEŘÍ - I.D012</t>
  </si>
  <si>
    <t>766940113 SPC</t>
  </si>
  <si>
    <t>D+M Interiérové dveře dřevěné jednokřídlé 800×1970 mm - Specifikace dle PD - III.a-D.1.1.c.01. VÝPIS DVEŘÍ - I.D013</t>
  </si>
  <si>
    <t>415</t>
  </si>
  <si>
    <t>766940114 SPC</t>
  </si>
  <si>
    <t>D+M Interiérové dveře dřevěné jednokřídlé 700×1970 mm - Specifikace dle PD - III.a-D.1.1.c.01. VÝPIS DVEŘÍ - I.D014</t>
  </si>
  <si>
    <t>834</t>
  </si>
  <si>
    <t>766940115 SPC</t>
  </si>
  <si>
    <t>D+M Interiérové dveře dřevěné jednokřídlé 700×1970 mm - Specifikace dle PD - III.a-D.1.1.c.01. VÝPIS DVEŘÍ - I.D015</t>
  </si>
  <si>
    <t>836</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</si>
  <si>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</si>
  <si>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</si>
  <si>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</si>
  <si>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838</t>
  </si>
  <si>
    <t>766940117 SPC</t>
  </si>
  <si>
    <t>D+M Interiérové dveře dřevěné jednokřídlé 900×1970 mm - Specifikace dle PD - III.a-D.1.1.c.01. VÝPIS DVEŘÍ - I.D017</t>
  </si>
  <si>
    <t>840</t>
  </si>
  <si>
    <t>Poznámka k položce:_x000D_
" Interiérové dveře dřevěné jednokřídlé.  Rozměr otvoru pro ocelovou zárubeň pro zazdění - 1000×2020 mm. "_x000D_
" Včetně kování, zárubně a veškerého příslušenství a doplňků dle PD. "</t>
  </si>
  <si>
    <t>419</t>
  </si>
  <si>
    <t>766940118 SPC</t>
  </si>
  <si>
    <t>D+M Interiérové dveře dřevěné jednokřídlé 700×1970 mm - Specifikace dle PD - III.a-D.1.1.c.01. VÝPIS DVEŘÍ - I.D018</t>
  </si>
  <si>
    <t>842</t>
  </si>
  <si>
    <t>Poznámka k položce:_x000D_
" Interiérové dveře dřevěné jednokřídlé.  Rozměr otvoru pro ocelovou zárubeň pro zazdění - 800×2020 mm. "_x000D_
" Včetně kování, zárubně a veškerého příslušenství a doplňků dle PD. "</t>
  </si>
  <si>
    <t>766940119 SPC</t>
  </si>
  <si>
    <t>D+M Interiérové dveře dřevěné jednokřídlé 700×1970 mm - Specifikace dle PD - III.a-D.1.1.c.01. VÝPIS DVEŘÍ - I.D019</t>
  </si>
  <si>
    <t>844</t>
  </si>
  <si>
    <t>421</t>
  </si>
  <si>
    <t>766940120 SPC</t>
  </si>
  <si>
    <t>D+M Interiérové dveře dřevěné jednokřídlé 900×1970 mm - Specifikace dle PD - III.a-D.1.1.c.01. VÝPIS DVEŘÍ - I.D020</t>
  </si>
  <si>
    <t>846</t>
  </si>
  <si>
    <t>766940121 SPC</t>
  </si>
  <si>
    <t>D+M Interiérové dveře dřevěné jednokřídlé 900×1970 mm - Specifikace dle PD - III.a-D.1.1.c.01. VÝPIS DVEŘÍ - I.D021</t>
  </si>
  <si>
    <t>848</t>
  </si>
  <si>
    <t>423</t>
  </si>
  <si>
    <t>766940122 SPC</t>
  </si>
  <si>
    <t>D+M Interiérové dveře dřevěné jednokřídlé 1100×1970 mm, s olověnoou mezivrstvou - Specifikace dle PD - III.a-D.1.1.c.01. VÝPIS DVEŘÍ - I.D022</t>
  </si>
  <si>
    <t>850</t>
  </si>
  <si>
    <t>Poznámka k položce:_x000D_
" Interiérové dveře dřevěné jednokřídlé s mezivrstvou z olověného plechu tl. 0,5 mm.  Rozměr otvoru pro dvoudílnou ocelovou zárubeň vyztuženou olověnou výstelkou - 1200×2020 mm. "_x000D_
" Včetně kování, zárubně a veškerého příslušenství a doplňků dle PD. "</t>
  </si>
  <si>
    <t>766940123 SPC</t>
  </si>
  <si>
    <t>D+M Interiérové dveře dřevěné jednokřídlé 900×1970 mm, s olověnoou mezivrstvou - Specifikace dle PD - III.a-D.1.1.c.01. VÝPIS DVEŘÍ - I.D023</t>
  </si>
  <si>
    <t>852</t>
  </si>
  <si>
    <t>Poznámka k položce:_x000D_
" Interiérové dveře dřevěné jednokřídlé s mezivrstvou z olověného plechu tl. 0,5 mm.  Rozměr otvoru pro dvoudílnou ocelovou zárubeň vyztuženou olověnou výstelkou - 1000×2020 mm. "_x000D_
" Včetně kování, zárubně a veškerého příslušenství a doplňků dle PD. "</t>
  </si>
  <si>
    <t>425</t>
  </si>
  <si>
    <t>766940124 SPC</t>
  </si>
  <si>
    <t>D+M Interiérové dveře dřevěné jednokřídlé 900×1970 mm, částečně prosklené - Specifikace dle PD - III.a-D.1.1.c.01. VÝPIS DVEŘÍ - I.D024</t>
  </si>
  <si>
    <t>854</t>
  </si>
  <si>
    <t>Poznámka k položce:_x000D_
" Interiérové dveře dřevěné jednokřídlé, částečně prosklené.  Rozměr otvoru pro ocelovou zárubeň pro zazdění - 1000×2020 mm. "_x000D_
" Včetně kování, zárubně a veškerého příslušenství a doplňků dle PD. "</t>
  </si>
  <si>
    <t>766940125 SPC</t>
  </si>
  <si>
    <t>D+M Interiérové dveře dřevěné jednokřídlé 1100×1970 mm - Specifikace dle PD - III.a-D.1.1.c.01. VÝPIS DVEŘÍ - I.D025</t>
  </si>
  <si>
    <t>856</t>
  </si>
  <si>
    <t>427</t>
  </si>
  <si>
    <t>766940126 SPC</t>
  </si>
  <si>
    <t>D+M Interiérové dveře dřevěné jednokřídlé 900×1970 mm - Specifikace dle PD - III.a-D.1.1.c.01. VÝPIS DVEŘÍ - I.D026</t>
  </si>
  <si>
    <t>858</t>
  </si>
  <si>
    <t>766940127 SPC</t>
  </si>
  <si>
    <t>D+M Interiérové dveře dřevěné jednokřídlé 1100×1970 mm - Specifikace dle PD - III.a-D.1.1.c.01. VÝPIS DVEŘÍ - I.D027</t>
  </si>
  <si>
    <t>860</t>
  </si>
  <si>
    <t>429</t>
  </si>
  <si>
    <t>766940128 SPC</t>
  </si>
  <si>
    <t>D+M Interiérové dveře dřevěné jednokřídlé 1100×1970 mm, částečně prosklené - Specifikace dle PD - III.a-D.1.1.c.01. VÝPIS DVEŘÍ - I.D028</t>
  </si>
  <si>
    <t>862</t>
  </si>
  <si>
    <t>Poznámka k položce:_x000D_
" Interiérové dveře dřevěné jednokřídlé, částečně prosklené.  Rozměr otvoru pro ocelovou zárubeň pro zazdění - 1200×2020 mm. "_x000D_
" Včetně kování, zárubně a veškerého příslušenství a doplňků dle PD. "</t>
  </si>
  <si>
    <t>766940129 SPC</t>
  </si>
  <si>
    <t>D+M Interiérové dveře dřevěné jednokřídlé 800×1970 mm - Specifikace dle PD - III.a-D.1.1.c.01. VÝPIS DVEŘÍ - I.D029</t>
  </si>
  <si>
    <t>864</t>
  </si>
  <si>
    <t>Poznámka k položce:_x000D_
" Interiérové dveře dřevěné jednokřídlé.  Rozměr otvoru pro ocelovou zárubeň pro zazdění - 900×2020 mm. "_x000D_
" Včetně kování, zárubně a veškerého příslušenství a doplňků dle PD. "</t>
  </si>
  <si>
    <t>431</t>
  </si>
  <si>
    <t>766940130 SPC</t>
  </si>
  <si>
    <t>D+M Interiérové dveře dřevěné jednokřídlé 900×1970 mm - Specifikace dle PD - III.a-D.1.1.c.01. VÝPIS DVEŘÍ - I.D030</t>
  </si>
  <si>
    <t>866</t>
  </si>
  <si>
    <t>766940131 SPC</t>
  </si>
  <si>
    <t>D+M Interiérové dveře dřevěné jednokřídlé 1100×1970 mm - Specifikace dle PD - III.a-D.1.1.c.01. VÝPIS DVEŘÍ - I.D031</t>
  </si>
  <si>
    <t>868</t>
  </si>
  <si>
    <t>433</t>
  </si>
  <si>
    <t>766940132 SPC</t>
  </si>
  <si>
    <t>D+M Interiérové dveře dřevěné jednokřídlé 700×1970 mm - Specifikace dle PD - III.a-D.1.1.c.01. VÝPIS DVEŘÍ - I.D032</t>
  </si>
  <si>
    <t>870</t>
  </si>
  <si>
    <t>766940133 SPC</t>
  </si>
  <si>
    <t>D+M Interiérové dveře dřevěné jednokřídlé 700×1970 mm - Specifikace dle PD - III.a-D.1.1.c.01. VÝPIS DVEŘÍ - I.D033</t>
  </si>
  <si>
    <t>872</t>
  </si>
  <si>
    <t>435</t>
  </si>
  <si>
    <t>766940134 SPC</t>
  </si>
  <si>
    <t>D+M Interiérové dveře dřevěné jednokřídlé 800×1970 mm, s PO EW 30DP3 - C - Specifikace dle PD - III.a-D.1.1.c.01. VÝPIS DVEŘÍ - I.D034</t>
  </si>
  <si>
    <t>874</t>
  </si>
  <si>
    <t>Poznámka k položce:_x000D_
" Interiérové dveře dřevěné jednokřídlé, s požární odolností EW 30DP3 - C.   Rozměr otvoru pro dvoudílnou ocelovou zárubeň - 900×2020 mm. "_x000D_
" Včetně kování, zárubně a veškerého příslušenství a doplňků dle PD. "</t>
  </si>
  <si>
    <t>766940135 SPC</t>
  </si>
  <si>
    <t>D+M Interiérové dveře dřevěné dvoukřídlé 800+300×1970 mm, s koordinátorem dveřních křídel a PO EW 30DP3 - C + KOO - Specifikace dle PD - III.a-D.1.1.c.01. VÝPIS DVEŘÍ - I.D035</t>
  </si>
  <si>
    <t>876</t>
  </si>
  <si>
    <t>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"_x000D_
" Včetně kování, zárubně a veškerého příslušenství a doplňků dle PD. "</t>
  </si>
  <si>
    <t>437</t>
  </si>
  <si>
    <t>766940136 SPC</t>
  </si>
  <si>
    <t>D+M Interiérové dveře dřevěné jednokřídlé 900×1970 mm, s PO EW 30DP3 - C - Specifikace dle PD - III.a-D.1.1.c.01. VÝPIS DVEŘÍ - I.D036</t>
  </si>
  <si>
    <t>878</t>
  </si>
  <si>
    <t>Poznámka k položce:_x000D_
" Interiérové dveře dřevěné jednokřídlé, s požární odolností EW 30DP3 - C.   Rozměr otvoru pro dvoudílnou ocelovou zárubeň - 1000×2020 mm. "_x000D_
" Včetně kování, zárubně a veškerého příslušenství a doplňků dle PD. "</t>
  </si>
  <si>
    <t>766940137 SPC</t>
  </si>
  <si>
    <t>D+M Interiérové dveře dřevěné dvoukřídlé 900+900×1970 mm, s PO EW 30DP3 - C - Specifikace dle PD - III.a-D.1.1.c.01. VÝPIS DVEŘÍ - I.D037</t>
  </si>
  <si>
    <t>880</t>
  </si>
  <si>
    <t>Poznámka k položce:_x000D_
" Interiérové dveře dřevěné dvoukřídlé, s požární odolností EW 30DP3 - C.   Rozměr křídla 900×1970 mm, rozměr vč. druhého křídla 1800×1970 mm.   Rozměr otvoru pro dvoudílnou ocelovou zárubeň - 1900×2020 mm. "_x000D_
" Včetně kování, zárubně a veškerého příslušenství a doplňků dle PD. "</t>
  </si>
  <si>
    <t>439</t>
  </si>
  <si>
    <t>766940138 SPC</t>
  </si>
  <si>
    <t>D+M Interiérové dveře dřevěné jednokřídlé 900×1970 mm, částečně prosklené - Specifikace dle PD - III.a-D.1.1.c.01. VÝPIS DVEŘÍ - I.D038</t>
  </si>
  <si>
    <t>882</t>
  </si>
  <si>
    <t>Poznámka k položce:_x000D_
" Interiérové dveře dřevěné jednokřídlé, částečně prosklené.  Rozměr otvoru pro dvoudílnou ocelovou zárubeň - 1000×2020 mm. "_x000D_
" Včetně kování, zárubně a veškerého příslušenství a doplňků dle PD. "</t>
  </si>
  <si>
    <t>766940139 SPC</t>
  </si>
  <si>
    <t>D+M Interiérové dveře dřevěné jednokřídlé 900×1970 mm, částečně prosklené - Specifikace dle PD - III.a-D.1.1.c.01. VÝPIS DVEŘÍ - I.D039</t>
  </si>
  <si>
    <t>884</t>
  </si>
  <si>
    <t>441</t>
  </si>
  <si>
    <t>766940140 SPC</t>
  </si>
  <si>
    <t>D+M Interiérové dveře dřevěné jednokřídlé 900×1970 mm - Specifikace dle PD - III.a-D.1.1.c.01. VÝPIS DVEŘÍ - I.D040</t>
  </si>
  <si>
    <t>886</t>
  </si>
  <si>
    <t>766940141 SPC</t>
  </si>
  <si>
    <t>D+M Interiérové dveře dřevěné jednokřídlé 1100×1970 mm, kouřotěsné, s PO EI 30DP3 - Sm - C - Specifikace dle PD - III.a-D.1.1.c.01. VÝPIS DVEŘÍ - I.D041</t>
  </si>
  <si>
    <t>888</t>
  </si>
  <si>
    <t>Poznámka k položce:_x000D_
" Interiérové dveře dřevěné jednokřídlé, kouřotěsné s požární odolností EI 30DP3 - Sm - C.   Rozměr otvoru pro dvoudílnou ocelovou zárubeň - 1200×2020 mm. "_x000D_
" Včetně kování, zárubně a veškerého příslušenství a doplňků dle PD. "</t>
  </si>
  <si>
    <t>443</t>
  </si>
  <si>
    <t>766940201 SPC</t>
  </si>
  <si>
    <t>D+M Interiérové dveře dřevěné jednokřídlé 800×2100 mm - Specifikace dle PD - III.a-D.1.1.c.01. VÝPIS DVEŘÍ - I.D101</t>
  </si>
  <si>
    <t>890</t>
  </si>
  <si>
    <t>Poznámka k položce:_x000D_
" Interiérové dveře dřevěné jednokřídlé.  Rozměr otvoru pro dvoudílnou ocelovou zárubeň - 900×2100 mm. "_x000D_
" Včetně kování, zárubně a veškerého příslušenství a doplňků dle PD. "</t>
  </si>
  <si>
    <t>766940202 SPC</t>
  </si>
  <si>
    <t>D+M Interiérové dveře dřevěné jednokřídlé 900×1970 mm, s PO EW 30DP3 - C - Specifikace dle PD - III.a-D.1.1.c.01. VÝPIS DVEŘÍ - I.D102</t>
  </si>
  <si>
    <t>892</t>
  </si>
  <si>
    <t>445</t>
  </si>
  <si>
    <t>766940203 SPC</t>
  </si>
  <si>
    <t>D+M Interiérové dveře dřevěné jednokřídlé 900×1970 mm, s PO EW 30DP3 - C - Specifikace dle PD - III.a-D.1.1.c.01. VÝPIS DVEŘÍ - I.D103</t>
  </si>
  <si>
    <t>894</t>
  </si>
  <si>
    <t>766940204 SPC</t>
  </si>
  <si>
    <t>D+M Interiérové dveře dřevěné jednokřídlé 900×1970 mm - Specifikace dle PD - III.a-D.1.1.c.01. VÝPIS DVEŘÍ - I.D104</t>
  </si>
  <si>
    <t>896</t>
  </si>
  <si>
    <t>447</t>
  </si>
  <si>
    <t>766940205 SPC</t>
  </si>
  <si>
    <t>D+M Interiérové dveře dřevěné jednokřídlé 800×1970 mm - Specifikace dle PD - III.a-D.1.1.c.01. VÝPIS DVEŘÍ - I.D105</t>
  </si>
  <si>
    <t>898</t>
  </si>
  <si>
    <t>766940206 SPC</t>
  </si>
  <si>
    <t>D+M Interiérové dveře dřevěné jednokřídlé 800×1970 mm - Specifikace dle PD - III.a-D.1.1.c.01. VÝPIS DVEŘÍ - I.D106</t>
  </si>
  <si>
    <t>900</t>
  </si>
  <si>
    <t>449</t>
  </si>
  <si>
    <t>766940207 SPC</t>
  </si>
  <si>
    <t>D+M Interiérové dveře dřevěné jednokřídlé 700×1970 mm - Specifikace dle PD - III.a-D.1.1.c.01. VÝPIS DVEŘÍ - I.D107</t>
  </si>
  <si>
    <t>902</t>
  </si>
  <si>
    <t>766940208 SPC</t>
  </si>
  <si>
    <t>D+M Interiérové dveře dřevěné jednokřídlé 800×1970 mm - Specifikace dle PD - III.a-D.1.1.c.01. VÝPIS DVEŘÍ - I.D108</t>
  </si>
  <si>
    <t>904</t>
  </si>
  <si>
    <t>451</t>
  </si>
  <si>
    <t>766940209 SPC</t>
  </si>
  <si>
    <t>D+M Interiérové dveře dřevěné jednokřídlé 800×1970 mm - Specifikace dle PD - III.a-D.1.1.c.01. VÝPIS DVEŘÍ - I.D109</t>
  </si>
  <si>
    <t>906</t>
  </si>
  <si>
    <t>766940210 SPC</t>
  </si>
  <si>
    <t>D+M Interiérové dveře dřevěné jednokřídlé 700×1970 mm - Specifikace dle PD - III.a-D.1.1.c.01. VÝPIS DVEŘÍ - I.D110</t>
  </si>
  <si>
    <t>908</t>
  </si>
  <si>
    <t>453</t>
  </si>
  <si>
    <t>766940211 SPC</t>
  </si>
  <si>
    <t>D+M Interiérové dveře dřevěné dvoukřídlé 900+550×1970 mm, kouřotěsné s požární konzolí s koordinátorem křídel a PO EI 30DP3 - Sm - C + KOO - Specifikace dle PD - III.a-D.1.1.c.01. VÝPIS DVEŘÍ - I.D111</t>
  </si>
  <si>
    <t>910</t>
  </si>
  <si>
    <t>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"_x000D_
" Včetně kování, zárubně a veškerého příslušenství a doplňků dle PD. "</t>
  </si>
  <si>
    <t>766940212 SPC</t>
  </si>
  <si>
    <t>D+M Interiérové dveře dřevěné jednokřídlé 900×2100 mm - Specifikace dle PD - III.a-D.1.1.c.01. VÝPIS DVEŘÍ - I.D112</t>
  </si>
  <si>
    <t>912</t>
  </si>
  <si>
    <t>Poznámka k položce:_x000D_
" Interiérové dveře dřevěné jednokřídlé.  Rozměr otvoru pro dvoudílnou ocelovou zárubeň - 1000×2150 mm. "_x000D_
" Včetně kování, zárubně a veškerého příslušenství a doplňků dle PD. "</t>
  </si>
  <si>
    <t>455</t>
  </si>
  <si>
    <t>766940213 SPC</t>
  </si>
  <si>
    <t>D+M Interiérové dveře dřevěné jednokřídlé 900×2100 mm - Specifikace dle PD - III.a-D.1.1.c.01. VÝPIS DVEŘÍ - I.D113</t>
  </si>
  <si>
    <t>914</t>
  </si>
  <si>
    <t>766940214 SPC</t>
  </si>
  <si>
    <t>D+M Interiérové dveře dřevěné jednokřídlé 900×2100 mm - Specifikace dle PD - III.a-D.1.1.c.01. VÝPIS DVEŘÍ - I.D114</t>
  </si>
  <si>
    <t>916</t>
  </si>
  <si>
    <t>457</t>
  </si>
  <si>
    <t>766950101 SPC</t>
  </si>
  <si>
    <t>D+M Interiérové posuvné dveře dřevěné jednokřídlé 700×1970 mm vč. pouzdra do SDK - Specifikace dle PD - III.a-D.1.1.c.01. VÝPIS DVEŘÍ - I.DP01</t>
  </si>
  <si>
    <t>918</t>
  </si>
  <si>
    <t>Poznámka k položce:_x000D_
" Interiérové dveře posuvné do strany osazené do stavebního pouzdra pro posuvné dveře. Rozměr křídla - posuvných dveří 700×1970 mm.  Rozměr celkový vč. zárubně a pouzdra 1545×2060 mm. "_x000D_
" Včetně kování, pouzdra, zárubně a veškerého příslušenství a doplňků dle PD. "</t>
  </si>
  <si>
    <t>766950102 SPC</t>
  </si>
  <si>
    <t>D+M Interiérové posuvné dveře dřevěné jednokřídlé 700×1970 mm vč. pouzdra do SDK - Specifikace dle PD - III.a-D.1.1.c.01. VÝPIS DVEŘÍ - I.DP02</t>
  </si>
  <si>
    <t>920</t>
  </si>
  <si>
    <t>459</t>
  </si>
  <si>
    <t>766950103 SPC</t>
  </si>
  <si>
    <t>D+M Interiérové posuvné dveře dřevěné jednokřídlé 900×1970 mm vč. pouzdra do SDK - Specifikace dle PD - III.a-D.1.1.c.01. VÝPIS DVEŘÍ - I.DP03</t>
  </si>
  <si>
    <t>922</t>
  </si>
  <si>
    <t>Poznámka k položce:_x000D_
" Interiérové dveře posuvné do strany osazené do stavebního pouzdra pro posuvné dveře. Rozměr křídla - posuvných dveří 900×1970 mm.  Rozměr celkový vč. zárubně a pouzdra 1945×2060 mm. "_x000D_
" Včetně kování, pouzdra, zárubně a veškerého příslušenství a doplňků dle PD. "</t>
  </si>
  <si>
    <t>766950104 SPC</t>
  </si>
  <si>
    <t>D+M Interiérové posuvné dveře dřevěné jednokřídlé 900×1970 mm vč. pouzdra do SDK - Specifikace dle PD - III.a-D.1.1.c.01. VÝPIS DVEŘÍ - I.DP04</t>
  </si>
  <si>
    <t>924</t>
  </si>
  <si>
    <t>Poznámka k položce:_x000D_
" Interiérové dveře posuvné do strany osazené do stavebního pouzdra pro posuvné dveře. Rozměr křídla - posuvných dveří 700×1970 mm.  Rozměr celkový vč. zárubně a pouzdra 1945×2060 mm. "_x000D_
" Včetně kování, pouzdra, zárubně a veškerého příslušenství a doplňků dle PD. "</t>
  </si>
  <si>
    <t>461</t>
  </si>
  <si>
    <t>766950105 SPC</t>
  </si>
  <si>
    <t>D+M Interiérové posuvné dveře dřevěné jednokřídlé 900×1970 mm vč. pouzdra do SDK - Specifikace dle PD - III.a-D.1.1.c.01. VÝPIS DVEŘÍ - I.DP05</t>
  </si>
  <si>
    <t>926</t>
  </si>
  <si>
    <t>766950106 SPC</t>
  </si>
  <si>
    <t>D+M Interiérové posuvné dveře dřevěné jednokřídlé 700×1970 mm vč. pouzdra do SDK - Specifikace dle PD - III.a-D.1.1.c.01. VÝPIS DVEŘÍ - I.DP06</t>
  </si>
  <si>
    <t>928</t>
  </si>
  <si>
    <t>463</t>
  </si>
  <si>
    <t>766950107 SPC</t>
  </si>
  <si>
    <t>D+M Interiérové posuvné dveře dřevěné jednokřídlé 700×1970 mm vč. pouzdra do SDK - Specifikace dle PD - III.a-D.1.1.c.01. VÝPIS DVEŘÍ - I.DP07</t>
  </si>
  <si>
    <t>930</t>
  </si>
  <si>
    <t>766629613 RTO</t>
  </si>
  <si>
    <t>D+M Rám pro předsazenou montáž dveří kotvením do TI nosného profilu vyložení do 90 mm - Specifikace dle PD - III.a-D.1.1.c.02. VÝPIS OKEN</t>
  </si>
  <si>
    <t>932</t>
  </si>
  <si>
    <t>Poznámka k položce:_x000D_
" Rám pro předsazenou montáž pro jednotlivé prvky pro vyložení 90 mm.  Rám se skládá z nosného a zateplovacího profilu, který je lepený a kotvený. Nosný profil z kompozitu Purenit. "_x000D_
" Součástí ceny je tmel, lepidlo, penetrace podkladu, nosný a tepelněizolační profil., hmoždinky pro kotvení a další nutné příslušenství pro provedení prvků předsazené montáže. "_x000D_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</si>
  <si>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</si>
  <si>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</si>
  <si>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</si>
  <si>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</si>
  <si>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934</t>
  </si>
  <si>
    <t>Poznámka k položce:_x000D_
" POZN: Rozměr vložek dle tl. dveří vybraného výrobce, počet vložek odpovídá počtu dveří s mechanickým vložkovým zámkem dle výpisu dveří. "</t>
  </si>
  <si>
    <t>" Systém centrálního klíče u dvěří - šestistavítkový systém v bezpečnostní třídě RC3 " (1,0)</t>
  </si>
  <si>
    <t xml:space="preserve">" Klíče dle požadavků uživatele, min. 4 klíče ke každému zámku." </t>
  </si>
  <si>
    <t>998766201</t>
  </si>
  <si>
    <t>Přesun hmot procentní pro kce truhlářské v objektech v do 6 m - 0,74 %</t>
  </si>
  <si>
    <t>936</t>
  </si>
  <si>
    <t>https://podminky.urs.cz/item/CS_URS_2024_02/998766201</t>
  </si>
  <si>
    <t>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</si>
  <si>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</si>
  <si>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</si>
  <si>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</si>
  <si>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938</t>
  </si>
  <si>
    <t>https://podminky.urs.cz/item/CS_URS_2024_02/HZS2121</t>
  </si>
  <si>
    <t>" Stavební práce a dodávky spojené s provedením funkčního celku 766 " (40,0)</t>
  </si>
  <si>
    <t>D1</t>
  </si>
  <si>
    <t>Konstrukce truhlářské - Výpis oken</t>
  </si>
  <si>
    <t>766620101 SPC</t>
  </si>
  <si>
    <t>D+M Hliníkové okno 1500×750 mm vč. sítě proti hmyzu - Specifikace dle PD - III.a-D.1.1.c.02. VÝPIS OKEN - I.OH01</t>
  </si>
  <si>
    <t>940</t>
  </si>
  <si>
    <t>Poznámka k položce:_x000D_
" Hliníkové okno jednokřídlové sklopné s pákovým ovladačem.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- 14 ks "_x000D_
" Síť proti hmyzu do okna vč. veškerého nutného příslušenství. - 15,75 m2 " (1,5*0,75)*14_x000D_
" Okno včetně kování, profilu a příslušenství dle PD. "_x000D_
" POZN.: Plocha sítě na výměru okenní výplně. " _x000D_
" POZN: Žaluzie pro okno naceněny samostatně - v oddíle 786 Stínění a čalounické úpravy. "</t>
  </si>
  <si>
    <t>" 1. NP " (14,0)</t>
  </si>
  <si>
    <t>469</t>
  </si>
  <si>
    <t>766620201 SPC</t>
  </si>
  <si>
    <t>D+M Plastové okno 1500×1500 mm vč. sítě proti hmyzu - Specifikace dle PD - III.a-D.1.1.c.02. VÝPIS OKEN - I.OP01</t>
  </si>
  <si>
    <t>942</t>
  </si>
  <si>
    <t>Poznámka k položce:_x000D_
" Plastové okno dvoukřídlové se sníženou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- 4,5 m2 " (1,5*1,5)*2_x000D_
" Okno včetně kování, profilu a příslušenství dle PD. "_x000D_
" POZN.: Plocha sítě na výměru okenní výplně. " _x000D_
" POZN: Žaluzie pro okno naceněny samostatně - v oddíle 786 Stínění a čalounické úpravy. "</t>
  </si>
  <si>
    <t>" 1. PP " (2,0)</t>
  </si>
  <si>
    <t>766620202 SPC</t>
  </si>
  <si>
    <t>D+M Plastové okno 1500×1500 mm vč. sítě proti hmyzu - Specifikace dle PD - III.a-D.1.1.c.02. VÝPIS OKEN - I.OP02</t>
  </si>
  <si>
    <t>944</t>
  </si>
  <si>
    <t>Poznámka k položce:_x000D_
" Plastové okno dvoukřídlové se sníženou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</si>
  <si>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 1. PP " (1,0)</t>
  </si>
  <si>
    <t>471</t>
  </si>
  <si>
    <t>766620203 SPC</t>
  </si>
  <si>
    <t>D+M Plastové okno 1500×1500 mm vč. sítě proti hmyzu - Specifikace dle PD - III.a-D.1.1.c.02. VÝPIS OKEN - I.OP03</t>
  </si>
  <si>
    <t>946</t>
  </si>
  <si>
    <t>Poznámka k položce:_x000D_
" Plastové okno dvoukřídlové s okenní klikou:  - levé křídlo (při pohledu z ext.) - otevíravé + sklopné;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- 2,25 m2 " (1,5*1,5)*1_x000D_
" Okno včetně kování, profilu a příslušenství dle PD. "_x000D_
" POZN.: Plocha sítě na výměru okenní výplně. " _x000D_
" POZN: Žaluzie pro okno naceněny samostatně - v oddíle 786 Stínění a čalounické úpravy. "</t>
  </si>
  <si>
    <t>766620204 SPC</t>
  </si>
  <si>
    <t>D+M Plastové okno 1500×1500 mm vč. sítě proti hmyzu - Specifikace dle PD - III.a-D.1.1.c.02. VÝPIS OKEN - I.OP04</t>
  </si>
  <si>
    <t>948</t>
  </si>
  <si>
    <t>Poznámka k položce:_x000D_
" Plastové okno dvoukřídlové s okenní klikou:  - levé křídlo (při pohledu z ext.) - otevíravé;  - pravé křídlo (při pohledu z ext.) - otevíravé + sklopné.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- 3 ks "_x000D_
" Síť proti hmyzu do okna vč. veškerého nutného příslušenství. - 6,75 m2 " (1,5*1,5)*3_x000D_
" Okno včetně kování, profilu a příslušenství dle PD. "_x000D_
" POZN.: Plocha sítě na výměru okenní výplně. " _x000D_
" POZN: Žaluzie pro okno naceněny samostatně - v oddíle 786 Stínění a čalounické úpravy. "</t>
  </si>
  <si>
    <t>" 1. PP " (3,0)</t>
  </si>
  <si>
    <t>473</t>
  </si>
  <si>
    <t>766620205 SPC</t>
  </si>
  <si>
    <t>D+M Plastové okno 1500×1200 mm vč. sítě proti hmyzu - Specifikace dle PD - III.a-D.1.1.c.02. VÝPIS OKEN - I.OP05</t>
  </si>
  <si>
    <t>950</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</si>
  <si>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- 2 ks "_x000D_
" Síť proti hmyzu do okna vč. veškerého nutného příslušenství. - 3,6 m2 " (1,5*1,2)*2_x000D_
" Okno včetně kování, profilu a příslušenství dle PD. "_x000D_
" POZN.: Plocha sítě na výměru okenní výplně. " _x000D_
" POZN: Žaluzie pro okno naceněny samostatně - v oddíle 786 Stínění a čalounické úpravy. "</t>
  </si>
  <si>
    <t>766620206 SPC</t>
  </si>
  <si>
    <t>D+M Plastové okno 1500×1200 mm vč. sítě proti hmyzu - Specifikace dle PD - III.a-D.1.1.c.02. VÝPIS OKEN - I.OP06</t>
  </si>
  <si>
    <t>952</t>
  </si>
  <si>
    <t>Poznámka k položce:_x000D_
" Plastové okno dvoukřídlové s pákovým ovladačem:  - levé křídlo (při pohledu z ext.) - otevíravé;  - pravé křídlo (při pohledu z ext.) - otevíravé.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- 1,8 m2  " (1,5*1,2)*1_x000D_
" Okno včetně kování, profilu a příslušenství dle PD. "_x000D_
" POZN.: Plocha sítě na výměru okenní výplně. " _x000D_
" POZN: Žaluzie pro okno naceněny samostatně - v oddíle 786 Stínění a čalounické úpravy. "</t>
  </si>
  <si>
    <t>475</t>
  </si>
  <si>
    <t>766620207 SPC</t>
  </si>
  <si>
    <t>D+M Plastové okno 900×1500 mm vč. sítě proti hmyzu - Specifikace dle PD - III.a-D.1.1.c.02. VÝPIS OKEN - I.OP07</t>
  </si>
  <si>
    <t>954</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</si>
  <si>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příslušenství.- 1,35 m2  " (0,9*1,5)*1_x000D_
" Okno včetně kování, profilu a příslušenství dle PD. "_x000D_
" POZN.: Plocha sítě na výměru okenní výplně. "</t>
  </si>
  <si>
    <t>766620208 SPC</t>
  </si>
  <si>
    <t>D+M Plastové okno 900×1500 mm vč. sítě proti hmyzu - Specifikace dle PD - III.a-D.1.1.c.02. VÝPIS OKEN - I.OP08</t>
  </si>
  <si>
    <t>956</t>
  </si>
  <si>
    <t>Poznámka k položce:_x000D_
" Hliníkové okno jednokřídlové ověvíravné + sklopné se sníženou okenní klikou.  Zasklení čirým izolačním trojsklem + polep imitující mléčné sklo.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</si>
  <si>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477</t>
  </si>
  <si>
    <t>766620209 SPC</t>
  </si>
  <si>
    <t>D+M Plastové okno 900×1500 mm vč. sítě proti hmyzu - Specifikace dle PD - I-D.1.1.c.02. VÝPIS OKEN - I.OP09a</t>
  </si>
  <si>
    <t>958</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</si>
  <si>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t>
  </si>
  <si>
    <t>766620210 SPC</t>
  </si>
  <si>
    <t>D+M Plastové okno 900×1500 mm vč. sítě proti hmyzu - Specifikace dle PD - III.a-D.1.1.c.02. VÝPIS OKEN - I.OP09b</t>
  </si>
  <si>
    <t>960</t>
  </si>
  <si>
    <t>479</t>
  </si>
  <si>
    <t>766620211 SPC</t>
  </si>
  <si>
    <t>D+M Plastové okno 900×1500 mm vč. sítě proti hmyzu - Specifikace dle PD - III.a-D.1.1.c.02. VÝPIS OKEN - I.OP10</t>
  </si>
  <si>
    <t>962</t>
  </si>
  <si>
    <t>Poznámka k položce:_x000D_
" Hliníkové okno jednokřídlové ověvíravné + sklopné se sníženou okenní klikou.  Zasklení čirým izolačním trojsklem. "_x000D_
" Součástí ceny okna jsou také parapety:  - Vnitřní: z vlhkuodolné dřevotřískové desky tl. 19 mm s bočními lemovkami.  - Vnější: z hliníkového eloxovaného plechu. "_x000D_
" Součástí okna je také síť proti hmyzu. Síť je tvořena rámečkem z extrudovaných hliníkových profilů se síťovinou ze skelného vlánka potaženého plastem.  Jednoduché osazení díky pryžovým nebo plastovým uzamykacím vložkám na rámečku. " _x000D_
" V ceně položky tyto práce a materiál s celkovými výměrami "_x000D_
" Okno vč. veškerého příslušenství jinde nerozděleného - 1 ks "_x000D_
" Síť proti hmyzu do okna vč. veškerého nutného příslušenství. - 1,35 m2 " (0,9*1,5)*1_x000D_
" Okno včetně kování, profilu a příslušenství dle PD. "_x000D_
" POZN.: Plocha sítě na výměru okenní výplně. " _x000D_
" POZN: Žaluzie pro okno naceněny samostatně - v oddíle 786 Stínění a čalounické úpravy. "</t>
  </si>
  <si>
    <t>766620301 SPC</t>
  </si>
  <si>
    <t>D+M Plastové okno 1500×2100 mm - Specifikace dle PD - III.a-D.1.1.c.02. VÝPIS OKEN - I.OP11</t>
  </si>
  <si>
    <t>964</t>
  </si>
  <si>
    <t>Poznámka k položce:_x000D_
" Plastové okno dvoukřídlové s okenní klikou a pákovým ovladačem:  - horní křídlo - otevíravé + sklopné okenní klikou;  - dolní křídlo - sklopné pákovým ovladačem.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</si>
  <si>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 2. NP " (1,0)</t>
  </si>
  <si>
    <t>481</t>
  </si>
  <si>
    <t>766620302 SPC</t>
  </si>
  <si>
    <t>D+M Plastové okno 2800×2120 mm - Specifikace dle PD - III.a-D.1.1.c.02. VÝPIS OKEN - I.OP12</t>
  </si>
  <si>
    <t>966</t>
  </si>
  <si>
    <t>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"_x000D_
" Součástí ceny okna jsou také parapety:  - Vnitřní: z vlhkuodolné dřevotřískové desky tl. 19 mm s bočními lemovkami.  - Vnější: z hliníkového eloxovaného plechu. "_x000D_
" Okno včetně kování, profilu a příslušenství dle PD. "</t>
  </si>
  <si>
    <t>766629613 RTO.1</t>
  </si>
  <si>
    <t>D+M Rám pro předsazenou montáž oken kotvením do TI nosného profilu vyložení do 90 mm - Specifikace dle PD - III.a-D.1.1.c.02. VÝPIS OKEN</t>
  </si>
  <si>
    <t>968</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</si>
  <si>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</si>
  <si>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</si>
  <si>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</si>
  <si>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</si>
  <si>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</si>
  <si>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</si>
  <si>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</si>
  <si>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</si>
  <si>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 - 1,08 %</t>
  </si>
  <si>
    <t>970</t>
  </si>
  <si>
    <t>https://podminky.urs.cz/item/CS_URS_2024_02/998766202</t>
  </si>
  <si>
    <t>Poznámka k položce:_x000D_
" POZN: Hodnotu v popisu položky je nutno doplnit pro základní výpočet přesunu hmot do sloupce jednotkové ceny dle ceníkových standardů.  V tomto případě je to hodnota 1,08. "</t>
  </si>
  <si>
    <t>972</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</si>
  <si>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</si>
  <si>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</si>
  <si>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</si>
  <si>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</si>
  <si>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</si>
  <si>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</si>
  <si>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</si>
  <si>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</si>
  <si>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974</t>
  </si>
  <si>
    <t>Poznámka k položce:_x000D_
" Vč. veškerého příslušenství, kotvících, spojobacích a dalsích prvků vyjma spotřebičů a zařízení samostatně vypsaných "</t>
  </si>
  <si>
    <t>" Pracovní linka bez vybavení a spotřebičů - skříňky, deska, obklad, osvětlení apod. vč. příslušenství. - orientační délka  1,8 m. "</t>
  </si>
  <si>
    <t>" Pracovní linka - 1. PP - m. -1.35 " (1,0)</t>
  </si>
  <si>
    <t>725311901 SPC</t>
  </si>
  <si>
    <t>D+M Vybavení linky - Nerezový dřez bez odkapu vč. nerezového sifonu, a příslušenství</t>
  </si>
  <si>
    <t>976</t>
  </si>
  <si>
    <t xml:space="preserve">" Nerezový dřez bez odkapu vč. nutného příslušenství - odpadní ventil, sifon, apod. " </t>
  </si>
  <si>
    <t>" Nerezový dřez " (1,0)</t>
  </si>
  <si>
    <t>487</t>
  </si>
  <si>
    <t>725821901 SPC</t>
  </si>
  <si>
    <t>D+M Vybavení linky - Stojánková páková baterie pro nerezový dřez</t>
  </si>
  <si>
    <t>978</t>
  </si>
  <si>
    <t xml:space="preserve">" Stojánková páková baterie pro nerezový dřez " </t>
  </si>
  <si>
    <t>" Baterie " (1,0)</t>
  </si>
  <si>
    <t>725219901 SPC</t>
  </si>
  <si>
    <t>D+M Vybavení linky - Nerezové zápustné kruhové umyvadlo vč. nerezového sifonu a příslušenství. "</t>
  </si>
  <si>
    <t>980</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</si>
  <si>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</si>
  <si>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</si>
  <si>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</si>
  <si>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</si>
  <si>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</si>
  <si>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982</t>
  </si>
  <si>
    <t xml:space="preserve">" Stojánková páková b aterie pro nerezové umyvadlo " </t>
  </si>
  <si>
    <t>766811101 SPC.1</t>
  </si>
  <si>
    <t>D+M Vybavení linky - Odpadkový koš na tříděný odpad pod dřez do skříňky</t>
  </si>
  <si>
    <t>984</t>
  </si>
  <si>
    <t>491</t>
  </si>
  <si>
    <t>766811143 SPC</t>
  </si>
  <si>
    <t>D+M Vybavení linky - Nízká vestavná lednice s cirkulací vzduchu a monitorací teploty</t>
  </si>
  <si>
    <t>986</t>
  </si>
  <si>
    <t>741999901 SPC</t>
  </si>
  <si>
    <t>D+M Vybavení linky - LED osvětlení kuchyňských linek</t>
  </si>
  <si>
    <t>988</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</si>
  <si>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</si>
  <si>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</si>
  <si>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</si>
  <si>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</si>
  <si>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</si>
  <si>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990</t>
  </si>
  <si>
    <t>" Pracovní linka - 1. NP - m. 1.02 " (1,0)</t>
  </si>
  <si>
    <t>992</t>
  </si>
  <si>
    <t>495</t>
  </si>
  <si>
    <t>994</t>
  </si>
  <si>
    <t>996</t>
  </si>
  <si>
    <t>497</t>
  </si>
  <si>
    <t>998</t>
  </si>
  <si>
    <t>1000</t>
  </si>
  <si>
    <t>499</t>
  </si>
  <si>
    <t>1002</t>
  </si>
  <si>
    <t>1004</t>
  </si>
  <si>
    <t>766 - 3</t>
  </si>
  <si>
    <t>D+M Pracovní linka v m.č. -1.36 - Specifikace dle PD - III.a-D.1.1.c.04. - I.T02</t>
  </si>
  <si>
    <t>501</t>
  </si>
  <si>
    <t>766811102 SPC</t>
  </si>
  <si>
    <t>1006</t>
  </si>
  <si>
    <t>" Pracovní linka - 1. PP - m. -1.36 " (1,0)</t>
  </si>
  <si>
    <t>1008</t>
  </si>
  <si>
    <t>503</t>
  </si>
  <si>
    <t>1010</t>
  </si>
  <si>
    <t>1012</t>
  </si>
  <si>
    <t>505</t>
  </si>
  <si>
    <t>1014</t>
  </si>
  <si>
    <t>1016</t>
  </si>
  <si>
    <t>507</t>
  </si>
  <si>
    <t>1018</t>
  </si>
  <si>
    <t>1020</t>
  </si>
  <si>
    <t>766 - 4</t>
  </si>
  <si>
    <t>D+M Pracovní linka v m.č. -1.37 - Specifikace dle PD - III.a-D.1.1.c.04. - I.T02</t>
  </si>
  <si>
    <t>509</t>
  </si>
  <si>
    <t>1022</t>
  </si>
  <si>
    <t>" Pracovní linka - 1. PP - m. -1.37 " (1,0)</t>
  </si>
  <si>
    <t>1024</t>
  </si>
  <si>
    <t>511</t>
  </si>
  <si>
    <t>1026</t>
  </si>
  <si>
    <t>1028</t>
  </si>
  <si>
    <t>513</t>
  </si>
  <si>
    <t>1030</t>
  </si>
  <si>
    <t>1032</t>
  </si>
  <si>
    <t>515</t>
  </si>
  <si>
    <t>1034</t>
  </si>
  <si>
    <t>1036</t>
  </si>
  <si>
    <t>766 - 5</t>
  </si>
  <si>
    <t>D+M Pracovní linka v m.č. -1.39 - Specifikace dle PD - III.a-D.1.1.c.04. - I.T02</t>
  </si>
  <si>
    <t>517</t>
  </si>
  <si>
    <t>1038</t>
  </si>
  <si>
    <t>" Pracovní linka - 1. PP - m. -1.39 " (1,0)</t>
  </si>
  <si>
    <t>1040</t>
  </si>
  <si>
    <t>519</t>
  </si>
  <si>
    <t>1042</t>
  </si>
  <si>
    <t>1044</t>
  </si>
  <si>
    <t>521</t>
  </si>
  <si>
    <t>1046</t>
  </si>
  <si>
    <t>1048</t>
  </si>
  <si>
    <t>523</t>
  </si>
  <si>
    <t>1050</t>
  </si>
  <si>
    <t>1052</t>
  </si>
  <si>
    <t>766 - 6</t>
  </si>
  <si>
    <t>D+M Pracovní linka v m.č. -1.49 - Specifikace dle PD - III.a-D.1.1.c.04. - I.T02</t>
  </si>
  <si>
    <t>525</t>
  </si>
  <si>
    <t>1054</t>
  </si>
  <si>
    <t>" Pracovní linka - 1. PP - m. -1.49 " (1,0)</t>
  </si>
  <si>
    <t>1056</t>
  </si>
  <si>
    <t>527</t>
  </si>
  <si>
    <t>1058</t>
  </si>
  <si>
    <t>1060</t>
  </si>
  <si>
    <t>529</t>
  </si>
  <si>
    <t>1062</t>
  </si>
  <si>
    <t>1064</t>
  </si>
  <si>
    <t>531</t>
  </si>
  <si>
    <t>1066</t>
  </si>
  <si>
    <t>1068</t>
  </si>
  <si>
    <t>766 - 7</t>
  </si>
  <si>
    <t>D+M Kuchyňská linka v m.č. -1.62 - Specifikace dle PD - III.a-D.1.1.c.04. - I.T03</t>
  </si>
  <si>
    <t>533</t>
  </si>
  <si>
    <t>766811103 SPC</t>
  </si>
  <si>
    <t>D+M Kuchyňská linka vyššího standardu se sestavou horních i dolních skříněk</t>
  </si>
  <si>
    <t>1070</t>
  </si>
  <si>
    <t>Poznámka k položce:_x000D_
" Kuchyňská linka bez vybavení a spotřebičů - skříňky, deska, obklad, osvětlení apod. vč. příslušenství. - orientační délka  3,0 m (vč. skříně pro vestavnou lednici) "_x000D_
" Vč. veškerého příslušenství, kotvících, spojobacích a dalsích prvků vyjma spotřebičů a zařízení samostatně vypsaných "</t>
  </si>
  <si>
    <t>" Kuchyňská linka - 1. PP - m. -1.62 " (1,0)</t>
  </si>
  <si>
    <t>725311902 SPC</t>
  </si>
  <si>
    <t>D+M Vybavení linky - Nerezový dřez s odkapem vč. nerezového sifonu a příslušenství</t>
  </si>
  <si>
    <t>1072</t>
  </si>
  <si>
    <t xml:space="preserve">" Nerezový dřez s odkapem vč. nutného příslušenství - odpadní ventil, sifon, apod. " </t>
  </si>
  <si>
    <t>535</t>
  </si>
  <si>
    <t>1074</t>
  </si>
  <si>
    <t>1076</t>
  </si>
  <si>
    <t>537</t>
  </si>
  <si>
    <t>766811201 SPC</t>
  </si>
  <si>
    <t>D+M Vybavení linky - Mikrovlnná trouba</t>
  </si>
  <si>
    <t>1078</t>
  </si>
  <si>
    <t>766811301 SPC</t>
  </si>
  <si>
    <t>D+M Vybavení linky - Rychlovarná konvice</t>
  </si>
  <si>
    <t>1080</t>
  </si>
  <si>
    <t>539</t>
  </si>
  <si>
    <t>766811142 SPC</t>
  </si>
  <si>
    <t>D+M Vybavení linky - Vestavná myčka na nádobí</t>
  </si>
  <si>
    <t>1082</t>
  </si>
  <si>
    <t>766811143 SPC.1</t>
  </si>
  <si>
    <t>D+M Vybavení linky - Vysoká vestavná kombinovaná chladnička s mrazničkou</t>
  </si>
  <si>
    <t>1084</t>
  </si>
  <si>
    <t>541</t>
  </si>
  <si>
    <t>1086</t>
  </si>
  <si>
    <t>" LED pásek " (2,4)*1,05</t>
  </si>
  <si>
    <t>766 - 8</t>
  </si>
  <si>
    <t>D+M Pracovní linka v m.č. 1.05 - Specifikace dle PD - III.a-D.1.1.c.04. - I.T04</t>
  </si>
  <si>
    <t>766811104 SPC</t>
  </si>
  <si>
    <t>1088</t>
  </si>
  <si>
    <t>" Pracovní linka bez vybavení a spotřebičů - skříňky, deska, obklad, osvětlení apod. vč. příslušenství. - orientační délka  3,6 m. "</t>
  </si>
  <si>
    <t>" Pracovní linka - 1. NP - m. 1.05 " (1,0)</t>
  </si>
  <si>
    <t>543</t>
  </si>
  <si>
    <t>1090</t>
  </si>
  <si>
    <t>1092</t>
  </si>
  <si>
    <t>545</t>
  </si>
  <si>
    <t>1094</t>
  </si>
  <si>
    <t>1096</t>
  </si>
  <si>
    <t>547</t>
  </si>
  <si>
    <t>1098</t>
  </si>
  <si>
    <t>" LED pásek " (3,6)*1,05</t>
  </si>
  <si>
    <t>766 - 9</t>
  </si>
  <si>
    <t>D+M Pracovní linka v m.č. 1.08 - Specifikace dle PD - III.a-D.1.1.c.04. - I.T05</t>
  </si>
  <si>
    <t>766811105 SPC</t>
  </si>
  <si>
    <t>1100</t>
  </si>
  <si>
    <t>Poznámka k položce:_x000D_
" Vč. veškerého příslušenství, kotvících, spojobacích a dalsích prvků vyjma spotřebičů a zařízení samostatně vypsaných "_x000D_
" POZN: Trezor není součástí dodávky. "</t>
  </si>
  <si>
    <t>" Pracovní linka bez vybavení a spotřebičů - skříňky, deska, obklad, osvětlení apod. vč. příslušenství. - orientační délka  5,1 m. "</t>
  </si>
  <si>
    <t>" Pracovní linka - 1. NP - m. 1.08 " (1,0)</t>
  </si>
  <si>
    <t>549</t>
  </si>
  <si>
    <t>1102</t>
  </si>
  <si>
    <t>1104</t>
  </si>
  <si>
    <t>551</t>
  </si>
  <si>
    <t>1106</t>
  </si>
  <si>
    <t>1108</t>
  </si>
  <si>
    <t>553</t>
  </si>
  <si>
    <t>1110</t>
  </si>
  <si>
    <t>766811153 SPC</t>
  </si>
  <si>
    <t>D+M Vybavení linky - Vysoká lednice s prosklenými dveřmi s cirkulací vzduchu a monitorací teploty</t>
  </si>
  <si>
    <t>1112</t>
  </si>
  <si>
    <t>555</t>
  </si>
  <si>
    <t>766811154 SPC</t>
  </si>
  <si>
    <t>D+M Vybavení linky - Nízká mraznička s prosklenými dveřmi</t>
  </si>
  <si>
    <t>1114</t>
  </si>
  <si>
    <t>1116</t>
  </si>
  <si>
    <t>" LED pásek " (5,1)*1,05</t>
  </si>
  <si>
    <t>766 - 10</t>
  </si>
  <si>
    <t>D+M Kuchyňská linkav m.č. 1.10 - Specifikace dle PD - III.a-D.1.1.c.04.  - I.T07</t>
  </si>
  <si>
    <t>557</t>
  </si>
  <si>
    <t>766811106 SPC</t>
  </si>
  <si>
    <t>1118</t>
  </si>
  <si>
    <t>" Kuchyňská linka - 1. NP - m. 1.10 " (1,0)</t>
  </si>
  <si>
    <t>725311901 SPC.1</t>
  </si>
  <si>
    <t>D+M Vybavení linky - Nerezový dřez s odkapem vč. nerezového sifonu, a příslušenství</t>
  </si>
  <si>
    <t>1120</t>
  </si>
  <si>
    <t>559</t>
  </si>
  <si>
    <t>1122</t>
  </si>
  <si>
    <t>725219901 SPC.1</t>
  </si>
  <si>
    <t>D+M Vybavení linky - Keramické zápustné kruhové umyvadlo vč. nerezového sifonu a příslušenství. "</t>
  </si>
  <si>
    <t>1124</t>
  </si>
  <si>
    <t xml:space="preserve">" Keramické zápustné kruhové umyvadlo vč. nutného příslušenství - odpadní ventil, sifon, apod. " </t>
  </si>
  <si>
    <t>" Keramické umyvadlo " (1,0)</t>
  </si>
  <si>
    <t>561</t>
  </si>
  <si>
    <t>1126</t>
  </si>
  <si>
    <t xml:space="preserve">" Stojánková páková b aterie pro keramické umyvadlo " </t>
  </si>
  <si>
    <t>1128</t>
  </si>
  <si>
    <t>563</t>
  </si>
  <si>
    <t>1130</t>
  </si>
  <si>
    <t>1132</t>
  </si>
  <si>
    <t>565</t>
  </si>
  <si>
    <t>1134</t>
  </si>
  <si>
    <t>1136</t>
  </si>
  <si>
    <t>567</t>
  </si>
  <si>
    <t>1138</t>
  </si>
  <si>
    <t>766 - 11</t>
  </si>
  <si>
    <t>Konstrukce truhlářské - Výpis truhlářských výrobků - Ostatní výrobky a práce</t>
  </si>
  <si>
    <t>766900601 SPC</t>
  </si>
  <si>
    <t>D+M Pult - sesterna - Specifikace dle PD - III.a-D.1.1.c.04. VÝPIS TRUHLÁŘSKÝCH VÝROBKŮ - I.T06</t>
  </si>
  <si>
    <t>1140</t>
  </si>
  <si>
    <t>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"_x000D_
" V ceně veškeré nutné příslušenství a vybavení dle PD. "_x000D_
" POZN: Acrovinylový obklad součást oddílu 780. "</t>
  </si>
  <si>
    <t>" Vyvýšený pult sesterny vyššího standardu s přihrádkami. "</t>
  </si>
  <si>
    <t>" Pult sesterny - 1. NP - m. 1.09 " (1,0)</t>
  </si>
  <si>
    <t>569</t>
  </si>
  <si>
    <t>1142</t>
  </si>
  <si>
    <t>Poznámka k položce:_x000D_
" POZN: Hodnotu v popisu položky je nutno doplnit pro základní výpočet přesunu hmot do sloupce jednotkové ceny dle ceníkových standardů.  V tomto případě je to hodnota 0,74. "_x000D_
" POZN: V ceně přesunu hmot nutno zohlednit také přesun hmot pro jednotlivé části "</t>
  </si>
  <si>
    <t>1144</t>
  </si>
  <si>
    <t>571</t>
  </si>
  <si>
    <t>767999001 SPC</t>
  </si>
  <si>
    <t>Demontáž a zpětná montáž podhledu z lamel vč. případné úpravy a výměny poškozených kusů</t>
  </si>
  <si>
    <t>1146</t>
  </si>
  <si>
    <t>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</si>
  <si>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</si>
  <si>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</si>
  <si>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</si>
  <si>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</si>
  <si>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767590129 SPC</t>
  </si>
  <si>
    <t>D+M Krycí rošt anglického dvorku - Specifikace dle PD</t>
  </si>
  <si>
    <t>1148</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</si>
  <si>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</si>
  <si>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</si>
  <si>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</si>
  <si>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</si>
  <si>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</si>
  <si>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 - 1,35 %</t>
  </si>
  <si>
    <t>1150</t>
  </si>
  <si>
    <t>https://podminky.urs.cz/item/CS_URS_2024_02/998767201</t>
  </si>
  <si>
    <t>Poznámka k položce:_x000D_
" POZN: Hodnotu v popisu položky je nutno doplnit pro základní výpočet přesunu hmot do sloupce jednotkové ceny dle ceníkových standardů.  V tomto případě je to hodnota 1,35. "</t>
  </si>
  <si>
    <t>HZS2131</t>
  </si>
  <si>
    <t>Hodinová zúčtovací sazba zámečník</t>
  </si>
  <si>
    <t>1152</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</si>
  <si>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</si>
  <si>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</si>
  <si>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</si>
  <si>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</si>
  <si>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</si>
  <si>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</si>
  <si>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</si>
  <si>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1154</t>
  </si>
  <si>
    <t>Poznámka k položce:_x000D_
" Součástí je také beton pro vyplnění a jako podklad před nášklapnou vrstnou - přírodním linoleem. "_x000D_
" V ceně veškeré nutné příslušenství a vybavení dle PD. "</t>
  </si>
  <si>
    <t>" Hliníkový poklop pro zakrytí šachet v pochůzních prostorách uvnitř objektu.  Rozměr rámu: 715×1115 mm, pro otvor rozměru 600×1000 mm. "</t>
  </si>
  <si>
    <t>" 1. PP " (5,0)</t>
  </si>
  <si>
    <t>767900102 SPC</t>
  </si>
  <si>
    <t>D+M Hliníkový poklop pro zadláždění - Specifikace dle PD - III.a-D.1.1.c.05. VÝPIS ZÁMEČNICKÝCH VÝROBKŮ - I.Z1.2</t>
  </si>
  <si>
    <t>1156</t>
  </si>
  <si>
    <t>Poznámka k položce:_x000D_
" Součástí je také beton pro vyplnění a jako podklad před nášklapnou vrstnou - čistící zónou a přírodním linoleem. "_x000D_
" V ceně veškeré nutné příslušenství a vybavení dle PD. "</t>
  </si>
  <si>
    <t>"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</si>
  <si>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</si>
  <si>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</si>
  <si>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</si>
  <si>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</si>
  <si>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1158</t>
  </si>
  <si>
    <t>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"_x000D_
" V ceně veškeré nutné příslušenství a vybavení dle PD. "_x000D_
" POZN: Opláštění součástí rozpočtu III.a-D.1.1. ASR - NOVY STAV. "</t>
  </si>
  <si>
    <t>" 1. NP " (51,0)</t>
  </si>
  <si>
    <t>767900301 SPC</t>
  </si>
  <si>
    <t>D+M Zádržný systém - střecha nad 1. NP - Specifikace dle PD - III.a-D.1.1.c.05. VÝPIS ZÁMEČNICKÝCH VÝROBKŮ - I.Z3</t>
  </si>
  <si>
    <t>1160</t>
  </si>
  <si>
    <t>Poznámka k položce:_x000D_
" Záchytný systém proti pádu osob složený z nerezového lana Ø 8 mm a nerezových kotvících bodů určených pro přikotvení do ŽB konstrukce. "_x000D_
" Kotvení kotvících bodů pro betonové desky → přes základní desku 200×200 mm pomocí 4 ks vysokopevnostních chemických kotev.  "_x000D_
" - Nerezové lanko  Ø 8 mm - 73,15 m " (66,5)*1,1_x000D_
" - Nerezové kotvící body pro betonovou desku vč. příslušenství (izolace termostop tl. 20 mm, apod.) - plochá střecha - rohové - 2 ks "_x000D_
" - Nerezové kotvící body pro betonovou desku vč. příslušenství (izolace termostop tl. 20 mm, apod.) - plochá střecha - koncové - 2 ks "_x000D_
" - Nerezové kotvící body pro betonovou desku vč. příslušenství (izolace termostop tl. 20 mm, apod.) - plochá střecha - průběžné - 6 ks "_x000D_
" - Napínací koncovka pro nerezové lano pro systémy s permanentním kotvícím vedeníím vč. napnutí lana a prací s tím související - 1 ks "_x000D_
" - Pevná koncovka k nalisování na nerezové lano vč. napnutí lana a prací s tím související - 1 ks. "_x000D_
" - Popisovací štítek pro označení jednotlivých úseků permanentního kotvícího systému. vč. zajištění popisu - 1 ks "_x000D_
" - Kovová skříňka pro uložení příslušenství pro údržbu - celotělový postroj a vázecí lano - 1 ks "_x000D_
" Celotělový prostroj + vázací lano s tlumičem - 1 ks "_x000D_
" V ceně veškeré nutné práce pro zajištění přikotvení bodů ke konstrukci - případné vrtání, vyčištění vrtu, osazení, úprava vrtu a jeho okolí a veškeré další nutné příslušenství a práce. "_x000D_
" V ceně také veškeré případné nutné příslušenství výše neuvedené pro zajištění správné funkce a uskladnění._x000D_
" POZN: Pevná koncovka, napínací koncovka a označovací štítek je uvažován 1 ks pro úsek do 80 m. "_x000D_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</si>
  <si>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</si>
  <si>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</si>
  <si>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</si>
  <si>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</si>
  <si>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1162</t>
  </si>
  <si>
    <t>Poznámka k položce:_x000D_
" V ceně veškeré nutné příslušenství a vybavení dle PD. "</t>
  </si>
  <si>
    <t>" Pochůzí žárově pozinkovaný rošt stávajících anglických dvorků s oky 30×30 mm. Rozměr 1 ks: 2800×1105 mm, plocha: cca 3,1 m2. "</t>
  </si>
  <si>
    <t>" 1. NP " (3,0)</t>
  </si>
  <si>
    <t>767900402 SPC</t>
  </si>
  <si>
    <t>D+M Krycí rošt anglického dvorku - Specifikace dle PD - III.a-D.1.1.c.05. VÝPIS ZÁMEČNICKÝCH VÝROBKŮ - I.Z4.2</t>
  </si>
  <si>
    <t>1164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</si>
  <si>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</si>
  <si>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</si>
  <si>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</si>
  <si>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</si>
  <si>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</si>
  <si>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1166</t>
  </si>
  <si>
    <t>Poznámka k položce:_x000D_
" Třídílný výsuvný hliníkový žebřík - 3×9.příček Nosnost: max. 150 kg. Patka stabilizační lišty opatřna protiskluznoou koncovkou. "_x000D_
" V ceně veškeré nutné příslušenství a vybavení dle PD. "</t>
  </si>
  <si>
    <t>767900601 SPC</t>
  </si>
  <si>
    <t>D+M Revizní dvířka - Specifikace dle PD - III.a-D.1.1.c.05. VÝPIS ZÁMEČNICKÝCH VÝROBKŮ - I.Z6</t>
  </si>
  <si>
    <t>1168</t>
  </si>
  <si>
    <t>Poznámka k položce:_x000D_
" Kovová revizná dvířka se dvěma zámky na kličku o rozměru 600×1200 mm z pozinkovaného ocelového plechu tl. 1,0 mm. Povrchová úprava: lakování práškovou barvou - bílá. "_x000D_
" V ceně veškeré nutné příslušenství a vybavení dle PD. "</t>
  </si>
  <si>
    <t>583</t>
  </si>
  <si>
    <t>1170</t>
  </si>
  <si>
    <t>1172</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</si>
  <si>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</si>
  <si>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</si>
  <si>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</si>
  <si>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</si>
  <si>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</si>
  <si>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</si>
  <si>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</si>
  <si>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flexibilním lepidlem přes 9 do 12 ks/m2</t>
  </si>
  <si>
    <t>1174</t>
  </si>
  <si>
    <t>https://podminky.urs.cz/item/CS_URS_2024_02/771574112</t>
  </si>
  <si>
    <t>" Montáž keramické dlažby pro skladbu I.P3 "</t>
  </si>
  <si>
    <t xml:space="preserve"> " Keramická dlažba do flexibilního lepidla spárována flexibilní spárovací hmotou - tl. 15 mm - rozměr 300×300 mm "</t>
  </si>
  <si>
    <t>" 1. PP - část A: Místnosti  -1.40 až -1.45, -1.47, -1.48, -1.56 až -1,57 " (5,12+4,62+4,18+2,7+1,49+2,03+1,85+1,61+2,11+1,54+3,03)</t>
  </si>
  <si>
    <t>59761135</t>
  </si>
  <si>
    <t>dlažba keramická slinutá nemrazuvzdorná povrch hladký/matný tl do 10mm přes 9 do 12ks/m2</t>
  </si>
  <si>
    <t>1176</t>
  </si>
  <si>
    <t>" Keramická dlažba pro skladbu I.P3 "</t>
  </si>
  <si>
    <t>" 1. PP - část A: Místnosti  -1.40 až -1.45, -1.47, -1.48, -1.56 až -1,57 " (5,12+4,62+4,18+2,7+1,49+2,03+1,85+1,61+2,11+1,54+3,03)*1,1</t>
  </si>
  <si>
    <t>587</t>
  </si>
  <si>
    <t>632451254</t>
  </si>
  <si>
    <t>Potěr cementový samonivelační litý C30 tl přes 45 do 50 mm</t>
  </si>
  <si>
    <t>1178</t>
  </si>
  <si>
    <t>https://podminky.urs.cz/item/CS_URS_2024_02/632451254</t>
  </si>
  <si>
    <t>" Litý samonivelační cementový potěr (CT-C30-F6) - tl. 50 mm pro skladbu I.P3 "</t>
  </si>
  <si>
    <t>" 1. PP - část A: Místnosti  -1.40 až -1.45, -1.47, -1.48, -1.56 až -1,57 " (5,12+4,62+4,18+2,7+1,49+2,03+1,85+1,61+2,11+1,54+3,03)*1,05</t>
  </si>
  <si>
    <t>632451293</t>
  </si>
  <si>
    <t>Příplatek k cementovému samonivelačnímu litému potěru C30 ZKD 5 mm tl přes 50 mm</t>
  </si>
  <si>
    <t>1180</t>
  </si>
  <si>
    <t>https://podminky.urs.cz/item/CS_URS_2024_02/632451293</t>
  </si>
  <si>
    <t xml:space="preserve">" Příplatek k cementovému samonivelačnímu litému potěru za každých započatých 5 mm přes tl. 50 mm (CT-C30-F6) - tl. od 50 do 55 mm (1× plocha) " </t>
  </si>
  <si>
    <t>" 1. PP - část A: Místnosti  -1.40 až -1.45, -1.47, -1.48, -1.56 až -1,57 " (31,794)*1</t>
  </si>
  <si>
    <t>589</t>
  </si>
  <si>
    <t>632481213</t>
  </si>
  <si>
    <t>Separační vrstva z PE fólie</t>
  </si>
  <si>
    <t>1182</t>
  </si>
  <si>
    <t>https://podminky.urs.cz/item/CS_URS_2024_02/632481213</t>
  </si>
  <si>
    <t>" Separační vrstva mezi izolaci a samonivelační potěr pro skladbu I.P3 "</t>
  </si>
  <si>
    <t>" 1. PP - část A: Místnosti  -1.40 až -1.45, -1.47, -1.48, -1.56 až -1,57 " (5,12+4,62+4,18+2,7+1,49+2,03+1,85+1,61+2,11+1,54+3,03)*1,15</t>
  </si>
  <si>
    <t>713121111</t>
  </si>
  <si>
    <t>Montáž izolace tepelné podlah volně kladenými rohožemi, pásy, dílci, deskami 1 vrstva</t>
  </si>
  <si>
    <t>1184</t>
  </si>
  <si>
    <t>https://podminky.urs.cz/item/CS_URS_2024_02/713121111</t>
  </si>
  <si>
    <t>" Montáž tepelné izolace z PIR desek pro skladbu I.P3 "</t>
  </si>
  <si>
    <t>591</t>
  </si>
  <si>
    <t>28376527</t>
  </si>
  <si>
    <t>deska izolační PIR s oboustrannou kompozitní fólií s hliníkovou vložkou pro podlahy tl 30mm</t>
  </si>
  <si>
    <t>1186</t>
  </si>
  <si>
    <t xml:space="preserve">" Deska tepelné izolace podlah - deska PIR - λ = 0,022 W/(m·K), pevnost v tlaku při 10% defotrmaci 120 kPa " </t>
  </si>
  <si>
    <t>771 - 2</t>
  </si>
  <si>
    <t>D+M Keramická dlažba - Podlaha v 1. NP - Specifikace dle PD - III.a-D.1.1.c.03. - I.P12</t>
  </si>
  <si>
    <t>1188</t>
  </si>
  <si>
    <t>" Montáž keramické dlažby pro skladbu I.P12 "</t>
  </si>
  <si>
    <t>" 1. NP: Místnosti  1.06, 1.21 až 1.23, 1.26, 1.26a+b, 1.28 až 1.29 " 16,41+3,91+3,51+2,93+2,91+1,16+1,73+2,49+2,21+2,1+18,37</t>
  </si>
  <si>
    <t>593</t>
  </si>
  <si>
    <t>1190</t>
  </si>
  <si>
    <t>" Keramická dlažba pro skladbu I.P12 "</t>
  </si>
  <si>
    <t>" 1. NP: Místnosti  1.06, 1.21 až 1.23, 1.26, 1.26a+b, 1.28 až 1.29 " (16,41+3,91+3,51+2,93+2,91+1,16+1,73+2,49+2,21+2,1+18,37)*1,1</t>
  </si>
  <si>
    <t>1192</t>
  </si>
  <si>
    <t>" Litý samonivelační cementový potěr (CT-C30-F6) - tl. 50 mm pro skladbu I.P12 "</t>
  </si>
  <si>
    <t>" 1. NP: Místnosti  1.06, 1.21 až 1.23, 1.26, 1.26a+b, 1.28 až 1.29 " (16,41+3,91+3,51+2,93+2,91+1,16+1,73+2,49+2,21+2,1+18,37)*1,05</t>
  </si>
  <si>
    <t>595</t>
  </si>
  <si>
    <t>1194</t>
  </si>
  <si>
    <t>" 1. NP: Místnosti  1.06, 1.21 až 1.23, 1.26, 1.26a+b, 1.28 až 1.29 " (60,617)*1</t>
  </si>
  <si>
    <t>1196</t>
  </si>
  <si>
    <t>" Separační vrstva mezi izolaci a samonivelační potěr pro skladbu I.P12 "</t>
  </si>
  <si>
    <t>" 1. NP: Místnosti  1.06, 1.21 až 1.23, 1.26, 1.26a+b, 1.28 až 1.29 " (16,41+3,91+3,51+2,93+2,91+1,16+1,73+2,49+2,21+2,1+18,37)*1,15</t>
  </si>
  <si>
    <t>597</t>
  </si>
  <si>
    <t>1198</t>
  </si>
  <si>
    <t>" Montáž tepelné izolace z PIR desek pro skladbu I.P12 "</t>
  </si>
  <si>
    <t>63231202</t>
  </si>
  <si>
    <t>deska čedičová minerální pro snížení kročejového hluku (max. zatížení 5 kN/m2) tl 30mm</t>
  </si>
  <si>
    <t>1200</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</si>
  <si>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</si>
  <si>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</si>
  <si>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</si>
  <si>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</si>
  <si>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</si>
  <si>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</si>
  <si>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1202</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</si>
  <si>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</si>
  <si>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</si>
  <si>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</si>
  <si>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</si>
  <si>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771099902 SPC</t>
  </si>
  <si>
    <t>D+M Okrajové pásky po obvodu místností</t>
  </si>
  <si>
    <t>1204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</si>
  <si>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</si>
  <si>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</si>
  <si>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</si>
  <si>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</si>
  <si>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</si>
  <si>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</si>
  <si>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</si>
  <si>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1206</t>
  </si>
  <si>
    <t>" Podlahový pásek jako obvodová dilatace mezi potěrem či mazaninou a stěnou . "</t>
  </si>
  <si>
    <t>" Podlahový pásek pro skladbu I.P3 " (11,1+4,4+7,9+8,7+6,3+5,1+6,5+5,5+5,1+5,6+5,0+7,2)*1,1</t>
  </si>
  <si>
    <t>" Podlahový pásek pro skladbu I.P12 " (18,0+8,2+7,5+1,4+7,3+4,2+6,0+6,3+6,4+5,9+22,2)*1,1</t>
  </si>
  <si>
    <t>771099911 SPC</t>
  </si>
  <si>
    <t>Příplatek k podlahám z dlaždic za použití veškerých lišt a profilů,za případné spárování dvousložkovým tmelem a veškerých nutných prvků pro keramickou dlažbu</t>
  </si>
  <si>
    <t>1208</t>
  </si>
  <si>
    <t>Poznámka k položce:_x000D_
" Příplatek za použití veškerých lišt, profilů a prvků nutných pro keramickou dlažbu. Např.:_x000D_
 - za veškeré profily a lišty pro dlažbu - přechodové, ukončující, koutové, schodové a dilatační profily a lišty apod.;_x000D_
 - za spárování - např. dvousložkovým tmelem či lepidlem, bílým cementem apod.;_x000D_
 - za separační provazce, speciální distanční křížky a pomůcky pro provedení spárování; _x000D_
 - za případné pracnější řezání dlaždic - do oblouku apod.;_x000D_
 - za speciální pokládku dlažby - na koso, parketový, diagonální vzor apod.; _x000D_
 - další veškeré nutné prvky, profily a práce potřebné pro provedení keramické dlažby. "_x000D_
" POZN: Výměra vztažena a celkovou plochu podlah. "</t>
  </si>
  <si>
    <t>" Příplatek ke keramickým dlažbám za veškeré nutné prvky, profily a práce " (30,28+57,73)</t>
  </si>
  <si>
    <t>603</t>
  </si>
  <si>
    <t>771111011</t>
  </si>
  <si>
    <t>Vysátí podkladu před pokládkou dlažby</t>
  </si>
  <si>
    <t>1210</t>
  </si>
  <si>
    <t>https://podminky.urs.cz/item/CS_URS_2024_02/771111011</t>
  </si>
  <si>
    <t>" Vysátí podkladu před pokládkou dlažby. " 30,28+57,73</t>
  </si>
  <si>
    <t>604</t>
  </si>
  <si>
    <t>771121011</t>
  </si>
  <si>
    <t>Nátěr penetrační na podlahu</t>
  </si>
  <si>
    <t>1212</t>
  </si>
  <si>
    <t>https://podminky.urs.cz/item/CS_URS_2024_02/771121011</t>
  </si>
  <si>
    <t>605</t>
  </si>
  <si>
    <t>771577111</t>
  </si>
  <si>
    <t>Příplatek k montáži podlah keramických lepených flexibilním lepidlem za plochu do 5 m2</t>
  </si>
  <si>
    <t>1214</t>
  </si>
  <si>
    <t>https://podminky.urs.cz/item/CS_URS_2024_02/771577111</t>
  </si>
  <si>
    <t xml:space="preserve">" Příplatek za jednotlivé plochy do 5 m2 " </t>
  </si>
  <si>
    <t>" 1. PP -část A - skladba I.P3 " 4,62+4,18+2,7+1,49+2,03+1,85+1,61+2,11+1,54+3,03</t>
  </si>
  <si>
    <t>" 1. NP - skladba I.P12 " 3,91+3,51+2,93+2,91+1,16+1,73+2,49+2,21+2,1</t>
  </si>
  <si>
    <t>607</t>
  </si>
  <si>
    <t>771591112</t>
  </si>
  <si>
    <t>Izolace pod dlažbu nátěrem nebo stěrkou ve dvou vrstvách</t>
  </si>
  <si>
    <t>1218</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</si>
  <si>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</si>
  <si>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</si>
  <si>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</si>
  <si>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</si>
  <si>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771592011</t>
  </si>
  <si>
    <t>Čištění vnitřních ploch podlah nebo schodišť po položení dlažby chemickými prostředky</t>
  </si>
  <si>
    <t>1220</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</si>
  <si>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</si>
  <si>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</si>
  <si>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</si>
  <si>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</si>
  <si>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</si>
  <si>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</si>
  <si>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 - 5,47 %</t>
  </si>
  <si>
    <t>1222</t>
  </si>
  <si>
    <t>https://podminky.urs.cz/item/CS_URS_2024_02/998771201</t>
  </si>
  <si>
    <t>Poznámka k položce:_x000D_
" POZN: Hodnotu v popisu položky je nutno doplnit pro základní výpočet přesunu hmot do sloupce jednotkové ceny dle ceníkových standardů.  V tomto případě je to hodnota 5,47  "_x000D_
" POZN: V ceně přesunu hmot nutno zohlednit také přesun hmot pro jednotlivé skaldby "</t>
  </si>
  <si>
    <t>HZS2331</t>
  </si>
  <si>
    <t>Hodinová zúčtovací sazba podlahář</t>
  </si>
  <si>
    <t>1224</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</si>
  <si>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</si>
  <si>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</si>
  <si>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</si>
  <si>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</si>
  <si>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</si>
  <si>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</si>
  <si>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</si>
  <si>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</si>
  <si>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1226</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</si>
  <si>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</si>
  <si>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</si>
  <si>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</si>
  <si>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1. PP - část A: Místnosti  -1.34, -1.38, -1.53, -1.54 " (77,29+28,89+37,19+1,41)</t>
  </si>
  <si>
    <t>" 1. PP - část B: Místnosti  část -1.58 " (7,8)</t>
  </si>
  <si>
    <t>28411069 RTO</t>
  </si>
  <si>
    <t>linoleum přírodní ze 100% dřevité moučky tl 2,5mm</t>
  </si>
  <si>
    <t>1228</t>
  </si>
  <si>
    <t>" Přírodní linoleum pro skladbu I.P1 "</t>
  </si>
  <si>
    <t>" 1. PP - část A: Místnosti  -1.34, -1.38, -1.53, -1.54 " (77,29+28,89+37,19+1,41)*1,1</t>
  </si>
  <si>
    <t>" 1. PP - část B: Místnosti  část -1.58 " (7,8)*1,1</t>
  </si>
  <si>
    <t>613</t>
  </si>
  <si>
    <t>1230</t>
  </si>
  <si>
    <t>" Litý samonivelační cementový potěr (CT-C30-F6) - tl. 50 mm pro skladbu I.P1 "</t>
  </si>
  <si>
    <t>" 1. PP - část A: Místnosti  -1.34, -1.38, -1.53, -1.54 " (77,29+28,89+37,19+1,41)*1,05</t>
  </si>
  <si>
    <t>" 1. PP - část B: Místnosti  část -1.58 " (7,8)*1,05</t>
  </si>
  <si>
    <t>1232</t>
  </si>
  <si>
    <t xml:space="preserve">" Příplatek k cementovému samonivelačnímu litému potěru za každých započatých 5 mm přes tl. 50 mm (CT-C30-F6) - tl. od 50 do 65 mm (3× plocha) " </t>
  </si>
  <si>
    <t>" 1. PP - část A: Místnosti  -1.34, -1.38, -1.53, -1.54 " (152,019)*3</t>
  </si>
  <si>
    <t>" 1. PP - část B: Místnosti  část -1.58 " (8,19)*3</t>
  </si>
  <si>
    <t>615</t>
  </si>
  <si>
    <t>1234</t>
  </si>
  <si>
    <t>" Separační vrstva mezi izolaci a samonivelační potěr pro skladbu I.P1 "</t>
  </si>
  <si>
    <t>" 1. PP - část A: Místnosti  -1.34, -1.38, -1.53, -1.54 " (77,29+28,89+37,19+1,41)*1,15</t>
  </si>
  <si>
    <t>" 1. PP - část B: Místnosti  část -1.58 " (7,8)*1,15</t>
  </si>
  <si>
    <t>1236</t>
  </si>
  <si>
    <t>" Montáž tepelné izolace z PIR desek pro skladbu I.P1 "</t>
  </si>
  <si>
    <t>617</t>
  </si>
  <si>
    <t>1238</t>
  </si>
  <si>
    <t>776 -2</t>
  </si>
  <si>
    <t>D+M Přírodní linoleum - Podlaha v 1. PP a 1. NP - Specifikace dle PD - III.a-D.1.1.c.03. - I.P5</t>
  </si>
  <si>
    <t>1240</t>
  </si>
  <si>
    <t>" Lepení přírozního linolea z rolí, pásů pro skladbu I.P5 "</t>
  </si>
  <si>
    <t>" 1. PP - část B: Místnosti  část -1.58, -1.61, -1.62 " (14,04+16,75+28,32)</t>
  </si>
  <si>
    <t>" 1. NP: Místnosti  1.01b, 1.17, 1.18, 1.19, 1.33. " (76,28+12,02+13,24+11,46+3,73)</t>
  </si>
  <si>
    <t>619</t>
  </si>
  <si>
    <t>1242</t>
  </si>
  <si>
    <t>" Přírodní linoleum pro skladbu I.P5 "</t>
  </si>
  <si>
    <t>" 1. PP - část B: Místnosti  část -1.58, -1.61, -1.62 " (14,04+16,75+28,32)*1,1</t>
  </si>
  <si>
    <t>" 1. NP: Místnosti  1.01b, 1.17, 1.18, 1.19, 1.33. " (76,28+12,02+13,24+11,46+3,73)*1,1</t>
  </si>
  <si>
    <t>1244</t>
  </si>
  <si>
    <t>" Litý samonivelační cementový potěr (CT-C30-F6) - tl. 50 mm pro skladbu I.P5 "</t>
  </si>
  <si>
    <t>" 1. PP - část B: Místnosti  část -1.58, -1.61, -1.62 " (14,04+16,75+28,32)*1,05</t>
  </si>
  <si>
    <t>" 1. NP: Místnosti  1.01b, 1.17, 1.18, 1.19, 1.33. " (76,28+12,02+13,24+11,46+3,73)*1,05</t>
  </si>
  <si>
    <t>621</t>
  </si>
  <si>
    <t>1246</t>
  </si>
  <si>
    <t xml:space="preserve">" Příplatek k cementovému samonivelačnímu litému potěru za každých započatých 5 mm přes tl. 50 mm (CT-C30-F6) - tl. od 50 do 75 mm (5× plocha) " </t>
  </si>
  <si>
    <t>" 1. PP - část B: Místnosti  část -1.58, -1.61, -1.62 " (62,066)*5</t>
  </si>
  <si>
    <t>" 1. NP: Místnosti  1.01b, 1.17, 1.18, 1.19, 1.33. " (122,567)*5</t>
  </si>
  <si>
    <t>1248</t>
  </si>
  <si>
    <t>" Separační vrstva mezi izolaci a samonivelační potěr pro skladbu I.P5 "</t>
  </si>
  <si>
    <t>" 1. PP - část B: Místnosti  část -1.58, -1.61, -1.62 " (14,04+16,75+28,32)*1,15</t>
  </si>
  <si>
    <t>" 1. NP: Místnosti  1.01b, 1.17, 1.18, 1.19, 1.33. " (76,28+12,02+13,24+11,46+3,73)*1,15</t>
  </si>
  <si>
    <t>623</t>
  </si>
  <si>
    <t>1250</t>
  </si>
  <si>
    <t>" Montáž tepelné izolace z PIR desek pro skladbu I.P5 "</t>
  </si>
  <si>
    <t>28376599 SPC.1</t>
  </si>
  <si>
    <t>deska izolační PIR s oboustrannou hliníkovou fólií 220mm</t>
  </si>
  <si>
    <t>1252</t>
  </si>
  <si>
    <t>776 -3</t>
  </si>
  <si>
    <t>D+M Přírodní linoleum - Podlaha v 1. NP - Specifikace dle PD - III.a-D.1.1.c.03. - I.P10</t>
  </si>
  <si>
    <t>625</t>
  </si>
  <si>
    <t>1254</t>
  </si>
  <si>
    <t>" Lepení přírozního linolea z rolí, pásů pro skladbu I.P10 "</t>
  </si>
  <si>
    <t>" 1. NP: Místnosti  1.04, 1.07, 1.20, 1.25, 1.27, 1.30 " (22,39+16,05+26,49+11,86+28,52+49,82)</t>
  </si>
  <si>
    <t>1256</t>
  </si>
  <si>
    <t>" Přírodní linoleum pro skladbu I.P10 "</t>
  </si>
  <si>
    <t>" 1. NP: Místnosti  1.04, 1.07, 1.20, 1.25, 1.27, 1.30 " (22,39+16,05+26,49+11,86+28,52+49,82)*1,1</t>
  </si>
  <si>
    <t>627</t>
  </si>
  <si>
    <t>1258</t>
  </si>
  <si>
    <t>" Litý samonivelační cementový potěr (CT-C30-F6) - tl. 50 mm pro skladbu I.P10 "</t>
  </si>
  <si>
    <t>" 1. NP: Místnosti  1.04, 1.07, 1.20, 1.25, 1.27, 1.30 " (22,39+16,05+26,49+11,86+28,52+49,82)*1,05</t>
  </si>
  <si>
    <t>1260</t>
  </si>
  <si>
    <t>" 1. NP: Místnosti  1.04, 1.07, 1.20, 1.25, 1.27, 1.30 " (162,887)*3</t>
  </si>
  <si>
    <t>629</t>
  </si>
  <si>
    <t>1262</t>
  </si>
  <si>
    <t>" Separační vrstva mezi izolaci a samonivelační potěr pro skladbu I.P10 "</t>
  </si>
  <si>
    <t>" 1. NP: Místnosti  1.04, 1.07, 1.20, 1.25, 1.27, 1.30 " (22,39+16,05+26,49+11,86+28,52+49,82)*1,15</t>
  </si>
  <si>
    <t>1264</t>
  </si>
  <si>
    <t>" Montáž tepelné izolace z PIR desek pro skladbu I.P10 "</t>
  </si>
  <si>
    <t>631</t>
  </si>
  <si>
    <t>1266</t>
  </si>
  <si>
    <t>776 -4</t>
  </si>
  <si>
    <t>D+M Elektrostatický vinyl - Podlaha v 1. PP - Specifikace dle PD - III.a-D.1.1.c.03. - I.P2</t>
  </si>
  <si>
    <t>776221121 RTO</t>
  </si>
  <si>
    <t>Lepení elektrostaticky vodivých pásů z PVC vinylu disperzním lepidlem</t>
  </si>
  <si>
    <t>1268</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</si>
  <si>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</si>
  <si>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</si>
  <si>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1. PP - část A: Míst.  -1.35, -1.36, -1.37, -1.39, -1.46, -1.49, -1.51, -1.52, -1.55 " (16,17+16,32+24,09+15,62+17,29+20,79+17,68+17,27+11,35)</t>
  </si>
  <si>
    <t>" 1. PP  - část B: Místnosti  část -1.59 " (22,61)</t>
  </si>
  <si>
    <t>633</t>
  </si>
  <si>
    <t>28411026 RTO</t>
  </si>
  <si>
    <t>PVC vinyl homogenní zátěžová elektrostaticky vodivé tl 2,00mm</t>
  </si>
  <si>
    <t>1270</t>
  </si>
  <si>
    <t>" Elektrostatický PVC vinyl pro skladbu I.P2 "</t>
  </si>
  <si>
    <t>" 1. PP - část A: Míst.  -1.35, -1.36, -1.37, -1.39, -1.46, -1.49, -1.51, -1.52, -1.55 " (16,17+16,32+24,09+15,62+17,29+20,79+17,68+17,27+11,35)*1,1</t>
  </si>
  <si>
    <t>" 1. PP  - část B: Místnosti  část -1.59 " (22,61)*1,1</t>
  </si>
  <si>
    <t>1272</t>
  </si>
  <si>
    <t>" Litý samonivelační cementový potěr (CT-C30-F6) - tl. 50 mm pro skladbu I.P2 "</t>
  </si>
  <si>
    <t>" 1. PP - část A: Míst.  -1.35, -1.36, -1.37, -1.39, -1.46, -1.49, -1.51, -1.52, -1.55 " (16,17+16,32+24,09+15,62+17,29+20,79+17,68+17,27+11,35)*1,05</t>
  </si>
  <si>
    <t>" 1. PP  - část B: Místnosti  část -1.59 " (22,61)*1,05</t>
  </si>
  <si>
    <t>635</t>
  </si>
  <si>
    <t>1274</t>
  </si>
  <si>
    <t>" 1. PP - část A: Míst.  -1.35, -1.36, -1.37, -1.39, -1.46, -1.49, -1.51, -1.52, -1.55 " (164,409)*3</t>
  </si>
  <si>
    <t>" 1. PP  - část B: Místnosti  část -1.59 " (23,741)*3</t>
  </si>
  <si>
    <t>1276</t>
  </si>
  <si>
    <t>" Separační vrstva mezi izolaci a samonivelační potěr pro skladbu I.P2 "</t>
  </si>
  <si>
    <t>" 1. PP - část A: Míst.  -1.35, -1.36, -1.37, -1.39, -1.46, -1.49, -1.51, -1.52, -1.55 " (16,17+16,32+24,09+15,62+17,29+20,79+17,68+17,27+11,35)*1,15</t>
  </si>
  <si>
    <t>" 1. PP  - část B: Místnosti  část -1.59 " (22,61)*1,15</t>
  </si>
  <si>
    <t>637</t>
  </si>
  <si>
    <t>1278</t>
  </si>
  <si>
    <t>" Montáž tepelné izolace z PIR desek pro skladbu I.P2 "</t>
  </si>
  <si>
    <t>1280</t>
  </si>
  <si>
    <t>776 -5</t>
  </si>
  <si>
    <t>D+M Elektrostatický vinyl - Podlaha v 1. PP - Specifikace dle PD - III.a-D.1.1.c.03. - I.P13</t>
  </si>
  <si>
    <t>639</t>
  </si>
  <si>
    <t>1282</t>
  </si>
  <si>
    <t>" Lepení vinylu z rolí, pásů pro skladbu I.P13 "</t>
  </si>
  <si>
    <t>" 1. PP - část A: Místnosti  -1.50 " (20,71)</t>
  </si>
  <si>
    <t>1284</t>
  </si>
  <si>
    <t>" Elektrostatický PVC vinyl pro skladbu I.P13 "</t>
  </si>
  <si>
    <t>" 1. PP - část A: Místnosti  -1.50 " (20,71)*1,1</t>
  </si>
  <si>
    <t>641</t>
  </si>
  <si>
    <t>1286</t>
  </si>
  <si>
    <t>" Litý samonivelační cementový potěr (CT-C30-F6) - tl. 50 mm pro skladbu I.P13 "</t>
  </si>
  <si>
    <t>" 1. PP - část A: Místnosti  -1.50 " (20,71)*1,05</t>
  </si>
  <si>
    <t>1288</t>
  </si>
  <si>
    <t xml:space="preserve">" Příplatek k cementovému samonivelačnímu litému potěru za každých započatých 5 mm přes tl. 50 mm (CT-C30-F6) - tl. od 50 do 95 mm (9× plocha) " </t>
  </si>
  <si>
    <t>" 1. PP  - část B: Místnosti  část -1.59 " (21,746)*9</t>
  </si>
  <si>
    <t>776 -6</t>
  </si>
  <si>
    <t>D+M Elektrostatický vinyl - Podlaha v 1. NP - Specifikace dle PD - III.a-D.1.1.c.03. - I.P7</t>
  </si>
  <si>
    <t>643</t>
  </si>
  <si>
    <t>1290</t>
  </si>
  <si>
    <t>" Lepení vinylu z rolí, pásů pro skladbu I.P7 "</t>
  </si>
  <si>
    <t>" 1. NP: Místnosti  1.02, 1.14, 1.15, 1.16 a části místností 1.03, 1.08, 1.09, 1.13 " ((22,41+12,41+11,74+23,56)+(12,45+74,99+26,68+10,58))</t>
  </si>
  <si>
    <t>1292</t>
  </si>
  <si>
    <t>" Elektrostatický PVC vinyl pro skladbu I.P7 "</t>
  </si>
  <si>
    <t>" 1. NP: Místnosti  1.02, 1.14, 1.15, 1.16 a části místností 1.03, 1.08, 1.09, 1.13 " ((22,41+12,41+11,74+23,56)+(12,45+74,99+26,68+10,58))*1,1</t>
  </si>
  <si>
    <t>645</t>
  </si>
  <si>
    <t>1294</t>
  </si>
  <si>
    <t>" Litý samonivelační cementový potěr (CT-C30-F6) - tl. 50 mm pro skladbu I.P7 "</t>
  </si>
  <si>
    <t>" 1. NP: Místnosti  1.02, 1.14, 1.15, 1.16 a části místností 1.03, 1.08, 1.09, 1.13 " ((22,41+12,41+11,74+23,56)+(12,45+74,99+26,68+10,58))*1,05</t>
  </si>
  <si>
    <t>1296</t>
  </si>
  <si>
    <t>" 1. PP - část A: Míst.  -1.35, -1.36, -1.37, -1.39, -1.46, -1.49, -1.51, -1.52, -1.55 " (204,561)*5</t>
  </si>
  <si>
    <t>647</t>
  </si>
  <si>
    <t>1298</t>
  </si>
  <si>
    <t>" Separační vrstva mezi izolaci a samonivelační potěr pro skladbu I.P7 "</t>
  </si>
  <si>
    <t>" 1. NP: Místnosti  1.02, 1.14, 1.15, 1.16 a části místností 1.03, 1.08, 1.09, 1.13 " ((22,41+12,41+11,74+23,56)+(12,45+74,99+26,68+10,58))*1,15</t>
  </si>
  <si>
    <t>1300</t>
  </si>
  <si>
    <t>" Montáž tepelné izolace z PIR desek pro skladbu I.P7 "</t>
  </si>
  <si>
    <t>649</t>
  </si>
  <si>
    <t>1302</t>
  </si>
  <si>
    <t>776 -7</t>
  </si>
  <si>
    <t>D+M Elektrostatický vinyl - Podlaha v 1. NP - Specifikace dle PD - III.a-D.1.1.c.03. - I.P9</t>
  </si>
  <si>
    <t>1304</t>
  </si>
  <si>
    <t>" Lepení vinylu z rolí, pásů pro skladbu I.P11 "</t>
  </si>
  <si>
    <t>" 1. NP: Místnosti  1.10, 1.11, 1.12 a části místností 1.03, 1.08, 1.09, 1.13 " ((24,9+12,41+12,41)+(28,19+51,4+0,31+1,83))</t>
  </si>
  <si>
    <t>651</t>
  </si>
  <si>
    <t>1306</t>
  </si>
  <si>
    <t>" Elektrostatický PVC vinyl pro skladbu I.P11 "</t>
  </si>
  <si>
    <t>" 1. NP: Místnosti  1.10, 1.11, 1.12 a části místností 1.03, 1.08, 1.09, 1.13 " ((24,9+12,41+12,41)+(28,19+51,4+0,31+1,83))*1,1</t>
  </si>
  <si>
    <t>1308</t>
  </si>
  <si>
    <t>" Litý samonivelační cementový potěr (CT-C30-F6) - tl. 50 mm pro skladbu I.P11 "</t>
  </si>
  <si>
    <t>" 1. NP: Místnosti  1.10, 1.11, 1.12 a části místností 1.03, 1.08, 1.09, 1.13 " ((24,9+12,41+12,41)+(28,19+51,4+0,31+1,83))*1,05</t>
  </si>
  <si>
    <t>653</t>
  </si>
  <si>
    <t>1310</t>
  </si>
  <si>
    <t>" 1. NP: Místnosti  1.10, 1.11, 1.12 a části místností 1.03, 1.08, 1.09, 1.13 " (138,023)*5</t>
  </si>
  <si>
    <t>1312</t>
  </si>
  <si>
    <t>" Separační vrstva mezi izolaci a samonivelační potěr pro skladbu I.P11 "</t>
  </si>
  <si>
    <t>" 1. NP: Místnosti  1.10, 1.11, 1.12 a části místností 1.03, 1.08, 1.09, 1.13 " ((24,9+12,41+12,41)+(28,19+51,4+0,31+1,83))*1,15</t>
  </si>
  <si>
    <t>655</t>
  </si>
  <si>
    <t>1314</t>
  </si>
  <si>
    <t>" Montáž tepelné izolace z PIR desek pro skladbu I.P11 "</t>
  </si>
  <si>
    <t>" Montáž izolace minerální "</t>
  </si>
  <si>
    <t>" Montáž izolace z EPS "</t>
  </si>
  <si>
    <t>1316</t>
  </si>
  <si>
    <t>657</t>
  </si>
  <si>
    <t>28375908</t>
  </si>
  <si>
    <t>deska EPS 150 pro konstrukce s vysokým zatížením λ=0,035 tl 40mm</t>
  </si>
  <si>
    <t>1318</t>
  </si>
  <si>
    <t>" Izolace z EPS 150 z desek - λ = 0,035 W/(m·K), pevnost v tlaku při 10% defotrmaci 150 kPa - tl. 40 mm. "</t>
  </si>
  <si>
    <t>776 -8</t>
  </si>
  <si>
    <t>D+M Elektrostatický vinyl - Podlaha v 1. NP - Specifikace dle PD - III.a-D.1.1.c.03. - I.P11</t>
  </si>
  <si>
    <t>1320</t>
  </si>
  <si>
    <t>" 1. NP: Místnosti  1.05, 1.31, 1.32 " (25,39+6,64+6,8)</t>
  </si>
  <si>
    <t>659</t>
  </si>
  <si>
    <t>1322</t>
  </si>
  <si>
    <t>" 1. NP: Místnosti  1.05, 1.31, 1.32 " (25,39+6,64+6,8)*1,1</t>
  </si>
  <si>
    <t>1324</t>
  </si>
  <si>
    <t>" 1. NP: Místnosti  1.05, 1.31, 1.32 " (25,39+6,64+6,8)*1,05</t>
  </si>
  <si>
    <t>661</t>
  </si>
  <si>
    <t>1326</t>
  </si>
  <si>
    <t>" 1. NP: Místnosti  1.05, 1.31, 1.32 " (40,772)*3</t>
  </si>
  <si>
    <t>1328</t>
  </si>
  <si>
    <t>" 1. NP: Místnosti  1.05, 1.31, 1.32 " (25,39+6,64+6,8)*1,15</t>
  </si>
  <si>
    <t>663</t>
  </si>
  <si>
    <t>1330</t>
  </si>
  <si>
    <t>1332</t>
  </si>
  <si>
    <t>776 -9</t>
  </si>
  <si>
    <t>D+M Čistící zóna - Podlaha v 1. NP - Specifikace dle PD - III.a-D.1.1.c.03. - I.P8</t>
  </si>
  <si>
    <t>665</t>
  </si>
  <si>
    <t>1334</t>
  </si>
  <si>
    <t>" 1. NP: Místnost 1.01a " (13,55)*1,05</t>
  </si>
  <si>
    <t>1336</t>
  </si>
  <si>
    <t xml:space="preserve">" Příplatek k cementovému samonivelačnímu litému potěru za každých započatých 5 mm přes tl. 50 mm (CT-C30-F6) - tl. od 50 do 70 mm (4× plocha) " </t>
  </si>
  <si>
    <t>" 1. NP: Místnost 1.01a " (14,228)*4</t>
  </si>
  <si>
    <t>667</t>
  </si>
  <si>
    <t>1338</t>
  </si>
  <si>
    <t>" 1. NP: Místnost 1.01a " (13,55)*1,15</t>
  </si>
  <si>
    <t>1340</t>
  </si>
  <si>
    <t>" 1. NP: Místnost 1.01a " (13,55)</t>
  </si>
  <si>
    <t>669</t>
  </si>
  <si>
    <t>1342</t>
  </si>
  <si>
    <t>" 1. NP: Místnost 1.01a " (13,55)*1,1</t>
  </si>
  <si>
    <t>776 - 10</t>
  </si>
  <si>
    <t>Podlahy povlakové - Ostatní práce a materiál povlakových podlah mimo skladeb</t>
  </si>
  <si>
    <t>776099801 SPC</t>
  </si>
  <si>
    <t>D+M Příprava podkladu před pokládkou povlakových podlah - Specifikace dle PD</t>
  </si>
  <si>
    <t>1344</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</si>
  <si>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</si>
  <si>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</si>
  <si>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</si>
  <si>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</si>
  <si>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</si>
  <si>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</si>
  <si>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</si>
  <si>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</si>
  <si>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</si>
  <si>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</si>
  <si>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</si>
  <si>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</si>
  <si>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</si>
  <si>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</si>
  <si>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</si>
  <si>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1346</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</si>
  <si>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</si>
  <si>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</si>
  <si>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Urgent - povlakové  podlahy "</t>
  </si>
  <si>
    <t>" Lišta., sokl + vytažení fabionu pro přírodní linoleum "</t>
  </si>
  <si>
    <t>" Pro skladbu I.P1 " (69,6+22,3+39,3+5,1+13,3)*1,1</t>
  </si>
  <si>
    <t>" Pro skladbu I.P5 " (20,1+16,7+24,0+38,6+14,3+14,9+15,5+8,2)*1,1</t>
  </si>
  <si>
    <t>" Pro skladbu I.P10 " (20,1+18,3+30,4+14,9+26,3+40,8)*1,1</t>
  </si>
  <si>
    <t>776099902 SPC</t>
  </si>
  <si>
    <t>D+M Provedení lišt, soklu + vytažení fabionu k povlakovým podlahám - elektrostatický vinyl</t>
  </si>
  <si>
    <t>1348</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</si>
  <si>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</si>
  <si>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</si>
  <si>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</si>
  <si>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</si>
  <si>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</si>
  <si>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</si>
  <si>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</si>
  <si>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</si>
  <si>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</si>
  <si>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</si>
  <si>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1350</t>
  </si>
  <si>
    <t>" Okrajové pásky pro přírodní linoleum "</t>
  </si>
  <si>
    <t>" Okrajové pásky pro elektrostatický vinyl "</t>
  </si>
  <si>
    <t>776099904 SPC</t>
  </si>
  <si>
    <t>1352</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</si>
  <si>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</si>
  <si>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</si>
  <si>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</si>
  <si>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</si>
  <si>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</si>
  <si>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</si>
  <si>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1354</t>
  </si>
  <si>
    <t>Poznámka k položce:_x000D_
" Příplatek za použití veškerých lišt, profilů a prvků nutných pro povlakovou podlahu. Např.: _x000D_
 - za veškeré profily a lišty pro povlakovou podlahu - přechodové, ukončující, koutové, schodové a dilatační profily a lišty apod.;_x000D_
 - za případné spárování silikonem;_x000D_
 - za provedení zemnícího pásku pro elektrostatickou podlahovinu;_x000D_
 - za případné ošetření nátěrem po položení;_x000D_
 - další veškeré nutné prvky, profily a práce potřebné pro provedení povlakových podlah. "_x000D_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</si>
  <si>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</si>
  <si>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</si>
  <si>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</si>
  <si>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</si>
  <si>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776111311</t>
  </si>
  <si>
    <t>Vysátí podkladu povlakových podlah</t>
  </si>
  <si>
    <t>1356</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</si>
  <si>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</si>
  <si>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</si>
  <si>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</si>
  <si>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</si>
  <si>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</si>
  <si>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</si>
  <si>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</si>
  <si>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</si>
  <si>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1358</t>
  </si>
  <si>
    <t>https://podminky.urs.cz/item/CS_URS_2024_02/776121112</t>
  </si>
  <si>
    <t>776991121</t>
  </si>
  <si>
    <t>Základní čištění nově položených podlahovin vysátím a setřením vlhkým mopem</t>
  </si>
  <si>
    <t>1360</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</si>
  <si>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</si>
  <si>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</si>
  <si>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</si>
  <si>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</si>
  <si>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</si>
  <si>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</si>
  <si>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 - 0,37 %</t>
  </si>
  <si>
    <t>1362</t>
  </si>
  <si>
    <t>https://podminky.urs.cz/item/CS_URS_2024_02/998776201</t>
  </si>
  <si>
    <t>Poznámka k položce:_x000D_
" POZN: Hodnotu v popisu položky je nutno doplnit pro základní výpočet přesunu hmot do sloupce jednotkové ceny dle ceníkových standardů.  V tomto případě je to hodnota 0,37  "_x000D_
" POZN: V ceně přesunu hmot nutno zohlednit také přesun hmot pro jednotlivé skaldby "</t>
  </si>
  <si>
    <t>1364</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</si>
  <si>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</si>
  <si>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</si>
  <si>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</si>
  <si>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</si>
  <si>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</si>
  <si>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</si>
  <si>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</si>
  <si>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</si>
  <si>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</si>
  <si>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1366</t>
  </si>
  <si>
    <t>" Epoxidová stěrka pro skladbu I.P4 "</t>
  </si>
  <si>
    <t>" 1. PP - část B: Místnost -1.64 " (9,08)*1,05</t>
  </si>
  <si>
    <t>777131101 RTO</t>
  </si>
  <si>
    <t>Penetrační epoxidový nátěr podlahy</t>
  </si>
  <si>
    <t>1368</t>
  </si>
  <si>
    <t>" Penetrace pod epoxidovou stěrku pro skladbu I.P4 "</t>
  </si>
  <si>
    <t>683</t>
  </si>
  <si>
    <t>1370</t>
  </si>
  <si>
    <t>" Litý samonivelační cementový potěr (CT-C30-F6) - tl. 50 mm pro skladbu I.P4 "</t>
  </si>
  <si>
    <t>1372</t>
  </si>
  <si>
    <t xml:space="preserve">" Příplatek k cementovému samonivelačnímu litému potěru za každých započatých 5 mm přes tl. 50 mm (CT-C30-F6) - tl. od 50 do 67 mm (4× plocha) " </t>
  </si>
  <si>
    <t>" 1. PP - část B: Místnost -1.64 " (9,534)*4</t>
  </si>
  <si>
    <t>685</t>
  </si>
  <si>
    <t>1374</t>
  </si>
  <si>
    <t>" Separační vrstva mezi izolaci a samonivelační potěr pro skladbu I.P4 "</t>
  </si>
  <si>
    <t>" 1. PP - část B: Místnost -1.64 " (9,08)*1,15</t>
  </si>
  <si>
    <t>1376</t>
  </si>
  <si>
    <t>" Montáž tepelné izolace z PIR desek pro skladbu I.P4 "</t>
  </si>
  <si>
    <t>" 1. PP - část B: Místnost -1.64 " (9,08)</t>
  </si>
  <si>
    <t>687</t>
  </si>
  <si>
    <t>1378</t>
  </si>
  <si>
    <t>" 1. PP - část B: Místnost -1.64 " (9,08)*1,1</t>
  </si>
  <si>
    <t>777 - 2</t>
  </si>
  <si>
    <t>D+M Epoxidová stěrka - Podlaha v 1. PP - Specifikace dle PD - III.a-D.1.1.c.03. - I.P6</t>
  </si>
  <si>
    <t>1380</t>
  </si>
  <si>
    <t>" Epoxidová stěrka pro skladbu I.P6 "</t>
  </si>
  <si>
    <t>" 1. PP - část B: Místnost -1.60, -1.63 " (8,35+51,77)*1,05</t>
  </si>
  <si>
    <t>689</t>
  </si>
  <si>
    <t>1382</t>
  </si>
  <si>
    <t>" Penetrace pod epoxidovou stěrku pro skladbu I.P6 "</t>
  </si>
  <si>
    <t>1384</t>
  </si>
  <si>
    <t>" 1. PP  - část B: Místnost -1.60, -1.63 " (8,35+51,77)*1,05</t>
  </si>
  <si>
    <t>691</t>
  </si>
  <si>
    <t>1386</t>
  </si>
  <si>
    <t xml:space="preserve">" Příplatek k cementovému samonivelačnímu litému potěru za každých započatých 5 mm přes tl. 50 mm (CT-C30-F6) - tl. od 50 do 77 mm (6× plocha) " </t>
  </si>
  <si>
    <t>" 1. PP - část B: Místnost -1.60, -1.63 " (63,126)*6</t>
  </si>
  <si>
    <t>1388</t>
  </si>
  <si>
    <t>" Separační vrstva mezi izolaci a samonivelační potěr pro skladbu I.P6 "</t>
  </si>
  <si>
    <t>" 1. PP  - část B: Místnost -1.60, -1.63 " (8,35+51,77)*1,15</t>
  </si>
  <si>
    <t>693</t>
  </si>
  <si>
    <t>1390</t>
  </si>
  <si>
    <t>" Montáž tepelné izolace z PIR desek pro skladbu I.P6 "</t>
  </si>
  <si>
    <t>" 1. PP - část B: Místnost -1.60, -1.63 " (8,35+51,77)</t>
  </si>
  <si>
    <t>1392</t>
  </si>
  <si>
    <t>" 1. PP - část B: Místnost -1.60, -1.63 " (8,35+51,77)*1,1</t>
  </si>
  <si>
    <t>777 - 3</t>
  </si>
  <si>
    <t>Podlahy lité - Ostatní práce a materiál litých podlah mimo skladeb</t>
  </si>
  <si>
    <t>695</t>
  </si>
  <si>
    <t>777911901 SPC</t>
  </si>
  <si>
    <t>Příprava podkladu před provedením litých podlah</t>
  </si>
  <si>
    <t>1394</t>
  </si>
  <si>
    <t>Poznámka k položce:_x000D_
" V ceně např. vyčištění podkladu, vyspravení, odstranění nerovností, penetrace, brokování, broušení, apod."</t>
  </si>
  <si>
    <t>" Příprava pro epoxidovou stěrku "</t>
  </si>
  <si>
    <t>" Pro skladbu I.P4 " 9,08</t>
  </si>
  <si>
    <t>" Pro skladbu I.P6 " 8,35+51,77</t>
  </si>
  <si>
    <t>777911902 SPC</t>
  </si>
  <si>
    <t>D+M Provedení fabionu na stěny nebo sokl - vytažení stěrky</t>
  </si>
  <si>
    <t>1396</t>
  </si>
  <si>
    <t>" Provedení fabionu na stěnu - vytažení v. 100 mm. "</t>
  </si>
  <si>
    <t>" Urgent - lité podlahy "</t>
  </si>
  <si>
    <t>" Fabion pro skladbu I.P4 " 15,0</t>
  </si>
  <si>
    <t>" Fabion pro skladbu I.P6 " 16,3+44,5</t>
  </si>
  <si>
    <t>697</t>
  </si>
  <si>
    <t>777911903 SPC</t>
  </si>
  <si>
    <t>1398</t>
  </si>
  <si>
    <t>" Podlahový pásek pro skladbu I.P4 " (15,0)*1,1</t>
  </si>
  <si>
    <t>" Podlahový pásek pro skladbu I.P6 " (16,3+44,5)*1,1</t>
  </si>
  <si>
    <t>777911905 SPC</t>
  </si>
  <si>
    <t>Příplatek k podlahám litým za použití veškerých lišt a profilů a veškerých nutných prvků pro litou podlahu</t>
  </si>
  <si>
    <t>1400</t>
  </si>
  <si>
    <t>Poznámka k položce:_x000D_
" Příplatek za použití veškerých lišt, profilů a prvků nutných pro lité podlahy. Např.: _x000D_
 - za veškeré profily a lišty pro litou podlahu - přechodové, ukončující, koutové, schodové a dilatační profily a lišty apod.;_x000D_
 - další veškeré nutné prvky, profily a práce potřebné pro provedení litých podlah. "_x000D_
" POZN: Výměra vztažena a celkovou plochu podlah. "</t>
  </si>
  <si>
    <t>" Příplatek k litým podlahám za veškeré nutné prvky, profily a práce " (9,08+60,12)</t>
  </si>
  <si>
    <t>699</t>
  </si>
  <si>
    <t>998777201</t>
  </si>
  <si>
    <t>Přesun hmot procentní pro podlahy lité v objektech v do 6 m - 0,57 %</t>
  </si>
  <si>
    <t>1402</t>
  </si>
  <si>
    <t>https://podminky.urs.cz/item/CS_URS_2024_02/998777201</t>
  </si>
  <si>
    <t>Poznámka k položce:_x000D_
" POZN: Hodnotu v popisu položky je nutno doplnit pro základní výpočet přesunu hmot do sloupce jednotkové ceny dle ceníkových standardů.  V tomto případě je to hodnota 0,57  "_x000D_
" POZN: V ceně přesunu hmot nutno zohlednit také přesun hmot pro jednotlivé skaldby "</t>
  </si>
  <si>
    <t>1404</t>
  </si>
  <si>
    <t>" Stavební práce a dodávky spojené s provedením funkčního celku 777. " (20,0)</t>
  </si>
  <si>
    <t>Obklady vinylové</t>
  </si>
  <si>
    <t>701</t>
  </si>
  <si>
    <t>780999901 SPC</t>
  </si>
  <si>
    <t>D+M Acrovinylový obklad - Specifikace dle PD</t>
  </si>
  <si>
    <t>1406</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</si>
  <si>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</si>
  <si>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</si>
  <si>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</si>
  <si>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</si>
  <si>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780999902 SPC</t>
  </si>
  <si>
    <t>Penetrace podkladu vnitřních obkladů</t>
  </si>
  <si>
    <t>1408</t>
  </si>
  <si>
    <t>" Penetrace podkladu pod acrovinylový obklad " (107,753+275,428)*1,05</t>
  </si>
  <si>
    <t>703</t>
  </si>
  <si>
    <t>780999903 SPC</t>
  </si>
  <si>
    <t>Příprava podkladu před provedením plátů - Specifikace dle PD</t>
  </si>
  <si>
    <t>1410</t>
  </si>
  <si>
    <t>" V ceně ometení, vyrovnání omítkovou vrstvou / stěrkou, apod. " (107,753+275,428)</t>
  </si>
  <si>
    <t>998780201 SPC</t>
  </si>
  <si>
    <t>Přesun hmot procentní pro obklady vinylové v objektech v do 6 m</t>
  </si>
  <si>
    <t>1412</t>
  </si>
  <si>
    <t>Poznámka k položce:_x000D_
" POZN: Hodnotu v popisu položky je nutno doplnit pro základní výpočet přesunu hmot do sloupce jednotkové ceny dle ceníkových standardů.  V tomto případě je to hodnota 2,8  "</t>
  </si>
  <si>
    <t>705</t>
  </si>
  <si>
    <t>1414</t>
  </si>
  <si>
    <t>" Stavební práce a dodávky spojené s provedením funkčního celku 780." (20,0)</t>
  </si>
  <si>
    <t>781</t>
  </si>
  <si>
    <t>Obklady keramické</t>
  </si>
  <si>
    <t>781111011</t>
  </si>
  <si>
    <t>Ometení (oprášení) stěny při přípravě podkladu</t>
  </si>
  <si>
    <t>1416</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</si>
  <si>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</si>
  <si>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</si>
  <si>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</si>
  <si>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</si>
  <si>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</si>
  <si>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</si>
  <si>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1418</t>
  </si>
  <si>
    <t>https://podminky.urs.cz/item/CS_URS_2024_02/781121011</t>
  </si>
  <si>
    <t>781131112 RTO</t>
  </si>
  <si>
    <t>Izolace pod obklad nátěrem nebo stěrkou ve dvou vrstvách vč. systémových prvků,pásků</t>
  </si>
  <si>
    <t>1420</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</si>
  <si>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</si>
  <si>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</si>
  <si>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</si>
  <si>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</si>
  <si>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</si>
  <si>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1422</t>
  </si>
  <si>
    <t>" Montáž keramických obkladů velkoformátových hladkých rozměr 300×600 mm / malohormátových hladkých 200×200 mm "</t>
  </si>
  <si>
    <t>" Obklad v 1. PP " (189,464)</t>
  </si>
  <si>
    <t>" Obklad v 1. NP " (272,698)</t>
  </si>
  <si>
    <t>59761001RTO</t>
  </si>
  <si>
    <t>obklad velkoformátový keramický hladký / maloformátových hladkých</t>
  </si>
  <si>
    <t>1424</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</si>
  <si>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</si>
  <si>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</si>
  <si>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</si>
  <si>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</si>
  <si>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781492901 SPC</t>
  </si>
  <si>
    <t>Příplatek k vnitřním obkladům za použití hliníkových lišt a profilů, spárování, separačního provazce a veškerých nutných prvků pro obklad - Specifikace dle PD</t>
  </si>
  <si>
    <t>1428</t>
  </si>
  <si>
    <t>Poznámka k položce:_x000D_
" Příplatek za použití veškerých lišt, profilů a prvků nutných pro obklad. Např.:_x000D_
 - za veškeré profily pro obklady - rohové, dilatační, ukončovací, stupňové apod.;_x000D_
 - za separační provazce a distanční křížky pro provedení spárování;_x000D_
 - za případné pracnější řezání obkládaček - do oblouku apod.;_x000D_
 - za provedení obkladů ostění, nadpraží, parapetů oken, dveří;_x000D_
 - další veškeré nutné prvky, profily a práce potřebné pro provedení obkladů. "_x000D_
" POZN: Výměra vztažena a celkovou plochu obkladů. "</t>
  </si>
  <si>
    <t>" Příplatek ke keramickému obkladu za veškeré nutné prvky, profily a práce " (189,464+272,698)</t>
  </si>
  <si>
    <t>998781201</t>
  </si>
  <si>
    <t>Přesun hmot procentní pro obklady keramické v objektech v do 6 m - 2,8 %</t>
  </si>
  <si>
    <t>1430</t>
  </si>
  <si>
    <t>https://podminky.urs.cz/item/CS_URS_2024_02/998781201</t>
  </si>
  <si>
    <t>1432</t>
  </si>
  <si>
    <t>" Stavební práce a dodávky spojené s provedením funkčního celku 781. " (20,0)</t>
  </si>
  <si>
    <t>783</t>
  </si>
  <si>
    <t>Nátěry</t>
  </si>
  <si>
    <t>799</t>
  </si>
  <si>
    <t>783999911 SPC</t>
  </si>
  <si>
    <t>D+M Nátěr vnitřních kovových a ocelových prvků a konstrukcí včetně úpravy,očištění, základního a vrchního syntetického nátěru - Specifikace dle PD</t>
  </si>
  <si>
    <t>1583300215</t>
  </si>
  <si>
    <t>Poznámka k položce:_x000D_
" POZN: "Předpokládané množství úpravy stávajících ocelových konstrukcí: _x000D_
 - stávající ocelové zárubně dveří na hranicích řešených a neřešených úseků - 4,5 m2; _x000D_
 - stávající dveře jako přístup do jader - 2,5 m2. "_x000D_
_x000D_
" Nátěr: Základní rozpouštědlový nátěr s aktivními ochrannými pigmenty proti korozi, rozpouštědlo bez obsahu aromátů, email na bázi alkydové pryskyřice s přídavkem polyuretanu s obsahem rozpouštědla bez obsahu aromátů. "_x000D__x000D_
" Vnitřní ocelové natírané konstrukce budou otryskány na stupeň Sa2,5. Povrchová úprava bude žárový pozink v min. tloušťce 70 μm, reaktivní nátěr a vrchní nátěrv celkové min. tloušťce 100 μm v odstínu dle architekta."_x000D_
_x000D_
" Vnitřní viditelné ocelové konstrukce, které lze demontovat a zpětně namontovat, budou otrýskány na stupeň Sa 2,5 (popř. Sa2), konstrukce, které zůstanou zabudovány a budou čištěny na místě, budou očištěny na stupeň St 3. _x000D_
Povrchová úprava zákadním syntetickým nátěrem v min. tloušťce 60 µm a vrhním nátěrem v celkové min. tloušťce 100 µm v odstínu dle požadavků investora."</t>
  </si>
  <si>
    <t>" Nátěr vnitřních kovových konstrukcí "</t>
  </si>
  <si>
    <t>" Jedná se o nátěr ponechaných madel a zábradlí schodišť, ocelových zárubní ponechaných dveří, stávajících ocelových dveřních křídel, … ."</t>
  </si>
  <si>
    <t>" Stávající budova - předpokládané maximální množství nátěru vnitřních konstrukcí je 7,0 m2. " (4,5+2,5)</t>
  </si>
  <si>
    <t>783999912 SPC</t>
  </si>
  <si>
    <t>D+M Nátěr venkovních kovových a ocelových prvků a konstrukcí včetně úpravy,očištění, základního a vrchního syntetického nátěru - Specifikace dle PD</t>
  </si>
  <si>
    <t>732602378</t>
  </si>
  <si>
    <t>Poznámka k položce:_x000D_
" Nátěr: Základní rozpouštědlový nátěr s aktivními ochrannými pigmenty proti korozi, rozpouštědlo bez obsahu aromátů, email na bázi alkydové pryskyřice s přídavkem polyuretanu s obsahem rozpouštědla bez obsahu aromátů. "_x000D_
_x000D__x000D_
" Vnější ocelové konstrukce s vyššími nároky na povrchovou ochranu budou otryskány na stupeň Sa2,5. Povrchová úprava bude žárový pozink v min. tloušťce 100 μm, v odstínu dle architekta."</t>
  </si>
  <si>
    <t>" Nátěr venkovních konstrukcí "</t>
  </si>
  <si>
    <t>"Jedná se o nátěr ponechaných madel a zábradlí schodišť, skříněk a dveří pro plyn a elektro, prvků fasády, konstrukcí mobiliáře, … ."</t>
  </si>
  <si>
    <t>" Stávající budova - předpokládané maximální množství nátěru venkovních konstrukcí je 10,0 m2. " (10,0)</t>
  </si>
  <si>
    <t>783999002 SPC</t>
  </si>
  <si>
    <t>D+M Dekorativní nátěr na stěnách chodeb</t>
  </si>
  <si>
    <t>1436</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</si>
  <si>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</si>
  <si>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</si>
  <si>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</si>
  <si>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</si>
  <si>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</si>
  <si>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1438</t>
  </si>
  <si>
    <t>https://podminky.urs.cz/item/CS_URS_2024_02/HZS2311</t>
  </si>
  <si>
    <t>" Stavební práce a dodávky spojené s provedením funkčního celku 783. " (10,0)</t>
  </si>
  <si>
    <t>Malby a tapety</t>
  </si>
  <si>
    <t>784111001</t>
  </si>
  <si>
    <t>Oprášení (ometení ) podkladu v místnostech výšky do 3,80 m</t>
  </si>
  <si>
    <t>1440</t>
  </si>
  <si>
    <t>https://podminky.urs.cz/item/CS_URS_2024_02/784111001</t>
  </si>
  <si>
    <t>" Příprava před výmalbou stěn - stávající, ŽB, dozdívky, apod. " 1576,32</t>
  </si>
  <si>
    <t>" Příprava před výmalbou stropů " 81,6</t>
  </si>
  <si>
    <t>" Příprava před výmalbou SDK konstrukcí  příčky + instalační " ((639,362)+(45,41))*2+(8,435)*1</t>
  </si>
  <si>
    <t>" Příprava před výmalbou SDK konstrukcí  stěn - předsazené + šachtové " ((95,352)+(61,495))*1</t>
  </si>
  <si>
    <t>" Příprava před výmalbou SDK konstrukcí  podhledy + skokové změny " (34,19)+(36,528)</t>
  </si>
  <si>
    <t>" Příprava před výmalbou SDK konstrukcí  obkladu " ((29,243)*2)*2</t>
  </si>
  <si>
    <t>" Odečet plochy keramického obkladu. " -(462,162)</t>
  </si>
  <si>
    <t>" Odečet plochy acrovinylového obkladu. " -(383,18)</t>
  </si>
  <si>
    <t>719</t>
  </si>
  <si>
    <t>784171001</t>
  </si>
  <si>
    <t>Olepování vnitřních ploch páskou v místnostech výšky do 3,80 m</t>
  </si>
  <si>
    <t>1442</t>
  </si>
  <si>
    <t>https://podminky.urs.cz/item/CS_URS_2024_02/784171001</t>
  </si>
  <si>
    <t>Poznámka k položce:_x000D_
" V ceně také odstranění fólie po provedení prací. "</t>
  </si>
  <si>
    <t>" Olepení styčných ploch + olepení v místech ostře zakončených maleb "</t>
  </si>
  <si>
    <t>" Olepení v místě obkladu / soklu - odhad  1000 m " (1000,0)</t>
  </si>
  <si>
    <t>" Olepení v místě zárubní / ostění - odhad  600 m " (600,0)</t>
  </si>
  <si>
    <t>58124833</t>
  </si>
  <si>
    <t>páska pro malířské potřeby maskovací krepová 19mmx50m</t>
  </si>
  <si>
    <t>1444</t>
  </si>
  <si>
    <t>" Fólie s páskou pro přilepení u obkladů / soklů " (1000,0)*1,05</t>
  </si>
  <si>
    <t>" Fólie s páskou pro přilepení u zárubní / ostění " (600,0)*1,05</t>
  </si>
  <si>
    <t>784171111</t>
  </si>
  <si>
    <t>Zakrytí vnitřních ploch stěn v místnostech výšky do 3,80 m</t>
  </si>
  <si>
    <t>1446</t>
  </si>
  <si>
    <t>https://podminky.urs.cz/item/CS_URS_2024_02/784171111</t>
  </si>
  <si>
    <t>" Provedení zakrytí oken, dveří, obkladů, před malováním "</t>
  </si>
  <si>
    <t>" Odhadované množství - odhad -  2000 m2 " (2000,0)</t>
  </si>
  <si>
    <t>784171121</t>
  </si>
  <si>
    <t>Zakrytí vnitřních ploch konstrukcí nebo prvků v místnostech výšky do 3,80 m</t>
  </si>
  <si>
    <t>1448</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</si>
  <si>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</si>
  <si>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</si>
  <si>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</si>
  <si>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</si>
  <si>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</si>
  <si>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</si>
  <si>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1450</t>
  </si>
  <si>
    <t xml:space="preserve">" Fólie pro zakrytí vnitřních stěn, oken, dveří " </t>
  </si>
  <si>
    <t>" Odhad 2000 m2 " (2000,0)*1,05</t>
  </si>
  <si>
    <t>" Fólie pro zakrytí vnitřního vybavení "</t>
  </si>
  <si>
    <t>" Odhad - 1750 m2 " (1750,0)*1,05</t>
  </si>
  <si>
    <t>784181103 RTO</t>
  </si>
  <si>
    <t>D+M Penetrace základním pigmentovým nátěrem (modifikované remineralizační plastová disperze), vysoce čistitelná, odolná vůči dezinfekčním a čistícím prostředkům - Specifikace dle PD</t>
  </si>
  <si>
    <t>1452</t>
  </si>
  <si>
    <t xml:space="preserve">" Penetrace před výmalbou - Urgent " </t>
  </si>
  <si>
    <t>" Penetrace před výmalbou " (1576,32+81,6+1377,979+156,847+70,718+116,972)-(462,162+383,18)</t>
  </si>
  <si>
    <t>784211101 RTO</t>
  </si>
  <si>
    <t>D+M Dvojnásobná interiérová vinylová matná barva bez obsahu rozpouštědel, třída oděru za mokra 1 - Specifikace dle PD</t>
  </si>
  <si>
    <t>1454</t>
  </si>
  <si>
    <t xml:space="preserve">" Výmalba mísností - Urgent " </t>
  </si>
  <si>
    <t>" Výmalba "  (1576,32+81,6+1377,979+156,847+70,718+116,972)-(462,162+383,18)</t>
  </si>
  <si>
    <t>726</t>
  </si>
  <si>
    <t>1456</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</si>
  <si>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</si>
  <si>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</si>
  <si>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Stínění a čalounické úpravy - Výpis oken</t>
  </si>
  <si>
    <t>727</t>
  </si>
  <si>
    <t>786623901 SPC</t>
  </si>
  <si>
    <t>D+M Venkovní žaluzie - elektricky ovládané - Specifikace ve výpisu oken</t>
  </si>
  <si>
    <t>1458</t>
  </si>
  <si>
    <t>Poznámka k položce:_x000D_
" Předokenní hliníková žaluzie. Šířka lamel 80 mm. Tvar lamely "C". Montáž na nadpraží. Skrytý žaluziový kastlík. Barva RAL 9006 (bílý hliník). "_x000D_
" Včetně podpůrné a rozšiřující konstrukce, vodících kolejnic - zapuštěných, elektrického pohonu, pokabelování, napojení na elektro, ovládacích prvků a veškerého nutného příslušenství. " _x000D_
" V ceně žaluziový box včetně systémové izolace, systémové desky pro aplikaci omítky, případné oplechování z  plechu, vynášecí pozink profil pro žaluziový box (kastlík žaluzie). " _x000D_
" Součástí automaticky systém pro ovládání pomocí čidel - větrných, slunečních. " _x000D_
" POZN.: Plocha vztažena na výměru okenních výplní. "</t>
  </si>
  <si>
    <t>" Venkovní žaluzie pro okna. "</t>
  </si>
  <si>
    <t>" Žaluzie pro okno pro okno I.OH01 - 1,5×0,75 m " (1,5*0,75)*14</t>
  </si>
  <si>
    <t>786626901 SPC</t>
  </si>
  <si>
    <t>D+M Interiérové žaluzie, mechanicky ovládané - pro okno I.OP01 - Specifikace dle PD - III.a-D.1.1.c.02. VÝPIS OKEN</t>
  </si>
  <si>
    <t>1460</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</si>
  <si>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</si>
  <si>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</si>
  <si>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</si>
  <si>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</si>
  <si>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</si>
  <si>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</si>
  <si>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1462</t>
  </si>
  <si>
    <t>" Vnitřní žaluzie pro okno I.OP02 - 1,5×1,5 m " (1,0)</t>
  </si>
  <si>
    <t>786626903 SPC</t>
  </si>
  <si>
    <t>D+M Interiérové žaluzie, mechanicky ovládané - pro okno I.OP03 - Specifikace dle PD - III.a-D.1.1.c.02. VÝPIS OKEN</t>
  </si>
  <si>
    <t>1464</t>
  </si>
  <si>
    <t>" Vnitřní žaluzie pro okno I.OP03 - 1,5×1,5 m " (1,0)</t>
  </si>
  <si>
    <t>786626904 SPC</t>
  </si>
  <si>
    <t>D+M Interiérové žaluzie, mechanicky ovládané - pro okno I.OP04 - Specifikace dle PD - III.a-D.1.1.c.02. VÝPIS OKEN</t>
  </si>
  <si>
    <t>1466</t>
  </si>
  <si>
    <t>" Vnitřní žaluzie pro okno I.OP04 - 1,5×1,5 m " (3,0)</t>
  </si>
  <si>
    <t>786626905 SPC</t>
  </si>
  <si>
    <t>D+M Interiérové žaluzie, mechanicky ovládané - pro okno I.OP05 - Specifikace dle PD - III.a-D.1.1.c.02. VÝPIS OKEN</t>
  </si>
  <si>
    <t>1468</t>
  </si>
  <si>
    <t>" Vnitřní žaluzie pro okno I.OP05 - 1,5×1,2 m " (2,0)</t>
  </si>
  <si>
    <t>733</t>
  </si>
  <si>
    <t>786626906 SPC</t>
  </si>
  <si>
    <t>D+M Interiérové žaluzie, mechanicky ovládané - pro okno I.OP06 - Specifikace dle PD - III.a-D.1.1.c.02. VÝPIS OKEN</t>
  </si>
  <si>
    <t>1470</t>
  </si>
  <si>
    <t>" Vnitřní žaluzie pro okno I.OP06 - 1,5×1,2 m " (1,0)</t>
  </si>
  <si>
    <t>786626910 SPC</t>
  </si>
  <si>
    <t>D+M Interiérové žaluzie, mechanicky ovládané - pro okno I.OP10 - Specifikace dle PD - III.a-D.1.1.c.02. VÝPIS OKEN</t>
  </si>
  <si>
    <t>1472</t>
  </si>
  <si>
    <t>" Vnitřní žaluzie pro okno I.OP10 - 0,9×1,5 m " (2,0)</t>
  </si>
  <si>
    <t>735</t>
  </si>
  <si>
    <t>998786201</t>
  </si>
  <si>
    <t>Přesun hmot procentní pro stínění a čalounické úpravy v objektech v do 6 m - 0,2 %</t>
  </si>
  <si>
    <t>1474</t>
  </si>
  <si>
    <t>https://podminky.urs.cz/item/CS_URS_2024_02/998786201</t>
  </si>
  <si>
    <t>Poznámka k položce:_x000D_
" POZN: Hodnotu v popisu položky je nutno doplnit pro základní výpočet přesunu hmot do sloupce jednotkové ceny dle ceníkových standardů.  V tomto případě je to hodnota 0,2  "</t>
  </si>
  <si>
    <t>1476</t>
  </si>
  <si>
    <t>" Stavební práce a dodávky spojené s provedením funkčního celku 786. "  (20,0)</t>
  </si>
  <si>
    <t>Ostatní práce a dodávky</t>
  </si>
  <si>
    <t>790999111 SPC</t>
  </si>
  <si>
    <t>D+M Bezpečnostní a výstražné tabulky</t>
  </si>
  <si>
    <t>1502675456</t>
  </si>
  <si>
    <t xml:space="preserve">Poznámka k položce:_x000D_
" V ceně odmaštění a očištění podkladu, veškeré nutné kotvící a další prvky. "_x000D_
_x000D_
" POZN: Tabulky pro označení únikových cest jsou např.: "Únikový východ",  značení na dveře "Tlačit", "Táhnout", "Shromaždiště", "Úniková cesta", ... "_x000D_
</t>
  </si>
  <si>
    <t>" Bezpečnostní a výstražné tabulky pro objekt nemocnice "</t>
  </si>
  <si>
    <t>" Tabulka pro označení hasících přístrojů =&gt; Přenosný hasící přístroj " (16,0)</t>
  </si>
  <si>
    <t>" Tabulka pro označení hydrantů =&gt; Hydrant " (2,0)</t>
  </si>
  <si>
    <t>" Tabulka pro rozvaděče elektra - složená tabulka ze 4 části - viz popis níže " (1,0)</t>
  </si>
  <si>
    <t>" Složená tabulka =&gt; Pozor elektrické zařízení + Hlavní vypínač + Vypni v nebezpečí + Nehas vodou ani pěnovými přístroji. "</t>
  </si>
  <si>
    <t>" Tabulka pro rozvaděče elektra - složená tabulka =&gt; Pozor - elektrické zařízení + Nehas vodou ani pěnovými přístroji " (10,0)</t>
  </si>
  <si>
    <t>" Tabulka pro označení únikových cest, schodišť apod.  " (30,0)</t>
  </si>
  <si>
    <t>" Tabulka pro označení zákazu vstupu =&gt; Nepovolaným vstup zakázán " (15,0)</t>
  </si>
  <si>
    <t>" Další tabulky (příkazové, zákazové, výstražné, požární, … ) nutné pro provoz a označení částí, cest, míst, ... dle platných norem a předpisů " 30,0</t>
  </si>
  <si>
    <t>739</t>
  </si>
  <si>
    <t>998790201 SPC</t>
  </si>
  <si>
    <t>Přesun hmot procentní pro ostatní výrobky v objektech v do 6 m</t>
  </si>
  <si>
    <t>1482</t>
  </si>
  <si>
    <t>Poznámka k položce:_x000D_
" POZN: Hodnotu v popisu položky je nutno doplnit pro základní výpočet přesunu hmot do sloupce jednotkové ceny dle ceníkových standardů.  V tomto případě je to hodnota 1,05  "</t>
  </si>
  <si>
    <t>1484</t>
  </si>
  <si>
    <t>" Stavební práce a dodávky spojené s provedením funkčního celku 790 " (3,0)</t>
  </si>
  <si>
    <t>D4</t>
  </si>
  <si>
    <t>Ostatní práce a dodávky - Výpis ostatních výrobků</t>
  </si>
  <si>
    <t>790900101 SPC</t>
  </si>
  <si>
    <t>D+M Sanitární příčka - Specifikace dle PD - III.a-D.1.1.c.07. VÝPIS OSTATNÍCH VÝROBKŮ - I.SP1</t>
  </si>
  <si>
    <t>1486</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</si>
  <si>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Dveře:  - průchozí š. 700 mm - pravé - 1 ks;.  - WC zámek se signalizací otevřeno / zavřeno, odjistitelný zvenku, dvourozetové kování z eloxovaného hliníku.  Doplněk dveří - dveřní háček z matného nerezu. "_x000D_
" V ceně položky tyto práce a materiál s celkovými výměrami "_x000D_
" - Sanitární příčka, desky laminované tl 32 mm - 0,259 m2 " (0,9-0,76*1)*1,85_x000D_
" - Dveře sanitárních příček, desky laminované tl 32 mm, š do 800 mm, v do 2000 mm. Dveře pro sanitární příčky - 1× pravé. - 1 ks "_x000D_
" - Dveřní háček z matného nerezu na dveře. - 1 ks "_x000D_
" V ceně veškeré nutné příslušenství a vybavení dle PD. "_x000D_
" POZN: Výška příčky počítáná bez nožiček. "_x000D_
" POZN: Součástí veškerých uvedených částí je jak dodávka, tak i montáž → veškeré nutné kotvící, spojovací prvky, apod. "</t>
  </si>
  <si>
    <t>790900102 SPC</t>
  </si>
  <si>
    <t>D+M Sanitární příčka - Specifikace dle PD - III.a-D.1.1.c.07. VÝPIS OSTATNÍCH VÝROBKŮ - I.SP2</t>
  </si>
  <si>
    <t>1488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</si>
  <si>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"_x000D_
" V ceně položky tyto práce a materiál s celkovými výměrami "_x000D_
" - Sanitární příčka, desky laminované tl 32 mm - 4,44 m2 " ((1,2)*1,85)*2,0_x000D_
" V ceně veškeré nutné příslušenství a vybavení dle PD. "_x000D_
" POZN: Výška příčky počítáná bez nožiček. "_x000D_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</si>
  <si>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</si>
  <si>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</si>
  <si>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</si>
  <si>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1490</t>
  </si>
  <si>
    <t>Poznámka k položce:_x000D_
" Venkovní čistící zóna trvořena hliníkovými profily š. 27 mm spojeny nerezovým lankem a odděleny pryžovými mezikroužky. do hliníkových profilů jsou střídavě fixovány texilní a pryžové pásky._x000D_
" Součástí je také nerezový rám pro uložení. Rám z L profilů 30×30×3 mm. Výška: 30 mm, šířka: 30 mm, tloušťka 3 mm. "_x000D_
" V ceně položky tyto práce a materiál s celkovými výměrami "_x000D_
" - Venkovní čistící zóna "_x000D_
" Montáž vstupních kovových nebo plastových rohoží čistících zón - 1,8 m2 " 1,8*1,0_x000D_
" rohož vstupní provedení hliník standard 27 mm - 1,8 m2 " 1,8*1,0_x000D_
" - Nerezový rám pro osazení čistící zóny "_x000D_
" Osazení nerezového rámu čistící zóny - 5,6 m " (1,8*2+1,0*2)_x000D_
" rám pro zapuštění profil L-30/30-nerez - 5,88 m " (1,8*2+1,0*2)*1,05_x000D_
" V ceně veškeré nutné příslušenství a vybavení dle PD. "_x000D_
" POZN: Součástí veškerých uvedených částí je jak dodávka, tak i montáž → veškeré nutné kotvící, spojovací prvky, apod. "</t>
  </si>
  <si>
    <t>" 1. NP - Čistící zóna - 1800×1000 mm " 1,8*1,0</t>
  </si>
  <si>
    <t>790900202 SPC</t>
  </si>
  <si>
    <t>D+M Čistící zóna - vnitřní - Specifikace dle PD - III.a-D.1.1.c.07. VÝPIS OSTATNÍCH VÝROBKŮ - I.ČZ2</t>
  </si>
  <si>
    <t>1492</t>
  </si>
  <si>
    <t>Poznámka k položce:_x000D_
" Vnitřní čistící zóna kobercová vyrobena ze 75 % ze 100% recyklovaných vláken ECONYL, zátěžová třída 33 - celková tl. 9,0 mm. "_x000D_
" Součástí je také hliníkový rámeček pro uložení. Výška: 8 mm, šířka: 30 mm, tloušťka 2 mm. "_x000D_
" V ceně položky tyto práce a materiál s celkovými výměrami "_x000D_
" - Vnitřní čistící zóna "_x000D_
" Pokládka vnitřní čistící kobercové zóny - 13,248 m2 "_x000D_
" koberec čistící zóna, střižená smyčka, vlákno PA Econyl, zátěž 33.- 14,6 m2 "_x000D_
" - Hliníkový rám vnitřní čistící zóny. "_x000D_
" Osazení zapuštěného rámuk čistícím rohožím - 17,64 m " (6,9*2+1,92*2)_x000D_
" hliníkového rám v. 8, š. 30, tl. 2 mm - 18,522 m " (6,9*2+1,92*2)*1,05_x000D_
" V ceně veškeré nutné příslušenství a vybavení dle PD. "_x000D_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</si>
  <si>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</si>
  <si>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</si>
  <si>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</si>
  <si>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</si>
  <si>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1494</t>
  </si>
  <si>
    <t>Poznámka k položce:_x000D_
" V ceně držák, revize a veškeré nutné příslušenství a vybavení dle PD. "</t>
  </si>
  <si>
    <t>" Přenosný hasící přístroj práškový 6 kg umístěný na stěně. Hasící schopnost 21 A. "</t>
  </si>
  <si>
    <t>" 1. PP " (9,0)</t>
  </si>
  <si>
    <t>" 1. NP " (7,0)</t>
  </si>
  <si>
    <t>790900401 SPC</t>
  </si>
  <si>
    <t>D+M Hydrantový systém vestavěný s tvarově stálou hadicí D19 - Specifikace dle PD - III.a-D.1.1.c.07. VÝPIS OSTATNÍCH VÝROBKŮ - I.HS</t>
  </si>
  <si>
    <t>1496</t>
  </si>
  <si>
    <t>Poznámka k položce:_x000D_
" Hydrantový systém tvořen skříní bílé barvy pro zabudování do zdi s ramenem a navijákem. Součástí je tvarově stálá hadice D19 délky 30 m. Proudnice požárního evivalentu 6 mm, průtok Q &gt; 0,3 l/s.  Rozměr: 650×650×175 mm. "_x000D_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</si>
  <si>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</si>
  <si>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</si>
  <si>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</si>
  <si>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1498</t>
  </si>
  <si>
    <t>Poznámka k položce:_x000D_
" Prosklená tabule kryta antireflexním sklem tl. 3 mm,s nerezovým rámečkem s příchytkou pro ukotvení na stěnu, pro kartonovou tabulku s nalepeným schématem Požárního evakuačního plánu.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- 5 ks "_x000D_
" - Tabulka z kartonu s nalepeným schématem "Požárního evakuačního plánu" vč. vyhotovení půdorysu s plánem - 5 ks "_x000D_
" V ceně veškeré nutné příslušenství a vybavení dle PD. "_x000D_
" POZN: Součástí veškerých uvedených částí je jak dodávka, tak i montáž → veškeré nutné kotvící, spojovací prvky, apod. "</t>
  </si>
  <si>
    <t>790900502 SPC</t>
  </si>
  <si>
    <t>D+M Tabulka - "Požární poplachová směrnice" - Specifikace dle PD - III.a-D.1.1.c.07. VÝPIS OSTATNÍCH VÝROBKŮ - I.TP2</t>
  </si>
  <si>
    <t>1500</t>
  </si>
  <si>
    <t>Poznámka k položce:_x000D_
" Prosklená tabule kryta antireflexním sklem tl. 3 mm,s nerezovým rámečkem s příchytkou pro ukotvení na stěnu, pro kartonovou tabulku s nalepenou Protipožární poplachovou směrnicí.  Kotvení pomocí hmoždin a vrutů na stěnu."_x000D_
" Materiál rámu: kartáčovaná nerez. Tabulka z kartomu gramáže ± 350 g/m2. "_x000D_
" Rozměr tabule - A4 - ± 210×297 mm. "_x000D_
" V ceně položky tyto práce a materiál s celkovými výměrami "_x000D_
" - Prosklená tabule  s antireflexním zasklením a nerezovým rámem - pro umístění tabulky - 1 ks "_x000D_
" - Tabulka z kartonu s nalepenou "Požární poplachovou směrnicí" - 1 ks "_x000D_
" V ceně veškeré nutné příslušenství a vybavení dle PD. "_x000D_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</si>
  <si>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</si>
  <si>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</si>
  <si>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</si>
  <si>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1502</t>
  </si>
  <si>
    <t>Poznámka k položce:_x000D_
" Dilatační profil z lisovaných elastických pásů upevněných v hliníkových profilech umožňující pohyb svisle i vodorovně ± 10 mm. Pro hladké povrchy - vinyl.. Barva pružných pásů: šedá. "_x000D_
" V ceně veškeré nutné příslušenství a vybavení dle PD. "</t>
  </si>
  <si>
    <t>" 1. PP " (2,4)*1,05</t>
  </si>
  <si>
    <t>" 1. NP " (12,7)*1,05</t>
  </si>
  <si>
    <t>790900602 SPC</t>
  </si>
  <si>
    <t>D+M Dilatační lišta - podlaha × zeď - Specifikace dle PD - III.a-D.1.1.c.07. VÝPIS OSTATNÍCH VÝROBKŮ - I.DL2</t>
  </si>
  <si>
    <t>1504</t>
  </si>
  <si>
    <t>" 1. NP " (13,8)*1,05</t>
  </si>
  <si>
    <t>790900603 SPC</t>
  </si>
  <si>
    <t>D+M Dilatační lišta - zeď × zeď - rohová - Specifikace dle PD - III.a-D.1.1.c.07. VÝPIS OSTATNÍCH VÝROBKŮ - I.DL3</t>
  </si>
  <si>
    <t>1506</t>
  </si>
  <si>
    <t>Poznámka k položce:_x000D_
" Dilatační profil z lisovaných elastických pásů upevněných v hliníkových profilech umožňující pohyb svisle i vodorovně ± 10 mm. Umístění na omítku. Barva pružných pásů: šedá. "_x000D_
" V ceně veškeré nutné příslušenství a vybavení dle PD. "</t>
  </si>
  <si>
    <t>" 1. PP " (1,0)*1,05</t>
  </si>
  <si>
    <t>" 1. NP " (54,4)*1,05</t>
  </si>
  <si>
    <t>790900604 SPC</t>
  </si>
  <si>
    <t>D+M Dilatační lišta - zeď × zeď - rovná - Specifikace dle PD - III.a-D.1.1.c.07. VÝPIS OSTATNÍCH VÝROBKŮ - I.DL4</t>
  </si>
  <si>
    <t>1508</t>
  </si>
  <si>
    <t>" 1. PP " (9,6)*1,05</t>
  </si>
  <si>
    <t>" 1. NP " (27,2)*1,05</t>
  </si>
  <si>
    <t>753</t>
  </si>
  <si>
    <t>790900605 SPC</t>
  </si>
  <si>
    <t>D+M Dilatační lišta - strop × zeď - rohová - Specifikace dle PD - III.a-D.1.1.c.07. VÝPIS OSTATNÍCH VÝROBKŮ - I.DL5</t>
  </si>
  <si>
    <t>1510</t>
  </si>
  <si>
    <t>" 1. PP " (1,2)*1,05</t>
  </si>
  <si>
    <t>790900701 SPC</t>
  </si>
  <si>
    <t>D+M Stojan na dezinfekci vč. dávkováče a odkapávače - Specifikace dle PD - III.a-D.1.1.c.07. VÝPIS OSTATNÍCH VÝROBKŮ - I.DEZ</t>
  </si>
  <si>
    <t>1512</t>
  </si>
  <si>
    <t>Poznámka k položce:_x000D_
" Stojan na dezinfekci ocelové konstrukce jako příprava pro dávkovač dezinfekce. Povrchová úprava: práškové lakování. Barva: šedá. Rozměr: 380×380×1175 mm. "_x000D_
" Součástí je bezdotykový dávkovač o objemu 1 l a odkapávač. Barva: bílá. "_x000D_
" V ceně veškeré nutné příslušenství a vybavení dle PD. "_x000D_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</si>
  <si>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</si>
  <si>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</si>
  <si>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</si>
  <si>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1514</t>
  </si>
  <si>
    <t>Poznámka k položce:_x000D_
" Dvojitá šatní skříňka s lavičkou ze svařované konstrukce z ocelového plechu tl. 0,6 mm. Povrch: práškový lak.  Barva: RAL 7035 - světle šedá. Dvířka: laminovaná dřevotříska v dekoru buku. Rozměr: 1875×600×500 / 800 mm. "_x000D_
" Vybavení 1 ks dvojskříně:  - 2× otočný zámek pro použití klady na klíč (vč. kladky);  - 2× police;  - 2× šatní tyč;  - 4× plastový háček. "_x000D_
" V ceně veškeré nutné příslušenství a vybavení dle PD. "</t>
  </si>
  <si>
    <t>" 1. NP " (21,0)</t>
  </si>
  <si>
    <t>790900901 SPC</t>
  </si>
  <si>
    <t>D+M Skříňka na hasící přístroj - dvojitá - Specifikace dle PD - III.a-D.1.1.c.07. VÝPIS OSTATNÍCH VÝROBKŮ - I.SH</t>
  </si>
  <si>
    <t>1516</t>
  </si>
  <si>
    <t>Poznámka k položce:_x000D_
" Skříňka ze svařovaného ocelového plechu pro 2 ks přenosných práškových hasících přístrojů hmotnosti 6 kg. Povrch: práškový lak. Barva: bílá. Rozměr: 595×520×210 mm. "_x000D_
" V ceně také nálepka HP a veškeré nutné příslušenství a vybavení dle PD. "</t>
  </si>
  <si>
    <t>757</t>
  </si>
  <si>
    <t>790901001 SPC</t>
  </si>
  <si>
    <t>D+M Anglický dvorek se dnem - pochůzí - Specifikace dle PD - III.a-D.1.1.c.07. VÝPIS OSTATNÍCH VÝROBKŮ - I.AD1</t>
  </si>
  <si>
    <t>1518</t>
  </si>
  <si>
    <t>Poznámka k položce:_x000D_
" Prefabrikovaný sklepní světlík se dnem a kotvami ISO pro TI tl. 200 mm.  Rozměr (š×hl×v): 1250×1000×2250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</si>
  <si>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790901002 SPC</t>
  </si>
  <si>
    <t>D+M Anglický dvorek bez dna - pochůzí - Specifikace dle PD - III.a-D.1.1.c.07. VÝPIS OSTATNÍCH VÝROBKŮ - I.AD2</t>
  </si>
  <si>
    <t>1520</t>
  </si>
  <si>
    <t>Poznámka k položce:_x000D_
" Prefabrikovaný sklepní světlík bez dna a s kotvami ISO pro TI tl. 200 mm.  Rozměr (š×hl×v): 2050×800×1350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</si>
  <si>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</si>
  <si>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</si>
  <si>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</si>
  <si>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1522</t>
  </si>
  <si>
    <t>Poznámka k položce:_x000D_
" Prefabrikovaný sklepní světlík se dnem a kotvami ISO pro TI tl. 220 mm.  Rozměr (š×hl×v): 1000×600×1400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</si>
  <si>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790901004 SPC</t>
  </si>
  <si>
    <t>D+M Anglický dvorek se dnem - pochůzí - Specifikace dle PD - III.a-D.1.1.c.07. VÝPIS OSTATNÍCH VÝROBKŮ - I.AD4</t>
  </si>
  <si>
    <t>1524</t>
  </si>
  <si>
    <t>Poznámka k položce:_x000D_
" Prefabrikovaný sklepní světlík se dnem a kotvami ISO pro TI tl. 220 mm. " Rozměr (š×hl×v): 2050×1000×2450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</si>
  <si>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</si>
  <si>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</si>
  <si>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</si>
  <si>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1526</t>
  </si>
  <si>
    <t>Poznámka k položce:_x000D_
" Prefabrikovaný sklepní světlík se dnem a kotvami ISO pro TI tl. 220 mm. " Rozměr (š×hl×v): 2050×1000×2800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</si>
  <si>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790901006 SPC</t>
  </si>
  <si>
    <t>D+M Anglický dvorek se dnem - pochůzí - Specifikace dle PD - III.a-D.1.1.c.07. VÝPIS OSTATNÍCH VÝROBKŮ - I.AD6</t>
  </si>
  <si>
    <t>1528</t>
  </si>
  <si>
    <t>Poznámka k položce:_x000D_
" Prefabrikovaný sklepní světlík se dnem a kotvami ISO pro TI tl. 220 mm. " Rozměr (š×hl×v): 1000×600×1800 mm. "_x000D_
" Rošt pochůzí s oky 30/30 mm. "_x000D_
" Součástí ceny jsou kotvící sady do TI, pochůzí rošt, prefabrikovaný světlík se dnem, nástavce pro zajištění požadované výšky, pojistka proti vloupání, případné prvky pro osazení k jeřábu, apod. "_x000D_
" V ceně veškeré nutné příslušenství a vybavení dle PD. "_x000D_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</si>
  <si>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</si>
  <si>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</si>
  <si>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1530</t>
  </si>
  <si>
    <t>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"_x000D_
" V ceně veškeré nutné příslušenství a vybavení dle PD. "</t>
  </si>
  <si>
    <t>790901201 SPC</t>
  </si>
  <si>
    <t>D+M Světlovod Ø 350 mm - Specifikace dle PD - III.a-D.1.1.c.07. VÝPIS OSTATNÍCH VÝROBKŮ - I.SV1</t>
  </si>
  <si>
    <t>1532</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</si>
  <si>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1,8 m. "_x000D_
" V ceně veškeré nutné příslušenství a vybavení dle PD. "_x000D_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</si>
  <si>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</si>
  <si>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</si>
  <si>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</si>
  <si>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</si>
  <si>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1534</t>
  </si>
  <si>
    <t>Poznámka k položce:_x000D_
" Světlovod pro ploché střechy Ø 350 mm Světlovod je rozdělen na tyto části: "_x000D_
" - Izolační blok 430×430×120 mm s trojsklem, u kterého je horní rám tvořen tvrzeným sklem tl. 4 mm, se samočistící povrchovou úpravou a opatřený integrovaným polyuretanovám lemováním. "_x000D_
" - Pevný hliníkový tubus s vysokoreflexní povrchovou úpravou na vnitřní straně."_x000D_
" - Plastový izolační interiérový difúzér tvořený akrylátovým dvojsklem kruhového tvaru. "_x000D_
" - Zvedací rám._x000D_
" Délka tubusu ± 2,0 m. "_x000D_
" V ceně veškeré nutné příslušenství a vybavení dle PD. "_x000D_
" POZN: Součástí veškerých uvedených částí je jak dodávka, tak i montáž → veškeré nutné kotvící, spojovací prvky, apod. "</t>
  </si>
  <si>
    <t>" Střecha " (5,0)</t>
  </si>
  <si>
    <t>790901301 SPC</t>
  </si>
  <si>
    <t>D+M Nápis na fasádě - "EMERGENCY" - Specifikace dle PD - III.a-D.1.1.c.07. VÝPIS OSTATNÍCH VÝROBKŮ - I.OB</t>
  </si>
  <si>
    <t>1536</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</si>
  <si>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"_x000D_
" V ceně veškeré nutné příslušenství a vybavení dle PD. "</t>
  </si>
  <si>
    <t>790901401 SPC</t>
  </si>
  <si>
    <t>D+M Nárazové madlo - Specifikace dle PD - III.a-D.1.1.c.07. VÝPIS OSTATNÍCH VÝROBKŮ - OS1</t>
  </si>
  <si>
    <t>1538</t>
  </si>
  <si>
    <t>Poznámka k položce:_x000D_
" Nárazové madlo ve stylově zakřiveném designu pro upevnění ve výšce 900 mm. Barva: šedá. Součástí také veškeré prvky: koncovky, prvky pro kouty, držáky, apod.. Upevnění po max. 800 mm pomocí hmoždinek či chemických kotev. "_x000D_
" V ceně veškeré nutné příslušenství a vybavení dle PD. "_x000D_
" POZN: Ztratné neuvažováno. Předpokládá se výrobek délky přímo na míru. "</t>
  </si>
  <si>
    <t>" 1. PP " 47,0</t>
  </si>
  <si>
    <t>790901402 SPC</t>
  </si>
  <si>
    <t>D+M Nárazové svodidlo - Specifikace dle PD - III.a-D.1.1.c.07. VÝPIS OSTATNÍCH VÝROBKŮ - I.OS2</t>
  </si>
  <si>
    <t>1540</t>
  </si>
  <si>
    <t>Poznámka k položce:_x000D_
" Zaoblené nárazové svodidlo určeno pro oblasti s vysokým provozem. Barva: šedá. Součástí také veškeré prvky: koncovky, prvky pro kouty, držáky, apod.. Upevnění po max. 600 mm pomocí hmoždinek či chemických kotev. "_x000D_
" V ceně veškeré nutné příslušenství a vybavení dle PD. "_x000D_
" POZN: Ztratné neuvažováno. Předpokládá se výrobek délky přímo na míru. "</t>
  </si>
  <si>
    <t>" 1. NP " 42,7</t>
  </si>
  <si>
    <t>769</t>
  </si>
  <si>
    <t>790901403 SPC</t>
  </si>
  <si>
    <t>D+M Ochrana rohů - Specifikace dle PD - III.a-D.1.1.c.07. VÝPIS OSTATNÍCH VÝROBKŮ - I.OS3</t>
  </si>
  <si>
    <t>1542</t>
  </si>
  <si>
    <t>Poznámka k položce:_x000D_
" Kryt rohu s robustným hliníkovým držákem a volně plovoucím krytém proti poškození rohů provozem. Kryty rohů dl. 76 mm pro rohy o úhlu 90 °. Soušást dodávky jsou horní i spodní koncovky. Délka: 3,0 m. "_x000D_
" V ceně veškeré nutné příslušenství a vybavení dle PD. "</t>
  </si>
  <si>
    <t>" 1. PP " (11,0)</t>
  </si>
  <si>
    <t>" 1. NP " (45,0)</t>
  </si>
  <si>
    <t>790901404 SPC</t>
  </si>
  <si>
    <t>D+M Ochranný sloupek - Specifikace dle PD - III.a-D.1.1.c.07. VÝPIS OSTATNÍCH VÝROBKŮ - I.OS4</t>
  </si>
  <si>
    <t>1544</t>
  </si>
  <si>
    <t>Poznámka k položce:_x000D_
" Sloupek z nerezové oceli v. 900 mm pro ochranu posuvných dveří, určený pro montáž k podlaze . Sloupek je s patní deskou pro zakrytí úchytů. Patní deska: Ø 200 mm. Sloupek: Ø 76 mm. "_x000D_
" V ceně veškeré nutné příslušenství a vybavení dle PD. "</t>
  </si>
  <si>
    <t>" 1. NP " (54,0)</t>
  </si>
  <si>
    <t>790901405 SPC</t>
  </si>
  <si>
    <t>D+M Vertikální chrániče - Specifikace dle PD - III.a-D.1.1.c.07. VÝPIS OSTATNÍCH VÝROBKŮ - I.OS5</t>
  </si>
  <si>
    <t>pár</t>
  </si>
  <si>
    <t>1546</t>
  </si>
  <si>
    <t>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"_x000D_
" V ceně veškeré nutné příslušenství a vybavení dle PD. "_x000D_
" POZN: MJ pár = 2 ks pro 1 postel. "</t>
  </si>
  <si>
    <t>" 1. NP " (9,0)</t>
  </si>
  <si>
    <t>790901501 SPC</t>
  </si>
  <si>
    <t>D+M Madlo toaletní - pevné - Specifikace dle PD - III.a-D.1.1.c.07. VÝPIS OSTATNÍCH VÝROBKŮ - I.H1</t>
  </si>
  <si>
    <t>1548</t>
  </si>
  <si>
    <t>Poznámka k položce:_x000D_
" Pevné toaletní madlo z nerezové oceli určeno pro využití na WC pro ZTP. Madlo oddolné proti vysoké zátěži. Rozměr: 900×153 mm, tyč Ø 32 mm. "_x000D_
" V ceně veškeré nutné příslušenství a vybavení dle PD. "</t>
  </si>
  <si>
    <t>773</t>
  </si>
  <si>
    <t>790901502 SPC</t>
  </si>
  <si>
    <t>D+M Madlo toaletní - sklopné - Specifikace dle PD - III.a-D.1.1.c.07. VÝPIS OSTATNÍCH VÝROBKŮ - I.H2</t>
  </si>
  <si>
    <t>1550</t>
  </si>
  <si>
    <t>Poznámka k položce:_x000D_
" Sklopné toaletní madlo z nerezové oceli určeno pro využití na WC pro ZTP. Madlo oddolné proti vysoké zátěži. Rozměr: 813×153 mm, tyč Ø 32 mm. "_x000D_
" V ceně veškeré nutné příslušenství a vybavení dle PD. "</t>
  </si>
  <si>
    <t>790901503 SPC</t>
  </si>
  <si>
    <t>D+M Madlo jednoduché - svislé - Specifikace dle PD - III.a-D.1.1.c.07. VÝPIS OSTATNÍCH VÝROBKŮ - I.H3</t>
  </si>
  <si>
    <t>1552</t>
  </si>
  <si>
    <t>Poznámka k položce:_x000D_
" Rovné madlo z nerezové oceli určeno pro využití na WC pro ZTP. Madlo oddolné proti vysoké zátěži. Délka: 500 mm, tyč Ø 32 mm. "_x000D_
" V ceně veškeré nutné příslušenství a vybavení dle PD. "</t>
  </si>
  <si>
    <t>790901504 SPC</t>
  </si>
  <si>
    <t>D+M Háček nástěnný - Specifikace dle PD - III.a-D.1.1.c.07. VÝPIS OSTATNÍCH VÝROBKŮ - I.H4</t>
  </si>
  <si>
    <t>1554</t>
  </si>
  <si>
    <t>Poznámka k položce:_x000D_
" Nástěnný háček jednoduchý pro uchycení oděvů. Barva: chrom. Rozměr: 50×20×40 mm. "_x000D_
" V ceně veškeré nutné příslušenství a vybavení dle PD. "</t>
  </si>
  <si>
    <t>" 1. NP " (10,0)</t>
  </si>
  <si>
    <t>790901505 SPC</t>
  </si>
  <si>
    <t>D+M Zásobník toaletního papíru - Specifikace dle PD - III.a-D.1.1.c.07. VÝPIS OSTATNÍCH VÝROBKŮ - I.H5</t>
  </si>
  <si>
    <t>1556</t>
  </si>
  <si>
    <t>Poznámka k položce:_x000D_
" Nástěnný zásobník toaletního papíru z nerezové oceli pro role Ø max 240 mm, se zámkem. Rozměr: 130 mm, Ø 240 mm. "_x000D_
" V ceně veškeré nutné příslušenství a vybavení dle PD. "</t>
  </si>
  <si>
    <t>" 1. PP " (6,0)</t>
  </si>
  <si>
    <t>" 1. NP " (4,0)</t>
  </si>
  <si>
    <t>790901506 SPC</t>
  </si>
  <si>
    <t>D+M Zásobník papírových ručníků - Specifikace dle PD - III.a-D.1.1.c.07. VÝPIS OSTATNÍCH VÝROBKŮ - I.H6</t>
  </si>
  <si>
    <t>1558</t>
  </si>
  <si>
    <t>Poznámka k položce:_x000D_
" Zásobník papírových ručníků se zámkem a senzorem pro aktivaci. Materiál: nerez / plast. Barva: nerez / černý plast. Rozměr: 373×345×204 mm. "_x000D_
" V ceně veškeré nutné příslušenství a vybavení dle PD. "</t>
  </si>
  <si>
    <t>" 1. PP " (16,0)</t>
  </si>
  <si>
    <t>" 1. NP " (17,0)</t>
  </si>
  <si>
    <t>790901507 SPC</t>
  </si>
  <si>
    <t>D+M Odpadkový koš s víkem - Specifikace dle PD - III.a-D.1.1.c.07. VÝPIS OSTATNÍCH VÝROBKŮ - I.H7</t>
  </si>
  <si>
    <t>1560</t>
  </si>
  <si>
    <t>Poznámka k položce:_x000D_
" Odpadkový koš s víkem z nerezové oceli. Nášlapný s vnitřní vyjímatelnou plastovou nádobou o objemu 6 l. Rozměr: 205×260×290 mm. "_x000D_
" V ceně veškeré nutné příslušenství a vybavení dle PD. "</t>
  </si>
  <si>
    <t>779</t>
  </si>
  <si>
    <t>790901508 SPC</t>
  </si>
  <si>
    <t>D+M Odpadkový koš bez víka - Specifikace dle PD - III.a-D.1.1.c.07. VÝPIS OSTATNÍCH VÝROBKŮ - I.H8</t>
  </si>
  <si>
    <t>1562</t>
  </si>
  <si>
    <t>Poznámka k položce:_x000D_
" Odpadkový koš bez víka z nerezové oceli. Objem: 50 l. Rozměr: 614×395×253 mm. "_x000D_
" V ceně veškeré nutné příslušenství a vybavení dle PD. "</t>
  </si>
  <si>
    <t>" 1. NP " (13,0)</t>
  </si>
  <si>
    <t>790901509 SPC</t>
  </si>
  <si>
    <t>D+M Zásobník hygienických sáčků - Specifikace dle PD - III.a-D.1.1.c.07. VÝPIS OSTATNÍCH VÝROBKŮ - I.H9</t>
  </si>
  <si>
    <t>1564</t>
  </si>
  <si>
    <t>Poznámka k položce:_x000D_
" Nástěnný zásobník hygienických sáčků z nerezové oceli. Maximálnínáplň - 25 ks plastových sáčků v krabičce. Rozměr: 135×97 mm. "_x000D_
" V ceně veškeré nutné příslušenství a vybavení dle PD. "</t>
  </si>
  <si>
    <t>" 1. PP " (4,0)</t>
  </si>
  <si>
    <t>790901510 SPC</t>
  </si>
  <si>
    <t>D+M Dávkovač tekutého mýdla - bezdotykový - Specifikace dle PD - III.a-D.1.1.c.07. VÝPIS OSTATNÍCH VÝROBKŮ - I.H10</t>
  </si>
  <si>
    <t>1566</t>
  </si>
  <si>
    <t>Poznámka k položce:_x000D_
" Bezdotykový dávkovač tekutého mýdla z nerezové oceli, ovládaný senzorem - nástěnný. Rozměr: 278×116×130 mm. "_x000D_
" V ceně veškeré nutné příslušenství a vybavení dle PD. "</t>
  </si>
  <si>
    <t>" 1. PP " (7,0)</t>
  </si>
  <si>
    <t>" 1. NP " (5,0)</t>
  </si>
  <si>
    <t>790901511 SPC</t>
  </si>
  <si>
    <t>D+M Dávkovač tekutého mýdla - pákový - Specifikace dle PD - III.a-D.1.1.c.07. VÝPIS OSTATNÍCH VÝROBKŮ - I.H11</t>
  </si>
  <si>
    <t>1568</t>
  </si>
  <si>
    <t>Poznámka k položce:_x000D_
" Pákový dávkovač tekutého mýdla z nerezové oceli. Dávkování je umožněno loketním ovaldačem. Objem: 500 ml. Rozměr: 295×80×220 mm. "_x000D_
" V ceně veškeré nutné příslušenství a vybavení dle PD. "</t>
  </si>
  <si>
    <t>790901512 SPC</t>
  </si>
  <si>
    <t>D+M Dávkovač dezinfekce - pákový - Specifikace dle PD - III.a-D.1.1.c.07. VÝPIS OSTATNÍCH VÝROBKŮ - I.H12</t>
  </si>
  <si>
    <t>1570</t>
  </si>
  <si>
    <t>Poznámka k položce:_x000D_
" Pákový dávkovač dezinfekce z nerezové oceli s možností úplné sterilizace. Dávkování je umožněno loketním ovaldačem. Objem: 500 ml. Rozměr: 295×80×220 mm. "_x000D_
" V ceně veškeré nutné příslušenství a vybavení dle PD. "</t>
  </si>
  <si>
    <t>" 1. NP " (11,0)</t>
  </si>
  <si>
    <t>790901513 SPC</t>
  </si>
  <si>
    <t>D+M Nástěnné zrcadlo - Specifikace dle PD - III.a-D.1.1.c.07. VÝPIS OSTATNÍCH VÝROBKŮ - I.H13</t>
  </si>
  <si>
    <t>1572</t>
  </si>
  <si>
    <t>Poznámka k položce:_x000D_
" Nástěnné zrcadlo tvořeno jendoduchým sklem, se zbroušenými hranami, lepené na stěnu. Rozměr: 550×800 mm. "_x000D_
" V ceně veškeré nutné příslušenství a vybavení dle PD. "</t>
  </si>
  <si>
    <t>785</t>
  </si>
  <si>
    <t>790901514 SPC</t>
  </si>
  <si>
    <t>D+M Nástěnné zrcadlo - výklopné - Specifikace dle PD - III.a-D.1.1.c.07. VÝPIS OSTATNÍCH VÝROBKŮ - I.H14</t>
  </si>
  <si>
    <t>1574</t>
  </si>
  <si>
    <t>Poznámka k položce:_x000D_
" Nástěnné výklopné zrcadlo v nerezovm rámu. Zrcadlo je možno aretovat ke zdi, nebo nechat ve sklopné poloze. Rozměr: 460×760 mm. "_x000D_
" V ceně veškeré nutné příslušenství a vybavení dle PD. "</t>
  </si>
  <si>
    <t>790901515 SPC</t>
  </si>
  <si>
    <t>D+M WC souprava - závěsná - Specifikace dle PD - III.a-D.1.1.c.07. VÝPIS OSTATNÍCH VÝROBKŮ - I.H15</t>
  </si>
  <si>
    <t>1576</t>
  </si>
  <si>
    <t>Poznámka k položce:_x000D_
" Závěsná WC souprava z matného nerezu. Rozměr: 385×95×120 mm. "_x000D_
" V ceně veškeré nutné příslušenství a vybavení dle PD. "</t>
  </si>
  <si>
    <t>790901516 SPC</t>
  </si>
  <si>
    <t>D+M Dělící stěna mezi pisoáry - Specifikace dle PD - III.a-D.1.1.c.07. VÝPIS OSTATNÍCH VÝROBKŮ - I.H16</t>
  </si>
  <si>
    <t>1578</t>
  </si>
  <si>
    <t>Poznámka k položce:_x000D_
" Dělící stěna mezi pisoáry z keramiky pro pevné ukotvení do stěny. Barva: bílá. Rozměr: 100×410×660 mm. "_x000D_
" V ceně veškeré nutné příslušenství a vybavení dle PD. "</t>
  </si>
  <si>
    <t>790901518 SPC</t>
  </si>
  <si>
    <t>D+M Věšák úklidového nářadí - Specifikace dle PD - III.a-D.1.1.c.07. VÝPIS OSTATNÍCH VÝROBKŮ - I.H18</t>
  </si>
  <si>
    <t>1580</t>
  </si>
  <si>
    <t>Poznámka k položce:_x000D_
" Plastový nástěnný držák pro uchycení úklidového nářadí vč. 6 ks výklopných háčků. Použití pro tyče Ø 20 - 30 mm. Rozměr: 405×60×105 mm. "_x000D_
" V ceně veškeré nutné příslušenství a vybavení dle PD. "</t>
  </si>
  <si>
    <t>789</t>
  </si>
  <si>
    <t>790901519 SPC</t>
  </si>
  <si>
    <t>D+M Policový set - Specifikace dle PD - III.a-D.1.1.c.07. VÝPIS OSTATNÍCH VÝROBKŮ - I.H19</t>
  </si>
  <si>
    <t>1582</t>
  </si>
  <si>
    <t>Poznámka k položce:_x000D_
" Kovový policový set pro uchycení na stěnu  Barva: bílá. Rozměr: 828×496×320 mm. "_x000D_
" V ceně veškeré nutné příslušenství a vybavení dle PD. "</t>
  </si>
  <si>
    <t>790901520 SPC</t>
  </si>
  <si>
    <t>D+M Lišta proti přetečení vody - Specifikace dle PD - III.a-D.1.1.c.07. VÝPIS OSTATNÍCH VÝROBKŮ - I.H20</t>
  </si>
  <si>
    <t>1584</t>
  </si>
  <si>
    <t>Poznámka k položce:_x000D_
" Lišta do sprchy proti přetečení vody. Profil z eloxovaného hliníku a vložka z vysoce pružného a měkkého PVC, odolná proti plísním a bakteriím. Délka: 1000 mm. "_x000D_
" V ceně veškeré nutné příslušenství a vybavení dle PD. "</t>
  </si>
  <si>
    <t>791</t>
  </si>
  <si>
    <t>790901521 SPC</t>
  </si>
  <si>
    <t>D+M Rohová police do sprchy - Specifikace dle PD - III.a-D.1.1.c.07. VÝPIS OSTATNÍCH VÝROBKŮ - I.H21</t>
  </si>
  <si>
    <t>1586</t>
  </si>
  <si>
    <t>Poznámka k položce:_x000D_
" Nerezová rohová police do sprchy s nosností 6 kg. Barva: chrom. Rozměr: 165×165 mm. "_x000D_
" V ceně veškeré nutné příslušenství a vybavení dle PD. "</t>
  </si>
  <si>
    <t>790901522 SPC</t>
  </si>
  <si>
    <t>D+M Sprchová tyč - rohová - vč. závěsu - Specifikace dle PD - III.a-D.1.1.c.07. VÝPIS OSTATNÍCH VÝROBKŮ - I.H22</t>
  </si>
  <si>
    <t>1588</t>
  </si>
  <si>
    <t>Poznámka k položce:_x000D_
" Rohová tyč sprchového závěsu. Barva: chrom. Rozměr 1000×1000 mm. "_x000D_
" Sprchový závěs zpolyesteru. Barva: bílá. Rozměr 2000×2000 mm. "_x000D_
" V ceně položky tyto práce a materiál s celkovými výměrami "_x000D_
" - Rohová tyč sprchového závěsu - 1000×1000 mm. - 1 ks "_x000D_
" - Sprchový závěs - 2000×2000 mm - 2 ks "_x000D_
" V ceně veškeré nutné příslušenství a vybavení dle PD. "</t>
  </si>
  <si>
    <t>793</t>
  </si>
  <si>
    <t>790901523 SPC</t>
  </si>
  <si>
    <t>D+M Madlo vertikální / vodorovné - levé - Specifikace dle PD - III.a-D.1.1.c.07. VÝPIS OSTATNÍCH VÝROBKŮ - I.H23</t>
  </si>
  <si>
    <t>1590</t>
  </si>
  <si>
    <t>Poznámka k položce:_x000D_
" Madlo vertikální / vodorovné - levé.  Materiál: matný nerez.  Rozměr: 500×700 mm. "_x000D_
" V ceně veškeré nutné příslušenství a vybavení dle PD. "</t>
  </si>
  <si>
    <t>790901524 SPC</t>
  </si>
  <si>
    <t>D+M Sedátko do sprchy - Specifikace dle PD - III.a-D.1.1.c.07. VÝPIS OSTATNÍCH VÝROBKŮ - I.H24</t>
  </si>
  <si>
    <t>1592</t>
  </si>
  <si>
    <t>Poznámka k položce:_x000D_
" Sklopné sedátko do sprchy s opěrnou nohou. Nosnost: 200 kg. Rozměr: 550×440×470 mm. "_x000D_
" V ceně veškeré nutné příslušenství a vybavení dle PD. "</t>
  </si>
  <si>
    <t>795</t>
  </si>
  <si>
    <t>790901525 SPC</t>
  </si>
  <si>
    <t>D+M Skříň na chemikálie - Specifikace dle PD - III.a-D.1.1.c.07. VÝPIS OSTATNÍCH VÝROBKŮ - I.H25</t>
  </si>
  <si>
    <t>1594</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</si>
  <si>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"_x000D_
" V ceně veškeré nutné příslušenství a vybavení dle PD. "</t>
  </si>
  <si>
    <t>998790201 SPC.1</t>
  </si>
  <si>
    <t>Přesun hmot procentní pro ostatní výrobky v objektech v do 6 m - 1,05 %</t>
  </si>
  <si>
    <t>1596</t>
  </si>
  <si>
    <t>797</t>
  </si>
  <si>
    <t>1598</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</si>
  <si>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</si>
  <si>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</si>
  <si>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</si>
  <si>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</si>
  <si>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</si>
  <si>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</si>
  <si>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132254101</t>
  </si>
  <si>
    <t>Hloubení rýh zapažených š do 800 mm v hornině třídy těžitelnosti I skupiny 3 objem do 20 m3 strojně</t>
  </si>
  <si>
    <t>https://podminky.urs.cz/item/CS_URS_2024_02/132254101</t>
  </si>
  <si>
    <t>Poznámka k položce:_x000D_
" Vykopávky pro svodné kanalizační potrubí v horninách skupiny těžitelnosti č. 3 - výkopy pro 1. PP - část B - mimo původní objekt - 40 %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</si>
  <si>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</si>
  <si>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</si>
  <si>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</si>
  <si>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</si>
  <si>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</si>
  <si>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</si>
  <si>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</si>
  <si>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</si>
  <si>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</si>
  <si>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https://podminky.urs.cz/item/CS_URS_2024_02/132354101</t>
  </si>
  <si>
    <t>Poznámka k položce:_x000D_
" Vykopávky pro svodné kanalizační potrubí v horninách skupiny těžitelnosti č. 4 - výkopy pro 1. PP - část B - mimo původní objekt - 40 % z celkové kubatury. " _x000D_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</si>
  <si>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</si>
  <si>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</si>
  <si>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https://podminky.urs.cz/item/CS_URS_2024_02/132354201</t>
  </si>
  <si>
    <t>132454101</t>
  </si>
  <si>
    <t>Hloubení rýh zapažených š do 800 mm v hornině třídy těžitelnosti II skupiny 5 objem do 20 m3 strojně</t>
  </si>
  <si>
    <t>https://podminky.urs.cz/item/CS_URS_2024_02/132454101</t>
  </si>
  <si>
    <t>Poznámka k položce:_x000D_
" Vykopávky pro svodné kanalizační potrubí v horninách skupiny těžitelnosti č. 5 - výkopy pro 1. PP - část B - mimo původní objekt - 10 % z celkové kubatury. " _x000D_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</si>
  <si>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</si>
  <si>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</si>
  <si>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</si>
  <si>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</si>
  <si>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</si>
  <si>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</si>
  <si>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</si>
  <si>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</si>
  <si>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</si>
  <si>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https://podminky.urs.cz/item/CS_URS_2024_02/132554101</t>
  </si>
  <si>
    <t>Poznámka k položce:_x000D_
" Vykopávky pro svodné kanalizační potrubí v horninách skupiny těžitelnosti č. 6 - výkopy pro 1. PP - část B - mimo původní objekt - 10 % z celkové kubatury. " _x000D_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</si>
  <si>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</si>
  <si>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</si>
  <si>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https://podminky.urs.cz/item/CS_URS_2024_02/132554201</t>
  </si>
  <si>
    <t>" Příplatek - 3 % " ((3,56+6,58)+(3,56+6,58)+(0,89+1,65)+(0,89+1,65)+9,6+6,4)*0,03</t>
  </si>
  <si>
    <t>139711111</t>
  </si>
  <si>
    <t>Vykopávky v uzavřených prostorech v hornině třídy těžitelnosti I skupiny 1 až 3 ručně</t>
  </si>
  <si>
    <t>https://podminky.urs.cz/item/CS_URS_2024_02/139711111</t>
  </si>
  <si>
    <t>Poznámka k položce:_x000D_
" Vykopávky uvnitř objektu pro svodné kanalizační potrubí v horninách třídy těžitelnosti I - 60 % z celkové kubatury. " _x000D_
" POZN: Jedná se o předpokládanou délku pro výkop pro nové svodné potrubí. Přesná délka bude určena až během realizace. "_x000D_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</si>
  <si>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</si>
  <si>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</si>
  <si>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</si>
  <si>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https://podminky.urs.cz/item/CS_URS_2024_02/139712111</t>
  </si>
  <si>
    <t>Poznámka k položce:_x000D_
" Vykopávky uvnitř objektu pro svodné kanalizační potrubí v horninách třídy těžitelnosti I - 40 % z celkové kubatury. " _x000D_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</si>
  <si>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</si>
  <si>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</si>
  <si>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</si>
  <si>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</si>
  <si>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</si>
  <si>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</si>
  <si>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</si>
  <si>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</si>
  <si>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</si>
  <si>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</si>
  <si>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</si>
  <si>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</si>
  <si>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</si>
  <si>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</si>
  <si>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</si>
  <si>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https://podminky.urs.cz/item/CS_URS_2024_02/151101111</t>
  </si>
  <si>
    <t>151101112</t>
  </si>
  <si>
    <t>Odstranění příložného pažení a rozepření stěn rýh hl přes 2 do 4 m</t>
  </si>
  <si>
    <t>https://podminky.urs.cz/item/CS_URS_2024_02/151101112</t>
  </si>
  <si>
    <t>162211201</t>
  </si>
  <si>
    <t>Vodorovné přemístění do 10 m nošením výkopku z horniny třídy těžitelnosti I skupiny 1 až 3</t>
  </si>
  <si>
    <t>https://podminky.urs.cz/item/CS_URS_2024_02/162211201</t>
  </si>
  <si>
    <t>Poznámka k položce:_x000D_
" V ceně také vyprázdnění na hromadu. "_x000D_
" POZN: Pro zpětný zásyp uvažováno se zeminou třídy těžitelnosti I v množství 100 %.  "</t>
  </si>
  <si>
    <t>" Přesun zeminy z objektu z 1. PP - části A ven - přebytečná zemina pro odvoz na skládku. "  (9,6)-(7,2)</t>
  </si>
  <si>
    <t>162211211</t>
  </si>
  <si>
    <t>Vodorovné přemístění do 10 m nošením výkopku z horniny třídy těžitelnosti II skupiny 4 a 5</t>
  </si>
  <si>
    <t>https://podminky.urs.cz/item/CS_URS_2024_02/162211211</t>
  </si>
  <si>
    <t>" Přesun zeminy z objektu z 1. PP - části A ven - přebytečná zemina pro odvoz na skládku. "  (6,4)</t>
  </si>
  <si>
    <t>162211209</t>
  </si>
  <si>
    <t>Příplatek k vodorovnému přemístění nošením za každých dalších 10 m nošení výkopku z horniny třídy těžitelnosti I skupiny 1 až 3</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</si>
  <si>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</si>
  <si>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</si>
  <si>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</si>
  <si>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</si>
  <si>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</si>
  <si>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https://podminky.urs.cz/item/CS_URS_2024_02/162211219</t>
  </si>
  <si>
    <t>" Přesun zeminy z objektu ven - příplatek za vzdálenost od 10 do max. 100 m " (6,4)*9</t>
  </si>
  <si>
    <t>174111102</t>
  </si>
  <si>
    <t>Zásyp v uzavřených prostorech sypaninou se zhutněním ručně</t>
  </si>
  <si>
    <t>https://podminky.urs.cz/item/CS_URS_2024_02/174111102</t>
  </si>
  <si>
    <t>" Zásyp svodného potrubí kanalizace vykopanou zeminou - potrubí v místě stávajícího objektu "  (20,0)*0,8*(1,0-0,4-0,15)</t>
  </si>
  <si>
    <t>Poznámka k položce:_x000D_
" Zásypy pro ZTI vykopanou zeminou "</t>
  </si>
  <si>
    <t>" Zásyp svodného potrubí kanalizace vykopanou zeminou - potrubí v úseku pro vedení v 1 úrovni "  (8,6-1,2)*0,8*(1,05-0,4-0,15)</t>
  </si>
  <si>
    <t>" Zásyp svodného potrubí kanalizace vykopanou zeminou - potrubí v úseku pro vedení 2 potrubí nad sebou "  (1,2)*0,8*(2,8-2,15-0,15)</t>
  </si>
  <si>
    <t>"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</si>
  <si>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</si>
  <si>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</si>
  <si>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</si>
  <si>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</si>
  <si>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</si>
  <si>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</si>
  <si>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Obsyp svodného potrubí kanalizace štěrkem - potrubí v místě stávajícího objektu - tl. 400 mm "  (20,0)*0,8*0,4</t>
  </si>
  <si>
    <t>" Obsyp svodného potrubí kanalizace štěrkem - potrubí v úseku pro vedení v 1 úrovni - tl. 400 mm "  (8,6-1,2)*0,8*0,4</t>
  </si>
  <si>
    <t>" Obsyp svodného potrubí kanalizace štěrkem - potrubí v úseku pro vedení 2 potrubí nad sebou - tl. 2 150 mm "  (1,2)*0,8*2,15</t>
  </si>
  <si>
    <t>58343872</t>
  </si>
  <si>
    <t>kamenivo drcené hrubé frakce 8/16</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</si>
  <si>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</si>
  <si>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</si>
  <si>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</si>
  <si>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</si>
  <si>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</si>
  <si>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</si>
  <si>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</si>
  <si>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</si>
  <si>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</si>
  <si>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</si>
  <si>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 Rýhy pro svodné potrubí a úpravu šachet " (3,562+6,584)+(0,89+1,646)</t>
  </si>
  <si>
    <t>" Odečet zeminy určený pro zpětný zásyp " -((19,9)*(0,4+0,1+0,05))</t>
  </si>
  <si>
    <t>" Odvoz zeminy z výkopových prací - uvnitř objektu v 1. PP - části A " (6,4)</t>
  </si>
  <si>
    <t>" Odvoz zeminy z výkopových prací - rýhy pro svodné potrubí a úpravu šachet " (0,89+1,646)</t>
  </si>
  <si>
    <t>" Odvoz zeminy na skládku " (3,591)</t>
  </si>
  <si>
    <t>" Odvoz zeminy na skládku " (8,137)</t>
  </si>
  <si>
    <t>" Odvoz zeminy na skládku " (2,536)</t>
  </si>
  <si>
    <t>" Odvoz zeminy na skládku " (3,591)*10</t>
  </si>
  <si>
    <t>" Odvoz zeminy na skládku " (8,137)*10</t>
  </si>
  <si>
    <t>" Odvoz zeminy na skládku " (2,536)*10</t>
  </si>
  <si>
    <t>" Uložení zeminy na trvalé skládce vč. předepsaného zhutnění " (3,591+8,137+2,536)</t>
  </si>
  <si>
    <t>" Poplatek za uložení zeminy na skládce " (3,591+8,137+2,536)*2,0</t>
  </si>
  <si>
    <t>451573111</t>
  </si>
  <si>
    <t>Lože pod potrubí otevřený výkop z písku a štěrkopísku</t>
  </si>
  <si>
    <t>https://podminky.urs.cz/item/CS_URS_2024_02/451573111</t>
  </si>
  <si>
    <t>" Lože z písku pro svodné kanalizační potrubí - potrubí v místě stávajícího objektu - tl. 150 mm "  (20,0)*0,8*0,15</t>
  </si>
  <si>
    <t>" Lože z písku pro svodné kanalizační potrubí - potrubí v úseku pro vedení v 1 úrovni - tl. 150 mm "  (8,6-1,2)*0,8*0,15</t>
  </si>
  <si>
    <t>" Lože z písku pro svodné kanalizační potrubí - potrubí v úseku pro vedení 2 potrubí nad sebou - tl. 150 mm "  (1,2)*0,8*0,15</t>
  </si>
  <si>
    <t>Trubní vedení</t>
  </si>
  <si>
    <t>871999621 SPC</t>
  </si>
  <si>
    <t>D+M Úprava stávající betonové šachty - konusu, vrchní části a poklopu - DN 1000 - Specifikace dle PD - SŠ1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</si>
  <si>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</si>
  <si>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</si>
  <si>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</si>
  <si>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D+M Úprava stávající šachty - vrchní části a poklopu - DN 600 - Specifikace dle PD</t>
  </si>
  <si>
    <t>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</si>
  <si>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</si>
  <si>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</si>
  <si>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</si>
  <si>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</si>
  <si>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</si>
  <si>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</si>
  <si>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</si>
  <si>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</si>
  <si>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</si>
  <si>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</si>
  <si>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</si>
  <si>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</si>
  <si>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</si>
  <si>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</si>
  <si>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</si>
  <si>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</si>
  <si>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https://podminky.urs.cz/item/CS_URS_2024_02/998276101</t>
  </si>
  <si>
    <t>" Přesun hmot pro kanalizaci - část mimo původní objekt. " 28,4-(0,017+12,8+4,538)</t>
  </si>
  <si>
    <t>" Přesun hmot pro kanalizaci - část v původním objektu -  1. PP část A. " (0,017+12,8+4,538)</t>
  </si>
  <si>
    <t>998276124 RTO</t>
  </si>
  <si>
    <t>Příplatek k přesunu hmot pro trubní vedení z trub z plastických hmot za zvětšený přesun do 200 m ručně nebo kolečkem</t>
  </si>
  <si>
    <t>" Příplatek za přesun hmot pro kanalizaci v 1. PP části A - vzdálenost do 200 m ručně nebo kolečkem. " (0,017+12,8+4,538)</t>
  </si>
  <si>
    <t>HZS1291</t>
  </si>
  <si>
    <t>Hodinová zúčtovací sazba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</si>
  <si>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</si>
  <si>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</si>
  <si>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</si>
  <si>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</si>
  <si>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</si>
  <si>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</si>
  <si>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</si>
  <si>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</si>
  <si>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</si>
  <si>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</si>
  <si>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</si>
  <si>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https://podminky.urs.cz/item/CS_URS_2024_02/721173403</t>
  </si>
  <si>
    <t>" Kanalizační potrubí svodné - 1. PP - část B " (9,6)*1,1</t>
  </si>
  <si>
    <t>721173404</t>
  </si>
  <si>
    <t>Potrubí kanalizační z PVC SN 4 svodné DN 200</t>
  </si>
  <si>
    <t>https://podminky.urs.cz/item/CS_URS_2024_02/721173404</t>
  </si>
  <si>
    <t>" Kanalizační potrubí svodné - 1. PP - část B " (7,2)*1,1</t>
  </si>
  <si>
    <t>721174041</t>
  </si>
  <si>
    <t>Potrubí kanalizační z PP připojovací DN 32</t>
  </si>
  <si>
    <t>https://podminky.urs.cz/item/CS_URS_2024_02/721174041</t>
  </si>
  <si>
    <t>" Potrubí HT PP, hrdlové. "</t>
  </si>
  <si>
    <t>" Kanalizační potrubí - připojovací - 1. PP - část A " (1,3)*1,1</t>
  </si>
  <si>
    <t>721174043</t>
  </si>
  <si>
    <t>Potrubí kanalizační z PP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</si>
  <si>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</si>
  <si>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</si>
  <si>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</si>
  <si>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</si>
  <si>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</si>
  <si>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</si>
  <si>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https://podminky.urs.cz/item/CS_URS_2024_02/721174044</t>
  </si>
  <si>
    <t>" Kanalizační potrubí - připojovací - 1. PP - část A " (1,4)*1,1</t>
  </si>
  <si>
    <t>721174045</t>
  </si>
  <si>
    <t>Potrubí kanalizační z PP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</si>
  <si>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</si>
  <si>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</si>
  <si>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</si>
  <si>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</si>
  <si>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</si>
  <si>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</si>
  <si>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</si>
  <si>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</si>
  <si>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</si>
  <si>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</si>
  <si>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</si>
  <si>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</si>
  <si>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</si>
  <si>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</si>
  <si>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</si>
  <si>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</si>
  <si>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</si>
  <si>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</si>
  <si>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https://podminky.urs.cz/item/CS_URS_2024_02/721175214</t>
  </si>
  <si>
    <t>" Kanalizační potrubí - odhlučněné - 1. PP - část B " (6,9)*1,1</t>
  </si>
  <si>
    <t>721175233 RTO</t>
  </si>
  <si>
    <t>Potrubí kanalizační z PP dešťové odhlučněné třívrstvé DN 125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</si>
  <si>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</si>
  <si>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</si>
  <si>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</si>
  <si>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</si>
  <si>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</si>
  <si>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 Kanalizační potrubí dešťové - odhlučněné - 1. NP " (6,1)*1,1</t>
  </si>
  <si>
    <t>722175901 SPC</t>
  </si>
  <si>
    <t>D+M Potrubí pro odvod kondenzátu, Systém PPR PN10, D 32x2,9 mm - Specifikace dle PD</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</si>
  <si>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</si>
  <si>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</si>
  <si>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</si>
  <si>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</si>
  <si>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</si>
  <si>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</si>
  <si>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 Potrubí odvodu kondenzátu - 1. PP - část A " (6,5)*1,1</t>
  </si>
  <si>
    <t>722175903 SPC</t>
  </si>
  <si>
    <t>D+M Potrubí pro odvod kondenzátu, Systém PPR PN10, D 50x4,6 mm - Specifikace dle PD</t>
  </si>
  <si>
    <t>" Potrubí odvodu kondenzátu - 1. PP - část B " (6,7)*1,1</t>
  </si>
  <si>
    <t>721180901 SPC</t>
  </si>
  <si>
    <t>D+M Potrubí pro čerpání odpadních vod a trub tlakového polyethylénu PE 100 RC - 32×3,0 mm - Specifikace dle PD</t>
  </si>
  <si>
    <t>" Potrubí PE 100 RC SDR11 32×3,0 mm "</t>
  </si>
  <si>
    <t>" Potrubí pro čerpání odpadních vod - 1. NP " (19,2)*1,1</t>
  </si>
  <si>
    <t>721180902 SPC</t>
  </si>
  <si>
    <t>D+M Potrubí pro čerpání odpadních vod a trub tlakového polyethylénu PE 100 RC - 40×3,7 mm - Specifikace dle PD</t>
  </si>
  <si>
    <t>" Potrubí PE 100 RC SDR11 40×3,7 mm "</t>
  </si>
  <si>
    <t>" Potrubí pro čerpání odpadních vod - 1. PP - část B " (26,5)*1,1</t>
  </si>
  <si>
    <t>721211901 SPC</t>
  </si>
  <si>
    <t>D+M Podlahová vpusť - plast - Specifikace dle PD - VP</t>
  </si>
  <si>
    <t>Poznámka k položce:_x000D_
" Součástí nerezová vtoková mřížka, kombinovaná zápachová uzavírka, prodlužovací nástavec s izolační přírubou + izolační souprava, nástavec se zápachovým uzávěrem kombinovaným a mřížkou, svislý odtok DN 75. "_x000D_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</si>
  <si>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</si>
  <si>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</si>
  <si>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</si>
  <si>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</si>
  <si>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Poznámka k položce:_x000D_
" Součástí plastová vtoková mřížka, suchá protizápachová klapka košík plastový pro kanalizační vpusti, svislý odtok DN 110. Plastová mřížka 250×250 mm. "_x000D_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</si>
  <si>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</si>
  <si>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</si>
  <si>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</si>
  <si>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</si>
  <si>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</si>
  <si>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Poznámka k položce:_x000D_
" Svislá dešťová vpusť s integrovanou hydroizolační manžetou, vyhřívaná, propojovací kabel 230V. Včetně mřížky, šachty pro zelené střechy.  Svislý odpad DN 125. "_x000D_
" Cena zahrnuje náklady na osazovaný předmět, včetně jeho osazení, upevnění a napojení, přípojné potrubí (kanalizační), včetně tvarovek, montážní materiál a zednické výpomoci."_x000D_
" V ceně systémové napojení, zaizolování a utěsnění ve střešním plášti. "</t>
  </si>
  <si>
    <t xml:space="preserve">" Střešní vpusti pro zelené střechy " </t>
  </si>
  <si>
    <t>" Střecha nad 1. NP " (3,0)</t>
  </si>
  <si>
    <t>721290111</t>
  </si>
  <si>
    <t>Zkouška těsnosti potrubí kanalizace vodou do DN 125</t>
  </si>
  <si>
    <t>https://podminky.urs.cz/item/CS_URS_2024_02/721290111</t>
  </si>
  <si>
    <t>" Zkouška těsnosti kanalizace - potrubí odvodu kondenzátu - D 32×2,9  " (4,2+2,9)</t>
  </si>
  <si>
    <t>" Zkouška těsnosti kanalizace - potrubí odvodu kondenzátu - D 40×3,7  " (6,5)</t>
  </si>
  <si>
    <t>" Zkouška těsnosti kanalizace - potrubí odvodu kondenzátu - D 50×4,6  " (6,7)</t>
  </si>
  <si>
    <t>" Zkouška těsnosti kanalizace - potrubí čerpání odpadních vod - D 32×2,9  " (19,2)</t>
  </si>
  <si>
    <t>" Zkouška těsnosti kanalizace - potrubí čerpání odpadních vod - D 40×3,7  " (26,5)</t>
  </si>
  <si>
    <t>" Zkouška těsnosti kanalizace - DN 32  " (1,3)</t>
  </si>
  <si>
    <t>" Zkouška těsnosti kanalizace - DN 50  " (19,1+6,4+19,7)</t>
  </si>
  <si>
    <t>" Zkouška těsnosti kanalizace - DN 75  " (1,4)+(16,3+10,5+3,8)</t>
  </si>
  <si>
    <t>" Zkouška těsnosti kanalizace - DN 110  " (5,8+9,6)+(33,9+22,3+4,3)</t>
  </si>
  <si>
    <t>" Zkouška těsnosti kanalizace - DN 125  " (20,0)+(24,5)</t>
  </si>
  <si>
    <t>721290112</t>
  </si>
  <si>
    <t>Zkouška těsnosti potrubí kanalizace vodou DN 150/DN 200</t>
  </si>
  <si>
    <t>https://podminky.urs.cz/item/CS_URS_2024_02/721290112</t>
  </si>
  <si>
    <t>" Zkouška těsnosti kanalizace - DN 160 /150  " (9,6)+(6,9)+(6,1)</t>
  </si>
  <si>
    <t>" Zkouška těsnosti kanalizace - DN 200  " (7,2)</t>
  </si>
  <si>
    <t>721299101 SPC</t>
  </si>
  <si>
    <t>D+M Čistící kus kanalizačního potrubí DN 75 - Specifikace dle PD</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</si>
  <si>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</si>
  <si>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</si>
  <si>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</si>
  <si>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</si>
  <si>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</si>
  <si>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 1. PP - část A " (7,0)</t>
  </si>
  <si>
    <t>721299103 SPC</t>
  </si>
  <si>
    <t>D+M Čistící kus kanalizačního potrubí DN 125 - Specifikace dle PD</t>
  </si>
  <si>
    <t>721299104 SPC</t>
  </si>
  <si>
    <t>D+M Čistící kus kanalizačního potrubí DN 160 - Specifikace dle PD</t>
  </si>
  <si>
    <t>" 1. PP - část B " (1,0)</t>
  </si>
  <si>
    <t>721299201 SPC</t>
  </si>
  <si>
    <t>D+M Kondenzační sifon pro odvod kondenzátu - Specifikace dle PD</t>
  </si>
  <si>
    <t>Poznámka k položce:_x000D_
" V ceně napojení, veškerý kotvící a spojovací materiál, apod. "</t>
  </si>
  <si>
    <t xml:space="preserve">" Kondenzační sifon pro odvod kondenzátu. " </t>
  </si>
  <si>
    <t>721299301 SPC</t>
  </si>
  <si>
    <t>D+M Automatická přečerpávací stanice - Speifikace dle PD - ČZ1</t>
  </si>
  <si>
    <t>Poznámka k položce:_x000D_
" Automatická přečerpávací stanice pro čerpání vody bez obsahu fekálií. Vhodná pro čerppání vod z mračky, myčky, dřezu, vany, sprchy, umyvadla. "_x000D_
" Včetně: čerpadal, filtrů, prokabelování, napojení na elektro, zprovoznění, napojení na kanalizaci a veškerého příslušenství nutného ke zprovoznění dle PD. "_x000D_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</si>
  <si>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</si>
  <si>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</si>
  <si>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</si>
  <si>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</si>
  <si>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</si>
  <si>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</si>
  <si>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Poznámka k položce:_x000D_
" Ponorné čerpadlo s klasickým plovákovým spínačem pro čerpání čistých a mírně znečištěných vod s pevnými neabrazivními čásicemi do 10 mm.  Vhodné pro odčerpávání a odvodňování. "_x000D_
" Cena včetně zajištění uložení a prvků vč. nutných prvků, zajištění napojení na potrubí, případné prokabelování, napojení na elektro, odzkoušení,  zaregulování a další veškeré práce a materiál nutný pro správnou funk</t>
  </si>
  <si>
    <t>721299601 SPC</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</si>
  <si>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</si>
  <si>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</si>
  <si>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</si>
  <si>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</si>
  <si>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1. NP  " (2,0)</t>
  </si>
  <si>
    <t>721299602 SPC</t>
  </si>
  <si>
    <t>D+M Revizní dvířka 400×400 mm - do SDK konstrukce - Specifikace dle PD</t>
  </si>
  <si>
    <t>" 1. PP - část A " (3,0)</t>
  </si>
  <si>
    <t>721299603 SPC</t>
  </si>
  <si>
    <t>D+M Revizní dvířka 500×500 mm - do SDK konstrukce - Specifikace dle PD</t>
  </si>
  <si>
    <t>D+M Napojení potrubí kanalizace na jednotky profesí - Specifikace dle PD</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</si>
  <si>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</si>
  <si>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</si>
  <si>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</si>
  <si>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</si>
  <si>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</si>
  <si>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</si>
  <si>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</si>
  <si>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</si>
  <si>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Napojení nového kanalizačního potrubí  na stávající - splaškového "</t>
  </si>
  <si>
    <t>" 1. PP - část A " (13,0)</t>
  </si>
  <si>
    <t>" 1. NP " (6,0)</t>
  </si>
  <si>
    <t>" Napojení nového kanalizačního potrubí  na stávající - odvodu kondenzátu "</t>
  </si>
  <si>
    <t>721999202 SPC</t>
  </si>
  <si>
    <t>D+M Provedení napojení nových vpustíí anglických dvorků na stávající potrubí - Specifikace dle PD</t>
  </si>
  <si>
    <t>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</si>
  <si>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</si>
  <si>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</si>
  <si>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</si>
  <si>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Poznámka k položce:_x000D_
" V ceně případné vytvoření prostupu, zapravení prostupu, chránička potrubí, nasunutí potrubí do chráničky, utěsnění potrubí, manžety apod.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</si>
  <si>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</si>
  <si>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</si>
  <si>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</si>
  <si>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Poznámka k položce:_x000D_
" Armatury, prvky a vybavení pro rozvody kanalizace nutné pro zajištění prací, uvedené v PD, či nutné pro zajištění správné funkčnosti, ale nespecifikované v soupise prací. "_x000D_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</si>
  <si>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</si>
  <si>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</si>
  <si>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</si>
  <si>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</si>
  <si>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</si>
  <si>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</si>
  <si>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</si>
  <si>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Poznámka k položce:_x000D_
" Zajištění prostupů potrubí kanalizace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</si>
  <si>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</si>
  <si>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</si>
  <si>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</si>
  <si>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</si>
  <si>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</si>
  <si>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</si>
  <si>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kanalizace v objektech v do 6 m - 1,68 %</t>
  </si>
  <si>
    <t>https://podminky.urs.cz/item/CS_URS_2024_02/998721201</t>
  </si>
  <si>
    <t>Poznámka k položce:_x000D_
" POZN: Hodnotu v popisu položky je nutno doplnit pro základní výpočet přesunu hmot do sloupce jednotkové ceny dle ceníkových standardů.  V tomto případě je to hodnota 1,68. "</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</si>
  <si>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</si>
  <si>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</si>
  <si>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</si>
  <si>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</si>
  <si>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</si>
  <si>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https://podminky.urs.cz/item/CS_URS_2024_02/722130233</t>
  </si>
  <si>
    <t>" Potrubí ocelové pro rozvod požární vody "</t>
  </si>
  <si>
    <t>" Požární voda - DN 25 (D 31,8×2,6) " (6,8)*1,1</t>
  </si>
  <si>
    <t>722130238</t>
  </si>
  <si>
    <t>Potrubí vodovodní ocelové závitové pozinkované svařované běžné DN 80</t>
  </si>
  <si>
    <t>https://podminky.urs.cz/item/CS_URS_2024_02/722130238</t>
  </si>
  <si>
    <t>" Požární voda - DN 80 (D 89,0×3,6) " (32,9)*1,1</t>
  </si>
  <si>
    <t>722175002 RTO</t>
  </si>
  <si>
    <t>D+M Potrubí vodovodní plastové z polypropylenu PP-RCT s kyslíkovou bariérou, D 20x2,8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</si>
  <si>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20x2,8 mm - 117,37 m " (106,7)*1,1_x000D_
" - Ochrana vodovodního potrubí přilepenými termoizolačními trubicemi z PE tl přes 6 do 9 mm DN do 22 mm - 117,37 m " (106,7)*1,1_x000D_
" V ceně veškeré příslušenství, tvarovky,kotvící prvky a spojovací materiál. "</t>
  </si>
  <si>
    <t>" Studená voda " 106,7</t>
  </si>
  <si>
    <t>722175002 RT1</t>
  </si>
  <si>
    <t>D+M Potrubí vodovodní plastové z polypropylenu PP-RCT s kyslíkovou bariérou, D 20x2,8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</si>
  <si>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20x2,8 mm - 134,42 m " (122,2)*1,1_x000D_
" - Montáž izolace tepelné potrubí potrubními pouzdry s Al fólií staženými Al páskou 1x D do 50 mm - 122,2 m " _x000D_
" - pouzdro izolační potrubní z minerální vlny s Al fólií, TI tl. 40mm - 134,42 m " (122,2)*1,1_x000D_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</si>
  <si>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</si>
  <si>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</si>
  <si>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</si>
  <si>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25x3,5 mm - 77,99 m " (70,9)*1,1_x000D_
" - Ochrana vodovodního potrubí přilepenými termoizolačními trubicemi z PE tl přes 6 do 9 mm DN přes 22 do 45 mm - 77,99 m " (70,9)*1,1_x000D_
" V ceně veškeré příslušenství, tvarovky,kotvící prvky a spojovací materiál. "</t>
  </si>
  <si>
    <t>" Studená voda " 70,9</t>
  </si>
  <si>
    <t>722175003 RT1</t>
  </si>
  <si>
    <t>D+M Potrubí vodovodní plastové z polypropylenu PP-RCT s kyslíkovou bariérou, D 25x3,5 mm + TI tl. 40 mm - Specifikace dle PD</t>
  </si>
  <si>
    <t>Poznámka k položce:_x000D_
" Vrstvené potrubí vodovodní plastové s hliníkovou vložkou + Izolace návlekovou izolační hadicí z minerální vlny tl. 40 mm v celé délce potrubí včetně kolen a odboček  "_x000D_
" V ceně položky tyto práce a materiál s celkovými výměrami "_x000D_
" - Potrubí vodovodní plastové z polypropylenu PP-RCT s kyslíkovou bariérou,D 25x3,5 mm - 54,45 m " (49,5)*1,1_x000D_
" - Montáž izolace tepelné potrubí potrubními pouzdry s Al fólií staženými Al páskou 1x D do 50 mm - 49,5 m " _x000D_
" - pouzdro izolační potrubní z minerální vlny s Al fólií, TI tl. 40mm - 54,45 m " (49,5)*1,1_x000D_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</si>
  <si>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</si>
  <si>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</si>
  <si>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</si>
  <si>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34x4,4 mm - 9,79 m " (8,9)*1,1_x000D_
" - Ochrana vodovodního potrubí přilepenými termoizolačními trubicemi z PE tl přes 6 do 9 mm DN přes 22 do 45 mm - 9,79 m " (8,9)*1,1_x000D_
" V ceně veškeré příslušenství, tvarovky,kotvící prvky a spojovací materiál. "</t>
  </si>
  <si>
    <t>" Studená voda " (8,9)</t>
  </si>
  <si>
    <t>722175004 RT1</t>
  </si>
  <si>
    <t>D+M Potrubí vodovodní plastové z polypropylenu PP-RCT s kyslíkovou bariérou, D 32x4,4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</si>
  <si>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34x4,4 mm - 63,91 m " (58,1)*1,1_x000D_
" - Montáž izolace tepelné potrubí potrubními pouzdry s Al fólií staženými Al páskou 1x D do 50 mm - 58,1 m " _x000D_
" - pouzdro izolační potrubní z minerální vlny s Al fólií, TI tl. 50mm - 63,91 m " (58,1)*1,1_x000D_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</si>
  <si>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</si>
  <si>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</si>
  <si>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</si>
  <si>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40x5,5 mm - 60,39 m " (54,9)*1,1_x000D_
" - Ochrana vodovodního potrubí přilepenými termoizolačními trubicemi z PE tl přes 6 do 9 mm DN přes 22 do 45 mm - 60,39 m " (54,9)*1,1_x000D_
" V ceně veškeré příslušenství, tvarovky,kotvící prvky a spojovací materiál. "</t>
  </si>
  <si>
    <t>" Studená voda " (54,9)</t>
  </si>
  <si>
    <t>722174005 RT1</t>
  </si>
  <si>
    <t>D+M Potrubí vodovodní plastové z polypropylenu PP-RCT s kyslíkovou bariérou, D 40x5,5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</si>
  <si>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40x5,5 mm - 70,62 m " (64,2)*1,1_x000D_
" - Montáž izolace tepelné potrubí potrubními pouzdry s Al fólií staženými Al páskou 1x D do 50 mm - 64,2 m " _x000D_
" - pouzdro izolační potrubní z minerální vlny s Al fólií, TI tl. 50mm - 70,62 m " (64,2)*1,1_x000D_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</si>
  <si>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</si>
  <si>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</si>
  <si>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</si>
  <si>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50x6,9 mm - 29,37 m " (26,7)*1,1_x000D_
" - Montáž izolace tepelné potrubí potrubními pouzdry s Al fólií staženými Al páskou 1x D do 50 mm - 26,7 m " _x000D_
" - pouzdro izolační potrubní z minerální vlny s Al fólií, TI tl. 50mm - 29,37 m " (26,7)*1,1_x000D_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</si>
  <si>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</si>
  <si>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</si>
  <si>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</si>
  <si>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Poznámka k položce:_x000D_
" Vrstvené potrubí vodovodní plastové s hliníkovou vložkou + Izolace návlekovou izolační hadicí z pěnového polyetylenu tl. 9 mm v celé délce potrubí včetně kolen a odboček  "_x000D_
" V ceně položky tyto práce a materiál s celkovými výměrami "_x000D_
" - Potrubí vodovodní plastové z polypropylenu PP-RCT s kyslíkovou bariérou,D 75x8,4 mm - 36,19 m " (32,9)*1,1_x000D_
" - Ochrana vodovodního potrubí přilepenými termoizolačními trubicemi z PE tl přes 6 do 9 mm DN přes 63 mm - 36,19 m " (32,9)*1,1_x000D_
" V ceně veškeré příslušenství, tvarovky,kotvící prvky a spojovací materiál. "</t>
  </si>
  <si>
    <t>" Studená voda " (32,9)</t>
  </si>
  <si>
    <t>722175008 RTO.1</t>
  </si>
  <si>
    <t>D+M Potrubí vodovodní plastové z polypropylenu PP-RCT s kyslíkovou bariérou, D 75x8,4 mm + TI tl. 50 mm - Specifikace dle PD</t>
  </si>
  <si>
    <t>Poznámka k položce:_x000D_
" Vrstvené potrubí vodovodní plastové s hliníkovou vložkou + Izolace návlekovou izolační hadicí z minerální vlny tl. 50 mm v celé délce potrubí včetně kolen a odboček  "_x000D_
" V ceně položky tyto práce a materiál s celkovými výměrami "_x000D_
" - Potrubí vodovodní plastové z polypropylenu PP-RCT s kyslíkovou bariérou,D 75x8,4 mm - 23,87 m " (21,7)*1,1_x000D_
" - Montáž izolace tepelné potrubí potrubními pouzdry s Al fólií staženými Al páskou 1x D přes 50 do 100 mm - 21,7 m " _x000D_
" - pouzdro izolační potrubní z minerální vlny s Al fólií, TI tl. 50mm - 23,87 m " (21,7)*1,1_x000D_
" V ceně veškeré příslušenství, tvarovky,kotvící prvky a spojovací materiál. "</t>
  </si>
  <si>
    <t>" Studená voda " (21,7)</t>
  </si>
  <si>
    <t>722290226</t>
  </si>
  <si>
    <t>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</si>
  <si>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</si>
  <si>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</si>
  <si>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</si>
  <si>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</si>
  <si>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</si>
  <si>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</si>
  <si>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</si>
  <si>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</si>
  <si>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</si>
  <si>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</si>
  <si>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</si>
  <si>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</si>
  <si>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</si>
  <si>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</si>
  <si>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</si>
  <si>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</si>
  <si>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</si>
  <si>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</si>
  <si>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</si>
  <si>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do DN 80</t>
  </si>
  <si>
    <t>https://podminky.urs.cz/item/CS_URS_2024_02/722290234</t>
  </si>
  <si>
    <t>722232044 RTO</t>
  </si>
  <si>
    <t>D+M Kohout kulový uzavírací DN 20 - Specifikace dle PD - KK</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</si>
  <si>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</si>
  <si>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</si>
  <si>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</si>
  <si>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</si>
  <si>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</si>
  <si>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 xml:space="preserve">" Koulový kohout vodovodu - DN 25 " </t>
  </si>
  <si>
    <t>722232062 RTO</t>
  </si>
  <si>
    <t>D+M Kulový kohout plnoprůtokový s vypouštěním DN 20 - Specifikace dle PD - KKV</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</si>
  <si>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</si>
  <si>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</si>
  <si>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</si>
  <si>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</si>
  <si>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</si>
  <si>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</si>
  <si>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 xml:space="preserve">" Kulový kohout vodovodu s vypouštěním - DN 32 " </t>
  </si>
  <si>
    <t>" 1. PP - část A " (16,0)</t>
  </si>
  <si>
    <t>722239102 RTO</t>
  </si>
  <si>
    <t>D+M Automatický termostatický vyvažovací ventil DN 20 - Specifikace dle PD - AVV</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</si>
  <si>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</si>
  <si>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</si>
  <si>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</si>
  <si>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</si>
  <si>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</si>
  <si>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</si>
  <si>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</si>
  <si>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</si>
  <si>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 xml:space="preserve">" Filtr mechanických nečistot s omyvateknou vložkou pro filtraci pevných části z vody - DN 20 " </t>
  </si>
  <si>
    <t>722239903 SPC</t>
  </si>
  <si>
    <t>D+M Automatický odvzdušňovací ventil horní se zpětnou klapkou DN 15 - Specifikace dle PD - AOV</t>
  </si>
  <si>
    <t>-347303065</t>
  </si>
  <si>
    <t>Poznámka k položce:_x000D_
" Tělo : Mosaz, Pružina : Nerez. Připojení 3/8" (DN 10), Těsnění : EPDM. Max. provozní tlak 10 bar. Max. provozní teplota: +115 °C "</t>
  </si>
  <si>
    <t xml:space="preserve">" Automatický odvzdušňovací ventil - DN 15 " </t>
  </si>
  <si>
    <t>" Předpokládaný počet kusů - 30 ks " 30,0</t>
  </si>
  <si>
    <t>722999601 SPC</t>
  </si>
  <si>
    <t>D+M Provedení napojení nového vodovodního potrubí na stávající potrubí - Specifikace dle PD</t>
  </si>
  <si>
    <t>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</si>
  <si>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</si>
  <si>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</si>
  <si>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</si>
  <si>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</si>
  <si>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</si>
  <si>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722999801 SPC</t>
  </si>
  <si>
    <t>D+M Armatury, prvky a vybavení pro rozvody vodovodu</t>
  </si>
  <si>
    <t>Poznámka k položce:_x000D_
" Armatury, prvky a vybavení pro rozvody vodovodu nutné pro zajištění prací, uvedené v PD, či nutné pro zajištění správné funkčnosti, ale nespecifikované v soupise prací. "_x000D_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</si>
  <si>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</si>
  <si>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</si>
  <si>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</si>
  <si>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Poznámka k položce:_x000D_
" V ceně: _x000D_
 - přerušení dodávky vody před napojením nového potrubí na stávající; _x000D_
 - proplach a desinfekce stávajícího potrubí po napojení a opětovném zprovoznění; _x000D_
 - napojení potrubí na zařízení a potrubí jiných profesí; _x000D_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</si>
  <si>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</si>
  <si>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</si>
  <si>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Poznámka k položce:_x000D_
" Zajištění prostupů potrubí vodovodu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</si>
  <si>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</si>
  <si>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998722201</t>
  </si>
  <si>
    <t>Přesun hmot procentní pro vnitřní vodovod v objektech v do 6 m - 1,02 %</t>
  </si>
  <si>
    <t>https://podminky.urs.cz/item/CS_URS_2024_02/998722201</t>
  </si>
  <si>
    <t>Poznámka k položce:_x000D_
" POZN: Hodnotu v popisu položky je nutno doplnit pro základní výpočet přesunu hmot do sloupce jednotkové ceny dle ceníkových standardů.  V tomto případě je to hodnota 1,02. "</t>
  </si>
  <si>
    <t>" Stavební práce a dodávky spojené s provedením funkčního celku 722." (20,0)</t>
  </si>
  <si>
    <t>Zdravotně technické instalace - Zařizovací předměty</t>
  </si>
  <si>
    <t>D+M Závěsný klozet - keramický - bez oplachového kruhu - Specifikace dle PD - K1</t>
  </si>
  <si>
    <t>Poznámka k položce:_x000D_
" Součástí podomítkový modul nosný do SDK s nádržkou s integrovaným rohovým ventilem. V ceně sedátko s poklopem, splachování s nástěnným ovládacím tlačítkem pro instalační modul - 2 splachovací množství. Odpad DN 110. "_x000D_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</si>
  <si>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</si>
  <si>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</si>
  <si>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</si>
  <si>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110."_x000D_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</si>
  <si>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</si>
  <si>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</si>
  <si>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</si>
  <si>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Poznámka k položce:_x000D_
" Součástí stojánková páková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</si>
  <si>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 Hranaté závěsné umyvadlo - keramické  - š. 550 mm "</t>
  </si>
  <si>
    <t>" 1. PP - část A " (6,0)</t>
  </si>
  <si>
    <t>725999103 SPC</t>
  </si>
  <si>
    <t>D+M Umyvadlo závěsné - keramické, hranaté - Specifikace dle PD - U3</t>
  </si>
  <si>
    <t>Poznámka k položce:_x000D_
" Součástí stojánková senzorová směšovací baterie, rohové ventily. Sifon vodní umyvadlový DN 32 - nerez, odpad DN 32. "_x000D_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</si>
  <si>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</si>
  <si>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</si>
  <si>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 Hranaté závěsné umyvadlo - keramické  - š. 600 mm "</t>
  </si>
  <si>
    <t>725999106 SPC</t>
  </si>
  <si>
    <t>D+M Umyvadlo zdravotní závěsné pro vozíčkáře - keramické - Specifikace dle PD - UZ</t>
  </si>
  <si>
    <t>Poznámka k položce:_x000D_
" Součástí stojánková páková směšovací baterie s lékařskou pákou, rohové ventily. Umyvadlový podomítkový sifon DN 50, odpad DN 32. Připojovací koleno DN 32 - chrom. "_x000D_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</si>
  <si>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</si>
  <si>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</si>
  <si>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</si>
  <si>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"_x000D_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</si>
  <si>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</si>
  <si>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</si>
  <si>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</si>
  <si>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Poznámka k položce:_x000D_
" Součástí podomítkový modul, integrovaný rohový ventil, automatický splachovač radarový s integrovaným napájecím zdrojem. Odpad DN 50. "_x000D_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</si>
  <si>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</si>
  <si>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</si>
  <si>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</si>
  <si>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Poznámka k položce:_x000D_
" V ceně baterie nástěnná směšovací páková, nástěnná sprchová hlavice / sprchový set, odpad DN 40, sprchový žlab s roštem, skleněná sprchová zástěna š 1000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</si>
  <si>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</si>
  <si>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</si>
  <si>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</si>
  <si>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Poznámka k položce:_x000D_
" V ceně baterie nástěnná směšovací páková, nástěnná sprchová hlavice / sprchový set, odpad DN 40, sprchový žlab s roštem , skleněná sprchová zástěna š. 900 mm. "_x000D_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</si>
  <si>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</si>
  <si>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</si>
  <si>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</si>
  <si>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Poznámka k položce:_x000D_
" V ceně baterie nástěnná směšovací páková, nástěnná sprchová hlavice / sprchový set,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</si>
  <si>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</si>
  <si>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</si>
  <si>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</si>
  <si>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Poznámka k položce:_x000D_
" V ceně sprchový panel bez splachovače a se zásobníkem dezinfekčního prostředku, odpad DN 40, sprchový žlab s roštem.  "_x000D_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</si>
  <si>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</si>
  <si>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</si>
  <si>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</si>
  <si>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</si>
  <si>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</si>
  <si>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</si>
  <si>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</si>
  <si>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</si>
  <si>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</si>
  <si>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</si>
  <si>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</si>
  <si>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jednoduchý zápustný s odkapem - Specifikace dle PD - D1</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</si>
  <si>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</si>
  <si>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</si>
  <si>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</si>
  <si>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</si>
  <si>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jednoduchý zápustný bez odkapu - Specifikace dle PD - D2</t>
  </si>
  <si>
    <t>" Příprava pro napojení na zařizovací předmět - jednoduchý dřez zápustný bez odkapu. "</t>
  </si>
  <si>
    <t>725999221 SPC</t>
  </si>
  <si>
    <t>D+M Příprava pro napojení ZP - umyvadlo zápustné - Specifikace dle PD - U2</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</si>
  <si>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</si>
  <si>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</si>
  <si>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</si>
  <si>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</si>
  <si>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</si>
  <si>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</si>
  <si>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</si>
  <si>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</si>
  <si>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</si>
  <si>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</si>
  <si>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</si>
  <si>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</si>
  <si>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</si>
  <si>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</si>
  <si>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</si>
  <si>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</si>
  <si>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</si>
  <si>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</si>
  <si>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</si>
  <si>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</si>
  <si>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</si>
  <si>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 - 0,21 %</t>
  </si>
  <si>
    <t>https://podminky.urs.cz/item/CS_URS_2024_02/998725201</t>
  </si>
  <si>
    <t>Poznámka k položce:_x000D_
" POZN: Hodnotu v popisu položky je nutno doplnit pro základní výpočet přesunu hmot do sloupce jednotkové ceny dle ceníkových standardů.  V tomto případě je to hodnota 0,21. "</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</si>
  <si>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</si>
  <si>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</si>
  <si>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</si>
  <si>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</si>
  <si>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</si>
  <si>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</si>
  <si>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119999901 SPC</t>
  </si>
  <si>
    <t>D+M + DMTŽ Ochrana / zajištění stávajících prvků při provádění výkopových prací - Specifikace dle PD</t>
  </si>
  <si>
    <t>Poznámka k položce:_x000D_
" Ochrana / zajištění stávajících šachet (ZTI i kabelových), podzemních hydrantů, vpustí, mobiliáře (košů, laviček, informační tabule, …), sloupů VO, dopravních značek,atd. při výkopových pracích. "_x000D_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</si>
  <si>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</si>
  <si>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</si>
  <si>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</si>
  <si>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Poznámka k položce:_x000D_
" Odstranění a doplnění / navrácení ochranných prvků vedení inženýrských sítí - např. výstražných fólií, signalizačních vodičů, zemnících drátů, apod. vč. případného zapojení. " _x000D_
" V ceně také přesun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</si>
  <si>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</si>
  <si>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</si>
  <si>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</si>
  <si>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https://podminky.urs.cz/item/CS_URS_2024_02/132254204</t>
  </si>
  <si>
    <t>Poznámka k položce:_x000D_
" V ceně zohledněno svislé přemístění zeminy, naložení výkopku nebo uložení ve vzdálenosti do 3,0 m od rýhy, lepivost a případné urovnání dna. "_x000D_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</si>
  <si>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</si>
  <si>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</si>
  <si>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</si>
  <si>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</si>
  <si>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</si>
  <si>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</si>
  <si>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</si>
  <si>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</si>
  <si>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</si>
  <si>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</si>
  <si>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</si>
  <si>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</si>
  <si>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</si>
  <si>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</si>
  <si>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</si>
  <si>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</si>
  <si>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</si>
  <si>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</si>
  <si>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</si>
  <si>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</si>
  <si>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</si>
  <si>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</si>
  <si>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</si>
  <si>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</si>
  <si>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</si>
  <si>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</si>
  <si>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</si>
  <si>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</si>
  <si>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https://podminky.urs.cz/item/CS_URS_2024_02/132354204</t>
  </si>
  <si>
    <t>132454202</t>
  </si>
  <si>
    <t>Hloubení zapažených rýh š do 2000 mm v hornině třídy těžitelnosti II skupiny 5 objem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</si>
  <si>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</si>
  <si>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</si>
  <si>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</si>
  <si>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</si>
  <si>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</si>
  <si>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</si>
  <si>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</si>
  <si>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</si>
  <si>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</si>
  <si>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</si>
  <si>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</si>
  <si>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</si>
  <si>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</si>
  <si>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</si>
  <si>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</si>
  <si>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</si>
  <si>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</si>
  <si>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</si>
  <si>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</si>
  <si>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</si>
  <si>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</si>
  <si>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</si>
  <si>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</si>
  <si>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</si>
  <si>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</si>
  <si>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</si>
  <si>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</si>
  <si>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</si>
  <si>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</si>
  <si>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https://podminky.urs.cz/item/CS_URS_2024_02/132554202</t>
  </si>
  <si>
    <t>" Příplatek - 10 % " (115,041+115,041+28,76+28,76)*0,1</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</si>
  <si>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</si>
  <si>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</si>
  <si>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</si>
  <si>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</si>
  <si>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</si>
  <si>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</si>
  <si>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</si>
  <si>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</si>
  <si>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</si>
  <si>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</si>
  <si>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</si>
  <si>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</si>
  <si>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</si>
  <si>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</si>
  <si>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</si>
  <si>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</si>
  <si>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</si>
  <si>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</si>
  <si>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</si>
  <si>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</si>
  <si>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</si>
  <si>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</si>
  <si>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</si>
  <si>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</si>
  <si>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</si>
  <si>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</si>
  <si>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 Hutnění podloží pod šachtami z PP " (1,6*1,6)*5</t>
  </si>
  <si>
    <t>" Hutnění podloží pod betonovými šachtami  " (2,0*2,0)*1</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</si>
  <si>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</si>
  <si>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</si>
  <si>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</si>
  <si>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</si>
  <si>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</si>
  <si>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</si>
  <si>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</si>
  <si>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</si>
  <si>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</si>
  <si>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</si>
  <si>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</si>
  <si>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</si>
  <si>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</si>
  <si>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</si>
  <si>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</si>
  <si>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</si>
  <si>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</si>
  <si>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</si>
  <si>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</si>
  <si>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</si>
  <si>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</si>
  <si>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</si>
  <si>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</si>
  <si>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</si>
  <si>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</si>
  <si>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</si>
  <si>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</si>
  <si>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</si>
  <si>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</si>
  <si>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</si>
  <si>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</si>
  <si>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</si>
  <si>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</si>
  <si>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</si>
  <si>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</si>
  <si>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</si>
  <si>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</si>
  <si>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</si>
  <si>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</si>
  <si>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</si>
  <si>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</si>
  <si>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</si>
  <si>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</si>
  <si>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</si>
  <si>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</si>
  <si>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</si>
  <si>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</si>
  <si>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</si>
  <si>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</si>
  <si>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</si>
  <si>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</si>
  <si>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</si>
  <si>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</si>
  <si>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</si>
  <si>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</si>
  <si>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</si>
  <si>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</si>
  <si>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</si>
  <si>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</si>
  <si>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</si>
  <si>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</si>
  <si>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</si>
  <si>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</si>
  <si>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</si>
  <si>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</si>
  <si>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</si>
  <si>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</si>
  <si>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</si>
  <si>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</si>
  <si>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</si>
  <si>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</si>
  <si>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</si>
  <si>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</si>
  <si>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</si>
  <si>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</si>
  <si>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</si>
  <si>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</si>
  <si>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</si>
  <si>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</si>
  <si>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</si>
  <si>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</si>
  <si>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</si>
  <si>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</si>
  <si>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</si>
  <si>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</si>
  <si>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</si>
  <si>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</si>
  <si>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 Rýhy pro potrubí, šachty " (115,041)</t>
  </si>
  <si>
    <t>" Rýhy pro potrubí, šachty " (115,041)+(28,76)</t>
  </si>
  <si>
    <t>" Rýhy pro potrubí, šachty " (28,76)</t>
  </si>
  <si>
    <t>" Odvoz zeminy na skládku " (115,041)</t>
  </si>
  <si>
    <t>" Odvoz zeminy na skládku " (143,801)</t>
  </si>
  <si>
    <t>" Odvoz zeminy na skládku " (28,76)</t>
  </si>
  <si>
    <t>" Odvoz zeminy na skládku " (115,041)*10</t>
  </si>
  <si>
    <t>" Odvoz zeminy na skládku " (143,801)*10</t>
  </si>
  <si>
    <t>" Odvoz zeminy na skládku " (28,76)*10</t>
  </si>
  <si>
    <t>" Uložení zeminy na trvalé skládce vč. předepsaného zhutnění " (115,041+143,801+28,76)</t>
  </si>
  <si>
    <t>" Poplatek za uložení zeminy na skládce " (115,041+143,801+28,76)*2,0</t>
  </si>
  <si>
    <t>451541111</t>
  </si>
  <si>
    <t>Lože pod potrubí otevřený výkop ze štěrkodrtě</t>
  </si>
  <si>
    <t>https://podminky.urs.cz/item/CS_URS_2024_02/451541111</t>
  </si>
  <si>
    <t>" Lože pod betonovou kanalizační šachtu Š1 - tl. 100 mm " ((2,0*2,0)*1)*0,1</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</si>
  <si>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</si>
  <si>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</si>
  <si>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</si>
  <si>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</si>
  <si>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</si>
  <si>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</si>
  <si>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</si>
  <si>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</si>
  <si>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</si>
  <si>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</si>
  <si>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</si>
  <si>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</si>
  <si>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</si>
  <si>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</si>
  <si>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</si>
  <si>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</si>
  <si>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</si>
  <si>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</si>
  <si>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</si>
  <si>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</si>
  <si>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tř. C 12/15 otevřený výkop</t>
  </si>
  <si>
    <t>https://podminky.urs.cz/item/CS_URS_2024_02/452311131</t>
  </si>
  <si>
    <t>Poznámka k položce:_x000D_
" POZN: S bedněním neuvažováno. Uvažována deska na celý rozměr rýhy pro šachtu - betonování do zeminy. "</t>
  </si>
  <si>
    <t>" Podkladní betonová deska pro betonovou kanalizační šachtu Š1 - tl. 100 mm "  (((2,0*2,0)*0,1)*1)*1,05</t>
  </si>
  <si>
    <t>871313121 RTO</t>
  </si>
  <si>
    <t>D+M Potrubí z trub plastových PVC DN 160 SN 4 - Specifikace dle PD</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</si>
  <si>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</si>
  <si>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</si>
  <si>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</si>
  <si>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</si>
  <si>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</si>
  <si>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</si>
  <si>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</si>
  <si>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</si>
  <si>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</si>
  <si>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</si>
  <si>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</si>
  <si>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</si>
  <si>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</si>
  <si>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</si>
  <si>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</si>
  <si>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</si>
  <si>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</si>
  <si>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</si>
  <si>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</si>
  <si>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</si>
  <si>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</si>
  <si>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</si>
  <si>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</si>
  <si>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</si>
  <si>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(PP) na kanalizačním potrubí DN 600 - Š6 - hl. ± 3,0 m. " (1,0)</t>
  </si>
  <si>
    <t>871999602 SPC</t>
  </si>
  <si>
    <t>D+M Plastová revizní šachta na kanalizačním potrubí - DN 600 - Specifikace dle PD - Š5</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</si>
  <si>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"_x000D_
" V ceně také přesun hmot. "</t>
  </si>
  <si>
    <t>" Revizní šachta z polypropylenu (PP) na kanalizačním potrubí DN 600 - Š5 - hl. ± 2,55 m. " (1,0)</t>
  </si>
  <si>
    <t>871999603 SPC</t>
  </si>
  <si>
    <t>D+M Plastová revizní šachta na kanalizačním potrubí - DN 600 - Specifikace dle PD - Š4</t>
  </si>
  <si>
    <t>" Revizní šachta z polypropylenu (PP) na kanalizačním potrubí DN 600 - Š4 - hl. ± 2,6 m. " (1,0)</t>
  </si>
  <si>
    <t>871999604 SPC</t>
  </si>
  <si>
    <t>D+M Plastová revizní šachta na kanalizačním potrubí - DN 600 - Specifikace dle PD - Š3</t>
  </si>
  <si>
    <t>" Revizní šachta z polypropylenu (PP) na kanalizačním potrubí DN 600 - Š3 - hl. ± 2,6 m. " (1,0)</t>
  </si>
  <si>
    <t>871999605 SPC</t>
  </si>
  <si>
    <t>D+M Plastová revizní šachta na kanalizačním potrubí - DN 600 - Specifikace dle PD - Š2</t>
  </si>
  <si>
    <t>" Revizní šachta z polypropylenu (PP) na kanalizačním potrubí DN 600 - Š2 - hl. ± 1,7 m. " (1,0)</t>
  </si>
  <si>
    <t>871999611 SPC</t>
  </si>
  <si>
    <t>D+M Betonová revizní šachta na kanalizačním potrubí - DN 1000 - Specifikace dle PD - Š1</t>
  </si>
  <si>
    <t>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"_x000D_
" V ceně také přesun hmot a veškeré dalšní nutné příslušenství a vystrojení pro provedení betonové šachty.  "</t>
  </si>
  <si>
    <t>" Betonová šachta na kanalizačním potrubí DN 1000 - Š1 - hl. ± 2,15 m. " (1,0)</t>
  </si>
  <si>
    <t>D+M Úprava stávající betonové šachty - konusu, vrchní části a poklopu - DN 1000 - Specifikace dle PD - N1</t>
  </si>
  <si>
    <t>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</si>
  <si>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</si>
  <si>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</si>
  <si>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</si>
  <si>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 xml:space="preserve">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t>
  </si>
  <si>
    <t>" Liniový odvodňovací žlab z polymerbetonu - LŽ1 " 4,3</t>
  </si>
  <si>
    <t>" Liniový odvodňovací žlab z polymerbetonu - LŽ2 " 7,3</t>
  </si>
  <si>
    <t>" Liniový odvodňovací žlab z polymerbetonu - LŽ3 " 5,0</t>
  </si>
  <si>
    <t>" Liniový odvodňovací žlab z polymerbetonu - LŽ4 " 20,6</t>
  </si>
  <si>
    <t>" POZN: Je uvažován žlab š. 200 mm s vnitřním prostorem š. 150 mm. "</t>
  </si>
  <si>
    <t>871999711 SPC</t>
  </si>
  <si>
    <t>D+M Výměna poškozené kanalizace zjištěné při kamerovém průzkumu - poškození před zahájením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</si>
  <si>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</si>
  <si>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- 10,0 m. " (10,0)</t>
  </si>
  <si>
    <t>871999712 SPC</t>
  </si>
  <si>
    <t>D+M Výměna poškozené kanalizace zjištěné při kamerovém průzkumu - poškození zjištění po provedení prací - Specifikace dle PD</t>
  </si>
  <si>
    <t>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"_x000D_
_x000D_
" V ceně tpřesun hmot, nakládání se zeminou, odvoz a likvidace suti.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</si>
  <si>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Případná výměna poškozené kanalizace zjištěná během kamerového průzkumu - předpokládaná max. délka - 5,0 m. " (5,0)</t>
  </si>
  <si>
    <t>871999801 SPC</t>
  </si>
  <si>
    <t>D+M Napojení potrubí kanalizace na plastovou šachtu - Specifikace dle PD</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</si>
  <si>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</si>
  <si>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</si>
  <si>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</si>
  <si>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</si>
  <si>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 Napojení potrubí kanalizace na novou betonovou šachtu. "</t>
  </si>
  <si>
    <t>" Napojení potrubí kanalizace na novou betonovou šachtu. " 3</t>
  </si>
  <si>
    <t>871999803 SPC</t>
  </si>
  <si>
    <t>D+M Napojení potrubí kanalizace na anglické dvorky - Specifikace dle PD</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</si>
  <si>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</si>
  <si>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</si>
  <si>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</si>
  <si>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</si>
  <si>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</si>
  <si>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</si>
  <si>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</si>
  <si>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</si>
  <si>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 Napojení nového potrubí kanalizace na stávající kanalizační šachtu - napojení N1. " (1,0)</t>
  </si>
  <si>
    <t>871999901 SPC</t>
  </si>
  <si>
    <t>Kamerový průzkum stávající areálové kanalizace vč. případného pročištění - před zahájením prací - Specifikace dle PD</t>
  </si>
  <si>
    <t>Poznámka k položce:_x000D_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</si>
  <si>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předpokládaná délka - 55,0 m " (55,0)</t>
  </si>
  <si>
    <t>" POZN: Délka uvažována od napojovacího bodu N1 k bodu N2 vč. odboček k objektu. "</t>
  </si>
  <si>
    <t>871999902 SPC</t>
  </si>
  <si>
    <t>Kamerový průzkum stávající areálové kanalizace vč. případného pročištění - po provedení prací - Specifikace dle PD</t>
  </si>
  <si>
    <t xml:space="preserve">Poznámka k položce:_x000D_
" Kamerový průzkum stávající areálové kanalizace vč. případného vyčištění - po provedení prací jako kontrola v rizikových místech, zda nedočlo ke zborcení či poškození kanalizace během výstavby. "_x000D_
" V ceně kamerový průzkum, revizní zpráva a DVD záznam z průzkumu kanalizačního potrubí, stávajícího úseku  Případné pročištění tlakovou vodou,či motorovým pérem.  V ceně je zahruta také doprava a práce techniků ." _x000D_
" V ceně také odvozu a likvidace kalu / propadlých částí.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"_x000D_
_x000D_
" POZN: Kamerový průzkum k bodu N2 je to uvažováno z důvodu předpokládané souběžné realizace kavárny a stavebních prací i v úseku. "_x000D_
_x000D_
_x000D_
</t>
  </si>
  <si>
    <t>" Kamerový průzkum po provedení prací - předpokládaná délka - 60,0 m " (60,0)</t>
  </si>
  <si>
    <t>" POZN: Délka uvažována od šachty Š3 přes napojovací bod N1 k bodu N2. "</t>
  </si>
  <si>
    <t>899721112</t>
  </si>
  <si>
    <t>Signalizační vodič DN přes 150 mm na potrubí</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</si>
  <si>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</si>
  <si>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</si>
  <si>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</si>
  <si>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</si>
  <si>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40 cm</t>
  </si>
  <si>
    <t>https://podminky.urs.cz/item/CS_URS_2024_02/899722114</t>
  </si>
  <si>
    <t>" Výstražná fólie pro potrubí PVC KG DN 160 " (5,2+17,0+5,2+7,0+0,9+9,9+5,8+0,7+0,7+1,1+0,7)</t>
  </si>
  <si>
    <t>" Výstražná fólie pro potrubí PVC KG DN 200 " (10,3+2,2+8,9+1,5+1,8)</t>
  </si>
  <si>
    <t>Poznámka k položce:_x000D_
" Označovací a informační štítky (označníky) napojení a armatur areálové kanalizace - např. pro umístění na sloupek, oplocení, objekt, případný nástřik, apod. " _x000D_
" Označení prvků a zařízení - např. šachet, nádrží, teleskopické soupravy, napojení, apod. "_x000D_
" V ceně veškerý kotvící a upevňovací materiál, a další příslušenství (vč. speje např. pro nástřil) vč. dopsání informací a přesunu hmot. "</t>
  </si>
  <si>
    <t>" Označovací štítky pro areálovou kanalizaci " (1,0)</t>
  </si>
  <si>
    <t>Práce a dodávky M</t>
  </si>
  <si>
    <t>23-M</t>
  </si>
  <si>
    <t>Montáže potrubí</t>
  </si>
  <si>
    <t>230170004</t>
  </si>
  <si>
    <t>Tlakové zkoušky těsnosti potrubí - příprava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</si>
  <si>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</si>
  <si>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</si>
  <si>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</si>
  <si>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</si>
  <si>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</si>
  <si>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</si>
  <si>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https://podminky.urs.cz/item/CS_URS_2024_02/230170014</t>
  </si>
  <si>
    <t>" Zkouška kanalizace DN 160 " (5,2+17,0+5,2+7,0+0,9+9,9+5,8+0,7+0,7+1,1+0,7)</t>
  </si>
  <si>
    <t>" Zkouška kanalizace DN 200 " (10,3+2,2+8,9+1,5+1,8)</t>
  </si>
  <si>
    <t>" Stavební práce a dodávky spojené s provedením funkčního celku 23-M - výpomoce, doplňkové práce a dodávky,kompletace apod. " (10,0)</t>
  </si>
  <si>
    <t>D.1.4.1.b.09.-2 - AREÁLOVÁ KANALIZACE - OKOLO OBJEKTU</t>
  </si>
  <si>
    <t>132212222</t>
  </si>
  <si>
    <t>Hloubení zapažených rýh šířky do 2000 mm v nesoudržných horninách třídy těžitelnosti I skupiny 3 ručně</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</si>
  <si>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</si>
  <si>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</si>
  <si>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</si>
  <si>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</si>
  <si>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</si>
  <si>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</si>
  <si>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</si>
  <si>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</si>
  <si>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</si>
  <si>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</si>
  <si>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</si>
  <si>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</si>
  <si>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</si>
  <si>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</si>
  <si>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</si>
  <si>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</si>
  <si>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</si>
  <si>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</si>
  <si>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</si>
  <si>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</si>
  <si>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</si>
  <si>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</si>
  <si>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</si>
  <si>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</si>
  <si>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</si>
  <si>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</si>
  <si>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</si>
  <si>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</si>
  <si>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</si>
  <si>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</si>
  <si>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</si>
  <si>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</si>
  <si>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</si>
  <si>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</si>
  <si>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</si>
  <si>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</si>
  <si>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</si>
  <si>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</si>
  <si>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</si>
  <si>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</si>
  <si>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</si>
  <si>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</si>
  <si>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</si>
  <si>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</si>
  <si>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</si>
  <si>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</si>
  <si>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</si>
  <si>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</si>
  <si>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</si>
  <si>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</si>
  <si>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</si>
  <si>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</si>
  <si>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</si>
  <si>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</si>
  <si>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</si>
  <si>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</si>
  <si>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</si>
  <si>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</si>
  <si>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</si>
  <si>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</si>
  <si>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</si>
  <si>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</si>
  <si>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</si>
  <si>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</si>
  <si>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</si>
  <si>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</si>
  <si>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</si>
  <si>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</si>
  <si>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</si>
  <si>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</si>
  <si>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</si>
  <si>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</si>
  <si>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</si>
  <si>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</si>
  <si>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</si>
  <si>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</si>
  <si>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</si>
  <si>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</si>
  <si>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</si>
  <si>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</si>
  <si>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</si>
  <si>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</si>
  <si>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</si>
  <si>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</si>
  <si>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</si>
  <si>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</si>
  <si>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</si>
  <si>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</si>
  <si>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</si>
  <si>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</si>
  <si>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</si>
  <si>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</si>
  <si>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</si>
  <si>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</si>
  <si>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</si>
  <si>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</si>
  <si>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</si>
  <si>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</si>
  <si>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</si>
  <si>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</si>
  <si>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</si>
  <si>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</si>
  <si>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</si>
  <si>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</si>
  <si>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</si>
  <si>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 Příplatek - 10 % " (88,253+88,253+22,063+22,063)*0,1</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</si>
  <si>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</si>
  <si>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</si>
  <si>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</si>
  <si>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</si>
  <si>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</si>
  <si>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</si>
  <si>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</si>
  <si>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</si>
  <si>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</si>
  <si>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</si>
  <si>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</si>
  <si>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</si>
  <si>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</si>
  <si>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</si>
  <si>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</si>
  <si>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</si>
  <si>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</si>
  <si>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</si>
  <si>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</si>
  <si>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</si>
  <si>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</si>
  <si>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</si>
  <si>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</si>
  <si>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</si>
  <si>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</si>
  <si>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</si>
  <si>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</si>
  <si>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</si>
  <si>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</si>
  <si>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 Hutnění podloží pod šachtami z PP " (1,425*1,425)*7+(1,6*1,6)*2</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</si>
  <si>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</si>
  <si>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</si>
  <si>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</si>
  <si>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</si>
  <si>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</si>
  <si>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</si>
  <si>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</si>
  <si>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</si>
  <si>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</si>
  <si>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</si>
  <si>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</si>
  <si>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</si>
  <si>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</si>
  <si>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</si>
  <si>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</si>
  <si>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</si>
  <si>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</si>
  <si>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</si>
  <si>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</si>
  <si>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</si>
  <si>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</si>
  <si>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</si>
  <si>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</si>
  <si>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</si>
  <si>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</si>
  <si>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</si>
  <si>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</si>
  <si>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</si>
  <si>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</si>
  <si>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</si>
  <si>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</si>
  <si>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</si>
  <si>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</si>
  <si>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</si>
  <si>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</si>
  <si>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</si>
  <si>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</si>
  <si>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</si>
  <si>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</si>
  <si>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</si>
  <si>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</si>
  <si>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</si>
  <si>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</si>
  <si>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</si>
  <si>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</si>
  <si>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</si>
  <si>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</si>
  <si>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</si>
  <si>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</si>
  <si>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</si>
  <si>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</si>
  <si>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</si>
  <si>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</si>
  <si>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</si>
  <si>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</si>
  <si>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</si>
  <si>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</si>
  <si>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</si>
  <si>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</si>
  <si>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</si>
  <si>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</si>
  <si>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</si>
  <si>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</si>
  <si>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</si>
  <si>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</si>
  <si>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</si>
  <si>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</si>
  <si>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</si>
  <si>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</si>
  <si>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</si>
  <si>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</si>
  <si>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</si>
  <si>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</si>
  <si>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</si>
  <si>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</si>
  <si>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</si>
  <si>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</si>
  <si>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 Odvoz zeminy (sypaniny) - na meziskládku " (1,63+12,86+8,78+13,5+6,55+13,28+7,38+22,32+2,74+0,32+1,62+2,74+3,04+4,14+14,63)*(0,4+0,1+0,05)</t>
  </si>
  <si>
    <t>" Odvoz zeminy (sypaniny) - z meziskládky " (1,63+12,86+8,78+13,5+6,55+13,28+7,38+22,32+2,74+0,32+1,62+2,74+3,04+4,14+14,63)*(0,4+0,1+0,05)</t>
  </si>
  <si>
    <t>Poznámka k položce:_x000D_
" V ceně také složení zeminy "</t>
  </si>
  <si>
    <t>" Vodorovné přemístění vytěžené zeminy - ornice - na meziskládku a z meziskládky "</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</si>
  <si>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</si>
  <si>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</si>
  <si>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</si>
  <si>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</si>
  <si>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</si>
  <si>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</si>
  <si>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</si>
  <si>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https://podminky.urs.cz/item/CS_URS_2024_02/171251201</t>
  </si>
  <si>
    <t>" Uložení zeminy (sypaniny) na meziskládce " (51,989+63,542)</t>
  </si>
  <si>
    <t>" Odvoz zeminy (sypaniny / výkopku / navážky) z odkopávek a hloubení rýh - přesuny ručně a strojně. "</t>
  </si>
  <si>
    <t>" Odvoz zeminy z výkopových prací - rýhy " 88,25</t>
  </si>
  <si>
    <t>" Odečet zeminy pro zpětný zásyp " -((1,63+12,86+8,78+13,5+6,55+13,28+7,38+22,32+2,74+0,32+1,62+2,74+3,04+4,14+14,63)*(0,4+0,05))</t>
  </si>
  <si>
    <t>" Odvoz zeminy z výkopových prací - rýhy " (88,25)+(22,06)</t>
  </si>
  <si>
    <t>" Odečet zeminy pro zpětný zásyp " -((1,63+12,86+8,78+13,5+6,55+13,28+7,38+22,32+2,74+0,32+1,62+2,74+3,04+4,14+14,63)*(0,4+0,1+0,05))</t>
  </si>
  <si>
    <t>" Odvoz zeminy z výkopových prací - rýhy " (22,06)</t>
  </si>
  <si>
    <t>" Odkopávky okolo objektu a ve vnitrobloku. " (36,262)</t>
  </si>
  <si>
    <t>" Odkopávky okolo objektu a ve vnitrobloku. " (46,769)</t>
  </si>
  <si>
    <t>" Odkopávky okolo objektu a ve vnitrobloku. " (22,06)</t>
  </si>
  <si>
    <t>" Odkopávky " (36,262)*19</t>
  </si>
  <si>
    <t>" Odkopávky " (46,769)*19</t>
  </si>
  <si>
    <t>" Odkopávky " (22,060)*19</t>
  </si>
  <si>
    <t>" Odvoz zeminy na skládku " (36,262)</t>
  </si>
  <si>
    <t>" Odvoz zeminy na skládku " (46,769)</t>
  </si>
  <si>
    <t>" Odvoz zeminy na skládku " (22,06)</t>
  </si>
  <si>
    <t>" Odvoz zeminy na skládku " (36,262)*10</t>
  </si>
  <si>
    <t>" Odvoz zeminy na skládku " (46,769)*10</t>
  </si>
  <si>
    <t>" Odvoz zeminy na skládku " (22,06)*10</t>
  </si>
  <si>
    <t>" Uložení zeminy na trvalé skládce vč. předepsaného zhutnění " (36,262+46,769+22,060)</t>
  </si>
  <si>
    <t>" Poplatek za uložení zeminy na skládce " (36,262+46,769+22,060)*2,0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</si>
  <si>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</si>
  <si>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</si>
  <si>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</si>
  <si>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</si>
  <si>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</si>
  <si>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</si>
  <si>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</si>
  <si>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</si>
  <si>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</si>
  <si>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</si>
  <si>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</si>
  <si>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</si>
  <si>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</si>
  <si>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</si>
  <si>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</si>
  <si>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</si>
  <si>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</si>
  <si>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</si>
  <si>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</si>
  <si>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 Potrubí pro areálovou kanalizaci - dešťovou - úsek V5 - Š7 " (1,1)*1,1</t>
  </si>
  <si>
    <t>" Potrubí pro areálovou kanalizaci - dešťovou - úsek Š7 - N2 " (1,5)*1,1</t>
  </si>
  <si>
    <t>" Potrubí pro areálovou kanalizaci - dešťovou - úsek V6 - V5-Š7 " (5,3)*1,1</t>
  </si>
  <si>
    <t>871350310 RTO</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</si>
  <si>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</si>
  <si>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</si>
  <si>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</si>
  <si>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</si>
  <si>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</si>
  <si>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</si>
  <si>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</si>
  <si>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</si>
  <si>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</si>
  <si>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</si>
  <si>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</si>
  <si>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</si>
  <si>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871350911 SPC</t>
  </si>
  <si>
    <t xml:space="preserve">D+M TI ze syntetického kaučuku na potrubí kanalizace Ø 200 v zemi tl. 60 mm </t>
  </si>
  <si>
    <t>1613153118</t>
  </si>
  <si>
    <t>Poznámka k položce:_x000D_
" V ceně veškeré nutné práce a materiál pro obalení - kkotvící, těsnící, spojovací prvky apod. a další práce a materiál související s provedení TI potrubí kanalizace v zemi. "_x000D_
" V ceně také přesun hmot. "</t>
  </si>
  <si>
    <t>" TI na kanalizační potrubí ze synterického kaučuku - uvažovány 2 vrstvy v tl. 30 mm"</t>
  </si>
  <si>
    <t>" TI na kanalizační potrubí areálové kanalizace - dešťové - úsek Š14 - Š13 " (((12,2)*0,6283)*2)*1,05</t>
  </si>
  <si>
    <t>" TI na kanalizační potrubí areálové kanalizace - dešťové - část úseku Š13 - Š12 " (((10,1)*0,6283)*2)*1,05</t>
  </si>
  <si>
    <t>" TI na kanalizační potrubí areálové kanalizace - dešťové - úsek V9 - Š13-Š12 " (((0,3)*0,6283)*2)*1,05</t>
  </si>
  <si>
    <t>" POZN: Výměra je vztažena na m2 potřebné izolace. "</t>
  </si>
  <si>
    <t>D+M Plastová revizní šachta na kanalizačním potrubí - DN 600 - Specifikace dle PD - Š7</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</si>
  <si>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"_x000D_
" V ceně také přesun hmot. "</t>
  </si>
  <si>
    <t>" Revizní šachta z polypropylenu (KG PP) na kanalizačním potrubí DN 600 - Š7 - hl. ± 2,7 m. " (1,0)</t>
  </si>
  <si>
    <t>D+M Plastová revizní šachta na kanalizačním potrubí - DN 600 - Specifikace dle PD - Š8</t>
  </si>
  <si>
    <t>" Revizní šachta z polypropylenu (KG PP) na kanalizačním potrubí DN 600 - Š8 - hl. ± 1,35 m. " (1,0)</t>
  </si>
  <si>
    <t>D+M Plastová revizní šachta na kanalizačním potrubí - DN 425 - Specifikace dle PD - Š9</t>
  </si>
  <si>
    <t>" Revizní šachta z polypropylenu (PP) na kanalizačním potrubí DN 425 - Š9 - hl. ± 1,85 m. " (1,0)</t>
  </si>
  <si>
    <t>D+M Plastová revizní šachta na kanalizačním potrubí - DN 425 - Specifikace dle PD - Š10</t>
  </si>
  <si>
    <t>" Revizní šachta z polypropylenu (PP) na kanalizačním potrubí DN 425 - Š10 - hl. ± 1,95 m. " (1,0)</t>
  </si>
  <si>
    <t>D+M Plastová revizní šachta na kanalizačním potrubí - DN 425 - Specifikace dle PD - Š11</t>
  </si>
  <si>
    <t>" Revizní šachta z polypropylenu (PP) na kanalizačním potrubí DN 425 - Š11 - hl. ± 1,55 m. " (1,0)</t>
  </si>
  <si>
    <t>871999606 SPC</t>
  </si>
  <si>
    <t>D+M Plastová revizní šachta na kanalizačním potrubí - DN 425 - Specifikace dle PD - Š12</t>
  </si>
  <si>
    <t>" Revizní šachta z polypropylenu (PP) na kanalizačním potrubí DN 425 - Š12 - hl. ± 1,8 m. " (1,0)</t>
  </si>
  <si>
    <t>871999607 SPC</t>
  </si>
  <si>
    <t>D+M Plastová revizní šachta na kanalizačním potrubí - DN 425 - Specifikace dle PD - Š13</t>
  </si>
  <si>
    <t>" Revizní šachta z polypropylenu (PP) na kanalizačním potrubí DN 425 - Š13 - hl. ± 0,8 m. " (1,0)</t>
  </si>
  <si>
    <t>871999608 SPC</t>
  </si>
  <si>
    <t>D+M Plastová revizní šachta na kanalizačním potrubí - DN 425 - Specifikace dle PD - Š14</t>
  </si>
  <si>
    <t>" Revizní šachta z polypropylenu (PP) na kanalizačním potrubí DN 425 - Š14 - hl. ± 1,2 m. " (1,0)</t>
  </si>
  <si>
    <t>871999609 SPC</t>
  </si>
  <si>
    <t>D+M Plastová revizní šachta na kanalizačním potrubí - DN 425 - Specifikace dle PD - Š15</t>
  </si>
  <si>
    <t>" Revizní šachta z polypropylenu (PP) na kanalizačním potrubí DN 425 - Š15 - hl. ± 1,2 m. " (1,0)</t>
  </si>
  <si>
    <t>871999631 SPC</t>
  </si>
  <si>
    <t>D+M Uliční vpusť plastová z PP vč. vtokové mříže ve žlabovém provedení - V7 - Specifikace dle PD</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</si>
  <si>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"_x000D_
" V ceně také přesun hmot. "</t>
  </si>
  <si>
    <t>" Uliční vpusť z PP vč. vtokové mříže ve žlabovém provedení. " (1,0)</t>
  </si>
  <si>
    <t>871999632 SPC</t>
  </si>
  <si>
    <t>D+M Uliční vpusť plastová z PP vč. vtokové mříže ve žlabovém provedení - V8 - Specifikace dle PD</t>
  </si>
  <si>
    <t>871999633 SPC</t>
  </si>
  <si>
    <t>D+M Uliční vpusť plastová z PP vč. vtokové mříže ve žlabovém provedení - V9 - Specifikace dle PD</t>
  </si>
  <si>
    <t>871999634 SPC</t>
  </si>
  <si>
    <t>D+M Uliční vpusť plastová z PP vč. vtokové mříže ve žlabovém provedení - V10 - Specifikace dle PD</t>
  </si>
  <si>
    <t>D+M Výměna poškozené kanalizace zjištěné při kamerovém průzkumu - Specifikace dle PD</t>
  </si>
  <si>
    <t>" Napojení potrubí kanalizace na novou plastovou šachtu. " 18</t>
  </si>
  <si>
    <t>" Napojení potrubí kanalizace na anglické dvorky. " 2</t>
  </si>
  <si>
    <t>D+M Napojení potrubí kanalizace na uliční vpusť pro odvodnění žlabu okolo objektu - Specifikace dle PD</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</si>
  <si>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</si>
  <si>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</si>
  <si>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</si>
  <si>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 Napojení nového potrubí kanalizace na stávající kanalizační šachtu - napojení N2. " (1,0)</t>
  </si>
  <si>
    <t>D+M Napojení nového potrubí kanalizace na stávající kanalizační šachtu - N3 - Specifikace dle PD</t>
  </si>
  <si>
    <t>" Napojení nového potrubí kanalizace na stávající kanalizační šachtu - napojení N3. " (1,0)</t>
  </si>
  <si>
    <t>Kamerový průzkum stávající areálové kanalizace vč. případného pročištění - Specifikace dle PD</t>
  </si>
  <si>
    <t>" Kamerový průzkum stávající areálové kanalizace vč. případného vyčištění. - předpokládaná délka - 30,0 m " (30,0)</t>
  </si>
  <si>
    <t>" POZN: Délka uvažována od napojovacího bodu N2 k bodu N3 vč. odboček k objektu. "</t>
  </si>
  <si>
    <t>" Signalizační vodič pro potrubí PVC KG DN 160 " (1,1+1,5+5,3)</t>
  </si>
  <si>
    <t>" Signalizační vodič pro potrubí PP DN 200 " (1,7+13,4+12,2+12,5+4,2+8,2+4,1+15,5+2,4+0,3+1,0+1,9)</t>
  </si>
  <si>
    <t>" Výstražná fólie pro potrubí PVC KG DN 160 " (1,1+1,5+5,3)</t>
  </si>
  <si>
    <t>" Výstražná fólie pro potrubí PP DN 200 " (1,7+13,4+12,2+12,5+4,2+8,2+4,1+15,5+2,4+0,3+1,0+1,9)</t>
  </si>
  <si>
    <t>" Příplatek za přesun hmot pro kanalizaci do vnitrobloku - vzdálenost do 200 m ručně nebo kolečkem. " (204,547)</t>
  </si>
  <si>
    <t>" Zkouška kanalizace - příprava pro PP DN 200 " (1,0)</t>
  </si>
  <si>
    <t>" Zkouška kanalizace DN 160 " (1,1+1,5+5,3)</t>
  </si>
  <si>
    <t>" Zkouška kanalizace DN 200 " (1,7+13,4+12,2+12,5+4,2+8,2+4,1+15,5+2,4+0,3+1,0+1,9)</t>
  </si>
  <si>
    <t>D.1.4.1.b.09.-3 - BOURÁNÍ STÁVAJÍCÍ KANALIZACE</t>
  </si>
  <si>
    <t>132254102</t>
  </si>
  <si>
    <t>Hloubení rýh zapažených š do 800 mm v hornině třídy těžitelnosti I skupiny 3 objem do 50 m3 strojně</t>
  </si>
  <si>
    <t>https://podminky.urs.cz/item/CS_URS_2024_02/132254102</t>
  </si>
  <si>
    <t xml:space="preserve">" Hloubení rýh pro bourání areálové kanalizace - 40 % z celkové kubatury " </t>
  </si>
  <si>
    <t>" Hloubení rýhy pro bourání potrubí areálové kanalizace " ((6,3+2,2+13,5+16,0)*0,8*1,9)*0,4</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</si>
  <si>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</si>
  <si>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</si>
  <si>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</si>
  <si>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</si>
  <si>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</si>
  <si>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</si>
  <si>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https://podminky.urs.cz/item/CS_URS_2024_02/132354102</t>
  </si>
  <si>
    <t xml:space="preserve">" Hloubení rýh pro bourání areálové kanalizace - 20 % z celkové kubatury " </t>
  </si>
  <si>
    <t>" Hloubení rýhy pro bourání potrubí areálové kanalizace " ((6,3+2,2+13,5+16,0)*0,8*1,9)*0,2</t>
  </si>
  <si>
    <t>" Hloubení rýh pro vybourání kanalizačních šachet - 20 % z celkové kubatury "</t>
  </si>
  <si>
    <t>" Hloubení rýhy pro vybourání stávající šachty " (((2,0*2,0)*1,2)*1)*0,2</t>
  </si>
  <si>
    <t>" Hloubení rýh pro vybourání uličních vpustí - 20 % z celkové kubatury "</t>
  </si>
  <si>
    <t>" Hloubení rýhy pro vybourání stávajících uličních vpustí " (((1,5*1,5)*1,5)*3)*0,2</t>
  </si>
  <si>
    <t>" Příplatek - 2 % " ((23,1+5,97)+(23,1+5,97)+(5,78+1,49)+(5,78+1,49))*0,02</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</si>
  <si>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</si>
  <si>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</si>
  <si>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</si>
  <si>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</si>
  <si>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</si>
  <si>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</si>
  <si>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 Zásyp rýh po vybourání potrubí areálové kanalizace vykopanou zeminou "</t>
  </si>
  <si>
    <t>" Zásyp rýh po vybourání kanalizačního potrubí vykopanou zeminou. " (6,3+2,2+13,5+16,0)*0,8*1,9</t>
  </si>
  <si>
    <t>" Zásyp rýh po vybourání kanalizačních šachet vykopanou zeminou "</t>
  </si>
  <si>
    <t>" Zásyp rýhy po vybourání stávající šachty " ((2,0*2,0)*1,2)*1</t>
  </si>
  <si>
    <t>" Zásyp rýh po vybourání uličních vpustí vykopanou zeminou "</t>
  </si>
  <si>
    <t>" Zásyp rýh po vybourání uličních vpustí vykopanou zeminou " ((1,5*1,5)*1,5)*3</t>
  </si>
  <si>
    <t>" Zásyp rýh po vybourání uličních vpustí a kanalizačních šachet dovezenou zeminou "</t>
  </si>
  <si>
    <t>" Zásyp dovezenou zeminou za objem vybourané šachety " ((3,141592654*0,3*0,3)*1,2)*1</t>
  </si>
  <si>
    <t>" Zásyp dovezenou zeminou za objem vybouraných vpustí " ((3,141592654*0,3*0,3)*1,5)*3</t>
  </si>
  <si>
    <t>" Zásyp dovezenou zeminou za objem vybouraných šachet " (0,34)*1,7</t>
  </si>
  <si>
    <t>" Zásyp dovezenou zeminou za objem vybouraných vpustí " (1,27)*1,7</t>
  </si>
  <si>
    <t>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</si>
  <si>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</si>
  <si>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</si>
  <si>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</si>
  <si>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 Odvoz zeminy (sypaniny) - na meziskládku " (23,104+5,97)+(11,552+2,985)</t>
  </si>
  <si>
    <t>" Odvoz zeminy (sypaniny) - z meziskládky pro zpětné použití " (23,104+5,97)+(11,552+2,985)</t>
  </si>
  <si>
    <t>162351103</t>
  </si>
  <si>
    <t>Vodorovné přemístění přes 50 do 500 m výkopku/sypaniny z horniny třídy těžitelnosti I skupiny 1 až 3</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</si>
  <si>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</si>
  <si>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</si>
  <si>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</si>
  <si>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</si>
  <si>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https://podminky.urs.cz/item/CS_URS_2024_02/162351123</t>
  </si>
  <si>
    <t>" Uložení zeminy (sypaniny) na meziskládce " (29,074+43,611)</t>
  </si>
  <si>
    <t>871275901 SPC</t>
  </si>
  <si>
    <t>Vybourání stávajícího potrubí kanalizace</t>
  </si>
  <si>
    <t>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_x000D_
" V ceně také případné vyčištění a odčerpání potrubí před jeho vybouráním vč. likvidace kalu a veškerých prací s vyčištěním a odčerpání spojené.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</si>
  <si>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</si>
  <si>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 POZN: Předpokládaný druh bouraného potrubí je kamenina DN 200. "</t>
  </si>
  <si>
    <t>871275902 SPC</t>
  </si>
  <si>
    <t>Vybourání stávající kanalizační šachty</t>
  </si>
  <si>
    <t>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_x000D_
" V ceně také případné odčerpání šachty před vybouráním.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</si>
  <si>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</si>
  <si>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</si>
  <si>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</si>
  <si>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</si>
  <si>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</si>
  <si>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</si>
  <si>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</si>
  <si>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Poznámka k položce:_x000D_
" Vybourání stávajících prvků kanalizace, vč. případného odkrytí (zemní a bourací práce) a zapravení do původního stavu nespecifikovaných. V ceně ukončení potrubí, zaslepení stávajícího ponechaného potrubí." _x000D_
" V ceně také odvoz suti a nakládání se sutí a veškeré nutné práce a příslušenství.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</si>
  <si>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</si>
  <si>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</si>
  <si>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</si>
  <si>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Poznámka k položce:_x000D_
" Případné vyplnění otvorů kanalizační šachty - betonem, odolným materiálem vhodným pro kanalizaci, případným zazděním, apod. / zaslepení otvoru po vybourání kanalizace - šachta hl. ± 2,5 m. "_x000D_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"_x000D_
" V ceně také přesun hmot. "</t>
  </si>
  <si>
    <t>" Zaslepení otvoru šachty " (1,0)</t>
  </si>
  <si>
    <t>899721901 SPC</t>
  </si>
  <si>
    <t>Odstranění stávající krycí folie potrubí</t>
  </si>
  <si>
    <t>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</si>
  <si>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</si>
  <si>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</si>
  <si>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</si>
  <si>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</si>
  <si>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</si>
  <si>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6,3+2,2+13,5+16,0</t>
  </si>
  <si>
    <t>" Původní množství pro přesun hmot " (15,634)</t>
  </si>
  <si>
    <t>" Úprava množství vlivem ZD č. 13 - odstranění skupiny těžitelnosti 6 " 2,737-15,096</t>
  </si>
  <si>
    <t>" Stavební práce a dodávky spojené s provedením funkčního celku HSV - výpomoce, doplňkové práce a dodávky,kompletace apod. " (10,0)</t>
  </si>
  <si>
    <t>D.1.4.1.b.09.-4 - AREÁLOVÝ VODOVOD</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</si>
  <si>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</si>
  <si>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</si>
  <si>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</si>
  <si>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 Hloubení rýhy pro areálový rozvod vodovodu - požární voda - úsek napojení - nový nadzemní hydrant " (1,8*1,2*1,75)*0,40</t>
  </si>
  <si>
    <t>" Hloubení rýhy pro areálový rozvod vodovodu - požární voda - bouraný hydrant " (1,0*1,2*1,75)*0,40</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</si>
  <si>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</si>
  <si>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</si>
  <si>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</si>
  <si>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</si>
  <si>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</si>
  <si>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</si>
  <si>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 Příplatek - 10 % " ((2,35)+(2,35+0,59)+(0,59))*0,1</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</si>
  <si>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</si>
  <si>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</si>
  <si>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</si>
  <si>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</si>
  <si>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</si>
  <si>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</si>
  <si>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Poznámka k položce:_x000D_
" Případný zásyp dovezenou zeminou z důvodu malé rezervy mimo v třídách těžitelnosti I a II. Uvažováno 15 % z celkového zásypu vykopanou zeminou. "</t>
  </si>
  <si>
    <t>" Případná rezerva pro zásypy dovezenou zeminou. " ((4,91)*0,15)*1,7</t>
  </si>
  <si>
    <t>" Obsyp potrubí štěrkem pro areálový vodovod - požární - v. 300 mm. "</t>
  </si>
  <si>
    <t>" Obsyp potrubí štěrkem pro areálový vodovod - požární vod - úsek napojení - nový nadzemní hydrant - tl. 300 mm " (1,8*1,2)*0,3</t>
  </si>
  <si>
    <t>" Obsyp potrubí štěrkem pro areálový vodovod - požární. "</t>
  </si>
  <si>
    <t>" Obsyp potrubí štěrkem pro areálový vodovod - požární vod - úsek napojení - nový nadzemní hydrant " (0,65)*2,0</t>
  </si>
  <si>
    <t>" Odvoz ornice - na meziskládku " (4,908)*(0,4+0,05)</t>
  </si>
  <si>
    <t>" Odvoz ornice - z meziskládky pro zpětné použití " (4,908)*(0,4+0,05)</t>
  </si>
  <si>
    <t>" Odvoz ornice - na meziskládku " (4,908)*(0,4+0,1+0,05)</t>
  </si>
  <si>
    <t>" Odvoz ornice - z meziskládky pro zpětné použití " (4,908)*(0,4+0,1+0,05)</t>
  </si>
  <si>
    <t>" Odvoz zeminy (sypaniny) - na meziskládku " (4,908)*(0,4+0,05)</t>
  </si>
  <si>
    <t>" Odvoz zeminy (sypaniny) - z meziskládky pro zpětné použití " (4,908)*(0,4+0,05)</t>
  </si>
  <si>
    <t>" Odvoz zeminy (sypaniny) - na meziskládku " (4,908)*(0,4+0,1+0,05)</t>
  </si>
  <si>
    <t>" Odvoz zeminy (sypaniny) - z meziskládky pro zpětné použití " (4,908)*(0,4+0,1+0,05)</t>
  </si>
  <si>
    <t>" Uložení zeminy (sypaniny) na meziskládce " (2,209+2,699)</t>
  </si>
  <si>
    <t>" Rýhy pro potrubí, šachty " (2,352)</t>
  </si>
  <si>
    <t>" Odečet zeminy pro zpětný zásyp " -((4,908)*(0,4+0,05))</t>
  </si>
  <si>
    <t>" Rýhy pro potrubí, šachty " (2,352)+(0,588)</t>
  </si>
  <si>
    <t>" Odečet zeminy pro zpětný zásyp "  -((4,908)*(0,4+0,1+0,05))</t>
  </si>
  <si>
    <t>" Rýhy pro potrubí, šachty " (0,588)</t>
  </si>
  <si>
    <t>" Odvoz zeminy na skládku " (0,143)</t>
  </si>
  <si>
    <t>" Odvoz zeminy na skládku " (0,241)</t>
  </si>
  <si>
    <t>" Odvoz zeminy na skládku " (0,588)</t>
  </si>
  <si>
    <t>" Odvoz zeminy na skládku " (0,143)*10</t>
  </si>
  <si>
    <t>" Odvoz zeminy na skládku " (0,241)*10</t>
  </si>
  <si>
    <t>" Odvoz zeminy na skládku " (0,588)*10</t>
  </si>
  <si>
    <t>" Uložení zeminy na trvalé skládce vč. předepsaného zhutnění " (0,143+0,241+0,588)</t>
  </si>
  <si>
    <t>" Poplatek za uložení zeminy na skládce " (0,143+0,241+0,588)*2,0</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</si>
  <si>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</si>
  <si>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</si>
  <si>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</si>
  <si>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</si>
  <si>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</si>
  <si>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</si>
  <si>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</si>
  <si>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</si>
  <si>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</si>
  <si>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</si>
  <si>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</si>
  <si>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</si>
  <si>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</si>
  <si>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</si>
  <si>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Poznámka k položce:_x000D_
" Vybourání koncových prvků vodovodu - hydrantů, kanlníků, vzdušníků, poklopů, souprav, apod. vč. odstranění případného značení a veškerého nutného příslušenství. "_x000D_
" V ceně odstranění prvků, případné úpravy napojení před případným zaslepením, přesun a likvidace suti, a další veškeré nutné práce související s odstraněním koncových prvků.  V ceně také případný přesun hmot.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</si>
  <si>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</si>
  <si>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</si>
  <si>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</si>
  <si>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"_x000D_
" Včetně veškerého dalšího nutného příslušenství a materiálu nutných pro správné provedené napojení na stávající rozvod. " _x000D_
" V ceně také přesun hmot. "</t>
  </si>
  <si>
    <t>" Napojení nové odbočky pro nadzemní hydrant na stávající areálové vedení " (1,0)</t>
  </si>
  <si>
    <t>891274901 SPC</t>
  </si>
  <si>
    <t>D+M Hydrant nadzemní z litiny - Specifikace dle PD</t>
  </si>
  <si>
    <t>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</si>
  <si>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</si>
  <si>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</si>
  <si>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</si>
  <si>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</si>
  <si>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https://podminky.urs.cz/item/CS_URS_2024_02/892273122</t>
  </si>
  <si>
    <t>" Proplach a desinfekce vodovodního potrubí - areálový vodovod - požární voda " (0,8+1,5)</t>
  </si>
  <si>
    <t>892271111</t>
  </si>
  <si>
    <t>Tlaková zkouška vodou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</si>
  <si>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</si>
  <si>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</si>
  <si>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</si>
  <si>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</si>
  <si>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https://podminky.urs.cz/item/CS_URS_2024_02/892372111</t>
  </si>
  <si>
    <t>" Včetně technické prohlídky a utěsnění zkoušeného úseku " 1</t>
  </si>
  <si>
    <t>899721111</t>
  </si>
  <si>
    <t>Signalizační vodič DN do 150 mm na potrubí</t>
  </si>
  <si>
    <t>https://podminky.urs.cz/item/CS_URS_2024_02/899721111</t>
  </si>
  <si>
    <t>" Signalizační vodič pro potrubí areálového vodovodu - požární voda "</t>
  </si>
  <si>
    <t>" Signalizační vodič pro potrubí litinové DN 100 " (0,8)</t>
  </si>
  <si>
    <t>" Výstražná fólie pro potrubí areálového vodovodu - požární voda "</t>
  </si>
  <si>
    <t>" Výstražná fólie pro potrubí litinové DN 100 " (0,8)</t>
  </si>
  <si>
    <t>D+M Označovací štítky pro prvky vodovodu a napojení - Specifikace dle PD</t>
  </si>
  <si>
    <t>CS ÚRS 2023 01</t>
  </si>
  <si>
    <t>https://podminky.urs.cz/item/CS_URS_2023_01/899999101 SPC</t>
  </si>
  <si>
    <t>Poznámka k položce:_x000D_
" Označení prvků a zařízení - např. lomové body, hloubka, prostupy, napojení, hydranty, apod. "_x000D_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</si>
  <si>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</si>
  <si>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</si>
  <si>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</si>
  <si>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https://podminky.urs.cz/item/CS_URS_2024_02/998273102</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</si>
  <si>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</si>
  <si>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</si>
  <si>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</si>
  <si>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</si>
  <si>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</si>
  <si>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</si>
  <si>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</si>
  <si>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</si>
  <si>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Poznámka k položce:_x000D_
" VZT jednotka pro Urgent - 1. PP - m. -1.63. Průtok 4555 / 4555 m3/h. Externí tlak - 1,1 kPa. Deskový výměník. Vodní ohřev - 22,8 kW.  100% výměna vzduchu.  Chlazení: 11,24 kW. Parní vlhčení: 35,2 kg/h. " _x000D_
" Hmotnost: 1 054 kg.  Efektivní elektrický příkon: 5,49 kW. Hladina akustického výkonu (do okolí): Lwa = 62 dBA. "_x000D_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</si>
  <si>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</si>
  <si>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</si>
  <si>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</si>
  <si>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Poznámka k položce:_x000D_
" VZT jednotka pro Urgent - 1. PP - m. -1.05. Průtok 1975 / 1975 m3/h. Externí tlak - 0,8 kPa. Deskový výměník. Vodní ohřev - 0,8 kW.  100% výměna vzduchu. " _x000D_
" Hmotnost: 382 kg.  Efektivní elektrický příkon: 2,32 kW. Hladina akustického výkonu (do okolí): Lwa = 49 dBA. "_x000D_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"_x000D_
" V ceně také veškeré nutné komponenty a práce pro MaR, vč. regulace. "_x000D_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</si>
  <si>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</si>
  <si>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</si>
  <si>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</si>
  <si>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Poznámka k položce:_x000D_
" V ceně montážní materiál, rámy, podpěry, spojovací prvky, upevňovací a ochranné lišty, zavětrování a veškerý nutný materiál pro provedení nosné konstrukce pro jednotky vzduchotechniky uloženné na střeše. "</t>
  </si>
  <si>
    <t>" Nosná rámová konstrukce pro uložení na na podlaze v 1. PP (m. č. -1.63)  VZT jendotky pro větrání prostor urgentu v 1. NP. " (1,0)</t>
  </si>
  <si>
    <t>751991202 SPC</t>
  </si>
  <si>
    <t>D+M Nosná rámová konstrukce pro osazení VZT jednotky - VZT Z. č. JV.02.3002 - Specifikace dle PD</t>
  </si>
  <si>
    <t>" Nosná rámová konstrukce pro uložení na na podlaze v 1. PP (m. č. -1.05)  VZT jendotky pro větrání prostor urgentu v 1. PP - část A. " (1,0)</t>
  </si>
  <si>
    <t>998751201</t>
  </si>
  <si>
    <t>Přesun hmot procentní pro vzduchotechniku v objektech výšky do 12 m - 0,52 %</t>
  </si>
  <si>
    <t>https://podminky.urs.cz/item/CS_URS_2024_02/998751201</t>
  </si>
  <si>
    <t>Poznámka k položce:_x000D_
" POZN: Hodnotu v popisu položky je nutno doplnit pro základní výpočet přesunu hmot do sloupce jednotkové ceny dle ceníkových standardů.  V tomto případě je to hodnota 0,52. "</t>
  </si>
  <si>
    <t>" Stavební práce a dodávky spojené s provedením funkčního celku 751. " (20,0)</t>
  </si>
  <si>
    <t>Vzduchotechnika - Potrubí</t>
  </si>
  <si>
    <t>751992101 SPC</t>
  </si>
  <si>
    <t>D+M Potrubí pozink kruhové D 100 mm, spirálně vinuté + TI tl. 40 mm - Specifikace dle PD</t>
  </si>
  <si>
    <t>Poznámka k položce:_x000D_
" V ceně položky tyto práce a materiál s celkovými výměrami "_x000D_
" - Uchycení potrubí kruhového na montovanou konstrukci z nosníků kotvenou do konstrukce D do 100 mm - vč. montované konstrukce - 35,6 m " _x000D_
" - Vzduchotechnické potrubí z pozinkovaného plechu kruhové spirálně vinutá trouba D do 100 mm - vč. veškerých tvarovek a příslušenství - 37,38 m " (35,6)*1,05_x000D_
" - Montáž izolace tepelné potrubí pásy nebo rohožemi s Al fólií staženými drátem 1x - 20,15 m2 " (35,6)*0,566_x000D_
" - rohož izolační z minerální vlny lamelová s Al fólií tl 40 mm - 22,165 m2 " ((35,6)*0,566)*1,1_x000D_
" V ceně veškeré příslušenství, tvarovky, regulační plechy, náběhové plechy, tlumící vložky, kotvící prvky a spojovací materiál. "_x000D_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</si>
  <si>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</si>
  <si>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</si>
  <si>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</si>
  <si>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</si>
  <si>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</si>
  <si>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- 130,5 m " _x000D_
" - Vzduchotechnické potrubí z pozinkovaného plechu kruhové spirálně vinutá trouba D přes 100 do 200 mm - vč. veškerých tvarovek a příslušenství - 137,025 m " (130,5)*1,05_x000D_
" - Montáž izolace tepelné potrubí pásy nebo rohožemi s Al fólií staženými drátem 1x - 84,173 m2 " (130,5)*0,645_x000D_
" - rohož izolační z minerální vlny lamelová s Al fólií tl 40 mm - 92,59 m2 " ((130,5)*0,645)*1,1_x000D_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</si>
  <si>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</si>
  <si>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</si>
  <si>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</si>
  <si>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</si>
  <si>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- 4,6 m " _x000D_
" - Vzduchotechnické potrubí z pozinkovaného plechu kruhové spirálně vinutá trouba D přes 100 do 200 mm - vč. veškerých tvarovek a příslušenství - 4,83 m " (4,6)*1,05_x000D_
" - Montáž izolace tepelné potrubí pásy nebo rohožemi s Al fólií staženými drátem 1x - 2,967 m2 " (4,6)*0,645_x000D_
" - rohož protipožární izolační z minerální vlny lamelová s Al fólií tl 40 mm - 3,264 m2 " ((4,6)*0,645)*1,1_x000D_
" V ceně veškeré příslušenství, tvarovky, regulační plechy, náběhové plechy, tlumící vložky, kotvící prvky a spojovací materiál. "_x000D_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</si>
  <si>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</si>
  <si>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</si>
  <si>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</si>
  <si>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</si>
  <si>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</si>
  <si>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- 84,7 m " _x000D_
" - Vzduchotechnické potrubí z pozinkovaného plechu kruhové spirálně vinutá trouba D přes 100 do 200 mm - vč. veškerých tvarovek a příslušenství - 88,935 m " (84,7)*1,05_x000D_
" - Montáž izolace tepelné potrubí pásy nebo rohožemi s Al fólií staženými drátem 1x - 63,864 m2 " (84,7)*0,754_x000D_
" - rohož izolační z minerální vlny lamelová s Al fólií tl 40 mm - 70,25 m2 " ((84,7)*0,754)*1,1_x000D_
" V ceně veškeré příslušenství, tvarovky, regulační plechy, náběhové plechy, tlumící vložky, kotvící prvky a spojovací materiál. "_x000D_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</si>
  <si>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</si>
  <si>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</si>
  <si>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</si>
  <si>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</si>
  <si>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- 3,1 m " _x000D_
" - Vzduchotechnické potrubí z pozinkovaného plechu kruhové spirálně vinutá trouba D přes 100 do 200 mm - vč. veškerých tvarovek a příslušenství - 3,255 m " (3,1)*1,05_x000D_
" - Montáž izolace tepelné potrubí pásy nebo rohožemi s Al fólií staženými drátem 1x - 2,533 m2 " (3,1)*0,817_x000D_
" - rohož izolační z minerální vlny lamelová s Al fólií tl 40 mm - 2,786 m2 " ((3,1)*0,817)*1,1_x000D_
" V ceně veškeré příslušenství, tvarovky, regulační plechy, náběhové plechy, tlumící vložky, kotvící prvky a spojovací materiál. "_x000D_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</si>
  <si>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</si>
  <si>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</si>
  <si>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</si>
  <si>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</si>
  <si>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- 40,5 m " _x000D_
" - Vzduchotechnické potrubí z pozinkovaného plechu kruhové spirálně vinutá trouba D přes 100 do 200 mm - vč. veškerých tvarovek a příslušenství - 42,525 m " (40,5)*1,05_x000D_
" - Montáž izolace tepelné potrubí pásy nebo rohožemi s Al fólií staženými drátem 1x - 35,64 m2 " (40,5)*0,88_x000D_
" - rohož izolační z minerální vlny lamelová s Al fólií tl 40 mm - 39,204 m2 " ((40,5)*0,88)*1,1_x000D_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</si>
  <si>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</si>
  <si>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</si>
  <si>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</si>
  <si>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</si>
  <si>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Poznámka k položce:_x000D_
" V ceně položky tyto práce a materiál s celkovými výměrami "_x000D_
" - Uchycení potrubí kruhového na montovanou konstrukci z nosníků kotvenou do konstrukce D přes 100 do 200 mm - vč. montované konstrukce - 0,6 m " _x000D_
" - Vzduchotechnické potrubí z pozinkovaného plechu kruhové spirálně vinutá trouba D přes 100 do 200 mm - vč. veškerých tvarovek a příslušenství - 0,63 m " (0,6)*1,05_x000D_
" - Montáž izolace tepelné potrubí pásy nebo rohožemi s Al fólií staženými drátem 1x - 0,528 m2 " (0,6)*0,88_x000D_
" - rohož protipožární izolační z minerální vlny lamelová s Al fólií tl 40 mm - 0,581 m2 " ((0,6)*0,88)*1,1_x000D_
" V ceně veškeré příslušenství, tvarovky, regulační plechy, náběhové plechy, tlumící vložky, kotvící prvky a spojovací materiál. "_x000D_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</si>
  <si>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</si>
  <si>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</si>
  <si>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</si>
  <si>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</si>
  <si>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Poznámka k položce:_x000D_
" V ceně položky tyto práce a materiál s celkovými výměrami "_x000D_
" - Uchycení potrubí kruhového na montovanou konstrukci z nosníků kotvenou do konstrukce D přes 200 do 300 mm - vč. montované konstrukce - 3,7 m " _x000D_
" - Vzduchotechnické potrubí z pozinkovaného plechu kruhové spirálně vinutá trouba D přes 200 do 300 mm - vč. veškerých tvarovek a příslušenství - 3,885 m " (3,7)*1,05_x000D_
" - Montáž izolace tepelné potrubí pásy nebo rohožemi s Al fólií staženými drátem 1x - 3,548 m2 " (3,7)*0,959_x000D_
" - rohož izolační z minerální vlny lamelová s Al fólií tl 40 mm - 3,903 m2 " ((3,9)*0,959)*1,1_x000D_
" V ceně veškeré příslušenství, tvarovky, regulační plechy, náběhové plechy, tlumící vložky, kotvící prvky a spojovací materiál. "_x000D_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</si>
  <si>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</si>
  <si>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</si>
  <si>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</si>
  <si>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</si>
  <si>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- 17,5 m " _x000D_
" - Vzduchotechnické potrubí z pozinkovaného plechu čtyřhranné průřezu přes 0,01 do 0,03 m2 - vč. veškerých tvarovek a příslušenství - 18,375 m " (17,5)*1,05_x000D_
" - Montáž izolace tepelné potrubí pásy nebo rohožemi s Al fólií staženými drátem 1x - 14,0 m2 " (17,5)*0,8_x000D_
" - rohož izolační z minerální vlny lamelová s Al fólií tl 40 mm - 18,375 m2 " ((17,5)*0,8)*1,1_x000D_
" V ceně veškeré příslušenství, tvarovky, regulační plechy, náběhové plechy, tlumící vložky, kotvící prvky a spojovací materiál. "_x000D_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</si>
  <si>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</si>
  <si>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</si>
  <si>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</si>
  <si>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</si>
  <si>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Poznámka k položce:_x000D_
" V ceně položky tyto práce a materiál s celkovými výměrami "_x000D_
" - Uchycení potrubí čtyřhranného na montovanou konstrukci z nosníků kotvenou do konstrukce průřezu přes 0,01 do 0,03 m2, vč. montované konstrukce - 0,2 m " _x000D_
" - Vzduchotechnické potrubí z pozinkovaného plechu čtyřhranné průřezu přes 0,01 do 0,03 m2 - vč. veškerých tvarovek a příslušenství - 0,21 m " (0,2)*1,05_x000D_
" - Montáž izolace tepelné potrubí pásy nebo rohožemi s Al fólií staženými drátem 1x - 0,162 m2 " (0,2)*0,81_x000D_
" - rohož izolační z minerální vlny lamelová s Al fólií tl 40 mm - 0,178 m2 " ((0,2)*0,81)*1,1_x000D_
" V ceně veškeré příslušenství, tvarovky, regulační plechy, náběhové plechy, tlumící vložky, kotvící prvky a spojovací materiál. "_x000D_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</si>
  <si>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</si>
  <si>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</si>
  <si>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</si>
  <si>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</si>
  <si>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- 8,1 m " _x000D_
" - Vzduchotechnické potrubí z pozinkovaného plechu čtyřhranné průřezu přes 0,03 do 0,07 m2 - vč. veškerých tvarovek a příslušenství - 8,505 m " (8,1)*1,05_x000D_
" - Montáž izolace tepelné potrubí pásy nebo rohožemi s Al fólií staženými drátem 1x - 7,128 m2 " (8,1)*0,88_x000D_
" - rohož izolační z minerální vlny lamelová s Al fólií tl 40 mm - 7,841 m2 " ((8,1)*0,88)*1,1_x000D_
" V ceně veškeré příslušenství, tvarovky, regulační plechy, náběhové plechy, tlumící vložky, kotvící prvky a spojovací materiál. "_x000D_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</si>
  <si>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</si>
  <si>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</si>
  <si>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</si>
  <si>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</si>
  <si>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- 14,2 m " _x000D_
" - Vzduchotechnické potrubí z pozinkovaného plechu čtyřhranné průřezu přes 0,03 do 0,07 m2 - vč. veškerých tvarovek a příslušenství - 14,91 m " (14,2)*1,05_x000D_
" - Montáž izolace tepelné potrubí pásy nebo rohožemi s Al fólií staženými drátem 1x - 13,632 m2 " (14,2)*0,96_x000D_
" - rohož izolační z minerální vlny lamelová s Al fólií tl 40 mm - 14,995 m2 " ((14,2)*0,96)*1,1_x000D_
" V ceně veškeré příslušenství, tvarovky, regulační plechy, náběhové plechy, tlumící vložky, kotvící prvky a spojovací materiál. "_x000D_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</si>
  <si>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</si>
  <si>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</si>
  <si>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</si>
  <si>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</si>
  <si>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- 0,595 m2 " (0,5)*1,19_x000D_
" - rohož izolační z minerální vlny lamelová s Al fólií tl 40 mm - 0,655 m2 " ((0,5)*1,19)*1,1_x000D_
" V ceně veškeré příslušenství, tvarovky, regulační plechy, náběhové plechy, tlumící vložky, kotvící prvky a spojovací materiál. "_x000D_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</si>
  <si>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</si>
  <si>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</si>
  <si>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</si>
  <si>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</si>
  <si>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- 1,397 m2 " (1,1)*1,27_x000D_
" - rohož izolační z minerální vlny lamelová s Al fólií tl 40 mm - 1,537 m2 " ((1,1)*1,27)*1,1_x000D_
" V ceně veškeré příslušenství, tvarovky, regulační plechy, náběhové plechy, tlumící vložky, kotvící prvky a spojovací materiál. "_x000D_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</si>
  <si>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</si>
  <si>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</si>
  <si>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</si>
  <si>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</si>
  <si>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- 9,7 m " _x000D_
" - Vzduchotechnické potrubí z pozinkovaného plechu čtyřhranné průřezu přes 0,03 do 0,07 m2 - vč. veškerých tvarovek a příslušenství - 10,185 m " (9,7)*1,05_x000D_
" - Montáž izolace tepelné potrubí pásy nebo rohožemi s Al fólií staženými drátem 1x - 9,506 m2 " (9,7)*0,98_x000D_
" - rohož izolační z minerální vlny lamelová s Al fólií tl 40 mm - 10,457 m2 " ((9,7)*0,98)*1,1_x000D_
" V ceně veškeré příslušenství, tvarovky, regulační plechy, náběhové plechy, tlumící vložky, kotvící prvky a spojovací materiál. "_x000D_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</si>
  <si>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</si>
  <si>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</si>
  <si>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</si>
  <si>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</si>
  <si>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- 24,9 m " _x000D_
" - Vzduchotechnické potrubí z pozinkovaného plechu čtyřhranné průřezu přes 0,03 do 0,07 m2 - vč. veškerých tvarovek a příslušenství - 26,145 m " (24,9)*1,05_x000D_
" - Montáž izolace tepelné potrubí pásy nebo rohožemi s Al fólií staženými drátem 1x - 26,394 m2 " (24,9)*1,06_x000D_
" - rohož izolační z minerální vlny lamelová s Al fólií tl 40 mm - 29,033 m2 " ((24,9)*1,06)*1,1_x000D_
" V ceně veškeré příslušenství, tvarovky, regulační plechy, náběhové plechy, tlumící vložky, kotvící prvky a spojovací materiál. "_x000D_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</si>
  <si>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</si>
  <si>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</si>
  <si>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</si>
  <si>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</si>
  <si>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- 25,4 m " _x000D_
" - Vzduchotechnické potrubí z pozinkovaného plechu čtyřhranné průřezu přes 0,03 do 0,07 m2 - vč. veškerých tvarovek a příslušenství - 26,67 m " (25,4)*1,05_x000D_
" - Montáž izolace tepelné potrubí pásy nebo rohožemi s Al fólií staženými drátem 1x - 28,448 m2 " (25,4)*1,12_x000D_
" - rohož izolační z minerální vlny lamelová s Al fólií tl 40 mm - 31,293 m2 " ((25,4)*1,12)*1,1_x000D_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</si>
  <si>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</si>
  <si>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</si>
  <si>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</si>
  <si>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</si>
  <si>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- 1,2 m " _x000D_
" - Vzduchotechnické potrubí z pozinkovaného plechu čtyřhranné průřezu přes 0,03 do 0,07 m2 - vč. veškerých tvarovek a příslušenství - 1,26 m " (1,2)*1,05_x000D_
" - Montáž izolace tepelné potrubí pásy nebo rohožemi s Al fólií staženými drátem 1x - 1,344 m2 " (1,2)*1,12_x000D_
" - rohož protipožární izolační z minerální vlny lamelová s Al fólií tl 40 mm - 1,748 m2 " ((1,2)*1,12)*1,1_x000D_
" V ceně veškeré příslušenství, tvarovky, regulační plechy, náběhové plechy, tlumící vložky, kotvící prvky a spojovací materiál. "_x000D_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</si>
  <si>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</si>
  <si>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</si>
  <si>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</si>
  <si>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</si>
  <si>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izolační z minerální vlny lamelová s Al fólií tl 40 mm - 1,888 m2 " ((1,1)*1,56)*1,1_x000D_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</si>
  <si>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</si>
  <si>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</si>
  <si>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</si>
  <si>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</si>
  <si>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- 26,0 m " _x000D_
" - Vzduchotechnické potrubí z pozinkovaného plechu čtyřhranné průřezu přes 0,03 do 0,07 m2 - vč. veškerých tvarovek a příslušenství - 27,3 m " (26,0)*1,05_x000D_
" - Montáž izolace tepelné potrubí pásy nebo rohožemi s Al fólií staženými drátem 1x - 28,86 m2 " (26,0)*1,11_x000D_
" - rohož izolační z minerální vlny lamelová s Al fólií tl 40 mm - 31,746 m2 " ((26,0)*1,11)*1,1_x000D_
" V ceně veškeré příslušenství, tvarovky, regulační plechy, náběhové plechy, tlumící vložky, kotvící prvky a spojovací materiál. "_x000D_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</si>
  <si>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</si>
  <si>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</si>
  <si>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</si>
  <si>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</si>
  <si>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- 18,6 m " _x000D_
" - Vzduchotechnické potrubí z pozinkovaného plechu čtyřhranné průřezu přes 0,03 do 0,07 m2 - vč. veškerých tvarovek a příslušenství - 19,53 m " (18,6)*1,05_x000D_
" - Montáž izolace tepelné potrubí pásy nebo rohožemi s Al fólií staženými drátem 1x - 22,134 m2 " (18,6)*1,19_x000D_
" - rohož izolační z minerální vlny lamelová s Al fólií tl 40 mm - 24,347 m2 " ((18,6)*1,19)*1,1_x000D_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</si>
  <si>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</si>
  <si>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</si>
  <si>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</si>
  <si>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</si>
  <si>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- 0,6 m " _x000D_
" - Vzduchotechnické potrubí z pozinkovaného plechu čtyřhranné průřezu přes 0,03 do 0,07 m2 - vč. veškerých tvarovek a příslušenství - 0,63 m " (0,6)*1,05_x000D_
" - Montáž izolace tepelné potrubí pásy nebo rohožemi s Al fólií staženými drátem 1x - 0,714 m2 " (0,6)*1,19_x000D_
" - rohož protipožární izolační z minerální vlny lamelová s Al fólií tl 40 mm - 0,785 m2 " ((0,6)*1,19)*1,1_x000D_
" V ceně veškeré příslušenství, tvarovky, regulační plechy, náběhové plechy, tlumící vložky, kotvící prvky a spojovací materiál. "_x000D_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</si>
  <si>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</si>
  <si>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</si>
  <si>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</si>
  <si>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</si>
  <si>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- 0,3 m " _x000D_
" - Vzduchotechnické potrubí z pozinkovaného plechu čtyřhranné průřezu přes 0,07 do 0,13 m2 - vč. veškerých tvarovek a příslušenství - 0,315 m " (0,3)*1,05_x000D_
" - Montáž izolace tepelné potrubí pásy nebo rohožemi s Al fólií staženými drátem 1x - 0,426 m2 " (0,3)*1,42_x000D_
" - rohož izolační z minerální vlny lamelová s Al fólií tl 40 mm - 0,469 m2 " ((0,3)*1,42)*1,1_x000D_
" V ceně veškeré příslušenství, tvarovky, regulační plechy, náběhové plechy, tlumící vložky, kotvící prvky a spojovací materiál. "_x000D_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</si>
  <si>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</si>
  <si>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</si>
  <si>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</si>
  <si>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</si>
  <si>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- 3,1 m " _x000D_
" - Vzduchotechnické potrubí z pozinkovaného plechu čtyřhranné průřezu přes 0,03 do 0,07 m2 - vč. veškerých tvarovek a příslušenství - 3,255 m " (3,1)*1,05_x000D_
" - Montáž izolace tepelné potrubí pásy nebo rohožemi s Al fólií staženými drátem 1x - 3,689 m2 " (3,1)*1,19_x000D_
" - rohož izolační z minerální vlny lamelová s Al fólií tl 40 mm - 4,058 m2 " ((3,1)*1,19)*1,1_x000D_
" V ceně veškeré příslušenství, tvarovky, regulační plechy, náběhové plechy, tlumící vložky, kotvící prvky a spojovací materiál. "_x000D_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</si>
  <si>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</si>
  <si>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</si>
  <si>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</si>
  <si>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</si>
  <si>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- 10,3 m " _x000D_
" - Vzduchotechnické potrubí z pozinkovaného plechu čtyřhranné průřezu přes 0,07 do 0,13 m2 - vč. veškerých tvarovek a příslušenství - 10,815 m " (10,3)*1,05_x000D_
" - Montáž izolace tepelné potrubí pásy nebo rohožemi s Al fólií staženými drátem 1x - 13,081 m2 " (10,3)*1,27_x000D_
" - rohož izolační z minerální vlny lamelová s Al fólií tl 40 mm - 14,389 m2 " ((10,3)*1,27)*1,1_x000D_
" V ceně veškeré příslušenství, tvarovky, regulační plechy, náběhové plechy, tlumící vložky, kotvící prvky a spojovací materiál. "_x000D_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</si>
  <si>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</si>
  <si>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</si>
  <si>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</si>
  <si>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</si>
  <si>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Poznámka k položce:_x000D_
" V ceně položky tyto práce a materiál s celkovými výměrami "_x000D_
" - Uchycení potrubí čtyřhranného na montovanou konstrukci z nosníků kotvenou do konstrukce průřezu přes 0,03 do 0,07 m2, vč. montované konstrukce - 0,5 m " _x000D_
" - Vzduchotechnické potrubí z pozinkovaného plechu čtyřhranné průřezu přes 0,03 do 0,07 m2 - vč. veškerých tvarovek a příslušenství - 0,525 m " (0,5)*1,05_x000D_
" - Montáž izolace tepelné potrubí pásy nebo rohožemi s Al fólií staženými drátem 1x - 0,64 m2 " (0,5)*1,28_x000D_
" - rohož izolační z minerální vlny lamelová s Al fólií tl 40 mm - 0,704 m2 " ((0,5)*1,28)*1,1_x000D_
" V ceně veškeré příslušenství, tvarovky, regulační plechy, náběhové plechy, tlumící vložky, kotvící prvky a spojovací materiál. "_x000D_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</si>
  <si>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</si>
  <si>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</si>
  <si>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</si>
  <si>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</si>
  <si>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- 9,5 m " _x000D_
" - Vzduchotechnické potrubí z pozinkovaného plechu čtyřhranné průřezu přes 0,07 do 0,13 m2 - vč. veškerých tvarovek a příslušenství - 9,975 m " (9,5)*1,05_x000D_
" - Montáž izolace tepelné potrubí pásy nebo rohožemi s Al fólií staženými drátem 1x - 12,92 m2 " (9,5)*1,36_x000D_
" - rohož izolační z minerální vlny lamelová s Al fólií tl 40 mm - 14,212 m2 " ((9,5)*1,36)*1,1_x000D_
" V ceně veškeré příslušenství, tvarovky, regulační plechy, náběhové plechy, tlumící vložky, kotvící prvky a spojovací materiál. "_x000D_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</si>
  <si>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</si>
  <si>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</si>
  <si>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</si>
  <si>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</si>
  <si>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- 1,8 m " _x000D_
" - Vzduchotechnické potrubí z pozinkovaného plechu čtyřhranné průřezu přes 0,07 do 0,13 m2 - vč. veškerých tvarovek a příslušenství - 1,89 m " (1,8)*1,05_x000D_
" - Montáž izolace tepelné potrubí pásy nebo rohožemi s Al fólií staženými drátem 1x - 2,808 m2 " (1,8)*1,56_x000D_
" - rohož izolační z minerální vlny lamelová s Al fólií tl 40 mm - 3,089 m2 " ((1,8)*1,56)*1,1_x000D_
" V ceně veškeré příslušenství, tvarovky, regulační plechy, náběhové plechy, tlumící vložky, kotvící prvky a spojovací materiál. "_x000D_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</si>
  <si>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</si>
  <si>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</si>
  <si>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</si>
  <si>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</si>
  <si>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- 4,0 m " _x000D_
" - Vzduchotechnické potrubí z pozinkovaného plechu čtyřhranné průřezu přes 0,13 do 0,28 m2 - vč. veškerých tvarovek a příslušenství - 4,2 m " (4,0)*1,05_x000D_
" - Montáž izolace tepelné potrubí pásy nebo rohožemi s Al fólií staženými drátem 1x - 8,32 m2 " (4,0)*2,08_x000D_
" - rohož izolační z minerální vlny lamelová s Al fólií tl 40 mm - 9,152 m2 " ((4,0)*2,08)*1,1_x000D_
" V ceně veškeré příslušenství, tvarovky, regulační plechy, náběhové plechy, tlumící vložky, kotvící prvky a spojovací materiál. "_x000D_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</si>
  <si>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</si>
  <si>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</si>
  <si>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</si>
  <si>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</si>
  <si>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- 2,5 m " _x000D_
" - Vzduchotechnické potrubí z pozinkovaného plechu čtyřhranné průřezu přes 0,13 do 0,28 m2 - vč. veškerých tvarovek a příslušenství - 2,625 m " (2,5)*1,05_x000D_
" - Montáž izolace tepelné potrubí pásy nebo rohožemi s Al fólií staženými drátem 1x - 5,8 m2 " (2,5)*2,32_x000D_
" - rohož izolační z minerální vlny lamelová s Al fólií tl 100 mm - 6,38 m2 " ((2,5)*2,32)*1,1_x000D_
" V ceně veškeré příslušenství, tvarovky, regulační plechy, náběhové plechy, tlumící vložky, kotvící prvky a spojovací materiál. "_x000D_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</si>
  <si>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</si>
  <si>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</si>
  <si>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</si>
  <si>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</si>
  <si>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</si>
  <si>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- 2,3 m " _x000D_
" - Vzduchotechnické potrubí z pozinkovaného plechu čtyřhranné průřezu přes 0,07 do 0,13 m2 - vč. veškerých tvarovek a příslušenství - 2,415 m " (2,3)*1,05_x000D_
" - Montáž izolace tepelné potrubí pásy nebo rohožemi s Al fólií staženými drátem 1x - 3,174 m2 " (2,3)*1,38_x000D_
" - rohož izolační z minerální vlny lamelová s Al fólií tl 40 mm - 3,491 m2 " ((2,3)*1,38)*1,1_x000D_
" V ceně veškeré příslušenství, tvarovky, regulační plechy, náběhové plechy, tlumící vložky, kotvící prvky a spojovací materiál. "_x000D_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</si>
  <si>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</si>
  <si>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</si>
  <si>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</si>
  <si>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</si>
  <si>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- 24,8 m " _x000D_
" - Vzduchotechnické potrubí z pozinkovaného plechu čtyřhranné průřezu přes 0,07 do 0,13 m2 - vč. veškerých tvarovek a příslušenství - 26,04 m " (24,8)*1,05_x000D_
" - Montáž izolace tepelné potrubí pásy nebo rohožemi s Al fólií staženými drátem 1x - 36,208 m2 " (24,8)*1,46_x000D_
" - rohož izolační z minerální vlny lamelová s Al fólií tl 40 mm - 39,829 m2 " ((24,8)*1,46)*1,1_x000D_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</si>
  <si>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</si>
  <si>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</si>
  <si>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</si>
  <si>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</si>
  <si>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 m " _x000D_
" - Vzduchotechnické potrubí z pozinkovaného plechu čtyřhranné průřezu přes 0,07 do 0,13 m2 - vč. veškerých tvarovek a příslušenství - 1,47 m " (1,4)*1,05_x000D_
" - Montáž izolace tepelné potrubí pásy nebo rohožemi s Al fólií staženými drátem 1x - 2,044 m2 " (1,4)*1,46_x000D_
" - rohož protipožární izolační z minerální vlny lamelová s Al fólií tl 40 mm - 2,248 m2 " ((1,4)*1,46)*1,1_x000D_
" V ceně veškeré příslušenství, tvarovky, regulační plechy, náběhové plechy, tlumící vložky, kotvící prvky a spojovací materiál. "_x000D_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</si>
  <si>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</si>
  <si>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</si>
  <si>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</si>
  <si>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</si>
  <si>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- 0,5 m " _x000D_
" - Vzduchotechnické potrubí z pozinkovaného plechu čtyřhranné průřezu přes 0,13 do 0,28 m2 - vč. veškerých tvarovek a příslušenství - 0,525 m " (0,5)*1,05_x000D_
" - Montáž izolace tepelné potrubí pásy nebo rohožemi s Al fólií staženými drátem 1x - 0,845 m2 " (0,5)*1,69_x000D_
" - rohož izolační z minerální vlny lamelová s Al fólií tl 40 mm - 0,93 m2 " ((0,5)*1,69)*1,1_x000D_
" V ceně veškeré příslušenství, tvarovky, regulační plechy, náběhové plechy, tlumící vložky, kotvící prvky a spojovací materiál. "_x000D_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</si>
  <si>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</si>
  <si>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</si>
  <si>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</si>
  <si>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</si>
  <si>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- 0,9 m " _x000D_
" - Vzduchotechnické potrubí z pozinkovaného plechu čtyřhranné průřezu přes 0,13 do 0,28 m2 - vč. veškerých tvarovek a příslušenství - 0,945 m " (0,9)*1,05_x000D_
" - Montáž izolace tepelné potrubí pásy nebo rohožemi s Al fólií staženými drátem 1x - 1,593 m2 " (0,9)*1,77_x000D_
" - rohož izolační z minerální vlny lamelová s Al fólií tl 40 mm - 1,752 m2 " ((0,9)*1,77)*1,1_x000D_
" V ceně veškeré příslušenství, tvarovky, regulační plechy, náběhové plechy, tlumící vložky, kotvící prvky a spojovací materiál. "_x000D_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</si>
  <si>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</si>
  <si>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</si>
  <si>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</si>
  <si>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</si>
  <si>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- 1,2 m " _x000D_
" - Vzduchotechnické potrubí z pozinkovaného plechu čtyřhranné průřezu přes 0,28 do 0,50 m2 - vč. veškerých tvarovek a příslušenství - 1,26 m " (1,2)*1,05_x000D_
" - Montáž izolace tepelné potrubí pásy nebo rohožemi s Al fólií staženými drátem 1x - 2,976 m2 " (1,2)*2,48_x000D_
" - rohož izolační z minerální vlny lamelová s Al fólií tl 40 mm - 3,274 m2 " ((1,2)*2,48)*1,1_x000D_
" V ceně veškeré příslušenství, tvarovky, regulační plechy, náběhové plechy, tlumící vložky, kotvící prvky a spojovací materiál. "_x000D_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</si>
  <si>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</si>
  <si>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</si>
  <si>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</si>
  <si>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</si>
  <si>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- 4,9 m " _x000D_
" - Vzduchotechnické potrubí z pozinkovaného plechu čtyřhranné průřezu přes 0,07 do 0,13 m2 - vč. veškerých tvarovek a příslušenství - 5,145 m " (4,9)*1,05_x000D_
" - Montáž izolace tepelné potrubí pásy nebo rohožemi s Al fólií staženými drátem 1x - 7,252 m2 " (4,9)*1,48_x000D_
" - rohož izolační z minerální vlny lamelová s Al fólií tl 40 mm - 7,977 m2 " ((4,9)*1,48)*1,1_x000D_
" V ceně veškeré příslušenství, tvarovky, regulační plechy, náběhové plechy, tlumící vložky, kotvící prvky a spojovací materiál. "_x000D_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</si>
  <si>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</si>
  <si>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</si>
  <si>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</si>
  <si>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</si>
  <si>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- 7,5 m " _x000D_
" - Vzduchotechnické potrubí z pozinkovaného plechu čtyřhranné průřezu přes 0,07 do 0,13 m2 - vč. veškerých tvarovek a příslušenství - 7,875 m " (7,5)*1,05_x000D_
" - Montáž izolace tepelné potrubí pásy nebo rohožemi s Al fólií staženými drátem 1x - 11,7 m2 " (7,5)*1,56_x000D_
" - rohož izolační z minerální vlny lamelová s Al fólií tl 40 mm - 12,87 m2 " ((7,5)*1,56)*1,1_x000D_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</si>
  <si>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</si>
  <si>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</si>
  <si>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</si>
  <si>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</si>
  <si>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- 1,1 m " _x000D_
" - Vzduchotechnické potrubí z pozinkovaného plechu čtyřhranné průřezu přes 0,07 do 0,13 m2 - vč. veškerých tvarovek a příslušenství - 1,155 m " (1,1)*1,05_x000D_
" - Montáž izolace tepelné potrubí pásy nebo rohožemi s Al fólií staženými drátem 1x - 1,716 m2 " (1,1)*1,56_x000D_
" - rohož protipožární izolační z minerální vlny lamelová s Al fólií tl 40 mm - 1,888 m2 " ((1,1)*1,56)*1,1_x000D_
" V ceně veškeré příslušenství, tvarovky, regulační plechy, náběhové plechy, tlumící vložky, kotvící prvky a spojovací materiál. "_x000D_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</si>
  <si>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</si>
  <si>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</si>
  <si>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</si>
  <si>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</si>
  <si>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- 14,6 m " _x000D_
" - Vzduchotechnické potrubí z pozinkovaného plechu čtyřhranné průřezu přes 0,07 do 0,13 m2 - vč. veškerých tvarovek a příslušenství - 15,33 m " (14,6)*1,05_x000D_
" - Montáž izolace tepelné potrubí pásy nebo rohožemi s Al fólií staženými drátem 1x - 23,36 m2 " (14,6)*1,6_x000D_
" - rohož izolační z minerální vlny lamelová s Al fólií tl 40 mm - 25,696 m2 " ((14,6)*1,6)*1,1_x000D_
" V ceně veškeré příslušenství, tvarovky, regulační plechy, náběhové plechy, tlumící vložky, kotvící prvky a spojovací materiál. "_x000D_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</si>
  <si>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</si>
  <si>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</si>
  <si>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</si>
  <si>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</si>
  <si>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- 14,0 m " _x000D_
" - Vzduchotechnické potrubí z pozinkovaného plechu čtyřhranné průřezu přes 0,13 do 0,28 m2 - vč. veškerých tvarovek a příslušenství - 14,7 m " (14,0)*1,05_x000D_
" - Montáž izolace tepelné potrubí pásy nebo rohožemi s Al fólií staženými drátem 1x - 27,86 m2 " (14,0)*1,99_x000D_
" - rohož protipožární izolační z minerální vlny lamelová s Al fólií tl 40 mm - 30,646 m2 " ((14,0)*1,99)*1,1_x000D_
" V ceně veškeré příslušenství, tvarovky, regulační plechy, náběhové plechy, tlumící vložky, kotvící prvky a spojovací materiál. "_x000D_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</si>
  <si>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</si>
  <si>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</si>
  <si>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</si>
  <si>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</si>
  <si>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- 6,3 m " _x000D_
" - Vzduchotechnické potrubí z pozinkovaného plechu čtyřhranné průřezu přes 0,13 do 0,28 m2 - vč. veškerých tvarovek a příslušenství - 6,615 m " (6,3)*1,05_x000D_
" - Montáž izolace tepelné potrubí pásy nebo rohožemi s Al fólií staženými drátem 1x - 13,104 m2 " (6,3)*2,08_x000D_
" - rohož izolační z minerální vlny lamelová s Al fólií tl 40 mm - 14,414 m2 " ((6,3)*2,08)*1,1_x000D_
" V ceně veškeré příslušenství, tvarovky, regulační plechy, náběhové plechy, tlumící vložky, kotvící prvky a spojovací materiál. "_x000D_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</si>
  <si>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</si>
  <si>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</si>
  <si>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</si>
  <si>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</si>
  <si>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- 20,4 m " _x000D_
" - Vzduchotechnické potrubí z pozinkovaného plechu čtyřhranné průřezu přes 0,13 do 0,28 m2 - vč. veškerých tvarovek a příslušenství - 21,42 m " (20,4)*1,05_x000D_
" - Montáž izolace tepelné potrubí pásy nebo rohožemi s Al fólií staženými drátem 1x - 42,432 m2 " (20,4)*2,08_x000D_
" - rohož izolační z minerální vlny lamelová s Al fólií tl 100 mm - 46,675 m2 " ((20,4)*2,08)*1,1_x000D_
" V ceně veškeré příslušenství, tvarovky, regulační plechy, náběhové plechy, tlumící vložky, kotvící prvky a spojovací materiál. "_x000D_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</si>
  <si>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</si>
  <si>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</si>
  <si>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</si>
  <si>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</si>
  <si>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- 4,3 m " _x000D_
" - Vzduchotechnické potrubí z pozinkovaného plechu čtyřhranné průřezu přes 0,07 do 0,13 m2 - vč. veškerých tvarovek a příslušenství - 4,515 m " (4,3)*1,05_x000D_
" - Montáž izolace tepelné potrubí pásy nebo rohožemi s Al fólií staženými drátem 1x - 7,826 m2 " (4,3)*1,82_x000D_
" - rohož izolační z minerální vlny lamelová s Al fólií tl 40 mm - 8,609 m2 " ((4,3)*1,82)*1,1_x000D_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</si>
  <si>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</si>
  <si>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</si>
  <si>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</si>
  <si>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</si>
  <si>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Poznámka k položce:_x000D_
" V ceně položky tyto práce a materiál s celkovými výměrami "_x000D_
" - Uchycení potrubí čtyřhranného na montovanou konstrukci z nosníků kotvenou do konstrukce průřezu přes 0,07 do 0,13 m2, vč. montované konstrukce - 2,4 m " _x000D_
" - Vzduchotechnické potrubí z pozinkovaného plechu čtyřhranné průřezu přes 0,07 do 0,13 m2 - vč. veškerých tvarovek a příslušenství - 2,52 m " (2,4)*1,05_x000D_
" - Montáž izolace tepelné potrubí pásy nebo rohožemi s Al fólií staženými drátem 1x - 4,368 m2 " (2,4)*1,82_x000D_
" - rohož protipožární izolační z minerální vlny lamelová s Al fólií tl 40 mm - 4,805 m2 " ((2,4)*1,82)*1,1_x000D_
" V ceně veškeré příslušenství, tvarovky, regulační plechy, náběhové plechy, tlumící vložky, kotvící prvky a spojovací materiál. "_x000D_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</si>
  <si>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</si>
  <si>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</si>
  <si>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</si>
  <si>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</si>
  <si>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Poznámka k položce:_x000D_
" V ceně položky tyto práce a materiál s celkovými výměrami "_x000D_
" - Uchycení potrubí čtyřhranného na montovanou konstrukci z nosníků kotvenou do konstrukce průřezu přes 0,28 do 0,50 m2, vč. montované konstrukce - 2,0 m " _x000D_
" - Vzduchotechnické potrubí z pozinkovaného plechu čtyřhranné průřezu přes 0,28 do 0,50 m2 - vč. veškerých tvarovek a příslušenství - 2,1 m " (2,0)*1,05_x000D_
" - Montáž izolace tepelné potrubí pásy nebo rohožemi s Al fólií staženými drátem 1x - 6,0 m2 " (2,0)*3,0_x000D_
" - rohož izolační z minerální vlny lamelová s Al fólií tl 100 mm - 6,6 m2 " ((2,0)*3,0)*1,1_x000D_
" V ceně veškeré příslušenství, tvarovky, regulační plechy, náběhové plechy, tlumící vložky, kotvící prvky a spojovací materiál. "_x000D_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</si>
  <si>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</si>
  <si>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</si>
  <si>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</si>
  <si>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</si>
  <si>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</si>
  <si>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- 5,3 m " _x000D_
" - Vzduchotechnické potrubí z pozinkovaného plechu čtyřhranné průřezu přes 0,79 do 1,13 m2 - vč. veškerých tvarovek a příslušenství - 5,565 m " (5,3)*1,05_x000D_
" - Montáž izolace tepelné potrubí pásy nebo rohožemi s Al fólií staženými drátem 1x - 22,578 m2 " (5,3)*4,26_x000D_
" - rohož izolační z minerální vlny lamelová s Al fólií tl 40 mm - 24,836 m2 " ((5,3)*4,26)*1,1_x000D_
" V ceně veškeré příslušenství, tvarovky, regulační plechy, náběhové plechy, tlumící vložky, kotvící prvky a spojovací materiál. "_x000D_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</si>
  <si>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</si>
  <si>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</si>
  <si>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</si>
  <si>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</si>
  <si>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Poznámka k položce:_x000D_
" V ceně položky tyto práce a materiál s celkovými výměrami "_x000D_
" - Uchycení potrubí čtyřhranného na montovanou konstrukci z nosníků kotvenou do konstrukce průřezu přes 0,50 do 0,79 m2, vč. montované konstrukce - 0,7 m " _x000D_
" - Vzduchotechnické potrubí z pozinkovaného plechu čtyřhranné průřezu přes 0,50 do 0,79 m2 - vč. veškerých tvarovek a příslušenství - 0,735 m " (0,7)*1,05_x000D_
" - Montáž izolace tepelné potrubí pásy nebo rohožemi s Al fólií staženými drátem 1x - 2,38 m2 " (0,7)*3,4_x000D_
" - rohož izolační z minerální vlny lamelová s Al fólií tl 40 mm - 2,618 m2 " ((0,7)*3,4)*1,1_x000D_
" V ceně veškeré příslušenství, tvarovky, regulační plechy, náběhové plechy, tlumící vložky, kotvící prvky a spojovací materiál. "_x000D_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</si>
  <si>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</si>
  <si>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</si>
  <si>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</si>
  <si>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</si>
  <si>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- 3,0 m " _x000D_
" - Vzduchotechnické potrubí z pozinkovaného plechu čtyřhranné průřezu přes 0,13 do 0,28 m2 - vč. veškerých tvarovek a příslušenství - 3,15 m " (3,0)*1,05_x000D_
" - Montáž izolace tepelné potrubí pásy nebo rohožemi s Al fólií staženými drátem 1x - 7,83 m2 " (3,0)*2,61_x000D_
" - rohož izolační z minerální vlny lamelová s Al fólií tl 40 mm - 8,613 m2 " ((3,0)*2,61)*1,1_x000D_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</si>
  <si>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</si>
  <si>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</si>
  <si>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</si>
  <si>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</si>
  <si>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- 1,1 m " _x000D_
" - Vzduchotechnické potrubí z pozinkovaného plechu čtyřhranné průřezu přes 0,13 do 0,28 m2 - vč. veškerých tvarovek a příslušenství - 1,155 m " (1,1)*1,05_x000D_
" - Montáž izolace tepelné potrubí pásy nebo rohožemi s Al fólií staženými drátem 1x - 2,871 m2 " (1,1)*2,61_x000D_
" - rohož protipožární izolační z minerální vlny lamelová s Al fólií tl 40 mm - 3,158 m2 " ((1,1)*2,61)*1,1_x000D_
" V ceně veškeré příslušenství, tvarovky, regulační plechy, náběhové plechy, tlumící vložky, kotvící prvky a spojovací materiál. "_x000D_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</si>
  <si>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</si>
  <si>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</si>
  <si>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</si>
  <si>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</si>
  <si>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Poznámka k položce:_x000D_
" V ceně položky tyto práce a materiál s celkovými výměrami "_x000D_
" - Uchycení potrubí čtyřhranného na montovanou konstrukci z nosníků kotvenou do konstrukce průřezu přes 0,13 do 0,28 m2, vč. montované konstrukce - 1,6 m " _x000D_
" - Vzduchotechnické potrubí z pozinkovaného plechu čtyřhranné průřezu přes 0,13 do 0,28 m2 - vč. veškerých tvarovek a příslušenství - 1,68 m " (1,6)*1,05_x000D_
" - Montáž izolace tepelné potrubí pásy nebo rohožemi s Al fólií staženými drátem 1x - 4,176 m2 " (1,6)*2,61_x000D_
" - rohož izolační z minerální vlny lamelová s Al fólií tl 100 mm - 5,016 m2 " ((1,6)*2,85)*1,1_x000D_
" V ceně veškeré příslušenství, tvarovky, regulační plechy, náběhové plechy, tlumící vložky, kotvící prvky a spojovací materiál. "_x000D_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</si>
  <si>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</si>
  <si>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</si>
  <si>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</si>
  <si>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</si>
  <si>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Poznámka k položce:_x000D_
" V ceně položky tyto práce a materiál s celkovými výměrami "_x000D_
" - Uchycení potrubí čtyřhranného na montovanou konstrukci z nosníků kotvenou do konstrukce průřezu přes 0,79 do 1,13 m2, vč. montované konstrukce - 2,0 m " _x000D_
" - Vzduchotechnické potrubí z pozinkovaného plechu čtyřhranné průřezu přes 0,79 do 1,13 m2 - vč. veškerých tvarovek a příslušenství - 2,1 m " (2,0)*1,05_x000D_
" - Montáž izolace tepelné potrubí pásy nebo rohožemi s Al fólií staženými drátem 1x - 8,16 m2 " (2,0)*4,08_x000D_
" - rohož izolační z minerální vlny lamelová s Al fólií tl 40 mm - 8,976 m2 " ((2,0)*4,08)*1,1_x000D_
" V ceně veškeré příslušenství, tvarovky, regulační plechy, náběhové plechy, tlumící vložky, kotvící prvky a spojovací materiál. "_x000D_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</si>
  <si>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</si>
  <si>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</si>
  <si>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</si>
  <si>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</si>
  <si>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"_x000D_
" V ceně také vyzkoušení potrubí po napojení. "_x000D_
" V ceně také případný přesun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</si>
  <si>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</si>
  <si>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</si>
  <si>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</si>
  <si>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Poznámka k položce:_x000D_
" Zajištění prostupů potrubí vzduchotechniky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</si>
  <si>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</si>
  <si>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Vzduchotechnika - Koncové prvky</t>
  </si>
  <si>
    <t>751993101 SPC</t>
  </si>
  <si>
    <t>D+M Talířový ventil D 100 - Specifikace dle PD - TVO / TVP</t>
  </si>
  <si>
    <t>Poznámka k položce:_x000D_
" Včetně napojení potrubí, zaregulování "</t>
  </si>
  <si>
    <t>" Talířový ventil na potrubí. "</t>
  </si>
  <si>
    <t>" 1. NP " (12,0)</t>
  </si>
  <si>
    <t>751993102 SPC</t>
  </si>
  <si>
    <t>D+M Talířový ventil D 125 - Specifikace dle PD - TVO / TVP</t>
  </si>
  <si>
    <t>751993103 SPC</t>
  </si>
  <si>
    <t>D+M Talířový ventil D 160 - Specifikace dle PD - TVO / TVP</t>
  </si>
  <si>
    <t>751993201 SPC</t>
  </si>
  <si>
    <t>D+M Stropní difusor pro kruhové potrubí přívodní / odvodní - RS14 - 125 - Specifikace dle PD - RS</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</si>
  <si>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</si>
  <si>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</si>
  <si>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</si>
  <si>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</si>
  <si>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</si>
  <si>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</si>
  <si>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 Stropní difusor pro kruhové potrubí - RS15 - 160. "</t>
  </si>
  <si>
    <t>751993203 SPC</t>
  </si>
  <si>
    <t>D+M Stropní difusor pro kruhové potrubí přívodní / odvodní - RS15 - 200 - Specifikace dle PD - RS</t>
  </si>
  <si>
    <t>" Stropní difusor pro kruhové potrubí - RS15 - 200. "</t>
  </si>
  <si>
    <t>751993301 SPC</t>
  </si>
  <si>
    <t>D+M Mřížová výustka s regulací 200×100 mm - odvodní - Specifikace dle PD - MVO</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</si>
  <si>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</si>
  <si>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</si>
  <si>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</si>
  <si>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</si>
  <si>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</si>
  <si>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751993303 SPC</t>
  </si>
  <si>
    <t>D+M Mřížová výustka s regulací 200×100 mm - přívodní - Specifikace dle PD - MVP</t>
  </si>
  <si>
    <t>751993304 SPC</t>
  </si>
  <si>
    <t>D+M Mřížová výustka s regulací 200×150 mm - přívodní - Specifikace dle PD - MVP</t>
  </si>
  <si>
    <t>" Včetně napojení potrubí, osazovacího rámečku a veškerého nutního příslušenství a prací. "</t>
  </si>
  <si>
    <t>751993305 SPC</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</si>
  <si>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</si>
  <si>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</si>
  <si>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</si>
  <si>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</si>
  <si>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</si>
  <si>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</si>
  <si>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</si>
  <si>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</si>
  <si>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</si>
  <si>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 Protidešťová želuzie 800×500 mm. "</t>
  </si>
  <si>
    <t>751993404 SPC</t>
  </si>
  <si>
    <t>D+M Protidešťová žaluzie 1400×1250 mm - Specifikace dle PD - PZ</t>
  </si>
  <si>
    <t>" Protidešťová želuzie 1400×1250 mm. "</t>
  </si>
  <si>
    <t>751993501 SPC</t>
  </si>
  <si>
    <t>D+M Regulační klapka pro kruhové potrubí DN 100 mm, ruční, těsná - Specifikace dle PD - RK</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</si>
  <si>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</si>
  <si>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</si>
  <si>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</si>
  <si>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</si>
  <si>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 Regulační klapka pro kruhové potrubí D 125 - manuální ovládání. "</t>
  </si>
  <si>
    <t>751993503 SPC</t>
  </si>
  <si>
    <t>D+M Regulační klapka pro kruhové potrubí DN 160 mm, ruční, těsná - Specifikace dle PD - RK</t>
  </si>
  <si>
    <t>" Regulační klapka pro kruhové potrubí D 160 - manuální ovládání. "</t>
  </si>
  <si>
    <t>751993504 SPC</t>
  </si>
  <si>
    <t>D+M Regulační klapka pro kruhové potrubí DN 200 mm, ruční, těsná - Specifikace dle PD - RK</t>
  </si>
  <si>
    <t>" Regulační klapka pro kruhové potrubí D 200 - manuální ovládání. "</t>
  </si>
  <si>
    <t>751993601 SPC</t>
  </si>
  <si>
    <t>D+M Regulátor konstantního průtoku vzduchu pro kruhové potrubí DN 100, ruční ovládaní - Specifikace dle PD - CAV</t>
  </si>
  <si>
    <t>" Regulátor konstantního průtoku vzduchu pro kruhové potrubí D 100.  Ovládaní ruční. "</t>
  </si>
  <si>
    <t>751993602 SPC</t>
  </si>
  <si>
    <t>D+M Regulátor konstantního průtoku vzduchu pro kruhové potrubí DN 125, ruční ovládaní - Specifikace dle PD - CAV</t>
  </si>
  <si>
    <t>"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</si>
  <si>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</si>
  <si>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</si>
  <si>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</si>
  <si>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</si>
  <si>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 Regulátor konstantního průtoku vzduchu pro kruhové potrubí D 160.  Ovládaní ruční. "</t>
  </si>
  <si>
    <t>" 1. NP " (15,0)</t>
  </si>
  <si>
    <t>751993604 SPC</t>
  </si>
  <si>
    <t>D+M Regulátor konstantního průtoku vzduchu pro kruhové potrubí DN 200, ruční ovládaní - Specifikace dle PD - CAV</t>
  </si>
  <si>
    <t>" Regulátor konstantního průtoku vzduchu pro kruhové potrubí D 200.  Ovládaní ruční. "</t>
  </si>
  <si>
    <t>751993605 SPC</t>
  </si>
  <si>
    <t>D+M Regulátor konstantního průtoku vzduchu pro čtyřhranné potrubí 160×160 mm, ruční ovládaní - Specifikace dle PD - CAV</t>
  </si>
  <si>
    <t>" Regulátor konstantního průtoku vzduchu pro čtyřhranné potrubí 160×160 mm. Ovládaní ruční. "</t>
  </si>
  <si>
    <t>751993606 SPC</t>
  </si>
  <si>
    <t>D+M Regulátor konstantního průtoku vzduchu pro čtyřhranné potrubí 200×160 mm, ruční ovládaní - Specifikace dle PD - CAV</t>
  </si>
  <si>
    <t>" Regulátor konstantního průtoku vzduchu pro čtyřhranné potrubí 200×160 mm.  Ovládaní ruční. "</t>
  </si>
  <si>
    <t>751993607 SPC</t>
  </si>
  <si>
    <t>D+M Regulátor konstantního průtoku vzduchu pro čtyřhranné potrubí 300×200 mm, ruční ovládaní - Specifikace dle PD - CAV</t>
  </si>
  <si>
    <t>" Regulátor konstantního průtoku vzduchu pro čtyřhranné potrubí 300×200 mm.  Ovládaní ruční. "</t>
  </si>
  <si>
    <t>751993701 SPC</t>
  </si>
  <si>
    <t>D+M Požární klapka se servopohonem pro kruhové potrubí D 125 mm - Specifikace dle PD - PK</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</si>
  <si>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</si>
  <si>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</si>
  <si>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</si>
  <si>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</si>
  <si>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 Požární klapka se servopohonem pro kruhové potrubí D 200. "</t>
  </si>
  <si>
    <t>751993703 SPC</t>
  </si>
  <si>
    <t>D+M Požární klapka se servopohonem pro čtyřhranné potrubí 280×200 mm - Specifikace dle PD - PK</t>
  </si>
  <si>
    <t>" Požární klapka se servopohonem pro čtyřhranné potrubí 280×200 mm. "</t>
  </si>
  <si>
    <t>751993704 SPC</t>
  </si>
  <si>
    <t>D+M Požární klapka se servopohonem pro čtyřhranné potrubí 315×200 mm - Specifikace dle PD - PK</t>
  </si>
  <si>
    <t>" Požární klapka se servopohonem pro čtyřhranné potrubí 315×200 mm. "</t>
  </si>
  <si>
    <t>751993705 SPC</t>
  </si>
  <si>
    <t>D+M Požární klapka se servopohonem pro čtyřhranné potrubí 450×200 mm - Specifikace dle PD - PK</t>
  </si>
  <si>
    <t>" Požární klapka se servopohonem pro čtyřhranné potrubí 450×200 mm. "</t>
  </si>
  <si>
    <t>751993706 SPC</t>
  </si>
  <si>
    <t>D+M Požární klapka se servopohonem pro čtyřhranné potrubí 500×200 mm - Specifikace dle PD - PK</t>
  </si>
  <si>
    <t>" Požární klapka se servopohonem pro čtyřhranné potrubí 500×200 mm. "</t>
  </si>
  <si>
    <t>751993707 SPC</t>
  </si>
  <si>
    <t>D+M Požární klapka se servopohonem pro čtyřhranné potrubí 560×355 mm - Specifikace dle PD - PK</t>
  </si>
  <si>
    <t>" Požární klapka se servopohonem pro čtyřhranné potrubí 560×355 mm. "</t>
  </si>
  <si>
    <t>751993708 SPC</t>
  </si>
  <si>
    <t>D+M Požární klapka se servopohonem pro čtyřhranné potrubí 560×400 mm - Specifikace dle PD - PK</t>
  </si>
  <si>
    <t>" Požární klapka se servopohonem pro čtyřhranné potrubí 560×400 mm. "</t>
  </si>
  <si>
    <t>751993709 SPC</t>
  </si>
  <si>
    <t>D+M Požární klapka se servopohonem pro čtyřhranné potrubí 630×200 mm - Specifikace dle PD - PK</t>
  </si>
  <si>
    <t>" Požární klapka se servopohonem pro čtyřhranné potrubí 630×200 mm. "</t>
  </si>
  <si>
    <t>751993801 SPC</t>
  </si>
  <si>
    <t>D+M Tlumič hluku do čtyřhranného potrubí 300×400 mm, s TI tl. 50 mm, délka 950 mm - Specifikace dle PD - TH</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</si>
  <si>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</si>
  <si>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</si>
  <si>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</si>
  <si>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</si>
  <si>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751993803 SPC</t>
  </si>
  <si>
    <t>D+M Tlumič hluku do čtyřhranného potrubí 400×560 mm, s TI tl. 50 mm, délka 1 500 mm - Specifikace dle PD - TH</t>
  </si>
  <si>
    <t>751993804 SPC</t>
  </si>
  <si>
    <t>D+M Tlumič hluku do čtyřhranného potrubí 400×710 mm, s TI tl. 50 mm, délka 800 mm - Specifikace dle PD - TH</t>
  </si>
  <si>
    <t>751993805 SPC</t>
  </si>
  <si>
    <t>D+M Tlumič hluku do čtyřhranného potrubí 560×400 mm, s TI tl. 100 mm, délka 1 050 mm - Specifikace dle PD - TH</t>
  </si>
  <si>
    <t>751993806 SPC</t>
  </si>
  <si>
    <t>D+M Tlumič hluku do čtyřhranného potrubí 560×400 mm, s TI tl. 50 mm, délka 1 500 mm - Specifikace dle PD - TH</t>
  </si>
  <si>
    <t>751993807 SPC</t>
  </si>
  <si>
    <t>D+M Tlumič hluku do čtyřhranného potrubí 560×400 mm, s TI tl. 100 mm, délka 1 500 mm - Specifikace dle PD - TH</t>
  </si>
  <si>
    <t>751993808 SPC</t>
  </si>
  <si>
    <t>D+M Tlumič hluku do čtyřhranného potrubí 560×400 mm, s TI tl. 50 mm, délka 1 550 mm - Specifikace dle PD - TH</t>
  </si>
  <si>
    <t>751993809 SPC</t>
  </si>
  <si>
    <t>D+M Tlumič hluku do čtyřhranného potrubí 710×200 mm, s TI tl. 50 mm, délka 1 250 mm - Specifikace dle PD - TH</t>
  </si>
  <si>
    <t>751993810 SPC</t>
  </si>
  <si>
    <t>D+M Tlumič hluku do čtyřhranného potrubí 710×250 mm, s TI tl. 50 mm, délka 1 250 mm - Specifikace dle PD - TH</t>
  </si>
  <si>
    <t>751993811 SPC</t>
  </si>
  <si>
    <t>D+M Tlumič hluku do čtyřhranného potrubí 800×150 mm, s TI tl. 50 mm, délka 950 mm - Specifikace dle PD - TH</t>
  </si>
  <si>
    <t>751994101 SPC</t>
  </si>
  <si>
    <t>D+M Bezpečnostní štítky pro označení zařízení VZT - Specifikace dle PD</t>
  </si>
  <si>
    <t>751994102 SPC</t>
  </si>
  <si>
    <t>D+M Zprovoznění, měření, kontrola, seřízení a zaregulování soustavy</t>
  </si>
  <si>
    <t>Poznámka k položce:_x000D_
" Měření hlukových parametrů. "_x000D_
" Vyzkoušení systému - individuální, funkční a komplexní. "_x000D_
" Zkušební provoz. "_x000D_
" Sepsání záznamů. "</t>
  </si>
  <si>
    <t>" Zaregulování, měření a seřízení průtoku vzduchu. " (1,0)</t>
  </si>
  <si>
    <t>751994103 SPC</t>
  </si>
  <si>
    <t>D+M Revizní dvířka do SDK podhledu - Specifikace dle PD</t>
  </si>
  <si>
    <t>" Revizní dvířka pro kontrolu VZT - 500×500 mm. "</t>
  </si>
  <si>
    <t>" 1. NP  -m. 1.01a " (1,0)</t>
  </si>
  <si>
    <t>751994104 SPC</t>
  </si>
  <si>
    <t>D+M Armatury, prvky a vybavení pro rozvody vzduchotechniky</t>
  </si>
  <si>
    <t>Poznámka k položce:_x000D_
" Armatury, prvky a vybavení pro rozvody vzduchotechniky nutné pro zajištění prací, uvedené v PD, či nutné pro zajištění správné funkčnosti, ale nespecifikované v soupise prací. "_x000D_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</si>
  <si>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</si>
  <si>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</si>
  <si>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</si>
  <si>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</si>
  <si>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</si>
  <si>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</si>
  <si>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</si>
  <si>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</si>
  <si>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</si>
  <si>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</si>
  <si>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</si>
  <si>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</si>
  <si>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celku."_x000D_
" Včetně skříně pro rozdělovač. V ceně kotvící prvky. "</t>
  </si>
  <si>
    <t>" Rozdělovač / sběrač pro podlahové vytápění - 7 okruhů - RS2 " (1,0)</t>
  </si>
  <si>
    <t>" Rozdělovač / sběrač pro podlahové vytápění - 12 okruhů - RS3 " (1,0)</t>
  </si>
  <si>
    <t>731999104 SPC</t>
  </si>
  <si>
    <t>" Rozdělovač / sběrač pro podlahové vytápění - 12 okruhů - RS4 " (1,0)</t>
  </si>
  <si>
    <t>731999201 SPC</t>
  </si>
  <si>
    <t>D+M Řídící jednotka pro termostaty k podlahovému vytápění vč. skříně - Speifikace dle PD</t>
  </si>
  <si>
    <t>Poznámka k položce:_x000D_
" Řídící jednotka pro termostaty vč. veškerého příslušenství nutného ke zprovoznění a zajistění správné funkce - kotvící prvky, prokabelování, naprogramování, případného odzkoušení, regulace, apod.  "_x000D_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</si>
  <si>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</si>
  <si>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</si>
  <si>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</si>
  <si>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</si>
  <si>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</si>
  <si>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</si>
  <si>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</si>
  <si>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</si>
  <si>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</si>
  <si>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</si>
  <si>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</si>
  <si>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</si>
  <si>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</si>
  <si>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</si>
  <si>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</si>
  <si>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</si>
  <si>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</si>
  <si>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 Oběhové čerpadlo s regulovatelnými otáčkami pro VĚTEV VZT, m = 1,64 m3/h, H = 90 kPa, 230 V. " (1,0)</t>
  </si>
  <si>
    <t>731999303 SPC</t>
  </si>
  <si>
    <t>D+M Oběhové čerpadlo s regulovatelnými otáčkami - Speifikace dle PD - OČ03</t>
  </si>
  <si>
    <t>" Oběhové čerpadlo s regulovatelnými otáčkami pro VZT JEDNOTKU č. 2, m = 0,64 m3/h, H = 75 kPa, 230 V. " (1,0)</t>
  </si>
  <si>
    <t>731999304 SPC</t>
  </si>
  <si>
    <t>D+M Oběhové čerpadlo s regulovatelnými otáčkami - Speifikace dle PD - OČ04</t>
  </si>
  <si>
    <t>" Oběhové čerpadlo s regulovatelnými otáčkami pro VZT JEDNOTKU č. 1, m = 1,00 m3/h, H = 85 kPa, 230 V. " (1,0)</t>
  </si>
  <si>
    <t>998731201</t>
  </si>
  <si>
    <t>Přesun hmot procentní pro kotelny v objektech v do 6 m - 2,81 %</t>
  </si>
  <si>
    <t>https://podminky.urs.cz/item/CS_URS_2024_02/998731201</t>
  </si>
  <si>
    <t>Poznámka k položce:_x000D_
" POZN: Hodnotu v popisu položky je nutno doplnit pro základní výpočet přesunu hmot do sloupce jednotkové ceny dle ceníkových standardů.  V tomto případě je to hodnota 2,81. "</t>
  </si>
  <si>
    <t>Hodinová zúčtovací sazba topenář</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</si>
  <si>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</si>
  <si>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</si>
  <si>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</si>
  <si>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</si>
  <si>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</si>
  <si>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18x1 mm - 146,96 m " (133,6)*1,1_x000D_
" - Montáž izolace tepelné potrubí potrubními pouzdry s Al fólií staženými Al páskou 1x D do 50 mm - 133,6 m " _x000D_
" - pouzdro izolační potrubní z minerální vlny s Al fólií, TI tl. 40mm - 146,96 m " (133,6)*1,1_x000D_
" V ceně veškeré příslušenství, tvarovky,kotvící prvky a spojovací materiál. "</t>
  </si>
  <si>
    <t>" Měděné potrubí - 1. PP + 1. NP " (87,6)+(46,0)</t>
  </si>
  <si>
    <t>733223104 RTO</t>
  </si>
  <si>
    <t>D+M Potrubí měděné spojované pájením D 22x1,0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</si>
  <si>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22x1 mm - 33,22 m " (30,2)*1,1_x000D_
" - Montáž izolace tepelné potrubí potrubními pouzdry s Al fólií staženými Al páskou 1x D do 50 mm - 30,2 m " _x000D_
" - pouzdro izolační potrubní z minerální vlny s Al fólií, TI tl. 40mm - 33,22 m " (30,2)*1,1_x000D_
" V ceně veškeré příslušenství, tvarovky,kotvící prvky a spojovací materiál. "</t>
  </si>
  <si>
    <t>" Měděné potrubí - 1. PP + 1. NP " (30,2)+(0)</t>
  </si>
  <si>
    <t>733223105 RTO</t>
  </si>
  <si>
    <t>D+M Potrubí měděné spojované pájením D 28x1,5 + TI tl. 40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</si>
  <si>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28x1,5 mm - 55,55 m " (50,5)*1,1_x000D_
" - Montáž izolace tepelné potrubí potrubními pouzdry s Al fólií staženými Al páskou 1x D do 50 mm - 50,5 m " _x000D_
" - pouzdro izolační potrubní z minerální vlny s Al fólií, TI tl. 40mm - 55,55 m " (50,5)*1,1_x000D_
" V ceně veškeré příslušenství, tvarovky,kotvící prvky a spojovací materiál. "</t>
  </si>
  <si>
    <t>" Měděné potrubí - 1. PP + 1. NP " (42,9)+(7,6)</t>
  </si>
  <si>
    <t>733223106 RTO</t>
  </si>
  <si>
    <t>D+M Potrubí měděné spojované pájením D 35x1,5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</si>
  <si>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35x1,5 mm - 150,81 m " (137,1)*1,1_x000D_
" - Montáž izolace tepelné potrubí potrubními pouzdry s Al fólií staženými Al páskou 1x D do 50 mm - 137,1 m " _x000D_
" - pouzdro izolační potrubní z minerální vlny s Al fólií, TI tl. 50mm - 150,81 m " (137,1)*1,1_x000D_
" V ceně veškeré příslušenství, tvarovky,kotvící prvky a spojovací materiál. "</t>
  </si>
  <si>
    <t>" Měděné potrubí - 1. PP + 1. NP " (51,4)+(85,7)</t>
  </si>
  <si>
    <t>733223107 RTO</t>
  </si>
  <si>
    <t>D+M Potrubí měděné spojované pájením D 42x1,5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</si>
  <si>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42x1,5 mm - 127,16 m " (115,6)*1,1_x000D_
" - Montáž izolace tepelné potrubí potrubními pouzdry s Al fólií staženými Al páskou 1x D do 50 mm - 115,6 m " _x000D_
" - pouzdro izolační potrubní z minerální vlny s Al fólií, TI tl. 50mm - 127,16 m " (115,6)*1,1_x000D_
" V ceně veškeré příslušenství, tvarovky,kotvící prvky a spojovací materiál. "</t>
  </si>
  <si>
    <t>" Měděné potrubí - 1. PP + 1. NP " (105,6)+(10,0)</t>
  </si>
  <si>
    <t>733223108 RTO</t>
  </si>
  <si>
    <t>D+M Potrubí měděné spojované pájením D 54x2,0 + TI tl. 50 mm - Specifikace dle PD</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</si>
  <si>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_x000D_
" V ceně položky tyto práce a materiál s celkovými výměrami: "_x000D_
" - Potrubí měděné spojované pájením D 54x2 mm - 106,37 m " (96,7)*1,1_x000D_
" - Montáž izolace tepelné potrubí potrubními pouzdry s Al fólií staženými Al páskou 1x D přes 50 do 100 mm - 96,7 m " _x000D_
" - pouzdro izolační potrubní z minerální vlny s Al fólií, TI tl. 50mm - 106,37 m " (96,7)*1,1_x000D_
" V ceně veškeré příslušenství, tvarovky,kotvící prvky a spojovací materiál. "</t>
  </si>
  <si>
    <t>" Měděné potrubí - 1. PP + 1. NP " (96,3)+(0,4)</t>
  </si>
  <si>
    <t>733224209 RTO</t>
  </si>
  <si>
    <t>Příplatek k potrubí měděnému za potrubí vedené v kotelnách nebo strojovnách - Specifikace dle PD</t>
  </si>
  <si>
    <t>" Příplatek za potrubí vedené ve strojovně, kotelně. " (1,0)</t>
  </si>
  <si>
    <t>733291101</t>
  </si>
  <si>
    <t>Zkouška těsnosti potrubí měděné D do 35x1,5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</si>
  <si>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</si>
  <si>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</si>
  <si>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</si>
  <si>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</si>
  <si>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</si>
  <si>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</si>
  <si>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</si>
  <si>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</si>
  <si>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https://podminky.urs.cz/item/CS_URS_2024_02/733291102</t>
  </si>
  <si>
    <t>" Zkouška těsnosti potrubí 42×1,5 (DN 40) " 115,6</t>
  </si>
  <si>
    <t>" Zkouška těsnosti potrubí 54×2,0 (DN 50) " 96,7</t>
  </si>
  <si>
    <t>733391001 SPC</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</si>
  <si>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</si>
  <si>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"_x000D_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</si>
  <si>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</si>
  <si>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</si>
  <si>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do D 32x3,0</t>
  </si>
  <si>
    <t>https://podminky.urs.cz/item/CS_URS_2024_02/733391101</t>
  </si>
  <si>
    <t>" Zkouška potrubí plastového " 537,5</t>
  </si>
  <si>
    <t>733511902 SPC</t>
  </si>
  <si>
    <t>D+M Podlahové teplovodní vytápění - Specifikace dle PD</t>
  </si>
  <si>
    <t>Poznámka k položce:_x000D_
" V ceně rozvody podlahového vytápění - PE-Xb/Al//PE-Xb 17x2,0 mm - ± 2 336 m, armatury, šroubení, ochranné trubky. Tepelně izolační desky, tvarované desky, reflexní fólie, příchytné spony,včetně armatur a tvarovek."_x000D_
 " V ceně, příprava podkladu, tepelná izolace, související zednické výpomoci (přisekání, zasekání, zamazání, apod.). V ceně montážní materiál (příponky, těsnící materiál, upevňovací a kotvící prvky apod.) "_x000D_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</si>
  <si>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</si>
  <si>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</si>
  <si>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</si>
  <si>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</si>
  <si>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</si>
  <si>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</si>
  <si>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</si>
  <si>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</si>
  <si>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</si>
  <si>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</si>
  <si>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</si>
  <si>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</si>
  <si>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</si>
  <si>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</si>
  <si>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</si>
  <si>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</si>
  <si>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Poznámka k položce:_x000D_
" Zajištění prostupů potrubí vytápění mezi jednotlivými požárními úseky protipožárními prvky - ucpávkami, tmely, pěny, disky, apod. - požadované požární odolnosti. "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</si>
  <si>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</si>
  <si>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998733201</t>
  </si>
  <si>
    <t>Přesun hmot procentní pro rozvody potrubí v objektech v do 6 m - 3,19 %</t>
  </si>
  <si>
    <t>https://podminky.urs.cz/item/CS_URS_2024_02/998733201</t>
  </si>
  <si>
    <t>Poznámka k položce:_x000D_
" POZN: Hodnotu v popisu položky je nutno doplnit pro základní výpočet přesunu hmot do sloupce jednotkové ceny dle ceníkových standardů.  V tomto případě je to hodnota 3,19. "</t>
  </si>
  <si>
    <t>" Stavební práce a dodávky spojené s provedením funkčního celku 733 " (10,0)</t>
  </si>
  <si>
    <t>Ústřední vytápění - Armatury</t>
  </si>
  <si>
    <t>734991101 SPC</t>
  </si>
  <si>
    <t>" Koulový kohout vytápení - DN 25 " 12</t>
  </si>
  <si>
    <t>734991102 SPC</t>
  </si>
  <si>
    <t>D+M Kohout kulový uzavírací DN 32 - Specifikace dle PD - KK</t>
  </si>
  <si>
    <t>" Koulový kohout vytápení - DN 32 " 6</t>
  </si>
  <si>
    <t>734991103 SPC</t>
  </si>
  <si>
    <t>D+M Kohout kulový uzavírací DN 50 - Specifikace dle PD - KK</t>
  </si>
  <si>
    <t>" Koulový kohout vytápení - DN 50 " 4</t>
  </si>
  <si>
    <t>734991154 SPC</t>
  </si>
  <si>
    <t>D+M Kulový kohout plnoprůtokový s vypouštěním DN 25 - Specifikace dle PD - KKV</t>
  </si>
  <si>
    <t>-1495164950</t>
  </si>
  <si>
    <t xml:space="preserve">Poznámka k položce:_x000D_
" Tělo : Mosaz-choromované, Koule : Mosaz-chromované, ocelová páčka potažená plastem. Vypouštěcí ventil 3/8" " _x000D_
</t>
  </si>
  <si>
    <t xml:space="preserve">" Koulový kohout s vypouštěním - DN 25 " </t>
  </si>
  <si>
    <t>" Pro nejnižší a důležitá místa jednotlivých větví - předpoklad 6 ks " (6,0)</t>
  </si>
  <si>
    <t>734991155 SPC</t>
  </si>
  <si>
    <t>-1241990276</t>
  </si>
  <si>
    <t xml:space="preserve">" Koulový kohout s vypouštěním - DN 32 " </t>
  </si>
  <si>
    <t>" Pro nejnižší a důležitá místa jednotlivých větví - předpoklad 2 ks " (2,0)</t>
  </si>
  <si>
    <t>734991156 SPC</t>
  </si>
  <si>
    <t>D+M Kulový kohout plnoprůtokový s vypouštěním DN 40 - Specifikace dle PD - KKV</t>
  </si>
  <si>
    <t>420557119</t>
  </si>
  <si>
    <t xml:space="preserve">" Koulový kohout s vypouštěním - DN 40 " </t>
  </si>
  <si>
    <t>" Pro nejnižší a důležitá místa jednotlivých větví - předpoklad 4 ks " (4,0)</t>
  </si>
  <si>
    <t>734991157 SPC</t>
  </si>
  <si>
    <t>D+M Kulový kohout plnoprůtokový s vypouštěním DN 50 - Specifikace dle PD - KKV</t>
  </si>
  <si>
    <t>-255386527</t>
  </si>
  <si>
    <t xml:space="preserve">" Koulový kohout s vypouštěním - DN 50 " </t>
  </si>
  <si>
    <t>734991201 SPC</t>
  </si>
  <si>
    <t>D+M Vypouštěcí ventil s hadicovým připojením DN 15 - Specifikace dle PD - VVT</t>
  </si>
  <si>
    <t>Poznámka k položce:_x000D_
" Tělo : Mosaz-choromované. Ovládání: ocelová páčka potažená plastem. "</t>
  </si>
  <si>
    <t>" Vypouštěcí venti ls hadicovým připojením - DN 15 " 14</t>
  </si>
  <si>
    <t>734991301 SPC</t>
  </si>
  <si>
    <t>D+M Zpětná klapka závitová DN 15 - Specifikace dle PD - ZKZ</t>
  </si>
  <si>
    <t>Poznámka k položce:_x000D_
" Tělo : Nerez ocel-závitové, těsnění PTFE. "</t>
  </si>
  <si>
    <t>" Zpětná klapka závitová - DN 15 " 3</t>
  </si>
  <si>
    <t>734991302 SPC</t>
  </si>
  <si>
    <t>D+M Zpětná klapka závitová DN 25 - Specifikace dle PD - ZKZ</t>
  </si>
  <si>
    <t>" Zpětná klapka závitová - DN 25 " 2</t>
  </si>
  <si>
    <t>734991303 SPC</t>
  </si>
  <si>
    <t>D+M Zpětná klapka závitová DN 32 - Specifikace dle PD - ZKZ</t>
  </si>
  <si>
    <t>" Zpětná klapka závitová - DN 32 " 2</t>
  </si>
  <si>
    <t>734991304 SPC</t>
  </si>
  <si>
    <t>D+M Zpětná klapka závitová DN 50 - Specifikace dle PD - ZKZ</t>
  </si>
  <si>
    <t>" Zpětná klapka závitová - DN 50 " 2</t>
  </si>
  <si>
    <t>734991401 SPC</t>
  </si>
  <si>
    <t>D+M Filtr závitový DN 25 - Specifikace dle PD - FZ</t>
  </si>
  <si>
    <t>Poznámka k položce:_x000D_
" Tělo : Nerez ocel-závitové. Sítko : Nerezové děrované filtrační. Těsnění PTFE. "</t>
  </si>
  <si>
    <t>" Zavitový filtr - DN 25 " 2</t>
  </si>
  <si>
    <t>734991402 SPC</t>
  </si>
  <si>
    <t>D+M Filtr závitový DN 32 - Specifikace dle PD - FZ</t>
  </si>
  <si>
    <t>" Zavitový filtr - DN 32 " 1</t>
  </si>
  <si>
    <t>734991403 SPC</t>
  </si>
  <si>
    <t>D+M Filtr závitový DN 50 - Specifikace dle PD - FZ</t>
  </si>
  <si>
    <t>" Zavitový filtr - DN 50 " 1</t>
  </si>
  <si>
    <t>734991501 SPC</t>
  </si>
  <si>
    <t>" Automatický odvzdušňovací ventil - DN 15 " 14,0</t>
  </si>
  <si>
    <t>" Předpokládaný počřet kusů nespecifikovaných - DN 15 " 30,0</t>
  </si>
  <si>
    <t>734991601 SPC</t>
  </si>
  <si>
    <t>D+M Teploměr DN 15 - Specifikace dle PD - T</t>
  </si>
  <si>
    <t>Poznámka k položce:_x000D_
" Připojení : Zadní, centrické. Tělo : Nerez."</t>
  </si>
  <si>
    <t>" Teploměr - DN 15 " 16</t>
  </si>
  <si>
    <t>734991602 SPC</t>
  </si>
  <si>
    <t>D+M Tlakový manometr DN 15 - Specifikace dle PD - M</t>
  </si>
  <si>
    <t>Poznámka k položce:_x000D_
" Šroubení : G 1/2" (DN 15), Připojení : Zadní, excentrické. "</t>
  </si>
  <si>
    <t>" Tlakový manometr - DN 15 " 14</t>
  </si>
  <si>
    <t>734991701 SPC</t>
  </si>
  <si>
    <t>D+M Ruční vyvažovací ventil závitový DN 15 - Specifikace dle PD - RVV</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</si>
  <si>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</si>
  <si>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</si>
  <si>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</si>
  <si>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</si>
  <si>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 Ruční vyvažovací ventil závitový - DN 25 " 2</t>
  </si>
  <si>
    <t>734991703 SPC</t>
  </si>
  <si>
    <t>D+M Ruční vyvažovací ventil závitový DN 32 - Specifikace dle PD - RVV</t>
  </si>
  <si>
    <t>" Ruční vyvažovací ventil závitový - DN 32 " 1</t>
  </si>
  <si>
    <t>734991704 SPC</t>
  </si>
  <si>
    <t>D+M Ruční vyvažovací ventil závitový DN 50 - Specifikace dle PD - RVV</t>
  </si>
  <si>
    <t>" Ruční vyvažovací ventil závitový - DN 50 " 1</t>
  </si>
  <si>
    <t>734991801 SPC</t>
  </si>
  <si>
    <t>D+M Gumový kompenzátor DN 32 - Specifikace dle PD - GK</t>
  </si>
  <si>
    <t>Poznámka k položce:_x000D_
" Max. provozní tlak PN16. Max. provozní teplota + 120 °C "</t>
  </si>
  <si>
    <t>" Gumový kompenzátor - DN 32 " 2</t>
  </si>
  <si>
    <t>734991802 SPC</t>
  </si>
  <si>
    <t>D+M Gumový kompenzátor DN 50 - Specifikace dle PD - GK</t>
  </si>
  <si>
    <t>" Gumový kompenzátor - DN 50 " 2</t>
  </si>
  <si>
    <t>734991802 SPC.1</t>
  </si>
  <si>
    <t>D+M Jímka pro čidlo - Specifikace dle PD - JČ</t>
  </si>
  <si>
    <t>" Jímka pro čidlo. " 2</t>
  </si>
  <si>
    <t>734991901 SPC</t>
  </si>
  <si>
    <t>D+M Přepouštěcí ventil pro topení - podlahové vytápění - DN 15 - Specifikace dle PD - PPV-P</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</si>
  <si>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</si>
  <si>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</si>
  <si>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</si>
  <si>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</si>
  <si>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Poznámka k položce:_x000D_
" Ovládání: ruční, plynuké přednastavení. Tlaková diference 5-100 kPa. Max. provozní teplota: + 120 °C. Max. provozní tlak: PN 16. "_x000D_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</si>
  <si>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</si>
  <si>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</si>
  <si>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</si>
  <si>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Poznámka k položce:_x000D_
" Tělo: Niklovaná mosaz. Těsnění: PTFE. Ovládání: Elektrickým servomotorem pro směšovací armatury, zapojení tříbodové, napětí 230 V. Max. provozní teplota +100 °C. "_x000D_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</si>
  <si>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</si>
  <si>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</si>
  <si>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</si>
  <si>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 Trojcestný regulační směšovací ventil pro větev 2, DN 32, kvs = 16,0 m3/h, dp = 5,0 kPa, 24 V. Cena vč. pohonu. " (1,0)</t>
  </si>
  <si>
    <t>734992302 SPC</t>
  </si>
  <si>
    <t>D+M Dvoucestný regulační ventil DN 20 - Specifikace dle PD - TNRV-S01</t>
  </si>
  <si>
    <t>Poznámka k položce:_x000D_
" Tělo : Mosaz, Těsnění : EPDM. Ovládání : Servopohonem. Max. provozní teplota: + 120 °C. Max. provozní tlak: PN 16. " _x000D_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</si>
  <si>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</si>
  <si>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</si>
  <si>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</si>
  <si>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 Tlakově nezávislý regulační ventil - Dvoucestný regulační ventil pro VZT č. 1, DN 20, kvs = 1,7 m3/h, dp = 22,8 kPa, 24 V. Cena vč. pohonu. " (1,0)</t>
  </si>
  <si>
    <t>998734201</t>
  </si>
  <si>
    <t>Přesun hmot procentní pro armatury v objektech v do 6 m - 0,27 %</t>
  </si>
  <si>
    <t>https://podminky.urs.cz/item/CS_URS_2024_02/998734201</t>
  </si>
  <si>
    <t>Poznámka k položce:_x000D_
" POZN: Hodnotu v popisu položky je nutno doplnit pro základní výpočet přesunu hmot do sloupce jednotkové ceny dle ceníkových standardů.  V tomto případě je to hodnota 0,27. "</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</si>
  <si>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</si>
  <si>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</si>
  <si>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</si>
  <si>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</si>
  <si>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</si>
  <si>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735191903 RTO</t>
  </si>
  <si>
    <t>Vyčištění otopných těles proplachem vodou</t>
  </si>
  <si>
    <t>735191905</t>
  </si>
  <si>
    <t>Odvzdušnění otopných těles</t>
  </si>
  <si>
    <t>https://podminky.urs.cz/item/CS_URS_2024_02/735191905</t>
  </si>
  <si>
    <t>735191910</t>
  </si>
  <si>
    <t>Napuštění vody do otopných těles</t>
  </si>
  <si>
    <t>https://podminky.urs.cz/item/CS_URS_2024_02/735191910</t>
  </si>
  <si>
    <t>735901101 SPC</t>
  </si>
  <si>
    <t>Zkoušky provozní dilatační</t>
  </si>
  <si>
    <t>735901102 SPC</t>
  </si>
  <si>
    <t>Zkoušky provozní topná</t>
  </si>
  <si>
    <t>735901103 SPC</t>
  </si>
  <si>
    <t>Zaregulování, vyvážení, seřízení a vyregulování otopného systému</t>
  </si>
  <si>
    <t>735999101 SPC</t>
  </si>
  <si>
    <t>D+M Otopné těleso trubkové upraveno pro spodní středové připojení, výška/délka 700/750 mm - Specifikace dle PD</t>
  </si>
  <si>
    <t>Poznámka k položce:_x000D_
" Součástí dodávky: Konzoly pro uchycení na stěnu, kotvící prvky, odvzdušňovací ventil,  přímé šroubení regulační, termoregulační ventil, zaslepovací zátky,termostatická hlavice a ostatní prvky pro zajištění funkčnosti celku  "_x000D_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</si>
  <si>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</si>
  <si>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</si>
  <si>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</si>
  <si>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"_x000D_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</si>
  <si>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</si>
  <si>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</si>
  <si>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</si>
  <si>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</si>
  <si>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</si>
  <si>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</si>
  <si>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</si>
  <si>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</si>
  <si>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</si>
  <si>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</si>
  <si>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735999213 SPC</t>
  </si>
  <si>
    <t>D+M Otopné těleso třídeskové bez přidané přestupní plochy, do prostředí s vysokými požadavky na hygienu a čistotu s hladkou čelní deskou, výška / délka 600/2000 mm - Specifikace dle PD</t>
  </si>
  <si>
    <t>735999301 SPC</t>
  </si>
  <si>
    <t>D+M Elektrická dveřní vzduchová clona - Specifikace dle PD</t>
  </si>
  <si>
    <t>Poznámka k položce:_x000D_
" Elektrická dveřní vzduchová clona s inteligentní regulaci pro menší vstupní prostory.Rozměr:  Rozměr: 345×210×1050 mm. Topný výkon: Q = max 8 kW. "_x000D_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</si>
  <si>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</si>
  <si>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</si>
  <si>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</si>
  <si>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</si>
  <si>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</si>
  <si>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</si>
  <si>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</si>
  <si>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D+M Bezpečnostní štítky pro označení zařízení UT - Specifikace dle PD</t>
  </si>
  <si>
    <t>998735201</t>
  </si>
  <si>
    <t>Přesun hmot procentní pro otopná tělesa v objektech v do 6 m - 2,26 %</t>
  </si>
  <si>
    <t>https://podminky.urs.cz/item/CS_URS_2024_02/998735201</t>
  </si>
  <si>
    <t>Poznámka k položce:_x000D_
" POZN: Hodnotu v popisu položky je nutno doplnit pro základní výpočet přesunu hmot do sloupce jednotkové ceny dle ceníkových standardů.  V tomto případě je to hodnota 2,26. "</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</si>
  <si>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</si>
  <si>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</si>
  <si>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</si>
  <si>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</si>
  <si>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</si>
  <si>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</si>
  <si>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</si>
  <si>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Poznámka k položce:_x000D_
" Venkovní jednotka pro chlazení 1. PP - MAMOGRAF.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</si>
  <si>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</si>
  <si>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</si>
  <si>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</si>
  <si>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Poznámka k položce:_x000D_
" Venkovní jednotka pro chlazení 1. NP - ROZVODNA.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"_x000D_
" POZN: Spodní hrana jednotky uložena ve výšce + 3,500 m. "</t>
  </si>
  <si>
    <t>D+M Venkovní jednotka - pro chlazení 1. NP - RACK - Specifikace dle PD - CHL - 1. NP - RACK</t>
  </si>
  <si>
    <t>Poznámka k položce:_x000D_
" Venkovní jednotka pro chlazení 1. NP - RACK.  Rozměr 695×875×320 mm.  Hmotnost 42 kg. Akustický tlak 43 dBA. "_x000D_
" Chladící výkon 3,5 kW.  Elektrický příkon 0,72 kW. " _x000D_
" Včetně tlumících podložek pro zabránění přenosu vibrací a hluku, kotvících prvků, čidel, prokabelování, napojení na elektro a veškeré příslušenství dle PD. "_x000D_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</si>
  <si>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</si>
  <si>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751999151 SPC</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</si>
  <si>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</si>
  <si>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</si>
  <si>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</si>
  <si>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</si>
  <si>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</si>
  <si>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</si>
  <si>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</si>
  <si>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</si>
  <si>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</si>
  <si>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</si>
  <si>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</si>
  <si>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</si>
  <si>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</si>
  <si>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</si>
  <si>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</si>
  <si>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Poznámka k položce:_x000D_
" Vnitřní nástěnná jednotka pro chlazení.  Chladící výkon 3,6 kW. "_x000D_
" Rozměr 1120×302×236 mm. Hmotnost: 13 kg. Elektrický příkon: 20 W. Akustický tlak: 35 dBA. "_x000D_
" Včetně kotvících prvků, čidel, prokabelování, napoejní na elektro a veškerého příslušenství dle PD. "</t>
  </si>
  <si>
    <t>" Vnitřní nástěnná  jednotka pro chlazení - 1. PP - MAMOGRAF " (1,0)</t>
  </si>
  <si>
    <t>" Vnitřní nástěnná  jednotka pro chlazení - 1. NP - RACK " (1,0)</t>
  </si>
  <si>
    <t>" Vnitřní nástěnná  jednotka pro chlazení - 1. NP - RACK (záložní systém) " (1,0)</t>
  </si>
  <si>
    <t>" Vnitřní nástěnná  jednotka pro chlazení - 1. NP - ROZVODNA (záložní systém) " (1,0)</t>
  </si>
  <si>
    <t>751999301 SPC</t>
  </si>
  <si>
    <t>D+M Dálkový kabelový ovladač - Specifikace dle PD</t>
  </si>
  <si>
    <t>Poznámka k položce:_x000D_
" Dálkový kabelový ovladač nástěnný pro chladící systémy s podsvícením, časovačem, spotřebou energie, dotykovými tlačítky. "_x000D_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</si>
  <si>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</si>
  <si>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</si>
  <si>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</si>
  <si>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</si>
  <si>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</si>
  <si>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</si>
  <si>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Poznámka k položce:_x000D_
" Programovatelný časovač s týdenním programováním. "_x000D_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</si>
  <si>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</si>
  <si>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</si>
  <si>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</si>
  <si>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</si>
  <si>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</si>
  <si>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</si>
  <si>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</si>
  <si>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Poznámka k položce:_x000D_
" Rozhraní (interface) pro komunikaci jednotek (ovladačů) s nadřazeným systémem MaR - blokování ovladače, chod, porucha, zaputo / vypnuto, apod. "_x000D_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</si>
  <si>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</si>
  <si>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</si>
  <si>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</si>
  <si>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</si>
  <si>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</si>
  <si>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D+M Dodatečná náplň chladiva R32 - Specifikace dle PD</t>
  </si>
  <si>
    <t>kg</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</si>
  <si>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</si>
  <si>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</si>
  <si>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</si>
  <si>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</si>
  <si>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D+M Komunikační vodič - Specifikace dle PD</t>
  </si>
  <si>
    <t>Poznámka k položce:_x000D_
" Komunikační vodič pro systémy chlazení "_x000D_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</si>
  <si>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</si>
  <si>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</si>
  <si>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</si>
  <si>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</si>
  <si>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</si>
  <si>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</si>
  <si>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Poznámka k položce:_x000D_
" V ceně:_x000D_
" - Hlavní software. " _x000D_
" - Základní software. " _x000D_
" - Modul pro webové aplikace. " _x000D_
" - Modul pro rozpočítání nákladů na energii. " _x000D_
" - Grafický modul. " _x000D_
" - Ovladač systému. " _x000D_
" - Webový ovladač. " _x000D_
" - Nouzové vypnutí. " _x000D_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</si>
  <si>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</si>
  <si>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Chlazení - Potrubí</t>
  </si>
  <si>
    <t>751990501 SPC</t>
  </si>
  <si>
    <t>D+M Potrubí měděné tvrdé D 6,35 + Tepelná izolace tl. 13 mm - Specifikace dle PD</t>
  </si>
  <si>
    <t>Poznámka k položce:_x000D_
" V ceně položky tyto práce a materiál s celkovými výměrami "_x000D_
" - Montáž měděného potrubí chlazení 2/8", vč. kotvících prvků (objímek, závěsů, apod.) - 55,6 m " _x000D_
" - měděné potrubí tvrdé 2/8" vč. veškerých tvarovek - 61,16 m " (55,6)*1,1_x000D_
" - Montáž izolace tepelné potrubí potrubními pouzdry bez úpravy slepenými 1x tl izolace do 25 mm - 55,6 m " _x000D_
" - pouzdro izolační z kaučuku pro potrubí, tl. izolace 13 mm - 61,16 m " (55,6)*1,1_x000D_
" V ceně veškeré příslušenství, tvarovky, systémové kotvící prvky, spojovací a těsnící materiál. "</t>
  </si>
  <si>
    <t>" Potrubí chlazení " (55,6)</t>
  </si>
  <si>
    <t>751990502 SPC</t>
  </si>
  <si>
    <t>D+M Potrubí měděné tvrdé D 6,35 + Tepelná izolace tl. 32 mm + Oplechování - Specifikace dle PD</t>
  </si>
  <si>
    <t>Poznámka k položce:_x000D_
" V ceně položky tyto práce a materiál s celkovými výměrami "_x000D_
" - Montáž měděného potrubí chlazení 2/8", vč. kotvících prvků (objímek, závěsů, apod.) - 41,5 m " _x000D_
" - měděné potrubí tvrdé 2/8" vč. veškerých tvarovek - 45,65 m " (41,5)*1,1_x000D_
" - Montáž izolace tepelné potrubí pásy nebo rohožemi bez úpravy staženými drátem 1x - 9,17 m2 " (41,5)*0,221_x000D_
" - role / pás izolační z kaučuku tl. 32 mm - 10,09 m2 " ((41,5)*0,221)*1,1_x000D_
" - Montáž tepelné izolace oplechování pevné potrubí vnějšího obvodu do 500 mm - 9,46 m2 " (41,5)*0,228_x000D_
" - plech nerezový tl 1mm tabule - 0,087 t " ((41,5)*0,228)*(8/1000)*1,15_x000D_
" V ceně veškeré příslušenství, tvarovky, systémové kotvící prvky, spojovací a těsnící materiál. "_x000D_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kg."_x000D_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</si>
  <si>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</si>
  <si>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</si>
  <si>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</si>
  <si>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D+M Potrubí měděné tvrdé D 12,7 + Tepelná izolace tl. 19 mm - Specifikace dle PD</t>
  </si>
  <si>
    <t>Poznámka k položce:_x000D_
" V ceně položky tyto práce a materiál s celkovými výměrami "_x000D_
" - Montáž měděného potrubí chlazení 4/8", vč. kotvících prvků (objímek, závěsů, apod.) - 55,6 m " _x000D_
" - měděné potrubí tvrdé 4/8", vč. veškerých tvarovek - 61,16 m " (55,6)*1,1_x000D_
" - Montáž izolace tepelné potrubí potrubními pouzdry bez úpravy slepenými 1x tl izolace do 25 mm - 55,6 m " _x000D_
" - pouzdro izolační z kaučuku pro potrubí, tl. izolace 19 mm - 61,16 m " (55,6)*1,1_x000D_
" V ceně veškeré příslušenství, tvarovky, systémové kotvící prvky, spojovací a těsnící materiál. "</t>
  </si>
  <si>
    <t>751990504 SPC</t>
  </si>
  <si>
    <t>D+M Potrubí měděné tvrdé D 12,7 + Tepelná izolace tl. 32 mm + Oplechování - Specifikace dle PD</t>
  </si>
  <si>
    <t>Poznámka k položce:_x000D_
" V ceně položky tyto práce a materiál s celkovými výměrami "_x000D_
" - Montáž měděného potrubí chlazení 4/8", vč. kotvících prvků (objímek, závěsů, apod.) - 41,5 m " _x000D_
" - měděné potrubí tvrdé 4/8", vč. veškerých tvarovek - 45,65 m " (41,5)*1,1_x000D_
" - Montáž izolace tepelné potrubí pásy nebo rohožemi bez úpravy staženými drátem 1x - 10,0 m2 " (41,5)*0,241_x000D_
" - role / pás izolační z kaučuku tl. 32 mm - 11,0 m2 " ((41,5)*0,241)*1,1_x000D_
" - Montáž tepelné izolace oplechování pevné potrubí vnějšího obvodu do 500 mm - 10,29 m2 " (41,5)*0,248_x000D_
" - plech nerezový tl 1mm tabule - 0,095 t " ((41,5)*0,248)*(8/1000)*1,15_x000D_
" V ceně veškeré příslušenství, tvarovky, systémové kotvící prvky, spojovací a těsnící materiál. "_x000D_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kg."_x000D_
" POZN: Jelikož se v daných tloušťkách pro dané potrubí pozdra standardně nevyrábí, je uvažováno s TI z rolí / rohože / pásů. "</t>
  </si>
  <si>
    <t>751791399 SPC</t>
  </si>
  <si>
    <t>Zkouška těsnosti potrubí měděné do D 35x1,5</t>
  </si>
  <si>
    <t xml:space="preserve">" Zkouška těsnosti potrubí " </t>
  </si>
  <si>
    <t xml:space="preserve">" Zkouška těsnosti potrubí - D 6,35 (2/8") " </t>
  </si>
  <si>
    <t>55,6+41,5</t>
  </si>
  <si>
    <t xml:space="preserve">" Zkouška těsnosti potrubí - D 12,7 (4/8") " </t>
  </si>
  <si>
    <t>751791401</t>
  </si>
  <si>
    <t>Vakuování potrubí</t>
  </si>
  <si>
    <t>https://podminky.urs.cz/item/CS_URS_2024_02/751791401</t>
  </si>
  <si>
    <t>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</si>
  <si>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</si>
  <si>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 xml:space="preserve">Poznámka k položce:_x000D_
" V ceně případné vytvoření prostupu, zapravení prostupu, chránička potrubí, nasunutí potrubí do chráničky, utěsnění potrubí, manžety apod. "_x000D_
_x000D_
" POZN: _x000D_
V 1. PP se předpokládá se plastová chránička pro otvor Ø 150 pro potrubí skrze nosné konstrukce v celkové délce 1,0 m. _x000D_
V 1. NP se předpokládá se plastová chránička pro otvor Ø 200 pro potrubí skrze nosné konstrukce v celkové délce 1,0 m a pro otvor 100×150 mm pro potrubí skrze nosné konstrukce v celkové délce 1,0 m._x000D_
Dimenze chráničky dle otvoru. "_x000D_
</t>
  </si>
  <si>
    <t>" Případné nutné prostupy pro potrubí chlazení skrze konstrukce vč. chrániček - např. pro napojení. " (1,0)</t>
  </si>
  <si>
    <t>751999998 SPC</t>
  </si>
  <si>
    <t>Poznámka k položce:_x000D_
" Zajištění prostupů potrubí chlazení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</si>
  <si>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</si>
  <si>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Chlazení - Ostatní</t>
  </si>
  <si>
    <t>751999701 SPC</t>
  </si>
  <si>
    <t>D+M Instalace, seřízení, zprovoznění systému chlazení - Specifikace dle PD</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</si>
  <si>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</si>
  <si>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</si>
  <si>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</si>
  <si>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</si>
  <si>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Poznámka k položce:_x000D_
" Ocelová rámová konstrukce s protikorózní úpravou, systém podpory pro instalace na střeše, zátěžové bloky, pochůzí plošina, zábradlí. "_x000D_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</si>
  <si>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</si>
  <si>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</si>
  <si>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</si>
  <si>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</si>
  <si>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</si>
  <si>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</si>
  <si>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</si>
  <si>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</si>
  <si>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Poznámka k položce:_x000D_
" Armatury, prvky a vybavení pro rozvody chlazení nutné pro zajištění prací, uvedené v PD, či nutné pro zajištění správné funkčnosti, ale nespecifikované v soupise prací. "_x000D_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</si>
  <si>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</si>
  <si>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</si>
  <si>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D+M Bezpečnostní štítky pro označení zařízení CHLAZENÍ - Specifikace dle PD</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</si>
  <si>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</si>
  <si>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</si>
  <si>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</si>
  <si>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</si>
  <si>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</si>
  <si>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</si>
  <si>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</si>
  <si>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</si>
  <si>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</si>
  <si>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</si>
  <si>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</si>
  <si>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</si>
  <si>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</si>
  <si>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</si>
  <si>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</si>
  <si>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</si>
  <si>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</si>
  <si>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 DDC regulátor pro měření a regulaci - rozvaděč R0. "</t>
  </si>
  <si>
    <t>" DDC regulátor " (1,0)</t>
  </si>
  <si>
    <t>741900103 SPC</t>
  </si>
  <si>
    <t>D Univerzální kompaktní modul vstupů a výstupů - v/v modul RMIO</t>
  </si>
  <si>
    <t>" Univerzální kompaktní modul vstupů a výstupů pro měření a regulaci - rozvaděč R0. "</t>
  </si>
  <si>
    <t>" Univerzální kompaktní modul vstupů a výstupů " (1,0)</t>
  </si>
  <si>
    <t>741900104 SPC</t>
  </si>
  <si>
    <t>D Převodník RS232/485 UC485</t>
  </si>
  <si>
    <t>" Převodník pro měření a regulaci - rozvaděč R0. "</t>
  </si>
  <si>
    <t>" Převodník " (1,0)</t>
  </si>
  <si>
    <t>741900105 SPC</t>
  </si>
  <si>
    <t>D Ethernet switch s adaptérem</t>
  </si>
  <si>
    <t>" Ethernet pro měření a regulaci - rozvaděč R0. "</t>
  </si>
  <si>
    <t>" Ethernet " (1,0)</t>
  </si>
  <si>
    <t>741900106 SPC</t>
  </si>
  <si>
    <t>D Ovládací terminál - HT200, dotykový LCD panel 7"</t>
  </si>
  <si>
    <t>" Dotykový ovládací terminál pro měření a regulaci - rozvaděč R0. "</t>
  </si>
  <si>
    <t>" Dotykový ovládací terminál " (1,0)</t>
  </si>
  <si>
    <t>741900107 SPC</t>
  </si>
  <si>
    <t>D Výbava rozvaděče dle PD</t>
  </si>
  <si>
    <t>" Vystrojení rozvaděče R0. "</t>
  </si>
  <si>
    <t>" Vystrojení rozvaděče " (1,0)</t>
  </si>
  <si>
    <t>741900108 SPC</t>
  </si>
  <si>
    <t>D Montážní materiál, průchozí svorky, zapojení rozvaděče</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</si>
  <si>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</si>
  <si>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</si>
  <si>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</si>
  <si>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</si>
  <si>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</si>
  <si>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</si>
  <si>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 Rozvaděčová skříň pro měření a regulaci - rozvaděč R2. "</t>
  </si>
  <si>
    <t>741900202 SPC</t>
  </si>
  <si>
    <t>D Modul triakových výstupů - v/v modul R312</t>
  </si>
  <si>
    <t>" Modul triakových výstupů pro měření a regulaci - rozvaděč R2. "</t>
  </si>
  <si>
    <t>" Modul triakových výstupů " (2,0)</t>
  </si>
  <si>
    <t>741900203 SPC</t>
  </si>
  <si>
    <t>" Vystrojení rozvaděče R2. "</t>
  </si>
  <si>
    <t>741900204 SPC</t>
  </si>
  <si>
    <t>" Montážní materiál pro rozvaděč R2 + zapojení. "</t>
  </si>
  <si>
    <t>Elektroinstalace - Měření a regulace - Rozvaděč R3</t>
  </si>
  <si>
    <t>741900301 SPC</t>
  </si>
  <si>
    <t>" Rozvaděčová skříň pro měření a regulaci - rozvaděč R3. "</t>
  </si>
  <si>
    <t>741900302 SPC</t>
  </si>
  <si>
    <t>741900303 SPC</t>
  </si>
  <si>
    <t>" Vystrojení rozvaděče R3. "</t>
  </si>
  <si>
    <t>741900304 SPC</t>
  </si>
  <si>
    <t>" Montážní materiál pro rozvaděč R3 + zapojení. "</t>
  </si>
  <si>
    <t>Elektroinstalace - Měření a regulace - Rozvaděč R4</t>
  </si>
  <si>
    <t>741900401 SPC</t>
  </si>
  <si>
    <t>" Rozvaděčová skříň pro měření a regulaci - rozvaděč R4. "</t>
  </si>
  <si>
    <t>741900402 SPC</t>
  </si>
  <si>
    <t>" Modul triakových výstupů pro měření a regulaci - rozvaděč R4. "</t>
  </si>
  <si>
    <t>741900403 SPC</t>
  </si>
  <si>
    <t>" Vystrojení rozvaděče R4. "</t>
  </si>
  <si>
    <t>741900404 SPC</t>
  </si>
  <si>
    <t>" Montážní materiál pro rozvaděč R4 + zapojení. "</t>
  </si>
  <si>
    <t>Elektroinstalace - Měření a regulace - Čidla, akční členy</t>
  </si>
  <si>
    <t>741900501 SPC</t>
  </si>
  <si>
    <t>D Snímač teploty příložný Pt1000</t>
  </si>
  <si>
    <t>" Příložný snímač teploty pro měření a regulaci. "</t>
  </si>
  <si>
    <t>" Příložný snímač teploty " (1,0)</t>
  </si>
  <si>
    <t>741900502 SPC</t>
  </si>
  <si>
    <t>D Venkovní čidlo teploty - Pt1000</t>
  </si>
  <si>
    <t>" Venkovní čidlo teploty pro měření a regulaci. "</t>
  </si>
  <si>
    <t>" Venkovní čidlo teploty " (1,0)</t>
  </si>
  <si>
    <t>741900503 SPC</t>
  </si>
  <si>
    <t>D Termostat příložný 65°C</t>
  </si>
  <si>
    <t>" Příložný termostat pro měření a regulaci. "</t>
  </si>
  <si>
    <t>" Příložný termostat " (1,0)</t>
  </si>
  <si>
    <t>741900511 SPC</t>
  </si>
  <si>
    <t>D Prostorový ovládací modul UO010</t>
  </si>
  <si>
    <t>" Prostorový ovládací modul pro měření a regulaci. "</t>
  </si>
  <si>
    <t>" Prostorový ovládací modul " (12,0)</t>
  </si>
  <si>
    <t>741900512 SPC</t>
  </si>
  <si>
    <t>D El.termopohony podlahového topení, 24V AC, bez napětí otevřeno</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</si>
  <si>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</si>
  <si>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</si>
  <si>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</si>
  <si>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</si>
  <si>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</si>
  <si>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</si>
  <si>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Poznámka k položce:_x000D_
" Součást rozpočtu "D.1.4.7. SILNOPROUD" "_x000D_
" POZN: Označení na výkrese: -WL2.1 "</t>
  </si>
  <si>
    <t>" Kabeláž pro měření a regulaci. "</t>
  </si>
  <si>
    <t>" Kabeláž "</t>
  </si>
  <si>
    <t>741900602 SPC</t>
  </si>
  <si>
    <t>D Kabel CYKY-J 3x1,5 - čerpadlo ÚT regulační uzel</t>
  </si>
  <si>
    <t>Poznámka k položce:_x000D_
" POZN: Označení na výkrese: -WL2.2 "</t>
  </si>
  <si>
    <t>" Kabeláž " (15,0)</t>
  </si>
  <si>
    <t>741900611 SPC</t>
  </si>
  <si>
    <t>D Kabel J-Y(St)Y 2x0,8 - teplota výstup ÚT podlahové topení</t>
  </si>
  <si>
    <t>Poznámka k položce:_x000D_
" POZN: Označení na výkrese: -WS4.1 "</t>
  </si>
  <si>
    <t>" Kabeláž " (20,0)</t>
  </si>
  <si>
    <t>741900612 SPC</t>
  </si>
  <si>
    <t>D Kabel J-Y(St)Y 2x0,8 - přehřátí výstup ÚT podlahové topení</t>
  </si>
  <si>
    <t>Poznámka k položce:_x000D_
" POZN: Označení na výkrese: -WS4.2 "</t>
  </si>
  <si>
    <t>741900613 SPC</t>
  </si>
  <si>
    <t>D Kabel JYTY 4x1 - regulační ventil ÚT podlahového topení</t>
  </si>
  <si>
    <t>Poznámka k položce:_x000D_
" POZN: Označení na výkrese: -WS4.3 "</t>
  </si>
  <si>
    <t>741900614 SPC</t>
  </si>
  <si>
    <t>D Kabel J-Y(St)Y 2x0,8 - venkovní teplota</t>
  </si>
  <si>
    <t>Poznámka k položce:_x000D_
" POZN: Označení na výkrese: -WS4.4 "</t>
  </si>
  <si>
    <t>" Kabeláž " (40,0)</t>
  </si>
  <si>
    <t>741900621 SPC</t>
  </si>
  <si>
    <t>D Kabel CYKY-J 3x2,5 - přívod pro rozvaděč R2</t>
  </si>
  <si>
    <t>Poznámka k položce:_x000D_
" Součást rozpočtu "D.1.4.7. SILNOPROUD" "_x000D_
" POZN: Označení na výkrese: -2WL2.1 "</t>
  </si>
  <si>
    <t>741900622 SPC</t>
  </si>
  <si>
    <t>D Kabel J-Y(St)Y 2x2x0,8 : prostorové ovladače</t>
  </si>
  <si>
    <t>Poznámka k položce:_x000D_
" POZN: Označení na výkrese: -2WS6.1 - 6.4 "</t>
  </si>
  <si>
    <t>" Kabeláž " (120,0)</t>
  </si>
  <si>
    <t>741900631 SPC</t>
  </si>
  <si>
    <t>D Kabel CYKY-J 3x2,5 - přívod pro rozvaděč R3</t>
  </si>
  <si>
    <t>Poznámka k položce:_x000D_
" Součást rozpočtu "D.1.4.7. SILNOPROUD" "_x000D_
" POZN: Označení na výkrese: -3WL2.1 "</t>
  </si>
  <si>
    <t>741900632 SPC</t>
  </si>
  <si>
    <t>D Kabel J-Y(St)Y 2x2x0,8 - prostorové ovladače</t>
  </si>
  <si>
    <t>Poznámka k položce:_x000D_
" POZN: Označení na výkrese: -3WS6.1 - 6.4 "</t>
  </si>
  <si>
    <t>741900641 SPC</t>
  </si>
  <si>
    <t>D Kabel CYKY-J 3x2,5 - přívod pro rozvaděč R4</t>
  </si>
  <si>
    <t>Poznámka k položce:_x000D_
" Součást rozpočtu "D.1.4.7. SILNOPROUD" "_x000D_
" POZN: Označení na výkrese: -4WL2.1 "</t>
  </si>
  <si>
    <t>741900642 SPC</t>
  </si>
  <si>
    <t>Poznámka k položce:_x000D_
" POZN: Označení na výkrese: -4WS6.1 - 6.4 "</t>
  </si>
  <si>
    <t>741900651 SPC</t>
  </si>
  <si>
    <t>D Kabel SYKFY 5x2x0,5 - komunikace RS485 RA0-RA3</t>
  </si>
  <si>
    <t>Poznámka k položce:_x000D_
" POZN: Označení na výkrese: -WS3.1 "</t>
  </si>
  <si>
    <t>" Kabeláž " (100,0)</t>
  </si>
  <si>
    <t>741900652 SPC</t>
  </si>
  <si>
    <t>D Kabel SYKFY 5x2x0,5 - komunikace RS485 směr RA0-RA1,RA2</t>
  </si>
  <si>
    <t>Poznámka k položce:_x000D_
" POZN: Označení na výkrese: -WS3.2 "</t>
  </si>
  <si>
    <t>741900653 SPC</t>
  </si>
  <si>
    <t>D Kabel SYKFY 5x2x0,5 - komunikace RS485 směr RA0-VZT</t>
  </si>
  <si>
    <t>Poznámka k položce:_x000D_
" POZN: Označení na výkrese: -WS3.3 "</t>
  </si>
  <si>
    <t>D6</t>
  </si>
  <si>
    <t>Elektroinstalace - Měření a regulace - Kabelové trasy</t>
  </si>
  <si>
    <t>741900701 SPC</t>
  </si>
  <si>
    <t>D Drátěný kabelový rošt 100/50</t>
  </si>
  <si>
    <t>" Drátěný kabelový rošt pro měření a regulaci. "</t>
  </si>
  <si>
    <t>" Drátěný kabelový rošt "(35,0)</t>
  </si>
  <si>
    <t>741900702 SPC</t>
  </si>
  <si>
    <t>D Drátěný kabelový rošt 50/50</t>
  </si>
  <si>
    <t>" Drátěný kabelový rošt " (45,0)</t>
  </si>
  <si>
    <t>741900703 SPC</t>
  </si>
  <si>
    <t>D Trubka ohebná průměr 20 mm</t>
  </si>
  <si>
    <t>" Ohebná trubka Ø 20 mm pro měření a regulaci. "</t>
  </si>
  <si>
    <t>" Ohebná trubka " (50,0)</t>
  </si>
  <si>
    <t>741900704 SPC</t>
  </si>
  <si>
    <t>D Montážní materiál kabelových roštů</t>
  </si>
  <si>
    <t>" Montážní materiál pro kabelové trasy. "</t>
  </si>
  <si>
    <t>" Montážní materiál " (1,0)</t>
  </si>
  <si>
    <t>D7</t>
  </si>
  <si>
    <t>Elektroinstalace - Měření a regulace - Související dodávky</t>
  </si>
  <si>
    <t>741900801 SPC</t>
  </si>
  <si>
    <t>Montáž kabelů a kabelových tras</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</si>
  <si>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</si>
  <si>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</si>
  <si>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</si>
  <si>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</si>
  <si>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</si>
  <si>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 Montáž periferií vč. nastavení a oživení pro měření a regulace. "</t>
  </si>
  <si>
    <t>" Montáž periferií vč. nastavení a oživení " (1,0)</t>
  </si>
  <si>
    <t>741900803 SPC</t>
  </si>
  <si>
    <t>Uživatelský SW PLC včetně odladění s technologií</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</si>
  <si>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</si>
  <si>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</si>
  <si>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</si>
  <si>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</si>
  <si>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</si>
  <si>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</si>
  <si>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</si>
  <si>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</si>
  <si>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</si>
  <si>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</si>
  <si>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 Integrace zařízení VZT pro měření a regulace. "</t>
  </si>
  <si>
    <t>" Integrace zařízení VZT " (1,0)</t>
  </si>
  <si>
    <t>741900806 SPC</t>
  </si>
  <si>
    <t>Komplexní zkoušky zařízení</t>
  </si>
  <si>
    <t>" Komplexní zkoušky zařízení pro měření a regulace. "</t>
  </si>
  <si>
    <t>" Komplexní zkoušky zařízení " (1,0)</t>
  </si>
  <si>
    <t>741900807 SPC</t>
  </si>
  <si>
    <t>Jednorázové zaškolení obsluhy</t>
  </si>
  <si>
    <t>" Jednorázové zaškolení obsluhy pro měření a regulace. "</t>
  </si>
  <si>
    <t>" Jednorázové zaškolení obsluhy " (1,0)</t>
  </si>
  <si>
    <t>741900808 SPC</t>
  </si>
  <si>
    <t>Výchozí revize, včetně revizní zprávy</t>
  </si>
  <si>
    <t>" Výchozí revize, včetně revizní zprávy pro měření a regulace. "</t>
  </si>
  <si>
    <t>" Výchozí revize, včetně revizní zprávy " (1,0)</t>
  </si>
  <si>
    <t>741900809 SPC</t>
  </si>
  <si>
    <t>Inženýrská činnost</t>
  </si>
  <si>
    <t>" Inženýrská činnost pro měření a regulace. "</t>
  </si>
  <si>
    <t>" Inženýrská činnost " (1,0)</t>
  </si>
  <si>
    <t>741900810 SPC</t>
  </si>
  <si>
    <t>Doprava materiálu na stavbu</t>
  </si>
  <si>
    <t>" Doprava materiálu na stavbu pro měření a regulace. "</t>
  </si>
  <si>
    <t>" Doprava materiálu na stavbu " (1,0)</t>
  </si>
  <si>
    <t>741900811 SPC</t>
  </si>
  <si>
    <t>Režie a ostatní náklady</t>
  </si>
  <si>
    <t>" Režie a ostatní náklady pro měření a regulace. "</t>
  </si>
  <si>
    <t>" Režie a ostatní náklady " (1,0)</t>
  </si>
  <si>
    <t>741900812 SPC</t>
  </si>
  <si>
    <t>Dokumentace skutečného stavu</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</si>
  <si>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</si>
  <si>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</si>
  <si>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</si>
  <si>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</si>
  <si>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</si>
  <si>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</si>
  <si>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</si>
  <si>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</si>
  <si>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</si>
  <si>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</si>
  <si>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</si>
  <si>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</si>
  <si>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</si>
  <si>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</si>
  <si>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</si>
  <si>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</si>
  <si>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</si>
  <si>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</si>
  <si>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</si>
  <si>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</si>
  <si>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</si>
  <si>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</si>
  <si>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 LED svítidlo průmyslové, 53 W. "</t>
  </si>
  <si>
    <t>D+M LED svítidlo podhledové 600×600 mm, 26W - Specifikace dle PD - 4</t>
  </si>
  <si>
    <t>" LED svítidlo podhledové 600×600 mm, 26 W. "</t>
  </si>
  <si>
    <t>" 1. PP - část A " (20,0)</t>
  </si>
  <si>
    <t>" 1. PP - část B " (10,0)</t>
  </si>
  <si>
    <t>" 1. NP " (50,0)</t>
  </si>
  <si>
    <t>741999105 SPC</t>
  </si>
  <si>
    <t>D+M LED svítidlo podhledové 600×600 mm, 34W - Specifikace dle PD - 5</t>
  </si>
  <si>
    <t>" LED svítidlo podhledové 600×600 mm, 34 W. "</t>
  </si>
  <si>
    <t>" 1. NP " (34,0)</t>
  </si>
  <si>
    <t>741999106 SPC</t>
  </si>
  <si>
    <t>D+M LED svítidlo downlight, 13,4 W - Specifikace dle PD - 6</t>
  </si>
  <si>
    <t>" LED svítidlo downlight, 13,4 W. "</t>
  </si>
  <si>
    <t>741999107 SPC</t>
  </si>
  <si>
    <t>D+M LED svítidlo přisazené - kruhové - Specifikace dle PD</t>
  </si>
  <si>
    <t>" LED svítidlo přisazené - kruhové - venkovní. "</t>
  </si>
  <si>
    <t>741999108 SPC</t>
  </si>
  <si>
    <t>D+M LED Nouzové osvětlení kruhové - N1 - Specifikace dle PD</t>
  </si>
  <si>
    <t>" LED Nouzové osvětlení hliníkové, vestavné, kruhové, IP 20 - N1. "</t>
  </si>
  <si>
    <t>" 1. PP - část A " (4,0)</t>
  </si>
  <si>
    <t>741999109 SPC</t>
  </si>
  <si>
    <t>D+M LED Nouzové osvětlení - N2 - Specifikace dle PD</t>
  </si>
  <si>
    <t>" LED Nouzové osvětlení, IP 65 - N2. "</t>
  </si>
  <si>
    <t>741999110 SPC</t>
  </si>
  <si>
    <t>D+M LED Nouzové osvětlení kruhové - N3 - Specifikace dle PD</t>
  </si>
  <si>
    <t>" LED Nouzové osvětlení hliníkové, vestavné, kruhové, IP 20 - N3. "</t>
  </si>
  <si>
    <t>741999111 SPC</t>
  </si>
  <si>
    <t>D+M LED Nouzové osvětlení kruhové - NH - Specifikace dle PD</t>
  </si>
  <si>
    <t>" LED Nouzové osvětlení hliníkové, vestavné, kruhové, IP 20 - NH. "</t>
  </si>
  <si>
    <t>741999112 SPC</t>
  </si>
  <si>
    <t>D+M LED Nouzové osvětlení - NV - Specifikace dle PD</t>
  </si>
  <si>
    <t>" LED Nouzové osvětlení ocelové, venkovní, IP 65 - NV. "</t>
  </si>
  <si>
    <t>741999113 SPC</t>
  </si>
  <si>
    <t>D+M LED Nouzové osvětlení piktogramové - NP1 - Specifikace dle PD</t>
  </si>
  <si>
    <t>" LED Nouzové osvětlení hliníkové, vestavné, piktogramové - NP1. "</t>
  </si>
  <si>
    <t>741999114 SPC</t>
  </si>
  <si>
    <t>D+M LED Nouzové osvětlení piktogramové - NP2 - Specifikace dle PD</t>
  </si>
  <si>
    <t>" LED Nouzové osvětlení přisazené, piktogramové, IP 65 - NP2. "</t>
  </si>
  <si>
    <t>998741201</t>
  </si>
  <si>
    <t>Přesun hmot procentní pro silnoproud v objektech v do 6 m - 0,70 %</t>
  </si>
  <si>
    <t>https://podminky.urs.cz/item/CS_URS_2024_02/998741201</t>
  </si>
  <si>
    <t>Poznámka k položce:_x000D_
" POZN: Hodnotu v popisu položky je nutno doplnit pro základní výpočet přesunu hmot do sloupce jednotkové ceny dle ceníkových standardů.  V tomto případě je to hodnota 0,70. "</t>
  </si>
  <si>
    <t>HZS2231</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</si>
  <si>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</si>
  <si>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</si>
  <si>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</si>
  <si>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</si>
  <si>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</si>
  <si>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</si>
  <si>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</si>
  <si>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</si>
  <si>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</si>
  <si>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</si>
  <si>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</si>
  <si>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</si>
  <si>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 Jednopólový vypínač, s IP 44. "</t>
  </si>
  <si>
    <t>741999204 SPC</t>
  </si>
  <si>
    <t>D+M Vypínač řaz. 6 - Specfikace dle PD</t>
  </si>
  <si>
    <t>" Střídavý přepínač. "</t>
  </si>
  <si>
    <t>741999205 SPC</t>
  </si>
  <si>
    <t>D+M Vypínač řaz. 6 se stupněm krytí IP 44 - Specfikace dle PD</t>
  </si>
  <si>
    <t>" Střídavý přepínač, s IP 44. "</t>
  </si>
  <si>
    <t>741999206 SPC</t>
  </si>
  <si>
    <t>D+M Vypínač řaz. 7 - Specfikace dle PD</t>
  </si>
  <si>
    <t>" Křížový přepínač. "</t>
  </si>
  <si>
    <t>741999207 SPC</t>
  </si>
  <si>
    <t>D+M Tlačítko - Specfikace dle PD</t>
  </si>
  <si>
    <t>" Tlačítkový spínač. "</t>
  </si>
  <si>
    <t>" 1. PP - část A " (18,0)</t>
  </si>
  <si>
    <t>" 1. NP " (8,0)</t>
  </si>
  <si>
    <t>741999208 SPC</t>
  </si>
  <si>
    <t>D+M Pohybové PIR čídlo - Specifikace dle PD</t>
  </si>
  <si>
    <t>Poznámka k položce:_x000D_
" Včetně montáže a zapojení. "</t>
  </si>
  <si>
    <t>" Pohybové PIR čidlo - stropní. "</t>
  </si>
  <si>
    <t>741999209 SPC</t>
  </si>
  <si>
    <t>D+M Žaluziový vypínač - Specfikace dle PD</t>
  </si>
  <si>
    <t>" Žaluziový vypínač. "</t>
  </si>
  <si>
    <t>741999210 SPC</t>
  </si>
  <si>
    <t>D+M Zásuvka 230 V / 16 A - MDO rozvody - bílá barva - Specifikace dle PD</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</si>
  <si>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</si>
  <si>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</si>
  <si>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</si>
  <si>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</si>
  <si>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</si>
  <si>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</si>
  <si>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</si>
  <si>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 Zásuvka 230 V / 16 A, s IP 44- nezálohované rozvody. "</t>
  </si>
  <si>
    <t>741999212 SPC</t>
  </si>
  <si>
    <t>D+M Zásuvka 230 V / 16 A - DO rozvody - zelená barva - Specifikace dle PD</t>
  </si>
  <si>
    <t>" Zásuvka 230 V / 16 A - zálohované rozvody. "</t>
  </si>
  <si>
    <t>" 1. PP - část A " (36,0)</t>
  </si>
  <si>
    <t>" 1. NP " (22,0)</t>
  </si>
  <si>
    <t>741999213 SPC</t>
  </si>
  <si>
    <t>D+M Zásuvka 230 V / 16 A - VDO rozvody - červená barva - Specifikace dle PD</t>
  </si>
  <si>
    <t>" 1. PP - část A " (21,0)</t>
  </si>
  <si>
    <t>741999214 SPC</t>
  </si>
  <si>
    <t>D+M Modulová zásuvka 230 V / 16 A - MDO rozvody - bílá barva - Specifikace dle PD</t>
  </si>
  <si>
    <t>Poznámka k položce:_x000D_
" Včetně instalace, napojení. "</t>
  </si>
  <si>
    <t>" Modulová zásuvka 230 V / 16 A - nezálohované rozvody. "</t>
  </si>
  <si>
    <t>741999215 SPC</t>
  </si>
  <si>
    <t>D+M Modulová zásuvka 230 V / 16 A - ZIS rozvody - bílá barva - Specifikace dle PD</t>
  </si>
  <si>
    <t>" Modulová zásuvka 230 V / 16 A - nemocniční síť. "</t>
  </si>
  <si>
    <t>" 1. NP " (135,0)</t>
  </si>
  <si>
    <t>741999216 SPC</t>
  </si>
  <si>
    <t>D+M Zemnící zásuvka - Specifikace dle PD</t>
  </si>
  <si>
    <t>" Zemnící zásuvka. "</t>
  </si>
  <si>
    <t>741999217 SPC</t>
  </si>
  <si>
    <t>D+M Modulová zemnící zásuvka - Specifikace dle PD</t>
  </si>
  <si>
    <t>" Modulová zemnící zásuvka. "</t>
  </si>
  <si>
    <t>741999218 SPC</t>
  </si>
  <si>
    <t>D+M Zásuvka 400 V / 32 A + 230 V - Specifikace dle PD</t>
  </si>
  <si>
    <t>" Zásuvka 400 V / 32 A + 230 V. "</t>
  </si>
  <si>
    <t>741999219 SPC</t>
  </si>
  <si>
    <t>D+M Kabelový vývod 230 V - Specifikace dle PD</t>
  </si>
  <si>
    <t>Poznámka k položce:_x000D_
" Včetně uchycení a zapojení. "</t>
  </si>
  <si>
    <t>" Kabelový vývod pro 230 V tvořený krabicí pro pozdější napojení prvků  "</t>
  </si>
  <si>
    <t>741999220 SPC</t>
  </si>
  <si>
    <t>D+M Kabelový vývod 230 V - zálohovaný - Specifikace dle PD</t>
  </si>
  <si>
    <t>" 1. NP " (23,0)</t>
  </si>
  <si>
    <t>741999221 SPC</t>
  </si>
  <si>
    <t>D+M Kabelový vývod 400 V - Specifikace dle PD</t>
  </si>
  <si>
    <t>" Kabelový vývod pro 400 V tvořený krabicí pro pozdější napojení prvků  "</t>
  </si>
  <si>
    <t>Elektromontážní práce - Kabely a vodiče</t>
  </si>
  <si>
    <t>741999301 SPC</t>
  </si>
  <si>
    <t>D+M Kabel CHKE-R 3×1,5 - Specifikace dle PD</t>
  </si>
  <si>
    <t>Poznámka k položce:_x000D_
" Včetně uložení (montáže a nasunutí do chrániček), zapojení, případného protažení a ukončení "</t>
  </si>
  <si>
    <t>" Kabeláž silnoproudu " (8550,0)</t>
  </si>
  <si>
    <t>741999302 SPC</t>
  </si>
  <si>
    <t>D+M Kabel CHKE-R 3×2,5 - Specifikace dle PD</t>
  </si>
  <si>
    <t>" Kabeláž silnoproudu " (20000,0)</t>
  </si>
  <si>
    <t>741999304 SPC</t>
  </si>
  <si>
    <t>D+M Kabel CHKE-R 5×2,5 - Specifikace dle PD</t>
  </si>
  <si>
    <t>" Kabeláž silnoproudu " (835,0)</t>
  </si>
  <si>
    <t>741999305 SPC</t>
  </si>
  <si>
    <t>D+M Kabel CHKE-R 5×4 - Specifikace dle PD</t>
  </si>
  <si>
    <t>" Kabeláž silnoproudu " (150,0)</t>
  </si>
  <si>
    <t>741999306 SPC</t>
  </si>
  <si>
    <t>D+M Kabel CHKE-R 5×6 - Specifikace dle PD</t>
  </si>
  <si>
    <t>" Kabeláž silnoproudu " (500,0)</t>
  </si>
  <si>
    <t>741999307 SPC</t>
  </si>
  <si>
    <t>D+M Kabel CHKE-R 5×16 - Specifikace dle PD</t>
  </si>
  <si>
    <t>" Kabeláž silnoproudu " (750,0)</t>
  </si>
  <si>
    <t>741999308 SPC</t>
  </si>
  <si>
    <t>D+M Kabel CHKE-R 5×25 - Specifikace dle PD</t>
  </si>
  <si>
    <t>" Kabeláž silnoproudu " (190,0)</t>
  </si>
  <si>
    <t>741999309 SPC</t>
  </si>
  <si>
    <t>D+M Kabel CHKE-R 5×50 - Specifikace dle PD</t>
  </si>
  <si>
    <t>" Kabeláž silnoproudu " (100,0)</t>
  </si>
  <si>
    <t>741999310 SPC</t>
  </si>
  <si>
    <t>D+M Kabel CHKE-R 5×95 - Specifikace dle PD</t>
  </si>
  <si>
    <t>" Kabeláž silnoproudu " (250,0)</t>
  </si>
  <si>
    <t>741999311 SPC</t>
  </si>
  <si>
    <t>D+M Kabel CHKE-R 5×120 - Specifikace dle PD</t>
  </si>
  <si>
    <t>" Kabeláž silnoproudu " (220,0)</t>
  </si>
  <si>
    <t>741999322 SPC</t>
  </si>
  <si>
    <t>D+M Vodič H07V-K 1×6 mm2 - Specifikace dle PD</t>
  </si>
  <si>
    <t>-1553555609</t>
  </si>
  <si>
    <t xml:space="preserve">Poznámka k položce:_x000D_
" Včetně uložení (montáže a nasunutí do chrániček), napojení, případného protažení a ukončení "_x000D_
</t>
  </si>
  <si>
    <t>" Kabelový vodič pro provedení uzemnění veškerých konstrukcí a prvků " (3250,0)</t>
  </si>
  <si>
    <t>" Kabelový vodič pro provedení ochranné pospojování zdravotnických zařízení " (2600,0)</t>
  </si>
  <si>
    <t>741999323 SPC</t>
  </si>
  <si>
    <t>D+M Vodič H07V-K 1×10 mm2 - Specifikace dle PD</t>
  </si>
  <si>
    <t>678778015</t>
  </si>
  <si>
    <t>" Kabelový vodič pro provedení uzemnění veškerých konstrukcí a prvků "  (900,0)</t>
  </si>
  <si>
    <t>" Kabelový vodič pro provedení ochranné pospojování zdravotnických zařízení " (750,0)</t>
  </si>
  <si>
    <t>741999324 SPC</t>
  </si>
  <si>
    <t>D+M Vodič H07V-K 1×16 mm2 - Specifikace dle PD</t>
  </si>
  <si>
    <t>1021748762</t>
  </si>
  <si>
    <t>" Kabelový vodič pro provedení uzemnění veškerých konstrukcí a prvků " (450,0)</t>
  </si>
  <si>
    <t>" Kabelový vodič pro provedení ochranné pospojování zdravotnických zařízení " (350,0)</t>
  </si>
  <si>
    <t>741999325 SPC</t>
  </si>
  <si>
    <t>D+M Vodič H07V-K 1×25 mm2 - Specifikace dle PD</t>
  </si>
  <si>
    <t>-468067408</t>
  </si>
  <si>
    <t>" Kabelový vodič pro provedení uzemnění veškerých konstrukcí a prvků " (150,0)</t>
  </si>
  <si>
    <t>" Kabelový vodič pro provedení ochranné pospojování zdravotnických zařízení " (120,0)</t>
  </si>
  <si>
    <t>741999332 SPC</t>
  </si>
  <si>
    <t>-250155404</t>
  </si>
  <si>
    <t>" Kabelový vodič pro provedení napojení svorkovnic AET do rozvaděčů / MET " (150,0)</t>
  </si>
  <si>
    <t>741999333 SPC</t>
  </si>
  <si>
    <t>-1652080998</t>
  </si>
  <si>
    <t>" Kabelový vodič pro provedení napojení svorkovnic AET do rozvaděčů / MET " (75,0)</t>
  </si>
  <si>
    <t>741999334 SPC</t>
  </si>
  <si>
    <t xml:space="preserve">D+M Trubka ohebná pro vodič - do D 40 mm - Specifikace dle PD </t>
  </si>
  <si>
    <t>1813629911</t>
  </si>
  <si>
    <t xml:space="preserve">Poznámka k položce:_x000D_
" Včetně kotvícího, spojovacího materiálu a veškerého nutného příslušenství "_x000D_
" POZN: Nasutnutí / uložení kabelu do chrániček je součástí ceny montáže kabeláže. "_x000D_
</t>
  </si>
  <si>
    <t>" Trubka ohebná HDPE-LDPE do D 32/40 mm jako ochrana pro vodiče z AET. " (225,0)</t>
  </si>
  <si>
    <t>Elektromontážní práce - Rozvaděče</t>
  </si>
  <si>
    <t>741999401 SPC</t>
  </si>
  <si>
    <t>D+M Rozvaděč R-SA - Specifikace dle PD</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</si>
  <si>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</si>
  <si>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</si>
  <si>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</si>
  <si>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</si>
  <si>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 Nový rozvaděč - R-SA/Z "</t>
  </si>
  <si>
    <t>741999403 SPC</t>
  </si>
  <si>
    <t>D+M Rozvaděč R-SB - Specifikace dle PD</t>
  </si>
  <si>
    <t>" Nový patrový rozvaděč - R-SB "</t>
  </si>
  <si>
    <t>741999404 SPC</t>
  </si>
  <si>
    <t>D+M Rozvaděč R-URG - Specifikace dle PD</t>
  </si>
  <si>
    <t>" Nový rozvaděč - R-URG "</t>
  </si>
  <si>
    <t>741999405 SPC</t>
  </si>
  <si>
    <t>D+M Rozvaděč R-URG/Z - Specifikace dle PD</t>
  </si>
  <si>
    <t>" Nový rozvaděč - R-URG/Z "</t>
  </si>
  <si>
    <t>741999406 SPC</t>
  </si>
  <si>
    <t>D+M Rozvaděč R-URG/ZIS- Specifikace dle PD</t>
  </si>
  <si>
    <t>" Nový rozvaděč - R-URG/ZIS "</t>
  </si>
  <si>
    <t>741999407 SPC</t>
  </si>
  <si>
    <t>D+M Rozvaděč R-OSV - Specifikace dle PD</t>
  </si>
  <si>
    <t>" Nový patrový rozvaděč - R-OSV "</t>
  </si>
  <si>
    <t>741999408 SPC</t>
  </si>
  <si>
    <t>D+M Centrální bateriový systém nouzového osvětlení - Specifikace dle PD</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</si>
  <si>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</si>
  <si>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</si>
  <si>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</si>
  <si>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</si>
  <si>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</si>
  <si>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</si>
  <si>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</si>
  <si>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</si>
  <si>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Poznámka k položce:_x000D_
" Doplnění veškerých nutných prvků pro napojení nových rozvaděčů do stávající hlavní rozvaděčové sestavy RH. "_x000D_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</si>
  <si>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Elektromontážní práce - Hromosvod</t>
  </si>
  <si>
    <t>741999501 SPC</t>
  </si>
  <si>
    <t>D+M Izolovaný jímací stožár v. 4,0 m - Specifikace dle PD - JT-A</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</si>
  <si>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</si>
  <si>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</si>
  <si>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</si>
  <si>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</si>
  <si>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 Stojan jímacího stožáru pro izolovaný jímací stožár 1,25×1,35 m " (11,0)</t>
  </si>
  <si>
    <t>741999503 SPC</t>
  </si>
  <si>
    <t>D+M Závitová tyč na dva betonové podstavce - Specifikace dle PD</t>
  </si>
  <si>
    <t>" Závitová tyč pro upevnění stojanu jímacího vedení k podstavci  - 3 ks na 1 stojan " (33,0)</t>
  </si>
  <si>
    <t>741999504 SPC</t>
  </si>
  <si>
    <t>D+M Základna pro betonový podstavec - plastový chránič hran - Specifikace dle PD</t>
  </si>
  <si>
    <t>" Základna (chránič hran) pro betonový podstavec ke stojanu s průchozím otvorem pro závitovou tyč.  " (33,0)</t>
  </si>
  <si>
    <t>741999505 SPC</t>
  </si>
  <si>
    <t>D+M Betonový podstavec pro stojan jímacího vedení - Specifikace dle PD</t>
  </si>
  <si>
    <t>" Betonový podstavec pro stojan jímacího vedení s otvorem pro závitovou tyč. Uvažovány 2 ks na 1 nohu stojanu. " (66,0)</t>
  </si>
  <si>
    <t>741999506 SPC</t>
  </si>
  <si>
    <t>D+M Pásková uzemňovací objímka - Specifikace dle PD</t>
  </si>
  <si>
    <t>" Pásková uzemňovací objímka k eliminaci klouzavých výbojů pro jímací stožár. " (20,0)</t>
  </si>
  <si>
    <t>741999507 SPC</t>
  </si>
  <si>
    <t>D+M Připojovací deska pro vedení hromosvodu s jímací tyčí - Specifikace dle PD</t>
  </si>
  <si>
    <t>" Přípojovací deska pro vedení hromosvodu - propojení s jímací tyčí .  Pro Ø 16 a 8 - 10 mm. " (7,0)</t>
  </si>
  <si>
    <t>741999508 SPC</t>
  </si>
  <si>
    <t>D+M Připojovací deska pro dvě vedení hromosvodu s jímací tyčí - Specifikace dle PD</t>
  </si>
  <si>
    <t>" Přípojovací deska pro dvě vedení hromosvodu - propojení s jímací tyčí .  Pro Ø 16 a 2× 8 - 10 mm. " (12,0)</t>
  </si>
  <si>
    <t>741999509 SPC</t>
  </si>
  <si>
    <t>D+M Kabelový stahovací pásek - Specifikace dle PD</t>
  </si>
  <si>
    <t>" Kabelový stahovací pásek odolný proti UV záření a povětrnostním vlivům. " (50,0)</t>
  </si>
  <si>
    <t>741999510 SPC</t>
  </si>
  <si>
    <t>D+M Vysokonapěťově izolovaný svodový vodič - izolovaný svod - Specifikace dle PD</t>
  </si>
  <si>
    <t>Poznámka k položce:_x000D_
" Vysokonapěťově izolovaný svodový vodič s možností instalace do fasády nebo zeminy, střední žíla min. 28 mm2,, vč.zakončení a upevnění do stavby. "_x000D_
" Včetně veškerého nutného příslušenství. "</t>
  </si>
  <si>
    <t>" Vysokonapěťově izolovaný svodový vodič " (510,0)</t>
  </si>
  <si>
    <t>741999511 SPC</t>
  </si>
  <si>
    <t>D+M Připojovací prvek pro vedení hromosvodu - Specifikace dle PD</t>
  </si>
  <si>
    <t>" Připojovací prvek pro vedení hromosvodu vč. smršťovací hadice. " (44,0)</t>
  </si>
  <si>
    <t>741999512 SPC</t>
  </si>
  <si>
    <t>D+M Střešní držáky vedení pro ploché střechy - Specifikace dle PD</t>
  </si>
  <si>
    <t>" Střešní držáky vedení pro ploché střechy pro vedení  Ø 8 - 10 mm. " (160,0)</t>
  </si>
  <si>
    <t>741999513 SPC</t>
  </si>
  <si>
    <t>D+M Adaptér pro střešní držák vedení - Specifikace dle PD</t>
  </si>
  <si>
    <t>" Adaptér pro střešní držák vedení na podpěrách. " (160,0)</t>
  </si>
  <si>
    <t>741999514 SPC</t>
  </si>
  <si>
    <t>D+M Příchytka - Specifikace dle PD</t>
  </si>
  <si>
    <t>" Příchytka odolné proti UV záření. Vhodná pro venkovní použití. " (400,0)</t>
  </si>
  <si>
    <t>741999515 SPC</t>
  </si>
  <si>
    <t>D+M Kruhový vodič AlMgSi Ø 8 mm - Specifikace dle PD</t>
  </si>
  <si>
    <t>" Holé vedení AlMgSi pro ekvipotenciální pospojování spodních kovových částí jímacích stožárů a oplechování atiky - kruhový vodič Ø 8 mm. " (150,0)</t>
  </si>
  <si>
    <t>741999516 SPC</t>
  </si>
  <si>
    <t>" Střešní držáky vedení pro ploché střechy pro vedení  Ø 8 - 10 mm. " (150,0)</t>
  </si>
  <si>
    <t>741999517 SPC</t>
  </si>
  <si>
    <t>D+M Rychlosvorka - Specifikace dle PD</t>
  </si>
  <si>
    <t>" Rychlosvorka pro vedení  Ø 8 - 10 mm pro spoje T, křížové a paralelní. " (20,0)</t>
  </si>
  <si>
    <t>741999518 SPC</t>
  </si>
  <si>
    <t>D+M Lišta potenciálového vyrovnání pro vnější prostředí - Specifikace dle PD - AET</t>
  </si>
  <si>
    <t>" Přípojnice potencionálního vyrovnání pro vnější prostředí. " (3,0)</t>
  </si>
  <si>
    <t>741999519 SPC</t>
  </si>
  <si>
    <t>D+M Lemová a konstrukční svorka - Specifikace dle PD</t>
  </si>
  <si>
    <t>" Lemová a konstrukční svorka. " (15,0)</t>
  </si>
  <si>
    <t>741999520 SPC</t>
  </si>
  <si>
    <t>D+M Měřící svorka - Specifikace dle PD</t>
  </si>
  <si>
    <t>" Měřící svorka - rozpojovací díl pro Ø 8 - 10 mm. Umístění cca 0,5 m nad konečnou úrovní terénu. " (13,0)</t>
  </si>
  <si>
    <t>741999521 SPC</t>
  </si>
  <si>
    <t>D+M Ochranný úhelník - Specifikace dle PD</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</si>
  <si>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</si>
  <si>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</si>
  <si>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</si>
  <si>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</si>
  <si>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</si>
  <si>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 Označovací štítek pro označení svodů hromosvodů "</t>
  </si>
  <si>
    <t>" Označovací štítek. " (13,0)</t>
  </si>
  <si>
    <t>741999531 SPC</t>
  </si>
  <si>
    <t>D+M Zajištění napojení nových svodů hromosvodu objektů na stávající zemnění</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</si>
  <si>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"_x000D_
" V ceně veškeré nutné práce a materiál související s napojením nových svodů na stávající zemnění - např. svorky nutné pro napojení, případné přivaření, ochrana spoje, svislý vodič pro úrovňové vyrovnání, apod. "_x000D_
" POZN: Zemnící drát pro napojení již zohledněn v položce č. 92 - D+M Drát FeZn Ø 10 mm. "</t>
  </si>
  <si>
    <t>" Zajištění napojení nových svodů na stávající zemnění. " (8,0)</t>
  </si>
  <si>
    <t>741999508 SPC.1</t>
  </si>
  <si>
    <t>Poměření + revizní zpráva</t>
  </si>
  <si>
    <t>" Stavební práce a dodávky spojené s provedením funkčního celku 741. " (30,0)</t>
  </si>
  <si>
    <t>Elektromontážní práce - Zemnění</t>
  </si>
  <si>
    <t>741999501 SPC.1</t>
  </si>
  <si>
    <t>D+M Pásek FeZn 30×4 mm - Specifikace dle PD</t>
  </si>
  <si>
    <t>Poznámka k položce:_x000D_
" Včetně uložení a napojení "</t>
  </si>
  <si>
    <t>" Zemnící pásek pro zemnění objektu kolem nových částí. "</t>
  </si>
  <si>
    <t>" Zemnící pásek " (114,5)*1,1</t>
  </si>
  <si>
    <t>741999502 SPC.1</t>
  </si>
  <si>
    <t>D+M Drát FeZn Ø 10 mm - Specifikace dle PD</t>
  </si>
  <si>
    <t>" Svislé vedení zemmnění. "</t>
  </si>
  <si>
    <t>" Svislé vedení zemnění " (52,0)*1,1</t>
  </si>
  <si>
    <t>741999503 SPC.1</t>
  </si>
  <si>
    <t>D+M Svorky SK, SS, SR - Specifikace dle PD</t>
  </si>
  <si>
    <t>" Svorky pro zemnění "</t>
  </si>
  <si>
    <t>" Svorky pro zemnění. " (60,0)</t>
  </si>
  <si>
    <t>741999504 SPC.1</t>
  </si>
  <si>
    <t>D+M Antikorozní ochrana spojů - Specifikace dle PD</t>
  </si>
  <si>
    <t>" Antikorozní ochrana spojů - např. páskou. " (1,0)</t>
  </si>
  <si>
    <t>741999505 SPC.1</t>
  </si>
  <si>
    <t>D+M Podružný materiál pro uložení zemnění - Specifikace dle PD</t>
  </si>
  <si>
    <t>" Hlavní ochranné pospojování a ostatní podružný materiál. " (1,0)</t>
  </si>
  <si>
    <t>741999505 SPC.2</t>
  </si>
  <si>
    <t>D+M Zajištění napojení nového zemnění kolem objektů na stávající</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</si>
  <si>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</si>
  <si>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</si>
  <si>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</si>
  <si>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</si>
  <si>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Elektromontážní práce - Ochranné pospojování</t>
  </si>
  <si>
    <t>741999711 SPC</t>
  </si>
  <si>
    <t>D+M Krabice pro připojení antistatické podlahy a pospojování</t>
  </si>
  <si>
    <t>166794047</t>
  </si>
  <si>
    <t xml:space="preserve">Poznámka k položce:_x000D_
" V ceně dodávka krabice vč. příslušenství, zajištění napojení, a veškeré další nutné práce a materiál související s napojením uzemnění. "_x000D_
" POZN: Krabice pro napojení uvažová zde i pro standardní uzemnění částic. 
Pro potřeby soupisu uvažovány 2 ks na 1 místnost dle označení ""A"" v části D.1.4.7."_x000D_
" POZN: Vodiče (kabeláže) pro ochranné pospojování zdravotnických zařízení uvedeno v položkách vodičů v části "Elektromontážní práce - Kabely a vodiče". "_x000D_
</t>
  </si>
  <si>
    <t>" Krabice se zkušební svorkou pro připojení antistatické podlahy / zemnění jendotlivých částí místnosti. "</t>
  </si>
  <si>
    <t>" 1. PP - 1. NP - pro místnosti s antistatickou podlahou " (20,0)*2</t>
  </si>
  <si>
    <t>" 1. PP - 1. NP - pro zbylé místnosti " (26,0+9,0+38,0)-20,0</t>
  </si>
  <si>
    <t>741999712 SPC</t>
  </si>
  <si>
    <t>D+M Uzemňovací zásuvka vč. příslušenství a pásku - sada pro uzemnění podlahy a zkušební bod</t>
  </si>
  <si>
    <t>-549984689</t>
  </si>
  <si>
    <t xml:space="preserve">Poznámka k položce:_x000D_
" V ceně dodávka zásuvky vč. příslušenství, zajištění napojení, a veškeré další nutné práce a materiál související s napojením uzemnění. "_x000D_
" POZN: Vodiče (kabeláže) pro ochranné pospojování zdravotnických zařízení uvedeno v položkách vodičů v části "Elektromontážní práce - Kabely a vodiče". "_x000D_
</t>
  </si>
  <si>
    <t>" Uzemňovací zásuvka pro ochranné pospopjování antistatické podlahy vč. příslušenství a samolepícího měděného pásku. "</t>
  </si>
  <si>
    <t>" 1. PP - 1. NP - odhadované maximální množství - 50 ks " (50,0)</t>
  </si>
  <si>
    <t>741999713 SPC</t>
  </si>
  <si>
    <t>D+M HUP pro napojení pospojování a antistatiké podlahy</t>
  </si>
  <si>
    <t>617555228</t>
  </si>
  <si>
    <t xml:space="preserve">Poznámka k položce:_x000D_
" V ceně dodávka skříně / krabice vč. vybavení a příslušenství pro napojení více větví, zajištění napojení a veškeré další nutné práce a materiál související s provedením HUP. "_x000D_
" POZN: Vodiče (kabeláže) pro ochranné pospojování zdravotnických zařízení uvedeno v položkách vodičů v části "Elektromontážní práce - Kabely a vodiče". "_x000D_
</t>
  </si>
  <si>
    <t>" HUP pro napojení pospojování a antistatické podlahy  vč. svorek, veškerého vybavení a příslušenství. "</t>
  </si>
  <si>
    <t>" 1. PP - 1. NP - odhadované maximální množství - 25 ks " (25,0)</t>
  </si>
  <si>
    <t>741999702 SPC</t>
  </si>
  <si>
    <t>" Stavební práce a dodávky spojené s provedením funkčního celku 741. " (25,0)</t>
  </si>
  <si>
    <t>Elektromontážní práce - Ostatní</t>
  </si>
  <si>
    <t>741999801 SPC</t>
  </si>
  <si>
    <t>D+M Přeložení stávajícího žlabu / žebříku kabeláže v 1.PP část A - Specifikace dle PD</t>
  </si>
  <si>
    <t>Poznámka k položce:_x000D_
" Posunutí / výměna stávajícího žlabu / žebříku v chodbě 1. PP části A z důvodu umístění potrubí TZB rozvodů. "_x000D_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</si>
  <si>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</si>
  <si>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7419998021 SPC</t>
  </si>
  <si>
    <t xml:space="preserve">D+M Kabelový žlab perforovaný 250×100 mm - Specifikace dle PD </t>
  </si>
  <si>
    <t>-1100335278</t>
  </si>
  <si>
    <t>Poznámka k položce:_x000D_
" Včetně vík, úchytů, spojek, kolen, oblouků, T-kusů, redukčních dílů, přepážek, koncovek, podpěr, konzol, závěsů, kotvících prvků a dalšího příslušenství. "_x000D_
" POZN: Rozměr žlabu 250×100 mm je uvažován z m. 1.08 do okolních místností s jednotlivými lůžky. "</t>
  </si>
  <si>
    <t xml:space="preserve">" Kabelový žlab perforovaný 250×100 mm s povrchvou úpravou žárově pozinkovaným ponorem. " </t>
  </si>
  <si>
    <t>" 1. NP " (46,0)*1,05</t>
  </si>
  <si>
    <t>7419998022 SPC</t>
  </si>
  <si>
    <t xml:space="preserve">D+M Kabelový žlab perforovaný 500×100 mm - Specifikace dle PD </t>
  </si>
  <si>
    <t>1976476195</t>
  </si>
  <si>
    <t>Poznámka k položce:_x000D_
" Včetně vík, úchytů, spojek, kolen, oblouků, T-kusů, redukčních dílů, přepážek, koncovek, podpěr, konzol, závěsů, kotvících prvků a dalšího příslušenství. "</t>
  </si>
  <si>
    <t xml:space="preserve">" Kabelový žlab perforovaný 500×100 mm s povrchvou úpravou žárově pozinkovaným ponorem. " </t>
  </si>
  <si>
    <t>" 1. PP - 1. NP " (76,0+(155,0-46,0))*1,05</t>
  </si>
  <si>
    <t>741999803 SPC</t>
  </si>
  <si>
    <t>D+M Ohebná dvouplášťová korugovaná chránička D 32/40 mm - Specifikace dle PD</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</si>
  <si>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</si>
  <si>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</si>
  <si>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</si>
  <si>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</si>
  <si>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"_x000D_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</si>
  <si>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</si>
  <si>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</si>
  <si>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</si>
  <si>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Poznámka k položce:_x000D_
" Včetně montáže a uložení., spojovacího materiálu, příslušenství "</t>
  </si>
  <si>
    <t>" V ceně ochranné trubky (ohebné, pevné), lišty, apod. pro vedení kabeláže např. v konstrukcích,. "</t>
  </si>
  <si>
    <t>" 1. PP  - Střecha " (1,0)</t>
  </si>
  <si>
    <t>741999806 SPC</t>
  </si>
  <si>
    <t>D+M Pomocný materiál - Specifikace dle PD</t>
  </si>
  <si>
    <t>Poznámka k položce:_x000D_
" V ceně spojovací a připevňovací materiál, hmoždinky, vruty, sádra, označovací štítky kabeláže pro určení druhu kabelu, místa napojení, … . "</t>
  </si>
  <si>
    <t>7419998071 SPC</t>
  </si>
  <si>
    <t>D+M Kabel CSKH-V 3×1,5 mm2 - Specifikace dle PD</t>
  </si>
  <si>
    <t>-1223171421</t>
  </si>
  <si>
    <t xml:space="preserve">Poznámka k položce:_x000D_
" Včetně uložení (montáže a nasunutí do chrániček), zapojení, případného protažení a ukončení "_x000D_
</t>
  </si>
  <si>
    <t>" Kabeláž silnoproudu - bezhalogenová s funkční integritou při požáru " (1500,0)</t>
  </si>
  <si>
    <t>7419998072 SPC</t>
  </si>
  <si>
    <t>D+M Kabel CSKH-V 3×2,5 mm2 - Specifikace dle PD</t>
  </si>
  <si>
    <t>1052071834</t>
  </si>
  <si>
    <t>" Kabeláž silnoproudu - bezhalogenová s funkční integritou při požáru " (750,0)</t>
  </si>
  <si>
    <t>7419998073 SPC</t>
  </si>
  <si>
    <t>D+M Kabel CSKH-V 5×4 mm2 - Specifikace dle PD</t>
  </si>
  <si>
    <t>-1110675726</t>
  </si>
  <si>
    <t>" Kabeláž silnoproudu - bezhalogenová s funkční integritou při požáru " (30,0)</t>
  </si>
  <si>
    <t>7419998074 SPC</t>
  </si>
  <si>
    <t>D+M Kabel CSKH-V 5×6 mm2 - Specifikace dle PD</t>
  </si>
  <si>
    <t>234110917</t>
  </si>
  <si>
    <t>" Kabeláž silnoproudu - bezhalogenová s funkční integritou při požáru " (100,0)</t>
  </si>
  <si>
    <t>7419998075 SPC</t>
  </si>
  <si>
    <t>D+M Kabel CSKH-V 5×16 mm2 - Specifikace dle PD</t>
  </si>
  <si>
    <t>1600833957</t>
  </si>
  <si>
    <t>" Kabeláž silnoproudu - bezhalogenová s funkční integritou při požáru " (250,0)</t>
  </si>
  <si>
    <t>741999808 SPC</t>
  </si>
  <si>
    <t>Poznámka k položce:_x000D_
" Zajištění prostupů kabeláže mezi jednotlivými požárními úseky protipožárními prvky - ucpávkami, tmely, pěny, disky, apod. - požadované požární odolnosti. "_x000D_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</si>
  <si>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</si>
  <si>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</si>
  <si>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</si>
  <si>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</si>
  <si>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</si>
  <si>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</si>
  <si>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</si>
  <si>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</si>
  <si>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</si>
  <si>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</si>
  <si>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</si>
  <si>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</si>
  <si>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</si>
  <si>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Poznámka k položce:_x000D_
" Včetně pasivních prvků, patch panelů, optické vany, převodníků. "</t>
  </si>
  <si>
    <t>" Datovový rozvaděč - 800×800×2000 mm. "</t>
  </si>
  <si>
    <t>D+M Datová zásuvka 2×RJ45 Cat 6a - na stěnu - Specfikace dle PD</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</si>
  <si>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</si>
  <si>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</si>
  <si>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</si>
  <si>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</si>
  <si>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</si>
  <si>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</si>
  <si>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</si>
  <si>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 Datová zásuvka RJ45 - modulová. "</t>
  </si>
  <si>
    <t>" 1. NP " (18,0)</t>
  </si>
  <si>
    <t>742999104 SPC</t>
  </si>
  <si>
    <t>D+M Kabel FTP Cat 6a, s třídou reakce na oheň B2ca - Specifikace dle PD</t>
  </si>
  <si>
    <t>" Kabeláž slaboproudu - strukturované kabeláže - s třídou reakce na oheň B2ca (bezhalogenová) " (9500,0)</t>
  </si>
  <si>
    <t>742999105 SPC</t>
  </si>
  <si>
    <t>D+M Systémový modul - Specifikace dle PD</t>
  </si>
  <si>
    <t>Poznámka k položce:_x000D_
" Včetně montáže, krabice, rámečku. "</t>
  </si>
  <si>
    <t>" Systémový modul. "</t>
  </si>
  <si>
    <t>742999106 SPC</t>
  </si>
  <si>
    <t>D+M Ovládací panel - Specifikace dle PD</t>
  </si>
  <si>
    <t>Poznámka k položce:_x000D_
" Včetně montáže. "</t>
  </si>
  <si>
    <t>" Ovládácí panel "</t>
  </si>
  <si>
    <t>742999107 SPC</t>
  </si>
  <si>
    <t>D+M Okenní kontakt - Specifikace dle PD</t>
  </si>
  <si>
    <t>" Okenní kontakt "</t>
  </si>
  <si>
    <t>742999108 SPC</t>
  </si>
  <si>
    <t>Zprovoznění systému</t>
  </si>
  <si>
    <t>" Měření datových kabelů včetně protokolu o měření. " (1,0)</t>
  </si>
  <si>
    <t>742999109 SPC</t>
  </si>
  <si>
    <t>" Úložný materiál pro strukturovanou kabeláž " (1,0)</t>
  </si>
  <si>
    <t>742999110 SPC</t>
  </si>
  <si>
    <t>" Pomocný materiál pro strukturovanou kabeláž " (1,0)</t>
  </si>
  <si>
    <t>998742201</t>
  </si>
  <si>
    <t>Přesun hmot procentní pro slaboproud v objektech v do 6 m - 0,74 %</t>
  </si>
  <si>
    <t>https://podminky.urs.cz/item/CS_URS_2024_02/998742201</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</si>
  <si>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</si>
  <si>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</si>
  <si>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</si>
  <si>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</si>
  <si>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</si>
  <si>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Poznámka k položce:_x000D_
" V ceně veškeré nutné vybavení a vystrojení pro plnění správné funkce. Např. Aku, napájecí zdroj, komunikační modul, vstupní a výstupní modul, atd. "_x000D_
" Včetně montáže, zapojení, nastavení, zprovoznění, odzkoušení. "</t>
  </si>
  <si>
    <t>" Ústředna EPS - 1. NP " (1,0)</t>
  </si>
  <si>
    <t>742999202 SPC</t>
  </si>
  <si>
    <t>D+M Opticko-kouřový hlásič - Specifikace dle PD</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</si>
  <si>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</si>
  <si>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</si>
  <si>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</si>
  <si>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</si>
  <si>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</si>
  <si>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</si>
  <si>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 Opticko - kouřový hlásič nadpodhledový - s externí signalizací. "</t>
  </si>
  <si>
    <t>" 1. PP - část A " (14,0)</t>
  </si>
  <si>
    <t>" 1. NP " (28,0)</t>
  </si>
  <si>
    <t>742999204 SPC</t>
  </si>
  <si>
    <t>D+M Tlačítkový hlásič - Specifikace dle PD</t>
  </si>
  <si>
    <t>Poznámka k položce:_x000D_
" Včetně montáže, zapojení  a vyzkoušení. "</t>
  </si>
  <si>
    <t>" Tlačítkový hlásič. "</t>
  </si>
  <si>
    <t>742999205 SPC</t>
  </si>
  <si>
    <t>D+M Koppler 8 výstupů - Specifikace dle PD</t>
  </si>
  <si>
    <t>Poznámka k položce:_x000D_
" Včetně montáže, příslušenství. "</t>
  </si>
  <si>
    <t>" Koppler 8 výstupů " (3,0)</t>
  </si>
  <si>
    <t>742999206 SPC</t>
  </si>
  <si>
    <t>D+M Siréna - Specifikace dle PD</t>
  </si>
  <si>
    <t>Poznámka k položce:_x000D_
" Včetně montáže, zapojení, patice, vyzkoušení. "</t>
  </si>
  <si>
    <t>" Siréna. "</t>
  </si>
  <si>
    <t>742999207 SPC</t>
  </si>
  <si>
    <t>D+M Kontakt EPS - Specifikace dle PD</t>
  </si>
  <si>
    <t>" Příprava pro napojení / napojení prvků ovládaných EPS. "</t>
  </si>
  <si>
    <t>" Ovládané zařízení - POŽÁRNÍ KLAPKA. " (0+0+9)</t>
  </si>
  <si>
    <t>" Ovládané zařízení - OTEVÍRÁNÍ DVEŘÍ. " (5+7+9)</t>
  </si>
  <si>
    <t>742999208 SPC</t>
  </si>
  <si>
    <t>D+M Vstupně výstupní moduly - Specifikace dle PD</t>
  </si>
  <si>
    <t>" Hlídaný releový výstup. včetně boxu, zapojení, zprovoznění. " (1,0)</t>
  </si>
  <si>
    <t>742999209 SPC</t>
  </si>
  <si>
    <t>D+M Kabel JY(St)Y2x2x0,8 - Specifikace dle PD</t>
  </si>
  <si>
    <t>" Kabeláž slaboproudu - elektrické požární signalizace " (5800,0)</t>
  </si>
  <si>
    <t>742999210 SPC</t>
  </si>
  <si>
    <t>D+M Kabel JE-H(St)H2x2x0,8 - Specifikace dle PD</t>
  </si>
  <si>
    <t>" Kabeláž slaboproudu - elektrické požární signalizace " (2800,0)</t>
  </si>
  <si>
    <t>742999211 SPC</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</si>
  <si>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</si>
  <si>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</si>
  <si>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</si>
  <si>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</si>
  <si>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 Pomocný materiál pro elektrickou požární signalizaci " (1,0)</t>
  </si>
  <si>
    <t>742999219 SPC</t>
  </si>
  <si>
    <t>Proměření + výchozí revizní zpráva elektroinstalace - Specifikace dle PD.</t>
  </si>
  <si>
    <t>" Zajištění Proměření a výchozí (vstupní) revize pro část EPS " (1,0)</t>
  </si>
  <si>
    <t>Elektromontážní práce - Přístupový systém (ACS)</t>
  </si>
  <si>
    <t>742999301 SPC</t>
  </si>
  <si>
    <t>D+M Čtečka karet / čipů - Specifikace dle PD</t>
  </si>
  <si>
    <t>Poznámka k položce:_x000D_
" Čtečka nástěnná včetně řídící jednotky, montáže, zapojení. "</t>
  </si>
  <si>
    <t>" Čtečka karet / čipů. "</t>
  </si>
  <si>
    <t>742999302 SPC</t>
  </si>
  <si>
    <t>D+M Čipy / karty pro zajištění přístupu - Specifikace dle PD</t>
  </si>
  <si>
    <t>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</si>
  <si>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</si>
  <si>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</si>
  <si>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</si>
  <si>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</si>
  <si>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Poznámka k položce:_x000D_
" Včetně montáže, zapojení, nastavení, zprovoznění, odzkoušení."</t>
  </si>
  <si>
    <t>" Domovní telefon. "</t>
  </si>
  <si>
    <t>742999304 SPC</t>
  </si>
  <si>
    <t>D+M Vstupní tablo - Specifikace dle PD</t>
  </si>
  <si>
    <t>Poznámka k položce:_x000D_
" V ceně také zápustná krabice a ochranný límec proti dešti "_x000D_
" Včetně krabice, zdroje, montáže, zapojení, nastavení, zprovoznění, odzkoušení."</t>
  </si>
  <si>
    <t>" Vstupní tablo - 1. NP " (1,0)</t>
  </si>
  <si>
    <t>742999305 SPC</t>
  </si>
  <si>
    <t>Případná integrace nových prvků přístupového systému do stávajícího systému</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</si>
  <si>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</si>
  <si>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</si>
  <si>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</si>
  <si>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 Kabeláž slaboproudu - poplachový zabezpečovací tísňový systém - s třídou reakce na oheň B2ca (bezhalogenová) " (1000,0)</t>
  </si>
  <si>
    <t>742999307 SPC</t>
  </si>
  <si>
    <t>Poznámka k položce:_x000D_
" V ceně ochranné trubky (ohebné, pevné), lišty, apod. pro vedení kabeláže např. v konstrukcích,. "_x000D_
" Včetně montáže a uložení., spojovacího materiálu, příslušenství "</t>
  </si>
  <si>
    <t>" Úložný materiál pro přístupový systém " (1,0)</t>
  </si>
  <si>
    <t>742999308 SPC</t>
  </si>
  <si>
    <t>" Pomocný materiál pro přístupový systém " (1,0)</t>
  </si>
  <si>
    <t>Elektromontážní práce - Kamerový systém (CCTV)</t>
  </si>
  <si>
    <t>742999401 SPC</t>
  </si>
  <si>
    <t>D+M Bezpečnostní kamera - lokální - Specifikace dle PD</t>
  </si>
  <si>
    <t>Poznámka k položce:_x000D_
" Včetně držáku, montáže zapojení"</t>
  </si>
  <si>
    <t>" Bezpečnostní kamera lokální "</t>
  </si>
  <si>
    <t>742999402 SPC</t>
  </si>
  <si>
    <t>D+M Video server - Specifikace dle PD</t>
  </si>
  <si>
    <t>" Včetně diskového pole, SW, licence, vzdáleného přístupu " (1,0)</t>
  </si>
  <si>
    <t>742999403 SPC</t>
  </si>
  <si>
    <t>Integrace nových kamer do stávajícího systému</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</si>
  <si>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</si>
  <si>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</si>
  <si>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 Stavební práce a dodávky spojené s provedením funkčního celku 742. " (5,0)</t>
  </si>
  <si>
    <t>Elektromontážní práce - Společná televizní anténa (STA)</t>
  </si>
  <si>
    <t>742999501 SPC</t>
  </si>
  <si>
    <t>D+M Zásuvka STA - Specifikace dle PD</t>
  </si>
  <si>
    <t>Poznámka k položce:_x000D_
" Včetně montáže, zapojení. "</t>
  </si>
  <si>
    <t>" Kompletní STA zásuvka - tělo + kryt + rámeček. "</t>
  </si>
  <si>
    <t>742999502 SPC</t>
  </si>
  <si>
    <t>Měření metalické kabeláže - Specifikace dle PD</t>
  </si>
  <si>
    <t>742999503 SPC</t>
  </si>
  <si>
    <t>Měření signálu STA na zásuvkách - Specifikace dle PD</t>
  </si>
  <si>
    <t>742999504 SPC</t>
  </si>
  <si>
    <t>D+M Koaxiální kabel - Specifikace dle PD</t>
  </si>
  <si>
    <t>" Koaxiální kabel " (800,0)</t>
  </si>
  <si>
    <t>742999505 SPC</t>
  </si>
  <si>
    <t>" Úložný materiál pro společnou televizní anténu " (1,0)</t>
  </si>
  <si>
    <t>742999506 SPC</t>
  </si>
  <si>
    <t>" Pomocný materiál pro společnou televizní anténu " (1,0)</t>
  </si>
  <si>
    <t>Elektromontážní práce - Poplachový zabezpečovací a tísňový systém (PZTS)</t>
  </si>
  <si>
    <t>742999601 SPC</t>
  </si>
  <si>
    <t>D+M Ústředna PZTS - Specifikace dle PD</t>
  </si>
  <si>
    <t>Poznámka k položce:_x000D_
" Včetně montáže, zapojení, nastavení, zprovoznění, odzkoušení, vystrojení. "</t>
  </si>
  <si>
    <t>" Ústředna PZTS. "</t>
  </si>
  <si>
    <t>742999602 SPC</t>
  </si>
  <si>
    <t>D+M Klávesnice - Specifikace dle PD</t>
  </si>
  <si>
    <t>" Klávesnice. "</t>
  </si>
  <si>
    <t>742999603 SPC</t>
  </si>
  <si>
    <t>D+M Pohybové čidlo - Specifikace dle PD</t>
  </si>
  <si>
    <t>" Pohybové čidlo. "</t>
  </si>
  <si>
    <t>" 1. PP - část A " (23,0)</t>
  </si>
  <si>
    <t>742999604 SPC</t>
  </si>
  <si>
    <t>D+M Magnetický kontakt - Specifikace dle PD</t>
  </si>
  <si>
    <t>" Magnetický kontakt. "</t>
  </si>
  <si>
    <t>742999605 SPC</t>
  </si>
  <si>
    <t>Případná integrace nových prvků systému PZTS do stávajícího systému</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</si>
  <si>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</si>
  <si>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</si>
  <si>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</si>
  <si>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 Kabeláž slaboproudu - poplachový zabezpečovací tísňový systém - s třídou reakce na oheň B2ca (bezhalogenová) " (2000,0)</t>
  </si>
  <si>
    <t>742999607 SPC</t>
  </si>
  <si>
    <t>D+M Kabel CYSY 2x1 - Specifikace dle PD</t>
  </si>
  <si>
    <t>" Kabeláž slaboproudu - poplachový zabezpečovací tísňový systém " (50,0)</t>
  </si>
  <si>
    <t>742999608 SPC</t>
  </si>
  <si>
    <t>" Úložný materiál pro poplachový zabezpečovací a tísňový systém " (1,0)</t>
  </si>
  <si>
    <t>742999609 SPC</t>
  </si>
  <si>
    <t>" Pomocný materiál pro poplachový zabezpečovací a tísňový systém " (1,0)</t>
  </si>
  <si>
    <t>7429997011 SPC</t>
  </si>
  <si>
    <t>-1014454388</t>
  </si>
  <si>
    <t>" 1. PP - 1. NP " (68,0+116,0)*1,05</t>
  </si>
  <si>
    <t>742999702 SPC</t>
  </si>
  <si>
    <t>D+M Ostatní nutný materiál pro jednotlivé části - Specifikace dle PD</t>
  </si>
  <si>
    <t>Poznámka k položce:_x000D_
" Veškerý nutný materiál pro jednotlivé části k propojení, ukončení, doplnění, apod. nikde nespecifikované, ale potřebné pro provedení prací a zajištění správné funkce. " _x000D_
" V ceně např. optické vany vč. příslušenství, LC konektroy, různé koncovky, pigtaily, apod. "</t>
  </si>
  <si>
    <t>" Nespecifikovaný materiál " (1,0)</t>
  </si>
  <si>
    <t>7429997021 SPC</t>
  </si>
  <si>
    <t>D+M Optický kabel 12 vl. SM - Specifikace dle PD</t>
  </si>
  <si>
    <t>1722564148</t>
  </si>
  <si>
    <t xml:space="preserve">Poznámka k položce:_x000D_
" V ceně veškerý spojovací a kotvící materiál, uložení kabeláže do chrániček a veškeré další nutné práce a materiál. "_x000D_
" V ceně také zajištění napojení do stávajícího hlavního a nového rozvaděče vč. veškerých nutných prací souvisejících s napojením. "_x000D_
</t>
  </si>
  <si>
    <t>" Kabeláž pro propojení hlavního datového rozvaděče a nového části urgentu - 12 vláknový optický kabel SM. "</t>
  </si>
  <si>
    <t>" Optický kabel SM 12 vláken " (35,0)*1,1</t>
  </si>
  <si>
    <t>742999704 SPC</t>
  </si>
  <si>
    <t>742999705 SPC</t>
  </si>
  <si>
    <t>" Zajištění Proměření a výchozí (vstupní) revize všech částí mimo EPS " (1,0)</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</si>
  <si>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</si>
  <si>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</si>
  <si>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</si>
  <si>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</si>
  <si>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</si>
  <si>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</si>
  <si>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</si>
  <si>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"_x000D_
" Včetně montáže, zapojení a  a veškerého nutného příslušenství níže neuvedeného. "</t>
  </si>
  <si>
    <t>" Hlavní terminál dorozumívacího systému "</t>
  </si>
  <si>
    <t>D+M Rozvodný panel 8×230 V - 19" - Specifikace dle PD</t>
  </si>
  <si>
    <t>Poznámka k položce:_x000D_
" Včetně montáže, zapojení a veškerého nutného příslušenství níže neuvedeného. "</t>
  </si>
  <si>
    <t>" Rozvodný panel. " (1,0)</t>
  </si>
  <si>
    <t>D+M Univerzální police - Specifikace dle PD</t>
  </si>
  <si>
    <t>" Univerzální police. " (2,0)</t>
  </si>
  <si>
    <t>D+M Router - Specifikace dle PD</t>
  </si>
  <si>
    <t>" Router. " (2,0)</t>
  </si>
  <si>
    <t>D+M Datový přepínač - switch - Specifikace dle PD</t>
  </si>
  <si>
    <t>" Datový přepínač - switch 24 portů. " (2,0)</t>
  </si>
  <si>
    <t>D+M Napájecí injektor - Specifikace dle PD</t>
  </si>
  <si>
    <t>" Napájecí injektor 24 portů/19". "</t>
  </si>
  <si>
    <t>(2,0)</t>
  </si>
  <si>
    <t>D+M SQL server - malý - Specifikace dle PD</t>
  </si>
  <si>
    <t>" SQL server malý - do 5 oddělení. " (1,0)</t>
  </si>
  <si>
    <t>D+M Pokojový termínál hovorový - Specifikace dle PD</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</si>
  <si>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"_x000D_
" Včetně montáže, zapojení a veškerého nutného příslušenství níže neuvedeného. "</t>
  </si>
  <si>
    <t>" Pokojový terminál hovorový dorozumívacího systému "</t>
  </si>
  <si>
    <t>" 1. PP část A " (1,0)</t>
  </si>
  <si>
    <t>D+M Pokojový termínál hovorový s displejem - Specifikace dle PD</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</si>
  <si>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"_x000D_
" Včetně montáže, zapojení a veškerého nutného příslušenství níže neuvedeného. "</t>
  </si>
  <si>
    <t>" Pokojový terminál hovorový s displejem dorozumívacího systému "</t>
  </si>
  <si>
    <t>D+M Svítidlo signalizační - Specifikace dle PD</t>
  </si>
  <si>
    <t>" Svítidlo signalizační LED "</t>
  </si>
  <si>
    <t>742999111 SPC</t>
  </si>
  <si>
    <t>D+M Táhlo nouzového volání - Specifikace dle PD</t>
  </si>
  <si>
    <t>" Táhlo nouzového volání "</t>
  </si>
  <si>
    <t>742999112 SPC</t>
  </si>
  <si>
    <t>D+M Terminál pacienta s tlačítkem - Specifikace dle PD</t>
  </si>
  <si>
    <t>" Terminál pacienta s tlačítkem "</t>
  </si>
  <si>
    <t>742999113 SPC</t>
  </si>
  <si>
    <t>D+M Software - Licence pro hlavní terminál - Specifikace dle PD</t>
  </si>
  <si>
    <t>Poznámka k položce:_x000D_
" Včetně veškerého nutného příslušenství a prací níže neuvedeného. "</t>
  </si>
  <si>
    <t>" Licence pro hlavní terminál - software. " (2,0)</t>
  </si>
  <si>
    <t>742999114 SPC</t>
  </si>
  <si>
    <t>D+M Software - Databáze historie volání - Specifikace dle PD</t>
  </si>
  <si>
    <t>" Databáze historie volání - software. " (2,0)</t>
  </si>
  <si>
    <t>742999115 SPC</t>
  </si>
  <si>
    <t>D+M Software - Prohlížeč historie - Specifikace dle PD</t>
  </si>
  <si>
    <t>" Prohlížeč historie - software. " (2,0)</t>
  </si>
  <si>
    <t>742999116 SPC</t>
  </si>
  <si>
    <t>D+M Patch kkabel - Specifikace dle PD</t>
  </si>
  <si>
    <t>Poznámka k položce:_x000D_
" Včetně montáže  a veškerého nutného příslušenství a prací níže neuvedeného. "</t>
  </si>
  <si>
    <t>" Patch kabel dl. 0,3 m " (41,0)</t>
  </si>
  <si>
    <t>742999117 SPC</t>
  </si>
  <si>
    <t>D+M Konektor vč. ochrany a proměření RJ 45 - Specifikace dle PD</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</si>
  <si>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</si>
  <si>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</si>
  <si>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</si>
  <si>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</si>
  <si>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Poznámka k položce:_x000D_
" V ceně izolační pásky, stahovací plastové pásky, spojovací materiál, svorky, koncovky, štítky… . "</t>
  </si>
  <si>
    <t>" Ostatní drobný materiál nutný pro práci. " (2,0)</t>
  </si>
  <si>
    <t>Elektromontážní práce - Dorozumívací systém SESTRA-PACIENT (MEDICAL) - Oživení, konfigurace a ostatn</t>
  </si>
  <si>
    <t>Kontrola vedení</t>
  </si>
  <si>
    <t>" Kontrola vedení " (2,0)</t>
  </si>
  <si>
    <t>Instalace a konfigurace systému</t>
  </si>
  <si>
    <t>" Instalace a konfigurace systému " (2,0)</t>
  </si>
  <si>
    <t>Kontrolní provoz, zaškolení, vedlejší výdaje</t>
  </si>
  <si>
    <t>" Kontrolní provoz, zaškolení, vedlejší výdaje " (2,0)</t>
  </si>
  <si>
    <t>Kontrolní dny</t>
  </si>
  <si>
    <t>" Kontrolní dny " (8,0)</t>
  </si>
  <si>
    <t>Ekologická likvidace odpadu</t>
  </si>
  <si>
    <t>" Ekologická likvidace odpadu " (1,0)</t>
  </si>
  <si>
    <t>Úklid staveniště</t>
  </si>
  <si>
    <t>" Úklid staveniště " (4,0)</t>
  </si>
  <si>
    <t>Doprava</t>
  </si>
  <si>
    <t>" Doprava " (1,0)</t>
  </si>
  <si>
    <t>Vypracování PD skutečného provedení stavby</t>
  </si>
  <si>
    <t>" Vypracování PD " (1,0)</t>
  </si>
  <si>
    <t>Elektromontážní práce - Dorozumívací systém SESTRA-PACIENT (MEDICAL) - Slaboproudé rozvody - dodávka</t>
  </si>
  <si>
    <t>D+M Jistič jednofázový - Specifikace dle PD</t>
  </si>
  <si>
    <t>" Jistič jednofázový 16A, 16B/1.  " (2,0)</t>
  </si>
  <si>
    <t>D+M Kabel do trubek, nebo lišt LSOH - UTP Cat. 5e - Specifikace dle PD</t>
  </si>
  <si>
    <t>" Kabel UTP Cat 5e   " (1800,0)</t>
  </si>
  <si>
    <t>D+M Vodič do trubek, nebo lišt - CYA 2×1,5 - Specifikace dle PD</t>
  </si>
  <si>
    <t>" Vodič CYA 2×1,5. " (20,0)</t>
  </si>
  <si>
    <t>D+M Vodič do trubek, nebo lišt - CYKY-J 3×2,5 - Specifikace dle PD</t>
  </si>
  <si>
    <t>" Vodič CYKY-J 3×2,5. " (50,0)</t>
  </si>
  <si>
    <t xml:space="preserve">Elektromontážní práce - Dorozumívací systém SESTRA-PACIENT (MEDICAL) - Hrubá instalace - trubkování </t>
  </si>
  <si>
    <t>D+M Instalační krabice pod omítku - KO 125 - Specifikace dle PD</t>
  </si>
  <si>
    <t>" Instalační krabice KO 125  " (1,0)</t>
  </si>
  <si>
    <t>D+M Instalační krabice pod omítku - KP 68 - Specifikace dle PD</t>
  </si>
  <si>
    <t>" Instalační krabice KP 68KA  "</t>
  </si>
  <si>
    <t>D+M Instalační dvojkrabice pod omítku - Specifikace dle PD</t>
  </si>
  <si>
    <t>" Instalační dvojkrabice KP 64/2KA "</t>
  </si>
  <si>
    <t>742999404 SPC</t>
  </si>
  <si>
    <t>D+M Instalační trojkrabice pod omítku - Specifikace dle PD</t>
  </si>
  <si>
    <t>" Instalační trojkrabice KP 64/3KA. "</t>
  </si>
  <si>
    <t>742999405 SPC</t>
  </si>
  <si>
    <t>D+M Trubka pod omítku - PVC 16 - Specifikace dle PD</t>
  </si>
  <si>
    <t>" Trubka pod omítku z PVC Ø 16. " (210,0)</t>
  </si>
  <si>
    <t>742999406 SPC</t>
  </si>
  <si>
    <t>D+M Trubka pod omítku - PVC 25 - Specifikace dle PD</t>
  </si>
  <si>
    <t>" Trubka pod omítku z PVC Ø 25. " (300,0)</t>
  </si>
  <si>
    <t>742999407 SPC</t>
  </si>
  <si>
    <t>D+M Trubka pod omítku - PVC 32 - Specifikace dle PD</t>
  </si>
  <si>
    <t>" Trubka pod omítku z PVC Ø 32. " (200,0)</t>
  </si>
  <si>
    <t>742999409 SPC</t>
  </si>
  <si>
    <t>D+M Držák kabelového svazku - Specifikace dle PD</t>
  </si>
  <si>
    <t>" Držák kabelového svazku KKS 15. " (240,0)</t>
  </si>
  <si>
    <t>742999410 SPC</t>
  </si>
  <si>
    <t>D+M Pomocné montážní a stavební práce - Specifikace dle PD</t>
  </si>
  <si>
    <t>Poznámka k položce:_x000D_
" V ceně přesun hmot a materiálu, stěhování nábytku, propoj s tel. ústřednou, propoj s datovou sítí objektu, nepředvídatelné práce. "</t>
  </si>
  <si>
    <t>" Pomocné montážní a stavební práce. " (32,0)</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</si>
  <si>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</si>
  <si>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</si>
  <si>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</si>
  <si>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</si>
  <si>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</si>
  <si>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</si>
  <si>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</si>
  <si>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</si>
  <si>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</si>
  <si>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</si>
  <si>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</si>
  <si>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</si>
  <si>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</si>
  <si>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</si>
  <si>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https://podminky.urs.cz/item/CS_URS_2024_02/111211101</t>
  </si>
  <si>
    <t>Poznámka k položce:_x000D_
" V ceně také odstranění kořenů vč případných zemních prací pro přístup k nim. "_x000D_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</si>
  <si>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</si>
  <si>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</si>
  <si>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</si>
  <si>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</si>
  <si>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</si>
  <si>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</si>
  <si>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</si>
  <si>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</si>
  <si>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</si>
  <si>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</si>
  <si>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</si>
  <si>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</si>
  <si>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</si>
  <si>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</si>
  <si>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</si>
  <si>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</si>
  <si>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</si>
  <si>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</si>
  <si>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</si>
  <si>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</si>
  <si>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</si>
  <si>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</si>
  <si>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</si>
  <si>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</si>
  <si>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</si>
  <si>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</si>
  <si>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</si>
  <si>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</si>
  <si>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</si>
  <si>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</si>
  <si>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</si>
  <si>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</si>
  <si>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</si>
  <si>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</si>
  <si>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</si>
  <si>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</si>
  <si>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</si>
  <si>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</si>
  <si>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</si>
  <si>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</si>
  <si>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</si>
  <si>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</si>
  <si>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do 150 mm v rovinně 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</si>
  <si>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</si>
  <si>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</si>
  <si>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</si>
  <si>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</si>
  <si>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</si>
  <si>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</si>
  <si>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</si>
  <si>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</si>
  <si>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</si>
  <si>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</si>
  <si>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</si>
  <si>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</si>
  <si>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</si>
  <si>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</si>
  <si>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</si>
  <si>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</si>
  <si>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</si>
  <si>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</si>
  <si>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</si>
  <si>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</si>
  <si>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</si>
  <si>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</si>
  <si>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</si>
  <si>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</si>
  <si>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</si>
  <si>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</si>
  <si>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</si>
  <si>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</si>
  <si>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</si>
  <si>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</si>
  <si>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</si>
  <si>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</si>
  <si>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</si>
  <si>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</si>
  <si>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</si>
  <si>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</si>
  <si>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</si>
  <si>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</si>
  <si>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https://podminky.urs.cz/item/CS_URS_2024_02/181411151</t>
  </si>
  <si>
    <t>" Založení parkového trávníku - travní koberec - zatravněné plochy " (75,6)+(35,9)</t>
  </si>
  <si>
    <t>181411152</t>
  </si>
  <si>
    <t>Založení parkového trávníku travním kobercem pl do 1000 m2 ve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</si>
  <si>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</si>
  <si>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</si>
  <si>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</si>
  <si>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</si>
  <si>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https://podminky.urs.cz/item/CS_URS_2024_02/181411153</t>
  </si>
  <si>
    <t>" Založení parkového trávníku - travní koberec - zatravněné plochy " 15,1+28,6</t>
  </si>
  <si>
    <t>00570010</t>
  </si>
  <si>
    <t>koberec travní</t>
  </si>
  <si>
    <t>" Koberec travní " (111,5+44,2+43,7)*1,05</t>
  </si>
  <si>
    <t>183403152</t>
  </si>
  <si>
    <t>Obdělání půdy vláčením v rovině a svahu do 1:5</t>
  </si>
  <si>
    <t>https://podminky.urs.cz/item/CS_URS_2024_02/183403152</t>
  </si>
  <si>
    <t>" Příprava zeminy před položením travního koberce - zatravněná plocha - 2x  " (111,5)*2</t>
  </si>
  <si>
    <t>183403153</t>
  </si>
  <si>
    <t>Obdělání půdy hrabáním v rovině a svahu do 1:5</t>
  </si>
  <si>
    <t>https://podminky.urs.cz/item/CS_URS_2024_02/183403153</t>
  </si>
  <si>
    <t>" Příprava zeminy před realizací sadových úprav -1x  " (111,5)*1</t>
  </si>
  <si>
    <t>" Příprava zeminy před realizací sadových úprav -1x - přísev stávajícího trávníku " (281,3)*1</t>
  </si>
  <si>
    <t>183403161</t>
  </si>
  <si>
    <t>Obdělání půdy válením v rovině a svahu do 1:5</t>
  </si>
  <si>
    <t>https://podminky.urs.cz/item/CS_URS_2024_02/183403161</t>
  </si>
  <si>
    <t>" Příprava zeminy před položením travního koberce - zatravněná plocha " (111,5)*2</t>
  </si>
  <si>
    <t>" Válení položeného trávního koberce pro vyrovnání nerovností " (111,5)*1</t>
  </si>
  <si>
    <t>" Příprava zeminy po výsevu nového trávníku - zatravněná plocha - 1x - přísev stávajícího trávníku  " (281,3)*1</t>
  </si>
  <si>
    <t>183403252</t>
  </si>
  <si>
    <t>Obdělání půdy vláčením ve svahu přes 1:5 do 1:2</t>
  </si>
  <si>
    <t>https://podminky.urs.cz/item/CS_URS_2024_02/183403252</t>
  </si>
  <si>
    <t>" Příprava zeminy před položením travního koberce - zatravněná plocha - 2x  " (44,2)*2</t>
  </si>
  <si>
    <t>183403261</t>
  </si>
  <si>
    <t>Obdělání půdy válením ve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</si>
  <si>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</si>
  <si>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</si>
  <si>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</si>
  <si>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</si>
  <si>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</si>
  <si>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https://podminky.urs.cz/item/CS_URS_2024_02/183403253</t>
  </si>
  <si>
    <t>" Příprava zeminy před realizací sadových úprav -1x  " (44,2)*1</t>
  </si>
  <si>
    <t>183403353</t>
  </si>
  <si>
    <t>Obdělání půdy hrabáním ve svahu přes 1:2 do 1:1</t>
  </si>
  <si>
    <t>https://podminky.urs.cz/item/CS_URS_2024_02/183403353</t>
  </si>
  <si>
    <t>" Příprava zeminy před realizací sadových úprav -1x  " (43,7)*1</t>
  </si>
  <si>
    <t>183403371</t>
  </si>
  <si>
    <t>Obdělání půdy dusáním ve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</si>
  <si>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</si>
  <si>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</si>
  <si>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</si>
  <si>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</si>
  <si>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</si>
  <si>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</si>
  <si>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</si>
  <si>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</si>
  <si>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</si>
  <si>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</si>
  <si>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</si>
  <si>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</si>
  <si>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</si>
  <si>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</si>
  <si>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</si>
  <si>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</si>
  <si>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plochy do 1000 m2</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</si>
  <si>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</si>
  <si>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</si>
  <si>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</si>
  <si>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</si>
  <si>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</si>
  <si>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 Písek pro zapískování trávníku - spotřeba 9,8 kg/m2 " (281,3)*0,0098</t>
  </si>
  <si>
    <t>183911901 SPC</t>
  </si>
  <si>
    <t>Dvojnásobný postřik trávníku přípravkem podporující růst a zakořenění</t>
  </si>
  <si>
    <t>Poznámka k položce:_x000D_
" V ceně i dodávka vody "</t>
  </si>
  <si>
    <t>" Dvojnásobný postřik trávníku přípravkem podporující zakořenění a růst - zatravněné plochy  " (281,3)</t>
  </si>
  <si>
    <t>25099911 SPC</t>
  </si>
  <si>
    <t>stimulátor zakořenění a růstu trávníku</t>
  </si>
  <si>
    <t>l</t>
  </si>
  <si>
    <t>" Spotřeba - 50 ml / 100 m2 → 0,0005 l / 1 m2 " (0,0005*(281,3))*2</t>
  </si>
  <si>
    <t>184215901 SPC</t>
  </si>
  <si>
    <t>Zajištění travního koberce kolíky</t>
  </si>
  <si>
    <t>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"_x000D_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</si>
  <si>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</si>
  <si>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</si>
  <si>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</si>
  <si>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</si>
  <si>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</si>
  <si>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</si>
  <si>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</si>
  <si>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</si>
  <si>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</si>
  <si>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</si>
  <si>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https://podminky.urs.cz/item/CS_URS_2024_02/184813512</t>
  </si>
  <si>
    <t>" Dvojnásobné odplevelení před realizací sadových úprav. " (44,2)*2</t>
  </si>
  <si>
    <t>184813513</t>
  </si>
  <si>
    <t>Chemické odplevelení před založením kultury postřikem na široko ve svahu přes 1:2 do 1:1 ručně</t>
  </si>
  <si>
    <t>https://podminky.urs.cz/item/CS_URS_2024_02/184813513</t>
  </si>
  <si>
    <t>" Dvojnásobné odplevelení před realizací sadových úprav. " (43,7)*2</t>
  </si>
  <si>
    <t>184818241</t>
  </si>
  <si>
    <t>Ochrana kmene průměru do 300 mm bedněním výšky přes 2 do 3 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</si>
  <si>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</si>
  <si>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</si>
  <si>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</si>
  <si>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</si>
  <si>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</si>
  <si>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</si>
  <si>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</si>
  <si>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</si>
  <si>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</si>
  <si>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</si>
  <si>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https://podminky.urs.cz/item/CS_URS_2024_02/184818243</t>
  </si>
  <si>
    <t>" Ochrana stávajících stromů - u pavilonu A " (1,0)</t>
  </si>
  <si>
    <t>185802113</t>
  </si>
  <si>
    <t>Hnojení půdy umělým hnojivem na široko v rovině a svahu do 1:5</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</si>
  <si>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</si>
  <si>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</si>
  <si>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</si>
  <si>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</si>
  <si>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</si>
  <si>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https://podminky.urs.cz/item/CS_URS_2024_02/185802123</t>
  </si>
  <si>
    <t>" Hnojení půdy travnatých ploch hnojivy " ((44,2)*0,09)/1000</t>
  </si>
  <si>
    <t>185802133</t>
  </si>
  <si>
    <t>Hnojení půdy umělým hnojivem na široko ve svahu přes 1:2 do 1:1</t>
  </si>
  <si>
    <t>https://podminky.urs.cz/item/CS_URS_2024_02/185802133</t>
  </si>
  <si>
    <t>" Hnojení půdy travnatých ploch hnojivy " ((43,7)*0,09)/1000</t>
  </si>
  <si>
    <t>25191155</t>
  </si>
  <si>
    <t>hnojivo průmyslové</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</si>
  <si>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</si>
  <si>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</si>
  <si>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</si>
  <si>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ve svahu do 1:5</t>
  </si>
  <si>
    <t>https://podminky.urs.cz/item/CS_URS_2024_02/185803111</t>
  </si>
  <si>
    <t>" Ošetření trávníku - přísev ve středovém oválu před vstupem " 281,3</t>
  </si>
  <si>
    <t>185804312</t>
  </si>
  <si>
    <t>Zalití rostlin vodou plocha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</si>
  <si>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</si>
  <si>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</si>
  <si>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</si>
  <si>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</si>
  <si>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</si>
  <si>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</si>
  <si>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</si>
  <si>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</si>
  <si>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</si>
  <si>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</si>
  <si>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 xml:space="preserve">" Vodorovné přemístění biologického odpadu na skládku do 10 000 m " </t>
  </si>
  <si>
    <t>997231569 SPC</t>
  </si>
  <si>
    <t>Příplatek ZKD 1 km u vodorovné dopravy biologického odpadu - uvažována skládka ve vzdálenosti do 10 km</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</si>
  <si>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</si>
  <si>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</si>
  <si>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</si>
  <si>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</si>
  <si>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Poznámka k položce:_x000D_
" POZN: Odpad zatříděn dle katalogu o odpadech do skupiny 20 02 01 - Biologicky rozložitelný odpad.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</si>
  <si>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</si>
  <si>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</si>
  <si>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</si>
  <si>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</si>
  <si>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</si>
  <si>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 xml:space="preserve">" Vodorovné přemístění vytěžené zeminy - ornice - na meziskládku a z meziskládku do 500 m " </t>
  </si>
  <si>
    <t>" Uložení ornice na meziskládce " ((111,5+44,2+43,7)*0,2)*0,5</t>
  </si>
  <si>
    <t xml:space="preserve">" Odvoz zeminy z meziskládky na trvalou skládku - ornice " </t>
  </si>
  <si>
    <t>" Odvoz ornice " (728,17)*0,2-19,94</t>
  </si>
  <si>
    <t>" Odvoz ornice na skládku " (125,694)</t>
  </si>
  <si>
    <t>" Odvoz ornice na skládku " (125,694)*10</t>
  </si>
  <si>
    <t>" Uložení zeminy na trvalé skládce vč. předepsaného zhutnění " (125,694)</t>
  </si>
  <si>
    <t>Poznámka k položce:_x000D_
" POZN: Množství ze poplatek násobeno vzhledem k MJ koeficientem 1,7 → 1 m3 ≈ 1,7 t. "_x000D_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</si>
  <si>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</si>
  <si>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</si>
  <si>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</si>
  <si>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https://podminky.urs.cz/item/CS_URS_2024_02/998231311</t>
  </si>
  <si>
    <t>" Přesun hmot pro sadové úpravy kolem objektu a ve vnitrobloku. " 41,287</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</si>
  <si>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</si>
  <si>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</si>
  <si>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</si>
  <si>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</si>
  <si>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</si>
  <si>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https://podminky.urs.cz/item/CS_URS_2024_02/111111101</t>
  </si>
  <si>
    <t>" Odstranění původních travin z plochy sklonu do 1:5 " (127,5+23,5+12,2+61,5)</t>
  </si>
  <si>
    <t>Poznámka k položce:_x000D_
" V ceně také odstranění kořenů vč případných zemních prací pro přístup k nim. "_x000D_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</si>
  <si>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</si>
  <si>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Odstranění křovin (tújí - živého plotu) ve vnitrobloku - ozn  33, 34 " (5*2)*0,7</t>
  </si>
  <si>
    <t>" Odstranění křovin (pěnišník hybrid) ve vnitrobloku - ozn  43, 45, 47, 49 " (4)*1,4</t>
  </si>
  <si>
    <t>"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</si>
  <si>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</si>
  <si>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</si>
  <si>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</si>
  <si>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Poznámka k položce:_x000D_
" Součást soupisu "D.1.4.10.2. ZPEVNĚNÉ PLOCHY A KOMUNIKACE - OKOLO OBJEKTU".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</si>
  <si>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</si>
  <si>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</si>
  <si>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https://podminky.urs.cz/item/CS_URS_2024_02/121112003</t>
  </si>
  <si>
    <t>Poznámka k položce:_x000D_
" V ceně odhození ornice na skládku do 3,0 m / naložení na dopravní prostředek. "</t>
  </si>
  <si>
    <t>" Sejmutí ornice ručně "</t>
  </si>
  <si>
    <t>" Sejmutí ornice z plochy sklonu do 1:5 " (127,5+23,5+12,2+61,5)</t>
  </si>
  <si>
    <t>" Úprava ploch před realizací sadových úprav - pro zatravněné plochy " (49,9+3,7+1,0+172,4+0,6+1,6+0,4+1,0+0,3)-(5,0)</t>
  </si>
  <si>
    <t>" Úprava ploch před realizací sadových úprav - pro zatravněné plochy " 6,6</t>
  </si>
  <si>
    <t>" Úprava ploch před realizací sadových úprav - pro zatravněné plochy + plocha s kokosovou rohoží " 4,3</t>
  </si>
  <si>
    <t>181111124</t>
  </si>
  <si>
    <t>Plošná úprava terénu do 500 m2 zemina skupiny 1 až 4 nerovnosti přes 100 do 150 mm ve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</si>
  <si>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</si>
  <si>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</si>
  <si>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</si>
  <si>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</si>
  <si>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https://podminky.urs.cz/item/CS_URS_2024_02/181311103</t>
  </si>
  <si>
    <t>" Rozprostření ornice ručně "</t>
  </si>
  <si>
    <t>" Zpětné rozprostření sejmuté / dovezené ornice v tl. 200 mm - před výsadbou - položením travního koberce " 225,9</t>
  </si>
  <si>
    <t>" Založení parkového trávníku - travní koberec - zatravněné plochy " 225,9</t>
  </si>
  <si>
    <t>" Založení parkového trávníku - travní koberec - zatravněné plochy " 6,6</t>
  </si>
  <si>
    <t>" Založení parkového trávníku - travní koberec - zatravněné plochy " 4,3</t>
  </si>
  <si>
    <t>181411154 SPC</t>
  </si>
  <si>
    <t>Založení parkového trávníku travním kobercem pl do 1000 m2 ve svahu přes 1:1</t>
  </si>
  <si>
    <t>" Založení parkového trávníku - travní koberec - zatravněné plochy " 27,1</t>
  </si>
  <si>
    <t>" Koberec travní " (225,9+6,6+4,3+27,1)*1,05</t>
  </si>
  <si>
    <t>181411901 SPC</t>
  </si>
  <si>
    <t>" Kolíky pro koberec ve svahu ve sklonu přes 1:5 do 1:2 " (6,6)</t>
  </si>
  <si>
    <t>" Kolíky pro koberec ve svahu ve sklonu přes 1:2 do 1:1 " (4,3)</t>
  </si>
  <si>
    <t>" Kolíky pro koberec ve svahu ve sklonu přes 1:1 " (27,1)</t>
  </si>
  <si>
    <t>182111111</t>
  </si>
  <si>
    <t>Zpevnění svahu jutovou, kokosovou nebo plastovou rohoží přes 1:2 do 1:1</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</si>
  <si>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</si>
  <si>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</si>
  <si>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</si>
  <si>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</si>
  <si>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jutovou, kokosovou nebo plastovou rohoží přes 1:1 do 1:0,7</t>
  </si>
  <si>
    <t>https://podminky.urs.cz/item/CS_URS_2024_02/182111112</t>
  </si>
  <si>
    <t>" Provedení kokosové geotextílie jako zpevnění svahu sklonu 1,5:1. " 27,1</t>
  </si>
  <si>
    <t>61894013</t>
  </si>
  <si>
    <t>síť protierozní z kokosových vláken 700g/m2</t>
  </si>
  <si>
    <t>" Protierozní síť z kokosových vláken proti zajištění svahu. " (4,3+27,1)*1,15</t>
  </si>
  <si>
    <t>182112121</t>
  </si>
  <si>
    <t>Svahování v zářezech v hornině třídy těžitelnosti I skupiny 3 ručně</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</si>
  <si>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</si>
  <si>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</si>
  <si>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</si>
  <si>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</si>
  <si>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</si>
  <si>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</si>
  <si>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</si>
  <si>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</si>
  <si>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</si>
  <si>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</si>
  <si>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</si>
  <si>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</si>
  <si>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</si>
  <si>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</si>
  <si>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</si>
  <si>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</si>
  <si>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</si>
  <si>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</si>
  <si>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</si>
  <si>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</si>
  <si>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</si>
  <si>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</si>
  <si>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</si>
  <si>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</si>
  <si>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</si>
  <si>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</si>
  <si>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</si>
  <si>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</si>
  <si>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</si>
  <si>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</si>
  <si>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Poznámka k položce:_x000D_
" Rezerva dovozu ornice jako podklad pod travní koberec z důvodu nekvalitní sejmuté ornice / nenacházející se všude - uvažováno pro 40 % plochy "</t>
  </si>
  <si>
    <t>" Rezerva dovozu " (((225,9+6,6+4,3+27,1)*0,2)*0,4)*1,7</t>
  </si>
  <si>
    <t>" Příprava zeminy před položením travního koberce - zatravněná plocha - 2x  " (225,9)*2</t>
  </si>
  <si>
    <t>" Příprava zeminy před realizací sadových úprav -1x  " (225,9)*1</t>
  </si>
  <si>
    <t>" Příprava zeminy před realizací sadových úprav -1x - přísev stávajícího trávníku " (74,3)*1</t>
  </si>
  <si>
    <t>" Příprava zeminy před položením travního koberce - zatravněná plocha " (225,9)*2</t>
  </si>
  <si>
    <t>" Válení položeného trávního koberce pro vyrovnání nerovností " (225,9)*1</t>
  </si>
  <si>
    <t>" Příprava zeminy po výsevu nového trávníku - zatravněná plocha - 1x - přísev stávajícího trávníku  " (74,3)*1</t>
  </si>
  <si>
    <t>" Příprava zeminy před položením travního koberce - zatravněná plocha - 2x  " (6,6)*2</t>
  </si>
  <si>
    <t>" Příprava zeminy před realizací sadových úprav -1x  " (6,6)*1</t>
  </si>
  <si>
    <t>" Příprava zeminy před položením travního koberce - zatravněná plocha " (6,6)*2</t>
  </si>
  <si>
    <t>" Válení položeného trávního koberce pro vyrovnání nerovností " (6,6)*1</t>
  </si>
  <si>
    <t>" Příprava zeminy před realizací sadových úprav -1x  " (4,3)*1</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</si>
  <si>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</si>
  <si>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</si>
  <si>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</si>
  <si>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</si>
  <si>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Poznámka k položce:_x000D_
" V ceně veškeré práce nutně pro přípravu před provedením ve svahu způsobem dle možností - vláčení, válení, hrabíní, dusání, apod. "_x000D_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</si>
  <si>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</si>
  <si>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</si>
  <si>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 Provzdušnění trávníku s přísevem osiva - obnova stávajícího trávníku ve vnitrobloku " 53,1+21,2</t>
  </si>
  <si>
    <t>" Prořezání trávníku s přísevem osiva - obnova stávajícího trávníku " 53,1+21,2</t>
  </si>
  <si>
    <t>" Osivo pro provzdušnění trávníku s přísevem - spotřeba 5 g/m2 " (74,3)*0,005</t>
  </si>
  <si>
    <t>" Osivo pro prořezání trávníku s přísevem - spotřeba 5 g/m2 " (74,3)*0,005</t>
  </si>
  <si>
    <t>" Provedení zapískování trávníku vrstvou písku - obnova zatravněné plochy ve vnitrobloku " 74,3</t>
  </si>
  <si>
    <t>" Písek pro zapískování trávníku - spotřeba 9,8 kg/m2 " (74,3)*0,0098</t>
  </si>
  <si>
    <t>" Dvojnásobný postřik trávníku přípravkem podporující zakořenění a růst - zatravněné plochy  " (74,3)</t>
  </si>
  <si>
    <t xml:space="preserve">" V ceně i dodávka vody " </t>
  </si>
  <si>
    <t>" Spotřeba - 50 ml / 100 m2 → 0,0005 l / 1 m2 " (0,0005*(74,3))*2</t>
  </si>
  <si>
    <t>" Dvojnásobné odplevelení před realizací sadových úprav. " (225,9)*2</t>
  </si>
  <si>
    <t>" Dvojnásobné odplevelení před realizací sadových úprav - přísev stávajícího trávníku. " (74,3)*2</t>
  </si>
  <si>
    <t>" Dvojnásobné odplevelení před realizací sadových úprav. " (6,6)*2</t>
  </si>
  <si>
    <t>" Dvojnásobné odplevelení před realizací sadových úprav. " (4,3)*2</t>
  </si>
  <si>
    <t>184813514</t>
  </si>
  <si>
    <t>Chemické odplevelení před založením kultury postřikem na široko ve svahu přes 1:1 ručně</t>
  </si>
  <si>
    <t>https://podminky.urs.cz/item/CS_URS_2024_02/184813514</t>
  </si>
  <si>
    <t>" Dvojnásobné odplevelení před realizací sadových úprav. " (27,1)*2</t>
  </si>
  <si>
    <t>" Hnojení půdy travnatých ploch hnojivy " ((6,6)*0,09)/1000</t>
  </si>
  <si>
    <t>" Hnojení půdy travnatých ploch hnojivy " ((4,3)*0,09)/1000</t>
  </si>
  <si>
    <t>185802143</t>
  </si>
  <si>
    <t>Hnojení půdy umělým hnojivem na široko ve svahu přes 1:1</t>
  </si>
  <si>
    <t>https://podminky.urs.cz/item/CS_URS_2024_02/185802143</t>
  </si>
  <si>
    <t>" Hnojení půdy travnatých ploch hnojivy " ((27,1)*0,09)/1000</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</si>
  <si>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</si>
  <si>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</si>
  <si>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</si>
  <si>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</si>
  <si>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Poznámka k položce:_x000D_
" V ceně veškerý nutný materiál pro ochranu kmene a kořenových částí stromů, křovin, vč, nutného řezání a veškerých dalších nutných prací a materiálů souvisejících s ochranou.  V ceně také přesun hmot, odvoz a likvidace suti. "_x000D_
" V ceně také případný odvoz biologického odpadu z případného prořezu a úprav. "_x000D_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</si>
  <si>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</si>
  <si>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 Ošetření trávníku - přísev ve ve vnitrobloku " 74,3</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</si>
  <si>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</si>
  <si>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</si>
  <si>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</si>
  <si>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</si>
  <si>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</si>
  <si>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 Přesun biologického odpadu ruční na hromady pro odvoz do vzdálenosti 200 m - předpokládaná hmotnost - cca 0,5 t "</t>
  </si>
  <si>
    <t>" Přesun ruční biologického odpadu z vnitrobloku, kolem objektu pro odvoz " (0,5)</t>
  </si>
  <si>
    <t>" Náklady spojené s odstranění stávajících stromů, keřů, travin - předpokládaná hmotnost - cca 0,5 t "</t>
  </si>
  <si>
    <t>" Odvoz biologického odpadu " (0,5)</t>
  </si>
  <si>
    <t>" Odvoz biologického odpadu " (0,5)*9</t>
  </si>
  <si>
    <t>" Poplatek za uložení biologického odpadu na skládce " (0,5)</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</si>
  <si>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</si>
  <si>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</si>
  <si>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</si>
  <si>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 xml:space="preserve">" Vodorovné přemístění vytěžené zeminy - ornice - na meziskládku a z meziskládky " </t>
  </si>
  <si>
    <t>" Uvažováno přemístění do 200 m - na meziskládku. "</t>
  </si>
  <si>
    <t>" Odvoz ornice - na meziskládku " ((224,7)*0,2)*19</t>
  </si>
  <si>
    <t>" Odvoz ornice - z meziskládky pro zpětné použití " (((225,9+6,6+4,3+27,1)*0,2)*0,6)*19</t>
  </si>
  <si>
    <t>" Uložení ornice na meziskládce " (224,7)*0,2</t>
  </si>
  <si>
    <t>" Odvoz ornice " (44,94)-31,668</t>
  </si>
  <si>
    <t>" Odvoz ornice na skládku " (13,272)</t>
  </si>
  <si>
    <t>" Odvoz ornice na skládku " (13,272)*10</t>
  </si>
  <si>
    <t>" Uložení zeminy na trvalé skládce vč. předepsaného zhutnění " (13,272)</t>
  </si>
  <si>
    <t>" Poplatek za uložení zeminy na skládce " (13,272)*1,7</t>
  </si>
  <si>
    <t>998231411</t>
  </si>
  <si>
    <t>Ruční přesun hmot pro sadovnické a krajinářské úpravy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</si>
  <si>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</si>
  <si>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</si>
  <si>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</si>
  <si>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</si>
  <si>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https://podminky.urs.cz/item/CS_URS_2024_02/998231431</t>
  </si>
  <si>
    <t>" Příplatek k přesunu hmot pro sadové úpravy - kolem objektu a ve vnitrobloku.  Uvažována vzdálenost do 200 m → 1× množství. "  (42,234)*1</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</si>
  <si>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</si>
  <si>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</si>
  <si>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</si>
  <si>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</si>
  <si>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</si>
  <si>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https://podminky.urs.cz/item/CS_URS_2024_02/113106121</t>
  </si>
  <si>
    <t>" Rozebrání chodníků ze betonové čtvercové dlažby. "</t>
  </si>
  <si>
    <t>" Rozebrání dlažby chodníku " 1,5+2,7+4,1</t>
  </si>
  <si>
    <t>113106123</t>
  </si>
  <si>
    <t>Rozebrání dlažeb ze zámkových dlaždic komunikací pro pěší ručně</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</si>
  <si>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</si>
  <si>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</si>
  <si>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</si>
  <si>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</si>
  <si>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</si>
  <si>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</si>
  <si>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</si>
  <si>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</si>
  <si>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</si>
  <si>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</si>
  <si>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</si>
  <si>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</si>
  <si>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</si>
  <si>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https://podminky.urs.cz/item/CS_URS_2024_02/113107123</t>
  </si>
  <si>
    <t>" Odstranění podkladu betonových ploch ručně "</t>
  </si>
  <si>
    <t>" Odstranění podkladu  pod betonem  - před bočním vstupem. " 4,8</t>
  </si>
  <si>
    <t>113107136</t>
  </si>
  <si>
    <t>Odstranění podkladu z betonu vyztuženého sítěmi tl přes 100 do 150 mm ručně</t>
  </si>
  <si>
    <t>https://podminky.urs.cz/item/CS_URS_2024_02/113107136</t>
  </si>
  <si>
    <t>" Odstranění betonových ploch - vrchní vrstvy - ručně "</t>
  </si>
  <si>
    <t>" Odstranění betonové vrstvy  - před bočním vstupem. " 4,8</t>
  </si>
  <si>
    <t>113107223</t>
  </si>
  <si>
    <t>Odstranění podkladu z kameniva drceného tl přes 200 do 300 mm strojně pl přes 200 m2</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</si>
  <si>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</si>
  <si>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</si>
  <si>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</si>
  <si>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</si>
  <si>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</si>
  <si>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https://podminky.urs.cz/item/CS_URS_2024_02/113107243</t>
  </si>
  <si>
    <t>" Odstranění živičné vrstvy asfaltové komunikace pro jednotlivé plochy přes 200 m2. "</t>
  </si>
  <si>
    <t>" Odstranění asfaltu v areálu " 983,8</t>
  </si>
  <si>
    <t>113201112</t>
  </si>
  <si>
    <t>Vytrhání obrub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</si>
  <si>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</si>
  <si>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</si>
  <si>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</si>
  <si>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</si>
  <si>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</si>
  <si>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https://podminky.urs.cz/item/CS_URS_2024_02/113202111</t>
  </si>
  <si>
    <t>" Vytrhání stojatých obrub - silničních " 75,5+34,8+41,6+89,3</t>
  </si>
  <si>
    <t>" Vytrhání stojatých obrub - chodníkových " 24,3</t>
  </si>
  <si>
    <t>113204111</t>
  </si>
  <si>
    <t>Vytrhání obrub záhonových</t>
  </si>
  <si>
    <t>https://podminky.urs.cz/item/CS_URS_2024_02/113204111</t>
  </si>
  <si>
    <t>" Vytrhání stojatých obrub - záhonových " 43,7+6,4+0,6+3,6</t>
  </si>
  <si>
    <t>D+M + DMTŽ Ochrana / zajištění stávajících prvků při provádění a bourání zpevněných ploch - Specifikace dle PD</t>
  </si>
  <si>
    <t>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</si>
  <si>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122251104</t>
  </si>
  <si>
    <t>Odkopávky a prokopávky nezapažené v hornině třídy těžitelnosti I skupiny 3 objem do 500 m3 strojně</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</si>
  <si>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</si>
  <si>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</si>
  <si>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</si>
  <si>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</si>
  <si>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</si>
  <si>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</si>
  <si>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</si>
  <si>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</si>
  <si>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</si>
  <si>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</si>
  <si>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</si>
  <si>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https://podminky.urs.cz/item/CS_URS_2024_02/122351104</t>
  </si>
  <si>
    <t>122451103</t>
  </si>
  <si>
    <t>Odkopávky a prokopávky nezapažené v hornině třídy těžitelnosti II skupiny 5 objem do 100 m3 strojně</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</si>
  <si>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</si>
  <si>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</si>
  <si>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</si>
  <si>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</si>
  <si>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</si>
  <si>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</si>
  <si>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</si>
  <si>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</si>
  <si>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</si>
  <si>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</si>
  <si>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</si>
  <si>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</si>
  <si>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</si>
  <si>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</si>
  <si>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</si>
  <si>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</si>
  <si>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</si>
  <si>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</si>
  <si>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</si>
  <si>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</si>
  <si>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https://podminky.urs.cz/item/CS_URS_2024_02/129001101</t>
  </si>
  <si>
    <t>" Příplatek 2 % " (282,04+282,04+50,14+12,54)*0,02</t>
  </si>
  <si>
    <t>132251101</t>
  </si>
  <si>
    <t>Hloubení rýh nezapažených š do 800 mm v hornině třídy těžitelnosti I skupiny 3 objem do 20 m3 strojně</t>
  </si>
  <si>
    <t>https://podminky.urs.cz/item/CS_URS_2024_02/132251101</t>
  </si>
  <si>
    <t>Poznámka k položce:_x000D_
" V ceně zohledněno svislé přemístění zeminy, naložení výkopku nebo uložení ve vzdálenosti do 3,0 m od rýhy, lepivost a případné urovnání dna. "_x000D_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</si>
  <si>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</si>
  <si>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</si>
  <si>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</si>
  <si>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</si>
  <si>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https://podminky.urs.cz/item/CS_URS_2024_02/132351101</t>
  </si>
  <si>
    <t>132451101</t>
  </si>
  <si>
    <t>Hloubení rýh nezapažených š do 800 mm v hornině třídy těžitelnosti II skupiny 5 objem do 20 m3 strojně</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</si>
  <si>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</si>
  <si>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</si>
  <si>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</si>
  <si>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</si>
  <si>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</si>
  <si>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https://podminky.urs.cz/item/CS_URS_2024_02/132551101</t>
  </si>
  <si>
    <t xml:space="preserve">" Hloubení rýh pro trativod u zastřešeného příjezdu - 2 % z celkové kubatury " </t>
  </si>
  <si>
    <t>" Hloubení rýhy pro trativod " (20,1*0,4*0,3)*0,02</t>
  </si>
  <si>
    <t>" Příplatek 10 % " (1,09+1,09+0,19+0,05)*0,1</t>
  </si>
  <si>
    <t>" Hutnění podloží před realizací zpevněných ploch " (643,4)+(146,1)+(122,7)+(1,2)</t>
  </si>
  <si>
    <t>" Obsyp potrubí štěrkem / drti pro trativod - v. 150 mm. "</t>
  </si>
  <si>
    <t>" Obsyp potrubí štěrkem pro trativod - tl. 150 mm. " (20,1)*0,4*0,15</t>
  </si>
  <si>
    <t>" Obsyp potrubí štěrkem pro trativod. "</t>
  </si>
  <si>
    <t>" Obsyp potrubí štěrkem pro trativod - tl. 150 mm. " (1,21)*2,0</t>
  </si>
  <si>
    <t>181151321</t>
  </si>
  <si>
    <t>Plošná úprava terénu přes 500 m2 zemina skupiny 1 až 4 nerovnosti do 150 mm v rovinně a svahu do 1:5</t>
  </si>
  <si>
    <t>https://podminky.urs.cz/item/CS_URS_2024_02/181151321</t>
  </si>
  <si>
    <t>" Úprava ploch před realizací zpevněných ploch - souvislé plochy přes 500 m2 → zpevněné plochy ostatní. " (643,4)+(146,1)+(122,7)+(1,2)+(44,1)</t>
  </si>
  <si>
    <t>" Odkopávky " (282,042)</t>
  </si>
  <si>
    <t>" Hloubení rýh pro trativod " (1,085)</t>
  </si>
  <si>
    <t>" Odkopávky " (282,042)+(50,141)</t>
  </si>
  <si>
    <t>" Hloubení rýh pro trativod " (1,085)+(0,193)</t>
  </si>
  <si>
    <t>" Odkopávky " (12,535)</t>
  </si>
  <si>
    <t>" Hloubení rýh pro trativod " (0,048)</t>
  </si>
  <si>
    <t>" Odvoz zeminy na skládku " (282,042+1,085)</t>
  </si>
  <si>
    <t>" Odvoz zeminy na skládku " (332,183+1,278)</t>
  </si>
  <si>
    <t>" Odvoz zeminy na skládku " (12,535+0,048)</t>
  </si>
  <si>
    <t>" Odvoz zeminy na skládku " (283,127)*10</t>
  </si>
  <si>
    <t>" Odvoz zeminy na skládku " (333,461)*10</t>
  </si>
  <si>
    <t>" Odvoz zeminy na skládku " (12,583)*10</t>
  </si>
  <si>
    <t>" Uložení zeminy na trvalé skládce vč. předepsaného zhutnění " (283,127+333,461+12,583)</t>
  </si>
  <si>
    <t>" Poplatek za uložení zeminy na skládce " (283,127+333,461+12,583)*2,0</t>
  </si>
  <si>
    <t>211531111 RTO</t>
  </si>
  <si>
    <t>Výplň odvodňovacích žeber nebo trativodů kamenivem hrubým drceným frakce 32 až 63 mm</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</si>
  <si>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</si>
  <si>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</si>
  <si>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</si>
  <si>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</si>
  <si>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</si>
  <si>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</si>
  <si>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</si>
  <si>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</si>
  <si>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</si>
  <si>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 Obalení vsakovacích rýh " ((0,4+0,4+0,2+0,2)*20,1)*1,15</t>
  </si>
  <si>
    <t>212572121</t>
  </si>
  <si>
    <t>Lože pro trativody z kameniva drobného těženého</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</si>
  <si>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</si>
  <si>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</si>
  <si>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</si>
  <si>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</si>
  <si>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</si>
  <si>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https://podminky.urs.cz/item/CS_URS_2024_02/212755214</t>
  </si>
  <si>
    <t>" Drenážní potrubí do vsakovacích rýh - DN 100 " (20,1)*1,1</t>
  </si>
  <si>
    <t>Komunikace</t>
  </si>
  <si>
    <t>577134141</t>
  </si>
  <si>
    <t>Asfaltový beton vrstva obrusná ACO 11 (ABS) tř. I tl 40 mm š přes 3 m z modifikovaného asfaltu</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</si>
  <si>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</si>
  <si>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</si>
  <si>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</si>
  <si>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</si>
  <si>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</si>
  <si>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</si>
  <si>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</si>
  <si>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</si>
  <si>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</si>
  <si>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</si>
  <si>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</si>
  <si>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https://podminky.urs.cz/item/CS_URS_2024_02/565155121</t>
  </si>
  <si>
    <t>564851111</t>
  </si>
  <si>
    <t>Podklad ze štěrkodrtě ŠD plochy přes 100 m2 tl 150 mm</t>
  </si>
  <si>
    <t>https://podminky.urs.cz/item/CS_URS_2024_02/564851111</t>
  </si>
  <si>
    <t>" Štěrkodrť ŠD-A frakce 0-32 mm - tl. 150 mm. "</t>
  </si>
  <si>
    <t>564751111</t>
  </si>
  <si>
    <t>Podklad z kameniva hrubého drceného vel. 32-63 mm plochy přes 100 m2 tl 150 mm</t>
  </si>
  <si>
    <t>https://podminky.urs.cz/item/CS_URS_2024_02/564751111</t>
  </si>
  <si>
    <t>" Štěrkodrť ŠD-B frakce 32-63 mm - tl. 150 mm. "</t>
  </si>
  <si>
    <t>596211122</t>
  </si>
  <si>
    <t>Kladení zámkové dlažby komunikací pro pěší ručně tl 60 mm skupiny B pl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</si>
  <si>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</si>
  <si>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</si>
  <si>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</si>
  <si>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</si>
  <si>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</si>
  <si>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</si>
  <si>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</si>
  <si>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</si>
  <si>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</si>
  <si>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</si>
  <si>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 Štěrkodrť ŠD-B frakce 0-32 mm - tl. 150 mm. "</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</si>
  <si>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</si>
  <si>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</si>
  <si>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</si>
  <si>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Pochůzí zámková dlažba reliéfní - chodník " 1,2</t>
  </si>
  <si>
    <t>59245006 RTO</t>
  </si>
  <si>
    <t>dlažba tvar obdélník betonová pro nevidomé 200/100x100x60mm barevná</t>
  </si>
  <si>
    <t>" Pochůzí zámková dlažba reliéfní - chodník " (1,2)*1,1</t>
  </si>
  <si>
    <t>564851011</t>
  </si>
  <si>
    <t>Podklad ze štěrkodrtě ŠD plochy do 100 m2 tl 150 mm</t>
  </si>
  <si>
    <t>https://podminky.urs.cz/item/CS_URS_2024_02/564851011</t>
  </si>
  <si>
    <t>919748111 RTO</t>
  </si>
  <si>
    <t>Provedení nástřiku zvyšující odolnost proti obrusu a snižující nasákavost povrchu</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</si>
  <si>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</si>
  <si>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</si>
  <si>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</si>
  <si>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</si>
  <si>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</si>
  <si>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</si>
  <si>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</si>
  <si>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</si>
  <si>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</si>
  <si>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 Provedení úpravy povrchu - zahlazení hladičkami a zakartáčování "</t>
  </si>
  <si>
    <t>581131312</t>
  </si>
  <si>
    <t>Kryt cementobetonový vozovek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</si>
  <si>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</si>
  <si>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</si>
  <si>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</si>
  <si>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</si>
  <si>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</si>
  <si>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</si>
  <si>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</si>
  <si>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</si>
  <si>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</si>
  <si>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</si>
  <si>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Podklad z mechanicky zpevněné zeminy MZ tl 200 mm</t>
  </si>
  <si>
    <t>https://podminky.urs.cz/item/CS_URS_2024_02/561121112</t>
  </si>
  <si>
    <t>" Provedení mechanicky zpevněné zeminy - tl. 200 mm "</t>
  </si>
  <si>
    <t>58331299 SPC</t>
  </si>
  <si>
    <t>Dodání mechanicky zpevněné zeminy - tl. 200 mm</t>
  </si>
  <si>
    <t>Poznámka k položce:_x000D_
" Dodání mechanicky zpevněné zeminy požadovaných parametrů - např. smíchání zeminy s pískem, štěrkem, apod. "_x000D_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</si>
  <si>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</si>
  <si>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</si>
  <si>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</si>
  <si>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https://podminky.urs.cz/item/CS_URS_2024_02/637121112</t>
  </si>
  <si>
    <t>" Okapový chodník z kačírku tl. 150 mm vč. udusání. "</t>
  </si>
  <si>
    <t>" Okapový chodník z kačírku " (44,1)*1,1</t>
  </si>
  <si>
    <t>919726120 SPC</t>
  </si>
  <si>
    <t>D+M Černá separační zahradní tkaná geotextílie 90 g/m2</t>
  </si>
  <si>
    <t>" Černá separační zahradní tkaná geotextílie 90 g/m2 pod kačírek. "</t>
  </si>
  <si>
    <t>" Okapový chodník z kačírku - kolem objektu a ve vnitrobloku " (44,1)*1,15</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</si>
  <si>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</si>
  <si>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</si>
  <si>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</si>
  <si>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</si>
  <si>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</si>
  <si>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</si>
  <si>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</si>
  <si>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</si>
  <si>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</si>
  <si>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</si>
  <si>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</si>
  <si>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</si>
  <si>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</si>
  <si>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</si>
  <si>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Poznámka k položce:_x000D_
" Ostrůvek proveden v pohledové kvalitě PB2. "_x000D_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</si>
  <si>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</si>
  <si>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</si>
  <si>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</si>
  <si>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 Ochranný ostrůvek kolem stávajícího sloupu - kruhového - jako náhrada odrazové obruby z betonu stejné kvality jako kryt. " (1,0)</t>
  </si>
  <si>
    <t>D+M Napojení potrubí trativodu na potrubí kanalizace</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</si>
  <si>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</si>
  <si>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</si>
  <si>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</si>
  <si>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</si>
  <si>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https://podminky.urs.cz/item/CS_URS_2024_02/914511112</t>
  </si>
  <si>
    <t>Poznámka k položce:_x000D_
" Zpětné osazení demontovaného sloupu pro dopravní značku:  - "B2 - Zákaz vjezdu všech vozidel". "_x000D_
" Zpětné osazení demontovaného sloupu pro dopravní značky:  - "B1 - Zákaz vjezdu všech vozidel (v obou směrech)" - zvýrazněná,   - "E13 - Text nebo symbol - "MIMO IZS"". "_x000D_
" V ceně také případný přesun sloupku z dočasné skládky. "</t>
  </si>
  <si>
    <t>" Zpětné osazení demontovaných sloupků pro dopravní značky vč. nové patky. " (1,0+1,0)</t>
  </si>
  <si>
    <t>914531111</t>
  </si>
  <si>
    <t>Montáž nástavce na sloupky velikosti do 1 m2 pro uchycení dopravních značek</t>
  </si>
  <si>
    <t>https://podminky.urs.cz/item/CS_URS_2024_02/914531111</t>
  </si>
  <si>
    <t>Poznámka k položce:_x000D_
" Zpětné osazení demontovanédopravní značky:  - "B2 - Zákaz vjezdu všech vozidel". "_x000D_
" Zpětné osazení demontovanédopravní značky:  - "B1 - Zákaz vjezdu všech vozidel (v obou směrech)" - zvýrazněná,   - "E13 - Text nebo symbol - "MIMO IZS"". "_x000D_
" V ceně také případný přesun značek z dočasné skládky. "</t>
  </si>
  <si>
    <t>" Zpětné osazení demontovaných značek ze sloupků vč. kotevních prvků. " (1,0+2,0)</t>
  </si>
  <si>
    <t>914511901 SPC</t>
  </si>
  <si>
    <t>D+M Svislé dopravní značení včetně sloupku - Specifikace dle PD</t>
  </si>
  <si>
    <t>Poznámka k položce:_x000D_
" Dodávka a montáž sloupku, patky a dopravních značek:  - 1× IP4b - Jednosměrný provoz.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IP4b - Jednosměrný provoz. "_x000D_
" Montáž svislé dopravní značky do velikosti 1 m2 objímkami na sloupek nebo konzolu, vč. upevňovacího materiálu "_x000D_
" Dodávka dopravní značky - informativní značky provozní IP1-IP3, IP4b-IP7, IP10a, b 500x500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</si>
  <si>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</si>
  <si>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</si>
  <si>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Poznámka k položce:_x000D_
" Dodávka a montáž sloupku, patky a dopravních značek:  - 1× B16 - Značka zakazuje vjezd vozidel, jejichž okamžitá výška včetně nákladu je vyšší než údaj uvedený na značce → 3,0 m. "_x000D_
" V ceně položky tyto práce a materiál s celkovými výměrami "_x000D_
" - Sloup pro dopravní značku s betonový základem a patkou vč. základu, víčka, výkopových prací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B16 - Značka zakazuje vjezd vozidel, jejichž okamžitá výška včetně nákladu je vyšší než údaj uvedený na značce → 3,0 m. "_x000D_
" Montáž svislé dopravní značky do velikosti 1 m2 objímkami na sloupek nebo konzolu, vč. upevňovacího materiálu "_x000D_
" Dodávka dopravní značky - zákazové, příkazové dopravní značky B1-B34, C1-15 700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</si>
  <si>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</si>
  <si>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</si>
  <si>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Poznámka k položce:_x000D_
" Dodávka a montáž sloupku, patky a dopravních značek:  - 1× B29 - Zákaz stání, - 1× E13  - Text nebo symbol → PACIENTI MAX. 15 MIN., - 1× E8e  - Text nebo symbol → ÚSEK PLATNOSTI - "← 7 m" + "→ 7 m".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PACIENTI MAX. 15 MIN.. "_x000D_
" Montáž svislé dopravní značky do velikosti 1 m2 objímkami na sloupek nebo konzolu, vč. upevňovacího materiálu "_x000D_
" Dodávka dopravní značky - dodatkové tabulky E7, E12, E13 500x300 mm "_x000D_
" - Dopravní značka E8e  - Text nebo symbol → ÚSEK PLATNOSTI - vlevo 7 m, vpravo 7 m. "_x000D_
" Montáž svislé dopravní značky do velikosti 1 m2 objímkami na sloupek nebo konzolu, vč. upevňovacího materiálu "_x000D_
" Dodávka dopravní značky - dodatkové tabulky E3-E5, E8, E14-E16 500x150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</si>
  <si>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</si>
  <si>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</si>
  <si>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Poznámka k položce:_x000D_
" Dodávka a montáž sloupku, patky a dopravních značek:  - 1× B29 - Zákaz stání, - 1× E13  - Text nebo symbol → MIMO ZÁSOBOVÁNÍ, - 1× E8d  - Úsek platnosti → šipka "←" a text "9 m". "_x000D_
" V ceně položky tyto práce a materiál s celkovými výměrami "_x000D_
" - Sloup pro dopravní značku s betonový základem a patkou vč. základu, víčka a veškerého příslušenství. "_x000D_
" Montáž sloupu pro dopravní značky s betonovým základem a patkou D 60 mm, vč. výkopových prací, základu, patky "_x000D_
" Dodávka sloupu pro dopravní značky - sloupek pro dopravní značku Zn D 60mm v 3,5m  "_x000D_
" - Dopravní značka B29 - Zákaz stání. "_x000D_
" Montáž svislé dopravní značky do velikosti 1 m2 objímkami na sloupek nebo konzolu, vč. upevňovacího materiálu "_x000D_
" Dodávka dopravní značky - zákazové, příkazové dopravní značky B1-B34, C1-15 700 mm "_x000D_
" - Dopravní značka E13  - Text nebo symbol → MIMO ZÁSOBOVÁNÍ. "_x000D_
" Montáž svislé dopravní značky do velikosti 1 m2 objímkami na sloupek nebo konzolu, vč. upevňovacího materiálu "_x000D_
" Dodávka dopravní značky - dodatkové tabulky E7, E12, E13 500x300 mm "_x000D_
" - Dopravní značka E8d  - Úsek platnosti → šipka "←" a text "9 m". "_x000D_
" Montáž svislé dopravní značky do velikosti 1 m2 objímkami na sloupek nebo konzolu, vč. upevňovacího materiálu "_x000D_
" Dodávka dopravní značky - dodatkové tabulky E3-E5, E8, E14-E16 500x150 mm "_x000D_
" - Ostatní práce - výkopové práce, přesun hmot, nakládání se zeminou (odvoz nepotřebné zeminy, …), apod. "_x000D_
" V ceně přesun hmot, zemní práce, manipulace s výkopkem, provedení základu, kotevní prvky, apod.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</si>
  <si>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</si>
  <si>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</si>
  <si>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</si>
  <si>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</si>
  <si>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</si>
  <si>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</si>
  <si>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</si>
  <si>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</si>
  <si>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</si>
  <si>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</si>
  <si>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</si>
  <si>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</si>
  <si>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</si>
  <si>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</si>
  <si>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</si>
  <si>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https://podminky.urs.cz/item/CS_URS_2024_02/915111121</t>
  </si>
  <si>
    <t>" Značení V2b - Podélná čára přerušovaná " 11,6+14,6</t>
  </si>
  <si>
    <t>915131111</t>
  </si>
  <si>
    <t>Vodorovné dopravní značení přechody pro chodce, šipky, symboly základní bílá barva</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</si>
  <si>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</si>
  <si>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</si>
  <si>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</si>
  <si>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</si>
  <si>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</si>
  <si>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</si>
  <si>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</si>
  <si>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</si>
  <si>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</si>
  <si>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</si>
  <si>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</si>
  <si>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</si>
  <si>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</si>
  <si>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</si>
  <si>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</si>
  <si>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</si>
  <si>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</si>
  <si>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</si>
  <si>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</si>
  <si>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</si>
  <si>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 třídy C 12/15</t>
  </si>
  <si>
    <t>https://podminky.urs.cz/item/CS_URS_2024_02/916131213</t>
  </si>
  <si>
    <t>" Osazení silničního obrubníku. "</t>
  </si>
  <si>
    <t>" Osazení silničního obrubníku 1000×150×250 mm. " (31,6+74,7+8,1+56,8)</t>
  </si>
  <si>
    <t>59217031</t>
  </si>
  <si>
    <t>obrubník betonový silniční 1000x150x250mm</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</si>
  <si>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</si>
  <si>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</si>
  <si>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</si>
  <si>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 třídy C 12/15</t>
  </si>
  <si>
    <t>https://podminky.urs.cz/item/CS_URS_2024_02/916331112</t>
  </si>
  <si>
    <t>" Osazení zahradní obruby kolem okapovového chodníku z kačírku a chodníku. "</t>
  </si>
  <si>
    <t>" Osazení zahradní obruby - 1000×50×200 mm " (0,7+0,6+0,6+21,7+2,5+36,8+42,8+19,8)</t>
  </si>
  <si>
    <t>59217002</t>
  </si>
  <si>
    <t>obrubník betonový zahradní šedý 1000x50x200mm</t>
  </si>
  <si>
    <t>" Betonový zahradní obrubník. " (0,7+0,6+0,6+21,7+2,5+36,8+42,8+19,8)*1,05</t>
  </si>
  <si>
    <t>919111112 RTO</t>
  </si>
  <si>
    <t>Řezání dilatačních spár š 4 mm hl do 80 mm příčných nebo podélných v čerstvém CB krytu</t>
  </si>
  <si>
    <t>Poznámka k položce:_x000D_
" V ceně započteny náklady také na vyčištění spár po řezání. "_x000D_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</si>
  <si>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</si>
  <si>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</si>
  <si>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</si>
  <si>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</si>
  <si>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Poznámka k položce:_x000D_
" V ceně jsou zohledněny náklady také na vyčištění spáry před provedením, a veškeré další nutné práce a materiál - např. impregnace pro zálivku, apod. "_x000D_
" V ceně také přesun hmot. "</t>
  </si>
  <si>
    <t xml:space="preserve">" Vyplnění smršťovacích spár zálivkovou hmotou " </t>
  </si>
  <si>
    <t>" Vyplnění spár CB krytu. " (18,1*2+8,1*4)</t>
  </si>
  <si>
    <t>935113219 SPC</t>
  </si>
  <si>
    <t>D+M Betonový žlab se spádovaným dnem - Specifikace dle PD</t>
  </si>
  <si>
    <t>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</si>
  <si>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přístavby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</si>
  <si>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</si>
  <si>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</si>
  <si>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</si>
  <si>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</si>
  <si>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</si>
  <si>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</si>
  <si>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</si>
  <si>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</si>
  <si>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</si>
  <si>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</si>
  <si>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</si>
  <si>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</si>
  <si>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</si>
  <si>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</si>
  <si>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https://podminky.urs.cz/item/CS_URS_2024_02/966006211</t>
  </si>
  <si>
    <t>Poznámka k položce:_x000D_
" Odstranění dopravních značek ze sloupku - trvale:  - "B28 - Zákaz zastavení". _x000D_
" Odstranění dopravních značek ze sloupku - dočasné pro zpětnou montáž:  - "B1 - Zákaz vjezdu všech vozidel (v obou směrech)" - zvýrazněná,   - "E13 - Text nebo symbol - "MIMO IZS"". "_x000D_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</si>
  <si>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</si>
  <si>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</si>
  <si>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</si>
  <si>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</si>
  <si>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</si>
  <si>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Poznámka k položce:_x000D_
" V ceně: _x000D_
 - řezání asfaltového / betonového krytu; _x000D_
 - frézování;  - zarovnání styčných ploch; _x000D_
 - úprava čela betonového / asfaltového krytu; _x000D_
 - spojovací penetrační postřik; _x000D_
 - zpětná zálivka spar / předláždění stávající plochy; _x000D_
 - odvoz a uložení vybouraných hmot; _x000D_
 - další nutné práce související s provedením napojení nových ploch na stávající. "  _x000D_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</si>
  <si>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</si>
  <si>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</si>
  <si>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</si>
  <si>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</si>
  <si>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Poznámka k položce:_x000D_
" V ceně: _x000D_
 - případné řezání krytu / dlažby; _x000D_
 - zarovnání styčných ploch; _x000D_
 - úprava čela krytu / napojení dlažby; _x000D_
 - předláždění stávající plochy; _x000D_
 - odvoz a uložení vybouraných hmot; _x000D_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</si>
  <si>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</si>
  <si>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</si>
  <si>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</si>
  <si>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</si>
  <si>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</si>
  <si>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</si>
  <si>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</si>
  <si>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</si>
  <si>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</si>
  <si>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</si>
  <si>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</si>
  <si>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</si>
  <si>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</si>
  <si>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</si>
  <si>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</si>
  <si>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</si>
  <si>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</si>
  <si>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</si>
  <si>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</si>
  <si>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</si>
  <si>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</si>
  <si>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</si>
  <si>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</si>
  <si>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</si>
  <si>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</si>
  <si>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stavebního odpadu na recyklační skládce (skládkovné) zeminy a kamení zatříděného do Katalogu odpadů pod kódem 17 05 04</t>
  </si>
  <si>
    <t>https://podminky.urs.cz/item/CS_URS_2024_02/997221873</t>
  </si>
  <si>
    <t>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</si>
  <si>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</si>
  <si>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</si>
  <si>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</si>
  <si>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</si>
  <si>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</si>
  <si>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</si>
  <si>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</si>
  <si>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</si>
  <si>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</si>
  <si>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</si>
  <si>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</si>
  <si>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</si>
  <si>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</si>
  <si>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</si>
  <si>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</si>
  <si>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</si>
  <si>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</si>
  <si>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</si>
  <si>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</si>
  <si>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</si>
  <si>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</si>
  <si>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</si>
  <si>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</si>
  <si>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Poplatek za uložení stavebního odpadu na recyklační skládce (skládkovné) stavebního odpadu železobetonového / betonového kód odpadu 17 01 01 "</t>
  </si>
  <si>
    <t>" Kov " (0,086)</t>
  </si>
  <si>
    <t>998223011</t>
  </si>
  <si>
    <t>Přesun hmot pro pozemní komunikace s krytem dlážděným</t>
  </si>
  <si>
    <t>https://podminky.urs.cz/item/CS_URS_2024_02/998223011</t>
  </si>
  <si>
    <t>" Přesun hmot pro skladby s horní vrstvou z dlažby. "  (79,484+0,455+46,565+0,107+0,173+10,947+17,681)+(2,332+0,582+0,108)</t>
  </si>
  <si>
    <t>998225111</t>
  </si>
  <si>
    <t>Přesun hmot pro pozemní komunikace s krytem z kamene, monolitickým betonovým nebo živičným</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</si>
  <si>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</si>
  <si>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</si>
  <si>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</si>
  <si>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</si>
  <si>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</si>
  <si>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D.1.4.10.2.-2 - ZPEVNĚNÉ PLOCHY A KOMUNIKACE - OKOLO OBJEKTU</t>
  </si>
  <si>
    <t>113106111</t>
  </si>
  <si>
    <t>Rozebrání dlažeb z mozaiky komunikací pro pěší ručně</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</si>
  <si>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</si>
  <si>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</si>
  <si>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</si>
  <si>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</si>
  <si>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</si>
  <si>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</si>
  <si>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</si>
  <si>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</si>
  <si>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 Rozebrání dlažby chodníku - pro zpětné navrácení. " 17,2</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</si>
  <si>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</si>
  <si>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</si>
  <si>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</si>
  <si>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</si>
  <si>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 Odstranění podkladu  pod betonem  - kolem objektu + v oplocené části. " (10,3+11,3+6,5+3,6)+(23,5)</t>
  </si>
  <si>
    <t>" Odstranění betonové vrstvy  - kolem objektu + v oplocené části. " (10,3+11,3+6,5+3,6)+(23,5)</t>
  </si>
  <si>
    <t>" Vytrhání stojatých obrub - záhonových " 11,1+6,4+14,8+4,1+4,8+2,5+6,4</t>
  </si>
  <si>
    <t>" V ceně také vybourání lože. "</t>
  </si>
  <si>
    <t>Poznámka k položce:_x000D_
" Ochrana / zajištění stávajících šachet (ZTI i kabelových), podzemních hydrantů, vpustí, mobiliáře (košů, laviček, …), skříní (elektro, plyn, …), sloupů VO, dopravních značek, atd. při provádění a bourání zpevněných ploch. "_x000D_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</si>
  <si>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</si>
  <si>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Poznámka k položce:_x000D_
" Ochrana oplocení.(oplocení z planěk) či jeho případná demontáž, uskladnění, oprava, úprava, doplnění a zpětná montáž kolem tújí ve vnitrobloku během provádění stavebních prací.  "_x000D_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"_x000D_
" V ceně také přesnu hmot, případný odvoz a likvidace suti. "</t>
  </si>
  <si>
    <t>" Ochrana / DMTŽ + MTŽ oplocení " (37,0)</t>
  </si>
  <si>
    <t>119999904 SPC</t>
  </si>
  <si>
    <t>Ochrana stávajícího zařízení oploceného během stavebních prací vč. případné úpravy vedení - Specifikace dle PD</t>
  </si>
  <si>
    <t>Poznámka k položce:_x000D_
" Ochrana stávajícího zařízení oploceného před poškozením, znečištěním, apod. během provádění prací vč. případné úpravy, doplnění, kontroly, apod. potrubí. "_x000D_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"_x000D_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</si>
  <si>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</si>
  <si>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</si>
  <si>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</si>
  <si>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"_x000D_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"_x000D_
" V ceně také přesnu hmot, odvoz a likvidace suti.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</si>
  <si>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</si>
  <si>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122211101</t>
  </si>
  <si>
    <t>Odkopávky a prokopávky v hornině třídy těžitelnosti I, skupiny 3 ručně</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</si>
  <si>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</si>
  <si>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</si>
  <si>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</si>
  <si>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</si>
  <si>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</si>
  <si>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</si>
  <si>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</si>
  <si>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</si>
  <si>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</si>
  <si>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</si>
  <si>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</si>
  <si>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</si>
  <si>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</si>
  <si>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</si>
  <si>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</si>
  <si>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</si>
  <si>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</si>
  <si>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</si>
  <si>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</si>
  <si>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</si>
  <si>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</si>
  <si>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</si>
  <si>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</si>
  <si>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</si>
  <si>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</si>
  <si>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</si>
  <si>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</si>
  <si>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</si>
  <si>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</si>
  <si>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</si>
  <si>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 Příplatek 2 % " (20,25+20,25+3,6+0,9)*0,02</t>
  </si>
  <si>
    <t>" Hutnění podloží před realizací zpevněných ploch " (47,6)+(17,2)+(8,0)</t>
  </si>
  <si>
    <t>Plošná úprava terénu do 500 m2 zemina skupiny 1 až 4 nerovnosti přes 100 do 150 mm v rovinně a svahu do 1:5</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</si>
  <si>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</si>
  <si>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</si>
  <si>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 Odkopávky okolo objektu a ve vnitrobloku. " (20,249)</t>
  </si>
  <si>
    <t>" Odkopávky okolo objektu a ve vnitrobloku. " (20,249)+(3,6)</t>
  </si>
  <si>
    <t>" Odkopávky okolo objektu a ve vnitrobloku. " (0,9)</t>
  </si>
  <si>
    <t>" Odkopávky " (20,249)*19</t>
  </si>
  <si>
    <t>" Odkopávky " ((20,249)+(3,6))*19</t>
  </si>
  <si>
    <t>" Odkopávky " (0,9)*19</t>
  </si>
  <si>
    <t>" Odvoz zeminy na skládku " (20,249)</t>
  </si>
  <si>
    <t>" Odvoz zeminy na skládku " (20,249)+(3,6)</t>
  </si>
  <si>
    <t>" Odvoz zeminy na skládku " (0,9)</t>
  </si>
  <si>
    <t>" Odvoz zeminy na skládku " (20,249)*10</t>
  </si>
  <si>
    <t>" Odvoz zeminy na skládku " (23,849)*10</t>
  </si>
  <si>
    <t>" Odvoz zeminy na skládku " (0,9)*10</t>
  </si>
  <si>
    <t>" Uložení zeminy na trvalé skládce vč. předepsaného zhutnění " (20,249+23,849+0,9)</t>
  </si>
  <si>
    <t>" Poplatek za uložení zeminy na skládce " (20,249+23,849+0,9)*2,0</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</si>
  <si>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</si>
  <si>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</si>
  <si>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 Pochůzí zámková dlažba - kolem objektu " (47,6)*1,1</t>
  </si>
  <si>
    <t>Kladení zámkové dlažby komunikací pro pěší ručně tl 60 mm skupiny B pl do 50 m2</t>
  </si>
  <si>
    <t>" Pokládka očištěné dlažby pochůzí  "</t>
  </si>
  <si>
    <t>" Navrácení původní vybourané a očištěné zámkové dlažby ve vnitrobloku. " 17,2</t>
  </si>
  <si>
    <t>59245008</t>
  </si>
  <si>
    <t>dlažba tvar obdélník betonová 200x100x60mm barevná</t>
  </si>
  <si>
    <t>" Betonová dlažba zámková -  červená - 200×100×60 mm - tl. 60 mm - rezerva cca 10 % "</t>
  </si>
  <si>
    <t>" Navrácení původní vybourané a očištěné zámkové dlažby ve vnitrobloku. " (17,2)*0,1</t>
  </si>
  <si>
    <t>" Navrácení původní vybourané a očištěné zámkové dlažby ve vnitrobloku. " (17,2)*1,1</t>
  </si>
  <si>
    <t>591411111</t>
  </si>
  <si>
    <t>Kladení dlažby z mozaiky jednobarevné komunikací pro pěší lože z kameniva</t>
  </si>
  <si>
    <t>https://podminky.urs.cz/item/CS_URS_2024_02/591411111</t>
  </si>
  <si>
    <t>" Pokládka očištěné dlažby pochůzí mozaikové "</t>
  </si>
  <si>
    <t>" Navrácení původní vybourané a očištěné dlažby z mozaiky u bočního vstupu " 8,0</t>
  </si>
  <si>
    <t>59245016</t>
  </si>
  <si>
    <t>dlažba tvar čtverec betonová 100x100x60mm přírodní</t>
  </si>
  <si>
    <t>" Betonová dlažba - přírodní - 100×100×60 mm - tl. 60 mm - rezerva cca 10 % "</t>
  </si>
  <si>
    <t>" Navrácení původní vybourané a očištěné dlažby z mozaiky u bočního vstupu " (8,0)*0,1</t>
  </si>
  <si>
    <t>" Navrácení původní vybourané a očištěné dlažby z mozaiky u bočního vstupu " (8,0)*1,1</t>
  </si>
  <si>
    <t>" Okapový chodník z kačírku - kolem objektu a ve vnitrobloku " (10,1+24,5+3,3)*1,1</t>
  </si>
  <si>
    <t>" Okapový chodník z kačírku - kolem objektu a ve vnitrobloku " (10,1+24,5+3,3)*1,15</t>
  </si>
  <si>
    <t>" Sanace pláně - areálový chodník. " ((47,6)*2)*1,1</t>
  </si>
  <si>
    <t>" Sanace pláně - areálový chodník - navrácení původní. " ((17,2)*2)*1,1</t>
  </si>
  <si>
    <t>" Sanace pláně - dlažba z mozaiky u bočního vstupu - navrácení původní. " ((8,0)*2)*1,1</t>
  </si>
  <si>
    <t>" Sanace pláně - areálový chodník. " ((47,6)*1,1)*1,15</t>
  </si>
  <si>
    <t>" Sanace pláně - areálový chodník - navrácení původní. " ((17,2)*1,1)*1,15</t>
  </si>
  <si>
    <t>" Sanace pláně - dlažba z mozaiky u bočního vstupu - navrácení původní. " ((8,0)*1,1)*1,15</t>
  </si>
  <si>
    <t>" Osazení zahradní obruby - 1000×50×200 mm kolem okapového chodníku " (20,6+1,9+4,3+1,7+35,5+7,4+3,8+2,6+6,3)</t>
  </si>
  <si>
    <t>" Osazení zahradní obruby - 1000×50×200 mm - kolem chodníku " (42,7+4,2+6,4+4,8+2,5)</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</si>
  <si>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</si>
  <si>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</si>
  <si>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</si>
  <si>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</si>
  <si>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 Osazení příkopového žřlabu š. 300 mm pro odvodnění pod svahem a přilehlých chodníků. "</t>
  </si>
  <si>
    <t>" Osazení příkopového žlabu š. 300 mm. " (20,5+8,7+11,1+0,9+12,8+5,0+9,4+4,5+1,0+6,6+6,8)</t>
  </si>
  <si>
    <t>59227029 RTO</t>
  </si>
  <si>
    <t>žlabovka příkopová betonová 500x300x100mm</t>
  </si>
  <si>
    <t>" Příkopová tvarovka pro odvodnění pod svahem a přilehlých chodníků. " (20,5+8,7+11,1+0,9+12,8+5,0+9,4+4,5+1,0+6,6+6,8)*1,05</t>
  </si>
  <si>
    <t>935112112 RTO</t>
  </si>
  <si>
    <t>Osazení příkopového žlabu do betonu / lože ze štěrkopísku či kameniva tl 100 mm z betonových desek</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</si>
  <si>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</si>
  <si>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</si>
  <si>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</si>
  <si>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</si>
  <si>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</si>
  <si>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 Deska k příkopovému žlabu (umístění na svah) pro odvodnění pod svahem a přilehlých chodníků. " (3,6)*1,05</t>
  </si>
  <si>
    <t>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</si>
  <si>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dlažby v areálu na stávající. " 3,2+2,2+2,1</t>
  </si>
  <si>
    <t>Poznámka k položce:_x000D_
" Včetně kotvících a spojovacích prvků. Součástí ceny odstranění nesoudržných částí, očištění stávajícího nadzákladového zdiva a základů, vyspravení podkladu.  V ceně také přesun hmot. " _x000D_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</si>
  <si>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</si>
  <si>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</si>
  <si>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</si>
  <si>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</si>
  <si>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https://podminky.urs.cz/item/CS_URS_2024_02/979054441</t>
  </si>
  <si>
    <t>" Očištění vybouraných dlaždic z mozaiky u vstupu pro zpětné použití. " 8,0</t>
  </si>
  <si>
    <t>979054451</t>
  </si>
  <si>
    <t>Očištění vybouraných zámkových dlaždic s původním spárováním z kameniva těženého</t>
  </si>
  <si>
    <t>https://podminky.urs.cz/item/CS_URS_2024_02/979054451</t>
  </si>
  <si>
    <t>" Očištění vybouraných zámkových dlaždic z vnitrobloku pro zpětné použití. " 17,2</t>
  </si>
  <si>
    <t>997221141</t>
  </si>
  <si>
    <t>Vodorovná doprava suti ze sypkých materiálů stavebním kolečkem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</si>
  <si>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</si>
  <si>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</si>
  <si>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</si>
  <si>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</si>
  <si>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</si>
  <si>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</si>
  <si>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</si>
  <si>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</si>
  <si>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</si>
  <si>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</si>
  <si>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</si>
  <si>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</si>
  <si>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</si>
  <si>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 Lože pod komunikacemi, štěrk " (7,308+24,288)*19</t>
  </si>
  <si>
    <t>" Kačírek z okapového chodníku " (4,234)*19</t>
  </si>
  <si>
    <t>" Štěrková plocha " (3,596)*19</t>
  </si>
  <si>
    <t>997221151</t>
  </si>
  <si>
    <t>Vodorovná doprava suti z kusových materiálů stavebním kolečkem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</si>
  <si>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</si>
  <si>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</si>
  <si>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</si>
  <si>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</si>
  <si>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</si>
  <si>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</si>
  <si>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</si>
  <si>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</si>
  <si>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</si>
  <si>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</si>
  <si>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 Obrubníky vč. lože " (2,004)*19</t>
  </si>
  <si>
    <t>" Betonové plochy " (18,216)*19</t>
  </si>
  <si>
    <t>998229111</t>
  </si>
  <si>
    <t>Přesun hmot ruční pro pozemní komunikace s krytem z kameniva, betonu,živice na vzdálenost do 50 m</t>
  </si>
  <si>
    <t>https://podminky.urs.cz/item/CS_URS_2024_02/998229111</t>
  </si>
  <si>
    <t>" Přesun hmot pro skladby s kačírkem - kolem objektu a ve vnitrobloku. "  (11,49+8,49+2,119+0,016)</t>
  </si>
  <si>
    <t>998229112</t>
  </si>
  <si>
    <t>Přesun hmot ruční pro pozemní komunikace s krytem dlážděným na vzdálenost do 50 m</t>
  </si>
  <si>
    <t>https://podminky.urs.cz/item/CS_URS_2024_02/998229112</t>
  </si>
  <si>
    <t>" Přesun hmot pro skladby s horní vrstvou z dlažby - kolem objektu a ve vnitrobloku. "  145,292-(11,49+8,49+2,119+0,016)</t>
  </si>
  <si>
    <t>998229121</t>
  </si>
  <si>
    <t>Příplatek k ručnímu přesunu hmot pro pro pozemní komunikace za zvětšený přesun ZKD 50 m</t>
  </si>
  <si>
    <t>https://podminky.urs.cz/item/CS_URS_2024_02/998229121</t>
  </si>
  <si>
    <t>" Příplatek k přesunu hmot pro skladby s kačírkem - kolem objektu a ve vnitrobloku.  Uvažována vzdálenost do 200 m → 3× množství. "  (22,115)*3</t>
  </si>
  <si>
    <t>" Příplatek k přesunu hmot pro skladby s horní vrstvou z dlažby - kolem objektu a ve vnitrobloku. Vzdálenost do 200 m → 3× množství. "  (123,177)*3</t>
  </si>
  <si>
    <t>D.1.4.10.3. - PŘÍPRAVA ÚZEMÍ, OPĚRNÉ STĚNY</t>
  </si>
  <si>
    <t>122251102</t>
  </si>
  <si>
    <t>Odkopávky a prokopávky nezapažené v hornině třídy těžitelnosti I skupiny 3 objem do 50 m3 strojně</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</si>
  <si>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</si>
  <si>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</si>
  <si>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</si>
  <si>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</si>
  <si>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</si>
  <si>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</si>
  <si>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</si>
  <si>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</si>
  <si>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</si>
  <si>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</si>
  <si>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</si>
  <si>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</si>
  <si>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</si>
  <si>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</si>
  <si>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</si>
  <si>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</si>
  <si>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</si>
  <si>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</si>
  <si>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</si>
  <si>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</si>
  <si>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</si>
  <si>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</si>
  <si>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 Příplatek 5 % " (49,95+61,65+36,17+353,13)*0,05</t>
  </si>
  <si>
    <t>153211003</t>
  </si>
  <si>
    <t>Zřízení stříkaného betonu tl přes 100 do 150 mm skalních a poloskalních ploch</t>
  </si>
  <si>
    <t>https://podminky.urs.cz/item/CS_URS_2024_02/153211003</t>
  </si>
  <si>
    <t>" Zajištění svahu před objektem stříkaným betonem a hřebííkováním. "</t>
  </si>
  <si>
    <t>" Zajištění svahu stříkaným betonem v tl. 150 mm. "  11,7+26,1+26,9+14,6+21,2</t>
  </si>
  <si>
    <t>58932908 RTO</t>
  </si>
  <si>
    <t>beton C 20/25 X0</t>
  </si>
  <si>
    <t xml:space="preserve">" Beton C 25/30 - XC0, vhodný pro trorkret " </t>
  </si>
  <si>
    <t>" Beton pro zajištění svahu - torkret. "  ((100,5)*0,15)*1,15</t>
  </si>
  <si>
    <t>153273123</t>
  </si>
  <si>
    <t>Výztuž stříkaného betonu ze svařovaných sítí dvouvrstvá D drátu přes 6 do 8 mm skalních a poloskalních ploch</t>
  </si>
  <si>
    <t>https://podminky.urs.cz/item/CS_URS_2024_02/153273123</t>
  </si>
  <si>
    <t>" Zajištění svahu před objektem stříkaným betonem a hřebííkováním - výztuž z KARI sítí 100×100×8 mm. "</t>
  </si>
  <si>
    <t>" Zajištění svahu  - výztiž pod stříkaný beton. " (100,5)*1,05</t>
  </si>
  <si>
    <t>153812121 RTO</t>
  </si>
  <si>
    <t>Trn z betonářské oceli včetně zainjektování D od 20 do 26 mm l přes 0,4 do 3 m vč. zainjektování, spon, závlače</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</si>
  <si>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</si>
  <si>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</si>
  <si>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Zajištění svahu  - hřebíky délky 3,0 m. "</t>
  </si>
  <si>
    <t>" Hřebíky - H4/1 až H4/18. " 18</t>
  </si>
  <si>
    <t>153812122 RTO</t>
  </si>
  <si>
    <t>Trn z betonářské oceli včetně zainjektování D od 20 do 26 mm l přes 3 do 5 m vč. zainjektování, spon, závlače</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</si>
  <si>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</si>
  <si>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</si>
  <si>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</si>
  <si>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</si>
  <si>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</si>
  <si>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</si>
  <si>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</si>
  <si>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 Odkopávky - snížení ternénu před vstupem " (49,95)</t>
  </si>
  <si>
    <t>" Odkopávky pro zajištění svahu " (11,697)+(27,293)</t>
  </si>
  <si>
    <t>" Odkopávky - snížení ternénu před vstupem " (49,95)+(8,88)</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</si>
  <si>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</si>
  <si>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</si>
  <si>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</si>
  <si>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</si>
  <si>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</si>
  <si>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</si>
  <si>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</si>
  <si>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 Odvoz zeminy na skládku " (49,95)</t>
  </si>
  <si>
    <t>" Odvoz zeminy na skládku " (38,99+58,83)</t>
  </si>
  <si>
    <t>" Odvoz zeminy na skládku " (350,91+2,22)+(0,556+0,611+0,722+0,75)</t>
  </si>
  <si>
    <t>" Odvoz zeminy na skládku " (49,95)*10</t>
  </si>
  <si>
    <t>" Odvoz zeminy na skládku " (38,99+58,83)*10</t>
  </si>
  <si>
    <t>" Odvoz zeminy na skládku " ((350,91+2,22)+(0,556+0,611+0,722+0,75))*10</t>
  </si>
  <si>
    <t>" Uložení zeminy na trvalé skládce vč. předepsaného zhutnění " (49,95+97,82+355,769)</t>
  </si>
  <si>
    <t>" Poplatek za uložení zeminy na skládce " (49,95+97,82+355,769)*2,0</t>
  </si>
  <si>
    <t>225311116</t>
  </si>
  <si>
    <t>Vrty maloprofilové jádrové D přes 93 do 156 mm úklon do 45° hl 0 až 25 m hornina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</si>
  <si>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</si>
  <si>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</si>
  <si>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</si>
  <si>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</si>
  <si>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</si>
  <si>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</si>
  <si>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</si>
  <si>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</si>
  <si>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</si>
  <si>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</si>
  <si>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</si>
  <si>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</si>
  <si>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</si>
  <si>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</si>
  <si>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 Přesun hmot pro stříkaný beton a hřebíkování " 45,79</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</si>
  <si>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</si>
  <si>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</si>
  <si>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</si>
  <si>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</si>
  <si>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</si>
  <si>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</si>
  <si>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</si>
  <si>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</si>
  <si>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Poznámka k položce:_x000D_
" V ceně veškeré příslušenství, kotvící prvky a spojovací materiál. "</t>
  </si>
  <si>
    <t>" Měděné potrubí pro rozvod mediciálních plynů. "</t>
  </si>
  <si>
    <t>" Měděné potrubí 8×1,0 mm. " (5,0)</t>
  </si>
  <si>
    <t>723900102 SPC</t>
  </si>
  <si>
    <t>D+M Potrubí Cu ø 12×1,0 mm</t>
  </si>
  <si>
    <t>" Měděné potrubí 12×1,0 mm. " (168,0)</t>
  </si>
  <si>
    <t>723900103 SPC</t>
  </si>
  <si>
    <t>D+M Potrubí Cu ø 18×1,0 mm</t>
  </si>
  <si>
    <t>" Měděné potrubí 18×1,0 mm. " (336,0)</t>
  </si>
  <si>
    <t>723900104 SPC</t>
  </si>
  <si>
    <t>D+M Potrubí Cu ø 22×1,0 mm</t>
  </si>
  <si>
    <t>" Měděné potrubí 22×1,0 mm. " (53,0)</t>
  </si>
  <si>
    <t>723900105 SPC</t>
  </si>
  <si>
    <t>D+M Potrubí Cu ø 28×1,5 mm</t>
  </si>
  <si>
    <t>" Měděné potrubí 18×1,0 mm. " (196,0)</t>
  </si>
  <si>
    <t>723900111 SPC</t>
  </si>
  <si>
    <t>Prořez potrubí 3%</t>
  </si>
  <si>
    <t>" Prořez potrubí pro rozvod mediciálních plynů. " (1,0)</t>
  </si>
  <si>
    <t>723900112 SPC</t>
  </si>
  <si>
    <t>D+M Pájka Ag 45%</t>
  </si>
  <si>
    <t>gram</t>
  </si>
  <si>
    <t>Poznámka k položce:_x000D_
" V ceně veškeré příslušenství. "</t>
  </si>
  <si>
    <t>" Pájka pro rozvod mediciálních plynů. "</t>
  </si>
  <si>
    <t>" Pájka Ag 45%. " (2350,0)</t>
  </si>
  <si>
    <t>723900121 SPC</t>
  </si>
  <si>
    <t>D+M Chránička potrubí ø 12</t>
  </si>
  <si>
    <t>" Chránička měděného potrubí pro rozvod mediciálních plynů. "</t>
  </si>
  <si>
    <t>" Chránička měděného potrubí 12×1,0 mm. " (13,0)</t>
  </si>
  <si>
    <t>723900122 SPC</t>
  </si>
  <si>
    <t>D+M Chránička potrubí ø 18</t>
  </si>
  <si>
    <t>" Chránička měděného potrubí 18×1,0 mm. " (31,0)</t>
  </si>
  <si>
    <t>723900123 SPC</t>
  </si>
  <si>
    <t>D+M Chránička potrubí ø 22</t>
  </si>
  <si>
    <t>" Chránička měděného potrubí 22×1,0 mm. " (9,0)</t>
  </si>
  <si>
    <t>723900124 SPC</t>
  </si>
  <si>
    <t>D+M Chránička potrubí ø 28</t>
  </si>
  <si>
    <t>" Chránička měděného potrubí 28×1,5 mm. " (11,0)</t>
  </si>
  <si>
    <t>723900131 SPC</t>
  </si>
  <si>
    <t>D+M Potrubní tvarovky Cu pro potrubí ø 8x1</t>
  </si>
  <si>
    <t>" Potrubní tvarovky pro potrubí pro rozvod mediciálních plynů. "</t>
  </si>
  <si>
    <t>" Potrubní tvarovky pro potrubí 8×1,0 mm. " (2,0)</t>
  </si>
  <si>
    <t>723900132 SPC</t>
  </si>
  <si>
    <t>D+M Potrubní tvarovky Cu pro potrubí ø 12x1</t>
  </si>
  <si>
    <t>" Potrubní tvarovky pro potrubí 12×1,0 mm. " (117,0)</t>
  </si>
  <si>
    <t>723900133 SPC</t>
  </si>
  <si>
    <t>D+M Potrubní tvarovky Cu pro potrubí ø 18x1</t>
  </si>
  <si>
    <t>" Potrubní tvarovky pro potrubí 18×1,0 mm. " (118,0)</t>
  </si>
  <si>
    <t>723900134 SPC</t>
  </si>
  <si>
    <t>D+M Potrubní tvarovky Cu pro potrubí ø 22x1</t>
  </si>
  <si>
    <t>" Potrubní tvarovky pro potrubí 22×1,0 mm. " (30,0)</t>
  </si>
  <si>
    <t>723900135 SPC</t>
  </si>
  <si>
    <t>D+M Potrubní tvarovky Cu pro potrubí ø 28x1,5</t>
  </si>
  <si>
    <t>" Potrubní tvarovky pro potrubí 28×1,5 mm. " (41,0)</t>
  </si>
  <si>
    <t>723900141 SPC</t>
  </si>
  <si>
    <t>D+M Konzolový systém pro jeden plyn ø 12</t>
  </si>
  <si>
    <t>" Konzolový systém pro potrubí pro rozvod mediciálních plynů. "</t>
  </si>
  <si>
    <t>" Konzolový systém pro potrubí 12×1,0 mm. " (112,0)</t>
  </si>
  <si>
    <t>723900142 SPC</t>
  </si>
  <si>
    <t>D+M Konzolový systém pro jeden plyn ø 18</t>
  </si>
  <si>
    <t>" Konzolový systém pro potrubí 18×1,0 mm. " (24,0)</t>
  </si>
  <si>
    <t>723900143 SPC</t>
  </si>
  <si>
    <t>D+M Konzolový systém pro jeden plyn ø 28</t>
  </si>
  <si>
    <t>" Konzolový systém pro potrubí 28×1,5 mm. " (18,0)</t>
  </si>
  <si>
    <t>723900144 SPC</t>
  </si>
  <si>
    <t>D+M Konzolový systém pro dva plyny ø 28, 28</t>
  </si>
  <si>
    <t>" Konzolový systém pro potrubí 28×1,5 mm. " (8,0)</t>
  </si>
  <si>
    <t>723900145 SPC</t>
  </si>
  <si>
    <t>D+M Konzolový systém pro tři plyny ø 18, 18, 18</t>
  </si>
  <si>
    <t>" Konzolový systém pro potrubí 18×1,0 mm. " (57,0)</t>
  </si>
  <si>
    <t>723900146 SPC</t>
  </si>
  <si>
    <t>D+M Konzolový systém pro tři plyny ø 22, 22, 22</t>
  </si>
  <si>
    <t>" Konzolový systém pro potrubí 22×1,0 mm. " (15,0)</t>
  </si>
  <si>
    <t>723900147 SPC</t>
  </si>
  <si>
    <t>D+M Konzolový systém pro tři plyny ø 18, 28, 28</t>
  </si>
  <si>
    <t>" Konzolový systém pro potrubí 18×1,0 mm a 28×1,5 mm. " (20,0)</t>
  </si>
  <si>
    <t>723900148 SPC</t>
  </si>
  <si>
    <t>D+M Konzolový systém pro tři plyny ø 28, 28, 28</t>
  </si>
  <si>
    <t>723900151 SPC</t>
  </si>
  <si>
    <t>D+M Kulový kohout DN 10, včetně šroubení</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</si>
  <si>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</si>
  <si>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</si>
  <si>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</si>
  <si>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</si>
  <si>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</si>
  <si>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 Kulový kohout se šroubením - DN 15. " (1,0)</t>
  </si>
  <si>
    <t>723900153 SPC</t>
  </si>
  <si>
    <t>D+M Kulový kohout DN 20, včetně šroubení</t>
  </si>
  <si>
    <t>" Kulový kohout se šroubením - DN 20. " (3,0)</t>
  </si>
  <si>
    <t>723900154 SPC</t>
  </si>
  <si>
    <t>D+M Kulový kohout DN 25, včetně šroubení</t>
  </si>
  <si>
    <t>" Kulový kohout se šroubením - DN 25. " (1,0)</t>
  </si>
  <si>
    <t>723900161 SPC</t>
  </si>
  <si>
    <t>D+M Sestava provozního alarmu</t>
  </si>
  <si>
    <t>Poznámka k položce:_x000D_
" Sestava provozního alarmu, jehož součástí je:  - uzavírací ventil;  - čidlo provozního alarmu s výstupem 4-20mA;  - kontrolní manometr 0-1MPa, vakuometr -100-0 kPa. Musí odpovídat použití pro medicinální kyslík. "_x000D_
" V ceně veškeré příslušenství vč. případného napojení na elektro, prokabelování. "_x000D_
" POZN: Čidlo provozního alarmu bude napojeno na centrální velín – zajišťuje profese MaR. "</t>
  </si>
  <si>
    <t>" Sestava provozního alarmu pro rozvod mediciálních plynů. "</t>
  </si>
  <si>
    <t>" Sestava provozního alarmu. " (5,0)</t>
  </si>
  <si>
    <t>723900171 SPC</t>
  </si>
  <si>
    <t>D+M Značení potrubí</t>
  </si>
  <si>
    <t>" Značení potrubí pro rozvod mediciálních plynů. "</t>
  </si>
  <si>
    <t>" Značení potrubí. " (758,0)</t>
  </si>
  <si>
    <t>723900181 SPC</t>
  </si>
  <si>
    <t>D+M Ochranný plyn při pájení potrubí</t>
  </si>
  <si>
    <t>" Ochranný plyn při pájení potrubí pro rozvod mediciálních plynů. "</t>
  </si>
  <si>
    <t>" Ochranný plyn. " (758,0)</t>
  </si>
  <si>
    <t>723900182 SPC</t>
  </si>
  <si>
    <t>D+M Čistící plyn - dusík</t>
  </si>
  <si>
    <t>" Čistící plyn pro rozvod mediciálních plynů. "</t>
  </si>
  <si>
    <t>" Čistící plyn - dusík. " (758,0)</t>
  </si>
  <si>
    <t>723900191 SPC</t>
  </si>
  <si>
    <t>D+M Tlaková zkouška, úseková</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</si>
  <si>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</si>
  <si>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</si>
  <si>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</si>
  <si>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</si>
  <si>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</si>
  <si>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 Tlaková zkouška, závěrečná potrubí pro rozvod mediciálních plynů. "</t>
  </si>
  <si>
    <t>" Závěrečná tlaková zkouška. " (7,0)</t>
  </si>
  <si>
    <t>723900199 SPC</t>
  </si>
  <si>
    <t>D+M Napojení na stávající rozvod, včetně odstávky</t>
  </si>
  <si>
    <t>" Závěrečná tlaková zkouška. " (3,0)</t>
  </si>
  <si>
    <t>Mediciální plyny - Siglanizace</t>
  </si>
  <si>
    <t>723900201 SPC</t>
  </si>
  <si>
    <t>D+M Skupinový uzávěr pro 1 plyn (O2)</t>
  </si>
  <si>
    <t>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"_x000D_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</si>
  <si>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</si>
  <si>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</si>
  <si>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</si>
  <si>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</si>
  <si>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"_x000D_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</si>
  <si>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</si>
  <si>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</si>
  <si>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</si>
  <si>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</si>
  <si>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Poznámka k položce:_x000D_
" Instalace monitorovacího zařízení pod omítku. Zařízení musí splňovat ČSN EN ISO 7396-1 ed. 2. "_x000D_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</si>
  <si>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</si>
  <si>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</si>
  <si>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</si>
  <si>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</si>
  <si>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</si>
  <si>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</si>
  <si>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</si>
  <si>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</si>
  <si>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</si>
  <si>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</si>
  <si>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</si>
  <si>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</si>
  <si>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</si>
  <si>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</si>
  <si>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</si>
  <si>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Poznámka k položce:_x000D_
" V ceně veškeré příslušenství vč. případného napojení na elektro, prokabelování. "_x000D_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</si>
  <si>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</si>
  <si>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</si>
  <si>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</si>
  <si>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</si>
  <si>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</si>
  <si>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 Revize, předání díla rozvodu medicálních plynů. "</t>
  </si>
  <si>
    <t>" Revize, předání díla. " (1,0)</t>
  </si>
  <si>
    <t>723900402 SPC</t>
  </si>
  <si>
    <t>Uvedení do provozu, provozní zkoušky, zkušební provoz</t>
  </si>
  <si>
    <t>" Uvedení do provozu, provozní zkoušky, zkušební provoz rozvodu medicálních plynů. "</t>
  </si>
  <si>
    <t>" Uvedení do provozu, provozní zkoušky, zkušební provoz. " (1,0)</t>
  </si>
  <si>
    <t>723900403 SPC</t>
  </si>
  <si>
    <t>Zaškolení obsluhy</t>
  </si>
  <si>
    <t>" Zaškolení obsluhy pro ovládání věcí mediciálních plynů. "</t>
  </si>
  <si>
    <t>" Zaškolení obsluhy " (1,0)</t>
  </si>
  <si>
    <t>723900404 SPC</t>
  </si>
  <si>
    <t>" Vypracování dokumentace skutečného stavu mediciálních plynů. "</t>
  </si>
  <si>
    <t>" Dokumentace skutečného stavu. " (1,0)</t>
  </si>
  <si>
    <t>723900405 SPC</t>
  </si>
  <si>
    <t>Doprava materiálu</t>
  </si>
  <si>
    <t>" Doprava materiálu prvků rozvodu medicálních plynů. "</t>
  </si>
  <si>
    <t>" Doprava materiálu. " (1,0)</t>
  </si>
  <si>
    <t>D.2.2. - ZDRAVOTNICKÁ TECHNOLOGIE</t>
  </si>
  <si>
    <t>Tato část není předmětem této PD - veřejné zakázky "Výstavba urgentního příjmu nemocnice Sokolov - stavební práce". Z tohoto důvodu jsou v soupise nulová množství a položky není třeba oceňovat. Soupis pro tuto část je ponechán v celkoévm soupisu pro uchazeče, aby věděl, jaké prvky bude potřeba napojit, pro jaké je nutno nutno mít přípravu pro pozdější napojení.</t>
  </si>
  <si>
    <t xml:space="preserve">    790 - Ostatní vybavení - Zdravotnická technologie</t>
  </si>
  <si>
    <t>Ostatní vybavení - Zdravotnická technologie</t>
  </si>
  <si>
    <t>D+M Dávkovač lineární</t>
  </si>
  <si>
    <t>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"_x000D_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"_x000D_
" V ceně veškeré příslušenství, prvky, napojení, apod. "</t>
  </si>
  <si>
    <t>D+M Defibrilátor, monitor</t>
  </si>
  <si>
    <t>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"_x000D_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"_x000D_
" V ceně veškeré příslušenství, prvky, napojení, apod. "</t>
  </si>
  <si>
    <t>790900103 SPC</t>
  </si>
  <si>
    <t>D+M Germicidní zářič</t>
  </si>
  <si>
    <t>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"_x000D_
" V ceně veškeré příslušenství, prvky, napojení, apod. "</t>
  </si>
  <si>
    <t>790900104 SPC</t>
  </si>
  <si>
    <t>D+M Lehátko vyšetřovací 2-dílné,výšk.zdv.,poj.+držák papírové role</t>
  </si>
  <si>
    <t>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"_x000D_
" V ceně veškeré příslušenství, prvky, napojení, apod. "</t>
  </si>
  <si>
    <t>790900105 SPC</t>
  </si>
  <si>
    <t>D+M Lůžko 4-dílné mechanické polohování,pevná výška, pojízdné</t>
  </si>
  <si>
    <t>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"_x000D_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"_x000D_
" V ceně veškeré příslušenství, prvky, napojení, apod. "</t>
  </si>
  <si>
    <t>790900106 SPC</t>
  </si>
  <si>
    <t>D+M Monitor centrální - emergency</t>
  </si>
  <si>
    <t>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"_x000D_
" V ceně veškeré příslušenství, prvky, napojení, apod. "</t>
  </si>
  <si>
    <t>790900107 SPC</t>
  </si>
  <si>
    <t>D+M Monitor lůžkový s možností transportu</t>
  </si>
  <si>
    <t>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"_x000D_
" V ceně veškeré příslušenství, prvky, napojení, apod. "</t>
  </si>
  <si>
    <t>790900108 SPC</t>
  </si>
  <si>
    <t>D+M Nebulizátor s ohřevem</t>
  </si>
  <si>
    <t>Poznámka k položce:_x000D_
" Sestava:  - komora s aut. připouštěním vody, pro dospělé i děti;  - hlavice nebulizační kovová;  - držák přístroje;   - průtokoměr;  - držák flexibilní;  - hadice vrapová aerosolová.  "_x000D_
" V ceně veškeré příslušenství, prvky, napojení, apod. "</t>
  </si>
  <si>
    <t>790900109 SPC</t>
  </si>
  <si>
    <t>D+M Počítač s LCD monitorem</t>
  </si>
  <si>
    <t>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"_x000D_
" V ceně veškeré příslušenství, prvky, napojení, apod. "</t>
  </si>
  <si>
    <t>790900110 SPC</t>
  </si>
  <si>
    <t>D+M Pumpa infuzní</t>
  </si>
  <si>
    <t>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"_x000D_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"_x000D_
" V ceně veškeré příslušenství, prvky, napojení, apod. "</t>
  </si>
  <si>
    <t>790900111 SPC</t>
  </si>
  <si>
    <t>D+M Skříňka uzavřená policová - NR</t>
  </si>
  <si>
    <t>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"_x000D_
" V ceně veškeré příslušenství, prvky, napojení, apod. "</t>
  </si>
  <si>
    <t>790900112 SPC</t>
  </si>
  <si>
    <t>D+M Stolek oboustranný pojízdný</t>
  </si>
  <si>
    <t>Poznámka k položce:_x000D_
" Rozměr (š×hl×v): 470×415×870 mm. "_x000D_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"_x000D_
" V ceně veškeré příslušenství, prvky, napojení, apod. "</t>
  </si>
  <si>
    <t>790900113 SPC</t>
  </si>
  <si>
    <t>D+M Stůl mycí zakrytý s policí se zadním límcem NR</t>
  </si>
  <si>
    <t>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"_x000D_
" V ceně veškeré příslušenství, prvky, napojení, apod. "</t>
  </si>
  <si>
    <t>790900114 SPC</t>
  </si>
  <si>
    <t>D+M Stůl s umyvadlem a spodními skříňkami NR</t>
  </si>
  <si>
    <t>Poznámka k položce:_x000D_
" Rozměr (š×hl×v): 1600×600×900 mm. " _x000D_
" Specifikace:  - materiál nerezová ocel dle ČSN 17240;  - bezspárově svařená konstrukce;  - povrch nerezového materiálu musí být upraven tak, aby na něm nedocházelo při čištění k ulpívání čistících materiálů;  - 1x umyvadlo lisované Ø 450 mm×280 mm (vč. sifonu). "_x000D_
" V ceně veškeré příslušenství, prvky, napojení, apod. "</t>
  </si>
  <si>
    <t>790900115 SPC</t>
  </si>
  <si>
    <t>D+M Svítidlo vyšetřovací stojanové pojízdné</t>
  </si>
  <si>
    <t>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"_x000D_
" V ceně veškeré příslušenství, prvky, napojení, apod. "</t>
  </si>
  <si>
    <t>790900116 SPC</t>
  </si>
  <si>
    <t>D+M Televizor barevný LCD vč. držáku</t>
  </si>
  <si>
    <t>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"_x000D_
" V ceně veškeré příslušenství, prvky, napojení, apod. "</t>
  </si>
  <si>
    <t>790900117 SPC</t>
  </si>
  <si>
    <t>D+M Tiskárna laserová</t>
  </si>
  <si>
    <t>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"_x000D_
" V ceně veškeré příslušenství, prvky, napojení, apod. "</t>
  </si>
  <si>
    <t>790900118 SPC</t>
  </si>
  <si>
    <t>D+M Váha osobní do 250 kg digitální sloupová s metrem</t>
  </si>
  <si>
    <t>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"_x000D_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"_x000D_
" V ceně veškeré příslušenství, prvky, napojení, apod. "</t>
  </si>
  <si>
    <t>790900119 SPC</t>
  </si>
  <si>
    <t>D+M Vozík nemocniční s galerkou (odběrový)+výklopné zásuvky/NR</t>
  </si>
  <si>
    <t>Poznámka k položce:_x000D_
" Rozměr (š×hl×v): 640×480×1650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</si>
  <si>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790900120 SPC</t>
  </si>
  <si>
    <t>D+M Vozík nemocniční s vitrínou</t>
  </si>
  <si>
    <t>Poznámka k položce:_x000D_
" Rozměr (š×hl×v): 900×600×900 mm. "_x000D_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"_x000D_
" V ceně veškeré příslušenství, prvky, napojení, apod. "</t>
  </si>
  <si>
    <t>790900121 SPC</t>
  </si>
  <si>
    <t>D+M Vozík resuscitační</t>
  </si>
  <si>
    <t>Poznámka k položce:_x000D_
" Rozměr (š×hl×v): 770×700×1280 mm. "_x000D_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"_x000D_
" V ceně veškeré příslušenství, prvky, napojení, apod. "</t>
  </si>
  <si>
    <t>790900122 SPC</t>
  </si>
  <si>
    <t>D+M Vyplachovač a desinfikátor ložních mís - termická desinf.</t>
  </si>
  <si>
    <t>Poznámka k položce:_x000D_
" Rozměr (š×hl×v): 450×580×1320 mm. "_x000D_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"_x000D_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</si>
  <si>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</si>
  <si>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</si>
  <si>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</si>
  <si>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</si>
  <si>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</si>
  <si>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</si>
  <si>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Poznámka k položce:_x000D_
" V ceně: "_x000D_
" - Vybourání stávajících zemnících prvků - pásky, dráty, .. vč. příslušenství - svorky, apod.. " _x000D_
" - Odstranění kabeláže. " _x000D_
" - Odstranění výstražné fólie, desky. " _x000D_
" - Odstranění ochranných trubek kabeláže " _x000D_
" - Odpojení kabelů, zemnících prvků,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</si>
  <si>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</si>
  <si>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</si>
  <si>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</si>
  <si>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Poznámka k položce:_x000D_
" V ceně: "_x000D_
" - Vybourání stávajících zemnících prvků - pásky, dráty, .. vč. příslušenství - svorky, apod.. " _x000D_
" - Odstranění kabeláže. " _x000D_
" - Odstranění ochranných trubek kabeláže " _x000D_
" - Odstranění sloupů vč. základů a veškerého příslušenství. " _x000D_
" - Odstranění ostatních prvků a příslušenství.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</si>
  <si>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</si>
  <si>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</si>
  <si>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</si>
  <si>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Poznámka k položce:_x000D_
" V ceně: "_x000D_
" - Zemnící prvky - pásky, dráty, .. vč. příslušenství - svorky, apod.. " _x000D_
" - Kabeláž pro rozvod NN vč. příslušenství. " _x000D_
" - Výstražná fólie, desky. " _x000D_
" - Ochranné trubky kabeláže " _x000D_
" - Napojení kabelů, zemnících prvků, a veškerého příslušenstvíí na stávající sloup VO" _x000D_
" - Případný podružný materiál.. " _x000D_
" - Revize vč. revizní zprávy. " _x000D_
" - Přesun hmot. "</t>
  </si>
  <si>
    <t>" Vedení veřejného osvětlení " (60,0)</t>
  </si>
  <si>
    <t>210999202 SPC</t>
  </si>
  <si>
    <t>Svítidla osvětlení</t>
  </si>
  <si>
    <t>Poznámka k položce:_x000D_
" V ceně: "_x000D_
" - Veškeré zemní práce. " _x000D_
" - Základy pro sloup. " _x000D_
" - Sloup vč. výložníku a svítidla. " _x000D_
" - Veškeré nutné vypavení a prvky - HOP, apod.. " _x000D_
" - Přesun hmot. "_x000D_
_x000D_
" POZN: Jedná se o stožárové svítidlo, ocelové 4 m výšky, bez výložníku, ale se systémem svícení dolů, na způsob stávajících svítidel a se svítidlem systému LED."</t>
  </si>
  <si>
    <t>" Vybavení pro napojení " (2,0)</t>
  </si>
  <si>
    <t>210999999 SPC</t>
  </si>
  <si>
    <t>Ostatní konstrukce a práce</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</si>
  <si>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</si>
  <si>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</si>
  <si>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</si>
  <si>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</si>
  <si>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</si>
  <si>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Poznámka k položce:_x000D_
" V ceně: "_x000D_
" - Sejmutí ornice. " _x000D_
" - Plošná úprava terénu před zpětným rozprostřením ornice. " _x000D_
" - Zpětné rozprostření ornice " _x000D_
" - Přesun ornice na meziskládku a z meziskládky. " _x000D_
" - Úprava ornice po rozprostření - provzdušnění trávníků, doplnění osiva, hnojení, odplevelení, hrabání, zabískování, aplikace stimulátoru růstu, zalítí, apod.. " _x000D_
" - Přesun hmot. "</t>
  </si>
  <si>
    <t>" Odstranění zeleně - sejmutí ornice a zpětné navrácení "</t>
  </si>
  <si>
    <t>" Pro bourání kabeláže " (13,0)</t>
  </si>
  <si>
    <t>" Pro novou trasu kabeláže " (34,0)</t>
  </si>
  <si>
    <t>460010201 SPC</t>
  </si>
  <si>
    <t>Zemní práce - pro bourání stávající kabeláže</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</si>
  <si>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Odvoz nepotřebné zeminy na trvalou skládku vč. naložení a poplatků za uložení zeminy (skládkovné). " _x000D_
" - Přesun hmot. "</t>
  </si>
  <si>
    <t>" Zemní práce - pro bourání stávající kabeláže " (80,0)</t>
  </si>
  <si>
    <t>460010202 SPC</t>
  </si>
  <si>
    <t>Zemní práce - pro novou kabeláž</t>
  </si>
  <si>
    <t>Poznámka k položce:_x000D_
" V ceně: "_x000D_
" - Vytyčení trasy. " _x000D_
" - Čerpání vody. " _x000D_
" - Dočasné zajištění stávajícího vedení a prvků" _x000D_
" - Hloubení rýh vč. příplatků. " _x000D_
" - Případné zřízení a odstranění pažení. " _x000D_
" - Přesun zeminy na meziskládku a z meziskládky. " _x000D_
" - Zpětný zásyp zeminou + kamenivem v místě původních zpevněných ploch. " _x000D_
" - Lože a obsyp kabeláže " _x000D_
" - Lože pod potrubí. " _x000D_
" - Odvoz nepotřebné zeminy na trvalou skládku vč. naložení a poplatků za uložení zeminy (skládkovné). " _x000D_
" - Přesun hmot. " _x000D_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</si>
  <si>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</si>
  <si>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</si>
  <si>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</si>
  <si>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Poznámka k položce:_x000D_
" V ceně: "_x000D_
" - Rozebrání stávajících zpevněných ploch - dlažby - pro zpětné použití. " _x000D_
" - Odstranění podkladních vrstev. " _x000D_
" - Odstranění obrubníků, krajníků - pro zpětné použití. " _x000D_
" - Řezání krytu pro vybourání. " _x000D_
" - Naložení, odvoz, a likvidace suti vč. poplatků za uložení (skládkovné) "_x000D_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</si>
  <si>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očištění a navrácení  stávajících zpevněných ploch - dlažby " (2,4)</t>
  </si>
  <si>
    <t>468912302 SPC</t>
  </si>
  <si>
    <t>Očištění a navrácení bouraných zpevněných ploch - dlažby</t>
  </si>
  <si>
    <t>Poznámka k položce:_x000D_
" V ceně: "_x000D_
" - Očištění rozebrané dlažby vč. její montáže "_x000D_
" - Případná rezerva dlažby při poškození "_x000D_
" - Podkladní vrstvy "_x000D_
" - Zhutnění podloží. " _x000D_
" - Výškové napojení nové skladby na stávající zpevněné plochy. " _x000D_
" - Přesun hmot. "</t>
  </si>
  <si>
    <t>" Očištění a navrácení bouraných zpevněných ploch - dlažby " (2,4)</t>
  </si>
  <si>
    <t>468912303 SPC</t>
  </si>
  <si>
    <t>Očištění a navrácení prvků lemování komunikace</t>
  </si>
  <si>
    <t>Poznámka k položce:_x000D_
" V ceně: "_x000D_
" - Očištění prvků lemujících komunikace - obrubníků,  " _x000D_
" - Osazení očištěných prvků komunikace. " _x000D_
" - Rezerva prvků lemování komunikace pro položení v případě poškození očištěných. " _x000D_
" - Přesun hmot. "</t>
  </si>
  <si>
    <t>" Navrácení prvků lemování komunikace " (8,0)</t>
  </si>
  <si>
    <t>460999999 SPC</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</si>
  <si>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</si>
  <si>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</si>
  <si>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</si>
  <si>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</si>
  <si>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</si>
  <si>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</si>
  <si>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</si>
  <si>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</si>
  <si>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</si>
  <si>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</si>
  <si>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</si>
  <si>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</si>
  <si>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</si>
  <si>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</si>
  <si>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</si>
  <si>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</si>
  <si>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</si>
  <si>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</si>
  <si>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</si>
  <si>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</si>
  <si>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</si>
  <si>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</si>
  <si>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</si>
  <si>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</si>
  <si>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</si>
  <si>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</si>
  <si>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</si>
  <si>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</si>
  <si>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</si>
  <si>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</si>
  <si>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</si>
  <si>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</si>
  <si>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</si>
  <si>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</si>
  <si>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</si>
  <si>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</si>
  <si>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</si>
  <si>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</si>
  <si>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</si>
  <si>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</si>
  <si>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</si>
  <si>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</si>
  <si>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</si>
  <si>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</si>
  <si>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</si>
  <si>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</si>
  <si>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</si>
  <si>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</si>
  <si>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</si>
  <si>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</si>
  <si>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</si>
  <si>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</si>
  <si>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</si>
  <si>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</si>
  <si>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</si>
  <si>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</si>
  <si>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</si>
  <si>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</si>
  <si>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</si>
  <si>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</si>
  <si>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</si>
  <si>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</si>
  <si>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</si>
  <si>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</si>
  <si>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</si>
  <si>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</si>
  <si>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</si>
  <si>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</si>
  <si>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</si>
  <si>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</si>
  <si>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</si>
  <si>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</si>
  <si>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</si>
  <si>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</si>
  <si>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</si>
  <si>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</si>
  <si>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</si>
  <si>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</si>
  <si>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</si>
  <si>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</si>
  <si>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</si>
  <si>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</si>
  <si>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</si>
  <si>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</si>
  <si>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</si>
  <si>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</si>
  <si>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</si>
  <si>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</si>
  <si>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</si>
  <si>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</si>
  <si>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</si>
  <si>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</si>
  <si>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</si>
  <si>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</si>
  <si>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</si>
  <si>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</si>
  <si>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</si>
  <si>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</si>
  <si>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</si>
  <si>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</si>
  <si>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</si>
  <si>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</si>
  <si>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</si>
  <si>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</si>
  <si>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</si>
  <si>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</si>
  <si>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</si>
  <si>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</si>
  <si>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</si>
  <si>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</si>
  <si>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</si>
  <si>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</si>
  <si>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</si>
  <si>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</si>
  <si>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</si>
  <si>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</si>
  <si>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</si>
  <si>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</si>
  <si>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</si>
  <si>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</si>
  <si>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</si>
  <si>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</si>
  <si>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</si>
  <si>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</si>
  <si>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</si>
  <si>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</si>
  <si>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</si>
  <si>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</si>
  <si>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</si>
  <si>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</si>
  <si>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</si>
  <si>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</si>
  <si>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</si>
  <si>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</si>
  <si>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</si>
  <si>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</si>
  <si>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</si>
  <si>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</si>
  <si>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</si>
  <si>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</si>
  <si>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</si>
  <si>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</si>
  <si>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</si>
  <si>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</si>
  <si>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</si>
  <si>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</si>
  <si>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</si>
  <si>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</si>
  <si>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</si>
  <si>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</si>
  <si>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</si>
  <si>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</si>
  <si>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</si>
  <si>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</si>
  <si>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</si>
  <si>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</si>
  <si>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</si>
  <si>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</si>
  <si>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</si>
  <si>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</si>
  <si>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</si>
  <si>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</si>
  <si>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</si>
  <si>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</si>
  <si>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</si>
  <si>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</si>
  <si>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</si>
  <si>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</si>
  <si>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</si>
  <si>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</si>
  <si>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</si>
  <si>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</si>
  <si>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</si>
  <si>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</si>
  <si>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</si>
  <si>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</si>
  <si>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</si>
  <si>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</si>
  <si>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</si>
  <si>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</si>
  <si>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</si>
  <si>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</si>
  <si>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</si>
  <si>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</si>
  <si>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</si>
  <si>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</si>
  <si>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</si>
  <si>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</si>
  <si>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Poznámky k soupisu prací</t>
  </si>
  <si>
    <t>1. Procentuální (%) přesun hmot pro části PSV</t>
  </si>
  <si>
    <t>U položek s % podílem přesunu hmot je nutno doplnit při naceňování % hodnotu pro výpočet uvedenou v popisku položky či poznámce do sloupce jednotkové ceny (popř. množství), aby došlo k řádnému počáítání % přesunu dle ceníkových standardů.
Přesunu hmot pro u jednotlivých hlavních oddílu dělených na pododdíly (skladeb podlah, výpisu truhlářských výrobků, izolace tepelné, povlakové krytiny, ...) je nutno pro pododdíly nacenit v přesunu hlavního oddílu - ostatní práce.</t>
  </si>
  <si>
    <t>2. Dělení soupisu prací pro sadové úpravy a zpevněné plochy</t>
  </si>
  <si>
    <t>Soupis prací pro sadové úpravy rozdělen na dvě části z důvodu přehlednosti pro práce strojně (před objektem) a ručně (okolo objektu a ve vnitrobloku) z důvodu omezeného prostoru pro mechanizaci. 
Soupis prací pro zpevněné plochy rozdělen na dvě části z důvodu přehlednosti pro práce strojně (před objektem) a ručně (okolo objektu a ve vnitrobloku) z důvodu omezeného prostoru pro mechanizaci.</t>
  </si>
  <si>
    <t>3. Protipožární izolace VZT</t>
  </si>
  <si>
    <t>Protipožární izolace na potrubí VZT je uvažována s požární odolností při obousměrném působení požáru - pro obousměrnou orientaci.</t>
  </si>
  <si>
    <t>4. Množství v soupise prací na 5 desetinných míst</t>
  </si>
  <si>
    <t>Počet desetinných míst (5) byl pro soupis zvolen zejména z důvodu sadových úprav - hnojení půdy - kdy pro 3 desetinná místa z důvodu malé výměry by bylo celkové množství prací 0,000 t.
Hodnoty pro přesun zemin a suti byly počítány z původní hodnoty - na 3 desetinná místa. Z tohoto důvody tyto výpočty nemusí sedět se zobrazením na 5 des. míst.</t>
  </si>
  <si>
    <t>5. Název konkrétních výrobků výrobků</t>
  </si>
  <si>
    <t>Pokud se v soupis objeví název odkazují na konkrétní výrobek určitého výrobce, jedná se o referenční výrobek, které je možno nahradit jakýmkoli jiným, kdy je nutno parametry daného výrobku uvažovat jako minimální požadované.</t>
  </si>
  <si>
    <t>6. Nakládání se zeminou a sutí</t>
  </si>
  <si>
    <t>Veškerou možnou suť a vytěženou zeminu (alespoň ze 70 %) je nutno odvážet na recyklační sklády / do sběru / do spalovny k možnému zpětnému využití.</t>
  </si>
  <si>
    <t>7. Část D.2.2. - ZDRAVOTNICKÁ TECHNOLOGIE + vybavení kuchyňských linek</t>
  </si>
  <si>
    <t>Část "D.2.2. ZDRAVOTNICKÁ TECHNOLOGIE" není předmětem této PD - veřejné zakázky "Výstavba urgentního příjmu nemocnice Sokolov - stavební práce". Z tohoto důvodu jsou v soupise nulová množství.
Soupis pro tuto část je ponechán v celkoévm soupisu pro uchazeče, aby věděl, jaké prvky bude potřeba napojit, pro jaké je nutno nutno mít přípravu pro pozdější napojení.
Nulové množství je také uvedeno v části "D.1.1.-2 - ASŘ - NOVÝ STAV"  pro vybavení kuchyňských linek, které taktéž není součástí této veřejné zakázky.</t>
  </si>
  <si>
    <t>8. Poznámka ke stanovení cen s vlastní cenovou soustavou</t>
  </si>
  <si>
    <t>Vlastní CS, zde s označením "vlastní" se v soupise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</si>
</sst>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d\.mm\.yyyy"/>
    <numFmt numFmtId="166" formatCode="#,##0.0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8"/>
      <color rgb="FF003366"/>
      <name val="Arial CE"/>
      <family val="2"/>
      <charset val="238"/>
    </font>
    <font>
      <sz val="10"/>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name val="Trebuchet MS"/>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7"/>
      <color rgb="FF979797"/>
      <name val="Arial CE"/>
      <family val="2"/>
      <charset val="238"/>
    </font>
    <font>
      <i/>
      <u/>
      <sz val="7"/>
      <color rgb="FF979797"/>
      <name val="Calibri"/>
      <family val="2"/>
      <charset val="238"/>
      <scheme val="minor"/>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
      <sz val="8"/>
      <name val="Arial CE"/>
      <family val="2"/>
    </font>
    <font>
      <b/>
      <sz val="10"/>
      <color rgb="FFFF0000"/>
      <name val="Arial CE"/>
      <family val="2"/>
      <charset val="238"/>
    </font>
    <font>
      <b/>
      <sz val="9"/>
      <name val="Arial CE"/>
      <family val="2"/>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2" fillId="0" borderId="0" applyNumberFormat="0" applyFill="0" applyBorder="0" applyAlignment="0" applyProtection="0"/>
    <xf numFmtId="0" fontId="54" fillId="0" borderId="1"/>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6"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37" fillId="0" borderId="0" xfId="0" applyFont="1" applyAlignment="1">
      <alignment horizontal="left" vertical="center"/>
    </xf>
    <xf numFmtId="0" fontId="38"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6"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6"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6" fontId="22" fillId="2" borderId="23" xfId="0" applyNumberFormat="1" applyFont="1" applyFill="1" applyBorder="1" applyAlignment="1" applyProtection="1">
      <alignment vertical="center"/>
      <protection locked="0"/>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7" fillId="0" borderId="0" xfId="0" applyFont="1" applyAlignment="1">
      <alignment horizontal="left" vertical="center" wrapText="1"/>
    </xf>
    <xf numFmtId="0" fontId="30" fillId="0" borderId="0" xfId="0" applyFont="1" applyAlignment="1">
      <alignment horizontal="left" vertical="center" wrapText="1"/>
    </xf>
    <xf numFmtId="4" fontId="8" fillId="0" borderId="0" xfId="0" applyNumberFormat="1" applyFont="1" applyAlignment="1">
      <alignment vertical="center"/>
    </xf>
    <xf numFmtId="0" fontId="8"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7"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54" fillId="0" borderId="1" xfId="2"/>
    <xf numFmtId="0" fontId="12" fillId="0" borderId="24" xfId="2" applyFont="1" applyBorder="1" applyAlignment="1">
      <alignment vertical="center" wrapText="1"/>
    </xf>
    <xf numFmtId="0" fontId="12" fillId="0" borderId="25" xfId="2" applyFont="1" applyBorder="1" applyAlignment="1">
      <alignment vertical="center" wrapText="1"/>
    </xf>
    <xf numFmtId="0" fontId="12" fillId="0" borderId="26" xfId="2" applyFont="1" applyBorder="1" applyAlignment="1">
      <alignment vertical="center" wrapText="1"/>
    </xf>
    <xf numFmtId="0" fontId="54" fillId="0" borderId="1" xfId="2" applyAlignment="1">
      <alignment horizontal="center" vertical="center"/>
    </xf>
    <xf numFmtId="0" fontId="12" fillId="0" borderId="27" xfId="2" applyFont="1" applyBorder="1" applyAlignment="1">
      <alignment horizontal="center" vertical="center" wrapText="1"/>
    </xf>
    <xf numFmtId="0" fontId="42" fillId="0" borderId="1" xfId="2" applyFont="1" applyAlignment="1">
      <alignment horizontal="center" vertical="center" wrapText="1"/>
    </xf>
    <xf numFmtId="0" fontId="12" fillId="0" borderId="28" xfId="2" applyFont="1" applyBorder="1" applyAlignment="1">
      <alignment horizontal="center" vertical="center" wrapText="1"/>
    </xf>
    <xf numFmtId="0" fontId="55" fillId="0" borderId="1" xfId="2" applyFont="1" applyAlignment="1">
      <alignment horizontal="left" vertical="center"/>
    </xf>
    <xf numFmtId="0" fontId="12" fillId="0" borderId="27" xfId="2" applyFont="1" applyBorder="1" applyAlignment="1">
      <alignment vertical="center" wrapText="1"/>
    </xf>
    <xf numFmtId="0" fontId="43" fillId="0" borderId="1" xfId="2" applyFont="1" applyAlignment="1">
      <alignment horizontal="left" vertical="center" wrapText="1"/>
    </xf>
    <xf numFmtId="0" fontId="12" fillId="0" borderId="28" xfId="2" applyFont="1" applyBorder="1" applyAlignment="1">
      <alignment vertical="center" wrapText="1"/>
    </xf>
    <xf numFmtId="0" fontId="56" fillId="0" borderId="1" xfId="2" applyFont="1"/>
    <xf numFmtId="0" fontId="48" fillId="0" borderId="27" xfId="2" applyFont="1" applyBorder="1" applyAlignment="1">
      <alignment vertical="center" wrapText="1"/>
    </xf>
    <xf numFmtId="0" fontId="55" fillId="0" borderId="1" xfId="2" applyFont="1" applyAlignment="1">
      <alignment horizontal="left" vertical="center" wrapText="1"/>
    </xf>
    <xf numFmtId="0" fontId="48" fillId="0" borderId="28" xfId="2" applyFont="1" applyBorder="1" applyAlignment="1">
      <alignment vertical="center" wrapText="1"/>
    </xf>
    <xf numFmtId="0" fontId="45" fillId="0" borderId="27" xfId="2" applyFont="1" applyBorder="1" applyAlignment="1">
      <alignment vertical="center" wrapText="1"/>
    </xf>
    <xf numFmtId="0" fontId="44" fillId="0" borderId="1" xfId="2" applyFont="1" applyAlignment="1">
      <alignment horizontal="left" vertical="center" wrapText="1"/>
    </xf>
    <xf numFmtId="0" fontId="22" fillId="0" borderId="1" xfId="2" applyFont="1" applyAlignment="1">
      <alignment horizontal="left" vertical="center" wrapText="1"/>
    </xf>
    <xf numFmtId="0" fontId="44" fillId="0" borderId="1" xfId="2" applyFont="1" applyAlignment="1">
      <alignment vertical="center" wrapText="1"/>
    </xf>
    <xf numFmtId="0" fontId="44" fillId="0" borderId="1" xfId="2" applyFont="1" applyAlignment="1">
      <alignment horizontal="left" vertical="center" wrapText="1"/>
    </xf>
    <xf numFmtId="0" fontId="12" fillId="0" borderId="30" xfId="2" applyFont="1" applyBorder="1" applyAlignment="1">
      <alignment vertical="center" wrapText="1"/>
    </xf>
    <xf numFmtId="0" fontId="46" fillId="0" borderId="29" xfId="2" applyFont="1" applyBorder="1" applyAlignment="1">
      <alignment vertical="center" wrapText="1"/>
    </xf>
    <xf numFmtId="0" fontId="12" fillId="0" borderId="31" xfId="2" applyFont="1" applyBorder="1" applyAlignment="1">
      <alignment vertical="center" wrapText="1"/>
    </xf>
    <xf numFmtId="0" fontId="12" fillId="0" borderId="1" xfId="2" applyFont="1" applyAlignment="1">
      <alignment vertical="top"/>
    </xf>
    <xf numFmtId="0" fontId="54" fillId="0" borderId="1" xfId="2" applyAlignment="1">
      <alignment vertical="top"/>
    </xf>
  </cellXfs>
  <cellStyles count="3">
    <cellStyle name="Hypertextový odkaz" xfId="1" builtinId="8"/>
    <cellStyle name="Normální" xfId="0" builtinId="0" customBuiltin="1"/>
    <cellStyle name="Normální 2" xfId="2" xr:uid="{40D6ED9E-2AA4-4216-92E3-58A71F22722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167111102" TargetMode="External"/><Relationship Id="rId117" Type="http://schemas.openxmlformats.org/officeDocument/2006/relationships/hyperlink" Target="https://podminky.urs.cz/item/CS_URS_2024_02/725820801%20RTO" TargetMode="External"/><Relationship Id="rId21" Type="http://schemas.openxmlformats.org/officeDocument/2006/relationships/hyperlink" Target="https://podminky.urs.cz/item/CS_URS_2024_02/162751139" TargetMode="External"/><Relationship Id="rId42" Type="http://schemas.openxmlformats.org/officeDocument/2006/relationships/hyperlink" Target="https://podminky.urs.cz/item/CS_URS_2024_02/311272231" TargetMode="External"/><Relationship Id="rId47" Type="http://schemas.openxmlformats.org/officeDocument/2006/relationships/hyperlink" Target="https://podminky.urs.cz/item/CS_URS_2024_02/619996145" TargetMode="External"/><Relationship Id="rId63" Type="http://schemas.openxmlformats.org/officeDocument/2006/relationships/hyperlink" Target="https://podminky.urs.cz/item/CS_URS_2024_02/962086121" TargetMode="External"/><Relationship Id="rId68" Type="http://schemas.openxmlformats.org/officeDocument/2006/relationships/hyperlink" Target="https://podminky.urs.cz/item/CS_URS_2024_02/963051113" TargetMode="External"/><Relationship Id="rId84" Type="http://schemas.openxmlformats.org/officeDocument/2006/relationships/hyperlink" Target="https://podminky.urs.cz/item/CS_URS_2024_02/974031121" TargetMode="External"/><Relationship Id="rId89" Type="http://schemas.openxmlformats.org/officeDocument/2006/relationships/hyperlink" Target="https://podminky.urs.cz/item/CS_URS_2024_02/977211112" TargetMode="External"/><Relationship Id="rId112" Type="http://schemas.openxmlformats.org/officeDocument/2006/relationships/hyperlink" Target="https://podminky.urs.cz/item/CS_URS_2024_02/725110811" TargetMode="External"/><Relationship Id="rId133" Type="http://schemas.openxmlformats.org/officeDocument/2006/relationships/hyperlink" Target="https://podminky.urs.cz/item/CS_URS_2024_02/HZS2492" TargetMode="External"/><Relationship Id="rId138" Type="http://schemas.openxmlformats.org/officeDocument/2006/relationships/hyperlink" Target="https://podminky.urs.cz/item/CS_URS_2024_02/767161813" TargetMode="External"/><Relationship Id="rId16" Type="http://schemas.openxmlformats.org/officeDocument/2006/relationships/hyperlink" Target="https://podminky.urs.cz/item/CS_URS_2024_02/167151113" TargetMode="External"/><Relationship Id="rId107" Type="http://schemas.openxmlformats.org/officeDocument/2006/relationships/hyperlink" Target="https://podminky.urs.cz/item/CS_URS_2024_02/713120831" TargetMode="External"/><Relationship Id="rId11" Type="http://schemas.openxmlformats.org/officeDocument/2006/relationships/hyperlink" Target="https://podminky.urs.cz/item/CS_URS_2024_02/131551204" TargetMode="External"/><Relationship Id="rId32" Type="http://schemas.openxmlformats.org/officeDocument/2006/relationships/hyperlink" Target="https://podminky.urs.cz/item/CS_URS_2024_02/162211329" TargetMode="External"/><Relationship Id="rId37"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944511811" TargetMode="External"/><Relationship Id="rId58" Type="http://schemas.openxmlformats.org/officeDocument/2006/relationships/hyperlink" Target="https://podminky.urs.cz/item/CS_URS_2024_02/952901111" TargetMode="External"/><Relationship Id="rId74" Type="http://schemas.openxmlformats.org/officeDocument/2006/relationships/hyperlink" Target="https://podminky.urs.cz/item/CS_URS_2024_02/967031142" TargetMode="External"/><Relationship Id="rId79" Type="http://schemas.openxmlformats.org/officeDocument/2006/relationships/hyperlink" Target="https://podminky.urs.cz/item/CS_URS_2024_02/966080105" TargetMode="External"/><Relationship Id="rId102" Type="http://schemas.openxmlformats.org/officeDocument/2006/relationships/hyperlink" Target="https://podminky.urs.cz/item/CS_URS_2024_02/711141821" TargetMode="External"/><Relationship Id="rId123" Type="http://schemas.openxmlformats.org/officeDocument/2006/relationships/hyperlink" Target="https://podminky.urs.cz/item/CS_URS_2024_02/HZS2211" TargetMode="External"/><Relationship Id="rId128" Type="http://schemas.openxmlformats.org/officeDocument/2006/relationships/hyperlink" Target="https://podminky.urs.cz/item/CS_URS_2024_02/763111812" TargetMode="External"/><Relationship Id="rId144" Type="http://schemas.openxmlformats.org/officeDocument/2006/relationships/hyperlink" Target="https://podminky.urs.cz/item/CS_URS_2024_02/776201812" TargetMode="External"/><Relationship Id="rId149" Type="http://schemas.openxmlformats.org/officeDocument/2006/relationships/hyperlink" Target="https://podminky.urs.cz/item/CS_URS_2024_02/787700804" TargetMode="External"/><Relationship Id="rId5" Type="http://schemas.openxmlformats.org/officeDocument/2006/relationships/hyperlink" Target="https://podminky.urs.cz/item/CS_URS_2024_02/131351104" TargetMode="External"/><Relationship Id="rId90" Type="http://schemas.openxmlformats.org/officeDocument/2006/relationships/hyperlink" Target="https://podminky.urs.cz/item/CS_URS_2024_02/978011191" TargetMode="External"/><Relationship Id="rId95" Type="http://schemas.openxmlformats.org/officeDocument/2006/relationships/hyperlink" Target="https://podminky.urs.cz/item/CS_URS_2024_02/997013509" TargetMode="External"/><Relationship Id="rId22" Type="http://schemas.openxmlformats.org/officeDocument/2006/relationships/hyperlink" Target="https://podminky.urs.cz/item/CS_URS_2024_02/162751159" TargetMode="External"/><Relationship Id="rId27" Type="http://schemas.openxmlformats.org/officeDocument/2006/relationships/hyperlink" Target="https://podminky.urs.cz/item/CS_URS_2024_02/167111103" TargetMode="External"/><Relationship Id="rId43" Type="http://schemas.openxmlformats.org/officeDocument/2006/relationships/hyperlink" Target="https://podminky.urs.cz/item/CS_URS_2024_02/619991011" TargetMode="External"/><Relationship Id="rId48" Type="http://schemas.openxmlformats.org/officeDocument/2006/relationships/hyperlink" Target="https://podminky.urs.cz/item/CS_URS_2024_02/941111121" TargetMode="External"/><Relationship Id="rId64" Type="http://schemas.openxmlformats.org/officeDocument/2006/relationships/hyperlink" Target="https://podminky.urs.cz/item/CS_URS_2024_02/962031132" TargetMode="External"/><Relationship Id="rId69" Type="http://schemas.openxmlformats.org/officeDocument/2006/relationships/hyperlink" Target="https://podminky.urs.cz/item/CS_URS_2024_02/965043341" TargetMode="External"/><Relationship Id="rId113" Type="http://schemas.openxmlformats.org/officeDocument/2006/relationships/hyperlink" Target="https://podminky.urs.cz/item/CS_URS_2024_02/725210821" TargetMode="External"/><Relationship Id="rId118" Type="http://schemas.openxmlformats.org/officeDocument/2006/relationships/hyperlink" Target="https://podminky.urs.cz/item/CS_URS_2024_02/725840850" TargetMode="External"/><Relationship Id="rId134" Type="http://schemas.openxmlformats.org/officeDocument/2006/relationships/hyperlink" Target="https://podminky.urs.cz/item/CS_URS_2024_02/HZS2492" TargetMode="External"/><Relationship Id="rId139" Type="http://schemas.openxmlformats.org/officeDocument/2006/relationships/hyperlink" Target="https://podminky.urs.cz/item/CS_URS_2024_02/767581802" TargetMode="External"/><Relationship Id="rId80" Type="http://schemas.openxmlformats.org/officeDocument/2006/relationships/hyperlink" Target="https://podminky.urs.cz/item/CS_URS_2024_02/966080111" TargetMode="External"/><Relationship Id="rId85" Type="http://schemas.openxmlformats.org/officeDocument/2006/relationships/hyperlink" Target="https://podminky.urs.cz/item/CS_URS_2024_02/974031122" TargetMode="External"/><Relationship Id="rId150" Type="http://schemas.openxmlformats.org/officeDocument/2006/relationships/hyperlink" Target="https://podminky.urs.cz/item/CS_URS_2024_02/HZS2492" TargetMode="External"/><Relationship Id="rId12" Type="http://schemas.openxmlformats.org/officeDocument/2006/relationships/hyperlink" Target="https://podminky.urs.cz/item/CS_URS_2024_02/138511101" TargetMode="External"/><Relationship Id="rId17" Type="http://schemas.openxmlformats.org/officeDocument/2006/relationships/hyperlink" Target="https://podminky.urs.cz/item/CS_URS_2024_02/162751117" TargetMode="External"/><Relationship Id="rId25" Type="http://schemas.openxmlformats.org/officeDocument/2006/relationships/hyperlink" Target="https://podminky.urs.cz/item/CS_URS_2024_02/167111101" TargetMode="External"/><Relationship Id="rId33" Type="http://schemas.openxmlformats.org/officeDocument/2006/relationships/hyperlink" Target="https://podminky.urs.cz/item/CS_URS_2024_02/162211339" TargetMode="External"/><Relationship Id="rId38" Type="http://schemas.openxmlformats.org/officeDocument/2006/relationships/hyperlink" Target="https://podminky.urs.cz/item/CS_URS_2024_02/162751139" TargetMode="External"/><Relationship Id="rId46" Type="http://schemas.openxmlformats.org/officeDocument/2006/relationships/hyperlink" Target="https://podminky.urs.cz/item/CS_URS_2024_02/619996137" TargetMode="External"/><Relationship Id="rId59" Type="http://schemas.openxmlformats.org/officeDocument/2006/relationships/hyperlink" Target="https://podminky.urs.cz/item/CS_URS_2024_02/961055111" TargetMode="External"/><Relationship Id="rId67"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HZS2492" TargetMode="External"/><Relationship Id="rId108" Type="http://schemas.openxmlformats.org/officeDocument/2006/relationships/hyperlink" Target="https://podminky.urs.cz/item/CS_URS_2024_02/HZS2492" TargetMode="External"/><Relationship Id="rId116" Type="http://schemas.openxmlformats.org/officeDocument/2006/relationships/hyperlink" Target="https://podminky.urs.cz/item/CS_URS_2024_02/725330820" TargetMode="External"/><Relationship Id="rId124" Type="http://schemas.openxmlformats.org/officeDocument/2006/relationships/hyperlink" Target="https://podminky.urs.cz/item/CS_URS_2024_02/HZS2221" TargetMode="External"/><Relationship Id="rId129" Type="http://schemas.openxmlformats.org/officeDocument/2006/relationships/hyperlink" Target="https://podminky.urs.cz/item/CS_URS_2024_02/763131832" TargetMode="External"/><Relationship Id="rId137" Type="http://schemas.openxmlformats.org/officeDocument/2006/relationships/hyperlink" Target="https://podminky.urs.cz/item/CS_URS_2024_02/767134831" TargetMode="External"/><Relationship Id="rId20" Type="http://schemas.openxmlformats.org/officeDocument/2006/relationships/hyperlink" Target="https://podminky.urs.cz/item/CS_URS_2024_02/162751119" TargetMode="External"/><Relationship Id="rId41" Type="http://schemas.openxmlformats.org/officeDocument/2006/relationships/hyperlink" Target="https://podminky.urs.cz/item/CS_URS_2024_02/171201231" TargetMode="External"/><Relationship Id="rId54" Type="http://schemas.openxmlformats.org/officeDocument/2006/relationships/hyperlink" Target="https://podminky.urs.cz/item/CS_URS_2024_02/944711114" TargetMode="External"/><Relationship Id="rId62" Type="http://schemas.openxmlformats.org/officeDocument/2006/relationships/hyperlink" Target="https://podminky.urs.cz/item/CS_URS_2024_02/962086111" TargetMode="External"/><Relationship Id="rId70" Type="http://schemas.openxmlformats.org/officeDocument/2006/relationships/hyperlink" Target="https://podminky.urs.cz/item/CS_URS_2024_02/965049111" TargetMode="External"/><Relationship Id="rId75" Type="http://schemas.openxmlformats.org/officeDocument/2006/relationships/hyperlink" Target="https://podminky.urs.cz/item/CS_URS_2024_02/967031742" TargetMode="External"/><Relationship Id="rId83" Type="http://schemas.openxmlformats.org/officeDocument/2006/relationships/hyperlink" Target="https://podminky.urs.cz/item/CS_URS_2024_02/974031664" TargetMode="External"/><Relationship Id="rId88" Type="http://schemas.openxmlformats.org/officeDocument/2006/relationships/hyperlink" Target="https://podminky.urs.cz/item/CS_URS_2024_02/977211111" TargetMode="External"/><Relationship Id="rId91" Type="http://schemas.openxmlformats.org/officeDocument/2006/relationships/hyperlink" Target="https://podminky.urs.cz/item/CS_URS_2024_02/978013191" TargetMode="External"/><Relationship Id="rId96" Type="http://schemas.openxmlformats.org/officeDocument/2006/relationships/hyperlink" Target="https://podminky.urs.cz/item/CS_URS_2024_02/997013871" TargetMode="External"/><Relationship Id="rId111" Type="http://schemas.openxmlformats.org/officeDocument/2006/relationships/hyperlink" Target="https://podminky.urs.cz/item/CS_URS_2024_02/HZS2211" TargetMode="External"/><Relationship Id="rId132" Type="http://schemas.openxmlformats.org/officeDocument/2006/relationships/hyperlink" Target="https://podminky.urs.cz/item/CS_URS_2024_02/764002851" TargetMode="External"/><Relationship Id="rId140" Type="http://schemas.openxmlformats.org/officeDocument/2006/relationships/hyperlink" Target="https://podminky.urs.cz/item/CS_URS_2024_02/767582800" TargetMode="External"/><Relationship Id="rId145" Type="http://schemas.openxmlformats.org/officeDocument/2006/relationships/hyperlink" Target="https://podminky.urs.cz/item/CS_URS_2024_02/776410811" TargetMode="External"/><Relationship Id="rId1" Type="http://schemas.openxmlformats.org/officeDocument/2006/relationships/hyperlink" Target="https://podminky.urs.cz/item/CS_URS_2024_02/131213702" TargetMode="External"/><Relationship Id="rId6" Type="http://schemas.openxmlformats.org/officeDocument/2006/relationships/hyperlink" Target="https://podminky.urs.cz/item/CS_URS_2024_02/131351203" TargetMode="External"/><Relationship Id="rId15" Type="http://schemas.openxmlformats.org/officeDocument/2006/relationships/hyperlink" Target="https://podminky.urs.cz/item/CS_URS_2024_02/167151112" TargetMode="External"/><Relationship Id="rId23" Type="http://schemas.openxmlformats.org/officeDocument/2006/relationships/hyperlink" Target="https://podminky.urs.cz/item/CS_URS_2024_02/171251101" TargetMode="External"/><Relationship Id="rId28" Type="http://schemas.openxmlformats.org/officeDocument/2006/relationships/hyperlink" Target="https://podminky.urs.cz/item/CS_URS_2024_02/162211311" TargetMode="External"/><Relationship Id="rId36" Type="http://schemas.openxmlformats.org/officeDocument/2006/relationships/hyperlink" Target="https://podminky.urs.cz/item/CS_URS_2024_02/162751157" TargetMode="External"/><Relationship Id="rId49" Type="http://schemas.openxmlformats.org/officeDocument/2006/relationships/hyperlink" Target="https://podminky.urs.cz/item/CS_URS_2024_02/941111221" TargetMode="External"/><Relationship Id="rId57" Type="http://schemas.openxmlformats.org/officeDocument/2006/relationships/hyperlink" Target="https://podminky.urs.cz/item/CS_URS_2024_02/949101111" TargetMode="External"/><Relationship Id="rId106" Type="http://schemas.openxmlformats.org/officeDocument/2006/relationships/hyperlink" Target="https://podminky.urs.cz/item/CS_URS_2024_02/713120822" TargetMode="External"/><Relationship Id="rId114" Type="http://schemas.openxmlformats.org/officeDocument/2006/relationships/hyperlink" Target="https://podminky.urs.cz/item/CS_URS_2024_02/725240812" TargetMode="External"/><Relationship Id="rId119" Type="http://schemas.openxmlformats.org/officeDocument/2006/relationships/hyperlink" Target="https://podminky.urs.cz/item/CS_URS_2024_02/725840860" TargetMode="External"/><Relationship Id="rId127" Type="http://schemas.openxmlformats.org/officeDocument/2006/relationships/hyperlink" Target="https://podminky.urs.cz/item/CS_URS_2024_02/HZS3211" TargetMode="External"/><Relationship Id="rId10" Type="http://schemas.openxmlformats.org/officeDocument/2006/relationships/hyperlink" Target="https://podminky.urs.cz/item/CS_URS_2024_02/131551104" TargetMode="External"/><Relationship Id="rId31" Type="http://schemas.openxmlformats.org/officeDocument/2006/relationships/hyperlink" Target="https://podminky.urs.cz/item/CS_URS_2024_02/162211319" TargetMode="External"/><Relationship Id="rId44" Type="http://schemas.openxmlformats.org/officeDocument/2006/relationships/hyperlink" Target="https://podminky.urs.cz/item/CS_URS_2024_02/619996117" TargetMode="External"/><Relationship Id="rId52" Type="http://schemas.openxmlformats.org/officeDocument/2006/relationships/hyperlink" Target="https://podminky.urs.cz/item/CS_URS_2024_02/944511211" TargetMode="External"/><Relationship Id="rId60" Type="http://schemas.openxmlformats.org/officeDocument/2006/relationships/hyperlink" Target="https://podminky.urs.cz/item/CS_URS_2024_02/962042321" TargetMode="External"/><Relationship Id="rId65" Type="http://schemas.openxmlformats.org/officeDocument/2006/relationships/hyperlink" Target="https://podminky.urs.cz/item/CS_URS_2024_02/962031133" TargetMode="External"/><Relationship Id="rId73" Type="http://schemas.openxmlformats.org/officeDocument/2006/relationships/hyperlink" Target="https://podminky.urs.cz/item/CS_URS_2024_02/965045113" TargetMode="External"/><Relationship Id="rId78" Type="http://schemas.openxmlformats.org/officeDocument/2006/relationships/hyperlink" Target="https://podminky.urs.cz/item/CS_URS_2024_02/966080103" TargetMode="External"/><Relationship Id="rId81" Type="http://schemas.openxmlformats.org/officeDocument/2006/relationships/hyperlink" Target="https://podminky.urs.cz/item/CS_URS_2024_02/971052551" TargetMode="External"/><Relationship Id="rId86" Type="http://schemas.openxmlformats.org/officeDocument/2006/relationships/hyperlink" Target="https://podminky.urs.cz/item/CS_URS_2024_02/976061111" TargetMode="External"/><Relationship Id="rId94" Type="http://schemas.openxmlformats.org/officeDocument/2006/relationships/hyperlink" Target="https://podminky.urs.cz/item/CS_URS_2024_02/997013501" TargetMode="External"/><Relationship Id="rId99" Type="http://schemas.openxmlformats.org/officeDocument/2006/relationships/hyperlink" Target="https://podminky.urs.cz/item/CS_URS_2024_02/998017003" TargetMode="External"/><Relationship Id="rId101" Type="http://schemas.openxmlformats.org/officeDocument/2006/relationships/hyperlink" Target="https://podminky.urs.cz/item/CS_URS_2024_02/711131821" TargetMode="External"/><Relationship Id="rId122" Type="http://schemas.openxmlformats.org/officeDocument/2006/relationships/hyperlink" Target="https://podminky.urs.cz/item/CS_URS_2024_02/HZS2492" TargetMode="External"/><Relationship Id="rId130" Type="http://schemas.openxmlformats.org/officeDocument/2006/relationships/hyperlink" Target="https://podminky.urs.cz/item/CS_URS_2024_02/HZS2492" TargetMode="External"/><Relationship Id="rId135" Type="http://schemas.openxmlformats.org/officeDocument/2006/relationships/hyperlink" Target="https://podminky.urs.cz/item/CS_URS_2024_02/767112812" TargetMode="External"/><Relationship Id="rId143" Type="http://schemas.openxmlformats.org/officeDocument/2006/relationships/hyperlink" Target="https://podminky.urs.cz/item/CS_URS_2024_02/775411820" TargetMode="External"/><Relationship Id="rId148" Type="http://schemas.openxmlformats.org/officeDocument/2006/relationships/hyperlink" Target="https://podminky.urs.cz/item/CS_URS_2024_02/787700803" TargetMode="External"/><Relationship Id="rId151" Type="http://schemas.openxmlformats.org/officeDocument/2006/relationships/drawing" Target="../drawings/drawing3.xml"/><Relationship Id="rId4" Type="http://schemas.openxmlformats.org/officeDocument/2006/relationships/hyperlink" Target="https://podminky.urs.cz/item/CS_URS_2024_02/131313702" TargetMode="External"/><Relationship Id="rId9" Type="http://schemas.openxmlformats.org/officeDocument/2006/relationships/hyperlink" Target="https://podminky.urs.cz/item/CS_URS_2024_02/131451204"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2751137" TargetMode="External"/><Relationship Id="rId39" Type="http://schemas.openxmlformats.org/officeDocument/2006/relationships/hyperlink" Target="https://podminky.urs.cz/item/CS_URS_2024_02/162751159" TargetMode="External"/><Relationship Id="rId109" Type="http://schemas.openxmlformats.org/officeDocument/2006/relationships/hyperlink" Target="https://podminky.urs.cz/item/CS_URS_2024_02/HZS2211"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941111821" TargetMode="External"/><Relationship Id="rId55" Type="http://schemas.openxmlformats.org/officeDocument/2006/relationships/hyperlink" Target="https://podminky.urs.cz/item/CS_URS_2024_02/944711214" TargetMode="External"/><Relationship Id="rId76" Type="http://schemas.openxmlformats.org/officeDocument/2006/relationships/hyperlink" Target="https://podminky.urs.cz/item/CS_URS_2024_02/967031743" TargetMode="External"/><Relationship Id="rId97" Type="http://schemas.openxmlformats.org/officeDocument/2006/relationships/hyperlink" Target="https://podminky.urs.cz/item/CS_URS_2024_02/997013814" TargetMode="External"/><Relationship Id="rId104" Type="http://schemas.openxmlformats.org/officeDocument/2006/relationships/hyperlink" Target="https://podminky.urs.cz/item/CS_URS_2024_02/713130851" TargetMode="External"/><Relationship Id="rId120" Type="http://schemas.openxmlformats.org/officeDocument/2006/relationships/hyperlink" Target="https://podminky.urs.cz/item/CS_URS_2024_02/725850800" TargetMode="External"/><Relationship Id="rId125" Type="http://schemas.openxmlformats.org/officeDocument/2006/relationships/hyperlink" Target="https://podminky.urs.cz/item/CS_URS_2024_02/HZS2221" TargetMode="External"/><Relationship Id="rId141" Type="http://schemas.openxmlformats.org/officeDocument/2006/relationships/hyperlink" Target="https://podminky.urs.cz/item/CS_URS_2024_02/767896810" TargetMode="External"/><Relationship Id="rId146" Type="http://schemas.openxmlformats.org/officeDocument/2006/relationships/hyperlink" Target="https://podminky.urs.cz/item/CS_URS_2024_02/HZS2492" TargetMode="External"/><Relationship Id="rId7" Type="http://schemas.openxmlformats.org/officeDocument/2006/relationships/hyperlink" Target="https://podminky.urs.cz/item/CS_URS_2024_02/131413702" TargetMode="External"/><Relationship Id="rId71" Type="http://schemas.openxmlformats.org/officeDocument/2006/relationships/hyperlink" Target="https://podminky.urs.cz/item/CS_URS_2024_02/965081223" TargetMode="External"/><Relationship Id="rId92" Type="http://schemas.openxmlformats.org/officeDocument/2006/relationships/hyperlink" Target="https://podminky.urs.cz/item/CS_URS_2024_02/978059541" TargetMode="External"/><Relationship Id="rId2" Type="http://schemas.openxmlformats.org/officeDocument/2006/relationships/hyperlink" Target="https://podminky.urs.cz/item/CS_URS_2024_02/131251104" TargetMode="External"/><Relationship Id="rId29" Type="http://schemas.openxmlformats.org/officeDocument/2006/relationships/hyperlink" Target="https://podminky.urs.cz/item/CS_URS_2024_02/162211321" TargetMode="External"/><Relationship Id="rId24" Type="http://schemas.openxmlformats.org/officeDocument/2006/relationships/hyperlink" Target="https://podminky.urs.cz/item/CS_URS_2024_02/171201231" TargetMode="External"/><Relationship Id="rId40" Type="http://schemas.openxmlformats.org/officeDocument/2006/relationships/hyperlink" Target="https://podminky.urs.cz/item/CS_URS_2024_02/171251101" TargetMode="External"/><Relationship Id="rId45" Type="http://schemas.openxmlformats.org/officeDocument/2006/relationships/hyperlink" Target="https://podminky.urs.cz/item/CS_URS_2024_02/619996127" TargetMode="External"/><Relationship Id="rId66" Type="http://schemas.openxmlformats.org/officeDocument/2006/relationships/hyperlink" Target="https://podminky.urs.cz/item/CS_URS_2024_02/962032432" TargetMode="External"/><Relationship Id="rId87" Type="http://schemas.openxmlformats.org/officeDocument/2006/relationships/hyperlink" Target="https://podminky.urs.cz/item/CS_URS_2024_02/976085411" TargetMode="External"/><Relationship Id="rId110" Type="http://schemas.openxmlformats.org/officeDocument/2006/relationships/hyperlink" Target="https://podminky.urs.cz/item/CS_URS_2024_02/HZS2211" TargetMode="External"/><Relationship Id="rId115" Type="http://schemas.openxmlformats.org/officeDocument/2006/relationships/hyperlink" Target="https://podminky.urs.cz/item/CS_URS_2024_02/725310823" TargetMode="External"/><Relationship Id="rId131" Type="http://schemas.openxmlformats.org/officeDocument/2006/relationships/hyperlink" Target="https://podminky.urs.cz/item/CS_URS_2024_02/764001801" TargetMode="External"/><Relationship Id="rId136" Type="http://schemas.openxmlformats.org/officeDocument/2006/relationships/hyperlink" Target="https://podminky.urs.cz/item/CS_URS_2024_02/767135831" TargetMode="External"/><Relationship Id="rId61" Type="http://schemas.openxmlformats.org/officeDocument/2006/relationships/hyperlink" Target="https://podminky.urs.cz/item/CS_URS_2024_02/962052211" TargetMode="External"/><Relationship Id="rId82" Type="http://schemas.openxmlformats.org/officeDocument/2006/relationships/hyperlink" Target="https://podminky.urs.cz/item/CS_URS_2024_02/971052651" TargetMode="External"/><Relationship Id="rId19" Type="http://schemas.openxmlformats.org/officeDocument/2006/relationships/hyperlink" Target="https://podminky.urs.cz/item/CS_URS_2024_02/162751157" TargetMode="External"/><Relationship Id="rId14" Type="http://schemas.openxmlformats.org/officeDocument/2006/relationships/hyperlink" Target="https://podminky.urs.cz/item/CS_URS_2024_02/167151111" TargetMode="External"/><Relationship Id="rId30" Type="http://schemas.openxmlformats.org/officeDocument/2006/relationships/hyperlink" Target="https://podminky.urs.cz/item/CS_URS_2024_02/162211331" TargetMode="External"/><Relationship Id="rId35" Type="http://schemas.openxmlformats.org/officeDocument/2006/relationships/hyperlink" Target="https://podminky.urs.cz/item/CS_URS_2024_02/162751137" TargetMode="External"/><Relationship Id="rId56" Type="http://schemas.openxmlformats.org/officeDocument/2006/relationships/hyperlink" Target="https://podminky.urs.cz/item/CS_URS_2024_02/944711814" TargetMode="External"/><Relationship Id="rId77" Type="http://schemas.openxmlformats.org/officeDocument/2006/relationships/hyperlink" Target="https://podminky.urs.cz/item/CS_URS_2024_02/967031744" TargetMode="External"/><Relationship Id="rId100" Type="http://schemas.openxmlformats.org/officeDocument/2006/relationships/hyperlink" Target="https://podminky.urs.cz/item/CS_URS_2024_02/HZS1292" TargetMode="External"/><Relationship Id="rId105" Type="http://schemas.openxmlformats.org/officeDocument/2006/relationships/hyperlink" Target="https://podminky.urs.cz/item/CS_URS_2024_02/713120812" TargetMode="External"/><Relationship Id="rId126" Type="http://schemas.openxmlformats.org/officeDocument/2006/relationships/hyperlink" Target="https://podminky.urs.cz/item/CS_URS_2024_02/HZS3211" TargetMode="External"/><Relationship Id="rId147" Type="http://schemas.openxmlformats.org/officeDocument/2006/relationships/hyperlink" Target="https://podminky.urs.cz/item/CS_URS_2024_02/787600802" TargetMode="External"/><Relationship Id="rId8" Type="http://schemas.openxmlformats.org/officeDocument/2006/relationships/hyperlink" Target="https://podminky.urs.cz/item/CS_URS_2024_02/131451104" TargetMode="External"/><Relationship Id="rId51" Type="http://schemas.openxmlformats.org/officeDocument/2006/relationships/hyperlink" Target="https://podminky.urs.cz/item/CS_URS_2024_02/944511111" TargetMode="External"/><Relationship Id="rId72" Type="http://schemas.openxmlformats.org/officeDocument/2006/relationships/hyperlink" Target="https://podminky.urs.cz/item/CS_URS_2024_02/965081611" TargetMode="External"/><Relationship Id="rId93" Type="http://schemas.openxmlformats.org/officeDocument/2006/relationships/hyperlink" Target="https://podminky.urs.cz/item/CS_URS_2024_02/997013151" TargetMode="External"/><Relationship Id="rId98" Type="http://schemas.openxmlformats.org/officeDocument/2006/relationships/hyperlink" Target="https://podminky.urs.cz/item/CS_URS_2024_02/997013821" TargetMode="External"/><Relationship Id="rId121" Type="http://schemas.openxmlformats.org/officeDocument/2006/relationships/hyperlink" Target="https://podminky.urs.cz/item/CS_URS_2024_02/725860811" TargetMode="External"/><Relationship Id="rId142" Type="http://schemas.openxmlformats.org/officeDocument/2006/relationships/hyperlink" Target="https://podminky.urs.cz/item/CS_URS_2024_02/HZS2492" TargetMode="External"/><Relationship Id="rId3" Type="http://schemas.openxmlformats.org/officeDocument/2006/relationships/hyperlink" Target="https://podminky.urs.cz/item/CS_URS_2024_02/13125120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977151123" TargetMode="External"/><Relationship Id="rId299" Type="http://schemas.openxmlformats.org/officeDocument/2006/relationships/hyperlink" Target="https://podminky.urs.cz/item/CS_URS_2024_02/784111001" TargetMode="External"/><Relationship Id="rId303" Type="http://schemas.openxmlformats.org/officeDocument/2006/relationships/hyperlink" Target="https://podminky.urs.cz/item/CS_URS_2024_02/HZS2311" TargetMode="External"/><Relationship Id="rId21" Type="http://schemas.openxmlformats.org/officeDocument/2006/relationships/hyperlink" Target="https://podminky.urs.cz/item/CS_URS_2024_02/212755215" TargetMode="External"/><Relationship Id="rId42" Type="http://schemas.openxmlformats.org/officeDocument/2006/relationships/hyperlink" Target="https://podminky.urs.cz/item/CS_URS_2024_02/317142422" TargetMode="External"/><Relationship Id="rId63" Type="http://schemas.openxmlformats.org/officeDocument/2006/relationships/hyperlink" Target="https://podminky.urs.cz/item/CS_URS_2024_02/345321515" TargetMode="External"/><Relationship Id="rId84" Type="http://schemas.openxmlformats.org/officeDocument/2006/relationships/hyperlink" Target="https://podminky.urs.cz/item/CS_URS_2024_02/941111121" TargetMode="External"/><Relationship Id="rId138" Type="http://schemas.openxmlformats.org/officeDocument/2006/relationships/hyperlink" Target="https://podminky.urs.cz/item/CS_URS_2024_02/985311113" TargetMode="External"/><Relationship Id="rId159" Type="http://schemas.openxmlformats.org/officeDocument/2006/relationships/hyperlink" Target="https://podminky.urs.cz/item/CS_URS_2024_02/712341559" TargetMode="External"/><Relationship Id="rId170" Type="http://schemas.openxmlformats.org/officeDocument/2006/relationships/hyperlink" Target="https://podminky.urs.cz/item/CS_URS_2024_02/HZS2161" TargetMode="External"/><Relationship Id="rId191" Type="http://schemas.openxmlformats.org/officeDocument/2006/relationships/hyperlink" Target="https://podminky.urs.cz/item/CS_URS_2024_02/763111499" TargetMode="External"/><Relationship Id="rId205" Type="http://schemas.openxmlformats.org/officeDocument/2006/relationships/hyperlink" Target="https://podminky.urs.cz/item/CS_URS_2024_02/763131765" TargetMode="External"/><Relationship Id="rId226" Type="http://schemas.openxmlformats.org/officeDocument/2006/relationships/hyperlink" Target="https://podminky.urs.cz/item/CS_URS_2024_02/632451293" TargetMode="External"/><Relationship Id="rId247" Type="http://schemas.openxmlformats.org/officeDocument/2006/relationships/hyperlink" Target="https://podminky.urs.cz/item/CS_URS_2024_02/632451254" TargetMode="External"/><Relationship Id="rId107" Type="http://schemas.openxmlformats.org/officeDocument/2006/relationships/hyperlink" Target="https://podminky.urs.cz/item/CS_URS_2024_02/971035531" TargetMode="External"/><Relationship Id="rId268" Type="http://schemas.openxmlformats.org/officeDocument/2006/relationships/hyperlink" Target="https://podminky.urs.cz/item/CS_URS_2024_02/632481213" TargetMode="External"/><Relationship Id="rId289" Type="http://schemas.openxmlformats.org/officeDocument/2006/relationships/hyperlink" Target="https://podminky.urs.cz/item/CS_URS_2024_02/632481213" TargetMode="External"/><Relationship Id="rId11" Type="http://schemas.openxmlformats.org/officeDocument/2006/relationships/hyperlink" Target="https://podminky.urs.cz/item/CS_URS_2024_02/174111101" TargetMode="External"/><Relationship Id="rId32" Type="http://schemas.openxmlformats.org/officeDocument/2006/relationships/hyperlink" Target="https://podminky.urs.cz/item/CS_URS_2024_02/274351121" TargetMode="External"/><Relationship Id="rId53" Type="http://schemas.openxmlformats.org/officeDocument/2006/relationships/hyperlink" Target="https://podminky.urs.cz/item/CS_URS_2024_02/332361821" TargetMode="External"/><Relationship Id="rId74" Type="http://schemas.openxmlformats.org/officeDocument/2006/relationships/hyperlink" Target="https://podminky.urs.cz/item/CS_URS_2024_02/611131321" TargetMode="External"/><Relationship Id="rId128" Type="http://schemas.openxmlformats.org/officeDocument/2006/relationships/hyperlink" Target="https://podminky.urs.cz/item/CS_URS_2024_02/985324911" TargetMode="External"/><Relationship Id="rId149" Type="http://schemas.openxmlformats.org/officeDocument/2006/relationships/hyperlink" Target="https://podminky.urs.cz/item/CS_URS_2024_02/HZS1292" TargetMode="External"/><Relationship Id="rId5" Type="http://schemas.openxmlformats.org/officeDocument/2006/relationships/hyperlink" Target="https://podminky.urs.cz/item/CS_URS_2024_02/119001412" TargetMode="External"/><Relationship Id="rId95" Type="http://schemas.openxmlformats.org/officeDocument/2006/relationships/hyperlink" Target="https://podminky.urs.cz/item/CS_URS_2024_02/946112813" TargetMode="External"/><Relationship Id="rId160" Type="http://schemas.openxmlformats.org/officeDocument/2006/relationships/hyperlink" Target="https://podminky.urs.cz/item/CS_URS_2024_02/712311101" TargetMode="External"/><Relationship Id="rId181" Type="http://schemas.openxmlformats.org/officeDocument/2006/relationships/hyperlink" Target="https://podminky.urs.cz/item/CS_URS_2024_02/712331111" TargetMode="External"/><Relationship Id="rId216" Type="http://schemas.openxmlformats.org/officeDocument/2006/relationships/hyperlink" Target="https://podminky.urs.cz/item/CS_URS_2024_02/998766202" TargetMode="External"/><Relationship Id="rId237" Type="http://schemas.openxmlformats.org/officeDocument/2006/relationships/hyperlink" Target="https://podminky.urs.cz/item/CS_URS_2024_02/771591112" TargetMode="External"/><Relationship Id="rId258" Type="http://schemas.openxmlformats.org/officeDocument/2006/relationships/hyperlink" Target="https://podminky.urs.cz/item/CS_URS_2024_02/632481213" TargetMode="External"/><Relationship Id="rId279" Type="http://schemas.openxmlformats.org/officeDocument/2006/relationships/hyperlink" Target="https://podminky.urs.cz/item/CS_URS_2024_02/776121112" TargetMode="External"/><Relationship Id="rId22" Type="http://schemas.openxmlformats.org/officeDocument/2006/relationships/hyperlink" Target="https://podminky.urs.cz/item/CS_URS_2024_02/213141111" TargetMode="External"/><Relationship Id="rId43" Type="http://schemas.openxmlformats.org/officeDocument/2006/relationships/hyperlink" Target="https://podminky.urs.cz/item/CS_URS_2024_02/317143443" TargetMode="External"/><Relationship Id="rId64" Type="http://schemas.openxmlformats.org/officeDocument/2006/relationships/hyperlink" Target="https://podminky.urs.cz/item/CS_URS_2024_02/345351005" TargetMode="External"/><Relationship Id="rId118" Type="http://schemas.openxmlformats.org/officeDocument/2006/relationships/hyperlink" Target="https://podminky.urs.cz/item/CS_URS_2024_02/977151125" TargetMode="External"/><Relationship Id="rId139" Type="http://schemas.openxmlformats.org/officeDocument/2006/relationships/hyperlink" Target="https://podminky.urs.cz/item/CS_URS_2024_02/985311313" TargetMode="External"/><Relationship Id="rId290" Type="http://schemas.openxmlformats.org/officeDocument/2006/relationships/hyperlink" Target="https://podminky.urs.cz/item/CS_URS_2024_02/713121111" TargetMode="External"/><Relationship Id="rId304" Type="http://schemas.openxmlformats.org/officeDocument/2006/relationships/hyperlink" Target="https://podminky.urs.cz/item/CS_URS_2024_02/998786201" TargetMode="External"/><Relationship Id="rId85" Type="http://schemas.openxmlformats.org/officeDocument/2006/relationships/hyperlink" Target="https://podminky.urs.cz/item/CS_URS_2024_02/941111221" TargetMode="External"/><Relationship Id="rId150" Type="http://schemas.openxmlformats.org/officeDocument/2006/relationships/hyperlink" Target="https://podminky.urs.cz/item/CS_URS_2024_02/711161383" TargetMode="External"/><Relationship Id="rId171" Type="http://schemas.openxmlformats.org/officeDocument/2006/relationships/hyperlink" Target="https://podminky.urs.cz/item/CS_URS_2024_02/713131143" TargetMode="External"/><Relationship Id="rId192" Type="http://schemas.openxmlformats.org/officeDocument/2006/relationships/hyperlink" Target="https://podminky.urs.cz/item/CS_URS_2024_02/763111713" TargetMode="External"/><Relationship Id="rId206" Type="http://schemas.openxmlformats.org/officeDocument/2006/relationships/hyperlink" Target="https://podminky.urs.cz/item/CS_URS_2024_02/763131911" TargetMode="External"/><Relationship Id="rId227" Type="http://schemas.openxmlformats.org/officeDocument/2006/relationships/hyperlink" Target="https://podminky.urs.cz/item/CS_URS_2024_02/632481213" TargetMode="External"/><Relationship Id="rId248" Type="http://schemas.openxmlformats.org/officeDocument/2006/relationships/hyperlink" Target="https://podminky.urs.cz/item/CS_URS_2024_02/632451293" TargetMode="External"/><Relationship Id="rId269" Type="http://schemas.openxmlformats.org/officeDocument/2006/relationships/hyperlink" Target="https://podminky.urs.cz/item/CS_URS_2024_02/713121111" TargetMode="External"/><Relationship Id="rId12" Type="http://schemas.openxmlformats.org/officeDocument/2006/relationships/hyperlink" Target="https://podminky.urs.cz/item/CS_URS_2024_02/174151101" TargetMode="External"/><Relationship Id="rId33" Type="http://schemas.openxmlformats.org/officeDocument/2006/relationships/hyperlink" Target="https://podminky.urs.cz/item/CS_URS_2024_02/274351122" TargetMode="External"/><Relationship Id="rId108" Type="http://schemas.openxmlformats.org/officeDocument/2006/relationships/hyperlink" Target="https://podminky.urs.cz/item/CS_URS_2024_02/971052261" TargetMode="External"/><Relationship Id="rId129" Type="http://schemas.openxmlformats.org/officeDocument/2006/relationships/hyperlink" Target="https://podminky.urs.cz/item/CS_URS_2024_02/985131311" TargetMode="External"/><Relationship Id="rId280" Type="http://schemas.openxmlformats.org/officeDocument/2006/relationships/hyperlink" Target="https://podminky.urs.cz/item/CS_URS_2024_02/776991121" TargetMode="External"/><Relationship Id="rId54" Type="http://schemas.openxmlformats.org/officeDocument/2006/relationships/hyperlink" Target="https://podminky.urs.cz/item/CS_URS_2024_02/341321410" TargetMode="External"/><Relationship Id="rId75" Type="http://schemas.openxmlformats.org/officeDocument/2006/relationships/hyperlink" Target="https://podminky.urs.cz/item/CS_URS_2024_02/611341321" TargetMode="External"/><Relationship Id="rId96" Type="http://schemas.openxmlformats.org/officeDocument/2006/relationships/hyperlink" Target="https://podminky.urs.cz/item/CS_URS_2024_02/949101112" TargetMode="External"/><Relationship Id="rId140" Type="http://schemas.openxmlformats.org/officeDocument/2006/relationships/hyperlink" Target="https://podminky.urs.cz/item/CS_URS_2024_02/985311911" TargetMode="External"/><Relationship Id="rId161" Type="http://schemas.openxmlformats.org/officeDocument/2006/relationships/hyperlink" Target="https://podminky.urs.cz/item/CS_URS_2024_02/712771201" TargetMode="External"/><Relationship Id="rId182" Type="http://schemas.openxmlformats.org/officeDocument/2006/relationships/hyperlink" Target="https://podminky.urs.cz/item/CS_URS_2024_02/713131143" TargetMode="External"/><Relationship Id="rId217" Type="http://schemas.openxmlformats.org/officeDocument/2006/relationships/hyperlink" Target="https://podminky.urs.cz/item/CS_URS_2024_02/HZS2121" TargetMode="External"/><Relationship Id="rId6" Type="http://schemas.openxmlformats.org/officeDocument/2006/relationships/hyperlink" Target="https://podminky.urs.cz/item/CS_URS_2024_02/119001422" TargetMode="External"/><Relationship Id="rId238" Type="http://schemas.openxmlformats.org/officeDocument/2006/relationships/hyperlink" Target="https://podminky.urs.cz/item/CS_URS_2024_02/771592011" TargetMode="External"/><Relationship Id="rId259" Type="http://schemas.openxmlformats.org/officeDocument/2006/relationships/hyperlink" Target="https://podminky.urs.cz/item/CS_URS_2024_02/713121111" TargetMode="External"/><Relationship Id="rId23" Type="http://schemas.openxmlformats.org/officeDocument/2006/relationships/hyperlink" Target="https://podminky.urs.cz/item/CS_URS_2024_02/218121112" TargetMode="External"/><Relationship Id="rId119" Type="http://schemas.openxmlformats.org/officeDocument/2006/relationships/hyperlink" Target="https://podminky.urs.cz/item/CS_URS_2024_02/977151126" TargetMode="External"/><Relationship Id="rId270" Type="http://schemas.openxmlformats.org/officeDocument/2006/relationships/hyperlink" Target="https://podminky.urs.cz/item/CS_URS_2024_02/632451254" TargetMode="External"/><Relationship Id="rId291" Type="http://schemas.openxmlformats.org/officeDocument/2006/relationships/hyperlink" Target="https://podminky.urs.cz/item/CS_URS_2024_02/998777201" TargetMode="External"/><Relationship Id="rId305" Type="http://schemas.openxmlformats.org/officeDocument/2006/relationships/hyperlink" Target="https://podminky.urs.cz/item/CS_URS_2024_02/HZS2492" TargetMode="External"/><Relationship Id="rId44" Type="http://schemas.openxmlformats.org/officeDocument/2006/relationships/hyperlink" Target="https://podminky.urs.cz/item/CS_URS_2024_02/317143444" TargetMode="External"/><Relationship Id="rId65" Type="http://schemas.openxmlformats.org/officeDocument/2006/relationships/hyperlink" Target="https://podminky.urs.cz/item/CS_URS_2024_02/345351006" TargetMode="External"/><Relationship Id="rId86" Type="http://schemas.openxmlformats.org/officeDocument/2006/relationships/hyperlink" Target="https://podminky.urs.cz/item/CS_URS_2024_02/941111821" TargetMode="External"/><Relationship Id="rId130" Type="http://schemas.openxmlformats.org/officeDocument/2006/relationships/hyperlink" Target="https://podminky.urs.cz/item/CS_URS_2024_02/985139112" TargetMode="External"/><Relationship Id="rId151" Type="http://schemas.openxmlformats.org/officeDocument/2006/relationships/hyperlink" Target="https://podminky.urs.cz/item/CS_URS_2024_02/998711212" TargetMode="External"/><Relationship Id="rId172" Type="http://schemas.openxmlformats.org/officeDocument/2006/relationships/hyperlink" Target="https://podminky.urs.cz/item/CS_URS_2024_02/713131143" TargetMode="External"/><Relationship Id="rId193" Type="http://schemas.openxmlformats.org/officeDocument/2006/relationships/hyperlink" Target="https://podminky.urs.cz/item/CS_URS_2024_02/763111714" TargetMode="External"/><Relationship Id="rId207" Type="http://schemas.openxmlformats.org/officeDocument/2006/relationships/hyperlink" Target="https://podminky.urs.cz/item/CS_URS_2024_02/763131913" TargetMode="External"/><Relationship Id="rId228" Type="http://schemas.openxmlformats.org/officeDocument/2006/relationships/hyperlink" Target="https://podminky.urs.cz/item/CS_URS_2024_02/713121111" TargetMode="External"/><Relationship Id="rId249" Type="http://schemas.openxmlformats.org/officeDocument/2006/relationships/hyperlink" Target="https://podminky.urs.cz/item/CS_URS_2024_02/632481213" TargetMode="External"/><Relationship Id="rId13" Type="http://schemas.openxmlformats.org/officeDocument/2006/relationships/hyperlink" Target="https://podminky.urs.cz/item/CS_URS_2024_02/167151102" TargetMode="External"/><Relationship Id="rId109" Type="http://schemas.openxmlformats.org/officeDocument/2006/relationships/hyperlink" Target="https://podminky.urs.cz/item/CS_URS_2024_02/971052341" TargetMode="External"/><Relationship Id="rId260" Type="http://schemas.openxmlformats.org/officeDocument/2006/relationships/hyperlink" Target="https://podminky.urs.cz/item/CS_URS_2024_02/632451254" TargetMode="External"/><Relationship Id="rId281" Type="http://schemas.openxmlformats.org/officeDocument/2006/relationships/hyperlink" Target="https://podminky.urs.cz/item/CS_URS_2024_02/998776201" TargetMode="External"/><Relationship Id="rId34" Type="http://schemas.openxmlformats.org/officeDocument/2006/relationships/hyperlink" Target="https://podminky.urs.cz/item/CS_URS_2024_02/274361821" TargetMode="External"/><Relationship Id="rId55" Type="http://schemas.openxmlformats.org/officeDocument/2006/relationships/hyperlink" Target="https://podminky.urs.cz/item/CS_URS_2024_02/341351111" TargetMode="External"/><Relationship Id="rId76" Type="http://schemas.openxmlformats.org/officeDocument/2006/relationships/hyperlink" Target="https://podminky.urs.cz/item/CS_URS_2024_02/611341391" TargetMode="External"/><Relationship Id="rId97" Type="http://schemas.openxmlformats.org/officeDocument/2006/relationships/hyperlink" Target="https://podminky.urs.cz/item/CS_URS_2024_02/952901111" TargetMode="External"/><Relationship Id="rId120" Type="http://schemas.openxmlformats.org/officeDocument/2006/relationships/hyperlink" Target="https://podminky.urs.cz/item/CS_URS_2024_02/977151127" TargetMode="External"/><Relationship Id="rId141" Type="http://schemas.openxmlformats.org/officeDocument/2006/relationships/hyperlink" Target="https://podminky.urs.cz/item/CS_URS_2024_02/985324111" TargetMode="External"/><Relationship Id="rId7" Type="http://schemas.openxmlformats.org/officeDocument/2006/relationships/hyperlink" Target="https://podminky.urs.cz/item/CS_URS_2024_02/151711111" TargetMode="External"/><Relationship Id="rId162" Type="http://schemas.openxmlformats.org/officeDocument/2006/relationships/hyperlink" Target="https://podminky.urs.cz/item/CS_URS_2024_02/712771271" TargetMode="External"/><Relationship Id="rId183" Type="http://schemas.openxmlformats.org/officeDocument/2006/relationships/hyperlink" Target="https://podminky.urs.cz/item/CS_URS_2024_02/713111128" TargetMode="External"/><Relationship Id="rId218" Type="http://schemas.openxmlformats.org/officeDocument/2006/relationships/hyperlink" Target="https://podminky.urs.cz/item/CS_URS_2024_02/998766201" TargetMode="External"/><Relationship Id="rId239" Type="http://schemas.openxmlformats.org/officeDocument/2006/relationships/hyperlink" Target="https://podminky.urs.cz/item/CS_URS_2024_02/998771201" TargetMode="External"/><Relationship Id="rId250" Type="http://schemas.openxmlformats.org/officeDocument/2006/relationships/hyperlink" Target="https://podminky.urs.cz/item/CS_URS_2024_02/713121111" TargetMode="External"/><Relationship Id="rId271" Type="http://schemas.openxmlformats.org/officeDocument/2006/relationships/hyperlink" Target="https://podminky.urs.cz/item/CS_URS_2024_02/632451293" TargetMode="External"/><Relationship Id="rId292" Type="http://schemas.openxmlformats.org/officeDocument/2006/relationships/hyperlink" Target="https://podminky.urs.cz/item/CS_URS_2024_02/HZS2331" TargetMode="External"/><Relationship Id="rId306" Type="http://schemas.openxmlformats.org/officeDocument/2006/relationships/hyperlink" Target="https://podminky.urs.cz/item/CS_URS_2024_02/HZS2492" TargetMode="External"/><Relationship Id="rId24" Type="http://schemas.openxmlformats.org/officeDocument/2006/relationships/hyperlink" Target="https://podminky.urs.cz/item/CS_URS_2024_02/225321114" TargetMode="External"/><Relationship Id="rId40" Type="http://schemas.openxmlformats.org/officeDocument/2006/relationships/hyperlink" Target="https://podminky.urs.cz/item/CS_URS_2024_02/311272131" TargetMode="External"/><Relationship Id="rId45" Type="http://schemas.openxmlformats.org/officeDocument/2006/relationships/hyperlink" Target="https://podminky.urs.cz/item/CS_URS_2024_02/317143453" TargetMode="External"/><Relationship Id="rId66" Type="http://schemas.openxmlformats.org/officeDocument/2006/relationships/hyperlink" Target="https://podminky.urs.cz/item/CS_URS_2024_02/345361821" TargetMode="External"/><Relationship Id="rId87" Type="http://schemas.openxmlformats.org/officeDocument/2006/relationships/hyperlink" Target="https://podminky.urs.cz/item/CS_URS_2024_02/944511111" TargetMode="External"/><Relationship Id="rId110" Type="http://schemas.openxmlformats.org/officeDocument/2006/relationships/hyperlink" Target="https://podminky.urs.cz/item/CS_URS_2024_02/971052351" TargetMode="External"/><Relationship Id="rId115" Type="http://schemas.openxmlformats.org/officeDocument/2006/relationships/hyperlink" Target="https://podminky.urs.cz/item/CS_URS_2024_02/977151115" TargetMode="External"/><Relationship Id="rId131" Type="http://schemas.openxmlformats.org/officeDocument/2006/relationships/hyperlink" Target="https://podminky.urs.cz/item/CS_URS_2024_02/985312111" TargetMode="External"/><Relationship Id="rId136" Type="http://schemas.openxmlformats.org/officeDocument/2006/relationships/hyperlink" Target="https://podminky.urs.cz/item/CS_URS_2024_02/985312132" TargetMode="External"/><Relationship Id="rId157" Type="http://schemas.openxmlformats.org/officeDocument/2006/relationships/hyperlink" Target="https://podminky.urs.cz/item/CS_URS_2024_02/712341559" TargetMode="External"/><Relationship Id="rId178" Type="http://schemas.openxmlformats.org/officeDocument/2006/relationships/hyperlink" Target="https://podminky.urs.cz/item/CS_URS_2024_02/622521042" TargetMode="External"/><Relationship Id="rId301" Type="http://schemas.openxmlformats.org/officeDocument/2006/relationships/hyperlink" Target="https://podminky.urs.cz/item/CS_URS_2024_02/784171111" TargetMode="External"/><Relationship Id="rId61" Type="http://schemas.openxmlformats.org/officeDocument/2006/relationships/hyperlink" Target="https://podminky.urs.cz/item/CS_URS_2024_02/342291111" TargetMode="External"/><Relationship Id="rId82" Type="http://schemas.openxmlformats.org/officeDocument/2006/relationships/hyperlink" Target="https://podminky.urs.cz/item/CS_URS_2024_02/622331121" TargetMode="External"/><Relationship Id="rId152" Type="http://schemas.openxmlformats.org/officeDocument/2006/relationships/hyperlink" Target="https://podminky.urs.cz/item/CS_URS_2024_02/HZS2161" TargetMode="External"/><Relationship Id="rId173" Type="http://schemas.openxmlformats.org/officeDocument/2006/relationships/hyperlink" Target="https://podminky.urs.cz/item/CS_URS_2024_02/711161115" TargetMode="External"/><Relationship Id="rId194" Type="http://schemas.openxmlformats.org/officeDocument/2006/relationships/hyperlink" Target="https://podminky.urs.cz/item/CS_URS_2024_02/763111717" TargetMode="External"/><Relationship Id="rId199" Type="http://schemas.openxmlformats.org/officeDocument/2006/relationships/hyperlink" Target="https://podminky.urs.cz/item/CS_URS_2024_02/763111922" TargetMode="External"/><Relationship Id="rId203" Type="http://schemas.openxmlformats.org/officeDocument/2006/relationships/hyperlink" Target="https://podminky.urs.cz/item/CS_URS_2024_02/763131714" TargetMode="External"/><Relationship Id="rId208" Type="http://schemas.openxmlformats.org/officeDocument/2006/relationships/hyperlink" Target="https://podminky.urs.cz/item/CS_URS_2024_02/763164792" TargetMode="External"/><Relationship Id="rId229" Type="http://schemas.openxmlformats.org/officeDocument/2006/relationships/hyperlink" Target="https://podminky.urs.cz/item/CS_URS_2024_02/771574112" TargetMode="External"/><Relationship Id="rId19" Type="http://schemas.openxmlformats.org/officeDocument/2006/relationships/hyperlink" Target="https://podminky.urs.cz/item/CS_URS_2024_02/171251101" TargetMode="External"/><Relationship Id="rId224" Type="http://schemas.openxmlformats.org/officeDocument/2006/relationships/hyperlink" Target="https://podminky.urs.cz/item/CS_URS_2024_02/771574112" TargetMode="External"/><Relationship Id="rId240" Type="http://schemas.openxmlformats.org/officeDocument/2006/relationships/hyperlink" Target="https://podminky.urs.cz/item/CS_URS_2024_02/HZS2331" TargetMode="External"/><Relationship Id="rId245" Type="http://schemas.openxmlformats.org/officeDocument/2006/relationships/hyperlink" Target="https://podminky.urs.cz/item/CS_URS_2024_02/713121111" TargetMode="External"/><Relationship Id="rId261" Type="http://schemas.openxmlformats.org/officeDocument/2006/relationships/hyperlink" Target="https://podminky.urs.cz/item/CS_URS_2024_02/632451293" TargetMode="External"/><Relationship Id="rId266" Type="http://schemas.openxmlformats.org/officeDocument/2006/relationships/hyperlink" Target="https://podminky.urs.cz/item/CS_URS_2024_02/632451254" TargetMode="External"/><Relationship Id="rId287" Type="http://schemas.openxmlformats.org/officeDocument/2006/relationships/hyperlink" Target="https://podminky.urs.cz/item/CS_URS_2024_02/632451254" TargetMode="External"/><Relationship Id="rId14" Type="http://schemas.openxmlformats.org/officeDocument/2006/relationships/hyperlink" Target="https://podminky.urs.cz/item/CS_URS_2024_02/167151103" TargetMode="External"/><Relationship Id="rId30" Type="http://schemas.openxmlformats.org/officeDocument/2006/relationships/hyperlink" Target="https://podminky.urs.cz/item/CS_URS_2024_02/273361821" TargetMode="External"/><Relationship Id="rId35" Type="http://schemas.openxmlformats.org/officeDocument/2006/relationships/hyperlink" Target="https://podminky.urs.cz/item/CS_URS_2024_02/275322511" TargetMode="External"/><Relationship Id="rId56" Type="http://schemas.openxmlformats.org/officeDocument/2006/relationships/hyperlink" Target="https://podminky.urs.cz/item/CS_URS_2024_02/341351112" TargetMode="External"/><Relationship Id="rId77" Type="http://schemas.openxmlformats.org/officeDocument/2006/relationships/hyperlink" Target="https://podminky.urs.cz/item/CS_URS_2024_02/611831121" TargetMode="External"/><Relationship Id="rId100" Type="http://schemas.openxmlformats.org/officeDocument/2006/relationships/hyperlink" Target="https://podminky.urs.cz/item/CS_URS_2024_02/953334511" TargetMode="External"/><Relationship Id="rId105" Type="http://schemas.openxmlformats.org/officeDocument/2006/relationships/hyperlink" Target="https://podminky.urs.cz/item/CS_URS_2024_02/971035441" TargetMode="External"/><Relationship Id="rId126" Type="http://schemas.openxmlformats.org/officeDocument/2006/relationships/hyperlink" Target="https://podminky.urs.cz/item/CS_URS_2024_02/977211113" TargetMode="External"/><Relationship Id="rId147" Type="http://schemas.openxmlformats.org/officeDocument/2006/relationships/hyperlink" Target="https://podminky.urs.cz/item/CS_URS_2024_02/998018001" TargetMode="External"/><Relationship Id="rId168" Type="http://schemas.openxmlformats.org/officeDocument/2006/relationships/hyperlink" Target="https://podminky.urs.cz/item/CS_URS_2024_02/712311101" TargetMode="External"/><Relationship Id="rId282" Type="http://schemas.openxmlformats.org/officeDocument/2006/relationships/hyperlink" Target="https://podminky.urs.cz/item/CS_URS_2024_02/HZS2331" TargetMode="External"/><Relationship Id="rId8" Type="http://schemas.openxmlformats.org/officeDocument/2006/relationships/hyperlink" Target="https://podminky.urs.cz/item/CS_URS_2024_02/151712111" TargetMode="External"/><Relationship Id="rId51" Type="http://schemas.openxmlformats.org/officeDocument/2006/relationships/hyperlink" Target="https://podminky.urs.cz/item/CS_URS_2024_02/332351121" TargetMode="External"/><Relationship Id="rId72" Type="http://schemas.openxmlformats.org/officeDocument/2006/relationships/hyperlink" Target="https://podminky.urs.cz/item/CS_URS_2024_02/411361821" TargetMode="External"/><Relationship Id="rId93" Type="http://schemas.openxmlformats.org/officeDocument/2006/relationships/hyperlink" Target="https://podminky.urs.cz/item/CS_URS_2024_02/946112113" TargetMode="External"/><Relationship Id="rId98" Type="http://schemas.openxmlformats.org/officeDocument/2006/relationships/hyperlink" Target="https://podminky.urs.cz/item/CS_URS_2024_02/953312112" TargetMode="External"/><Relationship Id="rId121" Type="http://schemas.openxmlformats.org/officeDocument/2006/relationships/hyperlink" Target="https://podminky.urs.cz/item/CS_URS_2024_02/977151128" TargetMode="External"/><Relationship Id="rId142" Type="http://schemas.openxmlformats.org/officeDocument/2006/relationships/hyperlink" Target="https://podminky.urs.cz/item/CS_URS_2024_02/997013151" TargetMode="External"/><Relationship Id="rId163" Type="http://schemas.openxmlformats.org/officeDocument/2006/relationships/hyperlink" Target="https://podminky.urs.cz/item/CS_URS_2024_02/712771223" TargetMode="External"/><Relationship Id="rId184" Type="http://schemas.openxmlformats.org/officeDocument/2006/relationships/hyperlink" Target="https://podminky.urs.cz/item/CS_URS_2024_02/998713201" TargetMode="External"/><Relationship Id="rId189" Type="http://schemas.openxmlformats.org/officeDocument/2006/relationships/hyperlink" Target="https://podminky.urs.cz/item/CS_URS_2024_02/763111479" TargetMode="External"/><Relationship Id="rId219" Type="http://schemas.openxmlformats.org/officeDocument/2006/relationships/hyperlink" Target="https://podminky.urs.cz/item/CS_URS_2024_02/HZS2121" TargetMode="External"/><Relationship Id="rId3" Type="http://schemas.openxmlformats.org/officeDocument/2006/relationships/hyperlink" Target="https://podminky.urs.cz/item/CS_URS_2024_02/119001402" TargetMode="External"/><Relationship Id="rId214" Type="http://schemas.openxmlformats.org/officeDocument/2006/relationships/hyperlink" Target="https://podminky.urs.cz/item/CS_URS_2024_02/998766201" TargetMode="External"/><Relationship Id="rId230" Type="http://schemas.openxmlformats.org/officeDocument/2006/relationships/hyperlink" Target="https://podminky.urs.cz/item/CS_URS_2024_02/632451254" TargetMode="External"/><Relationship Id="rId235" Type="http://schemas.openxmlformats.org/officeDocument/2006/relationships/hyperlink" Target="https://podminky.urs.cz/item/CS_URS_2024_02/771121011" TargetMode="External"/><Relationship Id="rId251" Type="http://schemas.openxmlformats.org/officeDocument/2006/relationships/hyperlink" Target="https://podminky.urs.cz/item/CS_URS_2024_02/776251111" TargetMode="External"/><Relationship Id="rId256" Type="http://schemas.openxmlformats.org/officeDocument/2006/relationships/hyperlink" Target="https://podminky.urs.cz/item/CS_URS_2024_02/632451254" TargetMode="External"/><Relationship Id="rId277" Type="http://schemas.openxmlformats.org/officeDocument/2006/relationships/hyperlink" Target="https://podminky.urs.cz/item/CS_URS_2024_02/713121111" TargetMode="External"/><Relationship Id="rId298" Type="http://schemas.openxmlformats.org/officeDocument/2006/relationships/hyperlink" Target="https://podminky.urs.cz/item/CS_URS_2024_02/HZS2311" TargetMode="External"/><Relationship Id="rId25" Type="http://schemas.openxmlformats.org/officeDocument/2006/relationships/hyperlink" Target="https://podminky.urs.cz/item/CS_URS_2024_02/225321116" TargetMode="External"/><Relationship Id="rId46" Type="http://schemas.openxmlformats.org/officeDocument/2006/relationships/hyperlink" Target="https://podminky.urs.cz/item/CS_URS_2024_02/330321410" TargetMode="External"/><Relationship Id="rId67" Type="http://schemas.openxmlformats.org/officeDocument/2006/relationships/hyperlink" Target="https://podminky.urs.cz/item/CS_URS_2024_02/411321414" TargetMode="External"/><Relationship Id="rId116" Type="http://schemas.openxmlformats.org/officeDocument/2006/relationships/hyperlink" Target="https://podminky.urs.cz/item/CS_URS_2024_02/977151118" TargetMode="External"/><Relationship Id="rId137" Type="http://schemas.openxmlformats.org/officeDocument/2006/relationships/hyperlink" Target="https://podminky.urs.cz/item/CS_URS_2024_02/985312191" TargetMode="External"/><Relationship Id="rId158" Type="http://schemas.openxmlformats.org/officeDocument/2006/relationships/hyperlink" Target="https://podminky.urs.cz/item/CS_URS_2024_02/712331111" TargetMode="External"/><Relationship Id="rId272" Type="http://schemas.openxmlformats.org/officeDocument/2006/relationships/hyperlink" Target="https://podminky.urs.cz/item/CS_URS_2024_02/632481213" TargetMode="External"/><Relationship Id="rId293" Type="http://schemas.openxmlformats.org/officeDocument/2006/relationships/hyperlink" Target="https://podminky.urs.cz/item/CS_URS_2024_02/HZS2321" TargetMode="External"/><Relationship Id="rId302" Type="http://schemas.openxmlformats.org/officeDocument/2006/relationships/hyperlink" Target="https://podminky.urs.cz/item/CS_URS_2024_02/784171121" TargetMode="External"/><Relationship Id="rId307" Type="http://schemas.openxmlformats.org/officeDocument/2006/relationships/hyperlink" Target="https://podminky.urs.cz/item/CS_URS_2024_02/HZS2492" TargetMode="External"/><Relationship Id="rId20" Type="http://schemas.openxmlformats.org/officeDocument/2006/relationships/hyperlink" Target="https://podminky.urs.cz/item/CS_URS_2024_02/171201231" TargetMode="External"/><Relationship Id="rId41" Type="http://schemas.openxmlformats.org/officeDocument/2006/relationships/hyperlink" Target="https://podminky.urs.cz/item/CS_URS_2024_02/311272231" TargetMode="External"/><Relationship Id="rId62" Type="http://schemas.openxmlformats.org/officeDocument/2006/relationships/hyperlink" Target="https://podminky.urs.cz/item/CS_URS_2024_02/342291112" TargetMode="External"/><Relationship Id="rId83" Type="http://schemas.openxmlformats.org/officeDocument/2006/relationships/hyperlink" Target="https://podminky.urs.cz/item/CS_URS_2024_02/622331191" TargetMode="External"/><Relationship Id="rId88" Type="http://schemas.openxmlformats.org/officeDocument/2006/relationships/hyperlink" Target="https://podminky.urs.cz/item/CS_URS_2024_02/944511211" TargetMode="External"/><Relationship Id="rId111" Type="http://schemas.openxmlformats.org/officeDocument/2006/relationships/hyperlink" Target="https://podminky.urs.cz/item/CS_URS_2024_02/971052441" TargetMode="External"/><Relationship Id="rId132" Type="http://schemas.openxmlformats.org/officeDocument/2006/relationships/hyperlink" Target="https://podminky.urs.cz/item/CS_URS_2024_02/985131111" TargetMode="External"/><Relationship Id="rId153" Type="http://schemas.openxmlformats.org/officeDocument/2006/relationships/hyperlink" Target="https://podminky.urs.cz/item/CS_URS_2024_02/712771401" TargetMode="External"/><Relationship Id="rId174" Type="http://schemas.openxmlformats.org/officeDocument/2006/relationships/hyperlink" Target="https://podminky.urs.cz/item/CS_URS_2024_02/919726123" TargetMode="External"/><Relationship Id="rId179" Type="http://schemas.openxmlformats.org/officeDocument/2006/relationships/hyperlink" Target="https://podminky.urs.cz/item/CS_URS_2024_02/713131143" TargetMode="External"/><Relationship Id="rId195" Type="http://schemas.openxmlformats.org/officeDocument/2006/relationships/hyperlink" Target="https://podminky.urs.cz/item/CS_URS_2024_02/763111720" TargetMode="External"/><Relationship Id="rId209" Type="http://schemas.openxmlformats.org/officeDocument/2006/relationships/hyperlink" Target="https://podminky.urs.cz/item/CS_URS_2024_02/763431041" TargetMode="External"/><Relationship Id="rId190" Type="http://schemas.openxmlformats.org/officeDocument/2006/relationships/hyperlink" Target="https://podminky.urs.cz/item/CS_URS_2024_02/763111481" TargetMode="External"/><Relationship Id="rId204" Type="http://schemas.openxmlformats.org/officeDocument/2006/relationships/hyperlink" Target="https://podminky.urs.cz/item/CS_URS_2024_02/763131721" TargetMode="External"/><Relationship Id="rId220" Type="http://schemas.openxmlformats.org/officeDocument/2006/relationships/hyperlink" Target="https://podminky.urs.cz/item/CS_URS_2024_02/998767201" TargetMode="External"/><Relationship Id="rId225" Type="http://schemas.openxmlformats.org/officeDocument/2006/relationships/hyperlink" Target="https://podminky.urs.cz/item/CS_URS_2024_02/632451254" TargetMode="External"/><Relationship Id="rId241" Type="http://schemas.openxmlformats.org/officeDocument/2006/relationships/hyperlink" Target="https://podminky.urs.cz/item/CS_URS_2024_02/776251111" TargetMode="External"/><Relationship Id="rId246" Type="http://schemas.openxmlformats.org/officeDocument/2006/relationships/hyperlink" Target="https://podminky.urs.cz/item/CS_URS_2024_02/776251111" TargetMode="External"/><Relationship Id="rId267" Type="http://schemas.openxmlformats.org/officeDocument/2006/relationships/hyperlink" Target="https://podminky.urs.cz/item/CS_URS_2024_02/632451293" TargetMode="External"/><Relationship Id="rId288" Type="http://schemas.openxmlformats.org/officeDocument/2006/relationships/hyperlink" Target="https://podminky.urs.cz/item/CS_URS_2024_02/632451293" TargetMode="External"/><Relationship Id="rId15" Type="http://schemas.openxmlformats.org/officeDocument/2006/relationships/hyperlink" Target="https://podminky.urs.cz/item/CS_URS_2024_02/162751137" TargetMode="External"/><Relationship Id="rId36" Type="http://schemas.openxmlformats.org/officeDocument/2006/relationships/hyperlink" Target="https://podminky.urs.cz/item/CS_URS_2024_02/275351121" TargetMode="External"/><Relationship Id="rId57" Type="http://schemas.openxmlformats.org/officeDocument/2006/relationships/hyperlink" Target="https://podminky.urs.cz/item/CS_URS_2024_02/341361821" TargetMode="External"/><Relationship Id="rId106" Type="http://schemas.openxmlformats.org/officeDocument/2006/relationships/hyperlink" Target="https://podminky.urs.cz/item/CS_URS_2024_02/971035461" TargetMode="External"/><Relationship Id="rId127" Type="http://schemas.openxmlformats.org/officeDocument/2006/relationships/hyperlink" Target="https://podminky.urs.cz/item/CS_URS_2024_02/977211115" TargetMode="External"/><Relationship Id="rId262" Type="http://schemas.openxmlformats.org/officeDocument/2006/relationships/hyperlink" Target="https://podminky.urs.cz/item/CS_URS_2024_02/632451254" TargetMode="External"/><Relationship Id="rId283" Type="http://schemas.openxmlformats.org/officeDocument/2006/relationships/hyperlink" Target="https://podminky.urs.cz/item/CS_URS_2024_02/632451254" TargetMode="External"/><Relationship Id="rId10" Type="http://schemas.openxmlformats.org/officeDocument/2006/relationships/hyperlink" Target="https://podminky.urs.cz/item/CS_URS_2024_02/171152501" TargetMode="External"/><Relationship Id="rId31" Type="http://schemas.openxmlformats.org/officeDocument/2006/relationships/hyperlink" Target="https://podminky.urs.cz/item/CS_URS_2024_02/274322511" TargetMode="External"/><Relationship Id="rId52" Type="http://schemas.openxmlformats.org/officeDocument/2006/relationships/hyperlink" Target="https://podminky.urs.cz/item/CS_URS_2024_02/332351122" TargetMode="External"/><Relationship Id="rId73" Type="http://schemas.openxmlformats.org/officeDocument/2006/relationships/hyperlink" Target="https://podminky.urs.cz/item/CS_URS_2024_02/451315114" TargetMode="External"/><Relationship Id="rId78" Type="http://schemas.openxmlformats.org/officeDocument/2006/relationships/hyperlink" Target="https://podminky.urs.cz/item/CS_URS_2024_02/612135101" TargetMode="External"/><Relationship Id="rId94" Type="http://schemas.openxmlformats.org/officeDocument/2006/relationships/hyperlink" Target="https://podminky.urs.cz/item/CS_URS_2024_02/946112213" TargetMode="External"/><Relationship Id="rId99" Type="http://schemas.openxmlformats.org/officeDocument/2006/relationships/hyperlink" Target="https://podminky.urs.cz/item/CS_URS_2024_02/953334121" TargetMode="External"/><Relationship Id="rId101" Type="http://schemas.openxmlformats.org/officeDocument/2006/relationships/hyperlink" Target="https://podminky.urs.cz/item/CS_URS_2024_02/971035241" TargetMode="External"/><Relationship Id="rId122" Type="http://schemas.openxmlformats.org/officeDocument/2006/relationships/hyperlink" Target="https://podminky.urs.cz/item/CS_URS_2024_02/977151218" TargetMode="External"/><Relationship Id="rId143" Type="http://schemas.openxmlformats.org/officeDocument/2006/relationships/hyperlink" Target="https://podminky.urs.cz/item/CS_URS_2024_02/997013501" TargetMode="External"/><Relationship Id="rId148" Type="http://schemas.openxmlformats.org/officeDocument/2006/relationships/hyperlink" Target="https://podminky.urs.cz/item/CS_URS_2024_02/998004011" TargetMode="External"/><Relationship Id="rId164" Type="http://schemas.openxmlformats.org/officeDocument/2006/relationships/hyperlink" Target="https://podminky.urs.cz/item/CS_URS_2024_02/712771101" TargetMode="External"/><Relationship Id="rId169" Type="http://schemas.openxmlformats.org/officeDocument/2006/relationships/hyperlink" Target="https://podminky.urs.cz/item/CS_URS_2024_02/998712201" TargetMode="External"/><Relationship Id="rId185" Type="http://schemas.openxmlformats.org/officeDocument/2006/relationships/hyperlink" Target="https://podminky.urs.cz/item/CS_URS_2024_02/HZS216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51721112" TargetMode="External"/><Relationship Id="rId180" Type="http://schemas.openxmlformats.org/officeDocument/2006/relationships/hyperlink" Target="https://podminky.urs.cz/item/CS_URS_2024_02/712341559" TargetMode="External"/><Relationship Id="rId210" Type="http://schemas.openxmlformats.org/officeDocument/2006/relationships/hyperlink" Target="https://podminky.urs.cz/item/CS_URS_2024_02/998763401" TargetMode="External"/><Relationship Id="rId215" Type="http://schemas.openxmlformats.org/officeDocument/2006/relationships/hyperlink" Target="https://podminky.urs.cz/item/CS_URS_2024_02/HZS2121" TargetMode="External"/><Relationship Id="rId236" Type="http://schemas.openxmlformats.org/officeDocument/2006/relationships/hyperlink" Target="https://podminky.urs.cz/item/CS_URS_2024_02/771577111" TargetMode="External"/><Relationship Id="rId257" Type="http://schemas.openxmlformats.org/officeDocument/2006/relationships/hyperlink" Target="https://podminky.urs.cz/item/CS_URS_2024_02/632451293" TargetMode="External"/><Relationship Id="rId278" Type="http://schemas.openxmlformats.org/officeDocument/2006/relationships/hyperlink" Target="https://podminky.urs.cz/item/CS_URS_2024_02/776111311" TargetMode="External"/><Relationship Id="rId26" Type="http://schemas.openxmlformats.org/officeDocument/2006/relationships/hyperlink" Target="https://podminky.urs.cz/item/CS_URS_2024_02/225421116" TargetMode="External"/><Relationship Id="rId231" Type="http://schemas.openxmlformats.org/officeDocument/2006/relationships/hyperlink" Target="https://podminky.urs.cz/item/CS_URS_2024_02/632451293" TargetMode="External"/><Relationship Id="rId252" Type="http://schemas.openxmlformats.org/officeDocument/2006/relationships/hyperlink" Target="https://podminky.urs.cz/item/CS_URS_2024_02/632451254" TargetMode="External"/><Relationship Id="rId273" Type="http://schemas.openxmlformats.org/officeDocument/2006/relationships/hyperlink" Target="https://podminky.urs.cz/item/CS_URS_2024_02/713121111" TargetMode="External"/><Relationship Id="rId294" Type="http://schemas.openxmlformats.org/officeDocument/2006/relationships/hyperlink" Target="https://podminky.urs.cz/item/CS_URS_2024_02/781111011" TargetMode="External"/><Relationship Id="rId308" Type="http://schemas.openxmlformats.org/officeDocument/2006/relationships/drawing" Target="../drawings/drawing4.xml"/><Relationship Id="rId47" Type="http://schemas.openxmlformats.org/officeDocument/2006/relationships/hyperlink" Target="https://podminky.urs.cz/item/CS_URS_2024_02/330321513" TargetMode="External"/><Relationship Id="rId68" Type="http://schemas.openxmlformats.org/officeDocument/2006/relationships/hyperlink" Target="https://podminky.urs.cz/item/CS_URS_2024_02/411351011" TargetMode="External"/><Relationship Id="rId89" Type="http://schemas.openxmlformats.org/officeDocument/2006/relationships/hyperlink" Target="https://podminky.urs.cz/item/CS_URS_2024_02/944511811" TargetMode="External"/><Relationship Id="rId112" Type="http://schemas.openxmlformats.org/officeDocument/2006/relationships/hyperlink" Target="https://podminky.urs.cz/item/CS_URS_2024_02/971052551" TargetMode="External"/><Relationship Id="rId133" Type="http://schemas.openxmlformats.org/officeDocument/2006/relationships/hyperlink" Target="https://podminky.urs.cz/item/CS_URS_2024_02/985131311" TargetMode="External"/><Relationship Id="rId154" Type="http://schemas.openxmlformats.org/officeDocument/2006/relationships/hyperlink" Target="https://podminky.urs.cz/item/CS_URS_2024_02/712771271" TargetMode="External"/><Relationship Id="rId175" Type="http://schemas.openxmlformats.org/officeDocument/2006/relationships/hyperlink" Target="https://podminky.urs.cz/item/CS_URS_2024_02/713131143" TargetMode="External"/><Relationship Id="rId196" Type="http://schemas.openxmlformats.org/officeDocument/2006/relationships/hyperlink" Target="https://podminky.urs.cz/item/CS_URS_2024_02/763111911" TargetMode="External"/><Relationship Id="rId200" Type="http://schemas.openxmlformats.org/officeDocument/2006/relationships/hyperlink" Target="https://podminky.urs.cz/item/CS_URS_2024_02/763121911" TargetMode="External"/><Relationship Id="rId16" Type="http://schemas.openxmlformats.org/officeDocument/2006/relationships/hyperlink" Target="https://podminky.urs.cz/item/CS_URS_2024_02/162751157" TargetMode="External"/><Relationship Id="rId221" Type="http://schemas.openxmlformats.org/officeDocument/2006/relationships/hyperlink" Target="https://podminky.urs.cz/item/CS_URS_2024_02/HZS2131" TargetMode="External"/><Relationship Id="rId242" Type="http://schemas.openxmlformats.org/officeDocument/2006/relationships/hyperlink" Target="https://podminky.urs.cz/item/CS_URS_2024_02/632451254" TargetMode="External"/><Relationship Id="rId263" Type="http://schemas.openxmlformats.org/officeDocument/2006/relationships/hyperlink" Target="https://podminky.urs.cz/item/CS_URS_2024_02/632451293" TargetMode="External"/><Relationship Id="rId284" Type="http://schemas.openxmlformats.org/officeDocument/2006/relationships/hyperlink" Target="https://podminky.urs.cz/item/CS_URS_2024_02/632451293" TargetMode="External"/><Relationship Id="rId37" Type="http://schemas.openxmlformats.org/officeDocument/2006/relationships/hyperlink" Target="https://podminky.urs.cz/item/CS_URS_2024_02/275351122" TargetMode="External"/><Relationship Id="rId58" Type="http://schemas.openxmlformats.org/officeDocument/2006/relationships/hyperlink" Target="https://podminky.urs.cz/item/CS_URS_2024_02/342272225" TargetMode="External"/><Relationship Id="rId79" Type="http://schemas.openxmlformats.org/officeDocument/2006/relationships/hyperlink" Target="https://podminky.urs.cz/item/CS_URS_2024_02/612142001" TargetMode="External"/><Relationship Id="rId102" Type="http://schemas.openxmlformats.org/officeDocument/2006/relationships/hyperlink" Target="https://podminky.urs.cz/item/CS_URS_2024_02/971035331" TargetMode="External"/><Relationship Id="rId123" Type="http://schemas.openxmlformats.org/officeDocument/2006/relationships/hyperlink" Target="https://podminky.urs.cz/item/CS_URS_2024_02/977151223" TargetMode="External"/><Relationship Id="rId144" Type="http://schemas.openxmlformats.org/officeDocument/2006/relationships/hyperlink" Target="https://podminky.urs.cz/item/CS_URS_2024_02/997013509" TargetMode="External"/><Relationship Id="rId90" Type="http://schemas.openxmlformats.org/officeDocument/2006/relationships/hyperlink" Target="https://podminky.urs.cz/item/CS_URS_2024_02/944711114" TargetMode="External"/><Relationship Id="rId165" Type="http://schemas.openxmlformats.org/officeDocument/2006/relationships/hyperlink" Target="https://podminky.urs.cz/item/CS_URS_2024_02/712341559" TargetMode="External"/><Relationship Id="rId186" Type="http://schemas.openxmlformats.org/officeDocument/2006/relationships/hyperlink" Target="https://podminky.urs.cz/item/CS_URS_2024_02/998714201" TargetMode="External"/><Relationship Id="rId211" Type="http://schemas.openxmlformats.org/officeDocument/2006/relationships/hyperlink" Target="https://podminky.urs.cz/item/CS_URS_2024_02/HZS2171" TargetMode="External"/><Relationship Id="rId232" Type="http://schemas.openxmlformats.org/officeDocument/2006/relationships/hyperlink" Target="https://podminky.urs.cz/item/CS_URS_2024_02/632481213" TargetMode="External"/><Relationship Id="rId253" Type="http://schemas.openxmlformats.org/officeDocument/2006/relationships/hyperlink" Target="https://podminky.urs.cz/item/CS_URS_2024_02/632451293" TargetMode="External"/><Relationship Id="rId274" Type="http://schemas.openxmlformats.org/officeDocument/2006/relationships/hyperlink" Target="https://podminky.urs.cz/item/CS_URS_2024_02/632451254" TargetMode="External"/><Relationship Id="rId295" Type="http://schemas.openxmlformats.org/officeDocument/2006/relationships/hyperlink" Target="https://podminky.urs.cz/item/CS_URS_2024_02/781121011" TargetMode="External"/><Relationship Id="rId27" Type="http://schemas.openxmlformats.org/officeDocument/2006/relationships/hyperlink" Target="https://podminky.urs.cz/item/CS_URS_2024_02/273321511" TargetMode="External"/><Relationship Id="rId48" Type="http://schemas.openxmlformats.org/officeDocument/2006/relationships/hyperlink" Target="https://podminky.urs.cz/item/CS_URS_2024_02/331351121" TargetMode="External"/><Relationship Id="rId69" Type="http://schemas.openxmlformats.org/officeDocument/2006/relationships/hyperlink" Target="https://podminky.urs.cz/item/CS_URS_2024_02/411351012" TargetMode="External"/><Relationship Id="rId113" Type="http://schemas.openxmlformats.org/officeDocument/2006/relationships/hyperlink" Target="https://podminky.urs.cz/item/CS_URS_2024_02/974031664" TargetMode="External"/><Relationship Id="rId134" Type="http://schemas.openxmlformats.org/officeDocument/2006/relationships/hyperlink" Target="https://podminky.urs.cz/item/CS_URS_2024_02/985139111" TargetMode="External"/><Relationship Id="rId80" Type="http://schemas.openxmlformats.org/officeDocument/2006/relationships/hyperlink" Target="https://podminky.urs.cz/item/CS_URS_2024_02/612831121" TargetMode="External"/><Relationship Id="rId155" Type="http://schemas.openxmlformats.org/officeDocument/2006/relationships/hyperlink" Target="https://podminky.urs.cz/item/CS_URS_2024_02/712771223" TargetMode="External"/><Relationship Id="rId176" Type="http://schemas.openxmlformats.org/officeDocument/2006/relationships/hyperlink" Target="https://podminky.urs.cz/item/CS_URS_2024_02/713131143" TargetMode="External"/><Relationship Id="rId197" Type="http://schemas.openxmlformats.org/officeDocument/2006/relationships/hyperlink" Target="https://podminky.urs.cz/item/CS_URS_2024_02/763111912" TargetMode="External"/><Relationship Id="rId201" Type="http://schemas.openxmlformats.org/officeDocument/2006/relationships/hyperlink" Target="https://podminky.urs.cz/item/CS_URS_2024_02/763121921" TargetMode="External"/><Relationship Id="rId222" Type="http://schemas.openxmlformats.org/officeDocument/2006/relationships/hyperlink" Target="https://podminky.urs.cz/item/CS_URS_2024_02/998767201" TargetMode="External"/><Relationship Id="rId243" Type="http://schemas.openxmlformats.org/officeDocument/2006/relationships/hyperlink" Target="https://podminky.urs.cz/item/CS_URS_2024_02/632451293" TargetMode="External"/><Relationship Id="rId264" Type="http://schemas.openxmlformats.org/officeDocument/2006/relationships/hyperlink" Target="https://podminky.urs.cz/item/CS_URS_2024_02/632481213" TargetMode="External"/><Relationship Id="rId285" Type="http://schemas.openxmlformats.org/officeDocument/2006/relationships/hyperlink" Target="https://podminky.urs.cz/item/CS_URS_2024_02/632481213" TargetMode="External"/><Relationship Id="rId17"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275361821" TargetMode="External"/><Relationship Id="rId59" Type="http://schemas.openxmlformats.org/officeDocument/2006/relationships/hyperlink" Target="https://podminky.urs.cz/item/CS_URS_2024_02/342272235" TargetMode="External"/><Relationship Id="rId103" Type="http://schemas.openxmlformats.org/officeDocument/2006/relationships/hyperlink" Target="https://podminky.urs.cz/item/CS_URS_2024_02/971035341" TargetMode="External"/><Relationship Id="rId124" Type="http://schemas.openxmlformats.org/officeDocument/2006/relationships/hyperlink" Target="https://podminky.urs.cz/item/CS_URS_2024_02/977211111" TargetMode="External"/><Relationship Id="rId70" Type="http://schemas.openxmlformats.org/officeDocument/2006/relationships/hyperlink" Target="https://podminky.urs.cz/item/CS_URS_2024_02/411354313" TargetMode="External"/><Relationship Id="rId91" Type="http://schemas.openxmlformats.org/officeDocument/2006/relationships/hyperlink" Target="https://podminky.urs.cz/item/CS_URS_2024_02/944711214" TargetMode="External"/><Relationship Id="rId145" Type="http://schemas.openxmlformats.org/officeDocument/2006/relationships/hyperlink" Target="https://podminky.urs.cz/item/CS_URS_2024_02/997013871" TargetMode="External"/><Relationship Id="rId166" Type="http://schemas.openxmlformats.org/officeDocument/2006/relationships/hyperlink" Target="https://podminky.urs.cz/item/CS_URS_2024_02/712331111" TargetMode="External"/><Relationship Id="rId187" Type="http://schemas.openxmlformats.org/officeDocument/2006/relationships/hyperlink" Target="https://podminky.urs.cz/item/CS_URS_2024_02/HZS2321" TargetMode="External"/><Relationship Id="rId1" Type="http://schemas.openxmlformats.org/officeDocument/2006/relationships/hyperlink" Target="https://podminky.urs.cz/item/CS_URS_2024_02/115101201" TargetMode="External"/><Relationship Id="rId212" Type="http://schemas.openxmlformats.org/officeDocument/2006/relationships/hyperlink" Target="https://podminky.urs.cz/item/CS_URS_2024_02/998764201" TargetMode="External"/><Relationship Id="rId233" Type="http://schemas.openxmlformats.org/officeDocument/2006/relationships/hyperlink" Target="https://podminky.urs.cz/item/CS_URS_2024_02/713121111" TargetMode="External"/><Relationship Id="rId254" Type="http://schemas.openxmlformats.org/officeDocument/2006/relationships/hyperlink" Target="https://podminky.urs.cz/item/CS_URS_2024_02/632481213" TargetMode="External"/><Relationship Id="rId28" Type="http://schemas.openxmlformats.org/officeDocument/2006/relationships/hyperlink" Target="https://podminky.urs.cz/item/CS_URS_2024_02/273351121" TargetMode="External"/><Relationship Id="rId49" Type="http://schemas.openxmlformats.org/officeDocument/2006/relationships/hyperlink" Target="https://podminky.urs.cz/item/CS_URS_2024_02/331351122" TargetMode="External"/><Relationship Id="rId114" Type="http://schemas.openxmlformats.org/officeDocument/2006/relationships/hyperlink" Target="https://podminky.urs.cz/item/CS_URS_2024_02/975022241" TargetMode="External"/><Relationship Id="rId275" Type="http://schemas.openxmlformats.org/officeDocument/2006/relationships/hyperlink" Target="https://podminky.urs.cz/item/CS_URS_2024_02/632451293" TargetMode="External"/><Relationship Id="rId296" Type="http://schemas.openxmlformats.org/officeDocument/2006/relationships/hyperlink" Target="https://podminky.urs.cz/item/CS_URS_2024_02/998781201" TargetMode="External"/><Relationship Id="rId300" Type="http://schemas.openxmlformats.org/officeDocument/2006/relationships/hyperlink" Target="https://podminky.urs.cz/item/CS_URS_2024_02/784171001" TargetMode="External"/><Relationship Id="rId60" Type="http://schemas.openxmlformats.org/officeDocument/2006/relationships/hyperlink" Target="https://podminky.urs.cz/item/CS_URS_2024_02/342272245" TargetMode="External"/><Relationship Id="rId81" Type="http://schemas.openxmlformats.org/officeDocument/2006/relationships/hyperlink" Target="https://podminky.urs.cz/item/CS_URS_2024_02/622131101" TargetMode="External"/><Relationship Id="rId135" Type="http://schemas.openxmlformats.org/officeDocument/2006/relationships/hyperlink" Target="https://podminky.urs.cz/item/CS_URS_2024_02/985312112" TargetMode="External"/><Relationship Id="rId156" Type="http://schemas.openxmlformats.org/officeDocument/2006/relationships/hyperlink" Target="https://podminky.urs.cz/item/CS_URS_2024_02/712771101" TargetMode="External"/><Relationship Id="rId177" Type="http://schemas.openxmlformats.org/officeDocument/2006/relationships/hyperlink" Target="https://podminky.urs.cz/item/CS_URS_2024_02/713131143" TargetMode="External"/><Relationship Id="rId198" Type="http://schemas.openxmlformats.org/officeDocument/2006/relationships/hyperlink" Target="https://podminky.urs.cz/item/CS_URS_2024_02/763111921" TargetMode="External"/><Relationship Id="rId202" Type="http://schemas.openxmlformats.org/officeDocument/2006/relationships/hyperlink" Target="https://podminky.urs.cz/item/CS_URS_2024_02/763131414" TargetMode="External"/><Relationship Id="rId223" Type="http://schemas.openxmlformats.org/officeDocument/2006/relationships/hyperlink" Target="https://podminky.urs.cz/item/CS_URS_2024_02/HZS2131" TargetMode="External"/><Relationship Id="rId244" Type="http://schemas.openxmlformats.org/officeDocument/2006/relationships/hyperlink" Target="https://podminky.urs.cz/item/CS_URS_2024_02/632481213" TargetMode="External"/><Relationship Id="rId18" Type="http://schemas.openxmlformats.org/officeDocument/2006/relationships/hyperlink" Target="https://podminky.urs.cz/item/CS_URS_2024_02/162751159" TargetMode="External"/><Relationship Id="rId39" Type="http://schemas.openxmlformats.org/officeDocument/2006/relationships/hyperlink" Target="https://podminky.urs.cz/item/CS_URS_2024_02/283131113" TargetMode="External"/><Relationship Id="rId265" Type="http://schemas.openxmlformats.org/officeDocument/2006/relationships/hyperlink" Target="https://podminky.urs.cz/item/CS_URS_2024_02/713121111" TargetMode="External"/><Relationship Id="rId286" Type="http://schemas.openxmlformats.org/officeDocument/2006/relationships/hyperlink" Target="https://podminky.urs.cz/item/CS_URS_2024_02/713121111" TargetMode="External"/><Relationship Id="rId50" Type="http://schemas.openxmlformats.org/officeDocument/2006/relationships/hyperlink" Target="https://podminky.urs.cz/item/CS_URS_2024_02/331361821" TargetMode="External"/><Relationship Id="rId104" Type="http://schemas.openxmlformats.org/officeDocument/2006/relationships/hyperlink" Target="https://podminky.urs.cz/item/CS_URS_2024_02/971035431" TargetMode="External"/><Relationship Id="rId125" Type="http://schemas.openxmlformats.org/officeDocument/2006/relationships/hyperlink" Target="https://podminky.urs.cz/item/CS_URS_2024_02/977211112" TargetMode="External"/><Relationship Id="rId146" Type="http://schemas.openxmlformats.org/officeDocument/2006/relationships/hyperlink" Target="https://podminky.urs.cz/item/CS_URS_2024_02/998011009" TargetMode="External"/><Relationship Id="rId167" Type="http://schemas.openxmlformats.org/officeDocument/2006/relationships/hyperlink" Target="https://podminky.urs.cz/item/CS_URS_2024_02/712341559" TargetMode="External"/><Relationship Id="rId188" Type="http://schemas.openxmlformats.org/officeDocument/2006/relationships/hyperlink" Target="https://podminky.urs.cz/item/CS_URS_2024_02/763111477" TargetMode="External"/><Relationship Id="rId71" Type="http://schemas.openxmlformats.org/officeDocument/2006/relationships/hyperlink" Target="https://podminky.urs.cz/item/CS_URS_2024_02/411354314" TargetMode="External"/><Relationship Id="rId92" Type="http://schemas.openxmlformats.org/officeDocument/2006/relationships/hyperlink" Target="https://podminky.urs.cz/item/CS_URS_2024_02/944711814" TargetMode="External"/><Relationship Id="rId213" Type="http://schemas.openxmlformats.org/officeDocument/2006/relationships/hyperlink" Target="https://podminky.urs.cz/item/CS_URS_2024_02/HZS2151" TargetMode="External"/><Relationship Id="rId234" Type="http://schemas.openxmlformats.org/officeDocument/2006/relationships/hyperlink" Target="https://podminky.urs.cz/item/CS_URS_2024_02/771111011" TargetMode="External"/><Relationship Id="rId2" Type="http://schemas.openxmlformats.org/officeDocument/2006/relationships/hyperlink" Target="https://podminky.urs.cz/item/CS_URS_2024_02/115101301" TargetMode="External"/><Relationship Id="rId29" Type="http://schemas.openxmlformats.org/officeDocument/2006/relationships/hyperlink" Target="https://podminky.urs.cz/item/CS_URS_2024_02/273351122" TargetMode="External"/><Relationship Id="rId255" Type="http://schemas.openxmlformats.org/officeDocument/2006/relationships/hyperlink" Target="https://podminky.urs.cz/item/CS_URS_2024_02/713121111" TargetMode="External"/><Relationship Id="rId276" Type="http://schemas.openxmlformats.org/officeDocument/2006/relationships/hyperlink" Target="https://podminky.urs.cz/item/CS_URS_2024_02/632481213" TargetMode="External"/><Relationship Id="rId297" Type="http://schemas.openxmlformats.org/officeDocument/2006/relationships/hyperlink" Target="https://podminky.urs.cz/item/CS_URS_2024_02/HZS232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2/132554101" TargetMode="External"/><Relationship Id="rId18" Type="http://schemas.openxmlformats.org/officeDocument/2006/relationships/hyperlink" Target="https://podminky.urs.cz/item/CS_URS_2024_02/151101101" TargetMode="External"/><Relationship Id="rId26" Type="http://schemas.openxmlformats.org/officeDocument/2006/relationships/hyperlink" Target="https://podminky.urs.cz/item/CS_URS_2024_02/174111102" TargetMode="External"/><Relationship Id="rId39" Type="http://schemas.openxmlformats.org/officeDocument/2006/relationships/hyperlink" Target="https://podminky.urs.cz/item/CS_URS_2024_02/171201231" TargetMode="External"/><Relationship Id="rId21" Type="http://schemas.openxmlformats.org/officeDocument/2006/relationships/hyperlink" Target="https://podminky.urs.cz/item/CS_URS_2024_02/151101112" TargetMode="External"/><Relationship Id="rId34" Type="http://schemas.openxmlformats.org/officeDocument/2006/relationships/hyperlink" Target="https://podminky.urs.cz/item/CS_URS_2024_02/162751157" TargetMode="External"/><Relationship Id="rId42" Type="http://schemas.openxmlformats.org/officeDocument/2006/relationships/hyperlink" Target="https://podminky.urs.cz/item/CS_URS_2024_02/HZS1291" TargetMode="External"/><Relationship Id="rId47" Type="http://schemas.openxmlformats.org/officeDocument/2006/relationships/hyperlink" Target="https://podminky.urs.cz/item/CS_URS_2024_02/721174043" TargetMode="External"/><Relationship Id="rId50" Type="http://schemas.openxmlformats.org/officeDocument/2006/relationships/hyperlink" Target="https://podminky.urs.cz/item/CS_URS_2024_02/721175211" TargetMode="External"/><Relationship Id="rId55" Type="http://schemas.openxmlformats.org/officeDocument/2006/relationships/hyperlink" Target="https://podminky.urs.cz/item/CS_URS_2024_02/998721201" TargetMode="External"/><Relationship Id="rId63" Type="http://schemas.openxmlformats.org/officeDocument/2006/relationships/hyperlink" Target="https://podminky.urs.cz/item/CS_URS_2024_02/998725201" TargetMode="External"/><Relationship Id="rId7" Type="http://schemas.openxmlformats.org/officeDocument/2006/relationships/hyperlink" Target="https://podminky.urs.cz/item/CS_URS_2024_02/132254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39711111" TargetMode="External"/><Relationship Id="rId20" Type="http://schemas.openxmlformats.org/officeDocument/2006/relationships/hyperlink" Target="https://podminky.urs.cz/item/CS_URS_2024_02/151101111" TargetMode="External"/><Relationship Id="rId29" Type="http://schemas.openxmlformats.org/officeDocument/2006/relationships/hyperlink" Target="https://podminky.urs.cz/item/CS_URS_2024_02/167151101" TargetMode="External"/><Relationship Id="rId41" Type="http://schemas.openxmlformats.org/officeDocument/2006/relationships/hyperlink" Target="https://podminky.urs.cz/item/CS_URS_2024_02/998276101" TargetMode="External"/><Relationship Id="rId54" Type="http://schemas.openxmlformats.org/officeDocument/2006/relationships/hyperlink" Target="https://podminky.urs.cz/item/CS_URS_2024_02/721290112" TargetMode="External"/><Relationship Id="rId62" Type="http://schemas.openxmlformats.org/officeDocument/2006/relationships/hyperlink" Target="https://podminky.urs.cz/item/CS_URS_2024_02/HZS221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hyperlink" Target="https://podminky.urs.cz/item/CS_URS_2024_02/162211209" TargetMode="External"/><Relationship Id="rId32" Type="http://schemas.openxmlformats.org/officeDocument/2006/relationships/hyperlink" Target="https://podminky.urs.cz/item/CS_URS_2024_02/162751117" TargetMode="External"/><Relationship Id="rId37" Type="http://schemas.openxmlformats.org/officeDocument/2006/relationships/hyperlink" Target="https://podminky.urs.cz/item/CS_URS_2024_02/162751159" TargetMode="External"/><Relationship Id="rId40" Type="http://schemas.openxmlformats.org/officeDocument/2006/relationships/hyperlink" Target="https://podminky.urs.cz/item/CS_URS_2024_02/451573111" TargetMode="External"/><Relationship Id="rId45" Type="http://schemas.openxmlformats.org/officeDocument/2006/relationships/hyperlink" Target="https://podminky.urs.cz/item/CS_URS_2024_02/721173404" TargetMode="External"/><Relationship Id="rId53" Type="http://schemas.openxmlformats.org/officeDocument/2006/relationships/hyperlink" Target="https://podminky.urs.cz/item/CS_URS_2024_02/721290111" TargetMode="External"/><Relationship Id="rId58" Type="http://schemas.openxmlformats.org/officeDocument/2006/relationships/hyperlink" Target="https://podminky.urs.cz/item/CS_URS_2024_02/722130238"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39001101" TargetMode="External"/><Relationship Id="rId23" Type="http://schemas.openxmlformats.org/officeDocument/2006/relationships/hyperlink" Target="https://podminky.urs.cz/item/CS_URS_2024_02/16221121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39" TargetMode="External"/><Relationship Id="rId49" Type="http://schemas.openxmlformats.org/officeDocument/2006/relationships/hyperlink" Target="https://podminky.urs.cz/item/CS_URS_2024_02/721174045" TargetMode="External"/><Relationship Id="rId57" Type="http://schemas.openxmlformats.org/officeDocument/2006/relationships/hyperlink" Target="https://podminky.urs.cz/item/CS_URS_2024_02/722130233" TargetMode="External"/><Relationship Id="rId61" Type="http://schemas.openxmlformats.org/officeDocument/2006/relationships/hyperlink" Target="https://podminky.urs.cz/item/CS_URS_2024_02/99872220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51101102" TargetMode="External"/><Relationship Id="rId31" Type="http://schemas.openxmlformats.org/officeDocument/2006/relationships/hyperlink" Target="https://podminky.urs.cz/item/CS_URS_2024_02/167151103" TargetMode="External"/><Relationship Id="rId44" Type="http://schemas.openxmlformats.org/officeDocument/2006/relationships/hyperlink" Target="https://podminky.urs.cz/item/CS_URS_2024_02/721173403" TargetMode="External"/><Relationship Id="rId52" Type="http://schemas.openxmlformats.org/officeDocument/2006/relationships/hyperlink" Target="https://podminky.urs.cz/item/CS_URS_2024_02/721175214" TargetMode="External"/><Relationship Id="rId60" Type="http://schemas.openxmlformats.org/officeDocument/2006/relationships/hyperlink" Target="https://podminky.urs.cz/item/CS_URS_2024_02/722290234" TargetMode="External"/><Relationship Id="rId65" Type="http://schemas.openxmlformats.org/officeDocument/2006/relationships/drawing" Target="../drawings/drawing5.xm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1" TargetMode="External"/><Relationship Id="rId14" Type="http://schemas.openxmlformats.org/officeDocument/2006/relationships/hyperlink" Target="https://podminky.urs.cz/item/CS_URS_2024_02/132554201" TargetMode="External"/><Relationship Id="rId22" Type="http://schemas.openxmlformats.org/officeDocument/2006/relationships/hyperlink" Target="https://podminky.urs.cz/item/CS_URS_2024_02/162211201" TargetMode="External"/><Relationship Id="rId27" Type="http://schemas.openxmlformats.org/officeDocument/2006/relationships/hyperlink" Target="https://podminky.urs.cz/item/CS_URS_2024_02/174151101" TargetMode="External"/><Relationship Id="rId30" Type="http://schemas.openxmlformats.org/officeDocument/2006/relationships/hyperlink" Target="https://podminky.urs.cz/item/CS_URS_2024_02/167151102" TargetMode="External"/><Relationship Id="rId35" Type="http://schemas.openxmlformats.org/officeDocument/2006/relationships/hyperlink" Target="https://podminky.urs.cz/item/CS_URS_2024_02/162751119" TargetMode="External"/><Relationship Id="rId43" Type="http://schemas.openxmlformats.org/officeDocument/2006/relationships/hyperlink" Target="https://podminky.urs.cz/item/CS_URS_2024_02/721173402" TargetMode="External"/><Relationship Id="rId48" Type="http://schemas.openxmlformats.org/officeDocument/2006/relationships/hyperlink" Target="https://podminky.urs.cz/item/CS_URS_2024_02/721174044" TargetMode="External"/><Relationship Id="rId56" Type="http://schemas.openxmlformats.org/officeDocument/2006/relationships/hyperlink" Target="https://podminky.urs.cz/item/CS_URS_2024_02/HZS2211" TargetMode="External"/><Relationship Id="rId64" Type="http://schemas.openxmlformats.org/officeDocument/2006/relationships/hyperlink" Target="https://podminky.urs.cz/item/CS_URS_2024_02/HZS2492" TargetMode="External"/><Relationship Id="rId8" Type="http://schemas.openxmlformats.org/officeDocument/2006/relationships/hyperlink" Target="https://podminky.urs.cz/item/CS_URS_2024_02/132254201" TargetMode="External"/><Relationship Id="rId51" Type="http://schemas.openxmlformats.org/officeDocument/2006/relationships/hyperlink" Target="https://podminky.urs.cz/item/CS_URS_2024_02/721175212" TargetMode="External"/><Relationship Id="rId3" Type="http://schemas.openxmlformats.org/officeDocument/2006/relationships/hyperlink" Target="https://podminky.urs.cz/item/CS_URS_2024_02/1190014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39712111" TargetMode="External"/><Relationship Id="rId25" Type="http://schemas.openxmlformats.org/officeDocument/2006/relationships/hyperlink" Target="https://podminky.urs.cz/item/CS_URS_2024_02/162211219" TargetMode="External"/><Relationship Id="rId33" Type="http://schemas.openxmlformats.org/officeDocument/2006/relationships/hyperlink" Target="https://podminky.urs.cz/item/CS_URS_2024_02/162751137" TargetMode="External"/><Relationship Id="rId38" Type="http://schemas.openxmlformats.org/officeDocument/2006/relationships/hyperlink" Target="https://podminky.urs.cz/item/CS_URS_2024_02/171251101" TargetMode="External"/><Relationship Id="rId46" Type="http://schemas.openxmlformats.org/officeDocument/2006/relationships/hyperlink" Target="https://podminky.urs.cz/item/CS_URS_2024_02/721174041" TargetMode="External"/><Relationship Id="rId59" Type="http://schemas.openxmlformats.org/officeDocument/2006/relationships/hyperlink" Target="https://podminky.urs.cz/item/CS_URS_2024_02/72229022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132354204" TargetMode="External"/><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2751139" TargetMode="External"/><Relationship Id="rId39" Type="http://schemas.openxmlformats.org/officeDocument/2006/relationships/hyperlink" Target="https://podminky.urs.cz/item/CS_URS_2024_02/HZS1291"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3" TargetMode="External"/><Relationship Id="rId34" Type="http://schemas.openxmlformats.org/officeDocument/2006/relationships/hyperlink" Target="https://podminky.urs.cz/item/CS_URS_2024_02/899722114" TargetMode="External"/><Relationship Id="rId7" Type="http://schemas.openxmlformats.org/officeDocument/2006/relationships/hyperlink" Target="https://podminky.urs.cz/item/CS_URS_2024_02/132254204"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51101" TargetMode="External"/><Relationship Id="rId25" Type="http://schemas.openxmlformats.org/officeDocument/2006/relationships/hyperlink" Target="https://podminky.urs.cz/item/CS_URS_2024_02/162751119" TargetMode="External"/><Relationship Id="rId33" Type="http://schemas.openxmlformats.org/officeDocument/2006/relationships/hyperlink" Target="https://podminky.urs.cz/item/CS_URS_2024_02/899721112" TargetMode="External"/><Relationship Id="rId38" Type="http://schemas.openxmlformats.org/officeDocument/2006/relationships/hyperlink" Target="https://podminky.urs.cz/item/CS_URS_2024_02/230170014"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51112" TargetMode="External"/><Relationship Id="rId29" Type="http://schemas.openxmlformats.org/officeDocument/2006/relationships/hyperlink" Target="https://podminky.urs.cz/item/CS_URS_2024_02/17120123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57" TargetMode="External"/><Relationship Id="rId32" Type="http://schemas.openxmlformats.org/officeDocument/2006/relationships/hyperlink" Target="https://podminky.urs.cz/item/CS_URS_2024_02/452311131" TargetMode="External"/><Relationship Id="rId37" Type="http://schemas.openxmlformats.org/officeDocument/2006/relationships/hyperlink" Target="https://podminky.urs.cz/item/CS_URS_2024_02/230170004" TargetMode="External"/><Relationship Id="rId40" Type="http://schemas.openxmlformats.org/officeDocument/2006/relationships/drawing" Target="../drawings/drawing6.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751137" TargetMode="External"/><Relationship Id="rId28" Type="http://schemas.openxmlformats.org/officeDocument/2006/relationships/hyperlink" Target="https://podminky.urs.cz/item/CS_URS_2024_02/171251101" TargetMode="External"/><Relationship Id="rId36"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554202" TargetMode="External"/><Relationship Id="rId19" Type="http://schemas.openxmlformats.org/officeDocument/2006/relationships/hyperlink" Target="https://podminky.urs.cz/item/CS_URS_2024_02/167151111" TargetMode="External"/><Relationship Id="rId31" Type="http://schemas.openxmlformats.org/officeDocument/2006/relationships/hyperlink" Target="https://podminky.urs.cz/item/CS_URS_2024_02/45157311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5420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751117" TargetMode="External"/><Relationship Id="rId27" Type="http://schemas.openxmlformats.org/officeDocument/2006/relationships/hyperlink" Target="https://podminky.urs.cz/item/CS_URS_2024_02/162751159" TargetMode="External"/><Relationship Id="rId30" Type="http://schemas.openxmlformats.org/officeDocument/2006/relationships/hyperlink" Target="https://podminky.urs.cz/item/CS_URS_2024_02/451541111" TargetMode="External"/><Relationship Id="rId35" Type="http://schemas.openxmlformats.org/officeDocument/2006/relationships/hyperlink" Target="https://podminky.urs.cz/item/CS_URS_2024_02/99827610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151101102" TargetMode="External"/><Relationship Id="rId18" Type="http://schemas.openxmlformats.org/officeDocument/2006/relationships/hyperlink" Target="https://podminky.urs.cz/item/CS_URS_2024_02/175111101" TargetMode="External"/><Relationship Id="rId26" Type="http://schemas.openxmlformats.org/officeDocument/2006/relationships/hyperlink" Target="https://podminky.urs.cz/item/CS_URS_2024_02/167111101" TargetMode="External"/><Relationship Id="rId39" Type="http://schemas.openxmlformats.org/officeDocument/2006/relationships/hyperlink" Target="https://podminky.urs.cz/item/CS_URS_2024_02/162751139"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2211311" TargetMode="External"/><Relationship Id="rId34" Type="http://schemas.openxmlformats.org/officeDocument/2006/relationships/hyperlink" Target="https://podminky.urs.cz/item/CS_URS_2024_02/162211339"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HZS129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171251201" TargetMode="External"/><Relationship Id="rId33" Type="http://schemas.openxmlformats.org/officeDocument/2006/relationships/hyperlink" Target="https://podminky.urs.cz/item/CS_URS_2024_02/162211329" TargetMode="External"/><Relationship Id="rId38" Type="http://schemas.openxmlformats.org/officeDocument/2006/relationships/hyperlink" Target="https://podminky.urs.cz/item/CS_URS_2024_02/162751119" TargetMode="External"/><Relationship Id="rId46" Type="http://schemas.openxmlformats.org/officeDocument/2006/relationships/hyperlink" Target="https://podminky.urs.cz/item/CS_URS_2024_02/998276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1152501" TargetMode="External"/><Relationship Id="rId20" Type="http://schemas.openxmlformats.org/officeDocument/2006/relationships/hyperlink" Target="https://podminky.urs.cz/item/CS_URS_2024_02/167111102" TargetMode="External"/><Relationship Id="rId29" Type="http://schemas.openxmlformats.org/officeDocument/2006/relationships/hyperlink" Target="https://podminky.urs.cz/item/CS_URS_2024_02/162211311" TargetMode="External"/><Relationship Id="rId41" Type="http://schemas.openxmlformats.org/officeDocument/2006/relationships/hyperlink" Target="https://podminky.urs.cz/item/CS_URS_2024_02/171251101"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211329" TargetMode="External"/><Relationship Id="rId32" Type="http://schemas.openxmlformats.org/officeDocument/2006/relationships/hyperlink" Target="https://podminky.urs.cz/item/CS_URS_2024_02/162211319" TargetMode="External"/><Relationship Id="rId37" Type="http://schemas.openxmlformats.org/officeDocument/2006/relationships/hyperlink" Target="https://podminky.urs.cz/item/CS_URS_2024_02/162751157" TargetMode="External"/><Relationship Id="rId40" Type="http://schemas.openxmlformats.org/officeDocument/2006/relationships/hyperlink" Target="https://podminky.urs.cz/item/CS_URS_2024_02/162751159" TargetMode="External"/><Relationship Id="rId45" Type="http://schemas.openxmlformats.org/officeDocument/2006/relationships/hyperlink" Target="https://podminky.urs.cz/item/CS_URS_2024_02/899722114"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2" TargetMode="External"/><Relationship Id="rId23" Type="http://schemas.openxmlformats.org/officeDocument/2006/relationships/hyperlink" Target="https://podminky.urs.cz/item/CS_URS_2024_02/162211321" TargetMode="External"/><Relationship Id="rId28" Type="http://schemas.openxmlformats.org/officeDocument/2006/relationships/hyperlink" Target="https://podminky.urs.cz/item/CS_URS_2024_02/167111103" TargetMode="External"/><Relationship Id="rId36" Type="http://schemas.openxmlformats.org/officeDocument/2006/relationships/hyperlink" Target="https://podminky.urs.cz/item/CS_URS_2024_02/162751137" TargetMode="External"/><Relationship Id="rId49" Type="http://schemas.openxmlformats.org/officeDocument/2006/relationships/hyperlink" Target="https://podminky.urs.cz/item/CS_URS_2024_02/230170014"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7111101" TargetMode="External"/><Relationship Id="rId31" Type="http://schemas.openxmlformats.org/officeDocument/2006/relationships/hyperlink" Target="https://podminky.urs.cz/item/CS_URS_2024_02/162211331" TargetMode="External"/><Relationship Id="rId44" Type="http://schemas.openxmlformats.org/officeDocument/2006/relationships/hyperlink" Target="https://podminky.urs.cz/item/CS_URS_2024_02/899721112"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51101111" TargetMode="External"/><Relationship Id="rId22" Type="http://schemas.openxmlformats.org/officeDocument/2006/relationships/hyperlink" Target="https://podminky.urs.cz/item/CS_URS_2024_02/162211319" TargetMode="External"/><Relationship Id="rId27" Type="http://schemas.openxmlformats.org/officeDocument/2006/relationships/hyperlink" Target="https://podminky.urs.cz/item/CS_URS_2024_02/167111102" TargetMode="External"/><Relationship Id="rId30" Type="http://schemas.openxmlformats.org/officeDocument/2006/relationships/hyperlink" Target="https://podminky.urs.cz/item/CS_URS_2024_02/162211321" TargetMode="External"/><Relationship Id="rId35" Type="http://schemas.openxmlformats.org/officeDocument/2006/relationships/hyperlink" Target="https://podminky.urs.cz/item/CS_URS_2024_02/162751117" TargetMode="External"/><Relationship Id="rId43" Type="http://schemas.openxmlformats.org/officeDocument/2006/relationships/hyperlink" Target="https://podminky.urs.cz/item/CS_URS_2024_02/451573111" TargetMode="External"/><Relationship Id="rId48" Type="http://schemas.openxmlformats.org/officeDocument/2006/relationships/hyperlink" Target="https://podminky.urs.cz/item/CS_URS_2024_02/230170004" TargetMode="External"/><Relationship Id="rId8" Type="http://schemas.openxmlformats.org/officeDocument/2006/relationships/hyperlink" Target="https://podminky.urs.cz/item/CS_URS_2024_02/132312222" TargetMode="External"/><Relationship Id="rId5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32254201" TargetMode="External"/><Relationship Id="rId13" Type="http://schemas.openxmlformats.org/officeDocument/2006/relationships/hyperlink" Target="https://podminky.urs.cz/item/CS_URS_2024_02/139001101" TargetMode="External"/><Relationship Id="rId18" Type="http://schemas.openxmlformats.org/officeDocument/2006/relationships/hyperlink" Target="https://podminky.urs.cz/item/CS_URS_2024_02/167151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71251201" TargetMode="External"/><Relationship Id="rId7" Type="http://schemas.openxmlformats.org/officeDocument/2006/relationships/hyperlink" Target="https://podminky.urs.cz/item/CS_URS_2024_02/132254102" TargetMode="External"/><Relationship Id="rId12" Type="http://schemas.openxmlformats.org/officeDocument/2006/relationships/hyperlink" Target="https://podminky.urs.cz/item/CS_URS_2024_02/132454201" TargetMode="External"/><Relationship Id="rId1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74151101" TargetMode="External"/><Relationship Id="rId20" Type="http://schemas.openxmlformats.org/officeDocument/2006/relationships/hyperlink" Target="https://podminky.urs.cz/item/CS_URS_2024_02/162351123" TargetMode="Externa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2454101" TargetMode="External"/><Relationship Id="rId24" Type="http://schemas.openxmlformats.org/officeDocument/2006/relationships/drawing" Target="../drawings/drawing8.xm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51101111" TargetMode="External"/><Relationship Id="rId23" Type="http://schemas.openxmlformats.org/officeDocument/2006/relationships/hyperlink" Target="https://podminky.urs.cz/item/CS_URS_2024_02/HZS1291" TargetMode="External"/><Relationship Id="rId10" Type="http://schemas.openxmlformats.org/officeDocument/2006/relationships/hyperlink" Target="https://podminky.urs.cz/item/CS_URS_2024_02/132354201" TargetMode="External"/><Relationship Id="rId19" Type="http://schemas.openxmlformats.org/officeDocument/2006/relationships/hyperlink" Target="https://podminky.urs.cz/item/CS_URS_2024_02/162351103"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354102" TargetMode="External"/><Relationship Id="rId14" Type="http://schemas.openxmlformats.org/officeDocument/2006/relationships/hyperlink" Target="https://podminky.urs.cz/item/CS_URS_2024_02/151101101" TargetMode="External"/><Relationship Id="rId22" Type="http://schemas.openxmlformats.org/officeDocument/2006/relationships/hyperlink" Target="https://podminky.urs.cz/item/CS_URS_2024_02/9982761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132312222" TargetMode="External"/><Relationship Id="rId13" Type="http://schemas.openxmlformats.org/officeDocument/2006/relationships/hyperlink" Target="https://podminky.urs.cz/item/CS_URS_2024_02/151101111" TargetMode="External"/><Relationship Id="rId18" Type="http://schemas.openxmlformats.org/officeDocument/2006/relationships/hyperlink" Target="https://podminky.urs.cz/item/CS_URS_2024_02/162351103" TargetMode="External"/><Relationship Id="rId26" Type="http://schemas.openxmlformats.org/officeDocument/2006/relationships/hyperlink" Target="https://podminky.urs.cz/item/CS_URS_2024_02/162751157" TargetMode="External"/><Relationship Id="rId39" Type="http://schemas.openxmlformats.org/officeDocument/2006/relationships/hyperlink" Target="https://podminky.urs.cz/item/CS_URS_2024_02/998273102" TargetMode="External"/><Relationship Id="rId3" Type="http://schemas.openxmlformats.org/officeDocument/2006/relationships/hyperlink" Target="https://podminky.urs.cz/item/CS_URS_2024_02/119001402" TargetMode="External"/><Relationship Id="rId21" Type="http://schemas.openxmlformats.org/officeDocument/2006/relationships/hyperlink" Target="https://podminky.urs.cz/item/CS_URS_2024_02/167151101" TargetMode="External"/><Relationship Id="rId34" Type="http://schemas.openxmlformats.org/officeDocument/2006/relationships/hyperlink" Target="https://podminky.urs.cz/item/CS_URS_2024_02/892271111" TargetMode="External"/><Relationship Id="rId7" Type="http://schemas.openxmlformats.org/officeDocument/2006/relationships/hyperlink" Target="https://podminky.urs.cz/item/CS_URS_2024_02/132212222" TargetMode="External"/><Relationship Id="rId12" Type="http://schemas.openxmlformats.org/officeDocument/2006/relationships/hyperlink" Target="https://podminky.urs.cz/item/CS_URS_2024_02/151101101" TargetMode="External"/><Relationship Id="rId17" Type="http://schemas.openxmlformats.org/officeDocument/2006/relationships/hyperlink" Target="https://podminky.urs.cz/item/CS_URS_2024_02/167151102" TargetMode="External"/><Relationship Id="rId25" Type="http://schemas.openxmlformats.org/officeDocument/2006/relationships/hyperlink" Target="https://podminky.urs.cz/item/CS_URS_2024_02/162751137" TargetMode="External"/><Relationship Id="rId33" Type="http://schemas.openxmlformats.org/officeDocument/2006/relationships/hyperlink" Target="https://podminky.urs.cz/item/CS_URS_2024_02/892273122" TargetMode="External"/><Relationship Id="rId38" Type="http://schemas.openxmlformats.org/officeDocument/2006/relationships/hyperlink" Target="https://podminky.urs.cz/item/CS_URS_2023_01/899999101%20SPC" TargetMode="External"/><Relationship Id="rId2" Type="http://schemas.openxmlformats.org/officeDocument/2006/relationships/hyperlink" Target="https://podminky.urs.cz/item/CS_URS_2024_02/115101301" TargetMode="External"/><Relationship Id="rId16" Type="http://schemas.openxmlformats.org/officeDocument/2006/relationships/hyperlink" Target="https://podminky.urs.cz/item/CS_URS_2024_02/167151101" TargetMode="External"/><Relationship Id="rId20" Type="http://schemas.openxmlformats.org/officeDocument/2006/relationships/hyperlink" Target="https://podminky.urs.cz/item/CS_URS_2024_02/171251201" TargetMode="External"/><Relationship Id="rId29" Type="http://schemas.openxmlformats.org/officeDocument/2006/relationships/hyperlink" Target="https://podminky.urs.cz/item/CS_URS_2024_02/162751159" TargetMode="External"/><Relationship Id="rId41" Type="http://schemas.openxmlformats.org/officeDocument/2006/relationships/drawing" Target="../drawings/drawing9.xml"/><Relationship Id="rId1" Type="http://schemas.openxmlformats.org/officeDocument/2006/relationships/hyperlink" Target="https://podminky.urs.cz/item/CS_URS_2024_02/115101201" TargetMode="External"/><Relationship Id="rId6" Type="http://schemas.openxmlformats.org/officeDocument/2006/relationships/hyperlink" Target="https://podminky.urs.cz/item/CS_URS_2024_02/119001422" TargetMode="External"/><Relationship Id="rId11" Type="http://schemas.openxmlformats.org/officeDocument/2006/relationships/hyperlink" Target="https://podminky.urs.cz/item/CS_URS_2024_02/139001101" TargetMode="External"/><Relationship Id="rId24" Type="http://schemas.openxmlformats.org/officeDocument/2006/relationships/hyperlink" Target="https://podminky.urs.cz/item/CS_URS_2024_02/162751117" TargetMode="External"/><Relationship Id="rId32" Type="http://schemas.openxmlformats.org/officeDocument/2006/relationships/hyperlink" Target="https://podminky.urs.cz/item/CS_URS_2024_02/451573111" TargetMode="External"/><Relationship Id="rId37" Type="http://schemas.openxmlformats.org/officeDocument/2006/relationships/hyperlink" Target="https://podminky.urs.cz/item/CS_URS_2024_02/899722114" TargetMode="External"/><Relationship Id="rId40" Type="http://schemas.openxmlformats.org/officeDocument/2006/relationships/hyperlink" Target="https://podminky.urs.cz/item/CS_URS_2024_02/HZS1291" TargetMode="External"/><Relationship Id="rId5" Type="http://schemas.openxmlformats.org/officeDocument/2006/relationships/hyperlink" Target="https://podminky.urs.cz/item/CS_URS_2024_02/119001412" TargetMode="External"/><Relationship Id="rId15" Type="http://schemas.openxmlformats.org/officeDocument/2006/relationships/hyperlink" Target="https://podminky.urs.cz/item/CS_URS_2024_02/175111101" TargetMode="External"/><Relationship Id="rId23" Type="http://schemas.openxmlformats.org/officeDocument/2006/relationships/hyperlink" Target="https://podminky.urs.cz/item/CS_URS_2024_02/167151103" TargetMode="External"/><Relationship Id="rId28" Type="http://schemas.openxmlformats.org/officeDocument/2006/relationships/hyperlink" Target="https://podminky.urs.cz/item/CS_URS_2024_02/162751139" TargetMode="External"/><Relationship Id="rId36" Type="http://schemas.openxmlformats.org/officeDocument/2006/relationships/hyperlink" Target="https://podminky.urs.cz/item/CS_URS_2024_02/899721111" TargetMode="External"/><Relationship Id="rId10" Type="http://schemas.openxmlformats.org/officeDocument/2006/relationships/hyperlink" Target="https://podminky.urs.cz/item/CS_URS_2024_02/138511201" TargetMode="External"/><Relationship Id="rId19" Type="http://schemas.openxmlformats.org/officeDocument/2006/relationships/hyperlink" Target="https://podminky.urs.cz/item/CS_URS_2024_02/162351123" TargetMode="External"/><Relationship Id="rId31" Type="http://schemas.openxmlformats.org/officeDocument/2006/relationships/hyperlink" Target="https://podminky.urs.cz/item/CS_URS_2024_02/171201231" TargetMode="External"/><Relationship Id="rId4" Type="http://schemas.openxmlformats.org/officeDocument/2006/relationships/hyperlink" Target="https://podminky.urs.cz/item/CS_URS_2024_02/119001406" TargetMode="External"/><Relationship Id="rId9" Type="http://schemas.openxmlformats.org/officeDocument/2006/relationships/hyperlink" Target="https://podminky.urs.cz/item/CS_URS_2024_02/132412222" TargetMode="External"/><Relationship Id="rId14" Type="http://schemas.openxmlformats.org/officeDocument/2006/relationships/hyperlink" Target="https://podminky.urs.cz/item/CS_URS_2024_02/174151101" TargetMode="External"/><Relationship Id="rId22" Type="http://schemas.openxmlformats.org/officeDocument/2006/relationships/hyperlink" Target="https://podminky.urs.cz/item/CS_URS_2024_02/167151102"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51101" TargetMode="External"/><Relationship Id="rId35" Type="http://schemas.openxmlformats.org/officeDocument/2006/relationships/hyperlink" Target="https://podminky.urs.cz/item/CS_URS_2024_02/8923721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HZS3211" TargetMode="External"/><Relationship Id="rId3" Type="http://schemas.openxmlformats.org/officeDocument/2006/relationships/hyperlink" Target="https://podminky.urs.cz/item/CS_URS_2024_02/998751201" TargetMode="External"/><Relationship Id="rId7" Type="http://schemas.openxmlformats.org/officeDocument/2006/relationships/hyperlink" Target="https://podminky.urs.cz/item/CS_URS_2024_02/99875120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HZS3211" TargetMode="External"/><Relationship Id="rId5" Type="http://schemas.openxmlformats.org/officeDocument/2006/relationships/hyperlink" Target="https://podminky.urs.cz/item/CS_URS_2024_02/998751201" TargetMode="External"/><Relationship Id="rId4" Type="http://schemas.openxmlformats.org/officeDocument/2006/relationships/hyperlink" Target="https://podminky.urs.cz/item/CS_URS_2024_02/HZS321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734201" TargetMode="External"/><Relationship Id="rId13" Type="http://schemas.openxmlformats.org/officeDocument/2006/relationships/hyperlink" Target="https://podminky.urs.cz/item/CS_URS_2024_02/HZS2221" TargetMode="External"/><Relationship Id="rId3" Type="http://schemas.openxmlformats.org/officeDocument/2006/relationships/hyperlink" Target="https://podminky.urs.cz/item/CS_URS_2024_02/733291101" TargetMode="External"/><Relationship Id="rId7" Type="http://schemas.openxmlformats.org/officeDocument/2006/relationships/hyperlink" Target="https://podminky.urs.cz/item/CS_URS_2024_02/HZS2221" TargetMode="External"/><Relationship Id="rId12" Type="http://schemas.openxmlformats.org/officeDocument/2006/relationships/hyperlink" Target="https://podminky.urs.cz/item/CS_URS_2024_02/99873520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31201" TargetMode="External"/><Relationship Id="rId6" Type="http://schemas.openxmlformats.org/officeDocument/2006/relationships/hyperlink" Target="https://podminky.urs.cz/item/CS_URS_2024_02/998733201" TargetMode="External"/><Relationship Id="rId11" Type="http://schemas.openxmlformats.org/officeDocument/2006/relationships/hyperlink" Target="https://podminky.urs.cz/item/CS_URS_2024_02/735191910" TargetMode="External"/><Relationship Id="rId5" Type="http://schemas.openxmlformats.org/officeDocument/2006/relationships/hyperlink" Target="https://podminky.urs.cz/item/CS_URS_2024_02/733391101" TargetMode="External"/><Relationship Id="rId10" Type="http://schemas.openxmlformats.org/officeDocument/2006/relationships/hyperlink" Target="https://podminky.urs.cz/item/CS_URS_2024_02/735191905" TargetMode="External"/><Relationship Id="rId4" Type="http://schemas.openxmlformats.org/officeDocument/2006/relationships/hyperlink" Target="https://podminky.urs.cz/item/CS_URS_2024_02/733291102" TargetMode="External"/><Relationship Id="rId9" Type="http://schemas.openxmlformats.org/officeDocument/2006/relationships/hyperlink" Target="https://podminky.urs.cz/item/CS_URS_2024_02/HZS2221"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podminky.urs.cz/item/CS_URS_2024_02/751791401" TargetMode="External"/><Relationship Id="rId7" Type="http://schemas.openxmlformats.org/officeDocument/2006/relationships/hyperlink" Target="https://podminky.urs.cz/item/CS_URS_2024_02/HZS3211" TargetMode="External"/><Relationship Id="rId2" Type="http://schemas.openxmlformats.org/officeDocument/2006/relationships/hyperlink" Target="https://podminky.urs.cz/item/CS_URS_2024_02/HZS3211" TargetMode="External"/><Relationship Id="rId1" Type="http://schemas.openxmlformats.org/officeDocument/2006/relationships/hyperlink" Target="https://podminky.urs.cz/item/CS_URS_2024_02/998751201" TargetMode="External"/><Relationship Id="rId6" Type="http://schemas.openxmlformats.org/officeDocument/2006/relationships/hyperlink" Target="https://podminky.urs.cz/item/CS_URS_2024_02/998751201" TargetMode="External"/><Relationship Id="rId5" Type="http://schemas.openxmlformats.org/officeDocument/2006/relationships/hyperlink" Target="https://podminky.urs.cz/item/CS_URS_2024_02/HZS3211" TargetMode="External"/><Relationship Id="rId4" Type="http://schemas.openxmlformats.org/officeDocument/2006/relationships/hyperlink" Target="https://podminky.urs.cz/item/CS_URS_2024_02/9987512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HZS2231" TargetMode="External"/><Relationship Id="rId13" Type="http://schemas.openxmlformats.org/officeDocument/2006/relationships/hyperlink" Target="https://podminky.urs.cz/item/CS_URS_2024_02/998741201" TargetMode="External"/><Relationship Id="rId3" Type="http://schemas.openxmlformats.org/officeDocument/2006/relationships/hyperlink" Target="https://podminky.urs.cz/item/CS_URS_2024_02/998741201" TargetMode="External"/><Relationship Id="rId7" Type="http://schemas.openxmlformats.org/officeDocument/2006/relationships/hyperlink" Target="https://podminky.urs.cz/item/CS_URS_2024_02/998741201" TargetMode="External"/><Relationship Id="rId12" Type="http://schemas.openxmlformats.org/officeDocument/2006/relationships/hyperlink" Target="https://podminky.urs.cz/item/CS_URS_2024_02/HZS2231" TargetMode="External"/><Relationship Id="rId17" Type="http://schemas.openxmlformats.org/officeDocument/2006/relationships/drawing" Target="../drawings/drawing14.xml"/><Relationship Id="rId2" Type="http://schemas.openxmlformats.org/officeDocument/2006/relationships/hyperlink" Target="https://podminky.urs.cz/item/CS_URS_2024_02/HZS2231" TargetMode="External"/><Relationship Id="rId16"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1201" TargetMode="External"/><Relationship Id="rId6" Type="http://schemas.openxmlformats.org/officeDocument/2006/relationships/hyperlink" Target="https://podminky.urs.cz/item/CS_URS_2024_02/HZS2231" TargetMode="External"/><Relationship Id="rId11" Type="http://schemas.openxmlformats.org/officeDocument/2006/relationships/hyperlink" Target="https://podminky.urs.cz/item/CS_URS_2024_02/998741201" TargetMode="External"/><Relationship Id="rId5" Type="http://schemas.openxmlformats.org/officeDocument/2006/relationships/hyperlink" Target="https://podminky.urs.cz/item/CS_URS_2024_02/998741201" TargetMode="External"/><Relationship Id="rId15" Type="http://schemas.openxmlformats.org/officeDocument/2006/relationships/hyperlink" Target="https://podminky.urs.cz/item/CS_URS_2024_02/998741201" TargetMode="External"/><Relationship Id="rId10" Type="http://schemas.openxmlformats.org/officeDocument/2006/relationships/hyperlink" Target="https://podminky.urs.cz/item/CS_URS_2024_02/HZS2231" TargetMode="External"/><Relationship Id="rId4" Type="http://schemas.openxmlformats.org/officeDocument/2006/relationships/hyperlink" Target="https://podminky.urs.cz/item/CS_URS_2024_02/HZS2231" TargetMode="External"/><Relationship Id="rId9" Type="http://schemas.openxmlformats.org/officeDocument/2006/relationships/hyperlink" Target="https://podminky.urs.cz/item/CS_URS_2024_02/998741201" TargetMode="External"/><Relationship Id="rId14" Type="http://schemas.openxmlformats.org/officeDocument/2006/relationships/hyperlink" Target="https://podminky.urs.cz/item/CS_URS_2024_02/HZS223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2/HZS2221" TargetMode="External"/><Relationship Id="rId13" Type="http://schemas.openxmlformats.org/officeDocument/2006/relationships/hyperlink" Target="https://podminky.urs.cz/item/CS_URS_2024_02/998742201" TargetMode="External"/><Relationship Id="rId3" Type="http://schemas.openxmlformats.org/officeDocument/2006/relationships/hyperlink" Target="https://podminky.urs.cz/item/CS_URS_2024_02/998742201" TargetMode="External"/><Relationship Id="rId7" Type="http://schemas.openxmlformats.org/officeDocument/2006/relationships/hyperlink" Target="https://podminky.urs.cz/item/CS_URS_2024_02/998742201" TargetMode="External"/><Relationship Id="rId12" Type="http://schemas.openxmlformats.org/officeDocument/2006/relationships/hyperlink" Target="https://podminky.urs.cz/item/CS_URS_2024_02/HZS2221" TargetMode="External"/><Relationship Id="rId2" Type="http://schemas.openxmlformats.org/officeDocument/2006/relationships/hyperlink" Target="https://podminky.urs.cz/item/CS_URS_2024_02/HZS222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21" TargetMode="External"/><Relationship Id="rId11" Type="http://schemas.openxmlformats.org/officeDocument/2006/relationships/hyperlink" Target="https://podminky.urs.cz/item/CS_URS_2024_02/998742201" TargetMode="External"/><Relationship Id="rId5" Type="http://schemas.openxmlformats.org/officeDocument/2006/relationships/hyperlink" Target="https://podminky.urs.cz/item/CS_URS_2024_02/998742201" TargetMode="External"/><Relationship Id="rId15" Type="http://schemas.openxmlformats.org/officeDocument/2006/relationships/drawing" Target="../drawings/drawing15.xml"/><Relationship Id="rId10" Type="http://schemas.openxmlformats.org/officeDocument/2006/relationships/hyperlink" Target="https://podminky.urs.cz/item/CS_URS_2024_02/HZS2221" TargetMode="External"/><Relationship Id="rId4" Type="http://schemas.openxmlformats.org/officeDocument/2006/relationships/hyperlink" Target="https://podminky.urs.cz/item/CS_URS_2024_02/HZS2221" TargetMode="External"/><Relationship Id="rId9" Type="http://schemas.openxmlformats.org/officeDocument/2006/relationships/hyperlink" Target="https://podminky.urs.cz/item/CS_URS_2024_02/998742201" TargetMode="External"/><Relationship Id="rId14" Type="http://schemas.openxmlformats.org/officeDocument/2006/relationships/hyperlink" Target="https://podminky.urs.cz/item/CS_URS_2024_02/HZS222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odminky.urs.cz/item/CS_URS_2024_02/998742201" TargetMode="External"/><Relationship Id="rId7" Type="http://schemas.openxmlformats.org/officeDocument/2006/relationships/drawing" Target="../drawings/drawing16.xml"/><Relationship Id="rId2" Type="http://schemas.openxmlformats.org/officeDocument/2006/relationships/hyperlink" Target="https://podminky.urs.cz/item/CS_URS_2024_02/HZS2231" TargetMode="External"/><Relationship Id="rId1" Type="http://schemas.openxmlformats.org/officeDocument/2006/relationships/hyperlink" Target="https://podminky.urs.cz/item/CS_URS_2024_02/998742201" TargetMode="External"/><Relationship Id="rId6" Type="http://schemas.openxmlformats.org/officeDocument/2006/relationships/hyperlink" Target="https://podminky.urs.cz/item/CS_URS_2024_02/HZS2231" TargetMode="External"/><Relationship Id="rId5" Type="http://schemas.openxmlformats.org/officeDocument/2006/relationships/hyperlink" Target="https://podminky.urs.cz/item/CS_URS_2024_02/998742201" TargetMode="External"/><Relationship Id="rId4" Type="http://schemas.openxmlformats.org/officeDocument/2006/relationships/hyperlink" Target="https://podminky.urs.cz/item/CS_URS_2024_02/HZS2231"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18215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12101121"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481824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drawing" Target="../drawings/drawing17.xml"/><Relationship Id="rId7" Type="http://schemas.openxmlformats.org/officeDocument/2006/relationships/hyperlink" Target="https://podminky.urs.cz/item/CS_URS_2024_02/174251201" TargetMode="External"/><Relationship Id="rId12" Type="http://schemas.openxmlformats.org/officeDocument/2006/relationships/hyperlink" Target="https://podminky.urs.cz/item/CS_URS_2024_02/182151111" TargetMode="External"/><Relationship Id="rId17" Type="http://schemas.openxmlformats.org/officeDocument/2006/relationships/hyperlink" Target="https://podminky.urs.cz/item/CS_URS_2024_02/18141115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4818242" TargetMode="External"/><Relationship Id="rId38" Type="http://schemas.openxmlformats.org/officeDocument/2006/relationships/hyperlink" Target="https://podminky.urs.cz/item/CS_URS_2024_02/185803111"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1411152"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351103" TargetMode="External"/><Relationship Id="rId1" Type="http://schemas.openxmlformats.org/officeDocument/2006/relationships/hyperlink" Target="https://podminky.urs.cz/item/CS_URS_2024_02/111151103" TargetMode="External"/><Relationship Id="rId6" Type="http://schemas.openxmlformats.org/officeDocument/2006/relationships/hyperlink" Target="https://podminky.urs.cz/item/CS_URS_2024_02/121151113" TargetMode="External"/><Relationship Id="rId11" Type="http://schemas.openxmlformats.org/officeDocument/2006/relationships/hyperlink" Target="https://podminky.urs.cz/item/CS_URS_2024_02/18135100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8241" TargetMode="External"/><Relationship Id="rId37" Type="http://schemas.openxmlformats.org/officeDocument/2006/relationships/hyperlink" Target="https://podminky.urs.cz/item/CS_URS_2024_02/185802133" TargetMode="External"/><Relationship Id="rId40" Type="http://schemas.openxmlformats.org/officeDocument/2006/relationships/hyperlink" Target="https://podminky.urs.cz/item/CS_URS_2024_02/16715110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21151103" TargetMode="External"/><Relationship Id="rId15" Type="http://schemas.openxmlformats.org/officeDocument/2006/relationships/hyperlink" Target="https://podminky.urs.cz/item/CS_URS_2024_02/181411151" TargetMode="External"/><Relationship Id="rId23" Type="http://schemas.openxmlformats.org/officeDocument/2006/relationships/hyperlink" Target="https://podminky.urs.cz/item/CS_URS_2024_02/183403253"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23" TargetMode="External"/><Relationship Id="rId49" Type="http://schemas.openxmlformats.org/officeDocument/2006/relationships/hyperlink" Target="https://podminky.urs.cz/item/CS_URS_2024_02/HZS1291" TargetMode="External"/><Relationship Id="rId10" Type="http://schemas.openxmlformats.org/officeDocument/2006/relationships/hyperlink" Target="https://podminky.urs.cz/item/CS_URS_2024_02/181111123"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81111122" TargetMode="External"/><Relationship Id="rId14" Type="http://schemas.openxmlformats.org/officeDocument/2006/relationships/hyperlink" Target="https://podminky.urs.cz/item/CS_URS_2024_02/182351023" TargetMode="External"/><Relationship Id="rId22" Type="http://schemas.openxmlformats.org/officeDocument/2006/relationships/hyperlink" Target="https://podminky.urs.cz/item/CS_URS_2024_02/183403261"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13" TargetMode="External"/><Relationship Id="rId43" Type="http://schemas.openxmlformats.org/officeDocument/2006/relationships/hyperlink" Target="https://podminky.urs.cz/item/CS_URS_2024_02/167151111" TargetMode="External"/><Relationship Id="rId48" Type="http://schemas.openxmlformats.org/officeDocument/2006/relationships/hyperlink" Target="https://podminky.urs.cz/item/CS_URS_2024_02/998231311" TargetMode="External"/><Relationship Id="rId8" Type="http://schemas.openxmlformats.org/officeDocument/2006/relationships/hyperlink" Target="https://podminky.urs.cz/item/CS_URS_2024_02/18111112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4_02/182111112" TargetMode="External"/><Relationship Id="rId18" Type="http://schemas.openxmlformats.org/officeDocument/2006/relationships/hyperlink" Target="https://podminky.urs.cz/item/CS_URS_2024_02/183403152" TargetMode="External"/><Relationship Id="rId26" Type="http://schemas.openxmlformats.org/officeDocument/2006/relationships/hyperlink" Target="https://podminky.urs.cz/item/CS_URS_2024_02/183451351" TargetMode="External"/><Relationship Id="rId39" Type="http://schemas.openxmlformats.org/officeDocument/2006/relationships/hyperlink" Target="https://podminky.urs.cz/item/CS_URS_2024_02/167111101" TargetMode="External"/><Relationship Id="rId3" Type="http://schemas.openxmlformats.org/officeDocument/2006/relationships/hyperlink" Target="https://podminky.urs.cz/item/CS_URS_2024_02/121112003" TargetMode="External"/><Relationship Id="rId21" Type="http://schemas.openxmlformats.org/officeDocument/2006/relationships/hyperlink" Target="https://podminky.urs.cz/item/CS_URS_2024_02/183403252" TargetMode="External"/><Relationship Id="rId34" Type="http://schemas.openxmlformats.org/officeDocument/2006/relationships/hyperlink" Target="https://podminky.urs.cz/item/CS_URS_2024_02/185802123" TargetMode="External"/><Relationship Id="rId42" Type="http://schemas.openxmlformats.org/officeDocument/2006/relationships/hyperlink" Target="https://podminky.urs.cz/item/CS_URS_2024_02/171251201" TargetMode="External"/><Relationship Id="rId47" Type="http://schemas.openxmlformats.org/officeDocument/2006/relationships/hyperlink" Target="https://podminky.urs.cz/item/CS_URS_2024_02/171201231" TargetMode="External"/><Relationship Id="rId50" Type="http://schemas.openxmlformats.org/officeDocument/2006/relationships/hyperlink" Target="https://podminky.urs.cz/item/CS_URS_2024_02/HZS1291" TargetMode="External"/><Relationship Id="rId7" Type="http://schemas.openxmlformats.org/officeDocument/2006/relationships/hyperlink" Target="https://podminky.urs.cz/item/CS_URS_2024_02/181111124" TargetMode="External"/><Relationship Id="rId12" Type="http://schemas.openxmlformats.org/officeDocument/2006/relationships/hyperlink" Target="https://podminky.urs.cz/item/CS_URS_2024_02/182111111" TargetMode="External"/><Relationship Id="rId17" Type="http://schemas.openxmlformats.org/officeDocument/2006/relationships/hyperlink" Target="https://podminky.urs.cz/item/CS_URS_2024_02/182311123" TargetMode="External"/><Relationship Id="rId25" Type="http://schemas.openxmlformats.org/officeDocument/2006/relationships/hyperlink" Target="https://podminky.urs.cz/item/CS_URS_2024_02/183403371" TargetMode="External"/><Relationship Id="rId33" Type="http://schemas.openxmlformats.org/officeDocument/2006/relationships/hyperlink" Target="https://podminky.urs.cz/item/CS_URS_2024_02/185802113" TargetMode="External"/><Relationship Id="rId38" Type="http://schemas.openxmlformats.org/officeDocument/2006/relationships/hyperlink" Target="https://podminky.urs.cz/item/CS_URS_2024_02/185804312" TargetMode="External"/><Relationship Id="rId46"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11211101" TargetMode="External"/><Relationship Id="rId16" Type="http://schemas.openxmlformats.org/officeDocument/2006/relationships/hyperlink" Target="https://podminky.urs.cz/item/CS_URS_2024_02/182114121" TargetMode="External"/><Relationship Id="rId20" Type="http://schemas.openxmlformats.org/officeDocument/2006/relationships/hyperlink" Target="https://podminky.urs.cz/item/CS_URS_2024_02/183403161" TargetMode="External"/><Relationship Id="rId29" Type="http://schemas.openxmlformats.org/officeDocument/2006/relationships/hyperlink" Target="https://podminky.urs.cz/item/CS_URS_2024_02/184813511" TargetMode="External"/><Relationship Id="rId41" Type="http://schemas.openxmlformats.org/officeDocument/2006/relationships/hyperlink" Target="https://podminky.urs.cz/item/CS_URS_2024_02/162211319" TargetMode="External"/><Relationship Id="rId1" Type="http://schemas.openxmlformats.org/officeDocument/2006/relationships/hyperlink" Target="https://podminky.urs.cz/item/CS_URS_2024_02/111111101" TargetMode="External"/><Relationship Id="rId6" Type="http://schemas.openxmlformats.org/officeDocument/2006/relationships/hyperlink" Target="https://podminky.urs.cz/item/CS_URS_2024_02/181111123" TargetMode="External"/><Relationship Id="rId11" Type="http://schemas.openxmlformats.org/officeDocument/2006/relationships/hyperlink" Target="https://podminky.urs.cz/item/CS_URS_2024_02/181411153" TargetMode="External"/><Relationship Id="rId24" Type="http://schemas.openxmlformats.org/officeDocument/2006/relationships/hyperlink" Target="https://podminky.urs.cz/item/CS_URS_2024_02/183403353" TargetMode="External"/><Relationship Id="rId32" Type="http://schemas.openxmlformats.org/officeDocument/2006/relationships/hyperlink" Target="https://podminky.urs.cz/item/CS_URS_2024_02/184813514" TargetMode="External"/><Relationship Id="rId37" Type="http://schemas.openxmlformats.org/officeDocument/2006/relationships/hyperlink" Target="https://podminky.urs.cz/item/CS_URS_2024_02/185803111" TargetMode="External"/><Relationship Id="rId40" Type="http://schemas.openxmlformats.org/officeDocument/2006/relationships/hyperlink" Target="https://podminky.urs.cz/item/CS_URS_2024_02/162211311" TargetMode="External"/><Relationship Id="rId45" Type="http://schemas.openxmlformats.org/officeDocument/2006/relationships/hyperlink" Target="https://podminky.urs.cz/item/CS_URS_2024_02/162751119" TargetMode="External"/><Relationship Id="rId5" Type="http://schemas.openxmlformats.org/officeDocument/2006/relationships/hyperlink" Target="https://podminky.urs.cz/item/CS_URS_2024_02/181111122" TargetMode="External"/><Relationship Id="rId15" Type="http://schemas.openxmlformats.org/officeDocument/2006/relationships/hyperlink" Target="https://podminky.urs.cz/item/CS_URS_2024_02/182113121" TargetMode="External"/><Relationship Id="rId23" Type="http://schemas.openxmlformats.org/officeDocument/2006/relationships/hyperlink" Target="https://podminky.urs.cz/item/CS_URS_2024_02/183403261" TargetMode="External"/><Relationship Id="rId28" Type="http://schemas.openxmlformats.org/officeDocument/2006/relationships/hyperlink" Target="https://podminky.urs.cz/item/CS_URS_2024_02/183451511" TargetMode="External"/><Relationship Id="rId36" Type="http://schemas.openxmlformats.org/officeDocument/2006/relationships/hyperlink" Target="https://podminky.urs.cz/item/CS_URS_2024_02/185802143" TargetMode="External"/><Relationship Id="rId49" Type="http://schemas.openxmlformats.org/officeDocument/2006/relationships/hyperlink" Target="https://podminky.urs.cz/item/CS_URS_2024_02/998231431" TargetMode="External"/><Relationship Id="rId10" Type="http://schemas.openxmlformats.org/officeDocument/2006/relationships/hyperlink" Target="https://podminky.urs.cz/item/CS_URS_2024_02/181411152" TargetMode="External"/><Relationship Id="rId19" Type="http://schemas.openxmlformats.org/officeDocument/2006/relationships/hyperlink" Target="https://podminky.urs.cz/item/CS_URS_2024_02/183403153" TargetMode="External"/><Relationship Id="rId31" Type="http://schemas.openxmlformats.org/officeDocument/2006/relationships/hyperlink" Target="https://podminky.urs.cz/item/CS_URS_2024_02/184813513" TargetMode="External"/><Relationship Id="rId44" Type="http://schemas.openxmlformats.org/officeDocument/2006/relationships/hyperlink" Target="https://podminky.urs.cz/item/CS_URS_2024_02/162751117" TargetMode="External"/><Relationship Id="rId4" Type="http://schemas.openxmlformats.org/officeDocument/2006/relationships/hyperlink" Target="https://podminky.urs.cz/item/CS_URS_2024_02/181111121" TargetMode="External"/><Relationship Id="rId9" Type="http://schemas.openxmlformats.org/officeDocument/2006/relationships/hyperlink" Target="https://podminky.urs.cz/item/CS_URS_2024_02/181411151" TargetMode="External"/><Relationship Id="rId14" Type="http://schemas.openxmlformats.org/officeDocument/2006/relationships/hyperlink" Target="https://podminky.urs.cz/item/CS_URS_2024_02/182112121" TargetMode="External"/><Relationship Id="rId22" Type="http://schemas.openxmlformats.org/officeDocument/2006/relationships/hyperlink" Target="https://podminky.urs.cz/item/CS_URS_2024_02/183403253" TargetMode="External"/><Relationship Id="rId27" Type="http://schemas.openxmlformats.org/officeDocument/2006/relationships/hyperlink" Target="https://podminky.urs.cz/item/CS_URS_2024_02/183451431" TargetMode="External"/><Relationship Id="rId30" Type="http://schemas.openxmlformats.org/officeDocument/2006/relationships/hyperlink" Target="https://podminky.urs.cz/item/CS_URS_2024_02/184813512" TargetMode="External"/><Relationship Id="rId35" Type="http://schemas.openxmlformats.org/officeDocument/2006/relationships/hyperlink" Target="https://podminky.urs.cz/item/CS_URS_2024_02/185802133" TargetMode="External"/><Relationship Id="rId43" Type="http://schemas.openxmlformats.org/officeDocument/2006/relationships/hyperlink" Target="https://podminky.urs.cz/item/CS_URS_2024_02/167151101" TargetMode="External"/><Relationship Id="rId48" Type="http://schemas.openxmlformats.org/officeDocument/2006/relationships/hyperlink" Target="https://podminky.urs.cz/item/CS_URS_2024_02/998231411" TargetMode="External"/><Relationship Id="rId8" Type="http://schemas.openxmlformats.org/officeDocument/2006/relationships/hyperlink" Target="https://podminky.urs.cz/item/CS_URS_2024_02/181311103" TargetMode="External"/><Relationship Id="rId5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3" Type="http://schemas.openxmlformats.org/officeDocument/2006/relationships/hyperlink" Target="https://podminky.urs.cz/item/CS_URS_2024_02/119001402" TargetMode="External"/><Relationship Id="rId18" Type="http://schemas.openxmlformats.org/officeDocument/2006/relationships/hyperlink" Target="https://podminky.urs.cz/item/CS_URS_2024_02/122351104" TargetMode="External"/><Relationship Id="rId26" Type="http://schemas.openxmlformats.org/officeDocument/2006/relationships/hyperlink" Target="https://podminky.urs.cz/item/CS_URS_2024_02/139001101" TargetMode="External"/><Relationship Id="rId39" Type="http://schemas.openxmlformats.org/officeDocument/2006/relationships/hyperlink" Target="https://podminky.urs.cz/item/CS_URS_2024_02/171251101" TargetMode="External"/><Relationship Id="rId21" Type="http://schemas.openxmlformats.org/officeDocument/2006/relationships/hyperlink" Target="https://podminky.urs.cz/item/CS_URS_2024_02/129001101" TargetMode="External"/><Relationship Id="rId34" Type="http://schemas.openxmlformats.org/officeDocument/2006/relationships/hyperlink" Target="https://podminky.urs.cz/item/CS_URS_2024_02/162751137" TargetMode="External"/><Relationship Id="rId42" Type="http://schemas.openxmlformats.org/officeDocument/2006/relationships/hyperlink" Target="https://podminky.urs.cz/item/CS_URS_2024_02/212572121" TargetMode="External"/><Relationship Id="rId47" Type="http://schemas.openxmlformats.org/officeDocument/2006/relationships/hyperlink" Target="https://podminky.urs.cz/item/CS_URS_2024_02/564851111" TargetMode="External"/><Relationship Id="rId50" Type="http://schemas.openxmlformats.org/officeDocument/2006/relationships/hyperlink" Target="https://podminky.urs.cz/item/CS_URS_2024_02/564851111" TargetMode="External"/><Relationship Id="rId55" Type="http://schemas.openxmlformats.org/officeDocument/2006/relationships/hyperlink" Target="https://podminky.urs.cz/item/CS_URS_2024_02/561121112" TargetMode="External"/><Relationship Id="rId63" Type="http://schemas.openxmlformats.org/officeDocument/2006/relationships/hyperlink" Target="https://podminky.urs.cz/item/CS_URS_2024_02/915111121" TargetMode="External"/><Relationship Id="rId68" Type="http://schemas.openxmlformats.org/officeDocument/2006/relationships/hyperlink" Target="https://podminky.urs.cz/item/CS_URS_2024_02/916331112" TargetMode="External"/><Relationship Id="rId76" Type="http://schemas.openxmlformats.org/officeDocument/2006/relationships/hyperlink" Target="https://podminky.urs.cz/item/CS_URS_2024_02/997221561" TargetMode="External"/><Relationship Id="rId7" Type="http://schemas.openxmlformats.org/officeDocument/2006/relationships/hyperlink" Target="https://podminky.urs.cz/item/CS_URS_2024_02/113107243" TargetMode="External"/><Relationship Id="rId71" Type="http://schemas.openxmlformats.org/officeDocument/2006/relationships/hyperlink" Target="https://podminky.urs.cz/item/CS_URS_2024_02/99722161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19001422" TargetMode="External"/><Relationship Id="rId29" Type="http://schemas.openxmlformats.org/officeDocument/2006/relationships/hyperlink" Target="https://podminky.urs.cz/item/CS_URS_2024_02/181151321" TargetMode="External"/><Relationship Id="rId11" Type="http://schemas.openxmlformats.org/officeDocument/2006/relationships/hyperlink" Target="https://podminky.urs.cz/item/CS_URS_2024_02/115101201" TargetMode="External"/><Relationship Id="rId24" Type="http://schemas.openxmlformats.org/officeDocument/2006/relationships/hyperlink" Target="https://podminky.urs.cz/item/CS_URS_2024_02/132451101" TargetMode="External"/><Relationship Id="rId32" Type="http://schemas.openxmlformats.org/officeDocument/2006/relationships/hyperlink" Target="https://podminky.urs.cz/item/CS_URS_2024_02/167151103" TargetMode="External"/><Relationship Id="rId37" Type="http://schemas.openxmlformats.org/officeDocument/2006/relationships/hyperlink" Target="https://podminky.urs.cz/item/CS_URS_2024_02/162751139" TargetMode="External"/><Relationship Id="rId40" Type="http://schemas.openxmlformats.org/officeDocument/2006/relationships/hyperlink" Target="https://podminky.urs.cz/item/CS_URS_2024_02/171201231" TargetMode="External"/><Relationship Id="rId45" Type="http://schemas.openxmlformats.org/officeDocument/2006/relationships/hyperlink" Target="https://podminky.urs.cz/item/CS_URS_2024_02/573231111" TargetMode="External"/><Relationship Id="rId53" Type="http://schemas.openxmlformats.org/officeDocument/2006/relationships/hyperlink" Target="https://podminky.urs.cz/item/CS_URS_2024_02/581131312" TargetMode="External"/><Relationship Id="rId58" Type="http://schemas.openxmlformats.org/officeDocument/2006/relationships/hyperlink" Target="https://podminky.urs.cz/item/CS_URS_2024_02/919726123" TargetMode="External"/><Relationship Id="rId66" Type="http://schemas.openxmlformats.org/officeDocument/2006/relationships/hyperlink" Target="https://podminky.urs.cz/item/CS_URS_2024_02/915621111" TargetMode="External"/><Relationship Id="rId74" Type="http://schemas.openxmlformats.org/officeDocument/2006/relationships/hyperlink" Target="https://podminky.urs.cz/item/CS_URS_2024_02/997221873" TargetMode="External"/><Relationship Id="rId79" Type="http://schemas.openxmlformats.org/officeDocument/2006/relationships/hyperlink" Target="https://podminky.urs.cz/item/CS_URS_2024_02/998223011" TargetMode="External"/><Relationship Id="rId5" Type="http://schemas.openxmlformats.org/officeDocument/2006/relationships/hyperlink" Target="https://podminky.urs.cz/item/CS_URS_2024_02/113107136" TargetMode="External"/><Relationship Id="rId61" Type="http://schemas.openxmlformats.org/officeDocument/2006/relationships/hyperlink" Target="https://podminky.urs.cz/item/CS_URS_2024_02/915111111" TargetMode="External"/><Relationship Id="rId82" Type="http://schemas.openxmlformats.org/officeDocument/2006/relationships/drawing" Target="../drawings/drawing19.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22451103" TargetMode="External"/><Relationship Id="rId31" Type="http://schemas.openxmlformats.org/officeDocument/2006/relationships/hyperlink" Target="https://podminky.urs.cz/item/CS_URS_2024_02/167151112" TargetMode="External"/><Relationship Id="rId44" Type="http://schemas.openxmlformats.org/officeDocument/2006/relationships/hyperlink" Target="https://podminky.urs.cz/item/CS_URS_2024_02/577134141" TargetMode="External"/><Relationship Id="rId52" Type="http://schemas.openxmlformats.org/officeDocument/2006/relationships/hyperlink" Target="https://podminky.urs.cz/item/CS_URS_2024_02/564851011" TargetMode="External"/><Relationship Id="rId60" Type="http://schemas.openxmlformats.org/officeDocument/2006/relationships/hyperlink" Target="https://podminky.urs.cz/item/CS_URS_2024_02/914531111" TargetMode="External"/><Relationship Id="rId65" Type="http://schemas.openxmlformats.org/officeDocument/2006/relationships/hyperlink" Target="https://podminky.urs.cz/item/CS_URS_2024_02/915611111" TargetMode="External"/><Relationship Id="rId73" Type="http://schemas.openxmlformats.org/officeDocument/2006/relationships/hyperlink" Target="https://podminky.urs.cz/item/CS_URS_2024_02/997221559" TargetMode="External"/><Relationship Id="rId78" Type="http://schemas.openxmlformats.org/officeDocument/2006/relationships/hyperlink" Target="https://podminky.urs.cz/item/CS_URS_2024_02/997221875" TargetMode="External"/><Relationship Id="rId81" Type="http://schemas.openxmlformats.org/officeDocument/2006/relationships/hyperlink" Target="https://podminky.urs.cz/item/CS_URS_2024_02/HZS129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1406" TargetMode="External"/><Relationship Id="rId22" Type="http://schemas.openxmlformats.org/officeDocument/2006/relationships/hyperlink" Target="https://podminky.urs.cz/item/CS_URS_2024_02/132251101" TargetMode="External"/><Relationship Id="rId27" Type="http://schemas.openxmlformats.org/officeDocument/2006/relationships/hyperlink" Target="https://podminky.urs.cz/item/CS_URS_2024_02/171152501" TargetMode="External"/><Relationship Id="rId30" Type="http://schemas.openxmlformats.org/officeDocument/2006/relationships/hyperlink" Target="https://podminky.urs.cz/item/CS_URS_2024_02/167151111" TargetMode="External"/><Relationship Id="rId35" Type="http://schemas.openxmlformats.org/officeDocument/2006/relationships/hyperlink" Target="https://podminky.urs.cz/item/CS_URS_2024_02/162751157" TargetMode="External"/><Relationship Id="rId43" Type="http://schemas.openxmlformats.org/officeDocument/2006/relationships/hyperlink" Target="https://podminky.urs.cz/item/CS_URS_2024_02/212755214" TargetMode="External"/><Relationship Id="rId48" Type="http://schemas.openxmlformats.org/officeDocument/2006/relationships/hyperlink" Target="https://podminky.urs.cz/item/CS_URS_2024_02/564751111" TargetMode="External"/><Relationship Id="rId56" Type="http://schemas.openxmlformats.org/officeDocument/2006/relationships/hyperlink" Target="https://podminky.urs.cz/item/CS_URS_2024_02/637121112" TargetMode="External"/><Relationship Id="rId64" Type="http://schemas.openxmlformats.org/officeDocument/2006/relationships/hyperlink" Target="https://podminky.urs.cz/item/CS_URS_2024_02/915131111" TargetMode="External"/><Relationship Id="rId69" Type="http://schemas.openxmlformats.org/officeDocument/2006/relationships/hyperlink" Target="https://podminky.urs.cz/item/CS_URS_2024_02/966006132" TargetMode="External"/><Relationship Id="rId77" Type="http://schemas.openxmlformats.org/officeDocument/2006/relationships/hyperlink" Target="https://podminky.urs.cz/item/CS_URS_2024_02/997221569" TargetMode="External"/><Relationship Id="rId8" Type="http://schemas.openxmlformats.org/officeDocument/2006/relationships/hyperlink" Target="https://podminky.urs.cz/item/CS_URS_2024_02/113201112" TargetMode="External"/><Relationship Id="rId51" Type="http://schemas.openxmlformats.org/officeDocument/2006/relationships/hyperlink" Target="https://podminky.urs.cz/item/CS_URS_2024_02/596211120" TargetMode="External"/><Relationship Id="rId72" Type="http://schemas.openxmlformats.org/officeDocument/2006/relationships/hyperlink" Target="https://podminky.urs.cz/item/CS_URS_2024_02/997221551" TargetMode="External"/><Relationship Id="rId80" Type="http://schemas.openxmlformats.org/officeDocument/2006/relationships/hyperlink" Target="https://podminky.urs.cz/item/CS_URS_2024_02/9982251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5101301" TargetMode="External"/><Relationship Id="rId17" Type="http://schemas.openxmlformats.org/officeDocument/2006/relationships/hyperlink" Target="https://podminky.urs.cz/item/CS_URS_2024_02/122251104" TargetMode="External"/><Relationship Id="rId25" Type="http://schemas.openxmlformats.org/officeDocument/2006/relationships/hyperlink" Target="https://podminky.urs.cz/item/CS_URS_2024_02/132551101" TargetMode="External"/><Relationship Id="rId33" Type="http://schemas.openxmlformats.org/officeDocument/2006/relationships/hyperlink" Target="https://podminky.urs.cz/item/CS_URS_2024_02/162751117" TargetMode="External"/><Relationship Id="rId38" Type="http://schemas.openxmlformats.org/officeDocument/2006/relationships/hyperlink" Target="https://podminky.urs.cz/item/CS_URS_2024_02/162751159" TargetMode="External"/><Relationship Id="rId46" Type="http://schemas.openxmlformats.org/officeDocument/2006/relationships/hyperlink" Target="https://podminky.urs.cz/item/CS_URS_2024_02/565155121" TargetMode="External"/><Relationship Id="rId59" Type="http://schemas.openxmlformats.org/officeDocument/2006/relationships/hyperlink" Target="https://podminky.urs.cz/item/CS_URS_2024_02/914511112" TargetMode="External"/><Relationship Id="rId67" Type="http://schemas.openxmlformats.org/officeDocument/2006/relationships/hyperlink" Target="https://podminky.urs.cz/item/CS_URS_2024_02/916131213" TargetMode="External"/><Relationship Id="rId20" Type="http://schemas.openxmlformats.org/officeDocument/2006/relationships/hyperlink" Target="https://podminky.urs.cz/item/CS_URS_2024_02/122551101" TargetMode="External"/><Relationship Id="rId41" Type="http://schemas.openxmlformats.org/officeDocument/2006/relationships/hyperlink" Target="https://podminky.urs.cz/item/CS_URS_2024_02/211971121" TargetMode="External"/><Relationship Id="rId54" Type="http://schemas.openxmlformats.org/officeDocument/2006/relationships/hyperlink" Target="https://podminky.urs.cz/item/CS_URS_2024_02/919716111" TargetMode="External"/><Relationship Id="rId62" Type="http://schemas.openxmlformats.org/officeDocument/2006/relationships/hyperlink" Target="https://podminky.urs.cz/item/CS_URS_2024_02/915111115" TargetMode="External"/><Relationship Id="rId70" Type="http://schemas.openxmlformats.org/officeDocument/2006/relationships/hyperlink" Target="https://podminky.urs.cz/item/CS_URS_2024_02/966006211" TargetMode="External"/><Relationship Id="rId75" Type="http://schemas.openxmlformats.org/officeDocument/2006/relationships/hyperlink" Target="https://podminky.urs.cz/item/CS_URS_2024_02/997221611"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13107223" TargetMode="External"/><Relationship Id="rId15" Type="http://schemas.openxmlformats.org/officeDocument/2006/relationships/hyperlink" Target="https://podminky.urs.cz/item/CS_URS_2024_02/119001412" TargetMode="External"/><Relationship Id="rId23" Type="http://schemas.openxmlformats.org/officeDocument/2006/relationships/hyperlink" Target="https://podminky.urs.cz/item/CS_URS_2024_02/132351101" TargetMode="External"/><Relationship Id="rId28" Type="http://schemas.openxmlformats.org/officeDocument/2006/relationships/hyperlink" Target="https://podminky.urs.cz/item/CS_URS_2024_02/175111101" TargetMode="External"/><Relationship Id="rId36" Type="http://schemas.openxmlformats.org/officeDocument/2006/relationships/hyperlink" Target="https://podminky.urs.cz/item/CS_URS_2024_02/162751119" TargetMode="External"/><Relationship Id="rId49" Type="http://schemas.openxmlformats.org/officeDocument/2006/relationships/hyperlink" Target="https://podminky.urs.cz/item/CS_URS_2024_02/596211122" TargetMode="External"/><Relationship Id="rId57" Type="http://schemas.openxmlformats.org/officeDocument/2006/relationships/hyperlink" Target="https://podminky.urs.cz/item/CS_URS_2024_02/564751111"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4_02/122211101" TargetMode="External"/><Relationship Id="rId18" Type="http://schemas.openxmlformats.org/officeDocument/2006/relationships/hyperlink" Target="https://podminky.urs.cz/item/CS_URS_2024_02/171152501" TargetMode="External"/><Relationship Id="rId26" Type="http://schemas.openxmlformats.org/officeDocument/2006/relationships/hyperlink" Target="https://podminky.urs.cz/item/CS_URS_2024_02/162211319" TargetMode="External"/><Relationship Id="rId39" Type="http://schemas.openxmlformats.org/officeDocument/2006/relationships/hyperlink" Target="https://podminky.urs.cz/item/CS_URS_2024_02/596211120" TargetMode="External"/><Relationship Id="rId21" Type="http://schemas.openxmlformats.org/officeDocument/2006/relationships/hyperlink" Target="https://podminky.urs.cz/item/CS_URS_2024_02/167111102" TargetMode="External"/><Relationship Id="rId34" Type="http://schemas.openxmlformats.org/officeDocument/2006/relationships/hyperlink" Target="https://podminky.urs.cz/item/CS_URS_2024_02/162751159" TargetMode="External"/><Relationship Id="rId42" Type="http://schemas.openxmlformats.org/officeDocument/2006/relationships/hyperlink" Target="https://podminky.urs.cz/item/CS_URS_2024_02/564851011" TargetMode="External"/><Relationship Id="rId47" Type="http://schemas.openxmlformats.org/officeDocument/2006/relationships/hyperlink" Target="https://podminky.urs.cz/item/CS_URS_2024_02/979054441" TargetMode="External"/><Relationship Id="rId50" Type="http://schemas.openxmlformats.org/officeDocument/2006/relationships/hyperlink" Target="https://podminky.urs.cz/item/CS_URS_2024_02/997221149" TargetMode="External"/><Relationship Id="rId55" Type="http://schemas.openxmlformats.org/officeDocument/2006/relationships/hyperlink" Target="https://podminky.urs.cz/item/CS_URS_2024_02/997221151" TargetMode="External"/><Relationship Id="rId63" Type="http://schemas.openxmlformats.org/officeDocument/2006/relationships/hyperlink" Target="https://podminky.urs.cz/item/CS_URS_2024_02/HZS1291" TargetMode="External"/><Relationship Id="rId7" Type="http://schemas.openxmlformats.org/officeDocument/2006/relationships/hyperlink" Target="https://podminky.urs.cz/item/CS_URS_2024_02/115101201" TargetMode="External"/><Relationship Id="rId2" Type="http://schemas.openxmlformats.org/officeDocument/2006/relationships/hyperlink" Target="https://podminky.urs.cz/item/CS_URS_2024_02/113106123" TargetMode="External"/><Relationship Id="rId16" Type="http://schemas.openxmlformats.org/officeDocument/2006/relationships/hyperlink" Target="https://podminky.urs.cz/item/CS_URS_2024_02/128511101" TargetMode="External"/><Relationship Id="rId20" Type="http://schemas.openxmlformats.org/officeDocument/2006/relationships/hyperlink" Target="https://podminky.urs.cz/item/CS_URS_2024_02/167111101" TargetMode="External"/><Relationship Id="rId29" Type="http://schemas.openxmlformats.org/officeDocument/2006/relationships/hyperlink" Target="https://podminky.urs.cz/item/CS_URS_2024_02/162751117" TargetMode="External"/><Relationship Id="rId41" Type="http://schemas.openxmlformats.org/officeDocument/2006/relationships/hyperlink" Target="https://podminky.urs.cz/item/CS_URS_2024_02/591411111" TargetMode="External"/><Relationship Id="rId54" Type="http://schemas.openxmlformats.org/officeDocument/2006/relationships/hyperlink" Target="https://podminky.urs.cz/item/CS_URS_2024_02/997221873" TargetMode="External"/><Relationship Id="rId62" Type="http://schemas.openxmlformats.org/officeDocument/2006/relationships/hyperlink" Target="https://podminky.urs.cz/item/CS_URS_2024_02/998229121" TargetMode="External"/><Relationship Id="rId1" Type="http://schemas.openxmlformats.org/officeDocument/2006/relationships/hyperlink" Target="https://podminky.urs.cz/item/CS_URS_2024_02/113106111" TargetMode="External"/><Relationship Id="rId6" Type="http://schemas.openxmlformats.org/officeDocument/2006/relationships/hyperlink" Target="https://podminky.urs.cz/item/CS_URS_2024_02/113204111" TargetMode="External"/><Relationship Id="rId11" Type="http://schemas.openxmlformats.org/officeDocument/2006/relationships/hyperlink" Target="https://podminky.urs.cz/item/CS_URS_2024_02/119001412" TargetMode="External"/><Relationship Id="rId24" Type="http://schemas.openxmlformats.org/officeDocument/2006/relationships/hyperlink" Target="https://podminky.urs.cz/item/CS_URS_2024_02/162211321" TargetMode="External"/><Relationship Id="rId32" Type="http://schemas.openxmlformats.org/officeDocument/2006/relationships/hyperlink" Target="https://podminky.urs.cz/item/CS_URS_2024_02/162751119" TargetMode="External"/><Relationship Id="rId37" Type="http://schemas.openxmlformats.org/officeDocument/2006/relationships/hyperlink" Target="https://podminky.urs.cz/item/CS_URS_2024_02/596211122" TargetMode="External"/><Relationship Id="rId40" Type="http://schemas.openxmlformats.org/officeDocument/2006/relationships/hyperlink" Target="https://podminky.urs.cz/item/CS_URS_2024_02/564851011" TargetMode="External"/><Relationship Id="rId45" Type="http://schemas.openxmlformats.org/officeDocument/2006/relationships/hyperlink" Target="https://podminky.urs.cz/item/CS_URS_2024_02/919726123" TargetMode="External"/><Relationship Id="rId53" Type="http://schemas.openxmlformats.org/officeDocument/2006/relationships/hyperlink" Target="https://podminky.urs.cz/item/CS_URS_2024_02/997221559" TargetMode="External"/><Relationship Id="rId58" Type="http://schemas.openxmlformats.org/officeDocument/2006/relationships/hyperlink" Target="https://podminky.urs.cz/item/CS_URS_2024_02/997221561" TargetMode="External"/><Relationship Id="rId5" Type="http://schemas.openxmlformats.org/officeDocument/2006/relationships/hyperlink" Target="https://podminky.urs.cz/item/CS_URS_2024_02/113107136" TargetMode="External"/><Relationship Id="rId15" Type="http://schemas.openxmlformats.org/officeDocument/2006/relationships/hyperlink" Target="https://podminky.urs.cz/item/CS_URS_2024_02/122411101" TargetMode="External"/><Relationship Id="rId23" Type="http://schemas.openxmlformats.org/officeDocument/2006/relationships/hyperlink" Target="https://podminky.urs.cz/item/CS_URS_2024_02/162211311" TargetMode="External"/><Relationship Id="rId28" Type="http://schemas.openxmlformats.org/officeDocument/2006/relationships/hyperlink" Target="https://podminky.urs.cz/item/CS_URS_2024_02/162211339" TargetMode="External"/><Relationship Id="rId36" Type="http://schemas.openxmlformats.org/officeDocument/2006/relationships/hyperlink" Target="https://podminky.urs.cz/item/CS_URS_2024_02/171201231" TargetMode="External"/><Relationship Id="rId49" Type="http://schemas.openxmlformats.org/officeDocument/2006/relationships/hyperlink" Target="https://podminky.urs.cz/item/CS_URS_2024_02/997221141" TargetMode="External"/><Relationship Id="rId57" Type="http://schemas.openxmlformats.org/officeDocument/2006/relationships/hyperlink" Target="https://podminky.urs.cz/item/CS_URS_2024_02/997221611" TargetMode="External"/><Relationship Id="rId61" Type="http://schemas.openxmlformats.org/officeDocument/2006/relationships/hyperlink" Target="https://podminky.urs.cz/item/CS_URS_2024_02/998229112" TargetMode="External"/><Relationship Id="rId10" Type="http://schemas.openxmlformats.org/officeDocument/2006/relationships/hyperlink" Target="https://podminky.urs.cz/item/CS_URS_2024_02/119001406" TargetMode="External"/><Relationship Id="rId19" Type="http://schemas.openxmlformats.org/officeDocument/2006/relationships/hyperlink" Target="https://podminky.urs.cz/item/CS_URS_2024_02/181111121" TargetMode="External"/><Relationship Id="rId31" Type="http://schemas.openxmlformats.org/officeDocument/2006/relationships/hyperlink" Target="https://podminky.urs.cz/item/CS_URS_2024_02/162751157" TargetMode="External"/><Relationship Id="rId44" Type="http://schemas.openxmlformats.org/officeDocument/2006/relationships/hyperlink" Target="https://podminky.urs.cz/item/CS_URS_2024_02/564751111" TargetMode="External"/><Relationship Id="rId52" Type="http://schemas.openxmlformats.org/officeDocument/2006/relationships/hyperlink" Target="https://podminky.urs.cz/item/CS_URS_2024_02/997221551" TargetMode="External"/><Relationship Id="rId60" Type="http://schemas.openxmlformats.org/officeDocument/2006/relationships/hyperlink" Target="https://podminky.urs.cz/item/CS_URS_2024_02/998229111" TargetMode="External"/><Relationship Id="rId4" Type="http://schemas.openxmlformats.org/officeDocument/2006/relationships/hyperlink" Target="https://podminky.urs.cz/item/CS_URS_2024_02/113107123" TargetMode="External"/><Relationship Id="rId9" Type="http://schemas.openxmlformats.org/officeDocument/2006/relationships/hyperlink" Target="https://podminky.urs.cz/item/CS_URS_2024_02/119001402" TargetMode="External"/><Relationship Id="rId14" Type="http://schemas.openxmlformats.org/officeDocument/2006/relationships/hyperlink" Target="https://podminky.urs.cz/item/CS_URS_2024_02/122311101" TargetMode="External"/><Relationship Id="rId22" Type="http://schemas.openxmlformats.org/officeDocument/2006/relationships/hyperlink" Target="https://podminky.urs.cz/item/CS_URS_2024_02/167111103" TargetMode="External"/><Relationship Id="rId27" Type="http://schemas.openxmlformats.org/officeDocument/2006/relationships/hyperlink" Target="https://podminky.urs.cz/item/CS_URS_2024_02/162211329" TargetMode="External"/><Relationship Id="rId30" Type="http://schemas.openxmlformats.org/officeDocument/2006/relationships/hyperlink" Target="https://podminky.urs.cz/item/CS_URS_2024_02/162751137" TargetMode="External"/><Relationship Id="rId35" Type="http://schemas.openxmlformats.org/officeDocument/2006/relationships/hyperlink" Target="https://podminky.urs.cz/item/CS_URS_2024_02/171251101" TargetMode="External"/><Relationship Id="rId43" Type="http://schemas.openxmlformats.org/officeDocument/2006/relationships/hyperlink" Target="https://podminky.urs.cz/item/CS_URS_2024_02/637121112" TargetMode="External"/><Relationship Id="rId48" Type="http://schemas.openxmlformats.org/officeDocument/2006/relationships/hyperlink" Target="https://podminky.urs.cz/item/CS_URS_2024_02/979054451" TargetMode="External"/><Relationship Id="rId56" Type="http://schemas.openxmlformats.org/officeDocument/2006/relationships/hyperlink" Target="https://podminky.urs.cz/item/CS_URS_2024_02/997221159" TargetMode="External"/><Relationship Id="rId64" Type="http://schemas.openxmlformats.org/officeDocument/2006/relationships/drawing" Target="../drawings/drawing20.xml"/><Relationship Id="rId8" Type="http://schemas.openxmlformats.org/officeDocument/2006/relationships/hyperlink" Target="https://podminky.urs.cz/item/CS_URS_2024_02/115101301" TargetMode="External"/><Relationship Id="rId51" Type="http://schemas.openxmlformats.org/officeDocument/2006/relationships/hyperlink" Target="https://podminky.urs.cz/item/CS_URS_2024_02/997221611" TargetMode="External"/><Relationship Id="rId3" Type="http://schemas.openxmlformats.org/officeDocument/2006/relationships/hyperlink" Target="https://podminky.urs.cz/item/CS_URS_2024_02/113107122" TargetMode="External"/><Relationship Id="rId12" Type="http://schemas.openxmlformats.org/officeDocument/2006/relationships/hyperlink" Target="https://podminky.urs.cz/item/CS_URS_2024_02/119001422" TargetMode="External"/><Relationship Id="rId17" Type="http://schemas.openxmlformats.org/officeDocument/2006/relationships/hyperlink" Target="https://podminky.urs.cz/item/CS_URS_2024_02/129001101" TargetMode="External"/><Relationship Id="rId25" Type="http://schemas.openxmlformats.org/officeDocument/2006/relationships/hyperlink" Target="https://podminky.urs.cz/item/CS_URS_2024_02/162211331" TargetMode="External"/><Relationship Id="rId33" Type="http://schemas.openxmlformats.org/officeDocument/2006/relationships/hyperlink" Target="https://podminky.urs.cz/item/CS_URS_2024_02/162751139" TargetMode="External"/><Relationship Id="rId38" Type="http://schemas.openxmlformats.org/officeDocument/2006/relationships/hyperlink" Target="https://podminky.urs.cz/item/CS_URS_2024_02/564851111" TargetMode="External"/><Relationship Id="rId46" Type="http://schemas.openxmlformats.org/officeDocument/2006/relationships/hyperlink" Target="https://podminky.urs.cz/item/CS_URS_2024_02/916331112" TargetMode="External"/><Relationship Id="rId59" Type="http://schemas.openxmlformats.org/officeDocument/2006/relationships/hyperlink" Target="https://podminky.urs.cz/item/CS_URS_2024_02/997221569"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67151101" TargetMode="External"/><Relationship Id="rId13" Type="http://schemas.openxmlformats.org/officeDocument/2006/relationships/hyperlink" Target="https://podminky.urs.cz/item/CS_URS_2024_02/162751157" TargetMode="External"/><Relationship Id="rId18" Type="http://schemas.openxmlformats.org/officeDocument/2006/relationships/hyperlink" Target="https://podminky.urs.cz/item/CS_URS_2024_02/171201231" TargetMode="External"/><Relationship Id="rId3" Type="http://schemas.openxmlformats.org/officeDocument/2006/relationships/hyperlink" Target="https://podminky.urs.cz/item/CS_URS_2024_02/122451102" TargetMode="External"/><Relationship Id="rId21" Type="http://schemas.openxmlformats.org/officeDocument/2006/relationships/hyperlink" Target="https://podminky.urs.cz/item/CS_URS_2024_02/HZS1291" TargetMode="External"/><Relationship Id="rId7" Type="http://schemas.openxmlformats.org/officeDocument/2006/relationships/hyperlink" Target="https://podminky.urs.cz/item/CS_URS_2024_02/153273123" TargetMode="External"/><Relationship Id="rId12" Type="http://schemas.openxmlformats.org/officeDocument/2006/relationships/hyperlink" Target="https://podminky.urs.cz/item/CS_URS_2024_02/162751137" TargetMode="External"/><Relationship Id="rId17" Type="http://schemas.openxmlformats.org/officeDocument/2006/relationships/hyperlink" Target="https://podminky.urs.cz/item/CS_URS_2024_02/171251101" TargetMode="External"/><Relationship Id="rId2" Type="http://schemas.openxmlformats.org/officeDocument/2006/relationships/hyperlink" Target="https://podminky.urs.cz/item/CS_URS_2024_02/122351101" TargetMode="External"/><Relationship Id="rId16" Type="http://schemas.openxmlformats.org/officeDocument/2006/relationships/hyperlink" Target="https://podminky.urs.cz/item/CS_URS_2024_02/162751159" TargetMode="External"/><Relationship Id="rId20" Type="http://schemas.openxmlformats.org/officeDocument/2006/relationships/hyperlink" Target="https://podminky.urs.cz/item/CS_URS_2024_02/998004011" TargetMode="External"/><Relationship Id="rId1" Type="http://schemas.openxmlformats.org/officeDocument/2006/relationships/hyperlink" Target="https://podminky.urs.cz/item/CS_URS_2024_02/122251102" TargetMode="External"/><Relationship Id="rId6" Type="http://schemas.openxmlformats.org/officeDocument/2006/relationships/hyperlink" Target="https://podminky.urs.cz/item/CS_URS_2024_02/153211003" TargetMode="External"/><Relationship Id="rId11" Type="http://schemas.openxmlformats.org/officeDocument/2006/relationships/hyperlink" Target="https://podminky.urs.cz/item/CS_URS_2024_02/162751117" TargetMode="External"/><Relationship Id="rId5" Type="http://schemas.openxmlformats.org/officeDocument/2006/relationships/hyperlink" Target="https://podminky.urs.cz/item/CS_URS_2024_02/129001101" TargetMode="External"/><Relationship Id="rId1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167151113" TargetMode="External"/><Relationship Id="rId19" Type="http://schemas.openxmlformats.org/officeDocument/2006/relationships/hyperlink" Target="https://podminky.urs.cz/item/CS_URS_2024_02/225311116" TargetMode="External"/><Relationship Id="rId4" Type="http://schemas.openxmlformats.org/officeDocument/2006/relationships/hyperlink" Target="https://podminky.urs.cz/item/CS_URS_2024_02/122551104" TargetMode="External"/><Relationship Id="rId9" Type="http://schemas.openxmlformats.org/officeDocument/2006/relationships/hyperlink" Target="https://podminky.urs.cz/item/CS_URS_2024_02/167151102" TargetMode="External"/><Relationship Id="rId14" Type="http://schemas.openxmlformats.org/officeDocument/2006/relationships/hyperlink" Target="https://podminky.urs.cz/item/CS_URS_2024_02/162751119" TargetMode="External"/><Relationship Id="rId2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3"/>
  <sheetViews>
    <sheetView showGridLines="0" tabSelected="1" workbookViewId="0"/>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98"/>
      <c r="AS2" s="298"/>
      <c r="AT2" s="298"/>
      <c r="AU2" s="298"/>
      <c r="AV2" s="298"/>
      <c r="AW2" s="298"/>
      <c r="AX2" s="298"/>
      <c r="AY2" s="298"/>
      <c r="AZ2" s="298"/>
      <c r="BA2" s="298"/>
      <c r="BB2" s="298"/>
      <c r="BC2" s="298"/>
      <c r="BD2" s="298"/>
      <c r="BE2" s="298"/>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0"/>
      <c r="BE5" s="294" t="s">
        <v>15</v>
      </c>
      <c r="BS5" s="17" t="s">
        <v>6</v>
      </c>
    </row>
    <row r="6" spans="1:74" ht="36.950000000000003" customHeight="1" x14ac:dyDescent="0.2">
      <c r="B6" s="20"/>
      <c r="D6" s="26" t="s">
        <v>16</v>
      </c>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0"/>
      <c r="BE6" s="295"/>
      <c r="BS6" s="17" t="s">
        <v>6</v>
      </c>
    </row>
    <row r="7" spans="1:74" ht="12" customHeight="1" x14ac:dyDescent="0.2">
      <c r="B7" s="20"/>
      <c r="D7" s="27" t="s">
        <v>18</v>
      </c>
      <c r="K7" s="25" t="s">
        <v>19</v>
      </c>
      <c r="AK7" s="27" t="s">
        <v>20</v>
      </c>
      <c r="AN7" s="25" t="s">
        <v>19</v>
      </c>
      <c r="AR7" s="20"/>
      <c r="BE7" s="295"/>
      <c r="BS7" s="17" t="s">
        <v>6</v>
      </c>
    </row>
    <row r="8" spans="1:74" ht="12" customHeight="1" x14ac:dyDescent="0.2">
      <c r="B8" s="20"/>
      <c r="D8" s="27" t="s">
        <v>21</v>
      </c>
      <c r="K8" s="25" t="s">
        <v>22</v>
      </c>
      <c r="AK8" s="27" t="s">
        <v>23</v>
      </c>
      <c r="AN8" s="28" t="s">
        <v>24</v>
      </c>
      <c r="AR8" s="20"/>
      <c r="BE8" s="295"/>
      <c r="BS8" s="17" t="s">
        <v>6</v>
      </c>
    </row>
    <row r="9" spans="1:74" ht="14.45" customHeight="1" x14ac:dyDescent="0.2">
      <c r="B9" s="20"/>
      <c r="AR9" s="20"/>
      <c r="BE9" s="295"/>
      <c r="BS9" s="17" t="s">
        <v>6</v>
      </c>
    </row>
    <row r="10" spans="1:74" ht="12" customHeight="1" x14ac:dyDescent="0.2">
      <c r="B10" s="20"/>
      <c r="D10" s="27" t="s">
        <v>25</v>
      </c>
      <c r="AK10" s="27" t="s">
        <v>26</v>
      </c>
      <c r="AN10" s="25" t="s">
        <v>19</v>
      </c>
      <c r="AR10" s="20"/>
      <c r="BE10" s="295"/>
      <c r="BS10" s="17" t="s">
        <v>6</v>
      </c>
    </row>
    <row r="11" spans="1:74" ht="18.399999999999999" customHeight="1" x14ac:dyDescent="0.2">
      <c r="B11" s="20"/>
      <c r="E11" s="25" t="s">
        <v>22</v>
      </c>
      <c r="AK11" s="27" t="s">
        <v>27</v>
      </c>
      <c r="AN11" s="25" t="s">
        <v>19</v>
      </c>
      <c r="AR11" s="20"/>
      <c r="BE11" s="295"/>
      <c r="BS11" s="17" t="s">
        <v>6</v>
      </c>
    </row>
    <row r="12" spans="1:74" ht="6.95" customHeight="1" x14ac:dyDescent="0.2">
      <c r="B12" s="20"/>
      <c r="AR12" s="20"/>
      <c r="BE12" s="295"/>
      <c r="BS12" s="17" t="s">
        <v>6</v>
      </c>
    </row>
    <row r="13" spans="1:74" ht="12" customHeight="1" x14ac:dyDescent="0.2">
      <c r="B13" s="20"/>
      <c r="D13" s="27" t="s">
        <v>28</v>
      </c>
      <c r="AK13" s="27" t="s">
        <v>26</v>
      </c>
      <c r="AN13" s="29" t="s">
        <v>29</v>
      </c>
      <c r="AR13" s="20"/>
      <c r="BE13" s="295"/>
      <c r="BS13" s="17" t="s">
        <v>6</v>
      </c>
    </row>
    <row r="14" spans="1:74" ht="12.75" x14ac:dyDescent="0.2">
      <c r="B14" s="20"/>
      <c r="E14" s="300" t="s">
        <v>29</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7" t="s">
        <v>27</v>
      </c>
      <c r="AN14" s="29" t="s">
        <v>29</v>
      </c>
      <c r="AR14" s="20"/>
      <c r="BE14" s="295"/>
      <c r="BS14" s="17" t="s">
        <v>6</v>
      </c>
    </row>
    <row r="15" spans="1:74" ht="6.95" customHeight="1" x14ac:dyDescent="0.2">
      <c r="B15" s="20"/>
      <c r="AR15" s="20"/>
      <c r="BE15" s="295"/>
      <c r="BS15" s="17" t="s">
        <v>4</v>
      </c>
    </row>
    <row r="16" spans="1:74" ht="12" customHeight="1" x14ac:dyDescent="0.2">
      <c r="B16" s="20"/>
      <c r="D16" s="27" t="s">
        <v>30</v>
      </c>
      <c r="AK16" s="27" t="s">
        <v>26</v>
      </c>
      <c r="AN16" s="25" t="s">
        <v>19</v>
      </c>
      <c r="AR16" s="20"/>
      <c r="BE16" s="295"/>
      <c r="BS16" s="17" t="s">
        <v>4</v>
      </c>
    </row>
    <row r="17" spans="2:71" ht="18.399999999999999" customHeight="1" x14ac:dyDescent="0.2">
      <c r="B17" s="20"/>
      <c r="E17" s="25" t="s">
        <v>22</v>
      </c>
      <c r="AK17" s="27" t="s">
        <v>27</v>
      </c>
      <c r="AN17" s="25" t="s">
        <v>19</v>
      </c>
      <c r="AR17" s="20"/>
      <c r="BE17" s="295"/>
      <c r="BS17" s="17" t="s">
        <v>31</v>
      </c>
    </row>
    <row r="18" spans="2:71" ht="6.95" customHeight="1" x14ac:dyDescent="0.2">
      <c r="B18" s="20"/>
      <c r="AR18" s="20"/>
      <c r="BE18" s="295"/>
      <c r="BS18" s="17" t="s">
        <v>6</v>
      </c>
    </row>
    <row r="19" spans="2:71" ht="12" customHeight="1" x14ac:dyDescent="0.2">
      <c r="B19" s="20"/>
      <c r="D19" s="27" t="s">
        <v>32</v>
      </c>
      <c r="AK19" s="27" t="s">
        <v>26</v>
      </c>
      <c r="AN19" s="25" t="s">
        <v>19</v>
      </c>
      <c r="AR19" s="20"/>
      <c r="BE19" s="295"/>
      <c r="BS19" s="17" t="s">
        <v>6</v>
      </c>
    </row>
    <row r="20" spans="2:71" ht="18.399999999999999" customHeight="1" x14ac:dyDescent="0.2">
      <c r="B20" s="20"/>
      <c r="E20" s="25" t="s">
        <v>22</v>
      </c>
      <c r="AK20" s="27" t="s">
        <v>27</v>
      </c>
      <c r="AN20" s="25" t="s">
        <v>19</v>
      </c>
      <c r="AR20" s="20"/>
      <c r="BE20" s="295"/>
      <c r="BS20" s="17" t="s">
        <v>4</v>
      </c>
    </row>
    <row r="21" spans="2:71" ht="6.95" customHeight="1" x14ac:dyDescent="0.2">
      <c r="B21" s="20"/>
      <c r="AR21" s="20"/>
      <c r="BE21" s="295"/>
    </row>
    <row r="22" spans="2:71" ht="12" customHeight="1" x14ac:dyDescent="0.2">
      <c r="B22" s="20"/>
      <c r="D22" s="27" t="s">
        <v>33</v>
      </c>
      <c r="AR22" s="20"/>
      <c r="BE22" s="295"/>
    </row>
    <row r="23" spans="2:71" ht="47.25" customHeight="1" x14ac:dyDescent="0.2">
      <c r="B23" s="20"/>
      <c r="E23" s="302" t="s">
        <v>34</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R23" s="20"/>
      <c r="BE23" s="295"/>
    </row>
    <row r="24" spans="2:71" ht="6.95" customHeight="1" x14ac:dyDescent="0.2">
      <c r="B24" s="20"/>
      <c r="AR24" s="20"/>
      <c r="BE24" s="295"/>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5"/>
    </row>
    <row r="26" spans="2:71" s="1" customFormat="1" ht="25.9" customHeight="1" x14ac:dyDescent="0.2">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03">
        <f>ROUND(AG54,2)</f>
        <v>0</v>
      </c>
      <c r="AL26" s="304"/>
      <c r="AM26" s="304"/>
      <c r="AN26" s="304"/>
      <c r="AO26" s="304"/>
      <c r="AR26" s="32"/>
      <c r="BE26" s="295"/>
    </row>
    <row r="27" spans="2:71" s="1" customFormat="1" ht="6.95" customHeight="1" x14ac:dyDescent="0.2">
      <c r="B27" s="32"/>
      <c r="AR27" s="32"/>
      <c r="BE27" s="295"/>
    </row>
    <row r="28" spans="2:71" s="1" customFormat="1" ht="12.75" x14ac:dyDescent="0.2">
      <c r="B28" s="32"/>
      <c r="L28" s="305" t="s">
        <v>36</v>
      </c>
      <c r="M28" s="305"/>
      <c r="N28" s="305"/>
      <c r="O28" s="305"/>
      <c r="P28" s="305"/>
      <c r="W28" s="305" t="s">
        <v>37</v>
      </c>
      <c r="X28" s="305"/>
      <c r="Y28" s="305"/>
      <c r="Z28" s="305"/>
      <c r="AA28" s="305"/>
      <c r="AB28" s="305"/>
      <c r="AC28" s="305"/>
      <c r="AD28" s="305"/>
      <c r="AE28" s="305"/>
      <c r="AK28" s="305" t="s">
        <v>38</v>
      </c>
      <c r="AL28" s="305"/>
      <c r="AM28" s="305"/>
      <c r="AN28" s="305"/>
      <c r="AO28" s="305"/>
      <c r="AR28" s="32"/>
      <c r="BE28" s="295"/>
    </row>
    <row r="29" spans="2:71" s="2" customFormat="1" ht="14.45" customHeight="1" x14ac:dyDescent="0.2">
      <c r="B29" s="36"/>
      <c r="D29" s="27" t="s">
        <v>39</v>
      </c>
      <c r="F29" s="27" t="s">
        <v>40</v>
      </c>
      <c r="L29" s="308">
        <v>0.21</v>
      </c>
      <c r="M29" s="307"/>
      <c r="N29" s="307"/>
      <c r="O29" s="307"/>
      <c r="P29" s="307"/>
      <c r="W29" s="306">
        <f>ROUND(AZ54, 2)</f>
        <v>0</v>
      </c>
      <c r="X29" s="307"/>
      <c r="Y29" s="307"/>
      <c r="Z29" s="307"/>
      <c r="AA29" s="307"/>
      <c r="AB29" s="307"/>
      <c r="AC29" s="307"/>
      <c r="AD29" s="307"/>
      <c r="AE29" s="307"/>
      <c r="AK29" s="306">
        <f>ROUND(AV54, 2)</f>
        <v>0</v>
      </c>
      <c r="AL29" s="307"/>
      <c r="AM29" s="307"/>
      <c r="AN29" s="307"/>
      <c r="AO29" s="307"/>
      <c r="AR29" s="36"/>
      <c r="BE29" s="296"/>
    </row>
    <row r="30" spans="2:71" s="2" customFormat="1" ht="14.45" customHeight="1" x14ac:dyDescent="0.2">
      <c r="B30" s="36"/>
      <c r="F30" s="27" t="s">
        <v>41</v>
      </c>
      <c r="L30" s="308">
        <v>0.12</v>
      </c>
      <c r="M30" s="307"/>
      <c r="N30" s="307"/>
      <c r="O30" s="307"/>
      <c r="P30" s="307"/>
      <c r="W30" s="306">
        <f>ROUND(BA54, 2)</f>
        <v>0</v>
      </c>
      <c r="X30" s="307"/>
      <c r="Y30" s="307"/>
      <c r="Z30" s="307"/>
      <c r="AA30" s="307"/>
      <c r="AB30" s="307"/>
      <c r="AC30" s="307"/>
      <c r="AD30" s="307"/>
      <c r="AE30" s="307"/>
      <c r="AK30" s="306">
        <f>ROUND(AW54, 2)</f>
        <v>0</v>
      </c>
      <c r="AL30" s="307"/>
      <c r="AM30" s="307"/>
      <c r="AN30" s="307"/>
      <c r="AO30" s="307"/>
      <c r="AR30" s="36"/>
      <c r="BE30" s="296"/>
    </row>
    <row r="31" spans="2:71" s="2" customFormat="1" ht="14.45" hidden="1" customHeight="1" x14ac:dyDescent="0.2">
      <c r="B31" s="36"/>
      <c r="F31" s="27" t="s">
        <v>42</v>
      </c>
      <c r="L31" s="308">
        <v>0.21</v>
      </c>
      <c r="M31" s="307"/>
      <c r="N31" s="307"/>
      <c r="O31" s="307"/>
      <c r="P31" s="307"/>
      <c r="W31" s="306">
        <f>ROUND(BB54, 2)</f>
        <v>0</v>
      </c>
      <c r="X31" s="307"/>
      <c r="Y31" s="307"/>
      <c r="Z31" s="307"/>
      <c r="AA31" s="307"/>
      <c r="AB31" s="307"/>
      <c r="AC31" s="307"/>
      <c r="AD31" s="307"/>
      <c r="AE31" s="307"/>
      <c r="AK31" s="306">
        <v>0</v>
      </c>
      <c r="AL31" s="307"/>
      <c r="AM31" s="307"/>
      <c r="AN31" s="307"/>
      <c r="AO31" s="307"/>
      <c r="AR31" s="36"/>
      <c r="BE31" s="296"/>
    </row>
    <row r="32" spans="2:71" s="2" customFormat="1" ht="14.45" hidden="1" customHeight="1" x14ac:dyDescent="0.2">
      <c r="B32" s="36"/>
      <c r="F32" s="27" t="s">
        <v>43</v>
      </c>
      <c r="L32" s="308">
        <v>0.12</v>
      </c>
      <c r="M32" s="307"/>
      <c r="N32" s="307"/>
      <c r="O32" s="307"/>
      <c r="P32" s="307"/>
      <c r="W32" s="306">
        <f>ROUND(BC54, 2)</f>
        <v>0</v>
      </c>
      <c r="X32" s="307"/>
      <c r="Y32" s="307"/>
      <c r="Z32" s="307"/>
      <c r="AA32" s="307"/>
      <c r="AB32" s="307"/>
      <c r="AC32" s="307"/>
      <c r="AD32" s="307"/>
      <c r="AE32" s="307"/>
      <c r="AK32" s="306">
        <v>0</v>
      </c>
      <c r="AL32" s="307"/>
      <c r="AM32" s="307"/>
      <c r="AN32" s="307"/>
      <c r="AO32" s="307"/>
      <c r="AR32" s="36"/>
      <c r="BE32" s="296"/>
    </row>
    <row r="33" spans="2:44" s="2" customFormat="1" ht="14.45" hidden="1" customHeight="1" x14ac:dyDescent="0.2">
      <c r="B33" s="36"/>
      <c r="F33" s="27" t="s">
        <v>44</v>
      </c>
      <c r="L33" s="308">
        <v>0</v>
      </c>
      <c r="M33" s="307"/>
      <c r="N33" s="307"/>
      <c r="O33" s="307"/>
      <c r="P33" s="307"/>
      <c r="W33" s="306">
        <f>ROUND(BD54, 2)</f>
        <v>0</v>
      </c>
      <c r="X33" s="307"/>
      <c r="Y33" s="307"/>
      <c r="Z33" s="307"/>
      <c r="AA33" s="307"/>
      <c r="AB33" s="307"/>
      <c r="AC33" s="307"/>
      <c r="AD33" s="307"/>
      <c r="AE33" s="307"/>
      <c r="AK33" s="306">
        <v>0</v>
      </c>
      <c r="AL33" s="307"/>
      <c r="AM33" s="307"/>
      <c r="AN33" s="307"/>
      <c r="AO33" s="307"/>
      <c r="AR33" s="36"/>
    </row>
    <row r="34" spans="2:44" s="1" customFormat="1" ht="6.95" customHeight="1" x14ac:dyDescent="0.2">
      <c r="B34" s="32"/>
      <c r="AR34" s="32"/>
    </row>
    <row r="35" spans="2:44" s="1" customFormat="1" ht="25.9" customHeight="1" x14ac:dyDescent="0.2">
      <c r="B35" s="32"/>
      <c r="C35" s="37"/>
      <c r="D35" s="38" t="s">
        <v>45</v>
      </c>
      <c r="E35" s="39"/>
      <c r="F35" s="39"/>
      <c r="G35" s="39"/>
      <c r="H35" s="39"/>
      <c r="I35" s="39"/>
      <c r="J35" s="39"/>
      <c r="K35" s="39"/>
      <c r="L35" s="39"/>
      <c r="M35" s="39"/>
      <c r="N35" s="39"/>
      <c r="O35" s="39"/>
      <c r="P35" s="39"/>
      <c r="Q35" s="39"/>
      <c r="R35" s="39"/>
      <c r="S35" s="39"/>
      <c r="T35" s="40" t="s">
        <v>46</v>
      </c>
      <c r="U35" s="39"/>
      <c r="V35" s="39"/>
      <c r="W35" s="39"/>
      <c r="X35" s="312" t="s">
        <v>47</v>
      </c>
      <c r="Y35" s="310"/>
      <c r="Z35" s="310"/>
      <c r="AA35" s="310"/>
      <c r="AB35" s="310"/>
      <c r="AC35" s="39"/>
      <c r="AD35" s="39"/>
      <c r="AE35" s="39"/>
      <c r="AF35" s="39"/>
      <c r="AG35" s="39"/>
      <c r="AH35" s="39"/>
      <c r="AI35" s="39"/>
      <c r="AJ35" s="39"/>
      <c r="AK35" s="309">
        <f>SUM(AK26:AK33)</f>
        <v>0</v>
      </c>
      <c r="AL35" s="310"/>
      <c r="AM35" s="310"/>
      <c r="AN35" s="310"/>
      <c r="AO35" s="311"/>
      <c r="AP35" s="37"/>
      <c r="AQ35" s="37"/>
      <c r="AR35" s="32"/>
    </row>
    <row r="36" spans="2:44" s="1" customFormat="1" ht="6.95" customHeight="1" x14ac:dyDescent="0.2">
      <c r="B36" s="32"/>
      <c r="AR36" s="32"/>
    </row>
    <row r="37" spans="2:44" s="1" customFormat="1" ht="6.95" customHeight="1" x14ac:dyDescent="0.2">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x14ac:dyDescent="0.2">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x14ac:dyDescent="0.2">
      <c r="B42" s="32"/>
      <c r="C42" s="21" t="s">
        <v>48</v>
      </c>
      <c r="AR42" s="32"/>
    </row>
    <row r="43" spans="2:44" s="1" customFormat="1" ht="6.95" customHeight="1" x14ac:dyDescent="0.2">
      <c r="B43" s="32"/>
      <c r="AR43" s="32"/>
    </row>
    <row r="44" spans="2:44" s="3" customFormat="1" ht="12" customHeight="1" x14ac:dyDescent="0.2">
      <c r="B44" s="45"/>
      <c r="C44" s="27" t="s">
        <v>13</v>
      </c>
      <c r="L44" s="3" t="str">
        <f>K5</f>
        <v>604-ZD21</v>
      </c>
      <c r="AR44" s="45"/>
    </row>
    <row r="45" spans="2:44" s="4" customFormat="1" ht="36.950000000000003" customHeight="1" x14ac:dyDescent="0.2">
      <c r="B45" s="46"/>
      <c r="C45" s="47" t="s">
        <v>16</v>
      </c>
      <c r="L45" s="279" t="str">
        <f>K6</f>
        <v>Výstavba urgentního příjmu nemocnice Sokolov - Úprava po ZD č. 21</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6"/>
    </row>
    <row r="46" spans="2:44" s="1" customFormat="1" ht="6.95" customHeight="1" x14ac:dyDescent="0.2">
      <c r="B46" s="32"/>
      <c r="AR46" s="32"/>
    </row>
    <row r="47" spans="2:44" s="1" customFormat="1" ht="12" customHeight="1" x14ac:dyDescent="0.2">
      <c r="B47" s="32"/>
      <c r="C47" s="27" t="s">
        <v>21</v>
      </c>
      <c r="L47" s="48" t="str">
        <f>IF(K8="","",K8)</f>
        <v xml:space="preserve"> </v>
      </c>
      <c r="AI47" s="27" t="s">
        <v>23</v>
      </c>
      <c r="AM47" s="284" t="str">
        <f>IF(AN8= "","",AN8)</f>
        <v>11. 2. 2025</v>
      </c>
      <c r="AN47" s="284"/>
      <c r="AR47" s="32"/>
    </row>
    <row r="48" spans="2:44" s="1" customFormat="1" ht="6.95" customHeight="1" x14ac:dyDescent="0.2">
      <c r="B48" s="32"/>
      <c r="AR48" s="32"/>
    </row>
    <row r="49" spans="1:91" s="1" customFormat="1" ht="15.2" customHeight="1" x14ac:dyDescent="0.2">
      <c r="B49" s="32"/>
      <c r="C49" s="27" t="s">
        <v>25</v>
      </c>
      <c r="L49" s="3" t="str">
        <f>IF(E11= "","",E11)</f>
        <v xml:space="preserve"> </v>
      </c>
      <c r="AI49" s="27" t="s">
        <v>30</v>
      </c>
      <c r="AM49" s="285" t="str">
        <f>IF(E17="","",E17)</f>
        <v xml:space="preserve"> </v>
      </c>
      <c r="AN49" s="286"/>
      <c r="AO49" s="286"/>
      <c r="AP49" s="286"/>
      <c r="AR49" s="32"/>
      <c r="AS49" s="287" t="s">
        <v>49</v>
      </c>
      <c r="AT49" s="288"/>
      <c r="AU49" s="50"/>
      <c r="AV49" s="50"/>
      <c r="AW49" s="50"/>
      <c r="AX49" s="50"/>
      <c r="AY49" s="50"/>
      <c r="AZ49" s="50"/>
      <c r="BA49" s="50"/>
      <c r="BB49" s="50"/>
      <c r="BC49" s="50"/>
      <c r="BD49" s="51"/>
    </row>
    <row r="50" spans="1:91" s="1" customFormat="1" ht="15.2" customHeight="1" x14ac:dyDescent="0.2">
      <c r="B50" s="32"/>
      <c r="C50" s="27" t="s">
        <v>28</v>
      </c>
      <c r="L50" s="3" t="str">
        <f>IF(E14= "Vyplň údaj","",E14)</f>
        <v/>
      </c>
      <c r="AI50" s="27" t="s">
        <v>32</v>
      </c>
      <c r="AM50" s="285" t="str">
        <f>IF(E20="","",E20)</f>
        <v xml:space="preserve"> </v>
      </c>
      <c r="AN50" s="286"/>
      <c r="AO50" s="286"/>
      <c r="AP50" s="286"/>
      <c r="AR50" s="32"/>
      <c r="AS50" s="289"/>
      <c r="AT50" s="290"/>
      <c r="BD50" s="53"/>
    </row>
    <row r="51" spans="1:91" s="1" customFormat="1" ht="10.9" customHeight="1" x14ac:dyDescent="0.2">
      <c r="B51" s="32"/>
      <c r="AR51" s="32"/>
      <c r="AS51" s="289"/>
      <c r="AT51" s="290"/>
      <c r="BD51" s="53"/>
    </row>
    <row r="52" spans="1:91" s="1" customFormat="1" ht="29.25" customHeight="1" x14ac:dyDescent="0.2">
      <c r="B52" s="32"/>
      <c r="C52" s="283" t="s">
        <v>50</v>
      </c>
      <c r="D52" s="282"/>
      <c r="E52" s="282"/>
      <c r="F52" s="282"/>
      <c r="G52" s="282"/>
      <c r="H52" s="54"/>
      <c r="I52" s="281" t="s">
        <v>51</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91" t="s">
        <v>52</v>
      </c>
      <c r="AH52" s="282"/>
      <c r="AI52" s="282"/>
      <c r="AJ52" s="282"/>
      <c r="AK52" s="282"/>
      <c r="AL52" s="282"/>
      <c r="AM52" s="282"/>
      <c r="AN52" s="281" t="s">
        <v>53</v>
      </c>
      <c r="AO52" s="282"/>
      <c r="AP52" s="28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x14ac:dyDescent="0.2">
      <c r="B53" s="32"/>
      <c r="AR53" s="32"/>
      <c r="AS53" s="59"/>
      <c r="AT53" s="50"/>
      <c r="AU53" s="50"/>
      <c r="AV53" s="50"/>
      <c r="AW53" s="50"/>
      <c r="AX53" s="50"/>
      <c r="AY53" s="50"/>
      <c r="AZ53" s="50"/>
      <c r="BA53" s="50"/>
      <c r="BB53" s="50"/>
      <c r="BC53" s="50"/>
      <c r="BD53" s="51"/>
    </row>
    <row r="54" spans="1:91" s="5" customFormat="1" ht="32.450000000000003" customHeight="1" x14ac:dyDescent="0.2">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2">
        <f>ROUND(AG55+SUM(AG56:AG59)+SUM(AG64:AG69)+AG72+AG75+SUM(AG78:AG81),2)</f>
        <v>0</v>
      </c>
      <c r="AH54" s="292"/>
      <c r="AI54" s="292"/>
      <c r="AJ54" s="292"/>
      <c r="AK54" s="292"/>
      <c r="AL54" s="292"/>
      <c r="AM54" s="292"/>
      <c r="AN54" s="293">
        <f t="shared" ref="AN54:AN81" si="0">SUM(AG54,AT54)</f>
        <v>0</v>
      </c>
      <c r="AO54" s="293"/>
      <c r="AP54" s="293"/>
      <c r="AQ54" s="64" t="s">
        <v>19</v>
      </c>
      <c r="AR54" s="60"/>
      <c r="AS54" s="65">
        <f>ROUND(AS55+SUM(AS56:AS59)+SUM(AS64:AS69)+AS72+AS75+SUM(AS78:AS81),2)</f>
        <v>0</v>
      </c>
      <c r="AT54" s="66">
        <f t="shared" ref="AT54:AT81" si="1">ROUND(SUM(AV54:AW54),2)</f>
        <v>0</v>
      </c>
      <c r="AU54" s="67">
        <f>ROUND(AU55+SUM(AU56:AU59)+SUM(AU64:AU69)+AU72+AU75+SUM(AU78:AU81),5)</f>
        <v>0</v>
      </c>
      <c r="AV54" s="66">
        <f>ROUND(AZ54*L29,2)</f>
        <v>0</v>
      </c>
      <c r="AW54" s="66">
        <f>ROUND(BA54*L30,2)</f>
        <v>0</v>
      </c>
      <c r="AX54" s="66">
        <f>ROUND(BB54*L29,2)</f>
        <v>0</v>
      </c>
      <c r="AY54" s="66">
        <f>ROUND(BC54*L30,2)</f>
        <v>0</v>
      </c>
      <c r="AZ54" s="66">
        <f>ROUND(AZ55+SUM(AZ56:AZ59)+SUM(AZ64:AZ69)+AZ72+AZ75+SUM(AZ78:AZ81),2)</f>
        <v>0</v>
      </c>
      <c r="BA54" s="66">
        <f>ROUND(BA55+SUM(BA56:BA59)+SUM(BA64:BA69)+BA72+BA75+SUM(BA78:BA81),2)</f>
        <v>0</v>
      </c>
      <c r="BB54" s="66">
        <f>ROUND(BB55+SUM(BB56:BB59)+SUM(BB64:BB69)+BB72+BB75+SUM(BB78:BB81),2)</f>
        <v>0</v>
      </c>
      <c r="BC54" s="66">
        <f>ROUND(BC55+SUM(BC56:BC59)+SUM(BC64:BC69)+BC72+BC75+SUM(BC78:BC81),2)</f>
        <v>0</v>
      </c>
      <c r="BD54" s="68">
        <f>ROUND(BD55+SUM(BD56:BD59)+SUM(BD64:BD69)+BD72+BD75+SUM(BD78:BD81),2)</f>
        <v>0</v>
      </c>
      <c r="BS54" s="69" t="s">
        <v>68</v>
      </c>
      <c r="BT54" s="69" t="s">
        <v>69</v>
      </c>
      <c r="BU54" s="70" t="s">
        <v>70</v>
      </c>
      <c r="BV54" s="69" t="s">
        <v>71</v>
      </c>
      <c r="BW54" s="69" t="s">
        <v>5</v>
      </c>
      <c r="BX54" s="69" t="s">
        <v>72</v>
      </c>
      <c r="CL54" s="69" t="s">
        <v>19</v>
      </c>
    </row>
    <row r="55" spans="1:91" s="6" customFormat="1" ht="16.5" customHeight="1" x14ac:dyDescent="0.2">
      <c r="A55" s="71" t="s">
        <v>73</v>
      </c>
      <c r="B55" s="72"/>
      <c r="C55" s="73"/>
      <c r="D55" s="272" t="s">
        <v>74</v>
      </c>
      <c r="E55" s="272"/>
      <c r="F55" s="272"/>
      <c r="G55" s="272"/>
      <c r="H55" s="272"/>
      <c r="I55" s="74"/>
      <c r="J55" s="272" t="s">
        <v>75</v>
      </c>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6">
        <f>'01 - VRN'!J30</f>
        <v>0</v>
      </c>
      <c r="AH55" s="277"/>
      <c r="AI55" s="277"/>
      <c r="AJ55" s="277"/>
      <c r="AK55" s="277"/>
      <c r="AL55" s="277"/>
      <c r="AM55" s="277"/>
      <c r="AN55" s="276">
        <f t="shared" si="0"/>
        <v>0</v>
      </c>
      <c r="AO55" s="277"/>
      <c r="AP55" s="277"/>
      <c r="AQ55" s="75" t="s">
        <v>76</v>
      </c>
      <c r="AR55" s="72"/>
      <c r="AS55" s="76">
        <v>0</v>
      </c>
      <c r="AT55" s="77">
        <f t="shared" si="1"/>
        <v>0</v>
      </c>
      <c r="AU55" s="78">
        <f>'01 - VRN'!P80</f>
        <v>0</v>
      </c>
      <c r="AV55" s="77">
        <f>'01 - VRN'!J33</f>
        <v>0</v>
      </c>
      <c r="AW55" s="77">
        <f>'01 - VRN'!J34</f>
        <v>0</v>
      </c>
      <c r="AX55" s="77">
        <f>'01 - VRN'!J35</f>
        <v>0</v>
      </c>
      <c r="AY55" s="77">
        <f>'01 - VRN'!J36</f>
        <v>0</v>
      </c>
      <c r="AZ55" s="77">
        <f>'01 - VRN'!F33</f>
        <v>0</v>
      </c>
      <c r="BA55" s="77">
        <f>'01 - VRN'!F34</f>
        <v>0</v>
      </c>
      <c r="BB55" s="77">
        <f>'01 - VRN'!F35</f>
        <v>0</v>
      </c>
      <c r="BC55" s="77">
        <f>'01 - VRN'!F36</f>
        <v>0</v>
      </c>
      <c r="BD55" s="79">
        <f>'01 - VRN'!F37</f>
        <v>0</v>
      </c>
      <c r="BT55" s="80" t="s">
        <v>77</v>
      </c>
      <c r="BV55" s="80" t="s">
        <v>71</v>
      </c>
      <c r="BW55" s="80" t="s">
        <v>78</v>
      </c>
      <c r="BX55" s="80" t="s">
        <v>5</v>
      </c>
      <c r="CL55" s="80" t="s">
        <v>19</v>
      </c>
      <c r="CM55" s="80" t="s">
        <v>79</v>
      </c>
    </row>
    <row r="56" spans="1:91" s="6" customFormat="1" ht="16.5" customHeight="1" x14ac:dyDescent="0.2">
      <c r="A56" s="71" t="s">
        <v>73</v>
      </c>
      <c r="B56" s="72"/>
      <c r="C56" s="73"/>
      <c r="D56" s="272" t="s">
        <v>80</v>
      </c>
      <c r="E56" s="272"/>
      <c r="F56" s="272"/>
      <c r="G56" s="272"/>
      <c r="H56" s="272"/>
      <c r="I56" s="74"/>
      <c r="J56" s="272" t="s">
        <v>81</v>
      </c>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6">
        <f>'D.1.1.-1 - ASŘ - BOURACÍ ...'!J30</f>
        <v>0</v>
      </c>
      <c r="AH56" s="277"/>
      <c r="AI56" s="277"/>
      <c r="AJ56" s="277"/>
      <c r="AK56" s="277"/>
      <c r="AL56" s="277"/>
      <c r="AM56" s="277"/>
      <c r="AN56" s="276">
        <f t="shared" si="0"/>
        <v>0</v>
      </c>
      <c r="AO56" s="277"/>
      <c r="AP56" s="277"/>
      <c r="AQ56" s="75" t="s">
        <v>76</v>
      </c>
      <c r="AR56" s="72"/>
      <c r="AS56" s="76">
        <v>0</v>
      </c>
      <c r="AT56" s="77">
        <f t="shared" si="1"/>
        <v>0</v>
      </c>
      <c r="AU56" s="78">
        <f>'D.1.1.-1 - ASŘ - BOURACÍ ...'!P104</f>
        <v>0</v>
      </c>
      <c r="AV56" s="77">
        <f>'D.1.1.-1 - ASŘ - BOURACÍ ...'!J33</f>
        <v>0</v>
      </c>
      <c r="AW56" s="77">
        <f>'D.1.1.-1 - ASŘ - BOURACÍ ...'!J34</f>
        <v>0</v>
      </c>
      <c r="AX56" s="77">
        <f>'D.1.1.-1 - ASŘ - BOURACÍ ...'!J35</f>
        <v>0</v>
      </c>
      <c r="AY56" s="77">
        <f>'D.1.1.-1 - ASŘ - BOURACÍ ...'!J36</f>
        <v>0</v>
      </c>
      <c r="AZ56" s="77">
        <f>'D.1.1.-1 - ASŘ - BOURACÍ ...'!F33</f>
        <v>0</v>
      </c>
      <c r="BA56" s="77">
        <f>'D.1.1.-1 - ASŘ - BOURACÍ ...'!F34</f>
        <v>0</v>
      </c>
      <c r="BB56" s="77">
        <f>'D.1.1.-1 - ASŘ - BOURACÍ ...'!F35</f>
        <v>0</v>
      </c>
      <c r="BC56" s="77">
        <f>'D.1.1.-1 - ASŘ - BOURACÍ ...'!F36</f>
        <v>0</v>
      </c>
      <c r="BD56" s="79">
        <f>'D.1.1.-1 - ASŘ - BOURACÍ ...'!F37</f>
        <v>0</v>
      </c>
      <c r="BT56" s="80" t="s">
        <v>77</v>
      </c>
      <c r="BV56" s="80" t="s">
        <v>71</v>
      </c>
      <c r="BW56" s="80" t="s">
        <v>82</v>
      </c>
      <c r="BX56" s="80" t="s">
        <v>5</v>
      </c>
      <c r="CL56" s="80" t="s">
        <v>19</v>
      </c>
      <c r="CM56" s="80" t="s">
        <v>79</v>
      </c>
    </row>
    <row r="57" spans="1:91" s="6" customFormat="1" ht="16.5" customHeight="1" x14ac:dyDescent="0.2">
      <c r="A57" s="71" t="s">
        <v>73</v>
      </c>
      <c r="B57" s="72"/>
      <c r="C57" s="73"/>
      <c r="D57" s="272" t="s">
        <v>83</v>
      </c>
      <c r="E57" s="272"/>
      <c r="F57" s="272"/>
      <c r="G57" s="272"/>
      <c r="H57" s="272"/>
      <c r="I57" s="74"/>
      <c r="J57" s="272" t="s">
        <v>84</v>
      </c>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6">
        <f>'D.1.1.-2 - ASŘ - NOVÝ STAV'!J30</f>
        <v>0</v>
      </c>
      <c r="AH57" s="277"/>
      <c r="AI57" s="277"/>
      <c r="AJ57" s="277"/>
      <c r="AK57" s="277"/>
      <c r="AL57" s="277"/>
      <c r="AM57" s="277"/>
      <c r="AN57" s="276">
        <f t="shared" si="0"/>
        <v>0</v>
      </c>
      <c r="AO57" s="277"/>
      <c r="AP57" s="277"/>
      <c r="AQ57" s="75" t="s">
        <v>76</v>
      </c>
      <c r="AR57" s="72"/>
      <c r="AS57" s="76">
        <v>0</v>
      </c>
      <c r="AT57" s="77">
        <f t="shared" si="1"/>
        <v>0</v>
      </c>
      <c r="AU57" s="78">
        <f>'D.1.1.-2 - ASŘ - NOVÝ STAV'!P149</f>
        <v>0</v>
      </c>
      <c r="AV57" s="77">
        <f>'D.1.1.-2 - ASŘ - NOVÝ STAV'!J33</f>
        <v>0</v>
      </c>
      <c r="AW57" s="77">
        <f>'D.1.1.-2 - ASŘ - NOVÝ STAV'!J34</f>
        <v>0</v>
      </c>
      <c r="AX57" s="77">
        <f>'D.1.1.-2 - ASŘ - NOVÝ STAV'!J35</f>
        <v>0</v>
      </c>
      <c r="AY57" s="77">
        <f>'D.1.1.-2 - ASŘ - NOVÝ STAV'!J36</f>
        <v>0</v>
      </c>
      <c r="AZ57" s="77">
        <f>'D.1.1.-2 - ASŘ - NOVÝ STAV'!F33</f>
        <v>0</v>
      </c>
      <c r="BA57" s="77">
        <f>'D.1.1.-2 - ASŘ - NOVÝ STAV'!F34</f>
        <v>0</v>
      </c>
      <c r="BB57" s="77">
        <f>'D.1.1.-2 - ASŘ - NOVÝ STAV'!F35</f>
        <v>0</v>
      </c>
      <c r="BC57" s="77">
        <f>'D.1.1.-2 - ASŘ - NOVÝ STAV'!F36</f>
        <v>0</v>
      </c>
      <c r="BD57" s="79">
        <f>'D.1.1.-2 - ASŘ - NOVÝ STAV'!F37</f>
        <v>0</v>
      </c>
      <c r="BT57" s="80" t="s">
        <v>77</v>
      </c>
      <c r="BV57" s="80" t="s">
        <v>71</v>
      </c>
      <c r="BW57" s="80" t="s">
        <v>85</v>
      </c>
      <c r="BX57" s="80" t="s">
        <v>5</v>
      </c>
      <c r="CL57" s="80" t="s">
        <v>19</v>
      </c>
      <c r="CM57" s="80" t="s">
        <v>79</v>
      </c>
    </row>
    <row r="58" spans="1:91" s="6" customFormat="1" ht="16.5" customHeight="1" x14ac:dyDescent="0.2">
      <c r="A58" s="71" t="s">
        <v>73</v>
      </c>
      <c r="B58" s="72"/>
      <c r="C58" s="73"/>
      <c r="D58" s="272" t="s">
        <v>86</v>
      </c>
      <c r="E58" s="272"/>
      <c r="F58" s="272"/>
      <c r="G58" s="272"/>
      <c r="H58" s="272"/>
      <c r="I58" s="74"/>
      <c r="J58" s="272" t="s">
        <v>87</v>
      </c>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6">
        <f>'D.1.4.1. - ZTI'!J30</f>
        <v>0</v>
      </c>
      <c r="AH58" s="277"/>
      <c r="AI58" s="277"/>
      <c r="AJ58" s="277"/>
      <c r="AK58" s="277"/>
      <c r="AL58" s="277"/>
      <c r="AM58" s="277"/>
      <c r="AN58" s="276">
        <f t="shared" si="0"/>
        <v>0</v>
      </c>
      <c r="AO58" s="277"/>
      <c r="AP58" s="277"/>
      <c r="AQ58" s="75" t="s">
        <v>76</v>
      </c>
      <c r="AR58" s="72"/>
      <c r="AS58" s="76">
        <v>0</v>
      </c>
      <c r="AT58" s="77">
        <f t="shared" si="1"/>
        <v>0</v>
      </c>
      <c r="AU58" s="78">
        <f>'D.1.4.1. - ZTI'!P88</f>
        <v>0</v>
      </c>
      <c r="AV58" s="77">
        <f>'D.1.4.1. - ZTI'!J33</f>
        <v>0</v>
      </c>
      <c r="AW58" s="77">
        <f>'D.1.4.1. - ZTI'!J34</f>
        <v>0</v>
      </c>
      <c r="AX58" s="77">
        <f>'D.1.4.1. - ZTI'!J35</f>
        <v>0</v>
      </c>
      <c r="AY58" s="77">
        <f>'D.1.4.1. - ZTI'!J36</f>
        <v>0</v>
      </c>
      <c r="AZ58" s="77">
        <f>'D.1.4.1. - ZTI'!F33</f>
        <v>0</v>
      </c>
      <c r="BA58" s="77">
        <f>'D.1.4.1. - ZTI'!F34</f>
        <v>0</v>
      </c>
      <c r="BB58" s="77">
        <f>'D.1.4.1. - ZTI'!F35</f>
        <v>0</v>
      </c>
      <c r="BC58" s="77">
        <f>'D.1.4.1. - ZTI'!F36</f>
        <v>0</v>
      </c>
      <c r="BD58" s="79">
        <f>'D.1.4.1. - ZTI'!F37</f>
        <v>0</v>
      </c>
      <c r="BT58" s="80" t="s">
        <v>77</v>
      </c>
      <c r="BV58" s="80" t="s">
        <v>71</v>
      </c>
      <c r="BW58" s="80" t="s">
        <v>88</v>
      </c>
      <c r="BX58" s="80" t="s">
        <v>5</v>
      </c>
      <c r="CL58" s="80" t="s">
        <v>19</v>
      </c>
      <c r="CM58" s="80" t="s">
        <v>79</v>
      </c>
    </row>
    <row r="59" spans="1:91" s="6" customFormat="1" ht="24.75" customHeight="1" x14ac:dyDescent="0.2">
      <c r="B59" s="72"/>
      <c r="C59" s="73"/>
      <c r="D59" s="272" t="s">
        <v>89</v>
      </c>
      <c r="E59" s="272"/>
      <c r="F59" s="272"/>
      <c r="G59" s="272"/>
      <c r="H59" s="272"/>
      <c r="I59" s="74"/>
      <c r="J59" s="272" t="s">
        <v>90</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8">
        <f>ROUND(SUM(AG60:AG63),2)</f>
        <v>0</v>
      </c>
      <c r="AH59" s="277"/>
      <c r="AI59" s="277"/>
      <c r="AJ59" s="277"/>
      <c r="AK59" s="277"/>
      <c r="AL59" s="277"/>
      <c r="AM59" s="277"/>
      <c r="AN59" s="276">
        <f t="shared" si="0"/>
        <v>0</v>
      </c>
      <c r="AO59" s="277"/>
      <c r="AP59" s="277"/>
      <c r="AQ59" s="75" t="s">
        <v>76</v>
      </c>
      <c r="AR59" s="72"/>
      <c r="AS59" s="76">
        <f>ROUND(SUM(AS60:AS63),2)</f>
        <v>0</v>
      </c>
      <c r="AT59" s="77">
        <f t="shared" si="1"/>
        <v>0</v>
      </c>
      <c r="AU59" s="78">
        <f>ROUND(SUM(AU60:AU63),5)</f>
        <v>0</v>
      </c>
      <c r="AV59" s="77">
        <f>ROUND(AZ59*L29,2)</f>
        <v>0</v>
      </c>
      <c r="AW59" s="77">
        <f>ROUND(BA59*L30,2)</f>
        <v>0</v>
      </c>
      <c r="AX59" s="77">
        <f>ROUND(BB59*L29,2)</f>
        <v>0</v>
      </c>
      <c r="AY59" s="77">
        <f>ROUND(BC59*L30,2)</f>
        <v>0</v>
      </c>
      <c r="AZ59" s="77">
        <f>ROUND(SUM(AZ60:AZ63),2)</f>
        <v>0</v>
      </c>
      <c r="BA59" s="77">
        <f>ROUND(SUM(BA60:BA63),2)</f>
        <v>0</v>
      </c>
      <c r="BB59" s="77">
        <f>ROUND(SUM(BB60:BB63),2)</f>
        <v>0</v>
      </c>
      <c r="BC59" s="77">
        <f>ROUND(SUM(BC60:BC63),2)</f>
        <v>0</v>
      </c>
      <c r="BD59" s="79">
        <f>ROUND(SUM(BD60:BD63),2)</f>
        <v>0</v>
      </c>
      <c r="BS59" s="80" t="s">
        <v>68</v>
      </c>
      <c r="BT59" s="80" t="s">
        <v>77</v>
      </c>
      <c r="BU59" s="80" t="s">
        <v>70</v>
      </c>
      <c r="BV59" s="80" t="s">
        <v>71</v>
      </c>
      <c r="BW59" s="80" t="s">
        <v>91</v>
      </c>
      <c r="BX59" s="80" t="s">
        <v>5</v>
      </c>
      <c r="CL59" s="80" t="s">
        <v>19</v>
      </c>
      <c r="CM59" s="80" t="s">
        <v>79</v>
      </c>
    </row>
    <row r="60" spans="1:91" s="3" customFormat="1" ht="23.25" customHeight="1" x14ac:dyDescent="0.2">
      <c r="A60" s="71" t="s">
        <v>73</v>
      </c>
      <c r="B60" s="45"/>
      <c r="C60" s="11"/>
      <c r="D60" s="11"/>
      <c r="E60" s="273" t="s">
        <v>92</v>
      </c>
      <c r="F60" s="273"/>
      <c r="G60" s="273"/>
      <c r="H60" s="273"/>
      <c r="I60" s="273"/>
      <c r="J60" s="11"/>
      <c r="K60" s="273" t="s">
        <v>93</v>
      </c>
      <c r="L60" s="273"/>
      <c r="M60" s="273"/>
      <c r="N60" s="273"/>
      <c r="O60" s="273"/>
      <c r="P60" s="273"/>
      <c r="Q60" s="273"/>
      <c r="R60" s="273"/>
      <c r="S60" s="273"/>
      <c r="T60" s="273"/>
      <c r="U60" s="273"/>
      <c r="V60" s="273"/>
      <c r="W60" s="273"/>
      <c r="X60" s="273"/>
      <c r="Y60" s="273"/>
      <c r="Z60" s="273"/>
      <c r="AA60" s="273"/>
      <c r="AB60" s="273"/>
      <c r="AC60" s="273"/>
      <c r="AD60" s="273"/>
      <c r="AE60" s="273"/>
      <c r="AF60" s="273"/>
      <c r="AG60" s="274">
        <f>'D.1.4.1.b.09.-1 - AREÁLOV...'!J32</f>
        <v>0</v>
      </c>
      <c r="AH60" s="275"/>
      <c r="AI60" s="275"/>
      <c r="AJ60" s="275"/>
      <c r="AK60" s="275"/>
      <c r="AL60" s="275"/>
      <c r="AM60" s="275"/>
      <c r="AN60" s="274">
        <f t="shared" si="0"/>
        <v>0</v>
      </c>
      <c r="AO60" s="275"/>
      <c r="AP60" s="275"/>
      <c r="AQ60" s="81" t="s">
        <v>94</v>
      </c>
      <c r="AR60" s="45"/>
      <c r="AS60" s="82">
        <v>0</v>
      </c>
      <c r="AT60" s="83">
        <f t="shared" si="1"/>
        <v>0</v>
      </c>
      <c r="AU60" s="84">
        <f>'D.1.4.1.b.09.-1 - AREÁLOV...'!P92</f>
        <v>0</v>
      </c>
      <c r="AV60" s="83">
        <f>'D.1.4.1.b.09.-1 - AREÁLOV...'!J35</f>
        <v>0</v>
      </c>
      <c r="AW60" s="83">
        <f>'D.1.4.1.b.09.-1 - AREÁLOV...'!J36</f>
        <v>0</v>
      </c>
      <c r="AX60" s="83">
        <f>'D.1.4.1.b.09.-1 - AREÁLOV...'!J37</f>
        <v>0</v>
      </c>
      <c r="AY60" s="83">
        <f>'D.1.4.1.b.09.-1 - AREÁLOV...'!J38</f>
        <v>0</v>
      </c>
      <c r="AZ60" s="83">
        <f>'D.1.4.1.b.09.-1 - AREÁLOV...'!F35</f>
        <v>0</v>
      </c>
      <c r="BA60" s="83">
        <f>'D.1.4.1.b.09.-1 - AREÁLOV...'!F36</f>
        <v>0</v>
      </c>
      <c r="BB60" s="83">
        <f>'D.1.4.1.b.09.-1 - AREÁLOV...'!F37</f>
        <v>0</v>
      </c>
      <c r="BC60" s="83">
        <f>'D.1.4.1.b.09.-1 - AREÁLOV...'!F38</f>
        <v>0</v>
      </c>
      <c r="BD60" s="85">
        <f>'D.1.4.1.b.09.-1 - AREÁLOV...'!F39</f>
        <v>0</v>
      </c>
      <c r="BT60" s="25" t="s">
        <v>79</v>
      </c>
      <c r="BV60" s="25" t="s">
        <v>71</v>
      </c>
      <c r="BW60" s="25" t="s">
        <v>95</v>
      </c>
      <c r="BX60" s="25" t="s">
        <v>91</v>
      </c>
      <c r="CL60" s="25" t="s">
        <v>19</v>
      </c>
    </row>
    <row r="61" spans="1:91" s="3" customFormat="1" ht="23.25" customHeight="1" x14ac:dyDescent="0.2">
      <c r="A61" s="71" t="s">
        <v>73</v>
      </c>
      <c r="B61" s="45"/>
      <c r="C61" s="11"/>
      <c r="D61" s="11"/>
      <c r="E61" s="273" t="s">
        <v>96</v>
      </c>
      <c r="F61" s="273"/>
      <c r="G61" s="273"/>
      <c r="H61" s="273"/>
      <c r="I61" s="273"/>
      <c r="J61" s="11"/>
      <c r="K61" s="273" t="s">
        <v>97</v>
      </c>
      <c r="L61" s="273"/>
      <c r="M61" s="273"/>
      <c r="N61" s="273"/>
      <c r="O61" s="273"/>
      <c r="P61" s="273"/>
      <c r="Q61" s="273"/>
      <c r="R61" s="273"/>
      <c r="S61" s="273"/>
      <c r="T61" s="273"/>
      <c r="U61" s="273"/>
      <c r="V61" s="273"/>
      <c r="W61" s="273"/>
      <c r="X61" s="273"/>
      <c r="Y61" s="273"/>
      <c r="Z61" s="273"/>
      <c r="AA61" s="273"/>
      <c r="AB61" s="273"/>
      <c r="AC61" s="273"/>
      <c r="AD61" s="273"/>
      <c r="AE61" s="273"/>
      <c r="AF61" s="273"/>
      <c r="AG61" s="274">
        <f>'D.1.4.1.b.09.-2 - AREÁLOV...'!J32</f>
        <v>0</v>
      </c>
      <c r="AH61" s="275"/>
      <c r="AI61" s="275"/>
      <c r="AJ61" s="275"/>
      <c r="AK61" s="275"/>
      <c r="AL61" s="275"/>
      <c r="AM61" s="275"/>
      <c r="AN61" s="274">
        <f t="shared" si="0"/>
        <v>0</v>
      </c>
      <c r="AO61" s="275"/>
      <c r="AP61" s="275"/>
      <c r="AQ61" s="81" t="s">
        <v>94</v>
      </c>
      <c r="AR61" s="45"/>
      <c r="AS61" s="82">
        <v>0</v>
      </c>
      <c r="AT61" s="83">
        <f t="shared" si="1"/>
        <v>0</v>
      </c>
      <c r="AU61" s="84">
        <f>'D.1.4.1.b.09.-2 - AREÁLOV...'!P92</f>
        <v>0</v>
      </c>
      <c r="AV61" s="83">
        <f>'D.1.4.1.b.09.-2 - AREÁLOV...'!J35</f>
        <v>0</v>
      </c>
      <c r="AW61" s="83">
        <f>'D.1.4.1.b.09.-2 - AREÁLOV...'!J36</f>
        <v>0</v>
      </c>
      <c r="AX61" s="83">
        <f>'D.1.4.1.b.09.-2 - AREÁLOV...'!J37</f>
        <v>0</v>
      </c>
      <c r="AY61" s="83">
        <f>'D.1.4.1.b.09.-2 - AREÁLOV...'!J38</f>
        <v>0</v>
      </c>
      <c r="AZ61" s="83">
        <f>'D.1.4.1.b.09.-2 - AREÁLOV...'!F35</f>
        <v>0</v>
      </c>
      <c r="BA61" s="83">
        <f>'D.1.4.1.b.09.-2 - AREÁLOV...'!F36</f>
        <v>0</v>
      </c>
      <c r="BB61" s="83">
        <f>'D.1.4.1.b.09.-2 - AREÁLOV...'!F37</f>
        <v>0</v>
      </c>
      <c r="BC61" s="83">
        <f>'D.1.4.1.b.09.-2 - AREÁLOV...'!F38</f>
        <v>0</v>
      </c>
      <c r="BD61" s="85">
        <f>'D.1.4.1.b.09.-2 - AREÁLOV...'!F39</f>
        <v>0</v>
      </c>
      <c r="BT61" s="25" t="s">
        <v>79</v>
      </c>
      <c r="BV61" s="25" t="s">
        <v>71</v>
      </c>
      <c r="BW61" s="25" t="s">
        <v>98</v>
      </c>
      <c r="BX61" s="25" t="s">
        <v>91</v>
      </c>
      <c r="CL61" s="25" t="s">
        <v>19</v>
      </c>
    </row>
    <row r="62" spans="1:91" s="3" customFormat="1" ht="23.25" customHeight="1" x14ac:dyDescent="0.2">
      <c r="A62" s="71" t="s">
        <v>73</v>
      </c>
      <c r="B62" s="45"/>
      <c r="C62" s="11"/>
      <c r="D62" s="11"/>
      <c r="E62" s="273" t="s">
        <v>99</v>
      </c>
      <c r="F62" s="273"/>
      <c r="G62" s="273"/>
      <c r="H62" s="273"/>
      <c r="I62" s="273"/>
      <c r="J62" s="11"/>
      <c r="K62" s="273" t="s">
        <v>100</v>
      </c>
      <c r="L62" s="273"/>
      <c r="M62" s="273"/>
      <c r="N62" s="273"/>
      <c r="O62" s="273"/>
      <c r="P62" s="273"/>
      <c r="Q62" s="273"/>
      <c r="R62" s="273"/>
      <c r="S62" s="273"/>
      <c r="T62" s="273"/>
      <c r="U62" s="273"/>
      <c r="V62" s="273"/>
      <c r="W62" s="273"/>
      <c r="X62" s="273"/>
      <c r="Y62" s="273"/>
      <c r="Z62" s="273"/>
      <c r="AA62" s="273"/>
      <c r="AB62" s="273"/>
      <c r="AC62" s="273"/>
      <c r="AD62" s="273"/>
      <c r="AE62" s="273"/>
      <c r="AF62" s="273"/>
      <c r="AG62" s="274">
        <f>'D.1.4.1.b.09.-3 - BOURÁNÍ...'!J32</f>
        <v>0</v>
      </c>
      <c r="AH62" s="275"/>
      <c r="AI62" s="275"/>
      <c r="AJ62" s="275"/>
      <c r="AK62" s="275"/>
      <c r="AL62" s="275"/>
      <c r="AM62" s="275"/>
      <c r="AN62" s="274">
        <f t="shared" si="0"/>
        <v>0</v>
      </c>
      <c r="AO62" s="275"/>
      <c r="AP62" s="275"/>
      <c r="AQ62" s="81" t="s">
        <v>94</v>
      </c>
      <c r="AR62" s="45"/>
      <c r="AS62" s="82">
        <v>0</v>
      </c>
      <c r="AT62" s="83">
        <f t="shared" si="1"/>
        <v>0</v>
      </c>
      <c r="AU62" s="84">
        <f>'D.1.4.1.b.09.-3 - BOURÁNÍ...'!P89</f>
        <v>0</v>
      </c>
      <c r="AV62" s="83">
        <f>'D.1.4.1.b.09.-3 - BOURÁNÍ...'!J35</f>
        <v>0</v>
      </c>
      <c r="AW62" s="83">
        <f>'D.1.4.1.b.09.-3 - BOURÁNÍ...'!J36</f>
        <v>0</v>
      </c>
      <c r="AX62" s="83">
        <f>'D.1.4.1.b.09.-3 - BOURÁNÍ...'!J37</f>
        <v>0</v>
      </c>
      <c r="AY62" s="83">
        <f>'D.1.4.1.b.09.-3 - BOURÁNÍ...'!J38</f>
        <v>0</v>
      </c>
      <c r="AZ62" s="83">
        <f>'D.1.4.1.b.09.-3 - BOURÁNÍ...'!F35</f>
        <v>0</v>
      </c>
      <c r="BA62" s="83">
        <f>'D.1.4.1.b.09.-3 - BOURÁNÍ...'!F36</f>
        <v>0</v>
      </c>
      <c r="BB62" s="83">
        <f>'D.1.4.1.b.09.-3 - BOURÁNÍ...'!F37</f>
        <v>0</v>
      </c>
      <c r="BC62" s="83">
        <f>'D.1.4.1.b.09.-3 - BOURÁNÍ...'!F38</f>
        <v>0</v>
      </c>
      <c r="BD62" s="85">
        <f>'D.1.4.1.b.09.-3 - BOURÁNÍ...'!F39</f>
        <v>0</v>
      </c>
      <c r="BT62" s="25" t="s">
        <v>79</v>
      </c>
      <c r="BV62" s="25" t="s">
        <v>71</v>
      </c>
      <c r="BW62" s="25" t="s">
        <v>101</v>
      </c>
      <c r="BX62" s="25" t="s">
        <v>91</v>
      </c>
      <c r="CL62" s="25" t="s">
        <v>19</v>
      </c>
    </row>
    <row r="63" spans="1:91" s="3" customFormat="1" ht="23.25" customHeight="1" x14ac:dyDescent="0.2">
      <c r="A63" s="71" t="s">
        <v>73</v>
      </c>
      <c r="B63" s="45"/>
      <c r="C63" s="11"/>
      <c r="D63" s="11"/>
      <c r="E63" s="273" t="s">
        <v>102</v>
      </c>
      <c r="F63" s="273"/>
      <c r="G63" s="273"/>
      <c r="H63" s="273"/>
      <c r="I63" s="273"/>
      <c r="J63" s="11"/>
      <c r="K63" s="273" t="s">
        <v>103</v>
      </c>
      <c r="L63" s="273"/>
      <c r="M63" s="273"/>
      <c r="N63" s="273"/>
      <c r="O63" s="273"/>
      <c r="P63" s="273"/>
      <c r="Q63" s="273"/>
      <c r="R63" s="273"/>
      <c r="S63" s="273"/>
      <c r="T63" s="273"/>
      <c r="U63" s="273"/>
      <c r="V63" s="273"/>
      <c r="W63" s="273"/>
      <c r="X63" s="273"/>
      <c r="Y63" s="273"/>
      <c r="Z63" s="273"/>
      <c r="AA63" s="273"/>
      <c r="AB63" s="273"/>
      <c r="AC63" s="273"/>
      <c r="AD63" s="273"/>
      <c r="AE63" s="273"/>
      <c r="AF63" s="273"/>
      <c r="AG63" s="274">
        <f>'D.1.4.1.b.09.-4 - AREÁLOV...'!J32</f>
        <v>0</v>
      </c>
      <c r="AH63" s="275"/>
      <c r="AI63" s="275"/>
      <c r="AJ63" s="275"/>
      <c r="AK63" s="275"/>
      <c r="AL63" s="275"/>
      <c r="AM63" s="275"/>
      <c r="AN63" s="274">
        <f t="shared" si="0"/>
        <v>0</v>
      </c>
      <c r="AO63" s="275"/>
      <c r="AP63" s="275"/>
      <c r="AQ63" s="81" t="s">
        <v>94</v>
      </c>
      <c r="AR63" s="45"/>
      <c r="AS63" s="82">
        <v>0</v>
      </c>
      <c r="AT63" s="83">
        <f t="shared" si="1"/>
        <v>0</v>
      </c>
      <c r="AU63" s="84">
        <f>'D.1.4.1.b.09.-4 - AREÁLOV...'!P90</f>
        <v>0</v>
      </c>
      <c r="AV63" s="83">
        <f>'D.1.4.1.b.09.-4 - AREÁLOV...'!J35</f>
        <v>0</v>
      </c>
      <c r="AW63" s="83">
        <f>'D.1.4.1.b.09.-4 - AREÁLOV...'!J36</f>
        <v>0</v>
      </c>
      <c r="AX63" s="83">
        <f>'D.1.4.1.b.09.-4 - AREÁLOV...'!J37</f>
        <v>0</v>
      </c>
      <c r="AY63" s="83">
        <f>'D.1.4.1.b.09.-4 - AREÁLOV...'!J38</f>
        <v>0</v>
      </c>
      <c r="AZ63" s="83">
        <f>'D.1.4.1.b.09.-4 - AREÁLOV...'!F35</f>
        <v>0</v>
      </c>
      <c r="BA63" s="83">
        <f>'D.1.4.1.b.09.-4 - AREÁLOV...'!F36</f>
        <v>0</v>
      </c>
      <c r="BB63" s="83">
        <f>'D.1.4.1.b.09.-4 - AREÁLOV...'!F37</f>
        <v>0</v>
      </c>
      <c r="BC63" s="83">
        <f>'D.1.4.1.b.09.-4 - AREÁLOV...'!F38</f>
        <v>0</v>
      </c>
      <c r="BD63" s="85">
        <f>'D.1.4.1.b.09.-4 - AREÁLOV...'!F39</f>
        <v>0</v>
      </c>
      <c r="BT63" s="25" t="s">
        <v>79</v>
      </c>
      <c r="BV63" s="25" t="s">
        <v>71</v>
      </c>
      <c r="BW63" s="25" t="s">
        <v>104</v>
      </c>
      <c r="BX63" s="25" t="s">
        <v>91</v>
      </c>
      <c r="CL63" s="25" t="s">
        <v>19</v>
      </c>
    </row>
    <row r="64" spans="1:91" s="6" customFormat="1" ht="16.5" customHeight="1" x14ac:dyDescent="0.2">
      <c r="A64" s="71" t="s">
        <v>73</v>
      </c>
      <c r="B64" s="72"/>
      <c r="C64" s="73"/>
      <c r="D64" s="272" t="s">
        <v>105</v>
      </c>
      <c r="E64" s="272"/>
      <c r="F64" s="272"/>
      <c r="G64" s="272"/>
      <c r="H64" s="272"/>
      <c r="I64" s="74"/>
      <c r="J64" s="272" t="s">
        <v>106</v>
      </c>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6">
        <f>'D.1.4.3. - VZDUCHOTECHNIKA'!J30</f>
        <v>0</v>
      </c>
      <c r="AH64" s="277"/>
      <c r="AI64" s="277"/>
      <c r="AJ64" s="277"/>
      <c r="AK64" s="277"/>
      <c r="AL64" s="277"/>
      <c r="AM64" s="277"/>
      <c r="AN64" s="276">
        <f t="shared" si="0"/>
        <v>0</v>
      </c>
      <c r="AO64" s="277"/>
      <c r="AP64" s="277"/>
      <c r="AQ64" s="75" t="s">
        <v>76</v>
      </c>
      <c r="AR64" s="72"/>
      <c r="AS64" s="76">
        <v>0</v>
      </c>
      <c r="AT64" s="77">
        <f t="shared" si="1"/>
        <v>0</v>
      </c>
      <c r="AU64" s="78">
        <f>'D.1.4.3. - VZDUCHOTECHNIKA'!P84</f>
        <v>0</v>
      </c>
      <c r="AV64" s="77">
        <f>'D.1.4.3. - VZDUCHOTECHNIKA'!J33</f>
        <v>0</v>
      </c>
      <c r="AW64" s="77">
        <f>'D.1.4.3. - VZDUCHOTECHNIKA'!J34</f>
        <v>0</v>
      </c>
      <c r="AX64" s="77">
        <f>'D.1.4.3. - VZDUCHOTECHNIKA'!J35</f>
        <v>0</v>
      </c>
      <c r="AY64" s="77">
        <f>'D.1.4.3. - VZDUCHOTECHNIKA'!J36</f>
        <v>0</v>
      </c>
      <c r="AZ64" s="77">
        <f>'D.1.4.3. - VZDUCHOTECHNIKA'!F33</f>
        <v>0</v>
      </c>
      <c r="BA64" s="77">
        <f>'D.1.4.3. - VZDUCHOTECHNIKA'!F34</f>
        <v>0</v>
      </c>
      <c r="BB64" s="77">
        <f>'D.1.4.3. - VZDUCHOTECHNIKA'!F35</f>
        <v>0</v>
      </c>
      <c r="BC64" s="77">
        <f>'D.1.4.3. - VZDUCHOTECHNIKA'!F36</f>
        <v>0</v>
      </c>
      <c r="BD64" s="79">
        <f>'D.1.4.3. - VZDUCHOTECHNIKA'!F37</f>
        <v>0</v>
      </c>
      <c r="BT64" s="80" t="s">
        <v>77</v>
      </c>
      <c r="BV64" s="80" t="s">
        <v>71</v>
      </c>
      <c r="BW64" s="80" t="s">
        <v>107</v>
      </c>
      <c r="BX64" s="80" t="s">
        <v>5</v>
      </c>
      <c r="CL64" s="80" t="s">
        <v>19</v>
      </c>
      <c r="CM64" s="80" t="s">
        <v>79</v>
      </c>
    </row>
    <row r="65" spans="1:91" s="6" customFormat="1" ht="16.5" customHeight="1" x14ac:dyDescent="0.2">
      <c r="A65" s="71" t="s">
        <v>73</v>
      </c>
      <c r="B65" s="72"/>
      <c r="C65" s="73"/>
      <c r="D65" s="272" t="s">
        <v>108</v>
      </c>
      <c r="E65" s="272"/>
      <c r="F65" s="272"/>
      <c r="G65" s="272"/>
      <c r="H65" s="272"/>
      <c r="I65" s="74"/>
      <c r="J65" s="272" t="s">
        <v>109</v>
      </c>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6">
        <f>'D.1.4.4. - VYTÁPENÍ'!J30</f>
        <v>0</v>
      </c>
      <c r="AH65" s="277"/>
      <c r="AI65" s="277"/>
      <c r="AJ65" s="277"/>
      <c r="AK65" s="277"/>
      <c r="AL65" s="277"/>
      <c r="AM65" s="277"/>
      <c r="AN65" s="276">
        <f t="shared" si="0"/>
        <v>0</v>
      </c>
      <c r="AO65" s="277"/>
      <c r="AP65" s="277"/>
      <c r="AQ65" s="75" t="s">
        <v>76</v>
      </c>
      <c r="AR65" s="72"/>
      <c r="AS65" s="76">
        <v>0</v>
      </c>
      <c r="AT65" s="77">
        <f t="shared" si="1"/>
        <v>0</v>
      </c>
      <c r="AU65" s="78">
        <f>'D.1.4.4. - VYTÁPENÍ'!P84</f>
        <v>0</v>
      </c>
      <c r="AV65" s="77">
        <f>'D.1.4.4. - VYTÁPENÍ'!J33</f>
        <v>0</v>
      </c>
      <c r="AW65" s="77">
        <f>'D.1.4.4. - VYTÁPENÍ'!J34</f>
        <v>0</v>
      </c>
      <c r="AX65" s="77">
        <f>'D.1.4.4. - VYTÁPENÍ'!J35</f>
        <v>0</v>
      </c>
      <c r="AY65" s="77">
        <f>'D.1.4.4. - VYTÁPENÍ'!J36</f>
        <v>0</v>
      </c>
      <c r="AZ65" s="77">
        <f>'D.1.4.4. - VYTÁPENÍ'!F33</f>
        <v>0</v>
      </c>
      <c r="BA65" s="77">
        <f>'D.1.4.4. - VYTÁPENÍ'!F34</f>
        <v>0</v>
      </c>
      <c r="BB65" s="77">
        <f>'D.1.4.4. - VYTÁPENÍ'!F35</f>
        <v>0</v>
      </c>
      <c r="BC65" s="77">
        <f>'D.1.4.4. - VYTÁPENÍ'!F36</f>
        <v>0</v>
      </c>
      <c r="BD65" s="79">
        <f>'D.1.4.4. - VYTÁPENÍ'!F37</f>
        <v>0</v>
      </c>
      <c r="BT65" s="80" t="s">
        <v>77</v>
      </c>
      <c r="BV65" s="80" t="s">
        <v>71</v>
      </c>
      <c r="BW65" s="80" t="s">
        <v>110</v>
      </c>
      <c r="BX65" s="80" t="s">
        <v>5</v>
      </c>
      <c r="CL65" s="80" t="s">
        <v>19</v>
      </c>
      <c r="CM65" s="80" t="s">
        <v>79</v>
      </c>
    </row>
    <row r="66" spans="1:91" s="6" customFormat="1" ht="16.5" customHeight="1" x14ac:dyDescent="0.2">
      <c r="A66" s="71" t="s">
        <v>73</v>
      </c>
      <c r="B66" s="72"/>
      <c r="C66" s="73"/>
      <c r="D66" s="272" t="s">
        <v>111</v>
      </c>
      <c r="E66" s="272"/>
      <c r="F66" s="272"/>
      <c r="G66" s="272"/>
      <c r="H66" s="272"/>
      <c r="I66" s="74"/>
      <c r="J66" s="272" t="s">
        <v>112</v>
      </c>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6">
        <f>'D.1.4.5. - CHLAZENÍ'!J30</f>
        <v>0</v>
      </c>
      <c r="AH66" s="277"/>
      <c r="AI66" s="277"/>
      <c r="AJ66" s="277"/>
      <c r="AK66" s="277"/>
      <c r="AL66" s="277"/>
      <c r="AM66" s="277"/>
      <c r="AN66" s="276">
        <f t="shared" si="0"/>
        <v>0</v>
      </c>
      <c r="AO66" s="277"/>
      <c r="AP66" s="277"/>
      <c r="AQ66" s="75" t="s">
        <v>76</v>
      </c>
      <c r="AR66" s="72"/>
      <c r="AS66" s="76">
        <v>0</v>
      </c>
      <c r="AT66" s="77">
        <f t="shared" si="1"/>
        <v>0</v>
      </c>
      <c r="AU66" s="78">
        <f>'D.1.4.5. - CHLAZENÍ'!P83</f>
        <v>0</v>
      </c>
      <c r="AV66" s="77">
        <f>'D.1.4.5. - CHLAZENÍ'!J33</f>
        <v>0</v>
      </c>
      <c r="AW66" s="77">
        <f>'D.1.4.5. - CHLAZENÍ'!J34</f>
        <v>0</v>
      </c>
      <c r="AX66" s="77">
        <f>'D.1.4.5. - CHLAZENÍ'!J35</f>
        <v>0</v>
      </c>
      <c r="AY66" s="77">
        <f>'D.1.4.5. - CHLAZENÍ'!J36</f>
        <v>0</v>
      </c>
      <c r="AZ66" s="77">
        <f>'D.1.4.5. - CHLAZENÍ'!F33</f>
        <v>0</v>
      </c>
      <c r="BA66" s="77">
        <f>'D.1.4.5. - CHLAZENÍ'!F34</f>
        <v>0</v>
      </c>
      <c r="BB66" s="77">
        <f>'D.1.4.5. - CHLAZENÍ'!F35</f>
        <v>0</v>
      </c>
      <c r="BC66" s="77">
        <f>'D.1.4.5. - CHLAZENÍ'!F36</f>
        <v>0</v>
      </c>
      <c r="BD66" s="79">
        <f>'D.1.4.5. - CHLAZENÍ'!F37</f>
        <v>0</v>
      </c>
      <c r="BT66" s="80" t="s">
        <v>77</v>
      </c>
      <c r="BV66" s="80" t="s">
        <v>71</v>
      </c>
      <c r="BW66" s="80" t="s">
        <v>113</v>
      </c>
      <c r="BX66" s="80" t="s">
        <v>5</v>
      </c>
      <c r="CL66" s="80" t="s">
        <v>19</v>
      </c>
      <c r="CM66" s="80" t="s">
        <v>79</v>
      </c>
    </row>
    <row r="67" spans="1:91" s="6" customFormat="1" ht="16.5" customHeight="1" x14ac:dyDescent="0.2">
      <c r="A67" s="71" t="s">
        <v>73</v>
      </c>
      <c r="B67" s="72"/>
      <c r="C67" s="73"/>
      <c r="D67" s="272" t="s">
        <v>114</v>
      </c>
      <c r="E67" s="272"/>
      <c r="F67" s="272"/>
      <c r="G67" s="272"/>
      <c r="H67" s="272"/>
      <c r="I67" s="74"/>
      <c r="J67" s="272" t="s">
        <v>115</v>
      </c>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6">
        <f>'D.1.4.6. - MĚŘENÍ A REGULACE'!J30</f>
        <v>0</v>
      </c>
      <c r="AH67" s="277"/>
      <c r="AI67" s="277"/>
      <c r="AJ67" s="277"/>
      <c r="AK67" s="277"/>
      <c r="AL67" s="277"/>
      <c r="AM67" s="277"/>
      <c r="AN67" s="276">
        <f t="shared" si="0"/>
        <v>0</v>
      </c>
      <c r="AO67" s="277"/>
      <c r="AP67" s="277"/>
      <c r="AQ67" s="75" t="s">
        <v>76</v>
      </c>
      <c r="AR67" s="72"/>
      <c r="AS67" s="76">
        <v>0</v>
      </c>
      <c r="AT67" s="77">
        <f t="shared" si="1"/>
        <v>0</v>
      </c>
      <c r="AU67" s="78">
        <f>'D.1.4.6. - MĚŘENÍ A REGULACE'!P88</f>
        <v>0</v>
      </c>
      <c r="AV67" s="77">
        <f>'D.1.4.6. - MĚŘENÍ A REGULACE'!J33</f>
        <v>0</v>
      </c>
      <c r="AW67" s="77">
        <f>'D.1.4.6. - MĚŘENÍ A REGULACE'!J34</f>
        <v>0</v>
      </c>
      <c r="AX67" s="77">
        <f>'D.1.4.6. - MĚŘENÍ A REGULACE'!J35</f>
        <v>0</v>
      </c>
      <c r="AY67" s="77">
        <f>'D.1.4.6. - MĚŘENÍ A REGULACE'!J36</f>
        <v>0</v>
      </c>
      <c r="AZ67" s="77">
        <f>'D.1.4.6. - MĚŘENÍ A REGULACE'!F33</f>
        <v>0</v>
      </c>
      <c r="BA67" s="77">
        <f>'D.1.4.6. - MĚŘENÍ A REGULACE'!F34</f>
        <v>0</v>
      </c>
      <c r="BB67" s="77">
        <f>'D.1.4.6. - MĚŘENÍ A REGULACE'!F35</f>
        <v>0</v>
      </c>
      <c r="BC67" s="77">
        <f>'D.1.4.6. - MĚŘENÍ A REGULACE'!F36</f>
        <v>0</v>
      </c>
      <c r="BD67" s="79">
        <f>'D.1.4.6. - MĚŘENÍ A REGULACE'!F37</f>
        <v>0</v>
      </c>
      <c r="BT67" s="80" t="s">
        <v>77</v>
      </c>
      <c r="BV67" s="80" t="s">
        <v>71</v>
      </c>
      <c r="BW67" s="80" t="s">
        <v>116</v>
      </c>
      <c r="BX67" s="80" t="s">
        <v>5</v>
      </c>
      <c r="CL67" s="80" t="s">
        <v>19</v>
      </c>
      <c r="CM67" s="80" t="s">
        <v>79</v>
      </c>
    </row>
    <row r="68" spans="1:91" s="6" customFormat="1" ht="16.5" customHeight="1" x14ac:dyDescent="0.2">
      <c r="A68" s="71" t="s">
        <v>73</v>
      </c>
      <c r="B68" s="72"/>
      <c r="C68" s="73"/>
      <c r="D68" s="272" t="s">
        <v>117</v>
      </c>
      <c r="E68" s="272"/>
      <c r="F68" s="272"/>
      <c r="G68" s="272"/>
      <c r="H68" s="272"/>
      <c r="I68" s="74"/>
      <c r="J68" s="272" t="s">
        <v>118</v>
      </c>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6">
        <f>'D.1.4.7. - SILNOPROUD'!J30</f>
        <v>0</v>
      </c>
      <c r="AH68" s="277"/>
      <c r="AI68" s="277"/>
      <c r="AJ68" s="277"/>
      <c r="AK68" s="277"/>
      <c r="AL68" s="277"/>
      <c r="AM68" s="277"/>
      <c r="AN68" s="276">
        <f t="shared" si="0"/>
        <v>0</v>
      </c>
      <c r="AO68" s="277"/>
      <c r="AP68" s="277"/>
      <c r="AQ68" s="75" t="s">
        <v>76</v>
      </c>
      <c r="AR68" s="72"/>
      <c r="AS68" s="76">
        <v>0</v>
      </c>
      <c r="AT68" s="77">
        <f t="shared" si="1"/>
        <v>0</v>
      </c>
      <c r="AU68" s="78">
        <f>'D.1.4.7. - SILNOPROUD'!P88</f>
        <v>0</v>
      </c>
      <c r="AV68" s="77">
        <f>'D.1.4.7. - SILNOPROUD'!J33</f>
        <v>0</v>
      </c>
      <c r="AW68" s="77">
        <f>'D.1.4.7. - SILNOPROUD'!J34</f>
        <v>0</v>
      </c>
      <c r="AX68" s="77">
        <f>'D.1.4.7. - SILNOPROUD'!J35</f>
        <v>0</v>
      </c>
      <c r="AY68" s="77">
        <f>'D.1.4.7. - SILNOPROUD'!J36</f>
        <v>0</v>
      </c>
      <c r="AZ68" s="77">
        <f>'D.1.4.7. - SILNOPROUD'!F33</f>
        <v>0</v>
      </c>
      <c r="BA68" s="77">
        <f>'D.1.4.7. - SILNOPROUD'!F34</f>
        <v>0</v>
      </c>
      <c r="BB68" s="77">
        <f>'D.1.4.7. - SILNOPROUD'!F35</f>
        <v>0</v>
      </c>
      <c r="BC68" s="77">
        <f>'D.1.4.7. - SILNOPROUD'!F36</f>
        <v>0</v>
      </c>
      <c r="BD68" s="79">
        <f>'D.1.4.7. - SILNOPROUD'!F37</f>
        <v>0</v>
      </c>
      <c r="BT68" s="80" t="s">
        <v>77</v>
      </c>
      <c r="BV68" s="80" t="s">
        <v>71</v>
      </c>
      <c r="BW68" s="80" t="s">
        <v>119</v>
      </c>
      <c r="BX68" s="80" t="s">
        <v>5</v>
      </c>
      <c r="CL68" s="80" t="s">
        <v>19</v>
      </c>
      <c r="CM68" s="80" t="s">
        <v>79</v>
      </c>
    </row>
    <row r="69" spans="1:91" s="6" customFormat="1" ht="16.5" customHeight="1" x14ac:dyDescent="0.2">
      <c r="B69" s="72"/>
      <c r="C69" s="73"/>
      <c r="D69" s="272" t="s">
        <v>120</v>
      </c>
      <c r="E69" s="272"/>
      <c r="F69" s="272"/>
      <c r="G69" s="272"/>
      <c r="H69" s="272"/>
      <c r="I69" s="74"/>
      <c r="J69" s="272" t="s">
        <v>121</v>
      </c>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8">
        <f>ROUND(SUM(AG70:AG71),2)</f>
        <v>0</v>
      </c>
      <c r="AH69" s="277"/>
      <c r="AI69" s="277"/>
      <c r="AJ69" s="277"/>
      <c r="AK69" s="277"/>
      <c r="AL69" s="277"/>
      <c r="AM69" s="277"/>
      <c r="AN69" s="276">
        <f t="shared" si="0"/>
        <v>0</v>
      </c>
      <c r="AO69" s="277"/>
      <c r="AP69" s="277"/>
      <c r="AQ69" s="75" t="s">
        <v>76</v>
      </c>
      <c r="AR69" s="72"/>
      <c r="AS69" s="76">
        <f>ROUND(SUM(AS70:AS71),2)</f>
        <v>0</v>
      </c>
      <c r="AT69" s="77">
        <f t="shared" si="1"/>
        <v>0</v>
      </c>
      <c r="AU69" s="78">
        <f>ROUND(SUM(AU70:AU71),5)</f>
        <v>0</v>
      </c>
      <c r="AV69" s="77">
        <f>ROUND(AZ69*L29,2)</f>
        <v>0</v>
      </c>
      <c r="AW69" s="77">
        <f>ROUND(BA69*L30,2)</f>
        <v>0</v>
      </c>
      <c r="AX69" s="77">
        <f>ROUND(BB69*L29,2)</f>
        <v>0</v>
      </c>
      <c r="AY69" s="77">
        <f>ROUND(BC69*L30,2)</f>
        <v>0</v>
      </c>
      <c r="AZ69" s="77">
        <f>ROUND(SUM(AZ70:AZ71),2)</f>
        <v>0</v>
      </c>
      <c r="BA69" s="77">
        <f>ROUND(SUM(BA70:BA71),2)</f>
        <v>0</v>
      </c>
      <c r="BB69" s="77">
        <f>ROUND(SUM(BB70:BB71),2)</f>
        <v>0</v>
      </c>
      <c r="BC69" s="77">
        <f>ROUND(SUM(BC70:BC71),2)</f>
        <v>0</v>
      </c>
      <c r="BD69" s="79">
        <f>ROUND(SUM(BD70:BD71),2)</f>
        <v>0</v>
      </c>
      <c r="BS69" s="80" t="s">
        <v>68</v>
      </c>
      <c r="BT69" s="80" t="s">
        <v>77</v>
      </c>
      <c r="BU69" s="80" t="s">
        <v>70</v>
      </c>
      <c r="BV69" s="80" t="s">
        <v>71</v>
      </c>
      <c r="BW69" s="80" t="s">
        <v>122</v>
      </c>
      <c r="BX69" s="80" t="s">
        <v>5</v>
      </c>
      <c r="CL69" s="80" t="s">
        <v>19</v>
      </c>
      <c r="CM69" s="80" t="s">
        <v>79</v>
      </c>
    </row>
    <row r="70" spans="1:91" s="3" customFormat="1" ht="16.5" customHeight="1" x14ac:dyDescent="0.2">
      <c r="A70" s="71" t="s">
        <v>73</v>
      </c>
      <c r="B70" s="45"/>
      <c r="C70" s="11"/>
      <c r="D70" s="11"/>
      <c r="E70" s="273" t="s">
        <v>123</v>
      </c>
      <c r="F70" s="273"/>
      <c r="G70" s="273"/>
      <c r="H70" s="273"/>
      <c r="I70" s="273"/>
      <c r="J70" s="11"/>
      <c r="K70" s="273" t="s">
        <v>124</v>
      </c>
      <c r="L70" s="273"/>
      <c r="M70" s="273"/>
      <c r="N70" s="273"/>
      <c r="O70" s="273"/>
      <c r="P70" s="273"/>
      <c r="Q70" s="273"/>
      <c r="R70" s="273"/>
      <c r="S70" s="273"/>
      <c r="T70" s="273"/>
      <c r="U70" s="273"/>
      <c r="V70" s="273"/>
      <c r="W70" s="273"/>
      <c r="X70" s="273"/>
      <c r="Y70" s="273"/>
      <c r="Z70" s="273"/>
      <c r="AA70" s="273"/>
      <c r="AB70" s="273"/>
      <c r="AC70" s="273"/>
      <c r="AD70" s="273"/>
      <c r="AE70" s="273"/>
      <c r="AF70" s="273"/>
      <c r="AG70" s="274">
        <f>'D.1.4.8.-1 - EL. KOMUNIKACE'!J32</f>
        <v>0</v>
      </c>
      <c r="AH70" s="275"/>
      <c r="AI70" s="275"/>
      <c r="AJ70" s="275"/>
      <c r="AK70" s="275"/>
      <c r="AL70" s="275"/>
      <c r="AM70" s="275"/>
      <c r="AN70" s="274">
        <f t="shared" si="0"/>
        <v>0</v>
      </c>
      <c r="AO70" s="275"/>
      <c r="AP70" s="275"/>
      <c r="AQ70" s="81" t="s">
        <v>94</v>
      </c>
      <c r="AR70" s="45"/>
      <c r="AS70" s="82">
        <v>0</v>
      </c>
      <c r="AT70" s="83">
        <f t="shared" si="1"/>
        <v>0</v>
      </c>
      <c r="AU70" s="84">
        <f>'D.1.4.8.-1 - EL. KOMUNIKACE'!P93</f>
        <v>0</v>
      </c>
      <c r="AV70" s="83">
        <f>'D.1.4.8.-1 - EL. KOMUNIKACE'!J35</f>
        <v>0</v>
      </c>
      <c r="AW70" s="83">
        <f>'D.1.4.8.-1 - EL. KOMUNIKACE'!J36</f>
        <v>0</v>
      </c>
      <c r="AX70" s="83">
        <f>'D.1.4.8.-1 - EL. KOMUNIKACE'!J37</f>
        <v>0</v>
      </c>
      <c r="AY70" s="83">
        <f>'D.1.4.8.-1 - EL. KOMUNIKACE'!J38</f>
        <v>0</v>
      </c>
      <c r="AZ70" s="83">
        <f>'D.1.4.8.-1 - EL. KOMUNIKACE'!F35</f>
        <v>0</v>
      </c>
      <c r="BA70" s="83">
        <f>'D.1.4.8.-1 - EL. KOMUNIKACE'!F36</f>
        <v>0</v>
      </c>
      <c r="BB70" s="83">
        <f>'D.1.4.8.-1 - EL. KOMUNIKACE'!F37</f>
        <v>0</v>
      </c>
      <c r="BC70" s="83">
        <f>'D.1.4.8.-1 - EL. KOMUNIKACE'!F38</f>
        <v>0</v>
      </c>
      <c r="BD70" s="85">
        <f>'D.1.4.8.-1 - EL. KOMUNIKACE'!F39</f>
        <v>0</v>
      </c>
      <c r="BT70" s="25" t="s">
        <v>79</v>
      </c>
      <c r="BV70" s="25" t="s">
        <v>71</v>
      </c>
      <c r="BW70" s="25" t="s">
        <v>125</v>
      </c>
      <c r="BX70" s="25" t="s">
        <v>122</v>
      </c>
      <c r="CL70" s="25" t="s">
        <v>19</v>
      </c>
    </row>
    <row r="71" spans="1:91" s="3" customFormat="1" ht="16.5" customHeight="1" x14ac:dyDescent="0.2">
      <c r="A71" s="71" t="s">
        <v>73</v>
      </c>
      <c r="B71" s="45"/>
      <c r="C71" s="11"/>
      <c r="D71" s="11"/>
      <c r="E71" s="273" t="s">
        <v>126</v>
      </c>
      <c r="F71" s="273"/>
      <c r="G71" s="273"/>
      <c r="H71" s="273"/>
      <c r="I71" s="273"/>
      <c r="J71" s="11"/>
      <c r="K71" s="273" t="s">
        <v>127</v>
      </c>
      <c r="L71" s="273"/>
      <c r="M71" s="273"/>
      <c r="N71" s="273"/>
      <c r="O71" s="273"/>
      <c r="P71" s="273"/>
      <c r="Q71" s="273"/>
      <c r="R71" s="273"/>
      <c r="S71" s="273"/>
      <c r="T71" s="273"/>
      <c r="U71" s="273"/>
      <c r="V71" s="273"/>
      <c r="W71" s="273"/>
      <c r="X71" s="273"/>
      <c r="Y71" s="273"/>
      <c r="Z71" s="273"/>
      <c r="AA71" s="273"/>
      <c r="AB71" s="273"/>
      <c r="AC71" s="273"/>
      <c r="AD71" s="273"/>
      <c r="AE71" s="273"/>
      <c r="AF71" s="273"/>
      <c r="AG71" s="274">
        <f>'D.1.4.8.-2 - EL. KOMUNIKA...'!J32</f>
        <v>0</v>
      </c>
      <c r="AH71" s="275"/>
      <c r="AI71" s="275"/>
      <c r="AJ71" s="275"/>
      <c r="AK71" s="275"/>
      <c r="AL71" s="275"/>
      <c r="AM71" s="275"/>
      <c r="AN71" s="274">
        <f t="shared" si="0"/>
        <v>0</v>
      </c>
      <c r="AO71" s="275"/>
      <c r="AP71" s="275"/>
      <c r="AQ71" s="81" t="s">
        <v>94</v>
      </c>
      <c r="AR71" s="45"/>
      <c r="AS71" s="82">
        <v>0</v>
      </c>
      <c r="AT71" s="83">
        <f t="shared" si="1"/>
        <v>0</v>
      </c>
      <c r="AU71" s="84">
        <f>'D.1.4.8.-2 - EL. KOMUNIKA...'!P90</f>
        <v>0</v>
      </c>
      <c r="AV71" s="83">
        <f>'D.1.4.8.-2 - EL. KOMUNIKA...'!J35</f>
        <v>0</v>
      </c>
      <c r="AW71" s="83">
        <f>'D.1.4.8.-2 - EL. KOMUNIKA...'!J36</f>
        <v>0</v>
      </c>
      <c r="AX71" s="83">
        <f>'D.1.4.8.-2 - EL. KOMUNIKA...'!J37</f>
        <v>0</v>
      </c>
      <c r="AY71" s="83">
        <f>'D.1.4.8.-2 - EL. KOMUNIKA...'!J38</f>
        <v>0</v>
      </c>
      <c r="AZ71" s="83">
        <f>'D.1.4.8.-2 - EL. KOMUNIKA...'!F35</f>
        <v>0</v>
      </c>
      <c r="BA71" s="83">
        <f>'D.1.4.8.-2 - EL. KOMUNIKA...'!F36</f>
        <v>0</v>
      </c>
      <c r="BB71" s="83">
        <f>'D.1.4.8.-2 - EL. KOMUNIKA...'!F37</f>
        <v>0</v>
      </c>
      <c r="BC71" s="83">
        <f>'D.1.4.8.-2 - EL. KOMUNIKA...'!F38</f>
        <v>0</v>
      </c>
      <c r="BD71" s="85">
        <f>'D.1.4.8.-2 - EL. KOMUNIKA...'!F39</f>
        <v>0</v>
      </c>
      <c r="BT71" s="25" t="s">
        <v>79</v>
      </c>
      <c r="BV71" s="25" t="s">
        <v>71</v>
      </c>
      <c r="BW71" s="25" t="s">
        <v>128</v>
      </c>
      <c r="BX71" s="25" t="s">
        <v>122</v>
      </c>
      <c r="CL71" s="25" t="s">
        <v>19</v>
      </c>
    </row>
    <row r="72" spans="1:91" s="6" customFormat="1" ht="24.75" customHeight="1" x14ac:dyDescent="0.2">
      <c r="B72" s="72"/>
      <c r="C72" s="73"/>
      <c r="D72" s="272" t="s">
        <v>129</v>
      </c>
      <c r="E72" s="272"/>
      <c r="F72" s="272"/>
      <c r="G72" s="272"/>
      <c r="H72" s="272"/>
      <c r="I72" s="74"/>
      <c r="J72" s="272" t="s">
        <v>130</v>
      </c>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8">
        <f>ROUND(SUM(AG73:AG74),2)</f>
        <v>0</v>
      </c>
      <c r="AH72" s="277"/>
      <c r="AI72" s="277"/>
      <c r="AJ72" s="277"/>
      <c r="AK72" s="277"/>
      <c r="AL72" s="277"/>
      <c r="AM72" s="277"/>
      <c r="AN72" s="276">
        <f t="shared" si="0"/>
        <v>0</v>
      </c>
      <c r="AO72" s="277"/>
      <c r="AP72" s="277"/>
      <c r="AQ72" s="75" t="s">
        <v>76</v>
      </c>
      <c r="AR72" s="72"/>
      <c r="AS72" s="76">
        <f>ROUND(SUM(AS73:AS74),2)</f>
        <v>0</v>
      </c>
      <c r="AT72" s="77">
        <f t="shared" si="1"/>
        <v>0</v>
      </c>
      <c r="AU72" s="78">
        <f>ROUND(SUM(AU73:AU74),5)</f>
        <v>0</v>
      </c>
      <c r="AV72" s="77">
        <f>ROUND(AZ72*L29,2)</f>
        <v>0</v>
      </c>
      <c r="AW72" s="77">
        <f>ROUND(BA72*L30,2)</f>
        <v>0</v>
      </c>
      <c r="AX72" s="77">
        <f>ROUND(BB72*L29,2)</f>
        <v>0</v>
      </c>
      <c r="AY72" s="77">
        <f>ROUND(BC72*L30,2)</f>
        <v>0</v>
      </c>
      <c r="AZ72" s="77">
        <f>ROUND(SUM(AZ73:AZ74),2)</f>
        <v>0</v>
      </c>
      <c r="BA72" s="77">
        <f>ROUND(SUM(BA73:BA74),2)</f>
        <v>0</v>
      </c>
      <c r="BB72" s="77">
        <f>ROUND(SUM(BB73:BB74),2)</f>
        <v>0</v>
      </c>
      <c r="BC72" s="77">
        <f>ROUND(SUM(BC73:BC74),2)</f>
        <v>0</v>
      </c>
      <c r="BD72" s="79">
        <f>ROUND(SUM(BD73:BD74),2)</f>
        <v>0</v>
      </c>
      <c r="BS72" s="80" t="s">
        <v>68</v>
      </c>
      <c r="BT72" s="80" t="s">
        <v>77</v>
      </c>
      <c r="BU72" s="80" t="s">
        <v>70</v>
      </c>
      <c r="BV72" s="80" t="s">
        <v>71</v>
      </c>
      <c r="BW72" s="80" t="s">
        <v>131</v>
      </c>
      <c r="BX72" s="80" t="s">
        <v>5</v>
      </c>
      <c r="CL72" s="80" t="s">
        <v>19</v>
      </c>
      <c r="CM72" s="80" t="s">
        <v>79</v>
      </c>
    </row>
    <row r="73" spans="1:91" s="3" customFormat="1" ht="23.25" customHeight="1" x14ac:dyDescent="0.2">
      <c r="A73" s="71" t="s">
        <v>73</v>
      </c>
      <c r="B73" s="45"/>
      <c r="C73" s="11"/>
      <c r="D73" s="11"/>
      <c r="E73" s="273" t="s">
        <v>132</v>
      </c>
      <c r="F73" s="273"/>
      <c r="G73" s="273"/>
      <c r="H73" s="273"/>
      <c r="I73" s="273"/>
      <c r="J73" s="11"/>
      <c r="K73" s="273" t="s">
        <v>133</v>
      </c>
      <c r="L73" s="273"/>
      <c r="M73" s="273"/>
      <c r="N73" s="273"/>
      <c r="O73" s="273"/>
      <c r="P73" s="273"/>
      <c r="Q73" s="273"/>
      <c r="R73" s="273"/>
      <c r="S73" s="273"/>
      <c r="T73" s="273"/>
      <c r="U73" s="273"/>
      <c r="V73" s="273"/>
      <c r="W73" s="273"/>
      <c r="X73" s="273"/>
      <c r="Y73" s="273"/>
      <c r="Z73" s="273"/>
      <c r="AA73" s="273"/>
      <c r="AB73" s="273"/>
      <c r="AC73" s="273"/>
      <c r="AD73" s="273"/>
      <c r="AE73" s="273"/>
      <c r="AF73" s="273"/>
      <c r="AG73" s="274">
        <f>'D.1.4.10.1.-1 - SADOVÉ ÚP...'!J32</f>
        <v>0</v>
      </c>
      <c r="AH73" s="275"/>
      <c r="AI73" s="275"/>
      <c r="AJ73" s="275"/>
      <c r="AK73" s="275"/>
      <c r="AL73" s="275"/>
      <c r="AM73" s="275"/>
      <c r="AN73" s="274">
        <f t="shared" si="0"/>
        <v>0</v>
      </c>
      <c r="AO73" s="275"/>
      <c r="AP73" s="275"/>
      <c r="AQ73" s="81" t="s">
        <v>94</v>
      </c>
      <c r="AR73" s="45"/>
      <c r="AS73" s="82">
        <v>0</v>
      </c>
      <c r="AT73" s="83">
        <f t="shared" si="1"/>
        <v>0</v>
      </c>
      <c r="AU73" s="84">
        <f>'D.1.4.10.1.-1 - SADOVÉ ÚP...'!P88</f>
        <v>0</v>
      </c>
      <c r="AV73" s="83">
        <f>'D.1.4.10.1.-1 - SADOVÉ ÚP...'!J35</f>
        <v>0</v>
      </c>
      <c r="AW73" s="83">
        <f>'D.1.4.10.1.-1 - SADOVÉ ÚP...'!J36</f>
        <v>0</v>
      </c>
      <c r="AX73" s="83">
        <f>'D.1.4.10.1.-1 - SADOVÉ ÚP...'!J37</f>
        <v>0</v>
      </c>
      <c r="AY73" s="83">
        <f>'D.1.4.10.1.-1 - SADOVÉ ÚP...'!J38</f>
        <v>0</v>
      </c>
      <c r="AZ73" s="83">
        <f>'D.1.4.10.1.-1 - SADOVÉ ÚP...'!F35</f>
        <v>0</v>
      </c>
      <c r="BA73" s="83">
        <f>'D.1.4.10.1.-1 - SADOVÉ ÚP...'!F36</f>
        <v>0</v>
      </c>
      <c r="BB73" s="83">
        <f>'D.1.4.10.1.-1 - SADOVÉ ÚP...'!F37</f>
        <v>0</v>
      </c>
      <c r="BC73" s="83">
        <f>'D.1.4.10.1.-1 - SADOVÉ ÚP...'!F38</f>
        <v>0</v>
      </c>
      <c r="BD73" s="85">
        <f>'D.1.4.10.1.-1 - SADOVÉ ÚP...'!F39</f>
        <v>0</v>
      </c>
      <c r="BT73" s="25" t="s">
        <v>79</v>
      </c>
      <c r="BV73" s="25" t="s">
        <v>71</v>
      </c>
      <c r="BW73" s="25" t="s">
        <v>134</v>
      </c>
      <c r="BX73" s="25" t="s">
        <v>131</v>
      </c>
      <c r="CL73" s="25" t="s">
        <v>19</v>
      </c>
    </row>
    <row r="74" spans="1:91" s="3" customFormat="1" ht="23.25" customHeight="1" x14ac:dyDescent="0.2">
      <c r="A74" s="71" t="s">
        <v>73</v>
      </c>
      <c r="B74" s="45"/>
      <c r="C74" s="11"/>
      <c r="D74" s="11"/>
      <c r="E74" s="273" t="s">
        <v>135</v>
      </c>
      <c r="F74" s="273"/>
      <c r="G74" s="273"/>
      <c r="H74" s="273"/>
      <c r="I74" s="273"/>
      <c r="J74" s="11"/>
      <c r="K74" s="273" t="s">
        <v>136</v>
      </c>
      <c r="L74" s="273"/>
      <c r="M74" s="273"/>
      <c r="N74" s="273"/>
      <c r="O74" s="273"/>
      <c r="P74" s="273"/>
      <c r="Q74" s="273"/>
      <c r="R74" s="273"/>
      <c r="S74" s="273"/>
      <c r="T74" s="273"/>
      <c r="U74" s="273"/>
      <c r="V74" s="273"/>
      <c r="W74" s="273"/>
      <c r="X74" s="273"/>
      <c r="Y74" s="273"/>
      <c r="Z74" s="273"/>
      <c r="AA74" s="273"/>
      <c r="AB74" s="273"/>
      <c r="AC74" s="273"/>
      <c r="AD74" s="273"/>
      <c r="AE74" s="273"/>
      <c r="AF74" s="273"/>
      <c r="AG74" s="274">
        <f>'D.1.4.10.1.-2 - SADOVÉ ÚP...'!J32</f>
        <v>0</v>
      </c>
      <c r="AH74" s="275"/>
      <c r="AI74" s="275"/>
      <c r="AJ74" s="275"/>
      <c r="AK74" s="275"/>
      <c r="AL74" s="275"/>
      <c r="AM74" s="275"/>
      <c r="AN74" s="274">
        <f t="shared" si="0"/>
        <v>0</v>
      </c>
      <c r="AO74" s="275"/>
      <c r="AP74" s="275"/>
      <c r="AQ74" s="81" t="s">
        <v>94</v>
      </c>
      <c r="AR74" s="45"/>
      <c r="AS74" s="82">
        <v>0</v>
      </c>
      <c r="AT74" s="83">
        <f t="shared" si="1"/>
        <v>0</v>
      </c>
      <c r="AU74" s="84">
        <f>'D.1.4.10.1.-2 - SADOVÉ ÚP...'!P88</f>
        <v>0</v>
      </c>
      <c r="AV74" s="83">
        <f>'D.1.4.10.1.-2 - SADOVÉ ÚP...'!J35</f>
        <v>0</v>
      </c>
      <c r="AW74" s="83">
        <f>'D.1.4.10.1.-2 - SADOVÉ ÚP...'!J36</f>
        <v>0</v>
      </c>
      <c r="AX74" s="83">
        <f>'D.1.4.10.1.-2 - SADOVÉ ÚP...'!J37</f>
        <v>0</v>
      </c>
      <c r="AY74" s="83">
        <f>'D.1.4.10.1.-2 - SADOVÉ ÚP...'!J38</f>
        <v>0</v>
      </c>
      <c r="AZ74" s="83">
        <f>'D.1.4.10.1.-2 - SADOVÉ ÚP...'!F35</f>
        <v>0</v>
      </c>
      <c r="BA74" s="83">
        <f>'D.1.4.10.1.-2 - SADOVÉ ÚP...'!F36</f>
        <v>0</v>
      </c>
      <c r="BB74" s="83">
        <f>'D.1.4.10.1.-2 - SADOVÉ ÚP...'!F37</f>
        <v>0</v>
      </c>
      <c r="BC74" s="83">
        <f>'D.1.4.10.1.-2 - SADOVÉ ÚP...'!F38</f>
        <v>0</v>
      </c>
      <c r="BD74" s="85">
        <f>'D.1.4.10.1.-2 - SADOVÉ ÚP...'!F39</f>
        <v>0</v>
      </c>
      <c r="BT74" s="25" t="s">
        <v>79</v>
      </c>
      <c r="BV74" s="25" t="s">
        <v>71</v>
      </c>
      <c r="BW74" s="25" t="s">
        <v>137</v>
      </c>
      <c r="BX74" s="25" t="s">
        <v>131</v>
      </c>
      <c r="CL74" s="25" t="s">
        <v>19</v>
      </c>
    </row>
    <row r="75" spans="1:91" s="6" customFormat="1" ht="24.75" customHeight="1" x14ac:dyDescent="0.2">
      <c r="B75" s="72"/>
      <c r="C75" s="73"/>
      <c r="D75" s="272" t="s">
        <v>138</v>
      </c>
      <c r="E75" s="272"/>
      <c r="F75" s="272"/>
      <c r="G75" s="272"/>
      <c r="H75" s="272"/>
      <c r="I75" s="74"/>
      <c r="J75" s="272" t="s">
        <v>139</v>
      </c>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8">
        <f>ROUND(SUM(AG76:AG77),2)</f>
        <v>0</v>
      </c>
      <c r="AH75" s="277"/>
      <c r="AI75" s="277"/>
      <c r="AJ75" s="277"/>
      <c r="AK75" s="277"/>
      <c r="AL75" s="277"/>
      <c r="AM75" s="277"/>
      <c r="AN75" s="276">
        <f t="shared" si="0"/>
        <v>0</v>
      </c>
      <c r="AO75" s="277"/>
      <c r="AP75" s="277"/>
      <c r="AQ75" s="75" t="s">
        <v>76</v>
      </c>
      <c r="AR75" s="72"/>
      <c r="AS75" s="76">
        <f>ROUND(SUM(AS76:AS77),2)</f>
        <v>0</v>
      </c>
      <c r="AT75" s="77">
        <f t="shared" si="1"/>
        <v>0</v>
      </c>
      <c r="AU75" s="78">
        <f>ROUND(SUM(AU76:AU77),5)</f>
        <v>0</v>
      </c>
      <c r="AV75" s="77">
        <f>ROUND(AZ75*L29,2)</f>
        <v>0</v>
      </c>
      <c r="AW75" s="77">
        <f>ROUND(BA75*L30,2)</f>
        <v>0</v>
      </c>
      <c r="AX75" s="77">
        <f>ROUND(BB75*L29,2)</f>
        <v>0</v>
      </c>
      <c r="AY75" s="77">
        <f>ROUND(BC75*L30,2)</f>
        <v>0</v>
      </c>
      <c r="AZ75" s="77">
        <f>ROUND(SUM(AZ76:AZ77),2)</f>
        <v>0</v>
      </c>
      <c r="BA75" s="77">
        <f>ROUND(SUM(BA76:BA77),2)</f>
        <v>0</v>
      </c>
      <c r="BB75" s="77">
        <f>ROUND(SUM(BB76:BB77),2)</f>
        <v>0</v>
      </c>
      <c r="BC75" s="77">
        <f>ROUND(SUM(BC76:BC77),2)</f>
        <v>0</v>
      </c>
      <c r="BD75" s="79">
        <f>ROUND(SUM(BD76:BD77),2)</f>
        <v>0</v>
      </c>
      <c r="BS75" s="80" t="s">
        <v>68</v>
      </c>
      <c r="BT75" s="80" t="s">
        <v>77</v>
      </c>
      <c r="BU75" s="80" t="s">
        <v>70</v>
      </c>
      <c r="BV75" s="80" t="s">
        <v>71</v>
      </c>
      <c r="BW75" s="80" t="s">
        <v>140</v>
      </c>
      <c r="BX75" s="80" t="s">
        <v>5</v>
      </c>
      <c r="CL75" s="80" t="s">
        <v>19</v>
      </c>
      <c r="CM75" s="80" t="s">
        <v>79</v>
      </c>
    </row>
    <row r="76" spans="1:91" s="3" customFormat="1" ht="23.25" customHeight="1" x14ac:dyDescent="0.2">
      <c r="A76" s="71" t="s">
        <v>73</v>
      </c>
      <c r="B76" s="45"/>
      <c r="C76" s="11"/>
      <c r="D76" s="11"/>
      <c r="E76" s="273" t="s">
        <v>141</v>
      </c>
      <c r="F76" s="273"/>
      <c r="G76" s="273"/>
      <c r="H76" s="273"/>
      <c r="I76" s="273"/>
      <c r="J76" s="11"/>
      <c r="K76" s="273" t="s">
        <v>142</v>
      </c>
      <c r="L76" s="273"/>
      <c r="M76" s="273"/>
      <c r="N76" s="273"/>
      <c r="O76" s="273"/>
      <c r="P76" s="273"/>
      <c r="Q76" s="273"/>
      <c r="R76" s="273"/>
      <c r="S76" s="273"/>
      <c r="T76" s="273"/>
      <c r="U76" s="273"/>
      <c r="V76" s="273"/>
      <c r="W76" s="273"/>
      <c r="X76" s="273"/>
      <c r="Y76" s="273"/>
      <c r="Z76" s="273"/>
      <c r="AA76" s="273"/>
      <c r="AB76" s="273"/>
      <c r="AC76" s="273"/>
      <c r="AD76" s="273"/>
      <c r="AE76" s="273"/>
      <c r="AF76" s="273"/>
      <c r="AG76" s="274">
        <f>'D.1.4.10.2.-1 - ZPEVNĚNÉ ...'!J32</f>
        <v>0</v>
      </c>
      <c r="AH76" s="275"/>
      <c r="AI76" s="275"/>
      <c r="AJ76" s="275"/>
      <c r="AK76" s="275"/>
      <c r="AL76" s="275"/>
      <c r="AM76" s="275"/>
      <c r="AN76" s="274">
        <f t="shared" si="0"/>
        <v>0</v>
      </c>
      <c r="AO76" s="275"/>
      <c r="AP76" s="275"/>
      <c r="AQ76" s="81" t="s">
        <v>94</v>
      </c>
      <c r="AR76" s="45"/>
      <c r="AS76" s="82">
        <v>0</v>
      </c>
      <c r="AT76" s="83">
        <f t="shared" si="1"/>
        <v>0</v>
      </c>
      <c r="AU76" s="84">
        <f>'D.1.4.10.2.-1 - ZPEVNĚNÉ ...'!P92</f>
        <v>0</v>
      </c>
      <c r="AV76" s="83">
        <f>'D.1.4.10.2.-1 - ZPEVNĚNÉ ...'!J35</f>
        <v>0</v>
      </c>
      <c r="AW76" s="83">
        <f>'D.1.4.10.2.-1 - ZPEVNĚNÉ ...'!J36</f>
        <v>0</v>
      </c>
      <c r="AX76" s="83">
        <f>'D.1.4.10.2.-1 - ZPEVNĚNÉ ...'!J37</f>
        <v>0</v>
      </c>
      <c r="AY76" s="83">
        <f>'D.1.4.10.2.-1 - ZPEVNĚNÉ ...'!J38</f>
        <v>0</v>
      </c>
      <c r="AZ76" s="83">
        <f>'D.1.4.10.2.-1 - ZPEVNĚNÉ ...'!F35</f>
        <v>0</v>
      </c>
      <c r="BA76" s="83">
        <f>'D.1.4.10.2.-1 - ZPEVNĚNÉ ...'!F36</f>
        <v>0</v>
      </c>
      <c r="BB76" s="83">
        <f>'D.1.4.10.2.-1 - ZPEVNĚNÉ ...'!F37</f>
        <v>0</v>
      </c>
      <c r="BC76" s="83">
        <f>'D.1.4.10.2.-1 - ZPEVNĚNÉ ...'!F38</f>
        <v>0</v>
      </c>
      <c r="BD76" s="85">
        <f>'D.1.4.10.2.-1 - ZPEVNĚNÉ ...'!F39</f>
        <v>0</v>
      </c>
      <c r="BT76" s="25" t="s">
        <v>79</v>
      </c>
      <c r="BV76" s="25" t="s">
        <v>71</v>
      </c>
      <c r="BW76" s="25" t="s">
        <v>143</v>
      </c>
      <c r="BX76" s="25" t="s">
        <v>140</v>
      </c>
      <c r="CL76" s="25" t="s">
        <v>19</v>
      </c>
    </row>
    <row r="77" spans="1:91" s="3" customFormat="1" ht="23.25" customHeight="1" x14ac:dyDescent="0.2">
      <c r="A77" s="71" t="s">
        <v>73</v>
      </c>
      <c r="B77" s="45"/>
      <c r="C77" s="11"/>
      <c r="D77" s="11"/>
      <c r="E77" s="273" t="s">
        <v>144</v>
      </c>
      <c r="F77" s="273"/>
      <c r="G77" s="273"/>
      <c r="H77" s="273"/>
      <c r="I77" s="273"/>
      <c r="J77" s="11"/>
      <c r="K77" s="273" t="s">
        <v>145</v>
      </c>
      <c r="L77" s="273"/>
      <c r="M77" s="273"/>
      <c r="N77" s="273"/>
      <c r="O77" s="273"/>
      <c r="P77" s="273"/>
      <c r="Q77" s="273"/>
      <c r="R77" s="273"/>
      <c r="S77" s="273"/>
      <c r="T77" s="273"/>
      <c r="U77" s="273"/>
      <c r="V77" s="273"/>
      <c r="W77" s="273"/>
      <c r="X77" s="273"/>
      <c r="Y77" s="273"/>
      <c r="Z77" s="273"/>
      <c r="AA77" s="273"/>
      <c r="AB77" s="273"/>
      <c r="AC77" s="273"/>
      <c r="AD77" s="273"/>
      <c r="AE77" s="273"/>
      <c r="AF77" s="273"/>
      <c r="AG77" s="274">
        <f>'D.1.4.10.2.-2 - ZPEVNĚNÉ ...'!J32</f>
        <v>0</v>
      </c>
      <c r="AH77" s="275"/>
      <c r="AI77" s="275"/>
      <c r="AJ77" s="275"/>
      <c r="AK77" s="275"/>
      <c r="AL77" s="275"/>
      <c r="AM77" s="275"/>
      <c r="AN77" s="274">
        <f t="shared" si="0"/>
        <v>0</v>
      </c>
      <c r="AO77" s="275"/>
      <c r="AP77" s="275"/>
      <c r="AQ77" s="81" t="s">
        <v>94</v>
      </c>
      <c r="AR77" s="45"/>
      <c r="AS77" s="82">
        <v>0</v>
      </c>
      <c r="AT77" s="83">
        <f t="shared" si="1"/>
        <v>0</v>
      </c>
      <c r="AU77" s="84">
        <f>'D.1.4.10.2.-2 - ZPEVNĚNÉ ...'!P90</f>
        <v>0</v>
      </c>
      <c r="AV77" s="83">
        <f>'D.1.4.10.2.-2 - ZPEVNĚNÉ ...'!J35</f>
        <v>0</v>
      </c>
      <c r="AW77" s="83">
        <f>'D.1.4.10.2.-2 - ZPEVNĚNÉ ...'!J36</f>
        <v>0</v>
      </c>
      <c r="AX77" s="83">
        <f>'D.1.4.10.2.-2 - ZPEVNĚNÉ ...'!J37</f>
        <v>0</v>
      </c>
      <c r="AY77" s="83">
        <f>'D.1.4.10.2.-2 - ZPEVNĚNÉ ...'!J38</f>
        <v>0</v>
      </c>
      <c r="AZ77" s="83">
        <f>'D.1.4.10.2.-2 - ZPEVNĚNÉ ...'!F35</f>
        <v>0</v>
      </c>
      <c r="BA77" s="83">
        <f>'D.1.4.10.2.-2 - ZPEVNĚNÉ ...'!F36</f>
        <v>0</v>
      </c>
      <c r="BB77" s="83">
        <f>'D.1.4.10.2.-2 - ZPEVNĚNÉ ...'!F37</f>
        <v>0</v>
      </c>
      <c r="BC77" s="83">
        <f>'D.1.4.10.2.-2 - ZPEVNĚNÉ ...'!F38</f>
        <v>0</v>
      </c>
      <c r="BD77" s="85">
        <f>'D.1.4.10.2.-2 - ZPEVNĚNÉ ...'!F39</f>
        <v>0</v>
      </c>
      <c r="BT77" s="25" t="s">
        <v>79</v>
      </c>
      <c r="BV77" s="25" t="s">
        <v>71</v>
      </c>
      <c r="BW77" s="25" t="s">
        <v>146</v>
      </c>
      <c r="BX77" s="25" t="s">
        <v>140</v>
      </c>
      <c r="CL77" s="25" t="s">
        <v>19</v>
      </c>
    </row>
    <row r="78" spans="1:91" s="6" customFormat="1" ht="24.75" customHeight="1" x14ac:dyDescent="0.2">
      <c r="A78" s="71" t="s">
        <v>73</v>
      </c>
      <c r="B78" s="72"/>
      <c r="C78" s="73"/>
      <c r="D78" s="272" t="s">
        <v>147</v>
      </c>
      <c r="E78" s="272"/>
      <c r="F78" s="272"/>
      <c r="G78" s="272"/>
      <c r="H78" s="272"/>
      <c r="I78" s="74"/>
      <c r="J78" s="272" t="s">
        <v>148</v>
      </c>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6">
        <f>'D.1.4.10.3. - PŘÍPRAVA ÚZ...'!J30</f>
        <v>0</v>
      </c>
      <c r="AH78" s="277"/>
      <c r="AI78" s="277"/>
      <c r="AJ78" s="277"/>
      <c r="AK78" s="277"/>
      <c r="AL78" s="277"/>
      <c r="AM78" s="277"/>
      <c r="AN78" s="276">
        <f t="shared" si="0"/>
        <v>0</v>
      </c>
      <c r="AO78" s="277"/>
      <c r="AP78" s="277"/>
      <c r="AQ78" s="75" t="s">
        <v>76</v>
      </c>
      <c r="AR78" s="72"/>
      <c r="AS78" s="76">
        <v>0</v>
      </c>
      <c r="AT78" s="77">
        <f t="shared" si="1"/>
        <v>0</v>
      </c>
      <c r="AU78" s="78">
        <f>'D.1.4.10.3. - PŘÍPRAVA ÚZ...'!P84</f>
        <v>0</v>
      </c>
      <c r="AV78" s="77">
        <f>'D.1.4.10.3. - PŘÍPRAVA ÚZ...'!J33</f>
        <v>0</v>
      </c>
      <c r="AW78" s="77">
        <f>'D.1.4.10.3. - PŘÍPRAVA ÚZ...'!J34</f>
        <v>0</v>
      </c>
      <c r="AX78" s="77">
        <f>'D.1.4.10.3. - PŘÍPRAVA ÚZ...'!J35</f>
        <v>0</v>
      </c>
      <c r="AY78" s="77">
        <f>'D.1.4.10.3. - PŘÍPRAVA ÚZ...'!J36</f>
        <v>0</v>
      </c>
      <c r="AZ78" s="77">
        <f>'D.1.4.10.3. - PŘÍPRAVA ÚZ...'!F33</f>
        <v>0</v>
      </c>
      <c r="BA78" s="77">
        <f>'D.1.4.10.3. - PŘÍPRAVA ÚZ...'!F34</f>
        <v>0</v>
      </c>
      <c r="BB78" s="77">
        <f>'D.1.4.10.3. - PŘÍPRAVA ÚZ...'!F35</f>
        <v>0</v>
      </c>
      <c r="BC78" s="77">
        <f>'D.1.4.10.3. - PŘÍPRAVA ÚZ...'!F36</f>
        <v>0</v>
      </c>
      <c r="BD78" s="79">
        <f>'D.1.4.10.3. - PŘÍPRAVA ÚZ...'!F37</f>
        <v>0</v>
      </c>
      <c r="BT78" s="80" t="s">
        <v>77</v>
      </c>
      <c r="BV78" s="80" t="s">
        <v>71</v>
      </c>
      <c r="BW78" s="80" t="s">
        <v>149</v>
      </c>
      <c r="BX78" s="80" t="s">
        <v>5</v>
      </c>
      <c r="CL78" s="80" t="s">
        <v>19</v>
      </c>
      <c r="CM78" s="80" t="s">
        <v>79</v>
      </c>
    </row>
    <row r="79" spans="1:91" s="6" customFormat="1" ht="16.5" customHeight="1" x14ac:dyDescent="0.2">
      <c r="A79" s="71" t="s">
        <v>73</v>
      </c>
      <c r="B79" s="72"/>
      <c r="C79" s="73"/>
      <c r="D79" s="272" t="s">
        <v>150</v>
      </c>
      <c r="E79" s="272"/>
      <c r="F79" s="272"/>
      <c r="G79" s="272"/>
      <c r="H79" s="272"/>
      <c r="I79" s="74"/>
      <c r="J79" s="272" t="s">
        <v>151</v>
      </c>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6">
        <f>'D.2.1. - ROZVOD MEDICIÁL....'!J30</f>
        <v>0</v>
      </c>
      <c r="AH79" s="277"/>
      <c r="AI79" s="277"/>
      <c r="AJ79" s="277"/>
      <c r="AK79" s="277"/>
      <c r="AL79" s="277"/>
      <c r="AM79" s="277"/>
      <c r="AN79" s="276">
        <f t="shared" si="0"/>
        <v>0</v>
      </c>
      <c r="AO79" s="277"/>
      <c r="AP79" s="277"/>
      <c r="AQ79" s="75" t="s">
        <v>76</v>
      </c>
      <c r="AR79" s="72"/>
      <c r="AS79" s="76">
        <v>0</v>
      </c>
      <c r="AT79" s="77">
        <f t="shared" si="1"/>
        <v>0</v>
      </c>
      <c r="AU79" s="78">
        <f>'D.2.1. - ROZVOD MEDICIÁL....'!P84</f>
        <v>0</v>
      </c>
      <c r="AV79" s="77">
        <f>'D.2.1. - ROZVOD MEDICIÁL....'!J33</f>
        <v>0</v>
      </c>
      <c r="AW79" s="77">
        <f>'D.2.1. - ROZVOD MEDICIÁL....'!J34</f>
        <v>0</v>
      </c>
      <c r="AX79" s="77">
        <f>'D.2.1. - ROZVOD MEDICIÁL....'!J35</f>
        <v>0</v>
      </c>
      <c r="AY79" s="77">
        <f>'D.2.1. - ROZVOD MEDICIÁL....'!J36</f>
        <v>0</v>
      </c>
      <c r="AZ79" s="77">
        <f>'D.2.1. - ROZVOD MEDICIÁL....'!F33</f>
        <v>0</v>
      </c>
      <c r="BA79" s="77">
        <f>'D.2.1. - ROZVOD MEDICIÁL....'!F34</f>
        <v>0</v>
      </c>
      <c r="BB79" s="77">
        <f>'D.2.1. - ROZVOD MEDICIÁL....'!F35</f>
        <v>0</v>
      </c>
      <c r="BC79" s="77">
        <f>'D.2.1. - ROZVOD MEDICIÁL....'!F36</f>
        <v>0</v>
      </c>
      <c r="BD79" s="79">
        <f>'D.2.1. - ROZVOD MEDICIÁL....'!F37</f>
        <v>0</v>
      </c>
      <c r="BT79" s="80" t="s">
        <v>77</v>
      </c>
      <c r="BV79" s="80" t="s">
        <v>71</v>
      </c>
      <c r="BW79" s="80" t="s">
        <v>152</v>
      </c>
      <c r="BX79" s="80" t="s">
        <v>5</v>
      </c>
      <c r="CL79" s="80" t="s">
        <v>19</v>
      </c>
      <c r="CM79" s="80" t="s">
        <v>79</v>
      </c>
    </row>
    <row r="80" spans="1:91" s="6" customFormat="1" ht="16.5" customHeight="1" x14ac:dyDescent="0.2">
      <c r="A80" s="71" t="s">
        <v>73</v>
      </c>
      <c r="B80" s="72"/>
      <c r="C80" s="73"/>
      <c r="D80" s="272" t="s">
        <v>153</v>
      </c>
      <c r="E80" s="272"/>
      <c r="F80" s="272"/>
      <c r="G80" s="272"/>
      <c r="H80" s="272"/>
      <c r="I80" s="74"/>
      <c r="J80" s="272" t="s">
        <v>154</v>
      </c>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6">
        <f>'D.2.2. - ZDRAVOTNICKÁ TEC...'!J30</f>
        <v>0</v>
      </c>
      <c r="AH80" s="277"/>
      <c r="AI80" s="277"/>
      <c r="AJ80" s="277"/>
      <c r="AK80" s="277"/>
      <c r="AL80" s="277"/>
      <c r="AM80" s="277"/>
      <c r="AN80" s="276">
        <f t="shared" si="0"/>
        <v>0</v>
      </c>
      <c r="AO80" s="277"/>
      <c r="AP80" s="277"/>
      <c r="AQ80" s="75" t="s">
        <v>76</v>
      </c>
      <c r="AR80" s="72"/>
      <c r="AS80" s="76">
        <v>0</v>
      </c>
      <c r="AT80" s="77">
        <f t="shared" si="1"/>
        <v>0</v>
      </c>
      <c r="AU80" s="78">
        <f>'D.2.2. - ZDRAVOTNICKÁ TEC...'!P81</f>
        <v>0</v>
      </c>
      <c r="AV80" s="77">
        <f>'D.2.2. - ZDRAVOTNICKÁ TEC...'!J33</f>
        <v>0</v>
      </c>
      <c r="AW80" s="77">
        <f>'D.2.2. - ZDRAVOTNICKÁ TEC...'!J34</f>
        <v>0</v>
      </c>
      <c r="AX80" s="77">
        <f>'D.2.2. - ZDRAVOTNICKÁ TEC...'!J35</f>
        <v>0</v>
      </c>
      <c r="AY80" s="77">
        <f>'D.2.2. - ZDRAVOTNICKÁ TEC...'!J36</f>
        <v>0</v>
      </c>
      <c r="AZ80" s="77">
        <f>'D.2.2. - ZDRAVOTNICKÁ TEC...'!F33</f>
        <v>0</v>
      </c>
      <c r="BA80" s="77">
        <f>'D.2.2. - ZDRAVOTNICKÁ TEC...'!F34</f>
        <v>0</v>
      </c>
      <c r="BB80" s="77">
        <f>'D.2.2. - ZDRAVOTNICKÁ TEC...'!F35</f>
        <v>0</v>
      </c>
      <c r="BC80" s="77">
        <f>'D.2.2. - ZDRAVOTNICKÁ TEC...'!F36</f>
        <v>0</v>
      </c>
      <c r="BD80" s="79">
        <f>'D.2.2. - ZDRAVOTNICKÁ TEC...'!F37</f>
        <v>0</v>
      </c>
      <c r="BT80" s="80" t="s">
        <v>77</v>
      </c>
      <c r="BV80" s="80" t="s">
        <v>71</v>
      </c>
      <c r="BW80" s="80" t="s">
        <v>155</v>
      </c>
      <c r="BX80" s="80" t="s">
        <v>5</v>
      </c>
      <c r="CL80" s="80" t="s">
        <v>19</v>
      </c>
      <c r="CM80" s="80" t="s">
        <v>79</v>
      </c>
    </row>
    <row r="81" spans="1:91" s="6" customFormat="1" ht="16.5" customHeight="1" x14ac:dyDescent="0.2">
      <c r="A81" s="71" t="s">
        <v>73</v>
      </c>
      <c r="B81" s="72"/>
      <c r="C81" s="73"/>
      <c r="D81" s="272" t="s">
        <v>77</v>
      </c>
      <c r="E81" s="272"/>
      <c r="F81" s="272"/>
      <c r="G81" s="272"/>
      <c r="H81" s="272"/>
      <c r="I81" s="74"/>
      <c r="J81" s="272" t="s">
        <v>156</v>
      </c>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6">
        <f>'1 - PŘELOŽKA VEŘEJNÉHO OS...'!J30</f>
        <v>0</v>
      </c>
      <c r="AH81" s="277"/>
      <c r="AI81" s="277"/>
      <c r="AJ81" s="277"/>
      <c r="AK81" s="277"/>
      <c r="AL81" s="277"/>
      <c r="AM81" s="277"/>
      <c r="AN81" s="276">
        <f t="shared" si="0"/>
        <v>0</v>
      </c>
      <c r="AO81" s="277"/>
      <c r="AP81" s="277"/>
      <c r="AQ81" s="75" t="s">
        <v>76</v>
      </c>
      <c r="AR81" s="72"/>
      <c r="AS81" s="86">
        <v>0</v>
      </c>
      <c r="AT81" s="87">
        <f t="shared" si="1"/>
        <v>0</v>
      </c>
      <c r="AU81" s="88">
        <f>'1 - PŘELOŽKA VEŘEJNÉHO OS...'!P82</f>
        <v>0</v>
      </c>
      <c r="AV81" s="87">
        <f>'1 - PŘELOŽKA VEŘEJNÉHO OS...'!J33</f>
        <v>0</v>
      </c>
      <c r="AW81" s="87">
        <f>'1 - PŘELOŽKA VEŘEJNÉHO OS...'!J34</f>
        <v>0</v>
      </c>
      <c r="AX81" s="87">
        <f>'1 - PŘELOŽKA VEŘEJNÉHO OS...'!J35</f>
        <v>0</v>
      </c>
      <c r="AY81" s="87">
        <f>'1 - PŘELOŽKA VEŘEJNÉHO OS...'!J36</f>
        <v>0</v>
      </c>
      <c r="AZ81" s="87">
        <f>'1 - PŘELOŽKA VEŘEJNÉHO OS...'!F33</f>
        <v>0</v>
      </c>
      <c r="BA81" s="87">
        <f>'1 - PŘELOŽKA VEŘEJNÉHO OS...'!F34</f>
        <v>0</v>
      </c>
      <c r="BB81" s="87">
        <f>'1 - PŘELOŽKA VEŘEJNÉHO OS...'!F35</f>
        <v>0</v>
      </c>
      <c r="BC81" s="87">
        <f>'1 - PŘELOŽKA VEŘEJNÉHO OS...'!F36</f>
        <v>0</v>
      </c>
      <c r="BD81" s="89">
        <f>'1 - PŘELOŽKA VEŘEJNÉHO OS...'!F37</f>
        <v>0</v>
      </c>
      <c r="BT81" s="80" t="s">
        <v>77</v>
      </c>
      <c r="BV81" s="80" t="s">
        <v>71</v>
      </c>
      <c r="BW81" s="80" t="s">
        <v>157</v>
      </c>
      <c r="BX81" s="80" t="s">
        <v>5</v>
      </c>
      <c r="CL81" s="80" t="s">
        <v>19</v>
      </c>
      <c r="CM81" s="80" t="s">
        <v>79</v>
      </c>
    </row>
    <row r="82" spans="1:91" s="1" customFormat="1" ht="30" customHeight="1" x14ac:dyDescent="0.2">
      <c r="B82" s="32"/>
      <c r="AR82" s="32"/>
    </row>
    <row r="83" spans="1:91" s="1" customFormat="1" ht="6.95" customHeight="1" x14ac:dyDescent="0.2">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32"/>
    </row>
  </sheetData>
  <sheetProtection algorithmName="SHA-512" hashValue="bQzpZhp3HSHYh6CzHcmT/eG7JtD29kwq0Gr5jTSY8v2swQ6A64x7ksDYyDLSANwDiX/LSfkxxQezPY0pcGW9fw==" saltValue="N0kXbFdpLONz3wvw/JICT3d23QyzRSqyB7azKgQWfLzv4bgiIvncLJbueWdINqev2Mj9DINNFgGCFfQUXdr6KQ==" spinCount="100000" sheet="1" objects="1" scenarios="1" formatColumns="0" formatRows="0"/>
  <mergeCells count="146">
    <mergeCell ref="AK33:AO33"/>
    <mergeCell ref="L33:P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AG75:AM75"/>
    <mergeCell ref="AN75:AP75"/>
    <mergeCell ref="AN76:AP76"/>
    <mergeCell ref="AG76:AM76"/>
    <mergeCell ref="AN77:AP77"/>
    <mergeCell ref="AG77:AM77"/>
    <mergeCell ref="AN78:AP78"/>
    <mergeCell ref="AG78:AM78"/>
    <mergeCell ref="AN79:AP79"/>
    <mergeCell ref="AG79:AM79"/>
    <mergeCell ref="AG70:AM70"/>
    <mergeCell ref="AN70:AP70"/>
    <mergeCell ref="AG71:AM71"/>
    <mergeCell ref="AN71:AP71"/>
    <mergeCell ref="AG72:AM72"/>
    <mergeCell ref="AN72:AP72"/>
    <mergeCell ref="AG73:AM73"/>
    <mergeCell ref="AN73:AP73"/>
    <mergeCell ref="AN74:AP74"/>
    <mergeCell ref="AG74:AM74"/>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E74:I74"/>
    <mergeCell ref="K74:AF74"/>
    <mergeCell ref="J75:AF75"/>
    <mergeCell ref="D75:H75"/>
    <mergeCell ref="E76:I76"/>
    <mergeCell ref="K76:AF76"/>
    <mergeCell ref="E77:I77"/>
    <mergeCell ref="K77:AF77"/>
    <mergeCell ref="D78:H78"/>
    <mergeCell ref="J78:AF78"/>
    <mergeCell ref="D69:H69"/>
    <mergeCell ref="J69:AF69"/>
    <mergeCell ref="K70:AF70"/>
    <mergeCell ref="E70:I70"/>
    <mergeCell ref="K71:AF71"/>
    <mergeCell ref="E71:I71"/>
    <mergeCell ref="J72:AF72"/>
    <mergeCell ref="D72:H72"/>
    <mergeCell ref="K73:AF73"/>
    <mergeCell ref="E73:I73"/>
    <mergeCell ref="D64:H64"/>
    <mergeCell ref="J64:AF64"/>
    <mergeCell ref="J65:AF65"/>
    <mergeCell ref="D65:H65"/>
    <mergeCell ref="J66:AF66"/>
    <mergeCell ref="D66:H66"/>
    <mergeCell ref="D67:H67"/>
    <mergeCell ref="J67:AF67"/>
    <mergeCell ref="D68:H68"/>
    <mergeCell ref="J68:AF68"/>
  </mergeCells>
  <hyperlinks>
    <hyperlink ref="A55" location="'01 - VRN'!C2" display="/" xr:uid="{00000000-0004-0000-0000-000000000000}"/>
    <hyperlink ref="A56" location="'D.1.1.-1 - ASŘ - BOURACÍ ...'!C2" display="/" xr:uid="{00000000-0004-0000-0000-000001000000}"/>
    <hyperlink ref="A57" location="'D.1.1.-2 - ASŘ - NOVÝ STAV'!C2" display="/" xr:uid="{00000000-0004-0000-0000-000002000000}"/>
    <hyperlink ref="A58" location="'D.1.4.1. - ZTI'!C2" display="/" xr:uid="{00000000-0004-0000-0000-000003000000}"/>
    <hyperlink ref="A60" location="'D.1.4.1.b.09.-1 - AREÁLOV...'!C2" display="/" xr:uid="{00000000-0004-0000-0000-000004000000}"/>
    <hyperlink ref="A61" location="'D.1.4.1.b.09.-2 - AREÁLOV...'!C2" display="/" xr:uid="{00000000-0004-0000-0000-000005000000}"/>
    <hyperlink ref="A62" location="'D.1.4.1.b.09.-3 - BOURÁNÍ...'!C2" display="/" xr:uid="{00000000-0004-0000-0000-000006000000}"/>
    <hyperlink ref="A63" location="'D.1.4.1.b.09.-4 - AREÁLOV...'!C2" display="/" xr:uid="{00000000-0004-0000-0000-000007000000}"/>
    <hyperlink ref="A64" location="'D.1.4.3. - VZDUCHOTECHNIKA'!C2" display="/" xr:uid="{00000000-0004-0000-0000-000008000000}"/>
    <hyperlink ref="A65" location="'D.1.4.4. - VYTÁPENÍ'!C2" display="/" xr:uid="{00000000-0004-0000-0000-000009000000}"/>
    <hyperlink ref="A66" location="'D.1.4.5. - CHLAZENÍ'!C2" display="/" xr:uid="{00000000-0004-0000-0000-00000A000000}"/>
    <hyperlink ref="A67" location="'D.1.4.6. - MĚŘENÍ A REGULACE'!C2" display="/" xr:uid="{00000000-0004-0000-0000-00000B000000}"/>
    <hyperlink ref="A68" location="'D.1.4.7. - SILNOPROUD'!C2" display="/" xr:uid="{00000000-0004-0000-0000-00000C000000}"/>
    <hyperlink ref="A70" location="'D.1.4.8.-1 - EL. KOMUNIKACE'!C2" display="/" xr:uid="{00000000-0004-0000-0000-00000D000000}"/>
    <hyperlink ref="A71" location="'D.1.4.8.-2 - EL. KOMUNIKA...'!C2" display="/" xr:uid="{00000000-0004-0000-0000-00000E000000}"/>
    <hyperlink ref="A73" location="'D.1.4.10.1.-1 - SADOVÉ ÚP...'!C2" display="/" xr:uid="{00000000-0004-0000-0000-00000F000000}"/>
    <hyperlink ref="A74" location="'D.1.4.10.1.-2 - SADOVÉ ÚP...'!C2" display="/" xr:uid="{00000000-0004-0000-0000-000010000000}"/>
    <hyperlink ref="A76" location="'D.1.4.10.2.-1 - ZPEVNĚNÉ ...'!C2" display="/" xr:uid="{00000000-0004-0000-0000-000011000000}"/>
    <hyperlink ref="A77" location="'D.1.4.10.2.-2 - ZPEVNĚNÉ ...'!C2" display="/" xr:uid="{00000000-0004-0000-0000-000012000000}"/>
    <hyperlink ref="A78" location="'D.1.4.10.3. - PŘÍPRAVA ÚZ...'!C2" display="/" xr:uid="{00000000-0004-0000-0000-000013000000}"/>
    <hyperlink ref="A79" location="'D.2.1. - ROZVOD MEDICIÁL....'!C2" display="/" xr:uid="{00000000-0004-0000-0000-000014000000}"/>
    <hyperlink ref="A80" location="'D.2.2. - ZDRAVOTNICKÁ TEC...'!C2" display="/" xr:uid="{00000000-0004-0000-0000-000015000000}"/>
    <hyperlink ref="A81" location="'1 - PŘELOŽKA VEŘEJNÉHO OS...'!C2" display="/" xr:uid="{00000000-0004-0000-00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78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160</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ROUND(J80,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ROUND((SUM(BE80:BE119)),  2)</f>
        <v>0</v>
      </c>
      <c r="I33" s="93">
        <v>0.21</v>
      </c>
      <c r="J33" s="83">
        <f>ROUND(((SUM(BE80:BE119))*I33),  2)</f>
        <v>0</v>
      </c>
      <c r="L33" s="32"/>
    </row>
    <row r="34" spans="2:12" s="1" customFormat="1" ht="14.45" customHeight="1" x14ac:dyDescent="0.2">
      <c r="B34" s="32"/>
      <c r="E34" s="27" t="s">
        <v>41</v>
      </c>
      <c r="F34" s="83">
        <f>ROUND((SUM(BF80:BF119)),  2)</f>
        <v>0</v>
      </c>
      <c r="I34" s="93">
        <v>0.12</v>
      </c>
      <c r="J34" s="83">
        <f>ROUND(((SUM(BF80:BF119))*I34),  2)</f>
        <v>0</v>
      </c>
      <c r="L34" s="32"/>
    </row>
    <row r="35" spans="2:12" s="1" customFormat="1" ht="14.45" hidden="1" customHeight="1" x14ac:dyDescent="0.2">
      <c r="B35" s="32"/>
      <c r="E35" s="27" t="s">
        <v>42</v>
      </c>
      <c r="F35" s="83">
        <f>ROUND((SUM(BG80:BG119)),  2)</f>
        <v>0</v>
      </c>
      <c r="I35" s="93">
        <v>0.21</v>
      </c>
      <c r="J35" s="83">
        <f>0</f>
        <v>0</v>
      </c>
      <c r="L35" s="32"/>
    </row>
    <row r="36" spans="2:12" s="1" customFormat="1" ht="14.45" hidden="1" customHeight="1" x14ac:dyDescent="0.2">
      <c r="B36" s="32"/>
      <c r="E36" s="27" t="s">
        <v>43</v>
      </c>
      <c r="F36" s="83">
        <f>ROUND((SUM(BH80:BH119)),  2)</f>
        <v>0</v>
      </c>
      <c r="I36" s="93">
        <v>0.12</v>
      </c>
      <c r="J36" s="83">
        <f>0</f>
        <v>0</v>
      </c>
      <c r="L36" s="32"/>
    </row>
    <row r="37" spans="2:12" s="1" customFormat="1" ht="14.45" hidden="1" customHeight="1" x14ac:dyDescent="0.2">
      <c r="B37" s="32"/>
      <c r="E37" s="27" t="s">
        <v>44</v>
      </c>
      <c r="F37" s="83">
        <f>ROUND((SUM(BI80:BI119)),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01 - VRN</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J80</f>
        <v>0</v>
      </c>
      <c r="L59" s="32"/>
      <c r="AU59" s="17" t="s">
        <v>164</v>
      </c>
    </row>
    <row r="60" spans="2:47" s="8" customFormat="1" ht="24.95" customHeight="1" x14ac:dyDescent="0.2">
      <c r="B60" s="103"/>
      <c r="D60" s="104" t="s">
        <v>165</v>
      </c>
      <c r="E60" s="105"/>
      <c r="F60" s="105"/>
      <c r="G60" s="105"/>
      <c r="H60" s="105"/>
      <c r="I60" s="105"/>
      <c r="J60" s="106">
        <f>J81</f>
        <v>0</v>
      </c>
      <c r="L60" s="103"/>
    </row>
    <row r="61" spans="2:47" s="1" customFormat="1" ht="21.75" customHeight="1" x14ac:dyDescent="0.2">
      <c r="B61" s="32"/>
      <c r="L61" s="32"/>
    </row>
    <row r="62" spans="2:47" s="1" customFormat="1" ht="6.95" customHeight="1" x14ac:dyDescent="0.2">
      <c r="B62" s="41"/>
      <c r="C62" s="42"/>
      <c r="D62" s="42"/>
      <c r="E62" s="42"/>
      <c r="F62" s="42"/>
      <c r="G62" s="42"/>
      <c r="H62" s="42"/>
      <c r="I62" s="42"/>
      <c r="J62" s="42"/>
      <c r="K62" s="42"/>
      <c r="L62" s="32"/>
    </row>
    <row r="66" spans="2:63" s="1" customFormat="1" ht="6.95" customHeight="1" x14ac:dyDescent="0.2">
      <c r="B66" s="43"/>
      <c r="C66" s="44"/>
      <c r="D66" s="44"/>
      <c r="E66" s="44"/>
      <c r="F66" s="44"/>
      <c r="G66" s="44"/>
      <c r="H66" s="44"/>
      <c r="I66" s="44"/>
      <c r="J66" s="44"/>
      <c r="K66" s="44"/>
      <c r="L66" s="32"/>
    </row>
    <row r="67" spans="2:63" s="1" customFormat="1" ht="24.95" customHeight="1" x14ac:dyDescent="0.2">
      <c r="B67" s="32"/>
      <c r="C67" s="21" t="s">
        <v>166</v>
      </c>
      <c r="L67" s="32"/>
    </row>
    <row r="68" spans="2:63" s="1" customFormat="1" ht="6.95" customHeight="1" x14ac:dyDescent="0.2">
      <c r="B68" s="32"/>
      <c r="L68" s="32"/>
    </row>
    <row r="69" spans="2:63" s="1" customFormat="1" ht="12" customHeight="1" x14ac:dyDescent="0.2">
      <c r="B69" s="32"/>
      <c r="C69" s="27" t="s">
        <v>16</v>
      </c>
      <c r="L69" s="32"/>
    </row>
    <row r="70" spans="2:63" s="1" customFormat="1" ht="16.5" customHeight="1" x14ac:dyDescent="0.2">
      <c r="B70" s="32"/>
      <c r="E70" s="313" t="str">
        <f>E7</f>
        <v>Výstavba urgentního příjmu nemocnice Sokolov - Úprava po ZD č. 21</v>
      </c>
      <c r="F70" s="314"/>
      <c r="G70" s="314"/>
      <c r="H70" s="314"/>
      <c r="L70" s="32"/>
    </row>
    <row r="71" spans="2:63" s="1" customFormat="1" ht="12" customHeight="1" x14ac:dyDescent="0.2">
      <c r="B71" s="32"/>
      <c r="C71" s="27" t="s">
        <v>159</v>
      </c>
      <c r="L71" s="32"/>
    </row>
    <row r="72" spans="2:63" s="1" customFormat="1" ht="16.5" customHeight="1" x14ac:dyDescent="0.2">
      <c r="B72" s="32"/>
      <c r="E72" s="279" t="str">
        <f>E9</f>
        <v>01 - VRN</v>
      </c>
      <c r="F72" s="315"/>
      <c r="G72" s="315"/>
      <c r="H72" s="315"/>
      <c r="L72" s="32"/>
    </row>
    <row r="73" spans="2:63" s="1" customFormat="1" ht="6.95" customHeight="1" x14ac:dyDescent="0.2">
      <c r="B73" s="32"/>
      <c r="L73" s="32"/>
    </row>
    <row r="74" spans="2:63" s="1" customFormat="1" ht="12" customHeight="1" x14ac:dyDescent="0.2">
      <c r="B74" s="32"/>
      <c r="C74" s="27" t="s">
        <v>21</v>
      </c>
      <c r="F74" s="25" t="str">
        <f>F12</f>
        <v xml:space="preserve"> </v>
      </c>
      <c r="I74" s="27" t="s">
        <v>23</v>
      </c>
      <c r="J74" s="49" t="str">
        <f>IF(J12="","",J12)</f>
        <v>11. 2. 2025</v>
      </c>
      <c r="L74" s="32"/>
    </row>
    <row r="75" spans="2:63" s="1" customFormat="1" ht="6.95" customHeight="1" x14ac:dyDescent="0.2">
      <c r="B75" s="32"/>
      <c r="L75" s="32"/>
    </row>
    <row r="76" spans="2:63" s="1" customFormat="1" ht="15.2" customHeight="1" x14ac:dyDescent="0.2">
      <c r="B76" s="32"/>
      <c r="C76" s="27" t="s">
        <v>25</v>
      </c>
      <c r="F76" s="25" t="str">
        <f>E15</f>
        <v xml:space="preserve"> </v>
      </c>
      <c r="I76" s="27" t="s">
        <v>30</v>
      </c>
      <c r="J76" s="30" t="str">
        <f>E21</f>
        <v xml:space="preserve"> </v>
      </c>
      <c r="L76" s="32"/>
    </row>
    <row r="77" spans="2:63" s="1" customFormat="1" ht="15.2" customHeight="1" x14ac:dyDescent="0.2">
      <c r="B77" s="32"/>
      <c r="C77" s="27" t="s">
        <v>28</v>
      </c>
      <c r="F77" s="25" t="str">
        <f>IF(E18="","",E18)</f>
        <v>Vyplň údaj</v>
      </c>
      <c r="I77" s="27" t="s">
        <v>32</v>
      </c>
      <c r="J77" s="30" t="str">
        <f>E24</f>
        <v xml:space="preserve"> </v>
      </c>
      <c r="L77" s="32"/>
    </row>
    <row r="78" spans="2:63" s="1" customFormat="1" ht="10.35" customHeight="1" x14ac:dyDescent="0.2">
      <c r="B78" s="32"/>
      <c r="L78" s="32"/>
    </row>
    <row r="79" spans="2:63" s="9" customFormat="1" ht="29.25" customHeight="1" x14ac:dyDescent="0.2">
      <c r="B79" s="107"/>
      <c r="C79" s="108" t="s">
        <v>167</v>
      </c>
      <c r="D79" s="109" t="s">
        <v>54</v>
      </c>
      <c r="E79" s="109" t="s">
        <v>50</v>
      </c>
      <c r="F79" s="109" t="s">
        <v>51</v>
      </c>
      <c r="G79" s="109" t="s">
        <v>168</v>
      </c>
      <c r="H79" s="109" t="s">
        <v>169</v>
      </c>
      <c r="I79" s="109" t="s">
        <v>170</v>
      </c>
      <c r="J79" s="109" t="s">
        <v>163</v>
      </c>
      <c r="K79" s="110" t="s">
        <v>171</v>
      </c>
      <c r="L79" s="107"/>
      <c r="M79" s="56" t="s">
        <v>19</v>
      </c>
      <c r="N79" s="57" t="s">
        <v>39</v>
      </c>
      <c r="O79" s="57" t="s">
        <v>172</v>
      </c>
      <c r="P79" s="57" t="s">
        <v>173</v>
      </c>
      <c r="Q79" s="57" t="s">
        <v>174</v>
      </c>
      <c r="R79" s="57" t="s">
        <v>175</v>
      </c>
      <c r="S79" s="57" t="s">
        <v>176</v>
      </c>
      <c r="T79" s="58" t="s">
        <v>177</v>
      </c>
    </row>
    <row r="80" spans="2:63" s="1" customFormat="1" ht="22.9" customHeight="1" x14ac:dyDescent="0.25">
      <c r="B80" s="32"/>
      <c r="C80" s="61" t="s">
        <v>178</v>
      </c>
      <c r="J80" s="111">
        <f>BK80</f>
        <v>0</v>
      </c>
      <c r="L80" s="32"/>
      <c r="M80" s="59"/>
      <c r="N80" s="50"/>
      <c r="O80" s="50"/>
      <c r="P80" s="112">
        <f>P81</f>
        <v>0</v>
      </c>
      <c r="Q80" s="50"/>
      <c r="R80" s="112">
        <f>R81</f>
        <v>0</v>
      </c>
      <c r="S80" s="50"/>
      <c r="T80" s="113">
        <f>T81</f>
        <v>0</v>
      </c>
      <c r="AT80" s="17" t="s">
        <v>68</v>
      </c>
      <c r="AU80" s="17" t="s">
        <v>164</v>
      </c>
      <c r="BK80" s="114">
        <f>BK81</f>
        <v>0</v>
      </c>
    </row>
    <row r="81" spans="2:65" s="10" customFormat="1" ht="25.9" customHeight="1" x14ac:dyDescent="0.2">
      <c r="B81" s="115"/>
      <c r="D81" s="116" t="s">
        <v>68</v>
      </c>
      <c r="E81" s="117" t="s">
        <v>179</v>
      </c>
      <c r="F81" s="117" t="s">
        <v>180</v>
      </c>
      <c r="I81" s="118"/>
      <c r="J81" s="119">
        <f>BK81</f>
        <v>0</v>
      </c>
      <c r="L81" s="115"/>
      <c r="M81" s="120"/>
      <c r="P81" s="121">
        <f>SUM(P82:P119)</f>
        <v>0</v>
      </c>
      <c r="R81" s="121">
        <f>SUM(R82:R119)</f>
        <v>0</v>
      </c>
      <c r="T81" s="122">
        <f>SUM(T82:T119)</f>
        <v>0</v>
      </c>
      <c r="AR81" s="116" t="s">
        <v>77</v>
      </c>
      <c r="AT81" s="123" t="s">
        <v>68</v>
      </c>
      <c r="AU81" s="123" t="s">
        <v>69</v>
      </c>
      <c r="AY81" s="116" t="s">
        <v>181</v>
      </c>
      <c r="BK81" s="124">
        <f>SUM(BK82:BK119)</f>
        <v>0</v>
      </c>
    </row>
    <row r="82" spans="2:65" s="1" customFormat="1" ht="24.2" customHeight="1" x14ac:dyDescent="0.2">
      <c r="B82" s="32"/>
      <c r="C82" s="125" t="s">
        <v>77</v>
      </c>
      <c r="D82" s="125" t="s">
        <v>182</v>
      </c>
      <c r="E82" s="126" t="s">
        <v>183</v>
      </c>
      <c r="F82" s="127" t="s">
        <v>184</v>
      </c>
      <c r="G82" s="128" t="s">
        <v>185</v>
      </c>
      <c r="H82" s="129">
        <v>1</v>
      </c>
      <c r="I82" s="130"/>
      <c r="J82" s="131">
        <f t="shared" ref="J82:J90" si="0">ROUND(I82*H82,2)</f>
        <v>0</v>
      </c>
      <c r="K82" s="127" t="s">
        <v>186</v>
      </c>
      <c r="L82" s="32"/>
      <c r="M82" s="132" t="s">
        <v>19</v>
      </c>
      <c r="N82" s="133" t="s">
        <v>40</v>
      </c>
      <c r="P82" s="134">
        <f t="shared" ref="P82:P90" si="1">O82*H82</f>
        <v>0</v>
      </c>
      <c r="Q82" s="134">
        <v>0</v>
      </c>
      <c r="R82" s="134">
        <f t="shared" ref="R82:R90" si="2">Q82*H82</f>
        <v>0</v>
      </c>
      <c r="S82" s="134">
        <v>0</v>
      </c>
      <c r="T82" s="135">
        <f t="shared" ref="T82:T90" si="3">S82*H82</f>
        <v>0</v>
      </c>
      <c r="AR82" s="136" t="s">
        <v>187</v>
      </c>
      <c r="AT82" s="136" t="s">
        <v>182</v>
      </c>
      <c r="AU82" s="136" t="s">
        <v>77</v>
      </c>
      <c r="AY82" s="17" t="s">
        <v>181</v>
      </c>
      <c r="BE82" s="137">
        <f t="shared" ref="BE82:BE90" si="4">IF(N82="základní",J82,0)</f>
        <v>0</v>
      </c>
      <c r="BF82" s="137">
        <f t="shared" ref="BF82:BF90" si="5">IF(N82="snížená",J82,0)</f>
        <v>0</v>
      </c>
      <c r="BG82" s="137">
        <f t="shared" ref="BG82:BG90" si="6">IF(N82="zákl. přenesená",J82,0)</f>
        <v>0</v>
      </c>
      <c r="BH82" s="137">
        <f t="shared" ref="BH82:BH90" si="7">IF(N82="sníž. přenesená",J82,0)</f>
        <v>0</v>
      </c>
      <c r="BI82" s="137">
        <f t="shared" ref="BI82:BI90" si="8">IF(N82="nulová",J82,0)</f>
        <v>0</v>
      </c>
      <c r="BJ82" s="17" t="s">
        <v>77</v>
      </c>
      <c r="BK82" s="137">
        <f t="shared" ref="BK82:BK90" si="9">ROUND(I82*H82,2)</f>
        <v>0</v>
      </c>
      <c r="BL82" s="17" t="s">
        <v>187</v>
      </c>
      <c r="BM82" s="136" t="s">
        <v>79</v>
      </c>
    </row>
    <row r="83" spans="2:65" s="1" customFormat="1" ht="16.5" customHeight="1" x14ac:dyDescent="0.2">
      <c r="B83" s="32"/>
      <c r="C83" s="125" t="s">
        <v>79</v>
      </c>
      <c r="D83" s="125" t="s">
        <v>182</v>
      </c>
      <c r="E83" s="126" t="s">
        <v>188</v>
      </c>
      <c r="F83" s="127" t="s">
        <v>189</v>
      </c>
      <c r="G83" s="128" t="s">
        <v>185</v>
      </c>
      <c r="H83" s="129">
        <v>1</v>
      </c>
      <c r="I83" s="130"/>
      <c r="J83" s="131">
        <f t="shared" si="0"/>
        <v>0</v>
      </c>
      <c r="K83" s="127" t="s">
        <v>186</v>
      </c>
      <c r="L83" s="32"/>
      <c r="M83" s="132" t="s">
        <v>19</v>
      </c>
      <c r="N83" s="133" t="s">
        <v>40</v>
      </c>
      <c r="P83" s="134">
        <f t="shared" si="1"/>
        <v>0</v>
      </c>
      <c r="Q83" s="134">
        <v>0</v>
      </c>
      <c r="R83" s="134">
        <f t="shared" si="2"/>
        <v>0</v>
      </c>
      <c r="S83" s="134">
        <v>0</v>
      </c>
      <c r="T83" s="135">
        <f t="shared" si="3"/>
        <v>0</v>
      </c>
      <c r="AR83" s="136" t="s">
        <v>187</v>
      </c>
      <c r="AT83" s="136" t="s">
        <v>182</v>
      </c>
      <c r="AU83" s="136" t="s">
        <v>77</v>
      </c>
      <c r="AY83" s="17" t="s">
        <v>181</v>
      </c>
      <c r="BE83" s="137">
        <f t="shared" si="4"/>
        <v>0</v>
      </c>
      <c r="BF83" s="137">
        <f t="shared" si="5"/>
        <v>0</v>
      </c>
      <c r="BG83" s="137">
        <f t="shared" si="6"/>
        <v>0</v>
      </c>
      <c r="BH83" s="137">
        <f t="shared" si="7"/>
        <v>0</v>
      </c>
      <c r="BI83" s="137">
        <f t="shared" si="8"/>
        <v>0</v>
      </c>
      <c r="BJ83" s="17" t="s">
        <v>77</v>
      </c>
      <c r="BK83" s="137">
        <f t="shared" si="9"/>
        <v>0</v>
      </c>
      <c r="BL83" s="17" t="s">
        <v>187</v>
      </c>
      <c r="BM83" s="136" t="s">
        <v>187</v>
      </c>
    </row>
    <row r="84" spans="2:65" s="1" customFormat="1" ht="24.2" customHeight="1" x14ac:dyDescent="0.2">
      <c r="B84" s="32"/>
      <c r="C84" s="125" t="s">
        <v>190</v>
      </c>
      <c r="D84" s="125" t="s">
        <v>182</v>
      </c>
      <c r="E84" s="126" t="s">
        <v>191</v>
      </c>
      <c r="F84" s="127" t="s">
        <v>192</v>
      </c>
      <c r="G84" s="128" t="s">
        <v>185</v>
      </c>
      <c r="H84" s="129">
        <v>1</v>
      </c>
      <c r="I84" s="130"/>
      <c r="J84" s="131">
        <f t="shared" si="0"/>
        <v>0</v>
      </c>
      <c r="K84" s="127" t="s">
        <v>186</v>
      </c>
      <c r="L84" s="32"/>
      <c r="M84" s="132" t="s">
        <v>19</v>
      </c>
      <c r="N84" s="133" t="s">
        <v>40</v>
      </c>
      <c r="P84" s="134">
        <f t="shared" si="1"/>
        <v>0</v>
      </c>
      <c r="Q84" s="134">
        <v>0</v>
      </c>
      <c r="R84" s="134">
        <f t="shared" si="2"/>
        <v>0</v>
      </c>
      <c r="S84" s="134">
        <v>0</v>
      </c>
      <c r="T84" s="135">
        <f t="shared" si="3"/>
        <v>0</v>
      </c>
      <c r="AR84" s="136" t="s">
        <v>187</v>
      </c>
      <c r="AT84" s="136" t="s">
        <v>182</v>
      </c>
      <c r="AU84" s="136" t="s">
        <v>77</v>
      </c>
      <c r="AY84" s="17" t="s">
        <v>181</v>
      </c>
      <c r="BE84" s="137">
        <f t="shared" si="4"/>
        <v>0</v>
      </c>
      <c r="BF84" s="137">
        <f t="shared" si="5"/>
        <v>0</v>
      </c>
      <c r="BG84" s="137">
        <f t="shared" si="6"/>
        <v>0</v>
      </c>
      <c r="BH84" s="137">
        <f t="shared" si="7"/>
        <v>0</v>
      </c>
      <c r="BI84" s="137">
        <f t="shared" si="8"/>
        <v>0</v>
      </c>
      <c r="BJ84" s="17" t="s">
        <v>77</v>
      </c>
      <c r="BK84" s="137">
        <f t="shared" si="9"/>
        <v>0</v>
      </c>
      <c r="BL84" s="17" t="s">
        <v>187</v>
      </c>
      <c r="BM84" s="136" t="s">
        <v>193</v>
      </c>
    </row>
    <row r="85" spans="2:65" s="1" customFormat="1" ht="24.2" customHeight="1" x14ac:dyDescent="0.2">
      <c r="B85" s="32"/>
      <c r="C85" s="125" t="s">
        <v>187</v>
      </c>
      <c r="D85" s="125" t="s">
        <v>182</v>
      </c>
      <c r="E85" s="126" t="s">
        <v>194</v>
      </c>
      <c r="F85" s="127" t="s">
        <v>195</v>
      </c>
      <c r="G85" s="128" t="s">
        <v>185</v>
      </c>
      <c r="H85" s="129">
        <v>1</v>
      </c>
      <c r="I85" s="130"/>
      <c r="J85" s="131">
        <f t="shared" si="0"/>
        <v>0</v>
      </c>
      <c r="K85" s="127" t="s">
        <v>186</v>
      </c>
      <c r="L85" s="32"/>
      <c r="M85" s="132" t="s">
        <v>19</v>
      </c>
      <c r="N85" s="133" t="s">
        <v>40</v>
      </c>
      <c r="P85" s="134">
        <f t="shared" si="1"/>
        <v>0</v>
      </c>
      <c r="Q85" s="134">
        <v>0</v>
      </c>
      <c r="R85" s="134">
        <f t="shared" si="2"/>
        <v>0</v>
      </c>
      <c r="S85" s="134">
        <v>0</v>
      </c>
      <c r="T85" s="135">
        <f t="shared" si="3"/>
        <v>0</v>
      </c>
      <c r="AR85" s="136" t="s">
        <v>187</v>
      </c>
      <c r="AT85" s="136" t="s">
        <v>182</v>
      </c>
      <c r="AU85" s="136" t="s">
        <v>77</v>
      </c>
      <c r="AY85" s="17" t="s">
        <v>181</v>
      </c>
      <c r="BE85" s="137">
        <f t="shared" si="4"/>
        <v>0</v>
      </c>
      <c r="BF85" s="137">
        <f t="shared" si="5"/>
        <v>0</v>
      </c>
      <c r="BG85" s="137">
        <f t="shared" si="6"/>
        <v>0</v>
      </c>
      <c r="BH85" s="137">
        <f t="shared" si="7"/>
        <v>0</v>
      </c>
      <c r="BI85" s="137">
        <f t="shared" si="8"/>
        <v>0</v>
      </c>
      <c r="BJ85" s="17" t="s">
        <v>77</v>
      </c>
      <c r="BK85" s="137">
        <f t="shared" si="9"/>
        <v>0</v>
      </c>
      <c r="BL85" s="17" t="s">
        <v>187</v>
      </c>
      <c r="BM85" s="136" t="s">
        <v>196</v>
      </c>
    </row>
    <row r="86" spans="2:65" s="1" customFormat="1" ht="16.5" customHeight="1" x14ac:dyDescent="0.2">
      <c r="B86" s="32"/>
      <c r="C86" s="125" t="s">
        <v>197</v>
      </c>
      <c r="D86" s="125" t="s">
        <v>182</v>
      </c>
      <c r="E86" s="126" t="s">
        <v>198</v>
      </c>
      <c r="F86" s="127" t="s">
        <v>199</v>
      </c>
      <c r="G86" s="128" t="s">
        <v>185</v>
      </c>
      <c r="H86" s="129">
        <v>1</v>
      </c>
      <c r="I86" s="130"/>
      <c r="J86" s="131">
        <f t="shared" si="0"/>
        <v>0</v>
      </c>
      <c r="K86" s="127" t="s">
        <v>186</v>
      </c>
      <c r="L86" s="32"/>
      <c r="M86" s="132" t="s">
        <v>19</v>
      </c>
      <c r="N86" s="133" t="s">
        <v>40</v>
      </c>
      <c r="P86" s="134">
        <f t="shared" si="1"/>
        <v>0</v>
      </c>
      <c r="Q86" s="134">
        <v>0</v>
      </c>
      <c r="R86" s="134">
        <f t="shared" si="2"/>
        <v>0</v>
      </c>
      <c r="S86" s="134">
        <v>0</v>
      </c>
      <c r="T86" s="135">
        <f t="shared" si="3"/>
        <v>0</v>
      </c>
      <c r="AR86" s="136" t="s">
        <v>187</v>
      </c>
      <c r="AT86" s="136" t="s">
        <v>182</v>
      </c>
      <c r="AU86" s="136" t="s">
        <v>77</v>
      </c>
      <c r="AY86" s="17" t="s">
        <v>181</v>
      </c>
      <c r="BE86" s="137">
        <f t="shared" si="4"/>
        <v>0</v>
      </c>
      <c r="BF86" s="137">
        <f t="shared" si="5"/>
        <v>0</v>
      </c>
      <c r="BG86" s="137">
        <f t="shared" si="6"/>
        <v>0</v>
      </c>
      <c r="BH86" s="137">
        <f t="shared" si="7"/>
        <v>0</v>
      </c>
      <c r="BI86" s="137">
        <f t="shared" si="8"/>
        <v>0</v>
      </c>
      <c r="BJ86" s="17" t="s">
        <v>77</v>
      </c>
      <c r="BK86" s="137">
        <f t="shared" si="9"/>
        <v>0</v>
      </c>
      <c r="BL86" s="17" t="s">
        <v>187</v>
      </c>
      <c r="BM86" s="136" t="s">
        <v>200</v>
      </c>
    </row>
    <row r="87" spans="2:65" s="1" customFormat="1" ht="16.5" customHeight="1" x14ac:dyDescent="0.2">
      <c r="B87" s="32"/>
      <c r="C87" s="125" t="s">
        <v>193</v>
      </c>
      <c r="D87" s="125" t="s">
        <v>182</v>
      </c>
      <c r="E87" s="126" t="s">
        <v>201</v>
      </c>
      <c r="F87" s="127" t="s">
        <v>202</v>
      </c>
      <c r="G87" s="128" t="s">
        <v>185</v>
      </c>
      <c r="H87" s="129">
        <v>1</v>
      </c>
      <c r="I87" s="130"/>
      <c r="J87" s="131">
        <f t="shared" si="0"/>
        <v>0</v>
      </c>
      <c r="K87" s="127" t="s">
        <v>186</v>
      </c>
      <c r="L87" s="32"/>
      <c r="M87" s="132" t="s">
        <v>19</v>
      </c>
      <c r="N87" s="133" t="s">
        <v>40</v>
      </c>
      <c r="P87" s="134">
        <f t="shared" si="1"/>
        <v>0</v>
      </c>
      <c r="Q87" s="134">
        <v>0</v>
      </c>
      <c r="R87" s="134">
        <f t="shared" si="2"/>
        <v>0</v>
      </c>
      <c r="S87" s="134">
        <v>0</v>
      </c>
      <c r="T87" s="135">
        <f t="shared" si="3"/>
        <v>0</v>
      </c>
      <c r="AR87" s="136" t="s">
        <v>187</v>
      </c>
      <c r="AT87" s="136" t="s">
        <v>182</v>
      </c>
      <c r="AU87" s="136" t="s">
        <v>77</v>
      </c>
      <c r="AY87" s="17" t="s">
        <v>181</v>
      </c>
      <c r="BE87" s="137">
        <f t="shared" si="4"/>
        <v>0</v>
      </c>
      <c r="BF87" s="137">
        <f t="shared" si="5"/>
        <v>0</v>
      </c>
      <c r="BG87" s="137">
        <f t="shared" si="6"/>
        <v>0</v>
      </c>
      <c r="BH87" s="137">
        <f t="shared" si="7"/>
        <v>0</v>
      </c>
      <c r="BI87" s="137">
        <f t="shared" si="8"/>
        <v>0</v>
      </c>
      <c r="BJ87" s="17" t="s">
        <v>77</v>
      </c>
      <c r="BK87" s="137">
        <f t="shared" si="9"/>
        <v>0</v>
      </c>
      <c r="BL87" s="17" t="s">
        <v>187</v>
      </c>
      <c r="BM87" s="136" t="s">
        <v>8</v>
      </c>
    </row>
    <row r="88" spans="2:65" s="1" customFormat="1" ht="16.5" customHeight="1" x14ac:dyDescent="0.2">
      <c r="B88" s="32"/>
      <c r="C88" s="125" t="s">
        <v>203</v>
      </c>
      <c r="D88" s="125" t="s">
        <v>182</v>
      </c>
      <c r="E88" s="126" t="s">
        <v>204</v>
      </c>
      <c r="F88" s="127" t="s">
        <v>205</v>
      </c>
      <c r="G88" s="128" t="s">
        <v>185</v>
      </c>
      <c r="H88" s="129">
        <v>1</v>
      </c>
      <c r="I88" s="130"/>
      <c r="J88" s="131">
        <f t="shared" si="0"/>
        <v>0</v>
      </c>
      <c r="K88" s="127" t="s">
        <v>186</v>
      </c>
      <c r="L88" s="32"/>
      <c r="M88" s="132" t="s">
        <v>19</v>
      </c>
      <c r="N88" s="133" t="s">
        <v>40</v>
      </c>
      <c r="P88" s="134">
        <f t="shared" si="1"/>
        <v>0</v>
      </c>
      <c r="Q88" s="134">
        <v>0</v>
      </c>
      <c r="R88" s="134">
        <f t="shared" si="2"/>
        <v>0</v>
      </c>
      <c r="S88" s="134">
        <v>0</v>
      </c>
      <c r="T88" s="135">
        <f t="shared" si="3"/>
        <v>0</v>
      </c>
      <c r="AR88" s="136" t="s">
        <v>187</v>
      </c>
      <c r="AT88" s="136" t="s">
        <v>182</v>
      </c>
      <c r="AU88" s="136" t="s">
        <v>77</v>
      </c>
      <c r="AY88" s="17" t="s">
        <v>181</v>
      </c>
      <c r="BE88" s="137">
        <f t="shared" si="4"/>
        <v>0</v>
      </c>
      <c r="BF88" s="137">
        <f t="shared" si="5"/>
        <v>0</v>
      </c>
      <c r="BG88" s="137">
        <f t="shared" si="6"/>
        <v>0</v>
      </c>
      <c r="BH88" s="137">
        <f t="shared" si="7"/>
        <v>0</v>
      </c>
      <c r="BI88" s="137">
        <f t="shared" si="8"/>
        <v>0</v>
      </c>
      <c r="BJ88" s="17" t="s">
        <v>77</v>
      </c>
      <c r="BK88" s="137">
        <f t="shared" si="9"/>
        <v>0</v>
      </c>
      <c r="BL88" s="17" t="s">
        <v>187</v>
      </c>
      <c r="BM88" s="136" t="s">
        <v>206</v>
      </c>
    </row>
    <row r="89" spans="2:65" s="1" customFormat="1" ht="16.5" customHeight="1" x14ac:dyDescent="0.2">
      <c r="B89" s="32"/>
      <c r="C89" s="125" t="s">
        <v>196</v>
      </c>
      <c r="D89" s="125" t="s">
        <v>182</v>
      </c>
      <c r="E89" s="126" t="s">
        <v>207</v>
      </c>
      <c r="F89" s="127" t="s">
        <v>208</v>
      </c>
      <c r="G89" s="128" t="s">
        <v>185</v>
      </c>
      <c r="H89" s="129">
        <v>1</v>
      </c>
      <c r="I89" s="130"/>
      <c r="J89" s="131">
        <f t="shared" si="0"/>
        <v>0</v>
      </c>
      <c r="K89" s="127" t="s">
        <v>186</v>
      </c>
      <c r="L89" s="32"/>
      <c r="M89" s="132" t="s">
        <v>19</v>
      </c>
      <c r="N89" s="133" t="s">
        <v>40</v>
      </c>
      <c r="P89" s="134">
        <f t="shared" si="1"/>
        <v>0</v>
      </c>
      <c r="Q89" s="134">
        <v>0</v>
      </c>
      <c r="R89" s="134">
        <f t="shared" si="2"/>
        <v>0</v>
      </c>
      <c r="S89" s="134">
        <v>0</v>
      </c>
      <c r="T89" s="135">
        <f t="shared" si="3"/>
        <v>0</v>
      </c>
      <c r="AR89" s="136" t="s">
        <v>187</v>
      </c>
      <c r="AT89" s="136" t="s">
        <v>182</v>
      </c>
      <c r="AU89" s="136" t="s">
        <v>77</v>
      </c>
      <c r="AY89" s="17" t="s">
        <v>181</v>
      </c>
      <c r="BE89" s="137">
        <f t="shared" si="4"/>
        <v>0</v>
      </c>
      <c r="BF89" s="137">
        <f t="shared" si="5"/>
        <v>0</v>
      </c>
      <c r="BG89" s="137">
        <f t="shared" si="6"/>
        <v>0</v>
      </c>
      <c r="BH89" s="137">
        <f t="shared" si="7"/>
        <v>0</v>
      </c>
      <c r="BI89" s="137">
        <f t="shared" si="8"/>
        <v>0</v>
      </c>
      <c r="BJ89" s="17" t="s">
        <v>77</v>
      </c>
      <c r="BK89" s="137">
        <f t="shared" si="9"/>
        <v>0</v>
      </c>
      <c r="BL89" s="17" t="s">
        <v>187</v>
      </c>
      <c r="BM89" s="136" t="s">
        <v>209</v>
      </c>
    </row>
    <row r="90" spans="2:65" s="1" customFormat="1" ht="16.5" customHeight="1" x14ac:dyDescent="0.2">
      <c r="B90" s="32"/>
      <c r="C90" s="125" t="s">
        <v>210</v>
      </c>
      <c r="D90" s="125" t="s">
        <v>182</v>
      </c>
      <c r="E90" s="126" t="s">
        <v>211</v>
      </c>
      <c r="F90" s="127" t="s">
        <v>212</v>
      </c>
      <c r="G90" s="128" t="s">
        <v>185</v>
      </c>
      <c r="H90" s="129">
        <v>1</v>
      </c>
      <c r="I90" s="130"/>
      <c r="J90" s="131">
        <f t="shared" si="0"/>
        <v>0</v>
      </c>
      <c r="K90" s="127" t="s">
        <v>186</v>
      </c>
      <c r="L90" s="32"/>
      <c r="M90" s="132" t="s">
        <v>19</v>
      </c>
      <c r="N90" s="133" t="s">
        <v>40</v>
      </c>
      <c r="P90" s="134">
        <f t="shared" si="1"/>
        <v>0</v>
      </c>
      <c r="Q90" s="134">
        <v>0</v>
      </c>
      <c r="R90" s="134">
        <f t="shared" si="2"/>
        <v>0</v>
      </c>
      <c r="S90" s="134">
        <v>0</v>
      </c>
      <c r="T90" s="135">
        <f t="shared" si="3"/>
        <v>0</v>
      </c>
      <c r="AR90" s="136" t="s">
        <v>187</v>
      </c>
      <c r="AT90" s="136" t="s">
        <v>182</v>
      </c>
      <c r="AU90" s="136" t="s">
        <v>77</v>
      </c>
      <c r="AY90" s="17" t="s">
        <v>181</v>
      </c>
      <c r="BE90" s="137">
        <f t="shared" si="4"/>
        <v>0</v>
      </c>
      <c r="BF90" s="137">
        <f t="shared" si="5"/>
        <v>0</v>
      </c>
      <c r="BG90" s="137">
        <f t="shared" si="6"/>
        <v>0</v>
      </c>
      <c r="BH90" s="137">
        <f t="shared" si="7"/>
        <v>0</v>
      </c>
      <c r="BI90" s="137">
        <f t="shared" si="8"/>
        <v>0</v>
      </c>
      <c r="BJ90" s="17" t="s">
        <v>77</v>
      </c>
      <c r="BK90" s="137">
        <f t="shared" si="9"/>
        <v>0</v>
      </c>
      <c r="BL90" s="17" t="s">
        <v>187</v>
      </c>
      <c r="BM90" s="136" t="s">
        <v>213</v>
      </c>
    </row>
    <row r="91" spans="2:65" s="1" customFormat="1" ht="48.75" x14ac:dyDescent="0.2">
      <c r="B91" s="32"/>
      <c r="D91" s="138" t="s">
        <v>214</v>
      </c>
      <c r="F91" s="139" t="s">
        <v>215</v>
      </c>
      <c r="I91" s="140"/>
      <c r="L91" s="32"/>
      <c r="M91" s="141"/>
      <c r="T91" s="53"/>
      <c r="AT91" s="17" t="s">
        <v>214</v>
      </c>
      <c r="AU91" s="17" t="s">
        <v>77</v>
      </c>
    </row>
    <row r="92" spans="2:65" s="1" customFormat="1" ht="16.5" customHeight="1" x14ac:dyDescent="0.2">
      <c r="B92" s="32"/>
      <c r="C92" s="125" t="s">
        <v>200</v>
      </c>
      <c r="D92" s="125" t="s">
        <v>182</v>
      </c>
      <c r="E92" s="126" t="s">
        <v>216</v>
      </c>
      <c r="F92" s="127" t="s">
        <v>217</v>
      </c>
      <c r="G92" s="128" t="s">
        <v>185</v>
      </c>
      <c r="H92" s="129">
        <v>1</v>
      </c>
      <c r="I92" s="130"/>
      <c r="J92" s="131">
        <f t="shared" ref="J92:J100" si="10">ROUND(I92*H92,2)</f>
        <v>0</v>
      </c>
      <c r="K92" s="127" t="s">
        <v>186</v>
      </c>
      <c r="L92" s="32"/>
      <c r="M92" s="132" t="s">
        <v>19</v>
      </c>
      <c r="N92" s="133" t="s">
        <v>40</v>
      </c>
      <c r="P92" s="134">
        <f t="shared" ref="P92:P100" si="11">O92*H92</f>
        <v>0</v>
      </c>
      <c r="Q92" s="134">
        <v>0</v>
      </c>
      <c r="R92" s="134">
        <f t="shared" ref="R92:R100" si="12">Q92*H92</f>
        <v>0</v>
      </c>
      <c r="S92" s="134">
        <v>0</v>
      </c>
      <c r="T92" s="135">
        <f t="shared" ref="T92:T100" si="13">S92*H92</f>
        <v>0</v>
      </c>
      <c r="AR92" s="136" t="s">
        <v>187</v>
      </c>
      <c r="AT92" s="136" t="s">
        <v>182</v>
      </c>
      <c r="AU92" s="136" t="s">
        <v>77</v>
      </c>
      <c r="AY92" s="17" t="s">
        <v>181</v>
      </c>
      <c r="BE92" s="137">
        <f t="shared" ref="BE92:BE100" si="14">IF(N92="základní",J92,0)</f>
        <v>0</v>
      </c>
      <c r="BF92" s="137">
        <f t="shared" ref="BF92:BF100" si="15">IF(N92="snížená",J92,0)</f>
        <v>0</v>
      </c>
      <c r="BG92" s="137">
        <f t="shared" ref="BG92:BG100" si="16">IF(N92="zákl. přenesená",J92,0)</f>
        <v>0</v>
      </c>
      <c r="BH92" s="137">
        <f t="shared" ref="BH92:BH100" si="17">IF(N92="sníž. přenesená",J92,0)</f>
        <v>0</v>
      </c>
      <c r="BI92" s="137">
        <f t="shared" ref="BI92:BI100" si="18">IF(N92="nulová",J92,0)</f>
        <v>0</v>
      </c>
      <c r="BJ92" s="17" t="s">
        <v>77</v>
      </c>
      <c r="BK92" s="137">
        <f t="shared" ref="BK92:BK100" si="19">ROUND(I92*H92,2)</f>
        <v>0</v>
      </c>
      <c r="BL92" s="17" t="s">
        <v>187</v>
      </c>
      <c r="BM92" s="136" t="s">
        <v>218</v>
      </c>
    </row>
    <row r="93" spans="2:65" s="1" customFormat="1" ht="21.75" customHeight="1" x14ac:dyDescent="0.2">
      <c r="B93" s="32"/>
      <c r="C93" s="125" t="s">
        <v>219</v>
      </c>
      <c r="D93" s="125" t="s">
        <v>182</v>
      </c>
      <c r="E93" s="126" t="s">
        <v>220</v>
      </c>
      <c r="F93" s="127" t="s">
        <v>221</v>
      </c>
      <c r="G93" s="128" t="s">
        <v>185</v>
      </c>
      <c r="H93" s="129">
        <v>1</v>
      </c>
      <c r="I93" s="130"/>
      <c r="J93" s="131">
        <f t="shared" si="10"/>
        <v>0</v>
      </c>
      <c r="K93" s="127" t="s">
        <v>186</v>
      </c>
      <c r="L93" s="32"/>
      <c r="M93" s="132" t="s">
        <v>19</v>
      </c>
      <c r="N93" s="133" t="s">
        <v>40</v>
      </c>
      <c r="P93" s="134">
        <f t="shared" si="11"/>
        <v>0</v>
      </c>
      <c r="Q93" s="134">
        <v>0</v>
      </c>
      <c r="R93" s="134">
        <f t="shared" si="12"/>
        <v>0</v>
      </c>
      <c r="S93" s="134">
        <v>0</v>
      </c>
      <c r="T93" s="135">
        <f t="shared" si="13"/>
        <v>0</v>
      </c>
      <c r="AR93" s="136" t="s">
        <v>187</v>
      </c>
      <c r="AT93" s="136" t="s">
        <v>182</v>
      </c>
      <c r="AU93" s="136" t="s">
        <v>77</v>
      </c>
      <c r="AY93" s="17" t="s">
        <v>181</v>
      </c>
      <c r="BE93" s="137">
        <f t="shared" si="14"/>
        <v>0</v>
      </c>
      <c r="BF93" s="137">
        <f t="shared" si="15"/>
        <v>0</v>
      </c>
      <c r="BG93" s="137">
        <f t="shared" si="16"/>
        <v>0</v>
      </c>
      <c r="BH93" s="137">
        <f t="shared" si="17"/>
        <v>0</v>
      </c>
      <c r="BI93" s="137">
        <f t="shared" si="18"/>
        <v>0</v>
      </c>
      <c r="BJ93" s="17" t="s">
        <v>77</v>
      </c>
      <c r="BK93" s="137">
        <f t="shared" si="19"/>
        <v>0</v>
      </c>
      <c r="BL93" s="17" t="s">
        <v>187</v>
      </c>
      <c r="BM93" s="136" t="s">
        <v>222</v>
      </c>
    </row>
    <row r="94" spans="2:65" s="1" customFormat="1" ht="24.2" customHeight="1" x14ac:dyDescent="0.2">
      <c r="B94" s="32"/>
      <c r="C94" s="125" t="s">
        <v>8</v>
      </c>
      <c r="D94" s="125" t="s">
        <v>182</v>
      </c>
      <c r="E94" s="126" t="s">
        <v>223</v>
      </c>
      <c r="F94" s="127" t="s">
        <v>224</v>
      </c>
      <c r="G94" s="128" t="s">
        <v>185</v>
      </c>
      <c r="H94" s="129">
        <v>1</v>
      </c>
      <c r="I94" s="130"/>
      <c r="J94" s="131">
        <f t="shared" si="10"/>
        <v>0</v>
      </c>
      <c r="K94" s="127" t="s">
        <v>186</v>
      </c>
      <c r="L94" s="32"/>
      <c r="M94" s="132" t="s">
        <v>19</v>
      </c>
      <c r="N94" s="133" t="s">
        <v>40</v>
      </c>
      <c r="P94" s="134">
        <f t="shared" si="11"/>
        <v>0</v>
      </c>
      <c r="Q94" s="134">
        <v>0</v>
      </c>
      <c r="R94" s="134">
        <f t="shared" si="12"/>
        <v>0</v>
      </c>
      <c r="S94" s="134">
        <v>0</v>
      </c>
      <c r="T94" s="135">
        <f t="shared" si="13"/>
        <v>0</v>
      </c>
      <c r="AR94" s="136" t="s">
        <v>187</v>
      </c>
      <c r="AT94" s="136" t="s">
        <v>182</v>
      </c>
      <c r="AU94" s="136" t="s">
        <v>77</v>
      </c>
      <c r="AY94" s="17" t="s">
        <v>181</v>
      </c>
      <c r="BE94" s="137">
        <f t="shared" si="14"/>
        <v>0</v>
      </c>
      <c r="BF94" s="137">
        <f t="shared" si="15"/>
        <v>0</v>
      </c>
      <c r="BG94" s="137">
        <f t="shared" si="16"/>
        <v>0</v>
      </c>
      <c r="BH94" s="137">
        <f t="shared" si="17"/>
        <v>0</v>
      </c>
      <c r="BI94" s="137">
        <f t="shared" si="18"/>
        <v>0</v>
      </c>
      <c r="BJ94" s="17" t="s">
        <v>77</v>
      </c>
      <c r="BK94" s="137">
        <f t="shared" si="19"/>
        <v>0</v>
      </c>
      <c r="BL94" s="17" t="s">
        <v>187</v>
      </c>
      <c r="BM94" s="136" t="s">
        <v>225</v>
      </c>
    </row>
    <row r="95" spans="2:65" s="1" customFormat="1" ht="33" customHeight="1" x14ac:dyDescent="0.2">
      <c r="B95" s="32"/>
      <c r="C95" s="125" t="s">
        <v>226</v>
      </c>
      <c r="D95" s="125" t="s">
        <v>182</v>
      </c>
      <c r="E95" s="126" t="s">
        <v>227</v>
      </c>
      <c r="F95" s="127" t="s">
        <v>228</v>
      </c>
      <c r="G95" s="128" t="s">
        <v>185</v>
      </c>
      <c r="H95" s="129">
        <v>1</v>
      </c>
      <c r="I95" s="130"/>
      <c r="J95" s="131">
        <f t="shared" si="10"/>
        <v>0</v>
      </c>
      <c r="K95" s="127" t="s">
        <v>186</v>
      </c>
      <c r="L95" s="32"/>
      <c r="M95" s="132" t="s">
        <v>19</v>
      </c>
      <c r="N95" s="133" t="s">
        <v>40</v>
      </c>
      <c r="P95" s="134">
        <f t="shared" si="11"/>
        <v>0</v>
      </c>
      <c r="Q95" s="134">
        <v>0</v>
      </c>
      <c r="R95" s="134">
        <f t="shared" si="12"/>
        <v>0</v>
      </c>
      <c r="S95" s="134">
        <v>0</v>
      </c>
      <c r="T95" s="135">
        <f t="shared" si="13"/>
        <v>0</v>
      </c>
      <c r="AR95" s="136" t="s">
        <v>187</v>
      </c>
      <c r="AT95" s="136" t="s">
        <v>182</v>
      </c>
      <c r="AU95" s="136" t="s">
        <v>77</v>
      </c>
      <c r="AY95" s="17" t="s">
        <v>181</v>
      </c>
      <c r="BE95" s="137">
        <f t="shared" si="14"/>
        <v>0</v>
      </c>
      <c r="BF95" s="137">
        <f t="shared" si="15"/>
        <v>0</v>
      </c>
      <c r="BG95" s="137">
        <f t="shared" si="16"/>
        <v>0</v>
      </c>
      <c r="BH95" s="137">
        <f t="shared" si="17"/>
        <v>0</v>
      </c>
      <c r="BI95" s="137">
        <f t="shared" si="18"/>
        <v>0</v>
      </c>
      <c r="BJ95" s="17" t="s">
        <v>77</v>
      </c>
      <c r="BK95" s="137">
        <f t="shared" si="19"/>
        <v>0</v>
      </c>
      <c r="BL95" s="17" t="s">
        <v>187</v>
      </c>
      <c r="BM95" s="136" t="s">
        <v>229</v>
      </c>
    </row>
    <row r="96" spans="2:65" s="1" customFormat="1" ht="24.2" customHeight="1" x14ac:dyDescent="0.2">
      <c r="B96" s="32"/>
      <c r="C96" s="125" t="s">
        <v>206</v>
      </c>
      <c r="D96" s="125" t="s">
        <v>182</v>
      </c>
      <c r="E96" s="126" t="s">
        <v>230</v>
      </c>
      <c r="F96" s="127" t="s">
        <v>231</v>
      </c>
      <c r="G96" s="128" t="s">
        <v>185</v>
      </c>
      <c r="H96" s="129">
        <v>1</v>
      </c>
      <c r="I96" s="130"/>
      <c r="J96" s="131">
        <f t="shared" si="10"/>
        <v>0</v>
      </c>
      <c r="K96" s="127" t="s">
        <v>186</v>
      </c>
      <c r="L96" s="32"/>
      <c r="M96" s="132" t="s">
        <v>19</v>
      </c>
      <c r="N96" s="133" t="s">
        <v>40</v>
      </c>
      <c r="P96" s="134">
        <f t="shared" si="11"/>
        <v>0</v>
      </c>
      <c r="Q96" s="134">
        <v>0</v>
      </c>
      <c r="R96" s="134">
        <f t="shared" si="12"/>
        <v>0</v>
      </c>
      <c r="S96" s="134">
        <v>0</v>
      </c>
      <c r="T96" s="135">
        <f t="shared" si="13"/>
        <v>0</v>
      </c>
      <c r="AR96" s="136" t="s">
        <v>187</v>
      </c>
      <c r="AT96" s="136" t="s">
        <v>182</v>
      </c>
      <c r="AU96" s="136" t="s">
        <v>77</v>
      </c>
      <c r="AY96" s="17" t="s">
        <v>181</v>
      </c>
      <c r="BE96" s="137">
        <f t="shared" si="14"/>
        <v>0</v>
      </c>
      <c r="BF96" s="137">
        <f t="shared" si="15"/>
        <v>0</v>
      </c>
      <c r="BG96" s="137">
        <f t="shared" si="16"/>
        <v>0</v>
      </c>
      <c r="BH96" s="137">
        <f t="shared" si="17"/>
        <v>0</v>
      </c>
      <c r="BI96" s="137">
        <f t="shared" si="18"/>
        <v>0</v>
      </c>
      <c r="BJ96" s="17" t="s">
        <v>77</v>
      </c>
      <c r="BK96" s="137">
        <f t="shared" si="19"/>
        <v>0</v>
      </c>
      <c r="BL96" s="17" t="s">
        <v>187</v>
      </c>
      <c r="BM96" s="136" t="s">
        <v>232</v>
      </c>
    </row>
    <row r="97" spans="2:65" s="1" customFormat="1" ht="16.5" customHeight="1" x14ac:dyDescent="0.2">
      <c r="B97" s="32"/>
      <c r="C97" s="125" t="s">
        <v>233</v>
      </c>
      <c r="D97" s="125" t="s">
        <v>182</v>
      </c>
      <c r="E97" s="126" t="s">
        <v>234</v>
      </c>
      <c r="F97" s="127" t="s">
        <v>235</v>
      </c>
      <c r="G97" s="128" t="s">
        <v>185</v>
      </c>
      <c r="H97" s="129">
        <v>1</v>
      </c>
      <c r="I97" s="130"/>
      <c r="J97" s="131">
        <f t="shared" si="10"/>
        <v>0</v>
      </c>
      <c r="K97" s="127" t="s">
        <v>186</v>
      </c>
      <c r="L97" s="32"/>
      <c r="M97" s="132" t="s">
        <v>19</v>
      </c>
      <c r="N97" s="133" t="s">
        <v>40</v>
      </c>
      <c r="P97" s="134">
        <f t="shared" si="11"/>
        <v>0</v>
      </c>
      <c r="Q97" s="134">
        <v>0</v>
      </c>
      <c r="R97" s="134">
        <f t="shared" si="12"/>
        <v>0</v>
      </c>
      <c r="S97" s="134">
        <v>0</v>
      </c>
      <c r="T97" s="135">
        <f t="shared" si="13"/>
        <v>0</v>
      </c>
      <c r="AR97" s="136" t="s">
        <v>187</v>
      </c>
      <c r="AT97" s="136" t="s">
        <v>182</v>
      </c>
      <c r="AU97" s="136" t="s">
        <v>77</v>
      </c>
      <c r="AY97" s="17" t="s">
        <v>181</v>
      </c>
      <c r="BE97" s="137">
        <f t="shared" si="14"/>
        <v>0</v>
      </c>
      <c r="BF97" s="137">
        <f t="shared" si="15"/>
        <v>0</v>
      </c>
      <c r="BG97" s="137">
        <f t="shared" si="16"/>
        <v>0</v>
      </c>
      <c r="BH97" s="137">
        <f t="shared" si="17"/>
        <v>0</v>
      </c>
      <c r="BI97" s="137">
        <f t="shared" si="18"/>
        <v>0</v>
      </c>
      <c r="BJ97" s="17" t="s">
        <v>77</v>
      </c>
      <c r="BK97" s="137">
        <f t="shared" si="19"/>
        <v>0</v>
      </c>
      <c r="BL97" s="17" t="s">
        <v>187</v>
      </c>
      <c r="BM97" s="136" t="s">
        <v>236</v>
      </c>
    </row>
    <row r="98" spans="2:65" s="1" customFormat="1" ht="16.5" customHeight="1" x14ac:dyDescent="0.2">
      <c r="B98" s="32"/>
      <c r="C98" s="125" t="s">
        <v>209</v>
      </c>
      <c r="D98" s="125" t="s">
        <v>182</v>
      </c>
      <c r="E98" s="126" t="s">
        <v>237</v>
      </c>
      <c r="F98" s="127" t="s">
        <v>238</v>
      </c>
      <c r="G98" s="128" t="s">
        <v>185</v>
      </c>
      <c r="H98" s="129">
        <v>1</v>
      </c>
      <c r="I98" s="130"/>
      <c r="J98" s="131">
        <f t="shared" si="10"/>
        <v>0</v>
      </c>
      <c r="K98" s="127" t="s">
        <v>186</v>
      </c>
      <c r="L98" s="32"/>
      <c r="M98" s="132" t="s">
        <v>19</v>
      </c>
      <c r="N98" s="133" t="s">
        <v>40</v>
      </c>
      <c r="P98" s="134">
        <f t="shared" si="11"/>
        <v>0</v>
      </c>
      <c r="Q98" s="134">
        <v>0</v>
      </c>
      <c r="R98" s="134">
        <f t="shared" si="12"/>
        <v>0</v>
      </c>
      <c r="S98" s="134">
        <v>0</v>
      </c>
      <c r="T98" s="135">
        <f t="shared" si="13"/>
        <v>0</v>
      </c>
      <c r="AR98" s="136" t="s">
        <v>187</v>
      </c>
      <c r="AT98" s="136" t="s">
        <v>182</v>
      </c>
      <c r="AU98" s="136" t="s">
        <v>77</v>
      </c>
      <c r="AY98" s="17" t="s">
        <v>181</v>
      </c>
      <c r="BE98" s="137">
        <f t="shared" si="14"/>
        <v>0</v>
      </c>
      <c r="BF98" s="137">
        <f t="shared" si="15"/>
        <v>0</v>
      </c>
      <c r="BG98" s="137">
        <f t="shared" si="16"/>
        <v>0</v>
      </c>
      <c r="BH98" s="137">
        <f t="shared" si="17"/>
        <v>0</v>
      </c>
      <c r="BI98" s="137">
        <f t="shared" si="18"/>
        <v>0</v>
      </c>
      <c r="BJ98" s="17" t="s">
        <v>77</v>
      </c>
      <c r="BK98" s="137">
        <f t="shared" si="19"/>
        <v>0</v>
      </c>
      <c r="BL98" s="17" t="s">
        <v>187</v>
      </c>
      <c r="BM98" s="136" t="s">
        <v>239</v>
      </c>
    </row>
    <row r="99" spans="2:65" s="1" customFormat="1" ht="33" customHeight="1" x14ac:dyDescent="0.2">
      <c r="B99" s="32"/>
      <c r="C99" s="125" t="s">
        <v>213</v>
      </c>
      <c r="D99" s="125" t="s">
        <v>182</v>
      </c>
      <c r="E99" s="126" t="s">
        <v>240</v>
      </c>
      <c r="F99" s="127" t="s">
        <v>241</v>
      </c>
      <c r="G99" s="128" t="s">
        <v>185</v>
      </c>
      <c r="H99" s="129">
        <v>1</v>
      </c>
      <c r="I99" s="130"/>
      <c r="J99" s="131">
        <f t="shared" si="10"/>
        <v>0</v>
      </c>
      <c r="K99" s="127" t="s">
        <v>186</v>
      </c>
      <c r="L99" s="32"/>
      <c r="M99" s="132" t="s">
        <v>19</v>
      </c>
      <c r="N99" s="133" t="s">
        <v>40</v>
      </c>
      <c r="P99" s="134">
        <f t="shared" si="11"/>
        <v>0</v>
      </c>
      <c r="Q99" s="134">
        <v>0</v>
      </c>
      <c r="R99" s="134">
        <f t="shared" si="12"/>
        <v>0</v>
      </c>
      <c r="S99" s="134">
        <v>0</v>
      </c>
      <c r="T99" s="135">
        <f t="shared" si="13"/>
        <v>0</v>
      </c>
      <c r="AR99" s="136" t="s">
        <v>187</v>
      </c>
      <c r="AT99" s="136" t="s">
        <v>182</v>
      </c>
      <c r="AU99" s="136" t="s">
        <v>77</v>
      </c>
      <c r="AY99" s="17" t="s">
        <v>181</v>
      </c>
      <c r="BE99" s="137">
        <f t="shared" si="14"/>
        <v>0</v>
      </c>
      <c r="BF99" s="137">
        <f t="shared" si="15"/>
        <v>0</v>
      </c>
      <c r="BG99" s="137">
        <f t="shared" si="16"/>
        <v>0</v>
      </c>
      <c r="BH99" s="137">
        <f t="shared" si="17"/>
        <v>0</v>
      </c>
      <c r="BI99" s="137">
        <f t="shared" si="18"/>
        <v>0</v>
      </c>
      <c r="BJ99" s="17" t="s">
        <v>77</v>
      </c>
      <c r="BK99" s="137">
        <f t="shared" si="19"/>
        <v>0</v>
      </c>
      <c r="BL99" s="17" t="s">
        <v>187</v>
      </c>
      <c r="BM99" s="136" t="s">
        <v>242</v>
      </c>
    </row>
    <row r="100" spans="2:65" s="1" customFormat="1" ht="16.5" customHeight="1" x14ac:dyDescent="0.2">
      <c r="B100" s="32"/>
      <c r="C100" s="125" t="s">
        <v>243</v>
      </c>
      <c r="D100" s="125" t="s">
        <v>182</v>
      </c>
      <c r="E100" s="126" t="s">
        <v>244</v>
      </c>
      <c r="F100" s="127" t="s">
        <v>245</v>
      </c>
      <c r="G100" s="128" t="s">
        <v>185</v>
      </c>
      <c r="H100" s="129">
        <v>1</v>
      </c>
      <c r="I100" s="130"/>
      <c r="J100" s="131">
        <f t="shared" si="10"/>
        <v>0</v>
      </c>
      <c r="K100" s="127" t="s">
        <v>186</v>
      </c>
      <c r="L100" s="32"/>
      <c r="M100" s="132" t="s">
        <v>19</v>
      </c>
      <c r="N100" s="133" t="s">
        <v>40</v>
      </c>
      <c r="P100" s="134">
        <f t="shared" si="11"/>
        <v>0</v>
      </c>
      <c r="Q100" s="134">
        <v>0</v>
      </c>
      <c r="R100" s="134">
        <f t="shared" si="12"/>
        <v>0</v>
      </c>
      <c r="S100" s="134">
        <v>0</v>
      </c>
      <c r="T100" s="135">
        <f t="shared" si="13"/>
        <v>0</v>
      </c>
      <c r="AR100" s="136" t="s">
        <v>187</v>
      </c>
      <c r="AT100" s="136" t="s">
        <v>182</v>
      </c>
      <c r="AU100" s="136" t="s">
        <v>77</v>
      </c>
      <c r="AY100" s="17" t="s">
        <v>181</v>
      </c>
      <c r="BE100" s="137">
        <f t="shared" si="14"/>
        <v>0</v>
      </c>
      <c r="BF100" s="137">
        <f t="shared" si="15"/>
        <v>0</v>
      </c>
      <c r="BG100" s="137">
        <f t="shared" si="16"/>
        <v>0</v>
      </c>
      <c r="BH100" s="137">
        <f t="shared" si="17"/>
        <v>0</v>
      </c>
      <c r="BI100" s="137">
        <f t="shared" si="18"/>
        <v>0</v>
      </c>
      <c r="BJ100" s="17" t="s">
        <v>77</v>
      </c>
      <c r="BK100" s="137">
        <f t="shared" si="19"/>
        <v>0</v>
      </c>
      <c r="BL100" s="17" t="s">
        <v>187</v>
      </c>
      <c r="BM100" s="136" t="s">
        <v>246</v>
      </c>
    </row>
    <row r="101" spans="2:65" s="1" customFormat="1" ht="58.5" x14ac:dyDescent="0.2">
      <c r="B101" s="32"/>
      <c r="D101" s="138" t="s">
        <v>214</v>
      </c>
      <c r="F101" s="139" t="s">
        <v>247</v>
      </c>
      <c r="I101" s="140"/>
      <c r="L101" s="32"/>
      <c r="M101" s="141"/>
      <c r="T101" s="53"/>
      <c r="AT101" s="17" t="s">
        <v>214</v>
      </c>
      <c r="AU101" s="17" t="s">
        <v>77</v>
      </c>
    </row>
    <row r="102" spans="2:65" s="1" customFormat="1" ht="16.5" customHeight="1" x14ac:dyDescent="0.2">
      <c r="B102" s="32"/>
      <c r="C102" s="125" t="s">
        <v>218</v>
      </c>
      <c r="D102" s="125" t="s">
        <v>182</v>
      </c>
      <c r="E102" s="126" t="s">
        <v>248</v>
      </c>
      <c r="F102" s="127" t="s">
        <v>249</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77</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250</v>
      </c>
    </row>
    <row r="103" spans="2:65" s="1" customFormat="1" ht="29.25" x14ac:dyDescent="0.2">
      <c r="B103" s="32"/>
      <c r="D103" s="138" t="s">
        <v>214</v>
      </c>
      <c r="F103" s="139" t="s">
        <v>251</v>
      </c>
      <c r="I103" s="140"/>
      <c r="L103" s="32"/>
      <c r="M103" s="141"/>
      <c r="T103" s="53"/>
      <c r="AT103" s="17" t="s">
        <v>214</v>
      </c>
      <c r="AU103" s="17" t="s">
        <v>77</v>
      </c>
    </row>
    <row r="104" spans="2:65" s="1" customFormat="1" ht="16.5" customHeight="1" x14ac:dyDescent="0.2">
      <c r="B104" s="32"/>
      <c r="C104" s="125" t="s">
        <v>7</v>
      </c>
      <c r="D104" s="125" t="s">
        <v>182</v>
      </c>
      <c r="E104" s="126" t="s">
        <v>252</v>
      </c>
      <c r="F104" s="127" t="s">
        <v>253</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77</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254</v>
      </c>
    </row>
    <row r="105" spans="2:65" s="1" customFormat="1" ht="29.25" x14ac:dyDescent="0.2">
      <c r="B105" s="32"/>
      <c r="D105" s="138" t="s">
        <v>214</v>
      </c>
      <c r="F105" s="139" t="s">
        <v>255</v>
      </c>
      <c r="I105" s="140"/>
      <c r="L105" s="32"/>
      <c r="M105" s="141"/>
      <c r="T105" s="53"/>
      <c r="AT105" s="17" t="s">
        <v>214</v>
      </c>
      <c r="AU105" s="17" t="s">
        <v>77</v>
      </c>
    </row>
    <row r="106" spans="2:65" s="1" customFormat="1" ht="16.5" customHeight="1" x14ac:dyDescent="0.2">
      <c r="B106" s="32"/>
      <c r="C106" s="125" t="s">
        <v>222</v>
      </c>
      <c r="D106" s="125" t="s">
        <v>182</v>
      </c>
      <c r="E106" s="126" t="s">
        <v>256</v>
      </c>
      <c r="F106" s="127" t="s">
        <v>257</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77</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258</v>
      </c>
    </row>
    <row r="107" spans="2:65" s="1" customFormat="1" ht="39" x14ac:dyDescent="0.2">
      <c r="B107" s="32"/>
      <c r="D107" s="138" t="s">
        <v>214</v>
      </c>
      <c r="F107" s="139" t="s">
        <v>259</v>
      </c>
      <c r="I107" s="140"/>
      <c r="L107" s="32"/>
      <c r="M107" s="141"/>
      <c r="T107" s="53"/>
      <c r="AT107" s="17" t="s">
        <v>214</v>
      </c>
      <c r="AU107" s="17" t="s">
        <v>77</v>
      </c>
    </row>
    <row r="108" spans="2:65" s="1" customFormat="1" ht="21.75" customHeight="1" x14ac:dyDescent="0.2">
      <c r="B108" s="32"/>
      <c r="C108" s="125" t="s">
        <v>260</v>
      </c>
      <c r="D108" s="125" t="s">
        <v>182</v>
      </c>
      <c r="E108" s="126" t="s">
        <v>261</v>
      </c>
      <c r="F108" s="127" t="s">
        <v>262</v>
      </c>
      <c r="G108" s="128" t="s">
        <v>185</v>
      </c>
      <c r="H108" s="129">
        <v>1</v>
      </c>
      <c r="I108" s="130"/>
      <c r="J108" s="131">
        <f t="shared" ref="J108:J114" si="20">ROUND(I108*H108,2)</f>
        <v>0</v>
      </c>
      <c r="K108" s="127" t="s">
        <v>186</v>
      </c>
      <c r="L108" s="32"/>
      <c r="M108" s="132" t="s">
        <v>19</v>
      </c>
      <c r="N108" s="133" t="s">
        <v>40</v>
      </c>
      <c r="P108" s="134">
        <f t="shared" ref="P108:P114" si="21">O108*H108</f>
        <v>0</v>
      </c>
      <c r="Q108" s="134">
        <v>0</v>
      </c>
      <c r="R108" s="134">
        <f t="shared" ref="R108:R114" si="22">Q108*H108</f>
        <v>0</v>
      </c>
      <c r="S108" s="134">
        <v>0</v>
      </c>
      <c r="T108" s="135">
        <f t="shared" ref="T108:T114" si="23">S108*H108</f>
        <v>0</v>
      </c>
      <c r="AR108" s="136" t="s">
        <v>187</v>
      </c>
      <c r="AT108" s="136" t="s">
        <v>182</v>
      </c>
      <c r="AU108" s="136" t="s">
        <v>77</v>
      </c>
      <c r="AY108" s="17" t="s">
        <v>181</v>
      </c>
      <c r="BE108" s="137">
        <f t="shared" ref="BE108:BE114" si="24">IF(N108="základní",J108,0)</f>
        <v>0</v>
      </c>
      <c r="BF108" s="137">
        <f t="shared" ref="BF108:BF114" si="25">IF(N108="snížená",J108,0)</f>
        <v>0</v>
      </c>
      <c r="BG108" s="137">
        <f t="shared" ref="BG108:BG114" si="26">IF(N108="zákl. přenesená",J108,0)</f>
        <v>0</v>
      </c>
      <c r="BH108" s="137">
        <f t="shared" ref="BH108:BH114" si="27">IF(N108="sníž. přenesená",J108,0)</f>
        <v>0</v>
      </c>
      <c r="BI108" s="137">
        <f t="shared" ref="BI108:BI114" si="28">IF(N108="nulová",J108,0)</f>
        <v>0</v>
      </c>
      <c r="BJ108" s="17" t="s">
        <v>77</v>
      </c>
      <c r="BK108" s="137">
        <f t="shared" ref="BK108:BK114" si="29">ROUND(I108*H108,2)</f>
        <v>0</v>
      </c>
      <c r="BL108" s="17" t="s">
        <v>187</v>
      </c>
      <c r="BM108" s="136" t="s">
        <v>263</v>
      </c>
    </row>
    <row r="109" spans="2:65" s="1" customFormat="1" ht="16.5" customHeight="1" x14ac:dyDescent="0.2">
      <c r="B109" s="32"/>
      <c r="C109" s="125" t="s">
        <v>225</v>
      </c>
      <c r="D109" s="125" t="s">
        <v>182</v>
      </c>
      <c r="E109" s="126" t="s">
        <v>264</v>
      </c>
      <c r="F109" s="127" t="s">
        <v>265</v>
      </c>
      <c r="G109" s="128" t="s">
        <v>185</v>
      </c>
      <c r="H109" s="129">
        <v>1</v>
      </c>
      <c r="I109" s="130"/>
      <c r="J109" s="131">
        <f t="shared" si="20"/>
        <v>0</v>
      </c>
      <c r="K109" s="127" t="s">
        <v>186</v>
      </c>
      <c r="L109" s="32"/>
      <c r="M109" s="132" t="s">
        <v>19</v>
      </c>
      <c r="N109" s="133" t="s">
        <v>40</v>
      </c>
      <c r="P109" s="134">
        <f t="shared" si="21"/>
        <v>0</v>
      </c>
      <c r="Q109" s="134">
        <v>0</v>
      </c>
      <c r="R109" s="134">
        <f t="shared" si="22"/>
        <v>0</v>
      </c>
      <c r="S109" s="134">
        <v>0</v>
      </c>
      <c r="T109" s="135">
        <f t="shared" si="23"/>
        <v>0</v>
      </c>
      <c r="AR109" s="136" t="s">
        <v>187</v>
      </c>
      <c r="AT109" s="136" t="s">
        <v>182</v>
      </c>
      <c r="AU109" s="136" t="s">
        <v>77</v>
      </c>
      <c r="AY109" s="17" t="s">
        <v>181</v>
      </c>
      <c r="BE109" s="137">
        <f t="shared" si="24"/>
        <v>0</v>
      </c>
      <c r="BF109" s="137">
        <f t="shared" si="25"/>
        <v>0</v>
      </c>
      <c r="BG109" s="137">
        <f t="shared" si="26"/>
        <v>0</v>
      </c>
      <c r="BH109" s="137">
        <f t="shared" si="27"/>
        <v>0</v>
      </c>
      <c r="BI109" s="137">
        <f t="shared" si="28"/>
        <v>0</v>
      </c>
      <c r="BJ109" s="17" t="s">
        <v>77</v>
      </c>
      <c r="BK109" s="137">
        <f t="shared" si="29"/>
        <v>0</v>
      </c>
      <c r="BL109" s="17" t="s">
        <v>187</v>
      </c>
      <c r="BM109" s="136" t="s">
        <v>266</v>
      </c>
    </row>
    <row r="110" spans="2:65" s="1" customFormat="1" ht="16.5" customHeight="1" x14ac:dyDescent="0.2">
      <c r="B110" s="32"/>
      <c r="C110" s="125" t="s">
        <v>267</v>
      </c>
      <c r="D110" s="125" t="s">
        <v>182</v>
      </c>
      <c r="E110" s="126" t="s">
        <v>268</v>
      </c>
      <c r="F110" s="127" t="s">
        <v>269</v>
      </c>
      <c r="G110" s="128" t="s">
        <v>185</v>
      </c>
      <c r="H110" s="129">
        <v>1</v>
      </c>
      <c r="I110" s="130"/>
      <c r="J110" s="131">
        <f t="shared" si="20"/>
        <v>0</v>
      </c>
      <c r="K110" s="127" t="s">
        <v>186</v>
      </c>
      <c r="L110" s="32"/>
      <c r="M110" s="132" t="s">
        <v>19</v>
      </c>
      <c r="N110" s="133" t="s">
        <v>40</v>
      </c>
      <c r="P110" s="134">
        <f t="shared" si="21"/>
        <v>0</v>
      </c>
      <c r="Q110" s="134">
        <v>0</v>
      </c>
      <c r="R110" s="134">
        <f t="shared" si="22"/>
        <v>0</v>
      </c>
      <c r="S110" s="134">
        <v>0</v>
      </c>
      <c r="T110" s="135">
        <f t="shared" si="23"/>
        <v>0</v>
      </c>
      <c r="AR110" s="136" t="s">
        <v>187</v>
      </c>
      <c r="AT110" s="136" t="s">
        <v>182</v>
      </c>
      <c r="AU110" s="136" t="s">
        <v>77</v>
      </c>
      <c r="AY110" s="17" t="s">
        <v>181</v>
      </c>
      <c r="BE110" s="137">
        <f t="shared" si="24"/>
        <v>0</v>
      </c>
      <c r="BF110" s="137">
        <f t="shared" si="25"/>
        <v>0</v>
      </c>
      <c r="BG110" s="137">
        <f t="shared" si="26"/>
        <v>0</v>
      </c>
      <c r="BH110" s="137">
        <f t="shared" si="27"/>
        <v>0</v>
      </c>
      <c r="BI110" s="137">
        <f t="shared" si="28"/>
        <v>0</v>
      </c>
      <c r="BJ110" s="17" t="s">
        <v>77</v>
      </c>
      <c r="BK110" s="137">
        <f t="shared" si="29"/>
        <v>0</v>
      </c>
      <c r="BL110" s="17" t="s">
        <v>187</v>
      </c>
      <c r="BM110" s="136" t="s">
        <v>270</v>
      </c>
    </row>
    <row r="111" spans="2:65" s="1" customFormat="1" ht="37.9" customHeight="1" x14ac:dyDescent="0.2">
      <c r="B111" s="32"/>
      <c r="C111" s="125" t="s">
        <v>229</v>
      </c>
      <c r="D111" s="125" t="s">
        <v>182</v>
      </c>
      <c r="E111" s="126" t="s">
        <v>271</v>
      </c>
      <c r="F111" s="127" t="s">
        <v>272</v>
      </c>
      <c r="G111" s="128" t="s">
        <v>185</v>
      </c>
      <c r="H111" s="129">
        <v>1</v>
      </c>
      <c r="I111" s="130"/>
      <c r="J111" s="131">
        <f t="shared" si="20"/>
        <v>0</v>
      </c>
      <c r="K111" s="127" t="s">
        <v>186</v>
      </c>
      <c r="L111" s="32"/>
      <c r="M111" s="132" t="s">
        <v>19</v>
      </c>
      <c r="N111" s="133" t="s">
        <v>40</v>
      </c>
      <c r="P111" s="134">
        <f t="shared" si="21"/>
        <v>0</v>
      </c>
      <c r="Q111" s="134">
        <v>0</v>
      </c>
      <c r="R111" s="134">
        <f t="shared" si="22"/>
        <v>0</v>
      </c>
      <c r="S111" s="134">
        <v>0</v>
      </c>
      <c r="T111" s="135">
        <f t="shared" si="23"/>
        <v>0</v>
      </c>
      <c r="AR111" s="136" t="s">
        <v>187</v>
      </c>
      <c r="AT111" s="136" t="s">
        <v>182</v>
      </c>
      <c r="AU111" s="136" t="s">
        <v>77</v>
      </c>
      <c r="AY111" s="17" t="s">
        <v>181</v>
      </c>
      <c r="BE111" s="137">
        <f t="shared" si="24"/>
        <v>0</v>
      </c>
      <c r="BF111" s="137">
        <f t="shared" si="25"/>
        <v>0</v>
      </c>
      <c r="BG111" s="137">
        <f t="shared" si="26"/>
        <v>0</v>
      </c>
      <c r="BH111" s="137">
        <f t="shared" si="27"/>
        <v>0</v>
      </c>
      <c r="BI111" s="137">
        <f t="shared" si="28"/>
        <v>0</v>
      </c>
      <c r="BJ111" s="17" t="s">
        <v>77</v>
      </c>
      <c r="BK111" s="137">
        <f t="shared" si="29"/>
        <v>0</v>
      </c>
      <c r="BL111" s="17" t="s">
        <v>187</v>
      </c>
      <c r="BM111" s="136" t="s">
        <v>273</v>
      </c>
    </row>
    <row r="112" spans="2:65" s="1" customFormat="1" ht="37.9" customHeight="1" x14ac:dyDescent="0.2">
      <c r="B112" s="32"/>
      <c r="C112" s="125" t="s">
        <v>274</v>
      </c>
      <c r="D112" s="125" t="s">
        <v>182</v>
      </c>
      <c r="E112" s="126" t="s">
        <v>275</v>
      </c>
      <c r="F112" s="127" t="s">
        <v>276</v>
      </c>
      <c r="G112" s="128" t="s">
        <v>185</v>
      </c>
      <c r="H112" s="129">
        <v>1</v>
      </c>
      <c r="I112" s="130"/>
      <c r="J112" s="131">
        <f t="shared" si="20"/>
        <v>0</v>
      </c>
      <c r="K112" s="127" t="s">
        <v>186</v>
      </c>
      <c r="L112" s="32"/>
      <c r="M112" s="132" t="s">
        <v>19</v>
      </c>
      <c r="N112" s="133" t="s">
        <v>40</v>
      </c>
      <c r="P112" s="134">
        <f t="shared" si="21"/>
        <v>0</v>
      </c>
      <c r="Q112" s="134">
        <v>0</v>
      </c>
      <c r="R112" s="134">
        <f t="shared" si="22"/>
        <v>0</v>
      </c>
      <c r="S112" s="134">
        <v>0</v>
      </c>
      <c r="T112" s="135">
        <f t="shared" si="23"/>
        <v>0</v>
      </c>
      <c r="AR112" s="136" t="s">
        <v>187</v>
      </c>
      <c r="AT112" s="136" t="s">
        <v>182</v>
      </c>
      <c r="AU112" s="136" t="s">
        <v>77</v>
      </c>
      <c r="AY112" s="17" t="s">
        <v>181</v>
      </c>
      <c r="BE112" s="137">
        <f t="shared" si="24"/>
        <v>0</v>
      </c>
      <c r="BF112" s="137">
        <f t="shared" si="25"/>
        <v>0</v>
      </c>
      <c r="BG112" s="137">
        <f t="shared" si="26"/>
        <v>0</v>
      </c>
      <c r="BH112" s="137">
        <f t="shared" si="27"/>
        <v>0</v>
      </c>
      <c r="BI112" s="137">
        <f t="shared" si="28"/>
        <v>0</v>
      </c>
      <c r="BJ112" s="17" t="s">
        <v>77</v>
      </c>
      <c r="BK112" s="137">
        <f t="shared" si="29"/>
        <v>0</v>
      </c>
      <c r="BL112" s="17" t="s">
        <v>187</v>
      </c>
      <c r="BM112" s="136" t="s">
        <v>277</v>
      </c>
    </row>
    <row r="113" spans="2:65" s="1" customFormat="1" ht="16.5" customHeight="1" x14ac:dyDescent="0.2">
      <c r="B113" s="32"/>
      <c r="C113" s="125" t="s">
        <v>232</v>
      </c>
      <c r="D113" s="125" t="s">
        <v>182</v>
      </c>
      <c r="E113" s="126" t="s">
        <v>278</v>
      </c>
      <c r="F113" s="127" t="s">
        <v>279</v>
      </c>
      <c r="G113" s="128" t="s">
        <v>185</v>
      </c>
      <c r="H113" s="129">
        <v>1</v>
      </c>
      <c r="I113" s="130"/>
      <c r="J113" s="131">
        <f t="shared" si="20"/>
        <v>0</v>
      </c>
      <c r="K113" s="127" t="s">
        <v>186</v>
      </c>
      <c r="L113" s="32"/>
      <c r="M113" s="132" t="s">
        <v>19</v>
      </c>
      <c r="N113" s="133" t="s">
        <v>40</v>
      </c>
      <c r="P113" s="134">
        <f t="shared" si="21"/>
        <v>0</v>
      </c>
      <c r="Q113" s="134">
        <v>0</v>
      </c>
      <c r="R113" s="134">
        <f t="shared" si="22"/>
        <v>0</v>
      </c>
      <c r="S113" s="134">
        <v>0</v>
      </c>
      <c r="T113" s="135">
        <f t="shared" si="23"/>
        <v>0</v>
      </c>
      <c r="AR113" s="136" t="s">
        <v>187</v>
      </c>
      <c r="AT113" s="136" t="s">
        <v>182</v>
      </c>
      <c r="AU113" s="136" t="s">
        <v>77</v>
      </c>
      <c r="AY113" s="17" t="s">
        <v>181</v>
      </c>
      <c r="BE113" s="137">
        <f t="shared" si="24"/>
        <v>0</v>
      </c>
      <c r="BF113" s="137">
        <f t="shared" si="25"/>
        <v>0</v>
      </c>
      <c r="BG113" s="137">
        <f t="shared" si="26"/>
        <v>0</v>
      </c>
      <c r="BH113" s="137">
        <f t="shared" si="27"/>
        <v>0</v>
      </c>
      <c r="BI113" s="137">
        <f t="shared" si="28"/>
        <v>0</v>
      </c>
      <c r="BJ113" s="17" t="s">
        <v>77</v>
      </c>
      <c r="BK113" s="137">
        <f t="shared" si="29"/>
        <v>0</v>
      </c>
      <c r="BL113" s="17" t="s">
        <v>187</v>
      </c>
      <c r="BM113" s="136" t="s">
        <v>280</v>
      </c>
    </row>
    <row r="114" spans="2:65" s="1" customFormat="1" ht="21.75" customHeight="1" x14ac:dyDescent="0.2">
      <c r="B114" s="32"/>
      <c r="C114" s="125" t="s">
        <v>281</v>
      </c>
      <c r="D114" s="125" t="s">
        <v>182</v>
      </c>
      <c r="E114" s="126" t="s">
        <v>282</v>
      </c>
      <c r="F114" s="127" t="s">
        <v>283</v>
      </c>
      <c r="G114" s="128" t="s">
        <v>185</v>
      </c>
      <c r="H114" s="129">
        <v>1</v>
      </c>
      <c r="I114" s="130"/>
      <c r="J114" s="131">
        <f t="shared" si="20"/>
        <v>0</v>
      </c>
      <c r="K114" s="127" t="s">
        <v>186</v>
      </c>
      <c r="L114" s="32"/>
      <c r="M114" s="132" t="s">
        <v>19</v>
      </c>
      <c r="N114" s="133" t="s">
        <v>40</v>
      </c>
      <c r="P114" s="134">
        <f t="shared" si="21"/>
        <v>0</v>
      </c>
      <c r="Q114" s="134">
        <v>0</v>
      </c>
      <c r="R114" s="134">
        <f t="shared" si="22"/>
        <v>0</v>
      </c>
      <c r="S114" s="134">
        <v>0</v>
      </c>
      <c r="T114" s="135">
        <f t="shared" si="23"/>
        <v>0</v>
      </c>
      <c r="AR114" s="136" t="s">
        <v>187</v>
      </c>
      <c r="AT114" s="136" t="s">
        <v>182</v>
      </c>
      <c r="AU114" s="136" t="s">
        <v>77</v>
      </c>
      <c r="AY114" s="17" t="s">
        <v>181</v>
      </c>
      <c r="BE114" s="137">
        <f t="shared" si="24"/>
        <v>0</v>
      </c>
      <c r="BF114" s="137">
        <f t="shared" si="25"/>
        <v>0</v>
      </c>
      <c r="BG114" s="137">
        <f t="shared" si="26"/>
        <v>0</v>
      </c>
      <c r="BH114" s="137">
        <f t="shared" si="27"/>
        <v>0</v>
      </c>
      <c r="BI114" s="137">
        <f t="shared" si="28"/>
        <v>0</v>
      </c>
      <c r="BJ114" s="17" t="s">
        <v>77</v>
      </c>
      <c r="BK114" s="137">
        <f t="shared" si="29"/>
        <v>0</v>
      </c>
      <c r="BL114" s="17" t="s">
        <v>187</v>
      </c>
      <c r="BM114" s="136" t="s">
        <v>284</v>
      </c>
    </row>
    <row r="115" spans="2:65" s="1" customFormat="1" ht="29.25" x14ac:dyDescent="0.2">
      <c r="B115" s="32"/>
      <c r="D115" s="138" t="s">
        <v>214</v>
      </c>
      <c r="F115" s="139" t="s">
        <v>285</v>
      </c>
      <c r="I115" s="140"/>
      <c r="L115" s="32"/>
      <c r="M115" s="141"/>
      <c r="T115" s="53"/>
      <c r="AT115" s="17" t="s">
        <v>214</v>
      </c>
      <c r="AU115" s="17" t="s">
        <v>77</v>
      </c>
    </row>
    <row r="116" spans="2:65" s="1" customFormat="1" ht="16.5" customHeight="1" x14ac:dyDescent="0.2">
      <c r="B116" s="32"/>
      <c r="C116" s="125" t="s">
        <v>236</v>
      </c>
      <c r="D116" s="125" t="s">
        <v>182</v>
      </c>
      <c r="E116" s="126" t="s">
        <v>286</v>
      </c>
      <c r="F116" s="127" t="s">
        <v>287</v>
      </c>
      <c r="G116" s="128" t="s">
        <v>185</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77</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288</v>
      </c>
    </row>
    <row r="117" spans="2:65" s="1" customFormat="1" ht="29.25" x14ac:dyDescent="0.2">
      <c r="B117" s="32"/>
      <c r="D117" s="138" t="s">
        <v>214</v>
      </c>
      <c r="F117" s="139" t="s">
        <v>289</v>
      </c>
      <c r="I117" s="140"/>
      <c r="L117" s="32"/>
      <c r="M117" s="141"/>
      <c r="T117" s="53"/>
      <c r="AT117" s="17" t="s">
        <v>214</v>
      </c>
      <c r="AU117" s="17" t="s">
        <v>77</v>
      </c>
    </row>
    <row r="118" spans="2:65" s="1" customFormat="1" ht="16.5" customHeight="1" x14ac:dyDescent="0.2">
      <c r="B118" s="32"/>
      <c r="C118" s="125" t="s">
        <v>290</v>
      </c>
      <c r="D118" s="125" t="s">
        <v>182</v>
      </c>
      <c r="E118" s="126" t="s">
        <v>291</v>
      </c>
      <c r="F118" s="127" t="s">
        <v>292</v>
      </c>
      <c r="G118" s="128" t="s">
        <v>185</v>
      </c>
      <c r="H118" s="129">
        <v>1</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77</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293</v>
      </c>
    </row>
    <row r="119" spans="2:65" s="1" customFormat="1" ht="58.5" x14ac:dyDescent="0.2">
      <c r="B119" s="32"/>
      <c r="D119" s="138" t="s">
        <v>214</v>
      </c>
      <c r="F119" s="139" t="s">
        <v>294</v>
      </c>
      <c r="I119" s="140"/>
      <c r="L119" s="32"/>
      <c r="M119" s="142"/>
      <c r="N119" s="143"/>
      <c r="O119" s="143"/>
      <c r="P119" s="143"/>
      <c r="Q119" s="143"/>
      <c r="R119" s="143"/>
      <c r="S119" s="143"/>
      <c r="T119" s="144"/>
      <c r="AT119" s="17" t="s">
        <v>214</v>
      </c>
      <c r="AU119" s="17" t="s">
        <v>77</v>
      </c>
    </row>
    <row r="120" spans="2:65" s="1" customFormat="1" ht="6.95" customHeight="1" x14ac:dyDescent="0.2">
      <c r="B120" s="41"/>
      <c r="C120" s="42"/>
      <c r="D120" s="42"/>
      <c r="E120" s="42"/>
      <c r="F120" s="42"/>
      <c r="G120" s="42"/>
      <c r="H120" s="42"/>
      <c r="I120" s="42"/>
      <c r="J120" s="42"/>
      <c r="K120" s="42"/>
      <c r="L120" s="32"/>
    </row>
  </sheetData>
  <sheetProtection algorithmName="SHA-512" hashValue="U4hq5jj+pwOVI5Qkdug8fBX94S3ERRSMBlMo6pKW44dXrTWJ44W7f6GQy42VYi9jm6t1H3QapX32j5qhKCeiZg==" saltValue="O8SssF4DPcwWPgYqcljUNGU08Oxnl7HUO1ff6Iu7OYcgGdNSWsK8i6nTm3Mdkoq8GQFjFl/PfUJNOYmRbLn3mA==" spinCount="100000" sheet="1" objects="1" scenarios="1" formatColumns="0" formatRows="0" autoFilter="0"/>
  <autoFilter ref="C79:K119"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7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295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ROUND(J104,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ROUND((SUM(BE104:BE1374)),  2)</f>
        <v>0</v>
      </c>
      <c r="I33" s="93">
        <v>0.21</v>
      </c>
      <c r="J33" s="83">
        <f>ROUND(((SUM(BE104:BE1374))*I33),  2)</f>
        <v>0</v>
      </c>
      <c r="L33" s="32"/>
    </row>
    <row r="34" spans="2:12" s="1" customFormat="1" ht="14.45" customHeight="1" x14ac:dyDescent="0.2">
      <c r="B34" s="32"/>
      <c r="E34" s="27" t="s">
        <v>41</v>
      </c>
      <c r="F34" s="83">
        <f>ROUND((SUM(BF104:BF1374)),  2)</f>
        <v>0</v>
      </c>
      <c r="I34" s="93">
        <v>0.12</v>
      </c>
      <c r="J34" s="83">
        <f>ROUND(((SUM(BF104:BF1374))*I34),  2)</f>
        <v>0</v>
      </c>
      <c r="L34" s="32"/>
    </row>
    <row r="35" spans="2:12" s="1" customFormat="1" ht="14.45" hidden="1" customHeight="1" x14ac:dyDescent="0.2">
      <c r="B35" s="32"/>
      <c r="E35" s="27" t="s">
        <v>42</v>
      </c>
      <c r="F35" s="83">
        <f>ROUND((SUM(BG104:BG1374)),  2)</f>
        <v>0</v>
      </c>
      <c r="I35" s="93">
        <v>0.21</v>
      </c>
      <c r="J35" s="83">
        <f>0</f>
        <v>0</v>
      </c>
      <c r="L35" s="32"/>
    </row>
    <row r="36" spans="2:12" s="1" customFormat="1" ht="14.45" hidden="1" customHeight="1" x14ac:dyDescent="0.2">
      <c r="B36" s="32"/>
      <c r="E36" s="27" t="s">
        <v>43</v>
      </c>
      <c r="F36" s="83">
        <f>ROUND((SUM(BH104:BH1374)),  2)</f>
        <v>0</v>
      </c>
      <c r="I36" s="93">
        <v>0.12</v>
      </c>
      <c r="J36" s="83">
        <f>0</f>
        <v>0</v>
      </c>
      <c r="L36" s="32"/>
    </row>
    <row r="37" spans="2:12" s="1" customFormat="1" ht="14.45" hidden="1" customHeight="1" x14ac:dyDescent="0.2">
      <c r="B37" s="32"/>
      <c r="E37" s="27" t="s">
        <v>44</v>
      </c>
      <c r="F37" s="83">
        <f>ROUND((SUM(BI104:BI1374)),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D.1.1.-1 - ASŘ - BOURACÍ PRÁCE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J104</f>
        <v>0</v>
      </c>
      <c r="L59" s="32"/>
      <c r="AU59" s="17" t="s">
        <v>164</v>
      </c>
    </row>
    <row r="60" spans="2:47" s="8" customFormat="1" ht="24.95" customHeight="1" x14ac:dyDescent="0.2">
      <c r="B60" s="103"/>
      <c r="D60" s="104" t="s">
        <v>296</v>
      </c>
      <c r="E60" s="105"/>
      <c r="F60" s="105"/>
      <c r="G60" s="105"/>
      <c r="H60" s="105"/>
      <c r="I60" s="105"/>
      <c r="J60" s="106">
        <f>J105</f>
        <v>0</v>
      </c>
      <c r="L60" s="103"/>
    </row>
    <row r="61" spans="2:47" s="11" customFormat="1" ht="19.899999999999999" customHeight="1" x14ac:dyDescent="0.2">
      <c r="B61" s="145"/>
      <c r="D61" s="146" t="s">
        <v>297</v>
      </c>
      <c r="E61" s="147"/>
      <c r="F61" s="147"/>
      <c r="G61" s="147"/>
      <c r="H61" s="147"/>
      <c r="I61" s="147"/>
      <c r="J61" s="148">
        <f>J106</f>
        <v>0</v>
      </c>
      <c r="L61" s="145"/>
    </row>
    <row r="62" spans="2:47" s="11" customFormat="1" ht="19.899999999999999" customHeight="1" x14ac:dyDescent="0.2">
      <c r="B62" s="145"/>
      <c r="D62" s="146" t="s">
        <v>298</v>
      </c>
      <c r="E62" s="147"/>
      <c r="F62" s="147"/>
      <c r="G62" s="147"/>
      <c r="H62" s="147"/>
      <c r="I62" s="147"/>
      <c r="J62" s="148">
        <f>J315</f>
        <v>0</v>
      </c>
      <c r="L62" s="145"/>
    </row>
    <row r="63" spans="2:47" s="11" customFormat="1" ht="19.899999999999999" customHeight="1" x14ac:dyDescent="0.2">
      <c r="B63" s="145"/>
      <c r="D63" s="146" t="s">
        <v>299</v>
      </c>
      <c r="E63" s="147"/>
      <c r="F63" s="147"/>
      <c r="G63" s="147"/>
      <c r="H63" s="147"/>
      <c r="I63" s="147"/>
      <c r="J63" s="148">
        <f>J368</f>
        <v>0</v>
      </c>
      <c r="L63" s="145"/>
    </row>
    <row r="64" spans="2:47" s="11" customFormat="1" ht="19.899999999999999" customHeight="1" x14ac:dyDescent="0.2">
      <c r="B64" s="145"/>
      <c r="D64" s="146" t="s">
        <v>300</v>
      </c>
      <c r="E64" s="147"/>
      <c r="F64" s="147"/>
      <c r="G64" s="147"/>
      <c r="H64" s="147"/>
      <c r="I64" s="147"/>
      <c r="J64" s="148">
        <f>J401</f>
        <v>0</v>
      </c>
      <c r="L64" s="145"/>
    </row>
    <row r="65" spans="2:12" s="11" customFormat="1" ht="19.899999999999999" customHeight="1" x14ac:dyDescent="0.2">
      <c r="B65" s="145"/>
      <c r="D65" s="146" t="s">
        <v>301</v>
      </c>
      <c r="E65" s="147"/>
      <c r="F65" s="147"/>
      <c r="G65" s="147"/>
      <c r="H65" s="147"/>
      <c r="I65" s="147"/>
      <c r="J65" s="148">
        <f>J888</f>
        <v>0</v>
      </c>
      <c r="L65" s="145"/>
    </row>
    <row r="66" spans="2:12" s="8" customFormat="1" ht="24.95" customHeight="1" x14ac:dyDescent="0.2">
      <c r="B66" s="103"/>
      <c r="D66" s="104" t="s">
        <v>302</v>
      </c>
      <c r="E66" s="105"/>
      <c r="F66" s="105"/>
      <c r="G66" s="105"/>
      <c r="H66" s="105"/>
      <c r="I66" s="105"/>
      <c r="J66" s="106">
        <f>J899</f>
        <v>0</v>
      </c>
      <c r="L66" s="103"/>
    </row>
    <row r="67" spans="2:12" s="11" customFormat="1" ht="19.899999999999999" customHeight="1" x14ac:dyDescent="0.2">
      <c r="B67" s="145"/>
      <c r="D67" s="146" t="s">
        <v>303</v>
      </c>
      <c r="E67" s="147"/>
      <c r="F67" s="147"/>
      <c r="G67" s="147"/>
      <c r="H67" s="147"/>
      <c r="I67" s="147"/>
      <c r="J67" s="148">
        <f>J900</f>
        <v>0</v>
      </c>
      <c r="L67" s="145"/>
    </row>
    <row r="68" spans="2:12" s="11" customFormat="1" ht="19.899999999999999" customHeight="1" x14ac:dyDescent="0.2">
      <c r="B68" s="145"/>
      <c r="D68" s="146" t="s">
        <v>304</v>
      </c>
      <c r="E68" s="147"/>
      <c r="F68" s="147"/>
      <c r="G68" s="147"/>
      <c r="H68" s="147"/>
      <c r="I68" s="147"/>
      <c r="J68" s="148">
        <f>J919</f>
        <v>0</v>
      </c>
      <c r="L68" s="145"/>
    </row>
    <row r="69" spans="2:12" s="11" customFormat="1" ht="19.899999999999999" customHeight="1" x14ac:dyDescent="0.2">
      <c r="B69" s="145"/>
      <c r="D69" s="146" t="s">
        <v>305</v>
      </c>
      <c r="E69" s="147"/>
      <c r="F69" s="147"/>
      <c r="G69" s="147"/>
      <c r="H69" s="147"/>
      <c r="I69" s="147"/>
      <c r="J69" s="148">
        <f>J949</f>
        <v>0</v>
      </c>
      <c r="L69" s="145"/>
    </row>
    <row r="70" spans="2:12" s="11" customFormat="1" ht="19.899999999999999" customHeight="1" x14ac:dyDescent="0.2">
      <c r="B70" s="145"/>
      <c r="D70" s="146" t="s">
        <v>306</v>
      </c>
      <c r="E70" s="147"/>
      <c r="F70" s="147"/>
      <c r="G70" s="147"/>
      <c r="H70" s="147"/>
      <c r="I70" s="147"/>
      <c r="J70" s="148">
        <f>J971</f>
        <v>0</v>
      </c>
      <c r="L70" s="145"/>
    </row>
    <row r="71" spans="2:12" s="11" customFormat="1" ht="19.899999999999999" customHeight="1" x14ac:dyDescent="0.2">
      <c r="B71" s="145"/>
      <c r="D71" s="146" t="s">
        <v>307</v>
      </c>
      <c r="E71" s="147"/>
      <c r="F71" s="147"/>
      <c r="G71" s="147"/>
      <c r="H71" s="147"/>
      <c r="I71" s="147"/>
      <c r="J71" s="148">
        <f>J993</f>
        <v>0</v>
      </c>
      <c r="L71" s="145"/>
    </row>
    <row r="72" spans="2:12" s="11" customFormat="1" ht="19.899999999999999" customHeight="1" x14ac:dyDescent="0.2">
      <c r="B72" s="145"/>
      <c r="D72" s="146" t="s">
        <v>308</v>
      </c>
      <c r="E72" s="147"/>
      <c r="F72" s="147"/>
      <c r="G72" s="147"/>
      <c r="H72" s="147"/>
      <c r="I72" s="147"/>
      <c r="J72" s="148">
        <f>J1007</f>
        <v>0</v>
      </c>
      <c r="L72" s="145"/>
    </row>
    <row r="73" spans="2:12" s="11" customFormat="1" ht="19.899999999999999" customHeight="1" x14ac:dyDescent="0.2">
      <c r="B73" s="145"/>
      <c r="D73" s="146" t="s">
        <v>309</v>
      </c>
      <c r="E73" s="147"/>
      <c r="F73" s="147"/>
      <c r="G73" s="147"/>
      <c r="H73" s="147"/>
      <c r="I73" s="147"/>
      <c r="J73" s="148">
        <f>J1097</f>
        <v>0</v>
      </c>
      <c r="L73" s="145"/>
    </row>
    <row r="74" spans="2:12" s="11" customFormat="1" ht="19.899999999999999" customHeight="1" x14ac:dyDescent="0.2">
      <c r="B74" s="145"/>
      <c r="D74" s="146" t="s">
        <v>310</v>
      </c>
      <c r="E74" s="147"/>
      <c r="F74" s="147"/>
      <c r="G74" s="147"/>
      <c r="H74" s="147"/>
      <c r="I74" s="147"/>
      <c r="J74" s="148">
        <f>J1115</f>
        <v>0</v>
      </c>
      <c r="L74" s="145"/>
    </row>
    <row r="75" spans="2:12" s="11" customFormat="1" ht="19.899999999999999" customHeight="1" x14ac:dyDescent="0.2">
      <c r="B75" s="145"/>
      <c r="D75" s="146" t="s">
        <v>311</v>
      </c>
      <c r="E75" s="147"/>
      <c r="F75" s="147"/>
      <c r="G75" s="147"/>
      <c r="H75" s="147"/>
      <c r="I75" s="147"/>
      <c r="J75" s="148">
        <f>J1136</f>
        <v>0</v>
      </c>
      <c r="L75" s="145"/>
    </row>
    <row r="76" spans="2:12" s="11" customFormat="1" ht="19.899999999999999" customHeight="1" x14ac:dyDescent="0.2">
      <c r="B76" s="145"/>
      <c r="D76" s="146" t="s">
        <v>312</v>
      </c>
      <c r="E76" s="147"/>
      <c r="F76" s="147"/>
      <c r="G76" s="147"/>
      <c r="H76" s="147"/>
      <c r="I76" s="147"/>
      <c r="J76" s="148">
        <f>J1149</f>
        <v>0</v>
      </c>
      <c r="L76" s="145"/>
    </row>
    <row r="77" spans="2:12" s="11" customFormat="1" ht="19.899999999999999" customHeight="1" x14ac:dyDescent="0.2">
      <c r="B77" s="145"/>
      <c r="D77" s="146" t="s">
        <v>313</v>
      </c>
      <c r="E77" s="147"/>
      <c r="F77" s="147"/>
      <c r="G77" s="147"/>
      <c r="H77" s="147"/>
      <c r="I77" s="147"/>
      <c r="J77" s="148">
        <f>J1163</f>
        <v>0</v>
      </c>
      <c r="L77" s="145"/>
    </row>
    <row r="78" spans="2:12" s="11" customFormat="1" ht="19.899999999999999" customHeight="1" x14ac:dyDescent="0.2">
      <c r="B78" s="145"/>
      <c r="D78" s="146" t="s">
        <v>314</v>
      </c>
      <c r="E78" s="147"/>
      <c r="F78" s="147"/>
      <c r="G78" s="147"/>
      <c r="H78" s="147"/>
      <c r="I78" s="147"/>
      <c r="J78" s="148">
        <f>J1185</f>
        <v>0</v>
      </c>
      <c r="L78" s="145"/>
    </row>
    <row r="79" spans="2:12" s="11" customFormat="1" ht="19.899999999999999" customHeight="1" x14ac:dyDescent="0.2">
      <c r="B79" s="145"/>
      <c r="D79" s="146" t="s">
        <v>315</v>
      </c>
      <c r="E79" s="147"/>
      <c r="F79" s="147"/>
      <c r="G79" s="147"/>
      <c r="H79" s="147"/>
      <c r="I79" s="147"/>
      <c r="J79" s="148">
        <f>J1217</f>
        <v>0</v>
      </c>
      <c r="L79" s="145"/>
    </row>
    <row r="80" spans="2:12" s="11" customFormat="1" ht="19.899999999999999" customHeight="1" x14ac:dyDescent="0.2">
      <c r="B80" s="145"/>
      <c r="D80" s="146" t="s">
        <v>316</v>
      </c>
      <c r="E80" s="147"/>
      <c r="F80" s="147"/>
      <c r="G80" s="147"/>
      <c r="H80" s="147"/>
      <c r="I80" s="147"/>
      <c r="J80" s="148">
        <f>J1233</f>
        <v>0</v>
      </c>
      <c r="L80" s="145"/>
    </row>
    <row r="81" spans="2:12" s="11" customFormat="1" ht="19.899999999999999" customHeight="1" x14ac:dyDescent="0.2">
      <c r="B81" s="145"/>
      <c r="D81" s="146" t="s">
        <v>317</v>
      </c>
      <c r="E81" s="147"/>
      <c r="F81" s="147"/>
      <c r="G81" s="147"/>
      <c r="H81" s="147"/>
      <c r="I81" s="147"/>
      <c r="J81" s="148">
        <f>J1244</f>
        <v>0</v>
      </c>
      <c r="L81" s="145"/>
    </row>
    <row r="82" spans="2:12" s="11" customFormat="1" ht="19.899999999999999" customHeight="1" x14ac:dyDescent="0.2">
      <c r="B82" s="145"/>
      <c r="D82" s="146" t="s">
        <v>318</v>
      </c>
      <c r="E82" s="147"/>
      <c r="F82" s="147"/>
      <c r="G82" s="147"/>
      <c r="H82" s="147"/>
      <c r="I82" s="147"/>
      <c r="J82" s="148">
        <f>J1307</f>
        <v>0</v>
      </c>
      <c r="L82" s="145"/>
    </row>
    <row r="83" spans="2:12" s="11" customFormat="1" ht="19.899999999999999" customHeight="1" x14ac:dyDescent="0.2">
      <c r="B83" s="145"/>
      <c r="D83" s="146" t="s">
        <v>319</v>
      </c>
      <c r="E83" s="147"/>
      <c r="F83" s="147"/>
      <c r="G83" s="147"/>
      <c r="H83" s="147"/>
      <c r="I83" s="147"/>
      <c r="J83" s="148">
        <f>J1313</f>
        <v>0</v>
      </c>
      <c r="L83" s="145"/>
    </row>
    <row r="84" spans="2:12" s="11" customFormat="1" ht="19.899999999999999" customHeight="1" x14ac:dyDescent="0.2">
      <c r="B84" s="145"/>
      <c r="D84" s="146" t="s">
        <v>320</v>
      </c>
      <c r="E84" s="147"/>
      <c r="F84" s="147"/>
      <c r="G84" s="147"/>
      <c r="H84" s="147"/>
      <c r="I84" s="147"/>
      <c r="J84" s="148">
        <f>J1341</f>
        <v>0</v>
      </c>
      <c r="L84" s="145"/>
    </row>
    <row r="85" spans="2:12" s="1" customFormat="1" ht="21.75" customHeight="1" x14ac:dyDescent="0.2">
      <c r="B85" s="32"/>
      <c r="L85" s="32"/>
    </row>
    <row r="86" spans="2:12" s="1" customFormat="1" ht="6.95" customHeight="1" x14ac:dyDescent="0.2">
      <c r="B86" s="41"/>
      <c r="C86" s="42"/>
      <c r="D86" s="42"/>
      <c r="E86" s="42"/>
      <c r="F86" s="42"/>
      <c r="G86" s="42"/>
      <c r="H86" s="42"/>
      <c r="I86" s="42"/>
      <c r="J86" s="42"/>
      <c r="K86" s="42"/>
      <c r="L86" s="32"/>
    </row>
    <row r="90" spans="2:12" s="1" customFormat="1" ht="6.95" customHeight="1" x14ac:dyDescent="0.2">
      <c r="B90" s="43"/>
      <c r="C90" s="44"/>
      <c r="D90" s="44"/>
      <c r="E90" s="44"/>
      <c r="F90" s="44"/>
      <c r="G90" s="44"/>
      <c r="H90" s="44"/>
      <c r="I90" s="44"/>
      <c r="J90" s="44"/>
      <c r="K90" s="44"/>
      <c r="L90" s="32"/>
    </row>
    <row r="91" spans="2:12" s="1" customFormat="1" ht="24.95" customHeight="1" x14ac:dyDescent="0.2">
      <c r="B91" s="32"/>
      <c r="C91" s="21" t="s">
        <v>166</v>
      </c>
      <c r="L91" s="32"/>
    </row>
    <row r="92" spans="2:12" s="1" customFormat="1" ht="6.95" customHeight="1" x14ac:dyDescent="0.2">
      <c r="B92" s="32"/>
      <c r="L92" s="32"/>
    </row>
    <row r="93" spans="2:12" s="1" customFormat="1" ht="12" customHeight="1" x14ac:dyDescent="0.2">
      <c r="B93" s="32"/>
      <c r="C93" s="27" t="s">
        <v>16</v>
      </c>
      <c r="L93" s="32"/>
    </row>
    <row r="94" spans="2:12" s="1" customFormat="1" ht="16.5" customHeight="1" x14ac:dyDescent="0.2">
      <c r="B94" s="32"/>
      <c r="E94" s="313" t="str">
        <f>E7</f>
        <v>Výstavba urgentního příjmu nemocnice Sokolov - Úprava po ZD č. 21</v>
      </c>
      <c r="F94" s="314"/>
      <c r="G94" s="314"/>
      <c r="H94" s="314"/>
      <c r="L94" s="32"/>
    </row>
    <row r="95" spans="2:12" s="1" customFormat="1" ht="12" customHeight="1" x14ac:dyDescent="0.2">
      <c r="B95" s="32"/>
      <c r="C95" s="27" t="s">
        <v>159</v>
      </c>
      <c r="L95" s="32"/>
    </row>
    <row r="96" spans="2:12" s="1" customFormat="1" ht="16.5" customHeight="1" x14ac:dyDescent="0.2">
      <c r="B96" s="32"/>
      <c r="E96" s="279" t="str">
        <f>E9</f>
        <v>D.1.1.-1 - ASŘ - BOURACÍ PRÁCE</v>
      </c>
      <c r="F96" s="315"/>
      <c r="G96" s="315"/>
      <c r="H96" s="315"/>
      <c r="L96" s="32"/>
    </row>
    <row r="97" spans="2:65" s="1" customFormat="1" ht="6.95" customHeight="1" x14ac:dyDescent="0.2">
      <c r="B97" s="32"/>
      <c r="L97" s="32"/>
    </row>
    <row r="98" spans="2:65" s="1" customFormat="1" ht="12" customHeight="1" x14ac:dyDescent="0.2">
      <c r="B98" s="32"/>
      <c r="C98" s="27" t="s">
        <v>21</v>
      </c>
      <c r="F98" s="25" t="str">
        <f>F12</f>
        <v xml:space="preserve"> </v>
      </c>
      <c r="I98" s="27" t="s">
        <v>23</v>
      </c>
      <c r="J98" s="49" t="str">
        <f>IF(J12="","",J12)</f>
        <v>11. 2. 2025</v>
      </c>
      <c r="L98" s="32"/>
    </row>
    <row r="99" spans="2:65" s="1" customFormat="1" ht="6.95" customHeight="1" x14ac:dyDescent="0.2">
      <c r="B99" s="32"/>
      <c r="L99" s="32"/>
    </row>
    <row r="100" spans="2:65" s="1" customFormat="1" ht="15.2" customHeight="1" x14ac:dyDescent="0.2">
      <c r="B100" s="32"/>
      <c r="C100" s="27" t="s">
        <v>25</v>
      </c>
      <c r="F100" s="25" t="str">
        <f>E15</f>
        <v xml:space="preserve"> </v>
      </c>
      <c r="I100" s="27" t="s">
        <v>30</v>
      </c>
      <c r="J100" s="30" t="str">
        <f>E21</f>
        <v xml:space="preserve"> </v>
      </c>
      <c r="L100" s="32"/>
    </row>
    <row r="101" spans="2:65" s="1" customFormat="1" ht="15.2" customHeight="1" x14ac:dyDescent="0.2">
      <c r="B101" s="32"/>
      <c r="C101" s="27" t="s">
        <v>28</v>
      </c>
      <c r="F101" s="25" t="str">
        <f>IF(E18="","",E18)</f>
        <v>Vyplň údaj</v>
      </c>
      <c r="I101" s="27" t="s">
        <v>32</v>
      </c>
      <c r="J101" s="30" t="str">
        <f>E24</f>
        <v xml:space="preserve"> </v>
      </c>
      <c r="L101" s="32"/>
    </row>
    <row r="102" spans="2:65" s="1" customFormat="1" ht="10.35" customHeight="1" x14ac:dyDescent="0.2">
      <c r="B102" s="32"/>
      <c r="L102" s="32"/>
    </row>
    <row r="103" spans="2:65" s="9" customFormat="1" ht="29.25" customHeight="1" x14ac:dyDescent="0.2">
      <c r="B103" s="107"/>
      <c r="C103" s="108" t="s">
        <v>167</v>
      </c>
      <c r="D103" s="109" t="s">
        <v>54</v>
      </c>
      <c r="E103" s="109" t="s">
        <v>50</v>
      </c>
      <c r="F103" s="109" t="s">
        <v>51</v>
      </c>
      <c r="G103" s="109" t="s">
        <v>168</v>
      </c>
      <c r="H103" s="109" t="s">
        <v>169</v>
      </c>
      <c r="I103" s="109" t="s">
        <v>170</v>
      </c>
      <c r="J103" s="109" t="s">
        <v>163</v>
      </c>
      <c r="K103" s="110" t="s">
        <v>171</v>
      </c>
      <c r="L103" s="107"/>
      <c r="M103" s="56" t="s">
        <v>19</v>
      </c>
      <c r="N103" s="57" t="s">
        <v>39</v>
      </c>
      <c r="O103" s="57" t="s">
        <v>172</v>
      </c>
      <c r="P103" s="57" t="s">
        <v>173</v>
      </c>
      <c r="Q103" s="57" t="s">
        <v>174</v>
      </c>
      <c r="R103" s="57" t="s">
        <v>175</v>
      </c>
      <c r="S103" s="57" t="s">
        <v>176</v>
      </c>
      <c r="T103" s="58" t="s">
        <v>177</v>
      </c>
    </row>
    <row r="104" spans="2:65" s="1" customFormat="1" ht="22.9" customHeight="1" x14ac:dyDescent="0.25">
      <c r="B104" s="32"/>
      <c r="C104" s="61" t="s">
        <v>178</v>
      </c>
      <c r="J104" s="111">
        <f>BK104</f>
        <v>0</v>
      </c>
      <c r="L104" s="32"/>
      <c r="M104" s="59"/>
      <c r="N104" s="50"/>
      <c r="O104" s="50"/>
      <c r="P104" s="112">
        <f>P105+P899</f>
        <v>0</v>
      </c>
      <c r="Q104" s="50"/>
      <c r="R104" s="112">
        <f>R105+R899</f>
        <v>0</v>
      </c>
      <c r="S104" s="50"/>
      <c r="T104" s="113">
        <f>T105+T899</f>
        <v>128.92978200000002</v>
      </c>
      <c r="AT104" s="17" t="s">
        <v>68</v>
      </c>
      <c r="AU104" s="17" t="s">
        <v>164</v>
      </c>
      <c r="BK104" s="114">
        <f>BK105+BK899</f>
        <v>0</v>
      </c>
    </row>
    <row r="105" spans="2:65" s="10" customFormat="1" ht="25.9" customHeight="1" x14ac:dyDescent="0.2">
      <c r="B105" s="115"/>
      <c r="D105" s="116" t="s">
        <v>68</v>
      </c>
      <c r="E105" s="117" t="s">
        <v>321</v>
      </c>
      <c r="F105" s="117" t="s">
        <v>322</v>
      </c>
      <c r="I105" s="118"/>
      <c r="J105" s="119">
        <f>BK105</f>
        <v>0</v>
      </c>
      <c r="L105" s="115"/>
      <c r="M105" s="120"/>
      <c r="P105" s="121">
        <f>P106+P315+P368+P401+P888</f>
        <v>0</v>
      </c>
      <c r="R105" s="121">
        <f>R106+R315+R368+R401+R888</f>
        <v>0</v>
      </c>
      <c r="T105" s="122">
        <f>T106+T315+T368+T401+T888</f>
        <v>109.14928200000001</v>
      </c>
      <c r="AR105" s="116" t="s">
        <v>77</v>
      </c>
      <c r="AT105" s="123" t="s">
        <v>68</v>
      </c>
      <c r="AU105" s="123" t="s">
        <v>69</v>
      </c>
      <c r="AY105" s="116" t="s">
        <v>181</v>
      </c>
      <c r="BK105" s="124">
        <f>BK106+BK315+BK368+BK401+BK888</f>
        <v>0</v>
      </c>
    </row>
    <row r="106" spans="2:65" s="10" customFormat="1" ht="22.9" customHeight="1" x14ac:dyDescent="0.2">
      <c r="B106" s="115"/>
      <c r="D106" s="116" t="s">
        <v>68</v>
      </c>
      <c r="E106" s="149" t="s">
        <v>77</v>
      </c>
      <c r="F106" s="149" t="s">
        <v>323</v>
      </c>
      <c r="I106" s="118"/>
      <c r="J106" s="150">
        <f>BK106</f>
        <v>0</v>
      </c>
      <c r="L106" s="115"/>
      <c r="M106" s="120"/>
      <c r="P106" s="121">
        <f>SUM(P107:P314)</f>
        <v>0</v>
      </c>
      <c r="R106" s="121">
        <f>SUM(R107:R314)</f>
        <v>0</v>
      </c>
      <c r="T106" s="122">
        <f>SUM(T107:T314)</f>
        <v>0</v>
      </c>
      <c r="AR106" s="116" t="s">
        <v>77</v>
      </c>
      <c r="AT106" s="123" t="s">
        <v>68</v>
      </c>
      <c r="AU106" s="123" t="s">
        <v>77</v>
      </c>
      <c r="AY106" s="116" t="s">
        <v>181</v>
      </c>
      <c r="BK106" s="124">
        <f>SUM(BK107:BK314)</f>
        <v>0</v>
      </c>
    </row>
    <row r="107" spans="2:65" s="1" customFormat="1" ht="16.5" customHeight="1" x14ac:dyDescent="0.2">
      <c r="B107" s="32"/>
      <c r="C107" s="125" t="s">
        <v>77</v>
      </c>
      <c r="D107" s="125" t="s">
        <v>182</v>
      </c>
      <c r="E107" s="126" t="s">
        <v>324</v>
      </c>
      <c r="F107" s="127" t="s">
        <v>325</v>
      </c>
      <c r="G107" s="128" t="s">
        <v>326</v>
      </c>
      <c r="H107" s="129">
        <v>93.734999999999999</v>
      </c>
      <c r="I107" s="130"/>
      <c r="J107" s="131">
        <f>ROUND(I107*H107,2)</f>
        <v>0</v>
      </c>
      <c r="K107" s="127" t="s">
        <v>327</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79</v>
      </c>
    </row>
    <row r="108" spans="2:65" s="1" customFormat="1" ht="11.25" x14ac:dyDescent="0.2">
      <c r="B108" s="32"/>
      <c r="D108" s="151" t="s">
        <v>328</v>
      </c>
      <c r="F108" s="152" t="s">
        <v>329</v>
      </c>
      <c r="I108" s="140"/>
      <c r="L108" s="32"/>
      <c r="M108" s="141"/>
      <c r="T108" s="53"/>
      <c r="AT108" s="17" t="s">
        <v>328</v>
      </c>
      <c r="AU108" s="17" t="s">
        <v>79</v>
      </c>
    </row>
    <row r="109" spans="2:65" s="12" customFormat="1" ht="11.25" x14ac:dyDescent="0.2">
      <c r="B109" s="153"/>
      <c r="D109" s="138" t="s">
        <v>330</v>
      </c>
      <c r="E109" s="154" t="s">
        <v>19</v>
      </c>
      <c r="F109" s="155" t="s">
        <v>331</v>
      </c>
      <c r="H109" s="154" t="s">
        <v>19</v>
      </c>
      <c r="I109" s="156"/>
      <c r="L109" s="153"/>
      <c r="M109" s="157"/>
      <c r="T109" s="158"/>
      <c r="AT109" s="154" t="s">
        <v>330</v>
      </c>
      <c r="AU109" s="154" t="s">
        <v>79</v>
      </c>
      <c r="AV109" s="12" t="s">
        <v>77</v>
      </c>
      <c r="AW109" s="12" t="s">
        <v>31</v>
      </c>
      <c r="AX109" s="12" t="s">
        <v>69</v>
      </c>
      <c r="AY109" s="154" t="s">
        <v>181</v>
      </c>
    </row>
    <row r="110" spans="2:65" s="13" customFormat="1" ht="11.25" x14ac:dyDescent="0.2">
      <c r="B110" s="159"/>
      <c r="D110" s="138" t="s">
        <v>330</v>
      </c>
      <c r="E110" s="160" t="s">
        <v>19</v>
      </c>
      <c r="F110" s="161" t="s">
        <v>332</v>
      </c>
      <c r="H110" s="162">
        <v>93.734999999999999</v>
      </c>
      <c r="I110" s="163"/>
      <c r="L110" s="159"/>
      <c r="M110" s="164"/>
      <c r="T110" s="165"/>
      <c r="AT110" s="160" t="s">
        <v>330</v>
      </c>
      <c r="AU110" s="160" t="s">
        <v>79</v>
      </c>
      <c r="AV110" s="13" t="s">
        <v>79</v>
      </c>
      <c r="AW110" s="13" t="s">
        <v>31</v>
      </c>
      <c r="AX110" s="13" t="s">
        <v>69</v>
      </c>
      <c r="AY110" s="160" t="s">
        <v>181</v>
      </c>
    </row>
    <row r="111" spans="2:65" s="14" customFormat="1" ht="11.25" x14ac:dyDescent="0.2">
      <c r="B111" s="166"/>
      <c r="D111" s="138" t="s">
        <v>330</v>
      </c>
      <c r="E111" s="167" t="s">
        <v>19</v>
      </c>
      <c r="F111" s="168" t="s">
        <v>333</v>
      </c>
      <c r="H111" s="169">
        <v>93.734999999999999</v>
      </c>
      <c r="I111" s="170"/>
      <c r="L111" s="166"/>
      <c r="M111" s="171"/>
      <c r="T111" s="172"/>
      <c r="AT111" s="167" t="s">
        <v>330</v>
      </c>
      <c r="AU111" s="167" t="s">
        <v>79</v>
      </c>
      <c r="AV111" s="14" t="s">
        <v>187</v>
      </c>
      <c r="AW111" s="14" t="s">
        <v>31</v>
      </c>
      <c r="AX111" s="14" t="s">
        <v>77</v>
      </c>
      <c r="AY111" s="167" t="s">
        <v>181</v>
      </c>
    </row>
    <row r="112" spans="2:65" s="1" customFormat="1" ht="16.5" customHeight="1" x14ac:dyDescent="0.2">
      <c r="B112" s="32"/>
      <c r="C112" s="125" t="s">
        <v>79</v>
      </c>
      <c r="D112" s="125" t="s">
        <v>182</v>
      </c>
      <c r="E112" s="126" t="s">
        <v>334</v>
      </c>
      <c r="F112" s="127" t="s">
        <v>335</v>
      </c>
      <c r="G112" s="128" t="s">
        <v>326</v>
      </c>
      <c r="H112" s="129">
        <v>112.236</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187</v>
      </c>
    </row>
    <row r="113" spans="2:65" s="1" customFormat="1" ht="11.25" x14ac:dyDescent="0.2">
      <c r="B113" s="32"/>
      <c r="D113" s="151" t="s">
        <v>328</v>
      </c>
      <c r="F113" s="152" t="s">
        <v>336</v>
      </c>
      <c r="I113" s="140"/>
      <c r="L113" s="32"/>
      <c r="M113" s="141"/>
      <c r="T113" s="53"/>
      <c r="AT113" s="17" t="s">
        <v>328</v>
      </c>
      <c r="AU113" s="17" t="s">
        <v>79</v>
      </c>
    </row>
    <row r="114" spans="2:65" s="12" customFormat="1" ht="11.25" x14ac:dyDescent="0.2">
      <c r="B114" s="153"/>
      <c r="D114" s="138" t="s">
        <v>330</v>
      </c>
      <c r="E114" s="154" t="s">
        <v>19</v>
      </c>
      <c r="F114" s="155" t="s">
        <v>337</v>
      </c>
      <c r="H114" s="154" t="s">
        <v>19</v>
      </c>
      <c r="I114" s="156"/>
      <c r="L114" s="153"/>
      <c r="M114" s="157"/>
      <c r="T114" s="158"/>
      <c r="AT114" s="154" t="s">
        <v>330</v>
      </c>
      <c r="AU114" s="154" t="s">
        <v>79</v>
      </c>
      <c r="AV114" s="12" t="s">
        <v>77</v>
      </c>
      <c r="AW114" s="12" t="s">
        <v>31</v>
      </c>
      <c r="AX114" s="12" t="s">
        <v>69</v>
      </c>
      <c r="AY114" s="154" t="s">
        <v>181</v>
      </c>
    </row>
    <row r="115" spans="2:65" s="13" customFormat="1" ht="11.25" x14ac:dyDescent="0.2">
      <c r="B115" s="159"/>
      <c r="D115" s="138" t="s">
        <v>330</v>
      </c>
      <c r="E115" s="160" t="s">
        <v>19</v>
      </c>
      <c r="F115" s="161" t="s">
        <v>338</v>
      </c>
      <c r="H115" s="162">
        <v>112.236</v>
      </c>
      <c r="I115" s="163"/>
      <c r="L115" s="159"/>
      <c r="M115" s="164"/>
      <c r="T115" s="165"/>
      <c r="AT115" s="160" t="s">
        <v>330</v>
      </c>
      <c r="AU115" s="160" t="s">
        <v>79</v>
      </c>
      <c r="AV115" s="13" t="s">
        <v>79</v>
      </c>
      <c r="AW115" s="13" t="s">
        <v>31</v>
      </c>
      <c r="AX115" s="13" t="s">
        <v>69</v>
      </c>
      <c r="AY115" s="160" t="s">
        <v>181</v>
      </c>
    </row>
    <row r="116" spans="2:65" s="14" customFormat="1" ht="11.25" x14ac:dyDescent="0.2">
      <c r="B116" s="166"/>
      <c r="D116" s="138" t="s">
        <v>330</v>
      </c>
      <c r="E116" s="167" t="s">
        <v>19</v>
      </c>
      <c r="F116" s="168" t="s">
        <v>333</v>
      </c>
      <c r="H116" s="169">
        <v>112.236</v>
      </c>
      <c r="I116" s="170"/>
      <c r="L116" s="166"/>
      <c r="M116" s="171"/>
      <c r="T116" s="172"/>
      <c r="AT116" s="167" t="s">
        <v>330</v>
      </c>
      <c r="AU116" s="167" t="s">
        <v>79</v>
      </c>
      <c r="AV116" s="14" t="s">
        <v>187</v>
      </c>
      <c r="AW116" s="14" t="s">
        <v>31</v>
      </c>
      <c r="AX116" s="14" t="s">
        <v>77</v>
      </c>
      <c r="AY116" s="167" t="s">
        <v>181</v>
      </c>
    </row>
    <row r="117" spans="2:65" s="1" customFormat="1" ht="16.5" customHeight="1" x14ac:dyDescent="0.2">
      <c r="B117" s="32"/>
      <c r="C117" s="125" t="s">
        <v>190</v>
      </c>
      <c r="D117" s="125" t="s">
        <v>182</v>
      </c>
      <c r="E117" s="126" t="s">
        <v>339</v>
      </c>
      <c r="F117" s="127" t="s">
        <v>340</v>
      </c>
      <c r="G117" s="128" t="s">
        <v>326</v>
      </c>
      <c r="H117" s="129">
        <v>26.932500000000001</v>
      </c>
      <c r="I117" s="130"/>
      <c r="J117" s="131">
        <f>ROUND(I117*H117,2)</f>
        <v>0</v>
      </c>
      <c r="K117" s="127" t="s">
        <v>327</v>
      </c>
      <c r="L117" s="32"/>
      <c r="M117" s="132" t="s">
        <v>19</v>
      </c>
      <c r="N117" s="133" t="s">
        <v>40</v>
      </c>
      <c r="P117" s="134">
        <f>O117*H117</f>
        <v>0</v>
      </c>
      <c r="Q117" s="134">
        <v>0</v>
      </c>
      <c r="R117" s="134">
        <f>Q117*H117</f>
        <v>0</v>
      </c>
      <c r="S117" s="134">
        <v>0</v>
      </c>
      <c r="T117" s="135">
        <f>S117*H117</f>
        <v>0</v>
      </c>
      <c r="AR117" s="136" t="s">
        <v>187</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187</v>
      </c>
      <c r="BM117" s="136" t="s">
        <v>193</v>
      </c>
    </row>
    <row r="118" spans="2:65" s="1" customFormat="1" ht="11.25" x14ac:dyDescent="0.2">
      <c r="B118" s="32"/>
      <c r="D118" s="151" t="s">
        <v>328</v>
      </c>
      <c r="F118" s="152" t="s">
        <v>341</v>
      </c>
      <c r="I118" s="140"/>
      <c r="L118" s="32"/>
      <c r="M118" s="141"/>
      <c r="T118" s="53"/>
      <c r="AT118" s="17" t="s">
        <v>328</v>
      </c>
      <c r="AU118" s="17" t="s">
        <v>79</v>
      </c>
    </row>
    <row r="119" spans="2:65" s="12" customFormat="1" ht="11.25" x14ac:dyDescent="0.2">
      <c r="B119" s="153"/>
      <c r="D119" s="138" t="s">
        <v>330</v>
      </c>
      <c r="E119" s="154" t="s">
        <v>19</v>
      </c>
      <c r="F119" s="155" t="s">
        <v>342</v>
      </c>
      <c r="H119" s="154" t="s">
        <v>19</v>
      </c>
      <c r="I119" s="156"/>
      <c r="L119" s="153"/>
      <c r="M119" s="157"/>
      <c r="T119" s="158"/>
      <c r="AT119" s="154" t="s">
        <v>330</v>
      </c>
      <c r="AU119" s="154" t="s">
        <v>79</v>
      </c>
      <c r="AV119" s="12" t="s">
        <v>77</v>
      </c>
      <c r="AW119" s="12" t="s">
        <v>31</v>
      </c>
      <c r="AX119" s="12" t="s">
        <v>69</v>
      </c>
      <c r="AY119" s="154" t="s">
        <v>181</v>
      </c>
    </row>
    <row r="120" spans="2:65" s="13" customFormat="1" ht="11.25" x14ac:dyDescent="0.2">
      <c r="B120" s="159"/>
      <c r="D120" s="138" t="s">
        <v>330</v>
      </c>
      <c r="E120" s="160" t="s">
        <v>19</v>
      </c>
      <c r="F120" s="161" t="s">
        <v>343</v>
      </c>
      <c r="H120" s="162">
        <v>26.932500000000001</v>
      </c>
      <c r="I120" s="163"/>
      <c r="L120" s="159"/>
      <c r="M120" s="164"/>
      <c r="T120" s="165"/>
      <c r="AT120" s="160" t="s">
        <v>330</v>
      </c>
      <c r="AU120" s="160" t="s">
        <v>79</v>
      </c>
      <c r="AV120" s="13" t="s">
        <v>79</v>
      </c>
      <c r="AW120" s="13" t="s">
        <v>31</v>
      </c>
      <c r="AX120" s="13" t="s">
        <v>69</v>
      </c>
      <c r="AY120" s="160" t="s">
        <v>181</v>
      </c>
    </row>
    <row r="121" spans="2:65" s="14" customFormat="1" ht="11.25" x14ac:dyDescent="0.2">
      <c r="B121" s="166"/>
      <c r="D121" s="138" t="s">
        <v>330</v>
      </c>
      <c r="E121" s="167" t="s">
        <v>19</v>
      </c>
      <c r="F121" s="168" t="s">
        <v>333</v>
      </c>
      <c r="H121" s="169">
        <v>26.932500000000001</v>
      </c>
      <c r="I121" s="170"/>
      <c r="L121" s="166"/>
      <c r="M121" s="171"/>
      <c r="T121" s="172"/>
      <c r="AT121" s="167" t="s">
        <v>330</v>
      </c>
      <c r="AU121" s="167" t="s">
        <v>79</v>
      </c>
      <c r="AV121" s="14" t="s">
        <v>187</v>
      </c>
      <c r="AW121" s="14" t="s">
        <v>31</v>
      </c>
      <c r="AX121" s="14" t="s">
        <v>77</v>
      </c>
      <c r="AY121" s="167" t="s">
        <v>181</v>
      </c>
    </row>
    <row r="122" spans="2:65" s="1" customFormat="1" ht="16.5" customHeight="1" x14ac:dyDescent="0.2">
      <c r="B122" s="32"/>
      <c r="C122" s="125" t="s">
        <v>187</v>
      </c>
      <c r="D122" s="125" t="s">
        <v>182</v>
      </c>
      <c r="E122" s="126" t="s">
        <v>344</v>
      </c>
      <c r="F122" s="127" t="s">
        <v>345</v>
      </c>
      <c r="G122" s="128" t="s">
        <v>326</v>
      </c>
      <c r="H122" s="129">
        <v>93.734999999999999</v>
      </c>
      <c r="I122" s="130"/>
      <c r="J122" s="131">
        <f>ROUND(I122*H122,2)</f>
        <v>0</v>
      </c>
      <c r="K122" s="127" t="s">
        <v>327</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196</v>
      </c>
    </row>
    <row r="123" spans="2:65" s="1" customFormat="1" ht="11.25" x14ac:dyDescent="0.2">
      <c r="B123" s="32"/>
      <c r="D123" s="151" t="s">
        <v>328</v>
      </c>
      <c r="F123" s="152" t="s">
        <v>346</v>
      </c>
      <c r="I123" s="140"/>
      <c r="L123" s="32"/>
      <c r="M123" s="141"/>
      <c r="T123" s="53"/>
      <c r="AT123" s="17" t="s">
        <v>328</v>
      </c>
      <c r="AU123" s="17" t="s">
        <v>79</v>
      </c>
    </row>
    <row r="124" spans="2:65" s="12" customFormat="1" ht="11.25" x14ac:dyDescent="0.2">
      <c r="B124" s="153"/>
      <c r="D124" s="138" t="s">
        <v>330</v>
      </c>
      <c r="E124" s="154" t="s">
        <v>19</v>
      </c>
      <c r="F124" s="155" t="s">
        <v>331</v>
      </c>
      <c r="H124" s="154" t="s">
        <v>19</v>
      </c>
      <c r="I124" s="156"/>
      <c r="L124" s="153"/>
      <c r="M124" s="157"/>
      <c r="T124" s="158"/>
      <c r="AT124" s="154" t="s">
        <v>330</v>
      </c>
      <c r="AU124" s="154" t="s">
        <v>79</v>
      </c>
      <c r="AV124" s="12" t="s">
        <v>77</v>
      </c>
      <c r="AW124" s="12" t="s">
        <v>31</v>
      </c>
      <c r="AX124" s="12" t="s">
        <v>69</v>
      </c>
      <c r="AY124" s="154" t="s">
        <v>181</v>
      </c>
    </row>
    <row r="125" spans="2:65" s="13" customFormat="1" ht="11.25" x14ac:dyDescent="0.2">
      <c r="B125" s="159"/>
      <c r="D125" s="138" t="s">
        <v>330</v>
      </c>
      <c r="E125" s="160" t="s">
        <v>19</v>
      </c>
      <c r="F125" s="161" t="s">
        <v>332</v>
      </c>
      <c r="H125" s="162">
        <v>93.734999999999999</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93.734999999999999</v>
      </c>
      <c r="I126" s="170"/>
      <c r="L126" s="166"/>
      <c r="M126" s="171"/>
      <c r="T126" s="172"/>
      <c r="AT126" s="167" t="s">
        <v>330</v>
      </c>
      <c r="AU126" s="167" t="s">
        <v>79</v>
      </c>
      <c r="AV126" s="14" t="s">
        <v>187</v>
      </c>
      <c r="AW126" s="14" t="s">
        <v>31</v>
      </c>
      <c r="AX126" s="14" t="s">
        <v>77</v>
      </c>
      <c r="AY126" s="167" t="s">
        <v>181</v>
      </c>
    </row>
    <row r="127" spans="2:65" s="1" customFormat="1" ht="16.5" customHeight="1" x14ac:dyDescent="0.2">
      <c r="B127" s="32"/>
      <c r="C127" s="125" t="s">
        <v>197</v>
      </c>
      <c r="D127" s="125" t="s">
        <v>182</v>
      </c>
      <c r="E127" s="126" t="s">
        <v>347</v>
      </c>
      <c r="F127" s="127" t="s">
        <v>348</v>
      </c>
      <c r="G127" s="128" t="s">
        <v>326</v>
      </c>
      <c r="H127" s="129">
        <v>280.58999999999997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200</v>
      </c>
    </row>
    <row r="128" spans="2:65" s="1" customFormat="1" ht="11.25" x14ac:dyDescent="0.2">
      <c r="B128" s="32"/>
      <c r="D128" s="151" t="s">
        <v>328</v>
      </c>
      <c r="F128" s="152" t="s">
        <v>349</v>
      </c>
      <c r="I128" s="140"/>
      <c r="L128" s="32"/>
      <c r="M128" s="141"/>
      <c r="T128" s="53"/>
      <c r="AT128" s="17" t="s">
        <v>328</v>
      </c>
      <c r="AU128" s="17" t="s">
        <v>79</v>
      </c>
    </row>
    <row r="129" spans="2:65" s="12" customFormat="1" ht="11.25" x14ac:dyDescent="0.2">
      <c r="B129" s="153"/>
      <c r="D129" s="138" t="s">
        <v>330</v>
      </c>
      <c r="E129" s="154" t="s">
        <v>19</v>
      </c>
      <c r="F129" s="155" t="s">
        <v>350</v>
      </c>
      <c r="H129" s="154" t="s">
        <v>19</v>
      </c>
      <c r="I129" s="156"/>
      <c r="L129" s="153"/>
      <c r="M129" s="157"/>
      <c r="T129" s="158"/>
      <c r="AT129" s="154" t="s">
        <v>330</v>
      </c>
      <c r="AU129" s="154" t="s">
        <v>79</v>
      </c>
      <c r="AV129" s="12" t="s">
        <v>77</v>
      </c>
      <c r="AW129" s="12" t="s">
        <v>31</v>
      </c>
      <c r="AX129" s="12" t="s">
        <v>69</v>
      </c>
      <c r="AY129" s="154" t="s">
        <v>181</v>
      </c>
    </row>
    <row r="130" spans="2:65" s="13" customFormat="1" ht="11.25" x14ac:dyDescent="0.2">
      <c r="B130" s="159"/>
      <c r="D130" s="138" t="s">
        <v>330</v>
      </c>
      <c r="E130" s="160" t="s">
        <v>19</v>
      </c>
      <c r="F130" s="161" t="s">
        <v>351</v>
      </c>
      <c r="H130" s="162">
        <v>280.58999999999997</v>
      </c>
      <c r="I130" s="163"/>
      <c r="L130" s="159"/>
      <c r="M130" s="164"/>
      <c r="T130" s="165"/>
      <c r="AT130" s="160" t="s">
        <v>330</v>
      </c>
      <c r="AU130" s="160" t="s">
        <v>79</v>
      </c>
      <c r="AV130" s="13" t="s">
        <v>79</v>
      </c>
      <c r="AW130" s="13" t="s">
        <v>31</v>
      </c>
      <c r="AX130" s="13" t="s">
        <v>69</v>
      </c>
      <c r="AY130" s="160" t="s">
        <v>181</v>
      </c>
    </row>
    <row r="131" spans="2:65" s="14" customFormat="1" ht="11.25" x14ac:dyDescent="0.2">
      <c r="B131" s="166"/>
      <c r="D131" s="138" t="s">
        <v>330</v>
      </c>
      <c r="E131" s="167" t="s">
        <v>19</v>
      </c>
      <c r="F131" s="168" t="s">
        <v>333</v>
      </c>
      <c r="H131" s="169">
        <v>280.58999999999997</v>
      </c>
      <c r="I131" s="170"/>
      <c r="L131" s="166"/>
      <c r="M131" s="171"/>
      <c r="T131" s="172"/>
      <c r="AT131" s="167" t="s">
        <v>330</v>
      </c>
      <c r="AU131" s="167" t="s">
        <v>79</v>
      </c>
      <c r="AV131" s="14" t="s">
        <v>187</v>
      </c>
      <c r="AW131" s="14" t="s">
        <v>31</v>
      </c>
      <c r="AX131" s="14" t="s">
        <v>77</v>
      </c>
      <c r="AY131" s="167" t="s">
        <v>181</v>
      </c>
    </row>
    <row r="132" spans="2:65" s="1" customFormat="1" ht="16.5" customHeight="1" x14ac:dyDescent="0.2">
      <c r="B132" s="32"/>
      <c r="C132" s="125" t="s">
        <v>193</v>
      </c>
      <c r="D132" s="125" t="s">
        <v>182</v>
      </c>
      <c r="E132" s="126" t="s">
        <v>352</v>
      </c>
      <c r="F132" s="127" t="s">
        <v>353</v>
      </c>
      <c r="G132" s="128" t="s">
        <v>326</v>
      </c>
      <c r="H132" s="129">
        <v>53.865000000000002</v>
      </c>
      <c r="I132" s="130"/>
      <c r="J132" s="131">
        <f>ROUND(I132*H132,2)</f>
        <v>0</v>
      </c>
      <c r="K132" s="127" t="s">
        <v>327</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8</v>
      </c>
    </row>
    <row r="133" spans="2:65" s="1" customFormat="1" ht="11.25" x14ac:dyDescent="0.2">
      <c r="B133" s="32"/>
      <c r="D133" s="151" t="s">
        <v>328</v>
      </c>
      <c r="F133" s="152" t="s">
        <v>354</v>
      </c>
      <c r="I133" s="140"/>
      <c r="L133" s="32"/>
      <c r="M133" s="141"/>
      <c r="T133" s="53"/>
      <c r="AT133" s="17" t="s">
        <v>328</v>
      </c>
      <c r="AU133" s="17" t="s">
        <v>79</v>
      </c>
    </row>
    <row r="134" spans="2:65" s="12" customFormat="1" ht="11.25" x14ac:dyDescent="0.2">
      <c r="B134" s="153"/>
      <c r="D134" s="138" t="s">
        <v>330</v>
      </c>
      <c r="E134" s="154" t="s">
        <v>19</v>
      </c>
      <c r="F134" s="155" t="s">
        <v>355</v>
      </c>
      <c r="H134" s="154" t="s">
        <v>19</v>
      </c>
      <c r="I134" s="156"/>
      <c r="L134" s="153"/>
      <c r="M134" s="157"/>
      <c r="T134" s="158"/>
      <c r="AT134" s="154" t="s">
        <v>330</v>
      </c>
      <c r="AU134" s="154" t="s">
        <v>79</v>
      </c>
      <c r="AV134" s="12" t="s">
        <v>77</v>
      </c>
      <c r="AW134" s="12" t="s">
        <v>31</v>
      </c>
      <c r="AX134" s="12" t="s">
        <v>69</v>
      </c>
      <c r="AY134" s="154" t="s">
        <v>181</v>
      </c>
    </row>
    <row r="135" spans="2:65" s="13" customFormat="1" ht="11.25" x14ac:dyDescent="0.2">
      <c r="B135" s="159"/>
      <c r="D135" s="138" t="s">
        <v>330</v>
      </c>
      <c r="E135" s="160" t="s">
        <v>19</v>
      </c>
      <c r="F135" s="161" t="s">
        <v>356</v>
      </c>
      <c r="H135" s="162">
        <v>53.865000000000002</v>
      </c>
      <c r="I135" s="163"/>
      <c r="L135" s="159"/>
      <c r="M135" s="164"/>
      <c r="T135" s="165"/>
      <c r="AT135" s="160" t="s">
        <v>330</v>
      </c>
      <c r="AU135" s="160" t="s">
        <v>79</v>
      </c>
      <c r="AV135" s="13" t="s">
        <v>79</v>
      </c>
      <c r="AW135" s="13" t="s">
        <v>31</v>
      </c>
      <c r="AX135" s="13" t="s">
        <v>69</v>
      </c>
      <c r="AY135" s="160" t="s">
        <v>181</v>
      </c>
    </row>
    <row r="136" spans="2:65" s="14" customFormat="1" ht="11.25" x14ac:dyDescent="0.2">
      <c r="B136" s="166"/>
      <c r="D136" s="138" t="s">
        <v>330</v>
      </c>
      <c r="E136" s="167" t="s">
        <v>19</v>
      </c>
      <c r="F136" s="168" t="s">
        <v>333</v>
      </c>
      <c r="H136" s="169">
        <v>53.865000000000002</v>
      </c>
      <c r="I136" s="170"/>
      <c r="L136" s="166"/>
      <c r="M136" s="171"/>
      <c r="T136" s="172"/>
      <c r="AT136" s="167" t="s">
        <v>330</v>
      </c>
      <c r="AU136" s="167" t="s">
        <v>79</v>
      </c>
      <c r="AV136" s="14" t="s">
        <v>187</v>
      </c>
      <c r="AW136" s="14" t="s">
        <v>31</v>
      </c>
      <c r="AX136" s="14" t="s">
        <v>77</v>
      </c>
      <c r="AY136" s="167" t="s">
        <v>181</v>
      </c>
    </row>
    <row r="137" spans="2:65" s="1" customFormat="1" ht="16.5" customHeight="1" x14ac:dyDescent="0.2">
      <c r="B137" s="32"/>
      <c r="C137" s="125" t="s">
        <v>203</v>
      </c>
      <c r="D137" s="125" t="s">
        <v>182</v>
      </c>
      <c r="E137" s="126" t="s">
        <v>357</v>
      </c>
      <c r="F137" s="127" t="s">
        <v>358</v>
      </c>
      <c r="G137" s="128" t="s">
        <v>326</v>
      </c>
      <c r="H137" s="129">
        <v>10.414999999999999</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206</v>
      </c>
    </row>
    <row r="138" spans="2:65" s="1" customFormat="1" ht="11.25" x14ac:dyDescent="0.2">
      <c r="B138" s="32"/>
      <c r="D138" s="151" t="s">
        <v>328</v>
      </c>
      <c r="F138" s="152" t="s">
        <v>359</v>
      </c>
      <c r="I138" s="140"/>
      <c r="L138" s="32"/>
      <c r="M138" s="141"/>
      <c r="T138" s="53"/>
      <c r="AT138" s="17" t="s">
        <v>328</v>
      </c>
      <c r="AU138" s="17" t="s">
        <v>79</v>
      </c>
    </row>
    <row r="139" spans="2:65" s="12" customFormat="1" ht="11.25" x14ac:dyDescent="0.2">
      <c r="B139" s="153"/>
      <c r="D139" s="138" t="s">
        <v>330</v>
      </c>
      <c r="E139" s="154" t="s">
        <v>19</v>
      </c>
      <c r="F139" s="155" t="s">
        <v>360</v>
      </c>
      <c r="H139" s="154" t="s">
        <v>19</v>
      </c>
      <c r="I139" s="156"/>
      <c r="L139" s="153"/>
      <c r="M139" s="157"/>
      <c r="T139" s="158"/>
      <c r="AT139" s="154" t="s">
        <v>330</v>
      </c>
      <c r="AU139" s="154" t="s">
        <v>79</v>
      </c>
      <c r="AV139" s="12" t="s">
        <v>77</v>
      </c>
      <c r="AW139" s="12" t="s">
        <v>31</v>
      </c>
      <c r="AX139" s="12" t="s">
        <v>69</v>
      </c>
      <c r="AY139" s="154" t="s">
        <v>181</v>
      </c>
    </row>
    <row r="140" spans="2:65" s="13" customFormat="1" ht="11.25" x14ac:dyDescent="0.2">
      <c r="B140" s="159"/>
      <c r="D140" s="138" t="s">
        <v>330</v>
      </c>
      <c r="E140" s="160" t="s">
        <v>19</v>
      </c>
      <c r="F140" s="161" t="s">
        <v>361</v>
      </c>
      <c r="H140" s="162">
        <v>10.414999999999999</v>
      </c>
      <c r="I140" s="163"/>
      <c r="L140" s="159"/>
      <c r="M140" s="164"/>
      <c r="T140" s="165"/>
      <c r="AT140" s="160" t="s">
        <v>330</v>
      </c>
      <c r="AU140" s="160" t="s">
        <v>79</v>
      </c>
      <c r="AV140" s="13" t="s">
        <v>79</v>
      </c>
      <c r="AW140" s="13" t="s">
        <v>31</v>
      </c>
      <c r="AX140" s="13" t="s">
        <v>69</v>
      </c>
      <c r="AY140" s="160" t="s">
        <v>181</v>
      </c>
    </row>
    <row r="141" spans="2:65" s="14" customFormat="1" ht="11.25" x14ac:dyDescent="0.2">
      <c r="B141" s="166"/>
      <c r="D141" s="138" t="s">
        <v>330</v>
      </c>
      <c r="E141" s="167" t="s">
        <v>19</v>
      </c>
      <c r="F141" s="168" t="s">
        <v>333</v>
      </c>
      <c r="H141" s="169">
        <v>10.414999999999999</v>
      </c>
      <c r="I141" s="170"/>
      <c r="L141" s="166"/>
      <c r="M141" s="171"/>
      <c r="T141" s="172"/>
      <c r="AT141" s="167" t="s">
        <v>330</v>
      </c>
      <c r="AU141" s="167" t="s">
        <v>79</v>
      </c>
      <c r="AV141" s="14" t="s">
        <v>187</v>
      </c>
      <c r="AW141" s="14" t="s">
        <v>31</v>
      </c>
      <c r="AX141" s="14" t="s">
        <v>77</v>
      </c>
      <c r="AY141" s="167" t="s">
        <v>181</v>
      </c>
    </row>
    <row r="142" spans="2:65" s="1" customFormat="1" ht="16.5" customHeight="1" x14ac:dyDescent="0.2">
      <c r="B142" s="32"/>
      <c r="C142" s="125" t="s">
        <v>196</v>
      </c>
      <c r="D142" s="125" t="s">
        <v>182</v>
      </c>
      <c r="E142" s="126" t="s">
        <v>362</v>
      </c>
      <c r="F142" s="127" t="s">
        <v>363</v>
      </c>
      <c r="G142" s="128" t="s">
        <v>326</v>
      </c>
      <c r="H142" s="129">
        <v>280.58999999999997</v>
      </c>
      <c r="I142" s="130"/>
      <c r="J142" s="131">
        <f>ROUND(I142*H142,2)</f>
        <v>0</v>
      </c>
      <c r="K142" s="127" t="s">
        <v>327</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209</v>
      </c>
    </row>
    <row r="143" spans="2:65" s="1" customFormat="1" ht="11.25" x14ac:dyDescent="0.2">
      <c r="B143" s="32"/>
      <c r="D143" s="151" t="s">
        <v>328</v>
      </c>
      <c r="F143" s="152" t="s">
        <v>364</v>
      </c>
      <c r="I143" s="140"/>
      <c r="L143" s="32"/>
      <c r="M143" s="141"/>
      <c r="T143" s="53"/>
      <c r="AT143" s="17" t="s">
        <v>328</v>
      </c>
      <c r="AU143" s="17" t="s">
        <v>79</v>
      </c>
    </row>
    <row r="144" spans="2:65" s="12" customFormat="1" ht="11.25" x14ac:dyDescent="0.2">
      <c r="B144" s="153"/>
      <c r="D144" s="138" t="s">
        <v>330</v>
      </c>
      <c r="E144" s="154" t="s">
        <v>19</v>
      </c>
      <c r="F144" s="155" t="s">
        <v>350</v>
      </c>
      <c r="H144" s="154" t="s">
        <v>19</v>
      </c>
      <c r="I144" s="156"/>
      <c r="L144" s="153"/>
      <c r="M144" s="157"/>
      <c r="T144" s="158"/>
      <c r="AT144" s="154" t="s">
        <v>330</v>
      </c>
      <c r="AU144" s="154" t="s">
        <v>79</v>
      </c>
      <c r="AV144" s="12" t="s">
        <v>77</v>
      </c>
      <c r="AW144" s="12" t="s">
        <v>31</v>
      </c>
      <c r="AX144" s="12" t="s">
        <v>69</v>
      </c>
      <c r="AY144" s="154" t="s">
        <v>181</v>
      </c>
    </row>
    <row r="145" spans="2:65" s="13" customFormat="1" ht="11.25" x14ac:dyDescent="0.2">
      <c r="B145" s="159"/>
      <c r="D145" s="138" t="s">
        <v>330</v>
      </c>
      <c r="E145" s="160" t="s">
        <v>19</v>
      </c>
      <c r="F145" s="161" t="s">
        <v>351</v>
      </c>
      <c r="H145" s="162">
        <v>280.58999999999997</v>
      </c>
      <c r="I145" s="163"/>
      <c r="L145" s="159"/>
      <c r="M145" s="164"/>
      <c r="T145" s="165"/>
      <c r="AT145" s="160" t="s">
        <v>330</v>
      </c>
      <c r="AU145" s="160" t="s">
        <v>79</v>
      </c>
      <c r="AV145" s="13" t="s">
        <v>79</v>
      </c>
      <c r="AW145" s="13" t="s">
        <v>31</v>
      </c>
      <c r="AX145" s="13" t="s">
        <v>69</v>
      </c>
      <c r="AY145" s="160" t="s">
        <v>181</v>
      </c>
    </row>
    <row r="146" spans="2:65" s="14" customFormat="1" ht="11.25" x14ac:dyDescent="0.2">
      <c r="B146" s="166"/>
      <c r="D146" s="138" t="s">
        <v>330</v>
      </c>
      <c r="E146" s="167" t="s">
        <v>19</v>
      </c>
      <c r="F146" s="168" t="s">
        <v>333</v>
      </c>
      <c r="H146" s="169">
        <v>280.58999999999997</v>
      </c>
      <c r="I146" s="170"/>
      <c r="L146" s="166"/>
      <c r="M146" s="171"/>
      <c r="T146" s="172"/>
      <c r="AT146" s="167" t="s">
        <v>330</v>
      </c>
      <c r="AU146" s="167" t="s">
        <v>79</v>
      </c>
      <c r="AV146" s="14" t="s">
        <v>187</v>
      </c>
      <c r="AW146" s="14" t="s">
        <v>31</v>
      </c>
      <c r="AX146" s="14" t="s">
        <v>77</v>
      </c>
      <c r="AY146" s="167" t="s">
        <v>181</v>
      </c>
    </row>
    <row r="147" spans="2:65" s="1" customFormat="1" ht="16.5" customHeight="1" x14ac:dyDescent="0.2">
      <c r="B147" s="32"/>
      <c r="C147" s="125" t="s">
        <v>210</v>
      </c>
      <c r="D147" s="125" t="s">
        <v>182</v>
      </c>
      <c r="E147" s="126" t="s">
        <v>365</v>
      </c>
      <c r="F147" s="127" t="s">
        <v>366</v>
      </c>
      <c r="G147" s="128" t="s">
        <v>326</v>
      </c>
      <c r="H147" s="129">
        <v>188.5275</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213</v>
      </c>
    </row>
    <row r="148" spans="2:65" s="1" customFormat="1" ht="11.25" x14ac:dyDescent="0.2">
      <c r="B148" s="32"/>
      <c r="D148" s="151" t="s">
        <v>328</v>
      </c>
      <c r="F148" s="152" t="s">
        <v>367</v>
      </c>
      <c r="I148" s="140"/>
      <c r="L148" s="32"/>
      <c r="M148" s="141"/>
      <c r="T148" s="53"/>
      <c r="AT148" s="17" t="s">
        <v>328</v>
      </c>
      <c r="AU148" s="17" t="s">
        <v>79</v>
      </c>
    </row>
    <row r="149" spans="2:65" s="12" customFormat="1" ht="11.25" x14ac:dyDescent="0.2">
      <c r="B149" s="153"/>
      <c r="D149" s="138" t="s">
        <v>330</v>
      </c>
      <c r="E149" s="154" t="s">
        <v>19</v>
      </c>
      <c r="F149" s="155" t="s">
        <v>368</v>
      </c>
      <c r="H149" s="154" t="s">
        <v>19</v>
      </c>
      <c r="I149" s="156"/>
      <c r="L149" s="153"/>
      <c r="M149" s="157"/>
      <c r="T149" s="158"/>
      <c r="AT149" s="154" t="s">
        <v>330</v>
      </c>
      <c r="AU149" s="154" t="s">
        <v>79</v>
      </c>
      <c r="AV149" s="12" t="s">
        <v>77</v>
      </c>
      <c r="AW149" s="12" t="s">
        <v>31</v>
      </c>
      <c r="AX149" s="12" t="s">
        <v>69</v>
      </c>
      <c r="AY149" s="154" t="s">
        <v>181</v>
      </c>
    </row>
    <row r="150" spans="2:65" s="13" customFormat="1" ht="11.25" x14ac:dyDescent="0.2">
      <c r="B150" s="159"/>
      <c r="D150" s="138" t="s">
        <v>330</v>
      </c>
      <c r="E150" s="160" t="s">
        <v>19</v>
      </c>
      <c r="F150" s="161" t="s">
        <v>369</v>
      </c>
      <c r="H150" s="162">
        <v>188.5275</v>
      </c>
      <c r="I150" s="163"/>
      <c r="L150" s="159"/>
      <c r="M150" s="164"/>
      <c r="T150" s="165"/>
      <c r="AT150" s="160" t="s">
        <v>330</v>
      </c>
      <c r="AU150" s="160" t="s">
        <v>79</v>
      </c>
      <c r="AV150" s="13" t="s">
        <v>79</v>
      </c>
      <c r="AW150" s="13" t="s">
        <v>31</v>
      </c>
      <c r="AX150" s="13" t="s">
        <v>69</v>
      </c>
      <c r="AY150" s="160" t="s">
        <v>181</v>
      </c>
    </row>
    <row r="151" spans="2:65" s="14" customFormat="1" ht="11.25" x14ac:dyDescent="0.2">
      <c r="B151" s="166"/>
      <c r="D151" s="138" t="s">
        <v>330</v>
      </c>
      <c r="E151" s="167" t="s">
        <v>19</v>
      </c>
      <c r="F151" s="168" t="s">
        <v>333</v>
      </c>
      <c r="H151" s="169">
        <v>188.5275</v>
      </c>
      <c r="I151" s="170"/>
      <c r="L151" s="166"/>
      <c r="M151" s="171"/>
      <c r="T151" s="172"/>
      <c r="AT151" s="167" t="s">
        <v>330</v>
      </c>
      <c r="AU151" s="167" t="s">
        <v>79</v>
      </c>
      <c r="AV151" s="14" t="s">
        <v>187</v>
      </c>
      <c r="AW151" s="14" t="s">
        <v>31</v>
      </c>
      <c r="AX151" s="14" t="s">
        <v>77</v>
      </c>
      <c r="AY151" s="167" t="s">
        <v>181</v>
      </c>
    </row>
    <row r="152" spans="2:65" s="1" customFormat="1" ht="16.5" customHeight="1" x14ac:dyDescent="0.2">
      <c r="B152" s="32"/>
      <c r="C152" s="125" t="s">
        <v>200</v>
      </c>
      <c r="D152" s="125" t="s">
        <v>182</v>
      </c>
      <c r="E152" s="126" t="s">
        <v>370</v>
      </c>
      <c r="F152" s="127" t="s">
        <v>371</v>
      </c>
      <c r="G152" s="128" t="s">
        <v>326</v>
      </c>
      <c r="H152" s="129">
        <v>448.94400000000002</v>
      </c>
      <c r="I152" s="130"/>
      <c r="J152" s="131">
        <f>ROUND(I152*H152,2)</f>
        <v>0</v>
      </c>
      <c r="K152" s="127" t="s">
        <v>327</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218</v>
      </c>
    </row>
    <row r="153" spans="2:65" s="1" customFormat="1" ht="11.25" x14ac:dyDescent="0.2">
      <c r="B153" s="32"/>
      <c r="D153" s="151" t="s">
        <v>328</v>
      </c>
      <c r="F153" s="152" t="s">
        <v>372</v>
      </c>
      <c r="I153" s="140"/>
      <c r="L153" s="32"/>
      <c r="M153" s="141"/>
      <c r="T153" s="53"/>
      <c r="AT153" s="17" t="s">
        <v>328</v>
      </c>
      <c r="AU153" s="17" t="s">
        <v>79</v>
      </c>
    </row>
    <row r="154" spans="2:65" s="12" customFormat="1" ht="11.25" x14ac:dyDescent="0.2">
      <c r="B154" s="153"/>
      <c r="D154" s="138" t="s">
        <v>330</v>
      </c>
      <c r="E154" s="154" t="s">
        <v>19</v>
      </c>
      <c r="F154" s="155" t="s">
        <v>373</v>
      </c>
      <c r="H154" s="154" t="s">
        <v>19</v>
      </c>
      <c r="I154" s="156"/>
      <c r="L154" s="153"/>
      <c r="M154" s="157"/>
      <c r="T154" s="158"/>
      <c r="AT154" s="154" t="s">
        <v>330</v>
      </c>
      <c r="AU154" s="154" t="s">
        <v>79</v>
      </c>
      <c r="AV154" s="12" t="s">
        <v>77</v>
      </c>
      <c r="AW154" s="12" t="s">
        <v>31</v>
      </c>
      <c r="AX154" s="12" t="s">
        <v>69</v>
      </c>
      <c r="AY154" s="154" t="s">
        <v>181</v>
      </c>
    </row>
    <row r="155" spans="2:65" s="13" customFormat="1" ht="11.25" x14ac:dyDescent="0.2">
      <c r="B155" s="159"/>
      <c r="D155" s="138" t="s">
        <v>330</v>
      </c>
      <c r="E155" s="160" t="s">
        <v>19</v>
      </c>
      <c r="F155" s="161" t="s">
        <v>374</v>
      </c>
      <c r="H155" s="162">
        <v>448.94400000000002</v>
      </c>
      <c r="I155" s="163"/>
      <c r="L155" s="159"/>
      <c r="M155" s="164"/>
      <c r="T155" s="165"/>
      <c r="AT155" s="160" t="s">
        <v>330</v>
      </c>
      <c r="AU155" s="160" t="s">
        <v>79</v>
      </c>
      <c r="AV155" s="13" t="s">
        <v>79</v>
      </c>
      <c r="AW155" s="13" t="s">
        <v>31</v>
      </c>
      <c r="AX155" s="13" t="s">
        <v>69</v>
      </c>
      <c r="AY155" s="160" t="s">
        <v>181</v>
      </c>
    </row>
    <row r="156" spans="2:65" s="14" customFormat="1" ht="11.25" x14ac:dyDescent="0.2">
      <c r="B156" s="166"/>
      <c r="D156" s="138" t="s">
        <v>330</v>
      </c>
      <c r="E156" s="167" t="s">
        <v>19</v>
      </c>
      <c r="F156" s="168" t="s">
        <v>333</v>
      </c>
      <c r="H156" s="169">
        <v>448.94400000000002</v>
      </c>
      <c r="I156" s="170"/>
      <c r="L156" s="166"/>
      <c r="M156" s="171"/>
      <c r="T156" s="172"/>
      <c r="AT156" s="167" t="s">
        <v>330</v>
      </c>
      <c r="AU156" s="167" t="s">
        <v>79</v>
      </c>
      <c r="AV156" s="14" t="s">
        <v>187</v>
      </c>
      <c r="AW156" s="14" t="s">
        <v>31</v>
      </c>
      <c r="AX156" s="14" t="s">
        <v>77</v>
      </c>
      <c r="AY156" s="167" t="s">
        <v>181</v>
      </c>
    </row>
    <row r="157" spans="2:65" s="1" customFormat="1" ht="16.5" customHeight="1" x14ac:dyDescent="0.2">
      <c r="B157" s="32"/>
      <c r="C157" s="125" t="s">
        <v>219</v>
      </c>
      <c r="D157" s="125" t="s">
        <v>182</v>
      </c>
      <c r="E157" s="126" t="s">
        <v>375</v>
      </c>
      <c r="F157" s="127" t="s">
        <v>376</v>
      </c>
      <c r="G157" s="128" t="s">
        <v>326</v>
      </c>
      <c r="H157" s="129">
        <v>269.32499999999999</v>
      </c>
      <c r="I157" s="130"/>
      <c r="J157" s="131">
        <f>ROUND(I157*H157,2)</f>
        <v>0</v>
      </c>
      <c r="K157" s="127" t="s">
        <v>327</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222</v>
      </c>
    </row>
    <row r="158" spans="2:65" s="1" customFormat="1" ht="11.25" x14ac:dyDescent="0.2">
      <c r="B158" s="32"/>
      <c r="D158" s="151" t="s">
        <v>328</v>
      </c>
      <c r="F158" s="152" t="s">
        <v>377</v>
      </c>
      <c r="I158" s="140"/>
      <c r="L158" s="32"/>
      <c r="M158" s="141"/>
      <c r="T158" s="53"/>
      <c r="AT158" s="17" t="s">
        <v>328</v>
      </c>
      <c r="AU158" s="17" t="s">
        <v>79</v>
      </c>
    </row>
    <row r="159" spans="2:65" s="12" customFormat="1" ht="11.25" x14ac:dyDescent="0.2">
      <c r="B159" s="153"/>
      <c r="D159" s="138" t="s">
        <v>330</v>
      </c>
      <c r="E159" s="154" t="s">
        <v>19</v>
      </c>
      <c r="F159" s="155" t="s">
        <v>378</v>
      </c>
      <c r="H159" s="154" t="s">
        <v>19</v>
      </c>
      <c r="I159" s="156"/>
      <c r="L159" s="153"/>
      <c r="M159" s="157"/>
      <c r="T159" s="158"/>
      <c r="AT159" s="154" t="s">
        <v>330</v>
      </c>
      <c r="AU159" s="154" t="s">
        <v>79</v>
      </c>
      <c r="AV159" s="12" t="s">
        <v>77</v>
      </c>
      <c r="AW159" s="12" t="s">
        <v>31</v>
      </c>
      <c r="AX159" s="12" t="s">
        <v>69</v>
      </c>
      <c r="AY159" s="154" t="s">
        <v>181</v>
      </c>
    </row>
    <row r="160" spans="2:65" s="13" customFormat="1" ht="11.25" x14ac:dyDescent="0.2">
      <c r="B160" s="159"/>
      <c r="D160" s="138" t="s">
        <v>330</v>
      </c>
      <c r="E160" s="160" t="s">
        <v>19</v>
      </c>
      <c r="F160" s="161" t="s">
        <v>379</v>
      </c>
      <c r="H160" s="162">
        <v>269.32499999999999</v>
      </c>
      <c r="I160" s="163"/>
      <c r="L160" s="159"/>
      <c r="M160" s="164"/>
      <c r="T160" s="165"/>
      <c r="AT160" s="160" t="s">
        <v>330</v>
      </c>
      <c r="AU160" s="160" t="s">
        <v>79</v>
      </c>
      <c r="AV160" s="13" t="s">
        <v>79</v>
      </c>
      <c r="AW160" s="13" t="s">
        <v>31</v>
      </c>
      <c r="AX160" s="13" t="s">
        <v>69</v>
      </c>
      <c r="AY160" s="160" t="s">
        <v>181</v>
      </c>
    </row>
    <row r="161" spans="2:65" s="14" customFormat="1" ht="11.25" x14ac:dyDescent="0.2">
      <c r="B161" s="166"/>
      <c r="D161" s="138" t="s">
        <v>330</v>
      </c>
      <c r="E161" s="167" t="s">
        <v>19</v>
      </c>
      <c r="F161" s="168" t="s">
        <v>333</v>
      </c>
      <c r="H161" s="169">
        <v>269.32499999999999</v>
      </c>
      <c r="I161" s="170"/>
      <c r="L161" s="166"/>
      <c r="M161" s="171"/>
      <c r="T161" s="172"/>
      <c r="AT161" s="167" t="s">
        <v>330</v>
      </c>
      <c r="AU161" s="167" t="s">
        <v>79</v>
      </c>
      <c r="AV161" s="14" t="s">
        <v>187</v>
      </c>
      <c r="AW161" s="14" t="s">
        <v>31</v>
      </c>
      <c r="AX161" s="14" t="s">
        <v>77</v>
      </c>
      <c r="AY161" s="167" t="s">
        <v>181</v>
      </c>
    </row>
    <row r="162" spans="2:65" s="1" customFormat="1" ht="21.75" customHeight="1" x14ac:dyDescent="0.2">
      <c r="B162" s="32"/>
      <c r="C162" s="125" t="s">
        <v>8</v>
      </c>
      <c r="D162" s="125" t="s">
        <v>182</v>
      </c>
      <c r="E162" s="126" t="s">
        <v>380</v>
      </c>
      <c r="F162" s="127" t="s">
        <v>381</v>
      </c>
      <c r="G162" s="128" t="s">
        <v>326</v>
      </c>
      <c r="H162" s="129">
        <v>10.414999999999999</v>
      </c>
      <c r="I162" s="130"/>
      <c r="J162" s="131">
        <f>ROUND(I162*H162,2)</f>
        <v>0</v>
      </c>
      <c r="K162" s="127" t="s">
        <v>327</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225</v>
      </c>
    </row>
    <row r="163" spans="2:65" s="1" customFormat="1" ht="11.25" x14ac:dyDescent="0.2">
      <c r="B163" s="32"/>
      <c r="D163" s="151" t="s">
        <v>328</v>
      </c>
      <c r="F163" s="152" t="s">
        <v>382</v>
      </c>
      <c r="I163" s="140"/>
      <c r="L163" s="32"/>
      <c r="M163" s="141"/>
      <c r="T163" s="53"/>
      <c r="AT163" s="17" t="s">
        <v>328</v>
      </c>
      <c r="AU163" s="17" t="s">
        <v>79</v>
      </c>
    </row>
    <row r="164" spans="2:65" s="12" customFormat="1" ht="22.5" x14ac:dyDescent="0.2">
      <c r="B164" s="153"/>
      <c r="D164" s="138" t="s">
        <v>330</v>
      </c>
      <c r="E164" s="154" t="s">
        <v>19</v>
      </c>
      <c r="F164" s="155" t="s">
        <v>383</v>
      </c>
      <c r="H164" s="154" t="s">
        <v>19</v>
      </c>
      <c r="I164" s="156"/>
      <c r="L164" s="153"/>
      <c r="M164" s="157"/>
      <c r="T164" s="158"/>
      <c r="AT164" s="154" t="s">
        <v>330</v>
      </c>
      <c r="AU164" s="154" t="s">
        <v>79</v>
      </c>
      <c r="AV164" s="12" t="s">
        <v>77</v>
      </c>
      <c r="AW164" s="12" t="s">
        <v>31</v>
      </c>
      <c r="AX164" s="12" t="s">
        <v>69</v>
      </c>
      <c r="AY164" s="154" t="s">
        <v>181</v>
      </c>
    </row>
    <row r="165" spans="2:65" s="13" customFormat="1" ht="11.25" x14ac:dyDescent="0.2">
      <c r="B165" s="159"/>
      <c r="D165" s="138" t="s">
        <v>330</v>
      </c>
      <c r="E165" s="160" t="s">
        <v>19</v>
      </c>
      <c r="F165" s="161" t="s">
        <v>361</v>
      </c>
      <c r="H165" s="162">
        <v>10.414999999999999</v>
      </c>
      <c r="I165" s="163"/>
      <c r="L165" s="159"/>
      <c r="M165" s="164"/>
      <c r="T165" s="165"/>
      <c r="AT165" s="160" t="s">
        <v>330</v>
      </c>
      <c r="AU165" s="160" t="s">
        <v>79</v>
      </c>
      <c r="AV165" s="13" t="s">
        <v>79</v>
      </c>
      <c r="AW165" s="13" t="s">
        <v>31</v>
      </c>
      <c r="AX165" s="13" t="s">
        <v>69</v>
      </c>
      <c r="AY165" s="160" t="s">
        <v>181</v>
      </c>
    </row>
    <row r="166" spans="2:65" s="14" customFormat="1" ht="11.25" x14ac:dyDescent="0.2">
      <c r="B166" s="166"/>
      <c r="D166" s="138" t="s">
        <v>330</v>
      </c>
      <c r="E166" s="167" t="s">
        <v>19</v>
      </c>
      <c r="F166" s="168" t="s">
        <v>333</v>
      </c>
      <c r="H166" s="169">
        <v>10.414999999999999</v>
      </c>
      <c r="I166" s="170"/>
      <c r="L166" s="166"/>
      <c r="M166" s="171"/>
      <c r="T166" s="172"/>
      <c r="AT166" s="167" t="s">
        <v>330</v>
      </c>
      <c r="AU166" s="167" t="s">
        <v>79</v>
      </c>
      <c r="AV166" s="14" t="s">
        <v>187</v>
      </c>
      <c r="AW166" s="14" t="s">
        <v>31</v>
      </c>
      <c r="AX166" s="14" t="s">
        <v>77</v>
      </c>
      <c r="AY166" s="167" t="s">
        <v>181</v>
      </c>
    </row>
    <row r="167" spans="2:65" s="1" customFormat="1" ht="16.5" customHeight="1" x14ac:dyDescent="0.2">
      <c r="B167" s="32"/>
      <c r="C167" s="125" t="s">
        <v>226</v>
      </c>
      <c r="D167" s="125" t="s">
        <v>182</v>
      </c>
      <c r="E167" s="126" t="s">
        <v>384</v>
      </c>
      <c r="F167" s="127" t="s">
        <v>385</v>
      </c>
      <c r="G167" s="128" t="s">
        <v>326</v>
      </c>
      <c r="H167" s="129">
        <v>93.46405</v>
      </c>
      <c r="I167" s="130"/>
      <c r="J167" s="131">
        <f>ROUND(I167*H167,2)</f>
        <v>0</v>
      </c>
      <c r="K167" s="127" t="s">
        <v>327</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229</v>
      </c>
    </row>
    <row r="168" spans="2:65" s="1" customFormat="1" ht="11.25" x14ac:dyDescent="0.2">
      <c r="B168" s="32"/>
      <c r="D168" s="151" t="s">
        <v>328</v>
      </c>
      <c r="F168" s="152" t="s">
        <v>386</v>
      </c>
      <c r="I168" s="140"/>
      <c r="L168" s="32"/>
      <c r="M168" s="141"/>
      <c r="T168" s="53"/>
      <c r="AT168" s="17" t="s">
        <v>328</v>
      </c>
      <c r="AU168" s="17" t="s">
        <v>79</v>
      </c>
    </row>
    <row r="169" spans="2:65" s="13" customFormat="1" ht="22.5" x14ac:dyDescent="0.2">
      <c r="B169" s="159"/>
      <c r="D169" s="138" t="s">
        <v>330</v>
      </c>
      <c r="E169" s="160" t="s">
        <v>19</v>
      </c>
      <c r="F169" s="161" t="s">
        <v>387</v>
      </c>
      <c r="H169" s="162">
        <v>93.46405</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93.46405</v>
      </c>
      <c r="I170" s="170"/>
      <c r="L170" s="166"/>
      <c r="M170" s="171"/>
      <c r="T170" s="172"/>
      <c r="AT170" s="167" t="s">
        <v>330</v>
      </c>
      <c r="AU170" s="167" t="s">
        <v>79</v>
      </c>
      <c r="AV170" s="14" t="s">
        <v>187</v>
      </c>
      <c r="AW170" s="14" t="s">
        <v>31</v>
      </c>
      <c r="AX170" s="14" t="s">
        <v>77</v>
      </c>
      <c r="AY170" s="167" t="s">
        <v>181</v>
      </c>
    </row>
    <row r="171" spans="2:65" s="1" customFormat="1" ht="16.5" customHeight="1" x14ac:dyDescent="0.2">
      <c r="B171" s="32"/>
      <c r="C171" s="125" t="s">
        <v>206</v>
      </c>
      <c r="D171" s="125" t="s">
        <v>182</v>
      </c>
      <c r="E171" s="126" t="s">
        <v>388</v>
      </c>
      <c r="F171" s="127" t="s">
        <v>389</v>
      </c>
      <c r="G171" s="128" t="s">
        <v>326</v>
      </c>
      <c r="H171" s="129">
        <v>139.16900000000001</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232</v>
      </c>
    </row>
    <row r="172" spans="2:65" s="1" customFormat="1" ht="11.25" x14ac:dyDescent="0.2">
      <c r="B172" s="32"/>
      <c r="D172" s="151" t="s">
        <v>328</v>
      </c>
      <c r="F172" s="152" t="s">
        <v>390</v>
      </c>
      <c r="I172" s="140"/>
      <c r="L172" s="32"/>
      <c r="M172" s="141"/>
      <c r="T172" s="53"/>
      <c r="AT172" s="17" t="s">
        <v>328</v>
      </c>
      <c r="AU172" s="17" t="s">
        <v>79</v>
      </c>
    </row>
    <row r="173" spans="2:65" s="12" customFormat="1" ht="11.25" x14ac:dyDescent="0.2">
      <c r="B173" s="153"/>
      <c r="D173" s="138" t="s">
        <v>330</v>
      </c>
      <c r="E173" s="154" t="s">
        <v>19</v>
      </c>
      <c r="F173" s="155" t="s">
        <v>391</v>
      </c>
      <c r="H173" s="154" t="s">
        <v>19</v>
      </c>
      <c r="I173" s="156"/>
      <c r="L173" s="153"/>
      <c r="M173" s="157"/>
      <c r="T173" s="158"/>
      <c r="AT173" s="154" t="s">
        <v>330</v>
      </c>
      <c r="AU173" s="154" t="s">
        <v>79</v>
      </c>
      <c r="AV173" s="12" t="s">
        <v>77</v>
      </c>
      <c r="AW173" s="12" t="s">
        <v>31</v>
      </c>
      <c r="AX173" s="12" t="s">
        <v>69</v>
      </c>
      <c r="AY173" s="154" t="s">
        <v>181</v>
      </c>
    </row>
    <row r="174" spans="2:65" s="13" customFormat="1" ht="11.25" x14ac:dyDescent="0.2">
      <c r="B174" s="159"/>
      <c r="D174" s="138" t="s">
        <v>330</v>
      </c>
      <c r="E174" s="160" t="s">
        <v>19</v>
      </c>
      <c r="F174" s="161" t="s">
        <v>392</v>
      </c>
      <c r="H174" s="162">
        <v>112.236</v>
      </c>
      <c r="I174" s="163"/>
      <c r="L174" s="159"/>
      <c r="M174" s="164"/>
      <c r="T174" s="165"/>
      <c r="AT174" s="160" t="s">
        <v>330</v>
      </c>
      <c r="AU174" s="160" t="s">
        <v>79</v>
      </c>
      <c r="AV174" s="13" t="s">
        <v>79</v>
      </c>
      <c r="AW174" s="13" t="s">
        <v>31</v>
      </c>
      <c r="AX174" s="13" t="s">
        <v>69</v>
      </c>
      <c r="AY174" s="160" t="s">
        <v>181</v>
      </c>
    </row>
    <row r="175" spans="2:65" s="13" customFormat="1" ht="11.25" x14ac:dyDescent="0.2">
      <c r="B175" s="159"/>
      <c r="D175" s="138" t="s">
        <v>330</v>
      </c>
      <c r="E175" s="160" t="s">
        <v>19</v>
      </c>
      <c r="F175" s="161" t="s">
        <v>393</v>
      </c>
      <c r="H175" s="162">
        <v>26.933</v>
      </c>
      <c r="I175" s="163"/>
      <c r="L175" s="159"/>
      <c r="M175" s="164"/>
      <c r="T175" s="165"/>
      <c r="AT175" s="160" t="s">
        <v>330</v>
      </c>
      <c r="AU175" s="160" t="s">
        <v>79</v>
      </c>
      <c r="AV175" s="13" t="s">
        <v>79</v>
      </c>
      <c r="AW175" s="13" t="s">
        <v>31</v>
      </c>
      <c r="AX175" s="13" t="s">
        <v>69</v>
      </c>
      <c r="AY175" s="160" t="s">
        <v>181</v>
      </c>
    </row>
    <row r="176" spans="2:65" s="14" customFormat="1" ht="11.25" x14ac:dyDescent="0.2">
      <c r="B176" s="166"/>
      <c r="D176" s="138" t="s">
        <v>330</v>
      </c>
      <c r="E176" s="167" t="s">
        <v>19</v>
      </c>
      <c r="F176" s="168" t="s">
        <v>333</v>
      </c>
      <c r="H176" s="169">
        <v>139.16900000000001</v>
      </c>
      <c r="I176" s="170"/>
      <c r="L176" s="166"/>
      <c r="M176" s="171"/>
      <c r="T176" s="172"/>
      <c r="AT176" s="167" t="s">
        <v>330</v>
      </c>
      <c r="AU176" s="167" t="s">
        <v>79</v>
      </c>
      <c r="AV176" s="14" t="s">
        <v>187</v>
      </c>
      <c r="AW176" s="14" t="s">
        <v>31</v>
      </c>
      <c r="AX176" s="14" t="s">
        <v>77</v>
      </c>
      <c r="AY176" s="167" t="s">
        <v>181</v>
      </c>
    </row>
    <row r="177" spans="2:65" s="1" customFormat="1" ht="16.5" customHeight="1" x14ac:dyDescent="0.2">
      <c r="B177" s="32"/>
      <c r="C177" s="125" t="s">
        <v>233</v>
      </c>
      <c r="D177" s="125" t="s">
        <v>182</v>
      </c>
      <c r="E177" s="126" t="s">
        <v>394</v>
      </c>
      <c r="F177" s="127" t="s">
        <v>395</v>
      </c>
      <c r="G177" s="128" t="s">
        <v>326</v>
      </c>
      <c r="H177" s="129">
        <v>803.57299999999998</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x14ac:dyDescent="0.2">
      <c r="B178" s="32"/>
      <c r="D178" s="151" t="s">
        <v>328</v>
      </c>
      <c r="F178" s="152" t="s">
        <v>396</v>
      </c>
      <c r="I178" s="140"/>
      <c r="L178" s="32"/>
      <c r="M178" s="141"/>
      <c r="T178" s="53"/>
      <c r="AT178" s="17" t="s">
        <v>328</v>
      </c>
      <c r="AU178" s="17" t="s">
        <v>79</v>
      </c>
    </row>
    <row r="179" spans="2:65" s="12" customFormat="1" ht="11.25" x14ac:dyDescent="0.2">
      <c r="B179" s="153"/>
      <c r="D179" s="138" t="s">
        <v>330</v>
      </c>
      <c r="E179" s="154" t="s">
        <v>19</v>
      </c>
      <c r="F179" s="155" t="s">
        <v>391</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397</v>
      </c>
      <c r="H180" s="162">
        <v>561.17999999999995</v>
      </c>
      <c r="I180" s="163"/>
      <c r="L180" s="159"/>
      <c r="M180" s="164"/>
      <c r="T180" s="165"/>
      <c r="AT180" s="160" t="s">
        <v>330</v>
      </c>
      <c r="AU180" s="160" t="s">
        <v>79</v>
      </c>
      <c r="AV180" s="13" t="s">
        <v>79</v>
      </c>
      <c r="AW180" s="13" t="s">
        <v>31</v>
      </c>
      <c r="AX180" s="13" t="s">
        <v>69</v>
      </c>
      <c r="AY180" s="160" t="s">
        <v>181</v>
      </c>
    </row>
    <row r="181" spans="2:65" s="13" customFormat="1" ht="11.25" x14ac:dyDescent="0.2">
      <c r="B181" s="159"/>
      <c r="D181" s="138" t="s">
        <v>330</v>
      </c>
      <c r="E181" s="160" t="s">
        <v>19</v>
      </c>
      <c r="F181" s="161" t="s">
        <v>398</v>
      </c>
      <c r="H181" s="162">
        <v>242.393</v>
      </c>
      <c r="I181" s="163"/>
      <c r="L181" s="159"/>
      <c r="M181" s="164"/>
      <c r="T181" s="165"/>
      <c r="AT181" s="160" t="s">
        <v>330</v>
      </c>
      <c r="AU181" s="160" t="s">
        <v>79</v>
      </c>
      <c r="AV181" s="13" t="s">
        <v>79</v>
      </c>
      <c r="AW181" s="13" t="s">
        <v>31</v>
      </c>
      <c r="AX181" s="13" t="s">
        <v>69</v>
      </c>
      <c r="AY181" s="160" t="s">
        <v>181</v>
      </c>
    </row>
    <row r="182" spans="2:65" s="14" customFormat="1" ht="11.25" x14ac:dyDescent="0.2">
      <c r="B182" s="166"/>
      <c r="D182" s="138" t="s">
        <v>330</v>
      </c>
      <c r="E182" s="167" t="s">
        <v>19</v>
      </c>
      <c r="F182" s="168" t="s">
        <v>333</v>
      </c>
      <c r="H182" s="169">
        <v>803.57299999999998</v>
      </c>
      <c r="I182" s="170"/>
      <c r="L182" s="166"/>
      <c r="M182" s="171"/>
      <c r="T182" s="172"/>
      <c r="AT182" s="167" t="s">
        <v>330</v>
      </c>
      <c r="AU182" s="167" t="s">
        <v>79</v>
      </c>
      <c r="AV182" s="14" t="s">
        <v>187</v>
      </c>
      <c r="AW182" s="14" t="s">
        <v>31</v>
      </c>
      <c r="AX182" s="14" t="s">
        <v>77</v>
      </c>
      <c r="AY182" s="167" t="s">
        <v>181</v>
      </c>
    </row>
    <row r="183" spans="2:65" s="1" customFormat="1" ht="16.5" customHeight="1" x14ac:dyDescent="0.2">
      <c r="B183" s="32"/>
      <c r="C183" s="125" t="s">
        <v>209</v>
      </c>
      <c r="D183" s="125" t="s">
        <v>182</v>
      </c>
      <c r="E183" s="126" t="s">
        <v>399</v>
      </c>
      <c r="F183" s="127" t="s">
        <v>400</v>
      </c>
      <c r="G183" s="128" t="s">
        <v>326</v>
      </c>
      <c r="H183" s="129">
        <v>718.26900000000001</v>
      </c>
      <c r="I183" s="130"/>
      <c r="J183" s="131">
        <f>ROUND(I183*H183,2)</f>
        <v>0</v>
      </c>
      <c r="K183" s="127" t="s">
        <v>327</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239</v>
      </c>
    </row>
    <row r="184" spans="2:65" s="1" customFormat="1" ht="11.25" x14ac:dyDescent="0.2">
      <c r="B184" s="32"/>
      <c r="D184" s="151" t="s">
        <v>328</v>
      </c>
      <c r="F184" s="152" t="s">
        <v>401</v>
      </c>
      <c r="I184" s="140"/>
      <c r="L184" s="32"/>
      <c r="M184" s="141"/>
      <c r="T184" s="53"/>
      <c r="AT184" s="17" t="s">
        <v>328</v>
      </c>
      <c r="AU184" s="17" t="s">
        <v>79</v>
      </c>
    </row>
    <row r="185" spans="2:65" s="12" customFormat="1" ht="11.25" x14ac:dyDescent="0.2">
      <c r="B185" s="153"/>
      <c r="D185" s="138" t="s">
        <v>330</v>
      </c>
      <c r="E185" s="154" t="s">
        <v>19</v>
      </c>
      <c r="F185" s="155" t="s">
        <v>391</v>
      </c>
      <c r="H185" s="154" t="s">
        <v>19</v>
      </c>
      <c r="I185" s="156"/>
      <c r="L185" s="153"/>
      <c r="M185" s="157"/>
      <c r="T185" s="158"/>
      <c r="AT185" s="154" t="s">
        <v>330</v>
      </c>
      <c r="AU185" s="154" t="s">
        <v>79</v>
      </c>
      <c r="AV185" s="12" t="s">
        <v>77</v>
      </c>
      <c r="AW185" s="12" t="s">
        <v>31</v>
      </c>
      <c r="AX185" s="12" t="s">
        <v>69</v>
      </c>
      <c r="AY185" s="154" t="s">
        <v>181</v>
      </c>
    </row>
    <row r="186" spans="2:65" s="13" customFormat="1" ht="11.25" x14ac:dyDescent="0.2">
      <c r="B186" s="159"/>
      <c r="D186" s="138" t="s">
        <v>330</v>
      </c>
      <c r="E186" s="160" t="s">
        <v>19</v>
      </c>
      <c r="F186" s="161" t="s">
        <v>402</v>
      </c>
      <c r="H186" s="162">
        <v>448.94400000000002</v>
      </c>
      <c r="I186" s="163"/>
      <c r="L186" s="159"/>
      <c r="M186" s="164"/>
      <c r="T186" s="165"/>
      <c r="AT186" s="160" t="s">
        <v>330</v>
      </c>
      <c r="AU186" s="160" t="s">
        <v>79</v>
      </c>
      <c r="AV186" s="13" t="s">
        <v>79</v>
      </c>
      <c r="AW186" s="13" t="s">
        <v>31</v>
      </c>
      <c r="AX186" s="13" t="s">
        <v>69</v>
      </c>
      <c r="AY186" s="160" t="s">
        <v>181</v>
      </c>
    </row>
    <row r="187" spans="2:65" s="13" customFormat="1" ht="11.25" x14ac:dyDescent="0.2">
      <c r="B187" s="159"/>
      <c r="D187" s="138" t="s">
        <v>330</v>
      </c>
      <c r="E187" s="160" t="s">
        <v>19</v>
      </c>
      <c r="F187" s="161" t="s">
        <v>403</v>
      </c>
      <c r="H187" s="162">
        <v>269.32499999999999</v>
      </c>
      <c r="I187" s="163"/>
      <c r="L187" s="159"/>
      <c r="M187" s="164"/>
      <c r="T187" s="165"/>
      <c r="AT187" s="160" t="s">
        <v>330</v>
      </c>
      <c r="AU187" s="160" t="s">
        <v>79</v>
      </c>
      <c r="AV187" s="13" t="s">
        <v>79</v>
      </c>
      <c r="AW187" s="13" t="s">
        <v>31</v>
      </c>
      <c r="AX187" s="13" t="s">
        <v>69</v>
      </c>
      <c r="AY187" s="160" t="s">
        <v>181</v>
      </c>
    </row>
    <row r="188" spans="2:65" s="14" customFormat="1" ht="11.25" x14ac:dyDescent="0.2">
      <c r="B188" s="166"/>
      <c r="D188" s="138" t="s">
        <v>330</v>
      </c>
      <c r="E188" s="167" t="s">
        <v>19</v>
      </c>
      <c r="F188" s="168" t="s">
        <v>333</v>
      </c>
      <c r="H188" s="169">
        <v>718.26900000000001</v>
      </c>
      <c r="I188" s="170"/>
      <c r="L188" s="166"/>
      <c r="M188" s="171"/>
      <c r="T188" s="172"/>
      <c r="AT188" s="167" t="s">
        <v>330</v>
      </c>
      <c r="AU188" s="167" t="s">
        <v>79</v>
      </c>
      <c r="AV188" s="14" t="s">
        <v>187</v>
      </c>
      <c r="AW188" s="14" t="s">
        <v>31</v>
      </c>
      <c r="AX188" s="14" t="s">
        <v>77</v>
      </c>
      <c r="AY188" s="167" t="s">
        <v>181</v>
      </c>
    </row>
    <row r="189" spans="2:65" s="1" customFormat="1" ht="21.75" customHeight="1" x14ac:dyDescent="0.2">
      <c r="B189" s="32"/>
      <c r="C189" s="125" t="s">
        <v>404</v>
      </c>
      <c r="D189" s="125" t="s">
        <v>182</v>
      </c>
      <c r="E189" s="126" t="s">
        <v>405</v>
      </c>
      <c r="F189" s="127" t="s">
        <v>406</v>
      </c>
      <c r="G189" s="128" t="s">
        <v>326</v>
      </c>
      <c r="H189" s="129">
        <v>139.16900000000001</v>
      </c>
      <c r="I189" s="130"/>
      <c r="J189" s="131">
        <f>ROUND(I189*H189,2)</f>
        <v>0</v>
      </c>
      <c r="K189" s="127" t="s">
        <v>327</v>
      </c>
      <c r="L189" s="32"/>
      <c r="M189" s="132" t="s">
        <v>19</v>
      </c>
      <c r="N189" s="133" t="s">
        <v>40</v>
      </c>
      <c r="P189" s="134">
        <f>O189*H189</f>
        <v>0</v>
      </c>
      <c r="Q189" s="134">
        <v>0</v>
      </c>
      <c r="R189" s="134">
        <f>Q189*H189</f>
        <v>0</v>
      </c>
      <c r="S189" s="134">
        <v>0</v>
      </c>
      <c r="T189" s="135">
        <f>S189*H189</f>
        <v>0</v>
      </c>
      <c r="AR189" s="136" t="s">
        <v>187</v>
      </c>
      <c r="AT189" s="136" t="s">
        <v>182</v>
      </c>
      <c r="AU189" s="136" t="s">
        <v>79</v>
      </c>
      <c r="AY189" s="17" t="s">
        <v>181</v>
      </c>
      <c r="BE189" s="137">
        <f>IF(N189="základní",J189,0)</f>
        <v>0</v>
      </c>
      <c r="BF189" s="137">
        <f>IF(N189="snížená",J189,0)</f>
        <v>0</v>
      </c>
      <c r="BG189" s="137">
        <f>IF(N189="zákl. přenesená",J189,0)</f>
        <v>0</v>
      </c>
      <c r="BH189" s="137">
        <f>IF(N189="sníž. přenesená",J189,0)</f>
        <v>0</v>
      </c>
      <c r="BI189" s="137">
        <f>IF(N189="nulová",J189,0)</f>
        <v>0</v>
      </c>
      <c r="BJ189" s="17" t="s">
        <v>77</v>
      </c>
      <c r="BK189" s="137">
        <f>ROUND(I189*H189,2)</f>
        <v>0</v>
      </c>
      <c r="BL189" s="17" t="s">
        <v>187</v>
      </c>
      <c r="BM189" s="136" t="s">
        <v>407</v>
      </c>
    </row>
    <row r="190" spans="2:65" s="1" customFormat="1" ht="11.25" x14ac:dyDescent="0.2">
      <c r="B190" s="32"/>
      <c r="D190" s="151" t="s">
        <v>328</v>
      </c>
      <c r="F190" s="152" t="s">
        <v>408</v>
      </c>
      <c r="I190" s="140"/>
      <c r="L190" s="32"/>
      <c r="M190" s="141"/>
      <c r="T190" s="53"/>
      <c r="AT190" s="17" t="s">
        <v>328</v>
      </c>
      <c r="AU190" s="17" t="s">
        <v>79</v>
      </c>
    </row>
    <row r="191" spans="2:65" s="12" customFormat="1" ht="11.25" x14ac:dyDescent="0.2">
      <c r="B191" s="153"/>
      <c r="D191" s="138" t="s">
        <v>330</v>
      </c>
      <c r="E191" s="154" t="s">
        <v>19</v>
      </c>
      <c r="F191" s="155" t="s">
        <v>409</v>
      </c>
      <c r="H191" s="154" t="s">
        <v>19</v>
      </c>
      <c r="I191" s="156"/>
      <c r="L191" s="153"/>
      <c r="M191" s="157"/>
      <c r="T191" s="158"/>
      <c r="AT191" s="154" t="s">
        <v>330</v>
      </c>
      <c r="AU191" s="154" t="s">
        <v>79</v>
      </c>
      <c r="AV191" s="12" t="s">
        <v>77</v>
      </c>
      <c r="AW191" s="12" t="s">
        <v>31</v>
      </c>
      <c r="AX191" s="12" t="s">
        <v>69</v>
      </c>
      <c r="AY191" s="154" t="s">
        <v>181</v>
      </c>
    </row>
    <row r="192" spans="2:65" s="13" customFormat="1" ht="11.25" x14ac:dyDescent="0.2">
      <c r="B192" s="159"/>
      <c r="D192" s="138" t="s">
        <v>330</v>
      </c>
      <c r="E192" s="160" t="s">
        <v>19</v>
      </c>
      <c r="F192" s="161" t="s">
        <v>410</v>
      </c>
      <c r="H192" s="162">
        <v>139.16900000000001</v>
      </c>
      <c r="I192" s="163"/>
      <c r="L192" s="159"/>
      <c r="M192" s="164"/>
      <c r="T192" s="165"/>
      <c r="AT192" s="160" t="s">
        <v>330</v>
      </c>
      <c r="AU192" s="160" t="s">
        <v>79</v>
      </c>
      <c r="AV192" s="13" t="s">
        <v>79</v>
      </c>
      <c r="AW192" s="13" t="s">
        <v>31</v>
      </c>
      <c r="AX192" s="13" t="s">
        <v>69</v>
      </c>
      <c r="AY192" s="160" t="s">
        <v>181</v>
      </c>
    </row>
    <row r="193" spans="2:65" s="14" customFormat="1" ht="11.25" x14ac:dyDescent="0.2">
      <c r="B193" s="166"/>
      <c r="D193" s="138" t="s">
        <v>330</v>
      </c>
      <c r="E193" s="167" t="s">
        <v>19</v>
      </c>
      <c r="F193" s="168" t="s">
        <v>333</v>
      </c>
      <c r="H193" s="169">
        <v>139.16900000000001</v>
      </c>
      <c r="I193" s="170"/>
      <c r="L193" s="166"/>
      <c r="M193" s="171"/>
      <c r="T193" s="172"/>
      <c r="AT193" s="167" t="s">
        <v>330</v>
      </c>
      <c r="AU193" s="167" t="s">
        <v>79</v>
      </c>
      <c r="AV193" s="14" t="s">
        <v>187</v>
      </c>
      <c r="AW193" s="14" t="s">
        <v>31</v>
      </c>
      <c r="AX193" s="14" t="s">
        <v>77</v>
      </c>
      <c r="AY193" s="167" t="s">
        <v>181</v>
      </c>
    </row>
    <row r="194" spans="2:65" s="1" customFormat="1" ht="21.75" customHeight="1" x14ac:dyDescent="0.2">
      <c r="B194" s="32"/>
      <c r="C194" s="125" t="s">
        <v>213</v>
      </c>
      <c r="D194" s="125" t="s">
        <v>182</v>
      </c>
      <c r="E194" s="126" t="s">
        <v>411</v>
      </c>
      <c r="F194" s="127" t="s">
        <v>412</v>
      </c>
      <c r="G194" s="128" t="s">
        <v>326</v>
      </c>
      <c r="H194" s="129">
        <v>803.57299999999998</v>
      </c>
      <c r="I194" s="130"/>
      <c r="J194" s="131">
        <f>ROUND(I194*H194,2)</f>
        <v>0</v>
      </c>
      <c r="K194" s="127" t="s">
        <v>327</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242</v>
      </c>
    </row>
    <row r="195" spans="2:65" s="1" customFormat="1" ht="11.25" x14ac:dyDescent="0.2">
      <c r="B195" s="32"/>
      <c r="D195" s="151" t="s">
        <v>328</v>
      </c>
      <c r="F195" s="152" t="s">
        <v>413</v>
      </c>
      <c r="I195" s="140"/>
      <c r="L195" s="32"/>
      <c r="M195" s="141"/>
      <c r="T195" s="53"/>
      <c r="AT195" s="17" t="s">
        <v>328</v>
      </c>
      <c r="AU195" s="17" t="s">
        <v>79</v>
      </c>
    </row>
    <row r="196" spans="2:65" s="12" customFormat="1" ht="11.25" x14ac:dyDescent="0.2">
      <c r="B196" s="153"/>
      <c r="D196" s="138" t="s">
        <v>330</v>
      </c>
      <c r="E196" s="154" t="s">
        <v>19</v>
      </c>
      <c r="F196" s="155" t="s">
        <v>409</v>
      </c>
      <c r="H196" s="154" t="s">
        <v>19</v>
      </c>
      <c r="I196" s="156"/>
      <c r="L196" s="153"/>
      <c r="M196" s="157"/>
      <c r="T196" s="158"/>
      <c r="AT196" s="154" t="s">
        <v>330</v>
      </c>
      <c r="AU196" s="154" t="s">
        <v>79</v>
      </c>
      <c r="AV196" s="12" t="s">
        <v>77</v>
      </c>
      <c r="AW196" s="12" t="s">
        <v>31</v>
      </c>
      <c r="AX196" s="12" t="s">
        <v>69</v>
      </c>
      <c r="AY196" s="154" t="s">
        <v>181</v>
      </c>
    </row>
    <row r="197" spans="2:65" s="13" customFormat="1" ht="11.25" x14ac:dyDescent="0.2">
      <c r="B197" s="159"/>
      <c r="D197" s="138" t="s">
        <v>330</v>
      </c>
      <c r="E197" s="160" t="s">
        <v>19</v>
      </c>
      <c r="F197" s="161" t="s">
        <v>414</v>
      </c>
      <c r="H197" s="162">
        <v>803.57299999999998</v>
      </c>
      <c r="I197" s="163"/>
      <c r="L197" s="159"/>
      <c r="M197" s="164"/>
      <c r="T197" s="165"/>
      <c r="AT197" s="160" t="s">
        <v>330</v>
      </c>
      <c r="AU197" s="160" t="s">
        <v>79</v>
      </c>
      <c r="AV197" s="13" t="s">
        <v>79</v>
      </c>
      <c r="AW197" s="13" t="s">
        <v>31</v>
      </c>
      <c r="AX197" s="13" t="s">
        <v>69</v>
      </c>
      <c r="AY197" s="160" t="s">
        <v>181</v>
      </c>
    </row>
    <row r="198" spans="2:65" s="14" customFormat="1" ht="11.25" x14ac:dyDescent="0.2">
      <c r="B198" s="166"/>
      <c r="D198" s="138" t="s">
        <v>330</v>
      </c>
      <c r="E198" s="167" t="s">
        <v>19</v>
      </c>
      <c r="F198" s="168" t="s">
        <v>333</v>
      </c>
      <c r="H198" s="169">
        <v>803.57299999999998</v>
      </c>
      <c r="I198" s="170"/>
      <c r="L198" s="166"/>
      <c r="M198" s="171"/>
      <c r="T198" s="172"/>
      <c r="AT198" s="167" t="s">
        <v>330</v>
      </c>
      <c r="AU198" s="167" t="s">
        <v>79</v>
      </c>
      <c r="AV198" s="14" t="s">
        <v>187</v>
      </c>
      <c r="AW198" s="14" t="s">
        <v>31</v>
      </c>
      <c r="AX198" s="14" t="s">
        <v>77</v>
      </c>
      <c r="AY198" s="167" t="s">
        <v>181</v>
      </c>
    </row>
    <row r="199" spans="2:65" s="1" customFormat="1" ht="21.75" customHeight="1" x14ac:dyDescent="0.2">
      <c r="B199" s="32"/>
      <c r="C199" s="125" t="s">
        <v>243</v>
      </c>
      <c r="D199" s="125" t="s">
        <v>182</v>
      </c>
      <c r="E199" s="126" t="s">
        <v>415</v>
      </c>
      <c r="F199" s="127" t="s">
        <v>416</v>
      </c>
      <c r="G199" s="128" t="s">
        <v>326</v>
      </c>
      <c r="H199" s="129">
        <v>718.26900000000001</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246</v>
      </c>
    </row>
    <row r="200" spans="2:65" s="1" customFormat="1" ht="11.25" x14ac:dyDescent="0.2">
      <c r="B200" s="32"/>
      <c r="D200" s="151" t="s">
        <v>328</v>
      </c>
      <c r="F200" s="152" t="s">
        <v>417</v>
      </c>
      <c r="I200" s="140"/>
      <c r="L200" s="32"/>
      <c r="M200" s="141"/>
      <c r="T200" s="53"/>
      <c r="AT200" s="17" t="s">
        <v>328</v>
      </c>
      <c r="AU200" s="17" t="s">
        <v>79</v>
      </c>
    </row>
    <row r="201" spans="2:65" s="12" customFormat="1" ht="11.25" x14ac:dyDescent="0.2">
      <c r="B201" s="153"/>
      <c r="D201" s="138" t="s">
        <v>330</v>
      </c>
      <c r="E201" s="154" t="s">
        <v>19</v>
      </c>
      <c r="F201" s="155" t="s">
        <v>409</v>
      </c>
      <c r="H201" s="154" t="s">
        <v>19</v>
      </c>
      <c r="I201" s="156"/>
      <c r="L201" s="153"/>
      <c r="M201" s="157"/>
      <c r="T201" s="158"/>
      <c r="AT201" s="154" t="s">
        <v>330</v>
      </c>
      <c r="AU201" s="154" t="s">
        <v>79</v>
      </c>
      <c r="AV201" s="12" t="s">
        <v>77</v>
      </c>
      <c r="AW201" s="12" t="s">
        <v>31</v>
      </c>
      <c r="AX201" s="12" t="s">
        <v>69</v>
      </c>
      <c r="AY201" s="154" t="s">
        <v>181</v>
      </c>
    </row>
    <row r="202" spans="2:65" s="13" customFormat="1" ht="11.25" x14ac:dyDescent="0.2">
      <c r="B202" s="159"/>
      <c r="D202" s="138" t="s">
        <v>330</v>
      </c>
      <c r="E202" s="160" t="s">
        <v>19</v>
      </c>
      <c r="F202" s="161" t="s">
        <v>418</v>
      </c>
      <c r="H202" s="162">
        <v>718.26900000000001</v>
      </c>
      <c r="I202" s="163"/>
      <c r="L202" s="159"/>
      <c r="M202" s="164"/>
      <c r="T202" s="165"/>
      <c r="AT202" s="160" t="s">
        <v>330</v>
      </c>
      <c r="AU202" s="160" t="s">
        <v>79</v>
      </c>
      <c r="AV202" s="13" t="s">
        <v>79</v>
      </c>
      <c r="AW202" s="13" t="s">
        <v>31</v>
      </c>
      <c r="AX202" s="13" t="s">
        <v>69</v>
      </c>
      <c r="AY202" s="160" t="s">
        <v>181</v>
      </c>
    </row>
    <row r="203" spans="2:65" s="14" customFormat="1" ht="11.25" x14ac:dyDescent="0.2">
      <c r="B203" s="166"/>
      <c r="D203" s="138" t="s">
        <v>330</v>
      </c>
      <c r="E203" s="167" t="s">
        <v>19</v>
      </c>
      <c r="F203" s="168" t="s">
        <v>333</v>
      </c>
      <c r="H203" s="169">
        <v>718.26900000000001</v>
      </c>
      <c r="I203" s="170"/>
      <c r="L203" s="166"/>
      <c r="M203" s="171"/>
      <c r="T203" s="172"/>
      <c r="AT203" s="167" t="s">
        <v>330</v>
      </c>
      <c r="AU203" s="167" t="s">
        <v>79</v>
      </c>
      <c r="AV203" s="14" t="s">
        <v>187</v>
      </c>
      <c r="AW203" s="14" t="s">
        <v>31</v>
      </c>
      <c r="AX203" s="14" t="s">
        <v>77</v>
      </c>
      <c r="AY203" s="167" t="s">
        <v>181</v>
      </c>
    </row>
    <row r="204" spans="2:65" s="1" customFormat="1" ht="24.2" customHeight="1" x14ac:dyDescent="0.2">
      <c r="B204" s="32"/>
      <c r="C204" s="125" t="s">
        <v>218</v>
      </c>
      <c r="D204" s="125" t="s">
        <v>182</v>
      </c>
      <c r="E204" s="126" t="s">
        <v>419</v>
      </c>
      <c r="F204" s="127" t="s">
        <v>420</v>
      </c>
      <c r="G204" s="128" t="s">
        <v>326</v>
      </c>
      <c r="H204" s="129">
        <v>1391.69</v>
      </c>
      <c r="I204" s="130"/>
      <c r="J204" s="131">
        <f>ROUND(I204*H204,2)</f>
        <v>0</v>
      </c>
      <c r="K204" s="127" t="s">
        <v>327</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250</v>
      </c>
    </row>
    <row r="205" spans="2:65" s="1" customFormat="1" ht="11.25" x14ac:dyDescent="0.2">
      <c r="B205" s="32"/>
      <c r="D205" s="151" t="s">
        <v>328</v>
      </c>
      <c r="F205" s="152" t="s">
        <v>421</v>
      </c>
      <c r="I205" s="140"/>
      <c r="L205" s="32"/>
      <c r="M205" s="141"/>
      <c r="T205" s="53"/>
      <c r="AT205" s="17" t="s">
        <v>328</v>
      </c>
      <c r="AU205" s="17" t="s">
        <v>79</v>
      </c>
    </row>
    <row r="206" spans="2:65" s="12" customFormat="1" ht="11.25" x14ac:dyDescent="0.2">
      <c r="B206" s="153"/>
      <c r="D206" s="138" t="s">
        <v>330</v>
      </c>
      <c r="E206" s="154" t="s">
        <v>19</v>
      </c>
      <c r="F206" s="155" t="s">
        <v>422</v>
      </c>
      <c r="H206" s="154" t="s">
        <v>19</v>
      </c>
      <c r="I206" s="156"/>
      <c r="L206" s="153"/>
      <c r="M206" s="157"/>
      <c r="T206" s="158"/>
      <c r="AT206" s="154" t="s">
        <v>330</v>
      </c>
      <c r="AU206" s="154" t="s">
        <v>79</v>
      </c>
      <c r="AV206" s="12" t="s">
        <v>77</v>
      </c>
      <c r="AW206" s="12" t="s">
        <v>31</v>
      </c>
      <c r="AX206" s="12" t="s">
        <v>69</v>
      </c>
      <c r="AY206" s="154" t="s">
        <v>181</v>
      </c>
    </row>
    <row r="207" spans="2:65" s="13" customFormat="1" ht="11.25" x14ac:dyDescent="0.2">
      <c r="B207" s="159"/>
      <c r="D207" s="138" t="s">
        <v>330</v>
      </c>
      <c r="E207" s="160" t="s">
        <v>19</v>
      </c>
      <c r="F207" s="161" t="s">
        <v>423</v>
      </c>
      <c r="H207" s="162">
        <v>1391.69</v>
      </c>
      <c r="I207" s="163"/>
      <c r="L207" s="159"/>
      <c r="M207" s="164"/>
      <c r="T207" s="165"/>
      <c r="AT207" s="160" t="s">
        <v>330</v>
      </c>
      <c r="AU207" s="160" t="s">
        <v>79</v>
      </c>
      <c r="AV207" s="13" t="s">
        <v>79</v>
      </c>
      <c r="AW207" s="13" t="s">
        <v>31</v>
      </c>
      <c r="AX207" s="13" t="s">
        <v>69</v>
      </c>
      <c r="AY207" s="160" t="s">
        <v>181</v>
      </c>
    </row>
    <row r="208" spans="2:65" s="14" customFormat="1" ht="11.25" x14ac:dyDescent="0.2">
      <c r="B208" s="166"/>
      <c r="D208" s="138" t="s">
        <v>330</v>
      </c>
      <c r="E208" s="167" t="s">
        <v>19</v>
      </c>
      <c r="F208" s="168" t="s">
        <v>333</v>
      </c>
      <c r="H208" s="169">
        <v>1391.69</v>
      </c>
      <c r="I208" s="170"/>
      <c r="L208" s="166"/>
      <c r="M208" s="171"/>
      <c r="T208" s="172"/>
      <c r="AT208" s="167" t="s">
        <v>330</v>
      </c>
      <c r="AU208" s="167" t="s">
        <v>79</v>
      </c>
      <c r="AV208" s="14" t="s">
        <v>187</v>
      </c>
      <c r="AW208" s="14" t="s">
        <v>31</v>
      </c>
      <c r="AX208" s="14" t="s">
        <v>77</v>
      </c>
      <c r="AY208" s="167" t="s">
        <v>181</v>
      </c>
    </row>
    <row r="209" spans="2:65" s="1" customFormat="1" ht="24.2" customHeight="1" x14ac:dyDescent="0.2">
      <c r="B209" s="32"/>
      <c r="C209" s="125" t="s">
        <v>7</v>
      </c>
      <c r="D209" s="125" t="s">
        <v>182</v>
      </c>
      <c r="E209" s="126" t="s">
        <v>424</v>
      </c>
      <c r="F209" s="127" t="s">
        <v>425</v>
      </c>
      <c r="G209" s="128" t="s">
        <v>326</v>
      </c>
      <c r="H209" s="129">
        <v>8035.73</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254</v>
      </c>
    </row>
    <row r="210" spans="2:65" s="1" customFormat="1" ht="11.25" x14ac:dyDescent="0.2">
      <c r="B210" s="32"/>
      <c r="D210" s="151" t="s">
        <v>328</v>
      </c>
      <c r="F210" s="152" t="s">
        <v>426</v>
      </c>
      <c r="I210" s="140"/>
      <c r="L210" s="32"/>
      <c r="M210" s="141"/>
      <c r="T210" s="53"/>
      <c r="AT210" s="17" t="s">
        <v>328</v>
      </c>
      <c r="AU210" s="17" t="s">
        <v>79</v>
      </c>
    </row>
    <row r="211" spans="2:65" s="12" customFormat="1" ht="11.25" x14ac:dyDescent="0.2">
      <c r="B211" s="153"/>
      <c r="D211" s="138" t="s">
        <v>330</v>
      </c>
      <c r="E211" s="154" t="s">
        <v>19</v>
      </c>
      <c r="F211" s="155" t="s">
        <v>422</v>
      </c>
      <c r="H211" s="154" t="s">
        <v>19</v>
      </c>
      <c r="I211" s="156"/>
      <c r="L211" s="153"/>
      <c r="M211" s="157"/>
      <c r="T211" s="158"/>
      <c r="AT211" s="154" t="s">
        <v>330</v>
      </c>
      <c r="AU211" s="154" t="s">
        <v>79</v>
      </c>
      <c r="AV211" s="12" t="s">
        <v>77</v>
      </c>
      <c r="AW211" s="12" t="s">
        <v>31</v>
      </c>
      <c r="AX211" s="12" t="s">
        <v>69</v>
      </c>
      <c r="AY211" s="154" t="s">
        <v>181</v>
      </c>
    </row>
    <row r="212" spans="2:65" s="13" customFormat="1" ht="11.25" x14ac:dyDescent="0.2">
      <c r="B212" s="159"/>
      <c r="D212" s="138" t="s">
        <v>330</v>
      </c>
      <c r="E212" s="160" t="s">
        <v>19</v>
      </c>
      <c r="F212" s="161" t="s">
        <v>427</v>
      </c>
      <c r="H212" s="162">
        <v>8035.73</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8035.73</v>
      </c>
      <c r="I213" s="170"/>
      <c r="L213" s="166"/>
      <c r="M213" s="171"/>
      <c r="T213" s="172"/>
      <c r="AT213" s="167" t="s">
        <v>330</v>
      </c>
      <c r="AU213" s="167" t="s">
        <v>79</v>
      </c>
      <c r="AV213" s="14" t="s">
        <v>187</v>
      </c>
      <c r="AW213" s="14" t="s">
        <v>31</v>
      </c>
      <c r="AX213" s="14" t="s">
        <v>77</v>
      </c>
      <c r="AY213" s="167" t="s">
        <v>181</v>
      </c>
    </row>
    <row r="214" spans="2:65" s="1" customFormat="1" ht="24.2" customHeight="1" x14ac:dyDescent="0.2">
      <c r="B214" s="32"/>
      <c r="C214" s="125" t="s">
        <v>222</v>
      </c>
      <c r="D214" s="125" t="s">
        <v>182</v>
      </c>
      <c r="E214" s="126" t="s">
        <v>428</v>
      </c>
      <c r="F214" s="127" t="s">
        <v>429</v>
      </c>
      <c r="G214" s="128" t="s">
        <v>326</v>
      </c>
      <c r="H214" s="129">
        <v>7182.69</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258</v>
      </c>
    </row>
    <row r="215" spans="2:65" s="1" customFormat="1" ht="11.25" x14ac:dyDescent="0.2">
      <c r="B215" s="32"/>
      <c r="D215" s="151" t="s">
        <v>328</v>
      </c>
      <c r="F215" s="152" t="s">
        <v>430</v>
      </c>
      <c r="I215" s="140"/>
      <c r="L215" s="32"/>
      <c r="M215" s="141"/>
      <c r="T215" s="53"/>
      <c r="AT215" s="17" t="s">
        <v>328</v>
      </c>
      <c r="AU215" s="17" t="s">
        <v>79</v>
      </c>
    </row>
    <row r="216" spans="2:65" s="12" customFormat="1" ht="11.25" x14ac:dyDescent="0.2">
      <c r="B216" s="153"/>
      <c r="D216" s="138" t="s">
        <v>330</v>
      </c>
      <c r="E216" s="154" t="s">
        <v>19</v>
      </c>
      <c r="F216" s="155" t="s">
        <v>422</v>
      </c>
      <c r="H216" s="154" t="s">
        <v>19</v>
      </c>
      <c r="I216" s="156"/>
      <c r="L216" s="153"/>
      <c r="M216" s="157"/>
      <c r="T216" s="158"/>
      <c r="AT216" s="154" t="s">
        <v>330</v>
      </c>
      <c r="AU216" s="154" t="s">
        <v>79</v>
      </c>
      <c r="AV216" s="12" t="s">
        <v>77</v>
      </c>
      <c r="AW216" s="12" t="s">
        <v>31</v>
      </c>
      <c r="AX216" s="12" t="s">
        <v>69</v>
      </c>
      <c r="AY216" s="154" t="s">
        <v>181</v>
      </c>
    </row>
    <row r="217" spans="2:65" s="13" customFormat="1" ht="11.25" x14ac:dyDescent="0.2">
      <c r="B217" s="159"/>
      <c r="D217" s="138" t="s">
        <v>330</v>
      </c>
      <c r="E217" s="160" t="s">
        <v>19</v>
      </c>
      <c r="F217" s="161" t="s">
        <v>431</v>
      </c>
      <c r="H217" s="162">
        <v>7182.69</v>
      </c>
      <c r="I217" s="163"/>
      <c r="L217" s="159"/>
      <c r="M217" s="164"/>
      <c r="T217" s="165"/>
      <c r="AT217" s="160" t="s">
        <v>330</v>
      </c>
      <c r="AU217" s="160" t="s">
        <v>79</v>
      </c>
      <c r="AV217" s="13" t="s">
        <v>79</v>
      </c>
      <c r="AW217" s="13" t="s">
        <v>31</v>
      </c>
      <c r="AX217" s="13" t="s">
        <v>69</v>
      </c>
      <c r="AY217" s="160" t="s">
        <v>181</v>
      </c>
    </row>
    <row r="218" spans="2:65" s="14" customFormat="1" ht="11.25" x14ac:dyDescent="0.2">
      <c r="B218" s="166"/>
      <c r="D218" s="138" t="s">
        <v>330</v>
      </c>
      <c r="E218" s="167" t="s">
        <v>19</v>
      </c>
      <c r="F218" s="168" t="s">
        <v>333</v>
      </c>
      <c r="H218" s="169">
        <v>7182.69</v>
      </c>
      <c r="I218" s="170"/>
      <c r="L218" s="166"/>
      <c r="M218" s="171"/>
      <c r="T218" s="172"/>
      <c r="AT218" s="167" t="s">
        <v>330</v>
      </c>
      <c r="AU218" s="167" t="s">
        <v>79</v>
      </c>
      <c r="AV218" s="14" t="s">
        <v>187</v>
      </c>
      <c r="AW218" s="14" t="s">
        <v>31</v>
      </c>
      <c r="AX218" s="14" t="s">
        <v>77</v>
      </c>
      <c r="AY218" s="167" t="s">
        <v>181</v>
      </c>
    </row>
    <row r="219" spans="2:65" s="1" customFormat="1" ht="16.5" customHeight="1" x14ac:dyDescent="0.2">
      <c r="B219" s="32"/>
      <c r="C219" s="125" t="s">
        <v>260</v>
      </c>
      <c r="D219" s="125" t="s">
        <v>182</v>
      </c>
      <c r="E219" s="126" t="s">
        <v>432</v>
      </c>
      <c r="F219" s="127" t="s">
        <v>433</v>
      </c>
      <c r="G219" s="128" t="s">
        <v>326</v>
      </c>
      <c r="H219" s="129">
        <v>1661.011</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263</v>
      </c>
    </row>
    <row r="220" spans="2:65" s="1" customFormat="1" ht="11.25" x14ac:dyDescent="0.2">
      <c r="B220" s="32"/>
      <c r="D220" s="151" t="s">
        <v>328</v>
      </c>
      <c r="F220" s="152" t="s">
        <v>434</v>
      </c>
      <c r="I220" s="140"/>
      <c r="L220" s="32"/>
      <c r="M220" s="141"/>
      <c r="T220" s="53"/>
      <c r="AT220" s="17" t="s">
        <v>328</v>
      </c>
      <c r="AU220" s="17" t="s">
        <v>79</v>
      </c>
    </row>
    <row r="221" spans="2:65" s="13" customFormat="1" ht="11.25" x14ac:dyDescent="0.2">
      <c r="B221" s="159"/>
      <c r="D221" s="138" t="s">
        <v>330</v>
      </c>
      <c r="E221" s="160" t="s">
        <v>19</v>
      </c>
      <c r="F221" s="161" t="s">
        <v>435</v>
      </c>
      <c r="H221" s="162">
        <v>1661.011</v>
      </c>
      <c r="I221" s="163"/>
      <c r="L221" s="159"/>
      <c r="M221" s="164"/>
      <c r="T221" s="165"/>
      <c r="AT221" s="160" t="s">
        <v>330</v>
      </c>
      <c r="AU221" s="160" t="s">
        <v>79</v>
      </c>
      <c r="AV221" s="13" t="s">
        <v>79</v>
      </c>
      <c r="AW221" s="13" t="s">
        <v>31</v>
      </c>
      <c r="AX221" s="13" t="s">
        <v>69</v>
      </c>
      <c r="AY221" s="160" t="s">
        <v>181</v>
      </c>
    </row>
    <row r="222" spans="2:65" s="14" customFormat="1" ht="11.25" x14ac:dyDescent="0.2">
      <c r="B222" s="166"/>
      <c r="D222" s="138" t="s">
        <v>330</v>
      </c>
      <c r="E222" s="167" t="s">
        <v>19</v>
      </c>
      <c r="F222" s="168" t="s">
        <v>333</v>
      </c>
      <c r="H222" s="169">
        <v>1661.011</v>
      </c>
      <c r="I222" s="170"/>
      <c r="L222" s="166"/>
      <c r="M222" s="171"/>
      <c r="T222" s="172"/>
      <c r="AT222" s="167" t="s">
        <v>330</v>
      </c>
      <c r="AU222" s="167" t="s">
        <v>79</v>
      </c>
      <c r="AV222" s="14" t="s">
        <v>187</v>
      </c>
      <c r="AW222" s="14" t="s">
        <v>31</v>
      </c>
      <c r="AX222" s="14" t="s">
        <v>77</v>
      </c>
      <c r="AY222" s="167" t="s">
        <v>181</v>
      </c>
    </row>
    <row r="223" spans="2:65" s="1" customFormat="1" ht="16.5" customHeight="1" x14ac:dyDescent="0.2">
      <c r="B223" s="32"/>
      <c r="C223" s="125" t="s">
        <v>225</v>
      </c>
      <c r="D223" s="125" t="s">
        <v>182</v>
      </c>
      <c r="E223" s="126" t="s">
        <v>436</v>
      </c>
      <c r="F223" s="127" t="s">
        <v>437</v>
      </c>
      <c r="G223" s="128" t="s">
        <v>438</v>
      </c>
      <c r="H223" s="129">
        <v>3322.0219999999999</v>
      </c>
      <c r="I223" s="130"/>
      <c r="J223" s="131">
        <f>ROUND(I223*H223,2)</f>
        <v>0</v>
      </c>
      <c r="K223" s="127" t="s">
        <v>327</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266</v>
      </c>
    </row>
    <row r="224" spans="2:65" s="1" customFormat="1" ht="11.25" x14ac:dyDescent="0.2">
      <c r="B224" s="32"/>
      <c r="D224" s="151" t="s">
        <v>328</v>
      </c>
      <c r="F224" s="152" t="s">
        <v>439</v>
      </c>
      <c r="I224" s="140"/>
      <c r="L224" s="32"/>
      <c r="M224" s="141"/>
      <c r="T224" s="53"/>
      <c r="AT224" s="17" t="s">
        <v>328</v>
      </c>
      <c r="AU224" s="17" t="s">
        <v>79</v>
      </c>
    </row>
    <row r="225" spans="2:65" s="1" customFormat="1" ht="48.75" x14ac:dyDescent="0.2">
      <c r="B225" s="32"/>
      <c r="D225" s="138" t="s">
        <v>214</v>
      </c>
      <c r="F225" s="139" t="s">
        <v>440</v>
      </c>
      <c r="I225" s="140"/>
      <c r="L225" s="32"/>
      <c r="M225" s="141"/>
      <c r="T225" s="53"/>
      <c r="AT225" s="17" t="s">
        <v>214</v>
      </c>
      <c r="AU225" s="17" t="s">
        <v>79</v>
      </c>
    </row>
    <row r="226" spans="2:65" s="13" customFormat="1" ht="11.25" x14ac:dyDescent="0.2">
      <c r="B226" s="159"/>
      <c r="D226" s="138" t="s">
        <v>330</v>
      </c>
      <c r="E226" s="160" t="s">
        <v>19</v>
      </c>
      <c r="F226" s="161" t="s">
        <v>441</v>
      </c>
      <c r="H226" s="162">
        <v>3322.0219999999999</v>
      </c>
      <c r="I226" s="163"/>
      <c r="L226" s="159"/>
      <c r="M226" s="164"/>
      <c r="T226" s="165"/>
      <c r="AT226" s="160" t="s">
        <v>330</v>
      </c>
      <c r="AU226" s="160" t="s">
        <v>79</v>
      </c>
      <c r="AV226" s="13" t="s">
        <v>79</v>
      </c>
      <c r="AW226" s="13" t="s">
        <v>31</v>
      </c>
      <c r="AX226" s="13" t="s">
        <v>69</v>
      </c>
      <c r="AY226" s="160" t="s">
        <v>181</v>
      </c>
    </row>
    <row r="227" spans="2:65" s="14" customFormat="1" ht="11.25" x14ac:dyDescent="0.2">
      <c r="B227" s="166"/>
      <c r="D227" s="138" t="s">
        <v>330</v>
      </c>
      <c r="E227" s="167" t="s">
        <v>19</v>
      </c>
      <c r="F227" s="168" t="s">
        <v>333</v>
      </c>
      <c r="H227" s="169">
        <v>3322.0219999999999</v>
      </c>
      <c r="I227" s="170"/>
      <c r="L227" s="166"/>
      <c r="M227" s="171"/>
      <c r="T227" s="172"/>
      <c r="AT227" s="167" t="s">
        <v>330</v>
      </c>
      <c r="AU227" s="167" t="s">
        <v>79</v>
      </c>
      <c r="AV227" s="14" t="s">
        <v>187</v>
      </c>
      <c r="AW227" s="14" t="s">
        <v>31</v>
      </c>
      <c r="AX227" s="14" t="s">
        <v>77</v>
      </c>
      <c r="AY227" s="167" t="s">
        <v>181</v>
      </c>
    </row>
    <row r="228" spans="2:65" s="1" customFormat="1" ht="16.5" customHeight="1" x14ac:dyDescent="0.2">
      <c r="B228" s="32"/>
      <c r="C228" s="125" t="s">
        <v>267</v>
      </c>
      <c r="D228" s="125" t="s">
        <v>182</v>
      </c>
      <c r="E228" s="126" t="s">
        <v>442</v>
      </c>
      <c r="F228" s="127" t="s">
        <v>443</v>
      </c>
      <c r="G228" s="128" t="s">
        <v>326</v>
      </c>
      <c r="H228" s="129">
        <v>93.734999999999999</v>
      </c>
      <c r="I228" s="130"/>
      <c r="J228" s="131">
        <f>ROUND(I228*H228,2)</f>
        <v>0</v>
      </c>
      <c r="K228" s="127" t="s">
        <v>327</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270</v>
      </c>
    </row>
    <row r="229" spans="2:65" s="1" customFormat="1" ht="11.25" x14ac:dyDescent="0.2">
      <c r="B229" s="32"/>
      <c r="D229" s="151" t="s">
        <v>328</v>
      </c>
      <c r="F229" s="152" t="s">
        <v>444</v>
      </c>
      <c r="I229" s="140"/>
      <c r="L229" s="32"/>
      <c r="M229" s="141"/>
      <c r="T229" s="53"/>
      <c r="AT229" s="17" t="s">
        <v>328</v>
      </c>
      <c r="AU229" s="17" t="s">
        <v>79</v>
      </c>
    </row>
    <row r="230" spans="2:65" s="12" customFormat="1" ht="11.25" x14ac:dyDescent="0.2">
      <c r="B230" s="153"/>
      <c r="D230" s="138" t="s">
        <v>330</v>
      </c>
      <c r="E230" s="154" t="s">
        <v>19</v>
      </c>
      <c r="F230" s="155" t="s">
        <v>445</v>
      </c>
      <c r="H230" s="154" t="s">
        <v>19</v>
      </c>
      <c r="I230" s="156"/>
      <c r="L230" s="153"/>
      <c r="M230" s="157"/>
      <c r="T230" s="158"/>
      <c r="AT230" s="154" t="s">
        <v>330</v>
      </c>
      <c r="AU230" s="154" t="s">
        <v>79</v>
      </c>
      <c r="AV230" s="12" t="s">
        <v>77</v>
      </c>
      <c r="AW230" s="12" t="s">
        <v>31</v>
      </c>
      <c r="AX230" s="12" t="s">
        <v>69</v>
      </c>
      <c r="AY230" s="154" t="s">
        <v>181</v>
      </c>
    </row>
    <row r="231" spans="2:65" s="13" customFormat="1" ht="11.25" x14ac:dyDescent="0.2">
      <c r="B231" s="159"/>
      <c r="D231" s="138" t="s">
        <v>330</v>
      </c>
      <c r="E231" s="160" t="s">
        <v>19</v>
      </c>
      <c r="F231" s="161" t="s">
        <v>446</v>
      </c>
      <c r="H231" s="162">
        <v>93.734999999999999</v>
      </c>
      <c r="I231" s="163"/>
      <c r="L231" s="159"/>
      <c r="M231" s="164"/>
      <c r="T231" s="165"/>
      <c r="AT231" s="160" t="s">
        <v>330</v>
      </c>
      <c r="AU231" s="160" t="s">
        <v>79</v>
      </c>
      <c r="AV231" s="13" t="s">
        <v>79</v>
      </c>
      <c r="AW231" s="13" t="s">
        <v>31</v>
      </c>
      <c r="AX231" s="13" t="s">
        <v>69</v>
      </c>
      <c r="AY231" s="160" t="s">
        <v>181</v>
      </c>
    </row>
    <row r="232" spans="2:65" s="14" customFormat="1" ht="11.25" x14ac:dyDescent="0.2">
      <c r="B232" s="166"/>
      <c r="D232" s="138" t="s">
        <v>330</v>
      </c>
      <c r="E232" s="167" t="s">
        <v>19</v>
      </c>
      <c r="F232" s="168" t="s">
        <v>333</v>
      </c>
      <c r="H232" s="169">
        <v>93.734999999999999</v>
      </c>
      <c r="I232" s="170"/>
      <c r="L232" s="166"/>
      <c r="M232" s="171"/>
      <c r="T232" s="172"/>
      <c r="AT232" s="167" t="s">
        <v>330</v>
      </c>
      <c r="AU232" s="167" t="s">
        <v>79</v>
      </c>
      <c r="AV232" s="14" t="s">
        <v>187</v>
      </c>
      <c r="AW232" s="14" t="s">
        <v>31</v>
      </c>
      <c r="AX232" s="14" t="s">
        <v>77</v>
      </c>
      <c r="AY232" s="167" t="s">
        <v>181</v>
      </c>
    </row>
    <row r="233" spans="2:65" s="1" customFormat="1" ht="16.5" customHeight="1" x14ac:dyDescent="0.2">
      <c r="B233" s="32"/>
      <c r="C233" s="125" t="s">
        <v>229</v>
      </c>
      <c r="D233" s="125" t="s">
        <v>182</v>
      </c>
      <c r="E233" s="126" t="s">
        <v>447</v>
      </c>
      <c r="F233" s="127" t="s">
        <v>448</v>
      </c>
      <c r="G233" s="128" t="s">
        <v>326</v>
      </c>
      <c r="H233" s="129">
        <v>104.15</v>
      </c>
      <c r="I233" s="130"/>
      <c r="J233" s="131">
        <f>ROUND(I233*H233,2)</f>
        <v>0</v>
      </c>
      <c r="K233" s="127" t="s">
        <v>327</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273</v>
      </c>
    </row>
    <row r="234" spans="2:65" s="1" customFormat="1" ht="11.25" x14ac:dyDescent="0.2">
      <c r="B234" s="32"/>
      <c r="D234" s="151" t="s">
        <v>328</v>
      </c>
      <c r="F234" s="152" t="s">
        <v>449</v>
      </c>
      <c r="I234" s="140"/>
      <c r="L234" s="32"/>
      <c r="M234" s="141"/>
      <c r="T234" s="53"/>
      <c r="AT234" s="17" t="s">
        <v>328</v>
      </c>
      <c r="AU234" s="17" t="s">
        <v>79</v>
      </c>
    </row>
    <row r="235" spans="2:65" s="12" customFormat="1" ht="11.25" x14ac:dyDescent="0.2">
      <c r="B235" s="153"/>
      <c r="D235" s="138" t="s">
        <v>330</v>
      </c>
      <c r="E235" s="154" t="s">
        <v>19</v>
      </c>
      <c r="F235" s="155" t="s">
        <v>445</v>
      </c>
      <c r="H235" s="154" t="s">
        <v>19</v>
      </c>
      <c r="I235" s="156"/>
      <c r="L235" s="153"/>
      <c r="M235" s="157"/>
      <c r="T235" s="158"/>
      <c r="AT235" s="154" t="s">
        <v>330</v>
      </c>
      <c r="AU235" s="154" t="s">
        <v>79</v>
      </c>
      <c r="AV235" s="12" t="s">
        <v>77</v>
      </c>
      <c r="AW235" s="12" t="s">
        <v>31</v>
      </c>
      <c r="AX235" s="12" t="s">
        <v>69</v>
      </c>
      <c r="AY235" s="154" t="s">
        <v>181</v>
      </c>
    </row>
    <row r="236" spans="2:65" s="13" customFormat="1" ht="11.25" x14ac:dyDescent="0.2">
      <c r="B236" s="159"/>
      <c r="D236" s="138" t="s">
        <v>330</v>
      </c>
      <c r="E236" s="160" t="s">
        <v>19</v>
      </c>
      <c r="F236" s="161" t="s">
        <v>450</v>
      </c>
      <c r="H236" s="162">
        <v>104.15</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104.15</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274</v>
      </c>
      <c r="D238" s="125" t="s">
        <v>182</v>
      </c>
      <c r="E238" s="126" t="s">
        <v>451</v>
      </c>
      <c r="F238" s="127" t="s">
        <v>452</v>
      </c>
      <c r="G238" s="128" t="s">
        <v>326</v>
      </c>
      <c r="H238" s="129">
        <v>10.414999999999999</v>
      </c>
      <c r="I238" s="130"/>
      <c r="J238" s="131">
        <f>ROUND(I238*H238,2)</f>
        <v>0</v>
      </c>
      <c r="K238" s="127" t="s">
        <v>327</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277</v>
      </c>
    </row>
    <row r="239" spans="2:65" s="1" customFormat="1" ht="11.25" x14ac:dyDescent="0.2">
      <c r="B239" s="32"/>
      <c r="D239" s="151" t="s">
        <v>328</v>
      </c>
      <c r="F239" s="152" t="s">
        <v>453</v>
      </c>
      <c r="I239" s="140"/>
      <c r="L239" s="32"/>
      <c r="M239" s="141"/>
      <c r="T239" s="53"/>
      <c r="AT239" s="17" t="s">
        <v>328</v>
      </c>
      <c r="AU239" s="17" t="s">
        <v>79</v>
      </c>
    </row>
    <row r="240" spans="2:65" s="12" customFormat="1" ht="11.25" x14ac:dyDescent="0.2">
      <c r="B240" s="153"/>
      <c r="D240" s="138" t="s">
        <v>330</v>
      </c>
      <c r="E240" s="154" t="s">
        <v>19</v>
      </c>
      <c r="F240" s="155" t="s">
        <v>445</v>
      </c>
      <c r="H240" s="154" t="s">
        <v>19</v>
      </c>
      <c r="I240" s="156"/>
      <c r="L240" s="153"/>
      <c r="M240" s="157"/>
      <c r="T240" s="158"/>
      <c r="AT240" s="154" t="s">
        <v>330</v>
      </c>
      <c r="AU240" s="154" t="s">
        <v>79</v>
      </c>
      <c r="AV240" s="12" t="s">
        <v>77</v>
      </c>
      <c r="AW240" s="12" t="s">
        <v>31</v>
      </c>
      <c r="AX240" s="12" t="s">
        <v>69</v>
      </c>
      <c r="AY240" s="154" t="s">
        <v>181</v>
      </c>
    </row>
    <row r="241" spans="2:65" s="13" customFormat="1" ht="11.25" x14ac:dyDescent="0.2">
      <c r="B241" s="159"/>
      <c r="D241" s="138" t="s">
        <v>330</v>
      </c>
      <c r="E241" s="160" t="s">
        <v>19</v>
      </c>
      <c r="F241" s="161" t="s">
        <v>454</v>
      </c>
      <c r="H241" s="162">
        <v>10.414999999999999</v>
      </c>
      <c r="I241" s="163"/>
      <c r="L241" s="159"/>
      <c r="M241" s="164"/>
      <c r="T241" s="165"/>
      <c r="AT241" s="160" t="s">
        <v>330</v>
      </c>
      <c r="AU241" s="160" t="s">
        <v>79</v>
      </c>
      <c r="AV241" s="13" t="s">
        <v>79</v>
      </c>
      <c r="AW241" s="13" t="s">
        <v>31</v>
      </c>
      <c r="AX241" s="13" t="s">
        <v>69</v>
      </c>
      <c r="AY241" s="160" t="s">
        <v>181</v>
      </c>
    </row>
    <row r="242" spans="2:65" s="14" customFormat="1" ht="11.25" x14ac:dyDescent="0.2">
      <c r="B242" s="166"/>
      <c r="D242" s="138" t="s">
        <v>330</v>
      </c>
      <c r="E242" s="167" t="s">
        <v>19</v>
      </c>
      <c r="F242" s="168" t="s">
        <v>333</v>
      </c>
      <c r="H242" s="169">
        <v>10.414999999999999</v>
      </c>
      <c r="I242" s="170"/>
      <c r="L242" s="166"/>
      <c r="M242" s="171"/>
      <c r="T242" s="172"/>
      <c r="AT242" s="167" t="s">
        <v>330</v>
      </c>
      <c r="AU242" s="167" t="s">
        <v>79</v>
      </c>
      <c r="AV242" s="14" t="s">
        <v>187</v>
      </c>
      <c r="AW242" s="14" t="s">
        <v>31</v>
      </c>
      <c r="AX242" s="14" t="s">
        <v>77</v>
      </c>
      <c r="AY242" s="167" t="s">
        <v>181</v>
      </c>
    </row>
    <row r="243" spans="2:65" s="1" customFormat="1" ht="21.75" customHeight="1" x14ac:dyDescent="0.2">
      <c r="B243" s="32"/>
      <c r="C243" s="125" t="s">
        <v>232</v>
      </c>
      <c r="D243" s="125" t="s">
        <v>182</v>
      </c>
      <c r="E243" s="126" t="s">
        <v>455</v>
      </c>
      <c r="F243" s="127" t="s">
        <v>456</v>
      </c>
      <c r="G243" s="128" t="s">
        <v>326</v>
      </c>
      <c r="H243" s="129">
        <v>93.734999999999999</v>
      </c>
      <c r="I243" s="130"/>
      <c r="J243" s="131">
        <f>ROUND(I243*H243,2)</f>
        <v>0</v>
      </c>
      <c r="K243" s="127" t="s">
        <v>327</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280</v>
      </c>
    </row>
    <row r="244" spans="2:65" s="1" customFormat="1" ht="11.25" x14ac:dyDescent="0.2">
      <c r="B244" s="32"/>
      <c r="D244" s="151" t="s">
        <v>328</v>
      </c>
      <c r="F244" s="152" t="s">
        <v>457</v>
      </c>
      <c r="I244" s="140"/>
      <c r="L244" s="32"/>
      <c r="M244" s="141"/>
      <c r="T244" s="53"/>
      <c r="AT244" s="17" t="s">
        <v>328</v>
      </c>
      <c r="AU244" s="17" t="s">
        <v>79</v>
      </c>
    </row>
    <row r="245" spans="2:65" s="12" customFormat="1" ht="11.25" x14ac:dyDescent="0.2">
      <c r="B245" s="153"/>
      <c r="D245" s="138" t="s">
        <v>330</v>
      </c>
      <c r="E245" s="154" t="s">
        <v>19</v>
      </c>
      <c r="F245" s="155" t="s">
        <v>458</v>
      </c>
      <c r="H245" s="154" t="s">
        <v>19</v>
      </c>
      <c r="I245" s="156"/>
      <c r="L245" s="153"/>
      <c r="M245" s="157"/>
      <c r="T245" s="158"/>
      <c r="AT245" s="154" t="s">
        <v>330</v>
      </c>
      <c r="AU245" s="154" t="s">
        <v>79</v>
      </c>
      <c r="AV245" s="12" t="s">
        <v>77</v>
      </c>
      <c r="AW245" s="12" t="s">
        <v>31</v>
      </c>
      <c r="AX245" s="12" t="s">
        <v>69</v>
      </c>
      <c r="AY245" s="154" t="s">
        <v>181</v>
      </c>
    </row>
    <row r="246" spans="2:65" s="13" customFormat="1" ht="11.25" x14ac:dyDescent="0.2">
      <c r="B246" s="159"/>
      <c r="D246" s="138" t="s">
        <v>330</v>
      </c>
      <c r="E246" s="160" t="s">
        <v>19</v>
      </c>
      <c r="F246" s="161" t="s">
        <v>459</v>
      </c>
      <c r="H246" s="162">
        <v>93.734999999999999</v>
      </c>
      <c r="I246" s="163"/>
      <c r="L246" s="159"/>
      <c r="M246" s="164"/>
      <c r="T246" s="165"/>
      <c r="AT246" s="160" t="s">
        <v>330</v>
      </c>
      <c r="AU246" s="160" t="s">
        <v>79</v>
      </c>
      <c r="AV246" s="13" t="s">
        <v>79</v>
      </c>
      <c r="AW246" s="13" t="s">
        <v>31</v>
      </c>
      <c r="AX246" s="13" t="s">
        <v>69</v>
      </c>
      <c r="AY246" s="160" t="s">
        <v>181</v>
      </c>
    </row>
    <row r="247" spans="2:65" s="14" customFormat="1" ht="11.25" x14ac:dyDescent="0.2">
      <c r="B247" s="166"/>
      <c r="D247" s="138" t="s">
        <v>330</v>
      </c>
      <c r="E247" s="167" t="s">
        <v>19</v>
      </c>
      <c r="F247" s="168" t="s">
        <v>333</v>
      </c>
      <c r="H247" s="169">
        <v>93.734999999999999</v>
      </c>
      <c r="I247" s="170"/>
      <c r="L247" s="166"/>
      <c r="M247" s="171"/>
      <c r="T247" s="172"/>
      <c r="AT247" s="167" t="s">
        <v>330</v>
      </c>
      <c r="AU247" s="167" t="s">
        <v>79</v>
      </c>
      <c r="AV247" s="14" t="s">
        <v>187</v>
      </c>
      <c r="AW247" s="14" t="s">
        <v>31</v>
      </c>
      <c r="AX247" s="14" t="s">
        <v>77</v>
      </c>
      <c r="AY247" s="167" t="s">
        <v>181</v>
      </c>
    </row>
    <row r="248" spans="2:65" s="1" customFormat="1" ht="21.75" customHeight="1" x14ac:dyDescent="0.2">
      <c r="B248" s="32"/>
      <c r="C248" s="125" t="s">
        <v>281</v>
      </c>
      <c r="D248" s="125" t="s">
        <v>182</v>
      </c>
      <c r="E248" s="126" t="s">
        <v>460</v>
      </c>
      <c r="F248" s="127" t="s">
        <v>461</v>
      </c>
      <c r="G248" s="128" t="s">
        <v>326</v>
      </c>
      <c r="H248" s="129">
        <v>104.15</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284</v>
      </c>
    </row>
    <row r="249" spans="2:65" s="1" customFormat="1" ht="11.25" x14ac:dyDescent="0.2">
      <c r="B249" s="32"/>
      <c r="D249" s="151" t="s">
        <v>328</v>
      </c>
      <c r="F249" s="152" t="s">
        <v>462</v>
      </c>
      <c r="I249" s="140"/>
      <c r="L249" s="32"/>
      <c r="M249" s="141"/>
      <c r="T249" s="53"/>
      <c r="AT249" s="17" t="s">
        <v>328</v>
      </c>
      <c r="AU249" s="17" t="s">
        <v>79</v>
      </c>
    </row>
    <row r="250" spans="2:65" s="12" customFormat="1" ht="11.25" x14ac:dyDescent="0.2">
      <c r="B250" s="153"/>
      <c r="D250" s="138" t="s">
        <v>330</v>
      </c>
      <c r="E250" s="154" t="s">
        <v>19</v>
      </c>
      <c r="F250" s="155" t="s">
        <v>463</v>
      </c>
      <c r="H250" s="154" t="s">
        <v>19</v>
      </c>
      <c r="I250" s="156"/>
      <c r="L250" s="153"/>
      <c r="M250" s="157"/>
      <c r="T250" s="158"/>
      <c r="AT250" s="154" t="s">
        <v>330</v>
      </c>
      <c r="AU250" s="154" t="s">
        <v>79</v>
      </c>
      <c r="AV250" s="12" t="s">
        <v>77</v>
      </c>
      <c r="AW250" s="12" t="s">
        <v>31</v>
      </c>
      <c r="AX250" s="12" t="s">
        <v>69</v>
      </c>
      <c r="AY250" s="154" t="s">
        <v>181</v>
      </c>
    </row>
    <row r="251" spans="2:65" s="13" customFormat="1" ht="11.25" x14ac:dyDescent="0.2">
      <c r="B251" s="159"/>
      <c r="D251" s="138" t="s">
        <v>330</v>
      </c>
      <c r="E251" s="160" t="s">
        <v>19</v>
      </c>
      <c r="F251" s="161" t="s">
        <v>464</v>
      </c>
      <c r="H251" s="162">
        <v>104.15</v>
      </c>
      <c r="I251" s="163"/>
      <c r="L251" s="159"/>
      <c r="M251" s="164"/>
      <c r="T251" s="165"/>
      <c r="AT251" s="160" t="s">
        <v>330</v>
      </c>
      <c r="AU251" s="160" t="s">
        <v>79</v>
      </c>
      <c r="AV251" s="13" t="s">
        <v>79</v>
      </c>
      <c r="AW251" s="13" t="s">
        <v>31</v>
      </c>
      <c r="AX251" s="13" t="s">
        <v>69</v>
      </c>
      <c r="AY251" s="160" t="s">
        <v>181</v>
      </c>
    </row>
    <row r="252" spans="2:65" s="14" customFormat="1" ht="11.25" x14ac:dyDescent="0.2">
      <c r="B252" s="166"/>
      <c r="D252" s="138" t="s">
        <v>330</v>
      </c>
      <c r="E252" s="167" t="s">
        <v>19</v>
      </c>
      <c r="F252" s="168" t="s">
        <v>333</v>
      </c>
      <c r="H252" s="169">
        <v>104.15</v>
      </c>
      <c r="I252" s="170"/>
      <c r="L252" s="166"/>
      <c r="M252" s="171"/>
      <c r="T252" s="172"/>
      <c r="AT252" s="167" t="s">
        <v>330</v>
      </c>
      <c r="AU252" s="167" t="s">
        <v>79</v>
      </c>
      <c r="AV252" s="14" t="s">
        <v>187</v>
      </c>
      <c r="AW252" s="14" t="s">
        <v>31</v>
      </c>
      <c r="AX252" s="14" t="s">
        <v>77</v>
      </c>
      <c r="AY252" s="167" t="s">
        <v>181</v>
      </c>
    </row>
    <row r="253" spans="2:65" s="1" customFormat="1" ht="21.75" customHeight="1" x14ac:dyDescent="0.2">
      <c r="B253" s="32"/>
      <c r="C253" s="125" t="s">
        <v>236</v>
      </c>
      <c r="D253" s="125" t="s">
        <v>182</v>
      </c>
      <c r="E253" s="126" t="s">
        <v>465</v>
      </c>
      <c r="F253" s="127" t="s">
        <v>466</v>
      </c>
      <c r="G253" s="128" t="s">
        <v>326</v>
      </c>
      <c r="H253" s="129">
        <v>10.414999999999999</v>
      </c>
      <c r="I253" s="130"/>
      <c r="J253" s="131">
        <f>ROUND(I253*H253,2)</f>
        <v>0</v>
      </c>
      <c r="K253" s="127" t="s">
        <v>327</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288</v>
      </c>
    </row>
    <row r="254" spans="2:65" s="1" customFormat="1" ht="11.25" x14ac:dyDescent="0.2">
      <c r="B254" s="32"/>
      <c r="D254" s="151" t="s">
        <v>328</v>
      </c>
      <c r="F254" s="152" t="s">
        <v>467</v>
      </c>
      <c r="I254" s="140"/>
      <c r="L254" s="32"/>
      <c r="M254" s="141"/>
      <c r="T254" s="53"/>
      <c r="AT254" s="17" t="s">
        <v>328</v>
      </c>
      <c r="AU254" s="17" t="s">
        <v>79</v>
      </c>
    </row>
    <row r="255" spans="2:65" s="12" customFormat="1" ht="11.25" x14ac:dyDescent="0.2">
      <c r="B255" s="153"/>
      <c r="D255" s="138" t="s">
        <v>330</v>
      </c>
      <c r="E255" s="154" t="s">
        <v>19</v>
      </c>
      <c r="F255" s="155" t="s">
        <v>468</v>
      </c>
      <c r="H255" s="154" t="s">
        <v>19</v>
      </c>
      <c r="I255" s="156"/>
      <c r="L255" s="153"/>
      <c r="M255" s="157"/>
      <c r="T255" s="158"/>
      <c r="AT255" s="154" t="s">
        <v>330</v>
      </c>
      <c r="AU255" s="154" t="s">
        <v>79</v>
      </c>
      <c r="AV255" s="12" t="s">
        <v>77</v>
      </c>
      <c r="AW255" s="12" t="s">
        <v>31</v>
      </c>
      <c r="AX255" s="12" t="s">
        <v>69</v>
      </c>
      <c r="AY255" s="154" t="s">
        <v>181</v>
      </c>
    </row>
    <row r="256" spans="2:65" s="13" customFormat="1" ht="11.25" x14ac:dyDescent="0.2">
      <c r="B256" s="159"/>
      <c r="D256" s="138" t="s">
        <v>330</v>
      </c>
      <c r="E256" s="160" t="s">
        <v>19</v>
      </c>
      <c r="F256" s="161" t="s">
        <v>469</v>
      </c>
      <c r="H256" s="162">
        <v>10.414999999999999</v>
      </c>
      <c r="I256" s="163"/>
      <c r="L256" s="159"/>
      <c r="M256" s="164"/>
      <c r="T256" s="165"/>
      <c r="AT256" s="160" t="s">
        <v>330</v>
      </c>
      <c r="AU256" s="160" t="s">
        <v>79</v>
      </c>
      <c r="AV256" s="13" t="s">
        <v>79</v>
      </c>
      <c r="AW256" s="13" t="s">
        <v>31</v>
      </c>
      <c r="AX256" s="13" t="s">
        <v>69</v>
      </c>
      <c r="AY256" s="160" t="s">
        <v>181</v>
      </c>
    </row>
    <row r="257" spans="2:65" s="14" customFormat="1" ht="11.25" x14ac:dyDescent="0.2">
      <c r="B257" s="166"/>
      <c r="D257" s="138" t="s">
        <v>330</v>
      </c>
      <c r="E257" s="167" t="s">
        <v>19</v>
      </c>
      <c r="F257" s="168" t="s">
        <v>333</v>
      </c>
      <c r="H257" s="169">
        <v>10.414999999999999</v>
      </c>
      <c r="I257" s="170"/>
      <c r="L257" s="166"/>
      <c r="M257" s="171"/>
      <c r="T257" s="172"/>
      <c r="AT257" s="167" t="s">
        <v>330</v>
      </c>
      <c r="AU257" s="167" t="s">
        <v>79</v>
      </c>
      <c r="AV257" s="14" t="s">
        <v>187</v>
      </c>
      <c r="AW257" s="14" t="s">
        <v>31</v>
      </c>
      <c r="AX257" s="14" t="s">
        <v>77</v>
      </c>
      <c r="AY257" s="167" t="s">
        <v>181</v>
      </c>
    </row>
    <row r="258" spans="2:65" s="1" customFormat="1" ht="24.2" customHeight="1" x14ac:dyDescent="0.2">
      <c r="B258" s="32"/>
      <c r="C258" s="125" t="s">
        <v>290</v>
      </c>
      <c r="D258" s="125" t="s">
        <v>182</v>
      </c>
      <c r="E258" s="126" t="s">
        <v>470</v>
      </c>
      <c r="F258" s="127" t="s">
        <v>471</v>
      </c>
      <c r="G258" s="128" t="s">
        <v>326</v>
      </c>
      <c r="H258" s="129">
        <v>1780.9649999999999</v>
      </c>
      <c r="I258" s="130"/>
      <c r="J258" s="131">
        <f>ROUND(I258*H258,2)</f>
        <v>0</v>
      </c>
      <c r="K258" s="127" t="s">
        <v>327</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293</v>
      </c>
    </row>
    <row r="259" spans="2:65" s="1" customFormat="1" ht="11.25" x14ac:dyDescent="0.2">
      <c r="B259" s="32"/>
      <c r="D259" s="151" t="s">
        <v>328</v>
      </c>
      <c r="F259" s="152" t="s">
        <v>472</v>
      </c>
      <c r="I259" s="140"/>
      <c r="L259" s="32"/>
      <c r="M259" s="141"/>
      <c r="T259" s="53"/>
      <c r="AT259" s="17" t="s">
        <v>328</v>
      </c>
      <c r="AU259" s="17" t="s">
        <v>79</v>
      </c>
    </row>
    <row r="260" spans="2:65" s="12" customFormat="1" ht="22.5" x14ac:dyDescent="0.2">
      <c r="B260" s="153"/>
      <c r="D260" s="138" t="s">
        <v>330</v>
      </c>
      <c r="E260" s="154" t="s">
        <v>19</v>
      </c>
      <c r="F260" s="155" t="s">
        <v>473</v>
      </c>
      <c r="H260" s="154" t="s">
        <v>19</v>
      </c>
      <c r="I260" s="156"/>
      <c r="L260" s="153"/>
      <c r="M260" s="157"/>
      <c r="T260" s="158"/>
      <c r="AT260" s="154" t="s">
        <v>330</v>
      </c>
      <c r="AU260" s="154" t="s">
        <v>79</v>
      </c>
      <c r="AV260" s="12" t="s">
        <v>77</v>
      </c>
      <c r="AW260" s="12" t="s">
        <v>31</v>
      </c>
      <c r="AX260" s="12" t="s">
        <v>69</v>
      </c>
      <c r="AY260" s="154" t="s">
        <v>181</v>
      </c>
    </row>
    <row r="261" spans="2:65" s="12" customFormat="1" ht="11.25" x14ac:dyDescent="0.2">
      <c r="B261" s="153"/>
      <c r="D261" s="138" t="s">
        <v>330</v>
      </c>
      <c r="E261" s="154" t="s">
        <v>19</v>
      </c>
      <c r="F261" s="155" t="s">
        <v>474</v>
      </c>
      <c r="H261" s="154" t="s">
        <v>19</v>
      </c>
      <c r="I261" s="156"/>
      <c r="L261" s="153"/>
      <c r="M261" s="157"/>
      <c r="T261" s="158"/>
      <c r="AT261" s="154" t="s">
        <v>330</v>
      </c>
      <c r="AU261" s="154" t="s">
        <v>79</v>
      </c>
      <c r="AV261" s="12" t="s">
        <v>77</v>
      </c>
      <c r="AW261" s="12" t="s">
        <v>31</v>
      </c>
      <c r="AX261" s="12" t="s">
        <v>69</v>
      </c>
      <c r="AY261" s="154" t="s">
        <v>181</v>
      </c>
    </row>
    <row r="262" spans="2:65" s="13" customFormat="1" ht="11.25" x14ac:dyDescent="0.2">
      <c r="B262" s="159"/>
      <c r="D262" s="138" t="s">
        <v>330</v>
      </c>
      <c r="E262" s="160" t="s">
        <v>19</v>
      </c>
      <c r="F262" s="161" t="s">
        <v>475</v>
      </c>
      <c r="H262" s="162">
        <v>1780.9649999999999</v>
      </c>
      <c r="I262" s="163"/>
      <c r="L262" s="159"/>
      <c r="M262" s="164"/>
      <c r="T262" s="165"/>
      <c r="AT262" s="160" t="s">
        <v>330</v>
      </c>
      <c r="AU262" s="160" t="s">
        <v>79</v>
      </c>
      <c r="AV262" s="13" t="s">
        <v>79</v>
      </c>
      <c r="AW262" s="13" t="s">
        <v>31</v>
      </c>
      <c r="AX262" s="13" t="s">
        <v>69</v>
      </c>
      <c r="AY262" s="160" t="s">
        <v>181</v>
      </c>
    </row>
    <row r="263" spans="2:65" s="14" customFormat="1" ht="11.25" x14ac:dyDescent="0.2">
      <c r="B263" s="166"/>
      <c r="D263" s="138" t="s">
        <v>330</v>
      </c>
      <c r="E263" s="167" t="s">
        <v>19</v>
      </c>
      <c r="F263" s="168" t="s">
        <v>333</v>
      </c>
      <c r="H263" s="169">
        <v>1780.9649999999999</v>
      </c>
      <c r="I263" s="170"/>
      <c r="L263" s="166"/>
      <c r="M263" s="171"/>
      <c r="T263" s="172"/>
      <c r="AT263" s="167" t="s">
        <v>330</v>
      </c>
      <c r="AU263" s="167" t="s">
        <v>79</v>
      </c>
      <c r="AV263" s="14" t="s">
        <v>187</v>
      </c>
      <c r="AW263" s="14" t="s">
        <v>31</v>
      </c>
      <c r="AX263" s="14" t="s">
        <v>77</v>
      </c>
      <c r="AY263" s="167" t="s">
        <v>181</v>
      </c>
    </row>
    <row r="264" spans="2:65" s="1" customFormat="1" ht="24.2" customHeight="1" x14ac:dyDescent="0.2">
      <c r="B264" s="32"/>
      <c r="C264" s="125" t="s">
        <v>239</v>
      </c>
      <c r="D264" s="125" t="s">
        <v>182</v>
      </c>
      <c r="E264" s="126" t="s">
        <v>476</v>
      </c>
      <c r="F264" s="127" t="s">
        <v>477</v>
      </c>
      <c r="G264" s="128" t="s">
        <v>326</v>
      </c>
      <c r="H264" s="129">
        <v>1978.85</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478</v>
      </c>
    </row>
    <row r="265" spans="2:65" s="1" customFormat="1" ht="11.25" x14ac:dyDescent="0.2">
      <c r="B265" s="32"/>
      <c r="D265" s="151" t="s">
        <v>328</v>
      </c>
      <c r="F265" s="152" t="s">
        <v>479</v>
      </c>
      <c r="I265" s="140"/>
      <c r="L265" s="32"/>
      <c r="M265" s="141"/>
      <c r="T265" s="53"/>
      <c r="AT265" s="17" t="s">
        <v>328</v>
      </c>
      <c r="AU265" s="17" t="s">
        <v>79</v>
      </c>
    </row>
    <row r="266" spans="2:65" s="12" customFormat="1" ht="22.5" x14ac:dyDescent="0.2">
      <c r="B266" s="153"/>
      <c r="D266" s="138" t="s">
        <v>330</v>
      </c>
      <c r="E266" s="154" t="s">
        <v>19</v>
      </c>
      <c r="F266" s="155" t="s">
        <v>473</v>
      </c>
      <c r="H266" s="154" t="s">
        <v>19</v>
      </c>
      <c r="I266" s="156"/>
      <c r="L266" s="153"/>
      <c r="M266" s="157"/>
      <c r="T266" s="158"/>
      <c r="AT266" s="154" t="s">
        <v>330</v>
      </c>
      <c r="AU266" s="154" t="s">
        <v>79</v>
      </c>
      <c r="AV266" s="12" t="s">
        <v>77</v>
      </c>
      <c r="AW266" s="12" t="s">
        <v>31</v>
      </c>
      <c r="AX266" s="12" t="s">
        <v>69</v>
      </c>
      <c r="AY266" s="154" t="s">
        <v>181</v>
      </c>
    </row>
    <row r="267" spans="2:65" s="12" customFormat="1" ht="11.25" x14ac:dyDescent="0.2">
      <c r="B267" s="153"/>
      <c r="D267" s="138" t="s">
        <v>330</v>
      </c>
      <c r="E267" s="154" t="s">
        <v>19</v>
      </c>
      <c r="F267" s="155" t="s">
        <v>474</v>
      </c>
      <c r="H267" s="154" t="s">
        <v>19</v>
      </c>
      <c r="I267" s="156"/>
      <c r="L267" s="153"/>
      <c r="M267" s="157"/>
      <c r="T267" s="158"/>
      <c r="AT267" s="154" t="s">
        <v>330</v>
      </c>
      <c r="AU267" s="154" t="s">
        <v>79</v>
      </c>
      <c r="AV267" s="12" t="s">
        <v>77</v>
      </c>
      <c r="AW267" s="12" t="s">
        <v>31</v>
      </c>
      <c r="AX267" s="12" t="s">
        <v>69</v>
      </c>
      <c r="AY267" s="154" t="s">
        <v>181</v>
      </c>
    </row>
    <row r="268" spans="2:65" s="13" customFormat="1" ht="11.25" x14ac:dyDescent="0.2">
      <c r="B268" s="159"/>
      <c r="D268" s="138" t="s">
        <v>330</v>
      </c>
      <c r="E268" s="160" t="s">
        <v>19</v>
      </c>
      <c r="F268" s="161" t="s">
        <v>480</v>
      </c>
      <c r="H268" s="162">
        <v>1978.85</v>
      </c>
      <c r="I268" s="163"/>
      <c r="L268" s="159"/>
      <c r="M268" s="164"/>
      <c r="T268" s="165"/>
      <c r="AT268" s="160" t="s">
        <v>330</v>
      </c>
      <c r="AU268" s="160" t="s">
        <v>79</v>
      </c>
      <c r="AV268" s="13" t="s">
        <v>79</v>
      </c>
      <c r="AW268" s="13" t="s">
        <v>31</v>
      </c>
      <c r="AX268" s="13" t="s">
        <v>69</v>
      </c>
      <c r="AY268" s="160" t="s">
        <v>181</v>
      </c>
    </row>
    <row r="269" spans="2:65" s="14" customFormat="1" ht="11.25" x14ac:dyDescent="0.2">
      <c r="B269" s="166"/>
      <c r="D269" s="138" t="s">
        <v>330</v>
      </c>
      <c r="E269" s="167" t="s">
        <v>19</v>
      </c>
      <c r="F269" s="168" t="s">
        <v>333</v>
      </c>
      <c r="H269" s="169">
        <v>1978.85</v>
      </c>
      <c r="I269" s="170"/>
      <c r="L269" s="166"/>
      <c r="M269" s="171"/>
      <c r="T269" s="172"/>
      <c r="AT269" s="167" t="s">
        <v>330</v>
      </c>
      <c r="AU269" s="167" t="s">
        <v>79</v>
      </c>
      <c r="AV269" s="14" t="s">
        <v>187</v>
      </c>
      <c r="AW269" s="14" t="s">
        <v>31</v>
      </c>
      <c r="AX269" s="14" t="s">
        <v>77</v>
      </c>
      <c r="AY269" s="167" t="s">
        <v>181</v>
      </c>
    </row>
    <row r="270" spans="2:65" s="1" customFormat="1" ht="24.2" customHeight="1" x14ac:dyDescent="0.2">
      <c r="B270" s="32"/>
      <c r="C270" s="125" t="s">
        <v>481</v>
      </c>
      <c r="D270" s="125" t="s">
        <v>182</v>
      </c>
      <c r="E270" s="126" t="s">
        <v>482</v>
      </c>
      <c r="F270" s="127" t="s">
        <v>483</v>
      </c>
      <c r="G270" s="128" t="s">
        <v>326</v>
      </c>
      <c r="H270" s="129">
        <v>197.88499999999999</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484</v>
      </c>
    </row>
    <row r="271" spans="2:65" s="1" customFormat="1" ht="11.25" x14ac:dyDescent="0.2">
      <c r="B271" s="32"/>
      <c r="D271" s="151" t="s">
        <v>328</v>
      </c>
      <c r="F271" s="152" t="s">
        <v>485</v>
      </c>
      <c r="I271" s="140"/>
      <c r="L271" s="32"/>
      <c r="M271" s="141"/>
      <c r="T271" s="53"/>
      <c r="AT271" s="17" t="s">
        <v>328</v>
      </c>
      <c r="AU271" s="17" t="s">
        <v>79</v>
      </c>
    </row>
    <row r="272" spans="2:65" s="12" customFormat="1" ht="22.5" x14ac:dyDescent="0.2">
      <c r="B272" s="153"/>
      <c r="D272" s="138" t="s">
        <v>330</v>
      </c>
      <c r="E272" s="154" t="s">
        <v>19</v>
      </c>
      <c r="F272" s="155" t="s">
        <v>473</v>
      </c>
      <c r="H272" s="154" t="s">
        <v>19</v>
      </c>
      <c r="I272" s="156"/>
      <c r="L272" s="153"/>
      <c r="M272" s="157"/>
      <c r="T272" s="158"/>
      <c r="AT272" s="154" t="s">
        <v>330</v>
      </c>
      <c r="AU272" s="154" t="s">
        <v>79</v>
      </c>
      <c r="AV272" s="12" t="s">
        <v>77</v>
      </c>
      <c r="AW272" s="12" t="s">
        <v>31</v>
      </c>
      <c r="AX272" s="12" t="s">
        <v>69</v>
      </c>
      <c r="AY272" s="154" t="s">
        <v>181</v>
      </c>
    </row>
    <row r="273" spans="2:65" s="12" customFormat="1" ht="11.25" x14ac:dyDescent="0.2">
      <c r="B273" s="153"/>
      <c r="D273" s="138" t="s">
        <v>330</v>
      </c>
      <c r="E273" s="154" t="s">
        <v>19</v>
      </c>
      <c r="F273" s="155" t="s">
        <v>474</v>
      </c>
      <c r="H273" s="154" t="s">
        <v>19</v>
      </c>
      <c r="I273" s="156"/>
      <c r="L273" s="153"/>
      <c r="M273" s="157"/>
      <c r="T273" s="158"/>
      <c r="AT273" s="154" t="s">
        <v>330</v>
      </c>
      <c r="AU273" s="154" t="s">
        <v>79</v>
      </c>
      <c r="AV273" s="12" t="s">
        <v>77</v>
      </c>
      <c r="AW273" s="12" t="s">
        <v>31</v>
      </c>
      <c r="AX273" s="12" t="s">
        <v>69</v>
      </c>
      <c r="AY273" s="154" t="s">
        <v>181</v>
      </c>
    </row>
    <row r="274" spans="2:65" s="13" customFormat="1" ht="11.25" x14ac:dyDescent="0.2">
      <c r="B274" s="159"/>
      <c r="D274" s="138" t="s">
        <v>330</v>
      </c>
      <c r="E274" s="160" t="s">
        <v>19</v>
      </c>
      <c r="F274" s="161" t="s">
        <v>486</v>
      </c>
      <c r="H274" s="162">
        <v>197.88499999999999</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197.88499999999999</v>
      </c>
      <c r="I275" s="170"/>
      <c r="L275" s="166"/>
      <c r="M275" s="171"/>
      <c r="T275" s="172"/>
      <c r="AT275" s="167" t="s">
        <v>330</v>
      </c>
      <c r="AU275" s="167" t="s">
        <v>79</v>
      </c>
      <c r="AV275" s="14" t="s">
        <v>187</v>
      </c>
      <c r="AW275" s="14" t="s">
        <v>31</v>
      </c>
      <c r="AX275" s="14" t="s">
        <v>77</v>
      </c>
      <c r="AY275" s="167" t="s">
        <v>181</v>
      </c>
    </row>
    <row r="276" spans="2:65" s="1" customFormat="1" ht="21.75" customHeight="1" x14ac:dyDescent="0.2">
      <c r="B276" s="32"/>
      <c r="C276" s="125" t="s">
        <v>407</v>
      </c>
      <c r="D276" s="125" t="s">
        <v>182</v>
      </c>
      <c r="E276" s="126" t="s">
        <v>405</v>
      </c>
      <c r="F276" s="127" t="s">
        <v>406</v>
      </c>
      <c r="G276" s="128" t="s">
        <v>326</v>
      </c>
      <c r="H276" s="129">
        <v>93.734999999999999</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487</v>
      </c>
    </row>
    <row r="277" spans="2:65" s="1" customFormat="1" ht="11.25" x14ac:dyDescent="0.2">
      <c r="B277" s="32"/>
      <c r="D277" s="151" t="s">
        <v>328</v>
      </c>
      <c r="F277" s="152" t="s">
        <v>408</v>
      </c>
      <c r="I277" s="140"/>
      <c r="L277" s="32"/>
      <c r="M277" s="141"/>
      <c r="T277" s="53"/>
      <c r="AT277" s="17" t="s">
        <v>328</v>
      </c>
      <c r="AU277" s="17" t="s">
        <v>79</v>
      </c>
    </row>
    <row r="278" spans="2:65" s="12" customFormat="1" ht="11.25" x14ac:dyDescent="0.2">
      <c r="B278" s="153"/>
      <c r="D278" s="138" t="s">
        <v>330</v>
      </c>
      <c r="E278" s="154" t="s">
        <v>19</v>
      </c>
      <c r="F278" s="155" t="s">
        <v>409</v>
      </c>
      <c r="H278" s="154" t="s">
        <v>19</v>
      </c>
      <c r="I278" s="156"/>
      <c r="L278" s="153"/>
      <c r="M278" s="157"/>
      <c r="T278" s="158"/>
      <c r="AT278" s="154" t="s">
        <v>330</v>
      </c>
      <c r="AU278" s="154" t="s">
        <v>79</v>
      </c>
      <c r="AV278" s="12" t="s">
        <v>77</v>
      </c>
      <c r="AW278" s="12" t="s">
        <v>31</v>
      </c>
      <c r="AX278" s="12" t="s">
        <v>69</v>
      </c>
      <c r="AY278" s="154" t="s">
        <v>181</v>
      </c>
    </row>
    <row r="279" spans="2:65" s="13" customFormat="1" ht="11.25" x14ac:dyDescent="0.2">
      <c r="B279" s="159"/>
      <c r="D279" s="138" t="s">
        <v>330</v>
      </c>
      <c r="E279" s="160" t="s">
        <v>19</v>
      </c>
      <c r="F279" s="161" t="s">
        <v>488</v>
      </c>
      <c r="H279" s="162">
        <v>93.734999999999999</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93.734999999999999</v>
      </c>
      <c r="I280" s="170"/>
      <c r="L280" s="166"/>
      <c r="M280" s="171"/>
      <c r="T280" s="172"/>
      <c r="AT280" s="167" t="s">
        <v>330</v>
      </c>
      <c r="AU280" s="167" t="s">
        <v>79</v>
      </c>
      <c r="AV280" s="14" t="s">
        <v>187</v>
      </c>
      <c r="AW280" s="14" t="s">
        <v>31</v>
      </c>
      <c r="AX280" s="14" t="s">
        <v>77</v>
      </c>
      <c r="AY280" s="167" t="s">
        <v>181</v>
      </c>
    </row>
    <row r="281" spans="2:65" s="1" customFormat="1" ht="21.75" customHeight="1" x14ac:dyDescent="0.2">
      <c r="B281" s="32"/>
      <c r="C281" s="125" t="s">
        <v>489</v>
      </c>
      <c r="D281" s="125" t="s">
        <v>182</v>
      </c>
      <c r="E281" s="126" t="s">
        <v>411</v>
      </c>
      <c r="F281" s="127" t="s">
        <v>412</v>
      </c>
      <c r="G281" s="128" t="s">
        <v>326</v>
      </c>
      <c r="H281" s="129">
        <v>104.15</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490</v>
      </c>
    </row>
    <row r="282" spans="2:65" s="1" customFormat="1" ht="11.25" x14ac:dyDescent="0.2">
      <c r="B282" s="32"/>
      <c r="D282" s="151" t="s">
        <v>328</v>
      </c>
      <c r="F282" s="152" t="s">
        <v>413</v>
      </c>
      <c r="I282" s="140"/>
      <c r="L282" s="32"/>
      <c r="M282" s="141"/>
      <c r="T282" s="53"/>
      <c r="AT282" s="17" t="s">
        <v>328</v>
      </c>
      <c r="AU282" s="17" t="s">
        <v>79</v>
      </c>
    </row>
    <row r="283" spans="2:65" s="12" customFormat="1" ht="11.25" x14ac:dyDescent="0.2">
      <c r="B283" s="153"/>
      <c r="D283" s="138" t="s">
        <v>330</v>
      </c>
      <c r="E283" s="154" t="s">
        <v>19</v>
      </c>
      <c r="F283" s="155" t="s">
        <v>409</v>
      </c>
      <c r="H283" s="154" t="s">
        <v>19</v>
      </c>
      <c r="I283" s="156"/>
      <c r="L283" s="153"/>
      <c r="M283" s="157"/>
      <c r="T283" s="158"/>
      <c r="AT283" s="154" t="s">
        <v>330</v>
      </c>
      <c r="AU283" s="154" t="s">
        <v>79</v>
      </c>
      <c r="AV283" s="12" t="s">
        <v>77</v>
      </c>
      <c r="AW283" s="12" t="s">
        <v>31</v>
      </c>
      <c r="AX283" s="12" t="s">
        <v>69</v>
      </c>
      <c r="AY283" s="154" t="s">
        <v>181</v>
      </c>
    </row>
    <row r="284" spans="2:65" s="13" customFormat="1" ht="11.25" x14ac:dyDescent="0.2">
      <c r="B284" s="159"/>
      <c r="D284" s="138" t="s">
        <v>330</v>
      </c>
      <c r="E284" s="160" t="s">
        <v>19</v>
      </c>
      <c r="F284" s="161" t="s">
        <v>491</v>
      </c>
      <c r="H284" s="162">
        <v>104.15</v>
      </c>
      <c r="I284" s="163"/>
      <c r="L284" s="159"/>
      <c r="M284" s="164"/>
      <c r="T284" s="165"/>
      <c r="AT284" s="160" t="s">
        <v>330</v>
      </c>
      <c r="AU284" s="160" t="s">
        <v>79</v>
      </c>
      <c r="AV284" s="13" t="s">
        <v>79</v>
      </c>
      <c r="AW284" s="13" t="s">
        <v>31</v>
      </c>
      <c r="AX284" s="13" t="s">
        <v>69</v>
      </c>
      <c r="AY284" s="160" t="s">
        <v>181</v>
      </c>
    </row>
    <row r="285" spans="2:65" s="14" customFormat="1" ht="11.25" x14ac:dyDescent="0.2">
      <c r="B285" s="166"/>
      <c r="D285" s="138" t="s">
        <v>330</v>
      </c>
      <c r="E285" s="167" t="s">
        <v>19</v>
      </c>
      <c r="F285" s="168" t="s">
        <v>333</v>
      </c>
      <c r="H285" s="169">
        <v>104.15</v>
      </c>
      <c r="I285" s="170"/>
      <c r="L285" s="166"/>
      <c r="M285" s="171"/>
      <c r="T285" s="172"/>
      <c r="AT285" s="167" t="s">
        <v>330</v>
      </c>
      <c r="AU285" s="167" t="s">
        <v>79</v>
      </c>
      <c r="AV285" s="14" t="s">
        <v>187</v>
      </c>
      <c r="AW285" s="14" t="s">
        <v>31</v>
      </c>
      <c r="AX285" s="14" t="s">
        <v>77</v>
      </c>
      <c r="AY285" s="167" t="s">
        <v>181</v>
      </c>
    </row>
    <row r="286" spans="2:65" s="1" customFormat="1" ht="21.75" customHeight="1" x14ac:dyDescent="0.2">
      <c r="B286" s="32"/>
      <c r="C286" s="125" t="s">
        <v>242</v>
      </c>
      <c r="D286" s="125" t="s">
        <v>182</v>
      </c>
      <c r="E286" s="126" t="s">
        <v>415</v>
      </c>
      <c r="F286" s="127" t="s">
        <v>416</v>
      </c>
      <c r="G286" s="128" t="s">
        <v>326</v>
      </c>
      <c r="H286" s="129">
        <v>10.414999999999999</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492</v>
      </c>
    </row>
    <row r="287" spans="2:65" s="1" customFormat="1" ht="11.25" x14ac:dyDescent="0.2">
      <c r="B287" s="32"/>
      <c r="D287" s="151" t="s">
        <v>328</v>
      </c>
      <c r="F287" s="152" t="s">
        <v>417</v>
      </c>
      <c r="I287" s="140"/>
      <c r="L287" s="32"/>
      <c r="M287" s="141"/>
      <c r="T287" s="53"/>
      <c r="AT287" s="17" t="s">
        <v>328</v>
      </c>
      <c r="AU287" s="17" t="s">
        <v>79</v>
      </c>
    </row>
    <row r="288" spans="2:65" s="12" customFormat="1" ht="11.25" x14ac:dyDescent="0.2">
      <c r="B288" s="153"/>
      <c r="D288" s="138" t="s">
        <v>330</v>
      </c>
      <c r="E288" s="154" t="s">
        <v>19</v>
      </c>
      <c r="F288" s="155" t="s">
        <v>409</v>
      </c>
      <c r="H288" s="154" t="s">
        <v>19</v>
      </c>
      <c r="I288" s="156"/>
      <c r="L288" s="153"/>
      <c r="M288" s="157"/>
      <c r="T288" s="158"/>
      <c r="AT288" s="154" t="s">
        <v>330</v>
      </c>
      <c r="AU288" s="154" t="s">
        <v>79</v>
      </c>
      <c r="AV288" s="12" t="s">
        <v>77</v>
      </c>
      <c r="AW288" s="12" t="s">
        <v>31</v>
      </c>
      <c r="AX288" s="12" t="s">
        <v>69</v>
      </c>
      <c r="AY288" s="154" t="s">
        <v>181</v>
      </c>
    </row>
    <row r="289" spans="2:65" s="13" customFormat="1" ht="11.25" x14ac:dyDescent="0.2">
      <c r="B289" s="159"/>
      <c r="D289" s="138" t="s">
        <v>330</v>
      </c>
      <c r="E289" s="160" t="s">
        <v>19</v>
      </c>
      <c r="F289" s="161" t="s">
        <v>493</v>
      </c>
      <c r="H289" s="162">
        <v>10.414999999999999</v>
      </c>
      <c r="I289" s="163"/>
      <c r="L289" s="159"/>
      <c r="M289" s="164"/>
      <c r="T289" s="165"/>
      <c r="AT289" s="160" t="s">
        <v>330</v>
      </c>
      <c r="AU289" s="160" t="s">
        <v>79</v>
      </c>
      <c r="AV289" s="13" t="s">
        <v>79</v>
      </c>
      <c r="AW289" s="13" t="s">
        <v>31</v>
      </c>
      <c r="AX289" s="13" t="s">
        <v>69</v>
      </c>
      <c r="AY289" s="160" t="s">
        <v>181</v>
      </c>
    </row>
    <row r="290" spans="2:65" s="14" customFormat="1" ht="11.25" x14ac:dyDescent="0.2">
      <c r="B290" s="166"/>
      <c r="D290" s="138" t="s">
        <v>330</v>
      </c>
      <c r="E290" s="167" t="s">
        <v>19</v>
      </c>
      <c r="F290" s="168" t="s">
        <v>333</v>
      </c>
      <c r="H290" s="169">
        <v>10.414999999999999</v>
      </c>
      <c r="I290" s="170"/>
      <c r="L290" s="166"/>
      <c r="M290" s="171"/>
      <c r="T290" s="172"/>
      <c r="AT290" s="167" t="s">
        <v>330</v>
      </c>
      <c r="AU290" s="167" t="s">
        <v>79</v>
      </c>
      <c r="AV290" s="14" t="s">
        <v>187</v>
      </c>
      <c r="AW290" s="14" t="s">
        <v>31</v>
      </c>
      <c r="AX290" s="14" t="s">
        <v>77</v>
      </c>
      <c r="AY290" s="167" t="s">
        <v>181</v>
      </c>
    </row>
    <row r="291" spans="2:65" s="1" customFormat="1" ht="24.2" customHeight="1" x14ac:dyDescent="0.2">
      <c r="B291" s="32"/>
      <c r="C291" s="125" t="s">
        <v>494</v>
      </c>
      <c r="D291" s="125" t="s">
        <v>182</v>
      </c>
      <c r="E291" s="126" t="s">
        <v>419</v>
      </c>
      <c r="F291" s="127" t="s">
        <v>420</v>
      </c>
      <c r="G291" s="128" t="s">
        <v>326</v>
      </c>
      <c r="H291" s="129">
        <v>937.35</v>
      </c>
      <c r="I291" s="130"/>
      <c r="J291" s="131">
        <f>ROUND(I291*H291,2)</f>
        <v>0</v>
      </c>
      <c r="K291" s="127" t="s">
        <v>327</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495</v>
      </c>
    </row>
    <row r="292" spans="2:65" s="1" customFormat="1" ht="11.25" x14ac:dyDescent="0.2">
      <c r="B292" s="32"/>
      <c r="D292" s="151" t="s">
        <v>328</v>
      </c>
      <c r="F292" s="152" t="s">
        <v>421</v>
      </c>
      <c r="I292" s="140"/>
      <c r="L292" s="32"/>
      <c r="M292" s="141"/>
      <c r="T292" s="53"/>
      <c r="AT292" s="17" t="s">
        <v>328</v>
      </c>
      <c r="AU292" s="17" t="s">
        <v>79</v>
      </c>
    </row>
    <row r="293" spans="2:65" s="12" customFormat="1" ht="11.25" x14ac:dyDescent="0.2">
      <c r="B293" s="153"/>
      <c r="D293" s="138" t="s">
        <v>330</v>
      </c>
      <c r="E293" s="154" t="s">
        <v>19</v>
      </c>
      <c r="F293" s="155" t="s">
        <v>422</v>
      </c>
      <c r="H293" s="154" t="s">
        <v>19</v>
      </c>
      <c r="I293" s="156"/>
      <c r="L293" s="153"/>
      <c r="M293" s="157"/>
      <c r="T293" s="158"/>
      <c r="AT293" s="154" t="s">
        <v>330</v>
      </c>
      <c r="AU293" s="154" t="s">
        <v>79</v>
      </c>
      <c r="AV293" s="12" t="s">
        <v>77</v>
      </c>
      <c r="AW293" s="12" t="s">
        <v>31</v>
      </c>
      <c r="AX293" s="12" t="s">
        <v>69</v>
      </c>
      <c r="AY293" s="154" t="s">
        <v>181</v>
      </c>
    </row>
    <row r="294" spans="2:65" s="13" customFormat="1" ht="11.25" x14ac:dyDescent="0.2">
      <c r="B294" s="159"/>
      <c r="D294" s="138" t="s">
        <v>330</v>
      </c>
      <c r="E294" s="160" t="s">
        <v>19</v>
      </c>
      <c r="F294" s="161" t="s">
        <v>496</v>
      </c>
      <c r="H294" s="162">
        <v>937.35</v>
      </c>
      <c r="I294" s="163"/>
      <c r="L294" s="159"/>
      <c r="M294" s="164"/>
      <c r="T294" s="165"/>
      <c r="AT294" s="160" t="s">
        <v>330</v>
      </c>
      <c r="AU294" s="160" t="s">
        <v>79</v>
      </c>
      <c r="AV294" s="13" t="s">
        <v>79</v>
      </c>
      <c r="AW294" s="13" t="s">
        <v>31</v>
      </c>
      <c r="AX294" s="13" t="s">
        <v>69</v>
      </c>
      <c r="AY294" s="160" t="s">
        <v>181</v>
      </c>
    </row>
    <row r="295" spans="2:65" s="14" customFormat="1" ht="11.25" x14ac:dyDescent="0.2">
      <c r="B295" s="166"/>
      <c r="D295" s="138" t="s">
        <v>330</v>
      </c>
      <c r="E295" s="167" t="s">
        <v>19</v>
      </c>
      <c r="F295" s="168" t="s">
        <v>333</v>
      </c>
      <c r="H295" s="169">
        <v>937.35</v>
      </c>
      <c r="I295" s="170"/>
      <c r="L295" s="166"/>
      <c r="M295" s="171"/>
      <c r="T295" s="172"/>
      <c r="AT295" s="167" t="s">
        <v>330</v>
      </c>
      <c r="AU295" s="167" t="s">
        <v>79</v>
      </c>
      <c r="AV295" s="14" t="s">
        <v>187</v>
      </c>
      <c r="AW295" s="14" t="s">
        <v>31</v>
      </c>
      <c r="AX295" s="14" t="s">
        <v>77</v>
      </c>
      <c r="AY295" s="167" t="s">
        <v>181</v>
      </c>
    </row>
    <row r="296" spans="2:65" s="1" customFormat="1" ht="24.2" customHeight="1" x14ac:dyDescent="0.2">
      <c r="B296" s="32"/>
      <c r="C296" s="125" t="s">
        <v>246</v>
      </c>
      <c r="D296" s="125" t="s">
        <v>182</v>
      </c>
      <c r="E296" s="126" t="s">
        <v>424</v>
      </c>
      <c r="F296" s="127" t="s">
        <v>425</v>
      </c>
      <c r="G296" s="128" t="s">
        <v>326</v>
      </c>
      <c r="H296" s="129">
        <v>1041.5</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497</v>
      </c>
    </row>
    <row r="297" spans="2:65" s="1" customFormat="1" ht="11.25" x14ac:dyDescent="0.2">
      <c r="B297" s="32"/>
      <c r="D297" s="151" t="s">
        <v>328</v>
      </c>
      <c r="F297" s="152" t="s">
        <v>426</v>
      </c>
      <c r="I297" s="140"/>
      <c r="L297" s="32"/>
      <c r="M297" s="141"/>
      <c r="T297" s="53"/>
      <c r="AT297" s="17" t="s">
        <v>328</v>
      </c>
      <c r="AU297" s="17" t="s">
        <v>79</v>
      </c>
    </row>
    <row r="298" spans="2:65" s="12" customFormat="1" ht="11.25" x14ac:dyDescent="0.2">
      <c r="B298" s="153"/>
      <c r="D298" s="138" t="s">
        <v>330</v>
      </c>
      <c r="E298" s="154" t="s">
        <v>19</v>
      </c>
      <c r="F298" s="155" t="s">
        <v>422</v>
      </c>
      <c r="H298" s="154" t="s">
        <v>19</v>
      </c>
      <c r="I298" s="156"/>
      <c r="L298" s="153"/>
      <c r="M298" s="157"/>
      <c r="T298" s="158"/>
      <c r="AT298" s="154" t="s">
        <v>330</v>
      </c>
      <c r="AU298" s="154" t="s">
        <v>79</v>
      </c>
      <c r="AV298" s="12" t="s">
        <v>77</v>
      </c>
      <c r="AW298" s="12" t="s">
        <v>31</v>
      </c>
      <c r="AX298" s="12" t="s">
        <v>69</v>
      </c>
      <c r="AY298" s="154" t="s">
        <v>181</v>
      </c>
    </row>
    <row r="299" spans="2:65" s="13" customFormat="1" ht="11.25" x14ac:dyDescent="0.2">
      <c r="B299" s="159"/>
      <c r="D299" s="138" t="s">
        <v>330</v>
      </c>
      <c r="E299" s="160" t="s">
        <v>19</v>
      </c>
      <c r="F299" s="161" t="s">
        <v>498</v>
      </c>
      <c r="H299" s="162">
        <v>1041.5</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1041.5</v>
      </c>
      <c r="I300" s="170"/>
      <c r="L300" s="166"/>
      <c r="M300" s="171"/>
      <c r="T300" s="172"/>
      <c r="AT300" s="167" t="s">
        <v>330</v>
      </c>
      <c r="AU300" s="167" t="s">
        <v>79</v>
      </c>
      <c r="AV300" s="14" t="s">
        <v>187</v>
      </c>
      <c r="AW300" s="14" t="s">
        <v>31</v>
      </c>
      <c r="AX300" s="14" t="s">
        <v>77</v>
      </c>
      <c r="AY300" s="167" t="s">
        <v>181</v>
      </c>
    </row>
    <row r="301" spans="2:65" s="1" customFormat="1" ht="24.2" customHeight="1" x14ac:dyDescent="0.2">
      <c r="B301" s="32"/>
      <c r="C301" s="125" t="s">
        <v>499</v>
      </c>
      <c r="D301" s="125" t="s">
        <v>182</v>
      </c>
      <c r="E301" s="126" t="s">
        <v>428</v>
      </c>
      <c r="F301" s="127" t="s">
        <v>429</v>
      </c>
      <c r="G301" s="128" t="s">
        <v>326</v>
      </c>
      <c r="H301" s="129">
        <v>104.15</v>
      </c>
      <c r="I301" s="130"/>
      <c r="J301" s="131">
        <f>ROUND(I301*H301,2)</f>
        <v>0</v>
      </c>
      <c r="K301" s="127" t="s">
        <v>327</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500</v>
      </c>
    </row>
    <row r="302" spans="2:65" s="1" customFormat="1" ht="11.25" x14ac:dyDescent="0.2">
      <c r="B302" s="32"/>
      <c r="D302" s="151" t="s">
        <v>328</v>
      </c>
      <c r="F302" s="152" t="s">
        <v>430</v>
      </c>
      <c r="I302" s="140"/>
      <c r="L302" s="32"/>
      <c r="M302" s="141"/>
      <c r="T302" s="53"/>
      <c r="AT302" s="17" t="s">
        <v>328</v>
      </c>
      <c r="AU302" s="17" t="s">
        <v>79</v>
      </c>
    </row>
    <row r="303" spans="2:65" s="12" customFormat="1" ht="11.25" x14ac:dyDescent="0.2">
      <c r="B303" s="153"/>
      <c r="D303" s="138" t="s">
        <v>330</v>
      </c>
      <c r="E303" s="154" t="s">
        <v>19</v>
      </c>
      <c r="F303" s="155" t="s">
        <v>422</v>
      </c>
      <c r="H303" s="154" t="s">
        <v>19</v>
      </c>
      <c r="I303" s="156"/>
      <c r="L303" s="153"/>
      <c r="M303" s="157"/>
      <c r="T303" s="158"/>
      <c r="AT303" s="154" t="s">
        <v>330</v>
      </c>
      <c r="AU303" s="154" t="s">
        <v>79</v>
      </c>
      <c r="AV303" s="12" t="s">
        <v>77</v>
      </c>
      <c r="AW303" s="12" t="s">
        <v>31</v>
      </c>
      <c r="AX303" s="12" t="s">
        <v>69</v>
      </c>
      <c r="AY303" s="154" t="s">
        <v>181</v>
      </c>
    </row>
    <row r="304" spans="2:65" s="13" customFormat="1" ht="11.25" x14ac:dyDescent="0.2">
      <c r="B304" s="159"/>
      <c r="D304" s="138" t="s">
        <v>330</v>
      </c>
      <c r="E304" s="160" t="s">
        <v>19</v>
      </c>
      <c r="F304" s="161" t="s">
        <v>501</v>
      </c>
      <c r="H304" s="162">
        <v>104.15</v>
      </c>
      <c r="I304" s="163"/>
      <c r="L304" s="159"/>
      <c r="M304" s="164"/>
      <c r="T304" s="165"/>
      <c r="AT304" s="160" t="s">
        <v>330</v>
      </c>
      <c r="AU304" s="160" t="s">
        <v>79</v>
      </c>
      <c r="AV304" s="13" t="s">
        <v>79</v>
      </c>
      <c r="AW304" s="13" t="s">
        <v>31</v>
      </c>
      <c r="AX304" s="13" t="s">
        <v>69</v>
      </c>
      <c r="AY304" s="160" t="s">
        <v>181</v>
      </c>
    </row>
    <row r="305" spans="2:65" s="14" customFormat="1" ht="11.25" x14ac:dyDescent="0.2">
      <c r="B305" s="166"/>
      <c r="D305" s="138" t="s">
        <v>330</v>
      </c>
      <c r="E305" s="167" t="s">
        <v>19</v>
      </c>
      <c r="F305" s="168" t="s">
        <v>333</v>
      </c>
      <c r="H305" s="169">
        <v>104.15</v>
      </c>
      <c r="I305" s="170"/>
      <c r="L305" s="166"/>
      <c r="M305" s="171"/>
      <c r="T305" s="172"/>
      <c r="AT305" s="167" t="s">
        <v>330</v>
      </c>
      <c r="AU305" s="167" t="s">
        <v>79</v>
      </c>
      <c r="AV305" s="14" t="s">
        <v>187</v>
      </c>
      <c r="AW305" s="14" t="s">
        <v>31</v>
      </c>
      <c r="AX305" s="14" t="s">
        <v>77</v>
      </c>
      <c r="AY305" s="167" t="s">
        <v>181</v>
      </c>
    </row>
    <row r="306" spans="2:65" s="1" customFormat="1" ht="16.5" customHeight="1" x14ac:dyDescent="0.2">
      <c r="B306" s="32"/>
      <c r="C306" s="125" t="s">
        <v>250</v>
      </c>
      <c r="D306" s="125" t="s">
        <v>182</v>
      </c>
      <c r="E306" s="126" t="s">
        <v>432</v>
      </c>
      <c r="F306" s="127" t="s">
        <v>433</v>
      </c>
      <c r="G306" s="128" t="s">
        <v>326</v>
      </c>
      <c r="H306" s="129">
        <v>208.3</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502</v>
      </c>
    </row>
    <row r="307" spans="2:65" s="1" customFormat="1" ht="11.25" x14ac:dyDescent="0.2">
      <c r="B307" s="32"/>
      <c r="D307" s="151" t="s">
        <v>328</v>
      </c>
      <c r="F307" s="152" t="s">
        <v>434</v>
      </c>
      <c r="I307" s="140"/>
      <c r="L307" s="32"/>
      <c r="M307" s="141"/>
      <c r="T307" s="53"/>
      <c r="AT307" s="17" t="s">
        <v>328</v>
      </c>
      <c r="AU307" s="17" t="s">
        <v>79</v>
      </c>
    </row>
    <row r="308" spans="2:65" s="13" customFormat="1" ht="11.25" x14ac:dyDescent="0.2">
      <c r="B308" s="159"/>
      <c r="D308" s="138" t="s">
        <v>330</v>
      </c>
      <c r="E308" s="160" t="s">
        <v>19</v>
      </c>
      <c r="F308" s="161" t="s">
        <v>503</v>
      </c>
      <c r="H308" s="162">
        <v>208.3</v>
      </c>
      <c r="I308" s="163"/>
      <c r="L308" s="159"/>
      <c r="M308" s="164"/>
      <c r="T308" s="165"/>
      <c r="AT308" s="160" t="s">
        <v>330</v>
      </c>
      <c r="AU308" s="160" t="s">
        <v>79</v>
      </c>
      <c r="AV308" s="13" t="s">
        <v>79</v>
      </c>
      <c r="AW308" s="13" t="s">
        <v>31</v>
      </c>
      <c r="AX308" s="13" t="s">
        <v>69</v>
      </c>
      <c r="AY308" s="160" t="s">
        <v>181</v>
      </c>
    </row>
    <row r="309" spans="2:65" s="14" customFormat="1" ht="11.25" x14ac:dyDescent="0.2">
      <c r="B309" s="166"/>
      <c r="D309" s="138" t="s">
        <v>330</v>
      </c>
      <c r="E309" s="167" t="s">
        <v>19</v>
      </c>
      <c r="F309" s="168" t="s">
        <v>333</v>
      </c>
      <c r="H309" s="169">
        <v>208.3</v>
      </c>
      <c r="I309" s="170"/>
      <c r="L309" s="166"/>
      <c r="M309" s="171"/>
      <c r="T309" s="172"/>
      <c r="AT309" s="167" t="s">
        <v>330</v>
      </c>
      <c r="AU309" s="167" t="s">
        <v>79</v>
      </c>
      <c r="AV309" s="14" t="s">
        <v>187</v>
      </c>
      <c r="AW309" s="14" t="s">
        <v>31</v>
      </c>
      <c r="AX309" s="14" t="s">
        <v>77</v>
      </c>
      <c r="AY309" s="167" t="s">
        <v>181</v>
      </c>
    </row>
    <row r="310" spans="2:65" s="1" customFormat="1" ht="16.5" customHeight="1" x14ac:dyDescent="0.2">
      <c r="B310" s="32"/>
      <c r="C310" s="125" t="s">
        <v>504</v>
      </c>
      <c r="D310" s="125" t="s">
        <v>182</v>
      </c>
      <c r="E310" s="126" t="s">
        <v>436</v>
      </c>
      <c r="F310" s="127" t="s">
        <v>437</v>
      </c>
      <c r="G310" s="128" t="s">
        <v>438</v>
      </c>
      <c r="H310" s="129">
        <v>416.6</v>
      </c>
      <c r="I310" s="130"/>
      <c r="J310" s="131">
        <f>ROUND(I310*H310,2)</f>
        <v>0</v>
      </c>
      <c r="K310" s="127" t="s">
        <v>327</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505</v>
      </c>
    </row>
    <row r="311" spans="2:65" s="1" customFormat="1" ht="11.25" x14ac:dyDescent="0.2">
      <c r="B311" s="32"/>
      <c r="D311" s="151" t="s">
        <v>328</v>
      </c>
      <c r="F311" s="152" t="s">
        <v>439</v>
      </c>
      <c r="I311" s="140"/>
      <c r="L311" s="32"/>
      <c r="M311" s="141"/>
      <c r="T311" s="53"/>
      <c r="AT311" s="17" t="s">
        <v>328</v>
      </c>
      <c r="AU311" s="17" t="s">
        <v>79</v>
      </c>
    </row>
    <row r="312" spans="2:65" s="1" customFormat="1" ht="48.75" x14ac:dyDescent="0.2">
      <c r="B312" s="32"/>
      <c r="D312" s="138" t="s">
        <v>214</v>
      </c>
      <c r="F312" s="139" t="s">
        <v>440</v>
      </c>
      <c r="I312" s="140"/>
      <c r="L312" s="32"/>
      <c r="M312" s="141"/>
      <c r="T312" s="53"/>
      <c r="AT312" s="17" t="s">
        <v>214</v>
      </c>
      <c r="AU312" s="17" t="s">
        <v>79</v>
      </c>
    </row>
    <row r="313" spans="2:65" s="13" customFormat="1" ht="11.25" x14ac:dyDescent="0.2">
      <c r="B313" s="159"/>
      <c r="D313" s="138" t="s">
        <v>330</v>
      </c>
      <c r="E313" s="160" t="s">
        <v>19</v>
      </c>
      <c r="F313" s="161" t="s">
        <v>506</v>
      </c>
      <c r="H313" s="162">
        <v>416.6</v>
      </c>
      <c r="I313" s="163"/>
      <c r="L313" s="159"/>
      <c r="M313" s="164"/>
      <c r="T313" s="165"/>
      <c r="AT313" s="160" t="s">
        <v>330</v>
      </c>
      <c r="AU313" s="160" t="s">
        <v>79</v>
      </c>
      <c r="AV313" s="13" t="s">
        <v>79</v>
      </c>
      <c r="AW313" s="13" t="s">
        <v>31</v>
      </c>
      <c r="AX313" s="13" t="s">
        <v>69</v>
      </c>
      <c r="AY313" s="160" t="s">
        <v>181</v>
      </c>
    </row>
    <row r="314" spans="2:65" s="14" customFormat="1" ht="11.25" x14ac:dyDescent="0.2">
      <c r="B314" s="166"/>
      <c r="D314" s="138" t="s">
        <v>330</v>
      </c>
      <c r="E314" s="167" t="s">
        <v>19</v>
      </c>
      <c r="F314" s="168" t="s">
        <v>333</v>
      </c>
      <c r="H314" s="169">
        <v>416.6</v>
      </c>
      <c r="I314" s="170"/>
      <c r="L314" s="166"/>
      <c r="M314" s="171"/>
      <c r="T314" s="172"/>
      <c r="AT314" s="167" t="s">
        <v>330</v>
      </c>
      <c r="AU314" s="167" t="s">
        <v>79</v>
      </c>
      <c r="AV314" s="14" t="s">
        <v>187</v>
      </c>
      <c r="AW314" s="14" t="s">
        <v>31</v>
      </c>
      <c r="AX314" s="14" t="s">
        <v>77</v>
      </c>
      <c r="AY314" s="167" t="s">
        <v>181</v>
      </c>
    </row>
    <row r="315" spans="2:65" s="10" customFormat="1" ht="22.9" customHeight="1" x14ac:dyDescent="0.2">
      <c r="B315" s="115"/>
      <c r="D315" s="116" t="s">
        <v>68</v>
      </c>
      <c r="E315" s="149" t="s">
        <v>190</v>
      </c>
      <c r="F315" s="149" t="s">
        <v>507</v>
      </c>
      <c r="I315" s="118"/>
      <c r="J315" s="150">
        <f>BK315</f>
        <v>0</v>
      </c>
      <c r="L315" s="115"/>
      <c r="M315" s="120"/>
      <c r="P315" s="121">
        <f>SUM(P316:P367)</f>
        <v>0</v>
      </c>
      <c r="R315" s="121">
        <f>SUM(R316:R367)</f>
        <v>0</v>
      </c>
      <c r="T315" s="122">
        <f>SUM(T316:T367)</f>
        <v>0</v>
      </c>
      <c r="AR315" s="116" t="s">
        <v>77</v>
      </c>
      <c r="AT315" s="123" t="s">
        <v>68</v>
      </c>
      <c r="AU315" s="123" t="s">
        <v>77</v>
      </c>
      <c r="AY315" s="116" t="s">
        <v>181</v>
      </c>
      <c r="BK315" s="124">
        <f>SUM(BK316:BK367)</f>
        <v>0</v>
      </c>
    </row>
    <row r="316" spans="2:65" s="1" customFormat="1" ht="24.2" customHeight="1" x14ac:dyDescent="0.2">
      <c r="B316" s="32"/>
      <c r="C316" s="125" t="s">
        <v>254</v>
      </c>
      <c r="D316" s="125" t="s">
        <v>182</v>
      </c>
      <c r="E316" s="126" t="s">
        <v>508</v>
      </c>
      <c r="F316" s="127" t="s">
        <v>509</v>
      </c>
      <c r="G316" s="128" t="s">
        <v>510</v>
      </c>
      <c r="H316" s="129">
        <v>1.0584</v>
      </c>
      <c r="I316" s="130"/>
      <c r="J316" s="131">
        <f>ROUND(I316*H316,2)</f>
        <v>0</v>
      </c>
      <c r="K316" s="127" t="s">
        <v>327</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511</v>
      </c>
    </row>
    <row r="317" spans="2:65" s="1" customFormat="1" ht="11.25" x14ac:dyDescent="0.2">
      <c r="B317" s="32"/>
      <c r="D317" s="151" t="s">
        <v>328</v>
      </c>
      <c r="F317" s="152" t="s">
        <v>512</v>
      </c>
      <c r="I317" s="140"/>
      <c r="L317" s="32"/>
      <c r="M317" s="141"/>
      <c r="T317" s="53"/>
      <c r="AT317" s="17" t="s">
        <v>328</v>
      </c>
      <c r="AU317" s="17" t="s">
        <v>79</v>
      </c>
    </row>
    <row r="318" spans="2:65" s="1" customFormat="1" ht="19.5" x14ac:dyDescent="0.2">
      <c r="B318" s="32"/>
      <c r="D318" s="138" t="s">
        <v>214</v>
      </c>
      <c r="F318" s="139" t="s">
        <v>513</v>
      </c>
      <c r="I318" s="140"/>
      <c r="L318" s="32"/>
      <c r="M318" s="141"/>
      <c r="T318" s="53"/>
      <c r="AT318" s="17" t="s">
        <v>214</v>
      </c>
      <c r="AU318" s="17" t="s">
        <v>79</v>
      </c>
    </row>
    <row r="319" spans="2:65" s="12" customFormat="1" ht="11.25" x14ac:dyDescent="0.2">
      <c r="B319" s="153"/>
      <c r="D319" s="138" t="s">
        <v>330</v>
      </c>
      <c r="E319" s="154" t="s">
        <v>19</v>
      </c>
      <c r="F319" s="155" t="s">
        <v>514</v>
      </c>
      <c r="H319" s="154" t="s">
        <v>19</v>
      </c>
      <c r="I319" s="156"/>
      <c r="L319" s="153"/>
      <c r="M319" s="157"/>
      <c r="T319" s="158"/>
      <c r="AT319" s="154" t="s">
        <v>330</v>
      </c>
      <c r="AU319" s="154" t="s">
        <v>79</v>
      </c>
      <c r="AV319" s="12" t="s">
        <v>77</v>
      </c>
      <c r="AW319" s="12" t="s">
        <v>31</v>
      </c>
      <c r="AX319" s="12" t="s">
        <v>69</v>
      </c>
      <c r="AY319" s="154" t="s">
        <v>181</v>
      </c>
    </row>
    <row r="320" spans="2:65" s="13" customFormat="1" ht="11.25" x14ac:dyDescent="0.2">
      <c r="B320" s="159"/>
      <c r="D320" s="138" t="s">
        <v>330</v>
      </c>
      <c r="E320" s="160" t="s">
        <v>19</v>
      </c>
      <c r="F320" s="161" t="s">
        <v>515</v>
      </c>
      <c r="H320" s="162">
        <v>1.0584</v>
      </c>
      <c r="I320" s="163"/>
      <c r="L320" s="159"/>
      <c r="M320" s="164"/>
      <c r="T320" s="165"/>
      <c r="AT320" s="160" t="s">
        <v>330</v>
      </c>
      <c r="AU320" s="160" t="s">
        <v>79</v>
      </c>
      <c r="AV320" s="13" t="s">
        <v>79</v>
      </c>
      <c r="AW320" s="13" t="s">
        <v>31</v>
      </c>
      <c r="AX320" s="13" t="s">
        <v>69</v>
      </c>
      <c r="AY320" s="160" t="s">
        <v>181</v>
      </c>
    </row>
    <row r="321" spans="2:65" s="14" customFormat="1" ht="11.25" x14ac:dyDescent="0.2">
      <c r="B321" s="166"/>
      <c r="D321" s="138" t="s">
        <v>330</v>
      </c>
      <c r="E321" s="167" t="s">
        <v>19</v>
      </c>
      <c r="F321" s="168" t="s">
        <v>333</v>
      </c>
      <c r="H321" s="169">
        <v>1.0584</v>
      </c>
      <c r="I321" s="170"/>
      <c r="L321" s="166"/>
      <c r="M321" s="171"/>
      <c r="T321" s="172"/>
      <c r="AT321" s="167" t="s">
        <v>330</v>
      </c>
      <c r="AU321" s="167" t="s">
        <v>79</v>
      </c>
      <c r="AV321" s="14" t="s">
        <v>187</v>
      </c>
      <c r="AW321" s="14" t="s">
        <v>31</v>
      </c>
      <c r="AX321" s="14" t="s">
        <v>77</v>
      </c>
      <c r="AY321" s="167" t="s">
        <v>181</v>
      </c>
    </row>
    <row r="322" spans="2:65" s="1" customFormat="1" ht="16.5" customHeight="1" x14ac:dyDescent="0.2">
      <c r="B322" s="32"/>
      <c r="C322" s="125" t="s">
        <v>516</v>
      </c>
      <c r="D322" s="125" t="s">
        <v>182</v>
      </c>
      <c r="E322" s="126" t="s">
        <v>517</v>
      </c>
      <c r="F322" s="127" t="s">
        <v>518</v>
      </c>
      <c r="G322" s="128" t="s">
        <v>519</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520</v>
      </c>
    </row>
    <row r="323" spans="2:65" s="1" customFormat="1" ht="126.75" x14ac:dyDescent="0.2">
      <c r="B323" s="32"/>
      <c r="D323" s="138" t="s">
        <v>214</v>
      </c>
      <c r="F323" s="139" t="s">
        <v>521</v>
      </c>
      <c r="I323" s="140"/>
      <c r="L323" s="32"/>
      <c r="M323" s="141"/>
      <c r="T323" s="53"/>
      <c r="AT323" s="17" t="s">
        <v>214</v>
      </c>
      <c r="AU323" s="17" t="s">
        <v>79</v>
      </c>
    </row>
    <row r="324" spans="2:65" s="12" customFormat="1" ht="11.25" x14ac:dyDescent="0.2">
      <c r="B324" s="153"/>
      <c r="D324" s="138" t="s">
        <v>330</v>
      </c>
      <c r="E324" s="154" t="s">
        <v>19</v>
      </c>
      <c r="F324" s="155" t="s">
        <v>522</v>
      </c>
      <c r="H324" s="154" t="s">
        <v>19</v>
      </c>
      <c r="I324" s="156"/>
      <c r="L324" s="153"/>
      <c r="M324" s="157"/>
      <c r="T324" s="158"/>
      <c r="AT324" s="154" t="s">
        <v>330</v>
      </c>
      <c r="AU324" s="154" t="s">
        <v>79</v>
      </c>
      <c r="AV324" s="12" t="s">
        <v>77</v>
      </c>
      <c r="AW324" s="12" t="s">
        <v>31</v>
      </c>
      <c r="AX324" s="12" t="s">
        <v>69</v>
      </c>
      <c r="AY324" s="154" t="s">
        <v>181</v>
      </c>
    </row>
    <row r="325" spans="2:65" s="13" customFormat="1" ht="11.25" x14ac:dyDescent="0.2">
      <c r="B325" s="159"/>
      <c r="D325" s="138" t="s">
        <v>330</v>
      </c>
      <c r="E325" s="160" t="s">
        <v>19</v>
      </c>
      <c r="F325" s="161" t="s">
        <v>523</v>
      </c>
      <c r="H325" s="162">
        <v>1</v>
      </c>
      <c r="I325" s="163"/>
      <c r="L325" s="159"/>
      <c r="M325" s="164"/>
      <c r="T325" s="165"/>
      <c r="AT325" s="160" t="s">
        <v>330</v>
      </c>
      <c r="AU325" s="160" t="s">
        <v>79</v>
      </c>
      <c r="AV325" s="13" t="s">
        <v>79</v>
      </c>
      <c r="AW325" s="13" t="s">
        <v>31</v>
      </c>
      <c r="AX325" s="13" t="s">
        <v>69</v>
      </c>
      <c r="AY325" s="160" t="s">
        <v>181</v>
      </c>
    </row>
    <row r="326" spans="2:65" s="14" customFormat="1" ht="11.25" x14ac:dyDescent="0.2">
      <c r="B326" s="166"/>
      <c r="D326" s="138" t="s">
        <v>330</v>
      </c>
      <c r="E326" s="167" t="s">
        <v>19</v>
      </c>
      <c r="F326" s="168" t="s">
        <v>333</v>
      </c>
      <c r="H326" s="169">
        <v>1</v>
      </c>
      <c r="I326" s="170"/>
      <c r="L326" s="166"/>
      <c r="M326" s="171"/>
      <c r="T326" s="172"/>
      <c r="AT326" s="167" t="s">
        <v>330</v>
      </c>
      <c r="AU326" s="167" t="s">
        <v>79</v>
      </c>
      <c r="AV326" s="14" t="s">
        <v>187</v>
      </c>
      <c r="AW326" s="14" t="s">
        <v>31</v>
      </c>
      <c r="AX326" s="14" t="s">
        <v>77</v>
      </c>
      <c r="AY326" s="167" t="s">
        <v>181</v>
      </c>
    </row>
    <row r="327" spans="2:65" s="1" customFormat="1" ht="16.5" customHeight="1" x14ac:dyDescent="0.2">
      <c r="B327" s="32"/>
      <c r="C327" s="125" t="s">
        <v>258</v>
      </c>
      <c r="D327" s="125" t="s">
        <v>182</v>
      </c>
      <c r="E327" s="126" t="s">
        <v>524</v>
      </c>
      <c r="F327" s="127" t="s">
        <v>525</v>
      </c>
      <c r="G327" s="128" t="s">
        <v>519</v>
      </c>
      <c r="H327" s="129">
        <v>1</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526</v>
      </c>
    </row>
    <row r="328" spans="2:65" s="1" customFormat="1" ht="117" x14ac:dyDescent="0.2">
      <c r="B328" s="32"/>
      <c r="D328" s="138" t="s">
        <v>214</v>
      </c>
      <c r="F328" s="139" t="s">
        <v>527</v>
      </c>
      <c r="I328" s="140"/>
      <c r="L328" s="32"/>
      <c r="M328" s="141"/>
      <c r="T328" s="53"/>
      <c r="AT328" s="17" t="s">
        <v>214</v>
      </c>
      <c r="AU328" s="17" t="s">
        <v>79</v>
      </c>
    </row>
    <row r="329" spans="2:65" s="12" customFormat="1" ht="11.25" x14ac:dyDescent="0.2">
      <c r="B329" s="153"/>
      <c r="D329" s="138" t="s">
        <v>330</v>
      </c>
      <c r="E329" s="154" t="s">
        <v>19</v>
      </c>
      <c r="F329" s="155" t="s">
        <v>522</v>
      </c>
      <c r="H329" s="154" t="s">
        <v>19</v>
      </c>
      <c r="I329" s="156"/>
      <c r="L329" s="153"/>
      <c r="M329" s="157"/>
      <c r="T329" s="158"/>
      <c r="AT329" s="154" t="s">
        <v>330</v>
      </c>
      <c r="AU329" s="154" t="s">
        <v>79</v>
      </c>
      <c r="AV329" s="12" t="s">
        <v>77</v>
      </c>
      <c r="AW329" s="12" t="s">
        <v>31</v>
      </c>
      <c r="AX329" s="12" t="s">
        <v>69</v>
      </c>
      <c r="AY329" s="154" t="s">
        <v>181</v>
      </c>
    </row>
    <row r="330" spans="2:65" s="13" customFormat="1" ht="11.25" x14ac:dyDescent="0.2">
      <c r="B330" s="159"/>
      <c r="D330" s="138" t="s">
        <v>330</v>
      </c>
      <c r="E330" s="160" t="s">
        <v>19</v>
      </c>
      <c r="F330" s="161" t="s">
        <v>528</v>
      </c>
      <c r="H330" s="162">
        <v>1</v>
      </c>
      <c r="I330" s="163"/>
      <c r="L330" s="159"/>
      <c r="M330" s="164"/>
      <c r="T330" s="165"/>
      <c r="AT330" s="160" t="s">
        <v>330</v>
      </c>
      <c r="AU330" s="160" t="s">
        <v>79</v>
      </c>
      <c r="AV330" s="13" t="s">
        <v>79</v>
      </c>
      <c r="AW330" s="13" t="s">
        <v>31</v>
      </c>
      <c r="AX330" s="13" t="s">
        <v>69</v>
      </c>
      <c r="AY330" s="160" t="s">
        <v>181</v>
      </c>
    </row>
    <row r="331" spans="2:65" s="14" customFormat="1" ht="11.25" x14ac:dyDescent="0.2">
      <c r="B331" s="166"/>
      <c r="D331" s="138" t="s">
        <v>330</v>
      </c>
      <c r="E331" s="167" t="s">
        <v>19</v>
      </c>
      <c r="F331" s="168" t="s">
        <v>333</v>
      </c>
      <c r="H331" s="169">
        <v>1</v>
      </c>
      <c r="I331" s="170"/>
      <c r="L331" s="166"/>
      <c r="M331" s="171"/>
      <c r="T331" s="172"/>
      <c r="AT331" s="167" t="s">
        <v>330</v>
      </c>
      <c r="AU331" s="167" t="s">
        <v>79</v>
      </c>
      <c r="AV331" s="14" t="s">
        <v>187</v>
      </c>
      <c r="AW331" s="14" t="s">
        <v>31</v>
      </c>
      <c r="AX331" s="14" t="s">
        <v>77</v>
      </c>
      <c r="AY331" s="167" t="s">
        <v>181</v>
      </c>
    </row>
    <row r="332" spans="2:65" s="1" customFormat="1" ht="16.5" customHeight="1" x14ac:dyDescent="0.2">
      <c r="B332" s="32"/>
      <c r="C332" s="125" t="s">
        <v>529</v>
      </c>
      <c r="D332" s="125" t="s">
        <v>182</v>
      </c>
      <c r="E332" s="126" t="s">
        <v>530</v>
      </c>
      <c r="F332" s="127" t="s">
        <v>531</v>
      </c>
      <c r="G332" s="128" t="s">
        <v>519</v>
      </c>
      <c r="H332" s="129">
        <v>1</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532</v>
      </c>
    </row>
    <row r="333" spans="2:65" s="1" customFormat="1" ht="97.5" x14ac:dyDescent="0.2">
      <c r="B333" s="32"/>
      <c r="D333" s="138" t="s">
        <v>214</v>
      </c>
      <c r="F333" s="139" t="s">
        <v>533</v>
      </c>
      <c r="I333" s="140"/>
      <c r="L333" s="32"/>
      <c r="M333" s="141"/>
      <c r="T333" s="53"/>
      <c r="AT333" s="17" t="s">
        <v>214</v>
      </c>
      <c r="AU333" s="17" t="s">
        <v>79</v>
      </c>
    </row>
    <row r="334" spans="2:65" s="12" customFormat="1" ht="11.25" x14ac:dyDescent="0.2">
      <c r="B334" s="153"/>
      <c r="D334" s="138" t="s">
        <v>330</v>
      </c>
      <c r="E334" s="154" t="s">
        <v>19</v>
      </c>
      <c r="F334" s="155" t="s">
        <v>522</v>
      </c>
      <c r="H334" s="154" t="s">
        <v>19</v>
      </c>
      <c r="I334" s="156"/>
      <c r="L334" s="153"/>
      <c r="M334" s="157"/>
      <c r="T334" s="158"/>
      <c r="AT334" s="154" t="s">
        <v>330</v>
      </c>
      <c r="AU334" s="154" t="s">
        <v>79</v>
      </c>
      <c r="AV334" s="12" t="s">
        <v>77</v>
      </c>
      <c r="AW334" s="12" t="s">
        <v>31</v>
      </c>
      <c r="AX334" s="12" t="s">
        <v>69</v>
      </c>
      <c r="AY334" s="154" t="s">
        <v>181</v>
      </c>
    </row>
    <row r="335" spans="2:65" s="13" customFormat="1" ht="11.25" x14ac:dyDescent="0.2">
      <c r="B335" s="159"/>
      <c r="D335" s="138" t="s">
        <v>330</v>
      </c>
      <c r="E335" s="160" t="s">
        <v>19</v>
      </c>
      <c r="F335" s="161" t="s">
        <v>528</v>
      </c>
      <c r="H335" s="162">
        <v>1</v>
      </c>
      <c r="I335" s="163"/>
      <c r="L335" s="159"/>
      <c r="M335" s="164"/>
      <c r="T335" s="165"/>
      <c r="AT335" s="160" t="s">
        <v>330</v>
      </c>
      <c r="AU335" s="160" t="s">
        <v>79</v>
      </c>
      <c r="AV335" s="13" t="s">
        <v>79</v>
      </c>
      <c r="AW335" s="13" t="s">
        <v>31</v>
      </c>
      <c r="AX335" s="13" t="s">
        <v>69</v>
      </c>
      <c r="AY335" s="160" t="s">
        <v>181</v>
      </c>
    </row>
    <row r="336" spans="2:65" s="14" customFormat="1" ht="11.25" x14ac:dyDescent="0.2">
      <c r="B336" s="166"/>
      <c r="D336" s="138" t="s">
        <v>330</v>
      </c>
      <c r="E336" s="167" t="s">
        <v>19</v>
      </c>
      <c r="F336" s="168" t="s">
        <v>333</v>
      </c>
      <c r="H336" s="169">
        <v>1</v>
      </c>
      <c r="I336" s="170"/>
      <c r="L336" s="166"/>
      <c r="M336" s="171"/>
      <c r="T336" s="172"/>
      <c r="AT336" s="167" t="s">
        <v>330</v>
      </c>
      <c r="AU336" s="167" t="s">
        <v>79</v>
      </c>
      <c r="AV336" s="14" t="s">
        <v>187</v>
      </c>
      <c r="AW336" s="14" t="s">
        <v>31</v>
      </c>
      <c r="AX336" s="14" t="s">
        <v>77</v>
      </c>
      <c r="AY336" s="167" t="s">
        <v>181</v>
      </c>
    </row>
    <row r="337" spans="2:65" s="1" customFormat="1" ht="16.5" customHeight="1" x14ac:dyDescent="0.2">
      <c r="B337" s="32"/>
      <c r="C337" s="125" t="s">
        <v>263</v>
      </c>
      <c r="D337" s="125" t="s">
        <v>182</v>
      </c>
      <c r="E337" s="126" t="s">
        <v>534</v>
      </c>
      <c r="F337" s="127" t="s">
        <v>535</v>
      </c>
      <c r="G337" s="128" t="s">
        <v>519</v>
      </c>
      <c r="H337" s="129">
        <v>1</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536</v>
      </c>
    </row>
    <row r="338" spans="2:65" s="1" customFormat="1" ht="87.75" x14ac:dyDescent="0.2">
      <c r="B338" s="32"/>
      <c r="D338" s="138" t="s">
        <v>214</v>
      </c>
      <c r="F338" s="139" t="s">
        <v>537</v>
      </c>
      <c r="I338" s="140"/>
      <c r="L338" s="32"/>
      <c r="M338" s="141"/>
      <c r="T338" s="53"/>
      <c r="AT338" s="17" t="s">
        <v>214</v>
      </c>
      <c r="AU338" s="17" t="s">
        <v>79</v>
      </c>
    </row>
    <row r="339" spans="2:65" s="12" customFormat="1" ht="11.25" x14ac:dyDescent="0.2">
      <c r="B339" s="153"/>
      <c r="D339" s="138" t="s">
        <v>330</v>
      </c>
      <c r="E339" s="154" t="s">
        <v>19</v>
      </c>
      <c r="F339" s="155" t="s">
        <v>522</v>
      </c>
      <c r="H339" s="154" t="s">
        <v>19</v>
      </c>
      <c r="I339" s="156"/>
      <c r="L339" s="153"/>
      <c r="M339" s="157"/>
      <c r="T339" s="158"/>
      <c r="AT339" s="154" t="s">
        <v>330</v>
      </c>
      <c r="AU339" s="154" t="s">
        <v>79</v>
      </c>
      <c r="AV339" s="12" t="s">
        <v>77</v>
      </c>
      <c r="AW339" s="12" t="s">
        <v>31</v>
      </c>
      <c r="AX339" s="12" t="s">
        <v>69</v>
      </c>
      <c r="AY339" s="154" t="s">
        <v>181</v>
      </c>
    </row>
    <row r="340" spans="2:65" s="13" customFormat="1" ht="11.25" x14ac:dyDescent="0.2">
      <c r="B340" s="159"/>
      <c r="D340" s="138" t="s">
        <v>330</v>
      </c>
      <c r="E340" s="160" t="s">
        <v>19</v>
      </c>
      <c r="F340" s="161" t="s">
        <v>523</v>
      </c>
      <c r="H340" s="162">
        <v>1</v>
      </c>
      <c r="I340" s="163"/>
      <c r="L340" s="159"/>
      <c r="M340" s="164"/>
      <c r="T340" s="165"/>
      <c r="AT340" s="160" t="s">
        <v>330</v>
      </c>
      <c r="AU340" s="160" t="s">
        <v>79</v>
      </c>
      <c r="AV340" s="13" t="s">
        <v>79</v>
      </c>
      <c r="AW340" s="13" t="s">
        <v>31</v>
      </c>
      <c r="AX340" s="13" t="s">
        <v>69</v>
      </c>
      <c r="AY340" s="160" t="s">
        <v>181</v>
      </c>
    </row>
    <row r="341" spans="2:65" s="14" customFormat="1" ht="11.25" x14ac:dyDescent="0.2">
      <c r="B341" s="166"/>
      <c r="D341" s="138" t="s">
        <v>330</v>
      </c>
      <c r="E341" s="167" t="s">
        <v>19</v>
      </c>
      <c r="F341" s="168" t="s">
        <v>333</v>
      </c>
      <c r="H341" s="169">
        <v>1</v>
      </c>
      <c r="I341" s="170"/>
      <c r="L341" s="166"/>
      <c r="M341" s="171"/>
      <c r="T341" s="172"/>
      <c r="AT341" s="167" t="s">
        <v>330</v>
      </c>
      <c r="AU341" s="167" t="s">
        <v>79</v>
      </c>
      <c r="AV341" s="14" t="s">
        <v>187</v>
      </c>
      <c r="AW341" s="14" t="s">
        <v>31</v>
      </c>
      <c r="AX341" s="14" t="s">
        <v>77</v>
      </c>
      <c r="AY341" s="167" t="s">
        <v>181</v>
      </c>
    </row>
    <row r="342" spans="2:65" s="1" customFormat="1" ht="16.5" customHeight="1" x14ac:dyDescent="0.2">
      <c r="B342" s="32"/>
      <c r="C342" s="125" t="s">
        <v>538</v>
      </c>
      <c r="D342" s="125" t="s">
        <v>182</v>
      </c>
      <c r="E342" s="126" t="s">
        <v>539</v>
      </c>
      <c r="F342" s="127" t="s">
        <v>540</v>
      </c>
      <c r="G342" s="128" t="s">
        <v>519</v>
      </c>
      <c r="H342" s="129">
        <v>3</v>
      </c>
      <c r="I342" s="130"/>
      <c r="J342" s="131">
        <f>ROUND(I342*H342,2)</f>
        <v>0</v>
      </c>
      <c r="K342" s="127" t="s">
        <v>186</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541</v>
      </c>
    </row>
    <row r="343" spans="2:65" s="1" customFormat="1" ht="87.75" x14ac:dyDescent="0.2">
      <c r="B343" s="32"/>
      <c r="D343" s="138" t="s">
        <v>214</v>
      </c>
      <c r="F343" s="139" t="s">
        <v>537</v>
      </c>
      <c r="I343" s="140"/>
      <c r="L343" s="32"/>
      <c r="M343" s="141"/>
      <c r="T343" s="53"/>
      <c r="AT343" s="17" t="s">
        <v>214</v>
      </c>
      <c r="AU343" s="17" t="s">
        <v>79</v>
      </c>
    </row>
    <row r="344" spans="2:65" s="12" customFormat="1" ht="11.25" x14ac:dyDescent="0.2">
      <c r="B344" s="153"/>
      <c r="D344" s="138" t="s">
        <v>330</v>
      </c>
      <c r="E344" s="154" t="s">
        <v>19</v>
      </c>
      <c r="F344" s="155" t="s">
        <v>522</v>
      </c>
      <c r="H344" s="154" t="s">
        <v>19</v>
      </c>
      <c r="I344" s="156"/>
      <c r="L344" s="153"/>
      <c r="M344" s="157"/>
      <c r="T344" s="158"/>
      <c r="AT344" s="154" t="s">
        <v>330</v>
      </c>
      <c r="AU344" s="154" t="s">
        <v>79</v>
      </c>
      <c r="AV344" s="12" t="s">
        <v>77</v>
      </c>
      <c r="AW344" s="12" t="s">
        <v>31</v>
      </c>
      <c r="AX344" s="12" t="s">
        <v>69</v>
      </c>
      <c r="AY344" s="154" t="s">
        <v>181</v>
      </c>
    </row>
    <row r="345" spans="2:65" s="13" customFormat="1" ht="11.25" x14ac:dyDescent="0.2">
      <c r="B345" s="159"/>
      <c r="D345" s="138" t="s">
        <v>330</v>
      </c>
      <c r="E345" s="160" t="s">
        <v>19</v>
      </c>
      <c r="F345" s="161" t="s">
        <v>542</v>
      </c>
      <c r="H345" s="162">
        <v>2</v>
      </c>
      <c r="I345" s="163"/>
      <c r="L345" s="159"/>
      <c r="M345" s="164"/>
      <c r="T345" s="165"/>
      <c r="AT345" s="160" t="s">
        <v>330</v>
      </c>
      <c r="AU345" s="160" t="s">
        <v>79</v>
      </c>
      <c r="AV345" s="13" t="s">
        <v>79</v>
      </c>
      <c r="AW345" s="13" t="s">
        <v>31</v>
      </c>
      <c r="AX345" s="13" t="s">
        <v>69</v>
      </c>
      <c r="AY345" s="160" t="s">
        <v>181</v>
      </c>
    </row>
    <row r="346" spans="2:65" s="13" customFormat="1" ht="11.25" x14ac:dyDescent="0.2">
      <c r="B346" s="159"/>
      <c r="D346" s="138" t="s">
        <v>330</v>
      </c>
      <c r="E346" s="160" t="s">
        <v>19</v>
      </c>
      <c r="F346" s="161" t="s">
        <v>523</v>
      </c>
      <c r="H346" s="162">
        <v>1</v>
      </c>
      <c r="I346" s="163"/>
      <c r="L346" s="159"/>
      <c r="M346" s="164"/>
      <c r="T346" s="165"/>
      <c r="AT346" s="160" t="s">
        <v>330</v>
      </c>
      <c r="AU346" s="160" t="s">
        <v>79</v>
      </c>
      <c r="AV346" s="13" t="s">
        <v>79</v>
      </c>
      <c r="AW346" s="13" t="s">
        <v>31</v>
      </c>
      <c r="AX346" s="13" t="s">
        <v>69</v>
      </c>
      <c r="AY346" s="160" t="s">
        <v>181</v>
      </c>
    </row>
    <row r="347" spans="2:65" s="14" customFormat="1" ht="11.25" x14ac:dyDescent="0.2">
      <c r="B347" s="166"/>
      <c r="D347" s="138" t="s">
        <v>330</v>
      </c>
      <c r="E347" s="167" t="s">
        <v>19</v>
      </c>
      <c r="F347" s="168" t="s">
        <v>333</v>
      </c>
      <c r="H347" s="169">
        <v>3</v>
      </c>
      <c r="I347" s="170"/>
      <c r="L347" s="166"/>
      <c r="M347" s="171"/>
      <c r="T347" s="172"/>
      <c r="AT347" s="167" t="s">
        <v>330</v>
      </c>
      <c r="AU347" s="167" t="s">
        <v>79</v>
      </c>
      <c r="AV347" s="14" t="s">
        <v>187</v>
      </c>
      <c r="AW347" s="14" t="s">
        <v>31</v>
      </c>
      <c r="AX347" s="14" t="s">
        <v>77</v>
      </c>
      <c r="AY347" s="167" t="s">
        <v>181</v>
      </c>
    </row>
    <row r="348" spans="2:65" s="1" customFormat="1" ht="16.5" customHeight="1" x14ac:dyDescent="0.2">
      <c r="B348" s="32"/>
      <c r="C348" s="125" t="s">
        <v>266</v>
      </c>
      <c r="D348" s="125" t="s">
        <v>182</v>
      </c>
      <c r="E348" s="126" t="s">
        <v>543</v>
      </c>
      <c r="F348" s="127" t="s">
        <v>544</v>
      </c>
      <c r="G348" s="128" t="s">
        <v>519</v>
      </c>
      <c r="H348" s="129">
        <v>1</v>
      </c>
      <c r="I348" s="130"/>
      <c r="J348" s="131">
        <f>ROUND(I348*H348,2)</f>
        <v>0</v>
      </c>
      <c r="K348" s="127" t="s">
        <v>186</v>
      </c>
      <c r="L348" s="32"/>
      <c r="M348" s="132" t="s">
        <v>19</v>
      </c>
      <c r="N348" s="133" t="s">
        <v>40</v>
      </c>
      <c r="P348" s="134">
        <f>O348*H348</f>
        <v>0</v>
      </c>
      <c r="Q348" s="134">
        <v>0</v>
      </c>
      <c r="R348" s="134">
        <f>Q348*H348</f>
        <v>0</v>
      </c>
      <c r="S348" s="134">
        <v>0</v>
      </c>
      <c r="T348" s="135">
        <f>S348*H348</f>
        <v>0</v>
      </c>
      <c r="AR348" s="136" t="s">
        <v>187</v>
      </c>
      <c r="AT348" s="136" t="s">
        <v>182</v>
      </c>
      <c r="AU348" s="136" t="s">
        <v>79</v>
      </c>
      <c r="AY348" s="17" t="s">
        <v>181</v>
      </c>
      <c r="BE348" s="137">
        <f>IF(N348="základní",J348,0)</f>
        <v>0</v>
      </c>
      <c r="BF348" s="137">
        <f>IF(N348="snížená",J348,0)</f>
        <v>0</v>
      </c>
      <c r="BG348" s="137">
        <f>IF(N348="zákl. přenesená",J348,0)</f>
        <v>0</v>
      </c>
      <c r="BH348" s="137">
        <f>IF(N348="sníž. přenesená",J348,0)</f>
        <v>0</v>
      </c>
      <c r="BI348" s="137">
        <f>IF(N348="nulová",J348,0)</f>
        <v>0</v>
      </c>
      <c r="BJ348" s="17" t="s">
        <v>77</v>
      </c>
      <c r="BK348" s="137">
        <f>ROUND(I348*H348,2)</f>
        <v>0</v>
      </c>
      <c r="BL348" s="17" t="s">
        <v>187</v>
      </c>
      <c r="BM348" s="136" t="s">
        <v>545</v>
      </c>
    </row>
    <row r="349" spans="2:65" s="1" customFormat="1" ht="87.75" x14ac:dyDescent="0.2">
      <c r="B349" s="32"/>
      <c r="D349" s="138" t="s">
        <v>214</v>
      </c>
      <c r="F349" s="139" t="s">
        <v>537</v>
      </c>
      <c r="I349" s="140"/>
      <c r="L349" s="32"/>
      <c r="M349" s="141"/>
      <c r="T349" s="53"/>
      <c r="AT349" s="17" t="s">
        <v>214</v>
      </c>
      <c r="AU349" s="17" t="s">
        <v>79</v>
      </c>
    </row>
    <row r="350" spans="2:65" s="12" customFormat="1" ht="11.25" x14ac:dyDescent="0.2">
      <c r="B350" s="153"/>
      <c r="D350" s="138" t="s">
        <v>330</v>
      </c>
      <c r="E350" s="154" t="s">
        <v>19</v>
      </c>
      <c r="F350" s="155" t="s">
        <v>522</v>
      </c>
      <c r="H350" s="154" t="s">
        <v>19</v>
      </c>
      <c r="I350" s="156"/>
      <c r="L350" s="153"/>
      <c r="M350" s="157"/>
      <c r="T350" s="158"/>
      <c r="AT350" s="154" t="s">
        <v>330</v>
      </c>
      <c r="AU350" s="154" t="s">
        <v>79</v>
      </c>
      <c r="AV350" s="12" t="s">
        <v>77</v>
      </c>
      <c r="AW350" s="12" t="s">
        <v>31</v>
      </c>
      <c r="AX350" s="12" t="s">
        <v>69</v>
      </c>
      <c r="AY350" s="154" t="s">
        <v>181</v>
      </c>
    </row>
    <row r="351" spans="2:65" s="13" customFormat="1" ht="11.25" x14ac:dyDescent="0.2">
      <c r="B351" s="159"/>
      <c r="D351" s="138" t="s">
        <v>330</v>
      </c>
      <c r="E351" s="160" t="s">
        <v>19</v>
      </c>
      <c r="F351" s="161" t="s">
        <v>528</v>
      </c>
      <c r="H351" s="162">
        <v>1</v>
      </c>
      <c r="I351" s="163"/>
      <c r="L351" s="159"/>
      <c r="M351" s="164"/>
      <c r="T351" s="165"/>
      <c r="AT351" s="160" t="s">
        <v>330</v>
      </c>
      <c r="AU351" s="160" t="s">
        <v>79</v>
      </c>
      <c r="AV351" s="13" t="s">
        <v>79</v>
      </c>
      <c r="AW351" s="13" t="s">
        <v>31</v>
      </c>
      <c r="AX351" s="13" t="s">
        <v>69</v>
      </c>
      <c r="AY351" s="160" t="s">
        <v>181</v>
      </c>
    </row>
    <row r="352" spans="2:65" s="14" customFormat="1" ht="11.25" x14ac:dyDescent="0.2">
      <c r="B352" s="166"/>
      <c r="D352" s="138" t="s">
        <v>330</v>
      </c>
      <c r="E352" s="167" t="s">
        <v>19</v>
      </c>
      <c r="F352" s="168" t="s">
        <v>333</v>
      </c>
      <c r="H352" s="169">
        <v>1</v>
      </c>
      <c r="I352" s="170"/>
      <c r="L352" s="166"/>
      <c r="M352" s="171"/>
      <c r="T352" s="172"/>
      <c r="AT352" s="167" t="s">
        <v>330</v>
      </c>
      <c r="AU352" s="167" t="s">
        <v>79</v>
      </c>
      <c r="AV352" s="14" t="s">
        <v>187</v>
      </c>
      <c r="AW352" s="14" t="s">
        <v>31</v>
      </c>
      <c r="AX352" s="14" t="s">
        <v>77</v>
      </c>
      <c r="AY352" s="167" t="s">
        <v>181</v>
      </c>
    </row>
    <row r="353" spans="2:65" s="1" customFormat="1" ht="16.5" customHeight="1" x14ac:dyDescent="0.2">
      <c r="B353" s="32"/>
      <c r="C353" s="125" t="s">
        <v>546</v>
      </c>
      <c r="D353" s="125" t="s">
        <v>182</v>
      </c>
      <c r="E353" s="126" t="s">
        <v>547</v>
      </c>
      <c r="F353" s="127" t="s">
        <v>548</v>
      </c>
      <c r="G353" s="128" t="s">
        <v>519</v>
      </c>
      <c r="H353" s="129">
        <v>1</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549</v>
      </c>
    </row>
    <row r="354" spans="2:65" s="1" customFormat="1" ht="87.75" x14ac:dyDescent="0.2">
      <c r="B354" s="32"/>
      <c r="D354" s="138" t="s">
        <v>214</v>
      </c>
      <c r="F354" s="139" t="s">
        <v>537</v>
      </c>
      <c r="I354" s="140"/>
      <c r="L354" s="32"/>
      <c r="M354" s="141"/>
      <c r="T354" s="53"/>
      <c r="AT354" s="17" t="s">
        <v>214</v>
      </c>
      <c r="AU354" s="17" t="s">
        <v>79</v>
      </c>
    </row>
    <row r="355" spans="2:65" s="12" customFormat="1" ht="11.25" x14ac:dyDescent="0.2">
      <c r="B355" s="153"/>
      <c r="D355" s="138" t="s">
        <v>330</v>
      </c>
      <c r="E355" s="154" t="s">
        <v>19</v>
      </c>
      <c r="F355" s="155" t="s">
        <v>522</v>
      </c>
      <c r="H355" s="154" t="s">
        <v>19</v>
      </c>
      <c r="I355" s="156"/>
      <c r="L355" s="153"/>
      <c r="M355" s="157"/>
      <c r="T355" s="158"/>
      <c r="AT355" s="154" t="s">
        <v>330</v>
      </c>
      <c r="AU355" s="154" t="s">
        <v>79</v>
      </c>
      <c r="AV355" s="12" t="s">
        <v>77</v>
      </c>
      <c r="AW355" s="12" t="s">
        <v>31</v>
      </c>
      <c r="AX355" s="12" t="s">
        <v>69</v>
      </c>
      <c r="AY355" s="154" t="s">
        <v>181</v>
      </c>
    </row>
    <row r="356" spans="2:65" s="13" customFormat="1" ht="11.25" x14ac:dyDescent="0.2">
      <c r="B356" s="159"/>
      <c r="D356" s="138" t="s">
        <v>330</v>
      </c>
      <c r="E356" s="160" t="s">
        <v>19</v>
      </c>
      <c r="F356" s="161" t="s">
        <v>523</v>
      </c>
      <c r="H356" s="162">
        <v>1</v>
      </c>
      <c r="I356" s="163"/>
      <c r="L356" s="159"/>
      <c r="M356" s="164"/>
      <c r="T356" s="165"/>
      <c r="AT356" s="160" t="s">
        <v>330</v>
      </c>
      <c r="AU356" s="160" t="s">
        <v>79</v>
      </c>
      <c r="AV356" s="13" t="s">
        <v>79</v>
      </c>
      <c r="AW356" s="13" t="s">
        <v>31</v>
      </c>
      <c r="AX356" s="13" t="s">
        <v>69</v>
      </c>
      <c r="AY356" s="160" t="s">
        <v>181</v>
      </c>
    </row>
    <row r="357" spans="2:65" s="14" customFormat="1" ht="11.25" x14ac:dyDescent="0.2">
      <c r="B357" s="166"/>
      <c r="D357" s="138" t="s">
        <v>330</v>
      </c>
      <c r="E357" s="167" t="s">
        <v>19</v>
      </c>
      <c r="F357" s="168" t="s">
        <v>333</v>
      </c>
      <c r="H357" s="169">
        <v>1</v>
      </c>
      <c r="I357" s="170"/>
      <c r="L357" s="166"/>
      <c r="M357" s="171"/>
      <c r="T357" s="172"/>
      <c r="AT357" s="167" t="s">
        <v>330</v>
      </c>
      <c r="AU357" s="167" t="s">
        <v>79</v>
      </c>
      <c r="AV357" s="14" t="s">
        <v>187</v>
      </c>
      <c r="AW357" s="14" t="s">
        <v>31</v>
      </c>
      <c r="AX357" s="14" t="s">
        <v>77</v>
      </c>
      <c r="AY357" s="167" t="s">
        <v>181</v>
      </c>
    </row>
    <row r="358" spans="2:65" s="1" customFormat="1" ht="16.5" customHeight="1" x14ac:dyDescent="0.2">
      <c r="B358" s="32"/>
      <c r="C358" s="125" t="s">
        <v>270</v>
      </c>
      <c r="D358" s="125" t="s">
        <v>182</v>
      </c>
      <c r="E358" s="126" t="s">
        <v>550</v>
      </c>
      <c r="F358" s="127" t="s">
        <v>551</v>
      </c>
      <c r="G358" s="128" t="s">
        <v>519</v>
      </c>
      <c r="H358" s="129">
        <v>1</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552</v>
      </c>
    </row>
    <row r="359" spans="2:65" s="1" customFormat="1" ht="117" x14ac:dyDescent="0.2">
      <c r="B359" s="32"/>
      <c r="D359" s="138" t="s">
        <v>214</v>
      </c>
      <c r="F359" s="139" t="s">
        <v>527</v>
      </c>
      <c r="I359" s="140"/>
      <c r="L359" s="32"/>
      <c r="M359" s="141"/>
      <c r="T359" s="53"/>
      <c r="AT359" s="17" t="s">
        <v>214</v>
      </c>
      <c r="AU359" s="17" t="s">
        <v>79</v>
      </c>
    </row>
    <row r="360" spans="2:65" s="12" customFormat="1" ht="11.25" x14ac:dyDescent="0.2">
      <c r="B360" s="153"/>
      <c r="D360" s="138" t="s">
        <v>330</v>
      </c>
      <c r="E360" s="154" t="s">
        <v>19</v>
      </c>
      <c r="F360" s="155" t="s">
        <v>522</v>
      </c>
      <c r="H360" s="154" t="s">
        <v>19</v>
      </c>
      <c r="I360" s="156"/>
      <c r="L360" s="153"/>
      <c r="M360" s="157"/>
      <c r="T360" s="158"/>
      <c r="AT360" s="154" t="s">
        <v>330</v>
      </c>
      <c r="AU360" s="154" t="s">
        <v>79</v>
      </c>
      <c r="AV360" s="12" t="s">
        <v>77</v>
      </c>
      <c r="AW360" s="12" t="s">
        <v>31</v>
      </c>
      <c r="AX360" s="12" t="s">
        <v>69</v>
      </c>
      <c r="AY360" s="154" t="s">
        <v>181</v>
      </c>
    </row>
    <row r="361" spans="2:65" s="13" customFormat="1" ht="11.25" x14ac:dyDescent="0.2">
      <c r="B361" s="159"/>
      <c r="D361" s="138" t="s">
        <v>330</v>
      </c>
      <c r="E361" s="160" t="s">
        <v>19</v>
      </c>
      <c r="F361" s="161" t="s">
        <v>528</v>
      </c>
      <c r="H361" s="162">
        <v>1</v>
      </c>
      <c r="I361" s="163"/>
      <c r="L361" s="159"/>
      <c r="M361" s="164"/>
      <c r="T361" s="165"/>
      <c r="AT361" s="160" t="s">
        <v>330</v>
      </c>
      <c r="AU361" s="160" t="s">
        <v>79</v>
      </c>
      <c r="AV361" s="13" t="s">
        <v>79</v>
      </c>
      <c r="AW361" s="13" t="s">
        <v>31</v>
      </c>
      <c r="AX361" s="13" t="s">
        <v>69</v>
      </c>
      <c r="AY361" s="160" t="s">
        <v>181</v>
      </c>
    </row>
    <row r="362" spans="2:65" s="14" customFormat="1" ht="11.25" x14ac:dyDescent="0.2">
      <c r="B362" s="166"/>
      <c r="D362" s="138" t="s">
        <v>330</v>
      </c>
      <c r="E362" s="167" t="s">
        <v>19</v>
      </c>
      <c r="F362" s="168" t="s">
        <v>333</v>
      </c>
      <c r="H362" s="169">
        <v>1</v>
      </c>
      <c r="I362" s="170"/>
      <c r="L362" s="166"/>
      <c r="M362" s="171"/>
      <c r="T362" s="172"/>
      <c r="AT362" s="167" t="s">
        <v>330</v>
      </c>
      <c r="AU362" s="167" t="s">
        <v>79</v>
      </c>
      <c r="AV362" s="14" t="s">
        <v>187</v>
      </c>
      <c r="AW362" s="14" t="s">
        <v>31</v>
      </c>
      <c r="AX362" s="14" t="s">
        <v>77</v>
      </c>
      <c r="AY362" s="167" t="s">
        <v>181</v>
      </c>
    </row>
    <row r="363" spans="2:65" s="1" customFormat="1" ht="16.5" customHeight="1" x14ac:dyDescent="0.2">
      <c r="B363" s="32"/>
      <c r="C363" s="125" t="s">
        <v>553</v>
      </c>
      <c r="D363" s="125" t="s">
        <v>182</v>
      </c>
      <c r="E363" s="126" t="s">
        <v>554</v>
      </c>
      <c r="F363" s="127" t="s">
        <v>555</v>
      </c>
      <c r="G363" s="128" t="s">
        <v>519</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556</v>
      </c>
    </row>
    <row r="364" spans="2:65" s="1" customFormat="1" ht="87.75" x14ac:dyDescent="0.2">
      <c r="B364" s="32"/>
      <c r="D364" s="138" t="s">
        <v>214</v>
      </c>
      <c r="F364" s="139" t="s">
        <v>537</v>
      </c>
      <c r="I364" s="140"/>
      <c r="L364" s="32"/>
      <c r="M364" s="141"/>
      <c r="T364" s="53"/>
      <c r="AT364" s="17" t="s">
        <v>214</v>
      </c>
      <c r="AU364" s="17" t="s">
        <v>79</v>
      </c>
    </row>
    <row r="365" spans="2:65" s="12" customFormat="1" ht="11.25" x14ac:dyDescent="0.2">
      <c r="B365" s="153"/>
      <c r="D365" s="138" t="s">
        <v>330</v>
      </c>
      <c r="E365" s="154" t="s">
        <v>19</v>
      </c>
      <c r="F365" s="155" t="s">
        <v>522</v>
      </c>
      <c r="H365" s="154" t="s">
        <v>19</v>
      </c>
      <c r="I365" s="156"/>
      <c r="L365" s="153"/>
      <c r="M365" s="157"/>
      <c r="T365" s="158"/>
      <c r="AT365" s="154" t="s">
        <v>330</v>
      </c>
      <c r="AU365" s="154" t="s">
        <v>79</v>
      </c>
      <c r="AV365" s="12" t="s">
        <v>77</v>
      </c>
      <c r="AW365" s="12" t="s">
        <v>31</v>
      </c>
      <c r="AX365" s="12" t="s">
        <v>69</v>
      </c>
      <c r="AY365" s="154" t="s">
        <v>181</v>
      </c>
    </row>
    <row r="366" spans="2:65" s="13" customFormat="1" ht="11.25" x14ac:dyDescent="0.2">
      <c r="B366" s="159"/>
      <c r="D366" s="138" t="s">
        <v>330</v>
      </c>
      <c r="E366" s="160" t="s">
        <v>19</v>
      </c>
      <c r="F366" s="161" t="s">
        <v>523</v>
      </c>
      <c r="H366" s="162">
        <v>1</v>
      </c>
      <c r="I366" s="163"/>
      <c r="L366" s="159"/>
      <c r="M366" s="164"/>
      <c r="T366" s="165"/>
      <c r="AT366" s="160" t="s">
        <v>330</v>
      </c>
      <c r="AU366" s="160" t="s">
        <v>79</v>
      </c>
      <c r="AV366" s="13" t="s">
        <v>79</v>
      </c>
      <c r="AW366" s="13" t="s">
        <v>31</v>
      </c>
      <c r="AX366" s="13" t="s">
        <v>69</v>
      </c>
      <c r="AY366" s="160" t="s">
        <v>181</v>
      </c>
    </row>
    <row r="367" spans="2:65" s="14" customFormat="1" ht="11.25" x14ac:dyDescent="0.2">
      <c r="B367" s="166"/>
      <c r="D367" s="138" t="s">
        <v>330</v>
      </c>
      <c r="E367" s="167" t="s">
        <v>19</v>
      </c>
      <c r="F367" s="168" t="s">
        <v>333</v>
      </c>
      <c r="H367" s="169">
        <v>1</v>
      </c>
      <c r="I367" s="170"/>
      <c r="L367" s="166"/>
      <c r="M367" s="171"/>
      <c r="T367" s="172"/>
      <c r="AT367" s="167" t="s">
        <v>330</v>
      </c>
      <c r="AU367" s="167" t="s">
        <v>79</v>
      </c>
      <c r="AV367" s="14" t="s">
        <v>187</v>
      </c>
      <c r="AW367" s="14" t="s">
        <v>31</v>
      </c>
      <c r="AX367" s="14" t="s">
        <v>77</v>
      </c>
      <c r="AY367" s="167" t="s">
        <v>181</v>
      </c>
    </row>
    <row r="368" spans="2:65" s="10" customFormat="1" ht="22.9" customHeight="1" x14ac:dyDescent="0.2">
      <c r="B368" s="115"/>
      <c r="D368" s="116" t="s">
        <v>68</v>
      </c>
      <c r="E368" s="149" t="s">
        <v>193</v>
      </c>
      <c r="F368" s="149" t="s">
        <v>557</v>
      </c>
      <c r="I368" s="118"/>
      <c r="J368" s="150">
        <f>BK368</f>
        <v>0</v>
      </c>
      <c r="L368" s="115"/>
      <c r="M368" s="120"/>
      <c r="P368" s="121">
        <f>SUM(P369:P400)</f>
        <v>0</v>
      </c>
      <c r="R368" s="121">
        <f>SUM(R369:R400)</f>
        <v>0</v>
      </c>
      <c r="T368" s="122">
        <f>SUM(T369:T400)</f>
        <v>0</v>
      </c>
      <c r="AR368" s="116" t="s">
        <v>77</v>
      </c>
      <c r="AT368" s="123" t="s">
        <v>68</v>
      </c>
      <c r="AU368" s="123" t="s">
        <v>77</v>
      </c>
      <c r="AY368" s="116" t="s">
        <v>181</v>
      </c>
      <c r="BK368" s="124">
        <f>SUM(BK369:BK400)</f>
        <v>0</v>
      </c>
    </row>
    <row r="369" spans="2:65" s="1" customFormat="1" ht="16.5" customHeight="1" x14ac:dyDescent="0.2">
      <c r="B369" s="32"/>
      <c r="C369" s="125" t="s">
        <v>273</v>
      </c>
      <c r="D369" s="125" t="s">
        <v>182</v>
      </c>
      <c r="E369" s="126" t="s">
        <v>558</v>
      </c>
      <c r="F369" s="127" t="s">
        <v>559</v>
      </c>
      <c r="G369" s="128" t="s">
        <v>510</v>
      </c>
      <c r="H369" s="129">
        <v>460</v>
      </c>
      <c r="I369" s="130"/>
      <c r="J369" s="131">
        <f>ROUND(I369*H369,2)</f>
        <v>0</v>
      </c>
      <c r="K369" s="127" t="s">
        <v>327</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560</v>
      </c>
    </row>
    <row r="370" spans="2:65" s="1" customFormat="1" ht="11.25" x14ac:dyDescent="0.2">
      <c r="B370" s="32"/>
      <c r="D370" s="151" t="s">
        <v>328</v>
      </c>
      <c r="F370" s="152" t="s">
        <v>561</v>
      </c>
      <c r="I370" s="140"/>
      <c r="L370" s="32"/>
      <c r="M370" s="141"/>
      <c r="T370" s="53"/>
      <c r="AT370" s="17" t="s">
        <v>328</v>
      </c>
      <c r="AU370" s="17" t="s">
        <v>79</v>
      </c>
    </row>
    <row r="371" spans="2:65" s="1" customFormat="1" ht="19.5" x14ac:dyDescent="0.2">
      <c r="B371" s="32"/>
      <c r="D371" s="138" t="s">
        <v>214</v>
      </c>
      <c r="F371" s="139" t="s">
        <v>562</v>
      </c>
      <c r="I371" s="140"/>
      <c r="L371" s="32"/>
      <c r="M371" s="141"/>
      <c r="T371" s="53"/>
      <c r="AT371" s="17" t="s">
        <v>214</v>
      </c>
      <c r="AU371" s="17" t="s">
        <v>79</v>
      </c>
    </row>
    <row r="372" spans="2:65" s="12" customFormat="1" ht="11.25" x14ac:dyDescent="0.2">
      <c r="B372" s="153"/>
      <c r="D372" s="138" t="s">
        <v>330</v>
      </c>
      <c r="E372" s="154" t="s">
        <v>19</v>
      </c>
      <c r="F372" s="155" t="s">
        <v>563</v>
      </c>
      <c r="H372" s="154" t="s">
        <v>19</v>
      </c>
      <c r="I372" s="156"/>
      <c r="L372" s="153"/>
      <c r="M372" s="157"/>
      <c r="T372" s="158"/>
      <c r="AT372" s="154" t="s">
        <v>330</v>
      </c>
      <c r="AU372" s="154" t="s">
        <v>79</v>
      </c>
      <c r="AV372" s="12" t="s">
        <v>77</v>
      </c>
      <c r="AW372" s="12" t="s">
        <v>31</v>
      </c>
      <c r="AX372" s="12" t="s">
        <v>69</v>
      </c>
      <c r="AY372" s="154" t="s">
        <v>181</v>
      </c>
    </row>
    <row r="373" spans="2:65" s="13" customFormat="1" ht="11.25" x14ac:dyDescent="0.2">
      <c r="B373" s="159"/>
      <c r="D373" s="138" t="s">
        <v>330</v>
      </c>
      <c r="E373" s="160" t="s">
        <v>19</v>
      </c>
      <c r="F373" s="161" t="s">
        <v>564</v>
      </c>
      <c r="H373" s="162">
        <v>287.5</v>
      </c>
      <c r="I373" s="163"/>
      <c r="L373" s="159"/>
      <c r="M373" s="164"/>
      <c r="T373" s="165"/>
      <c r="AT373" s="160" t="s">
        <v>330</v>
      </c>
      <c r="AU373" s="160" t="s">
        <v>79</v>
      </c>
      <c r="AV373" s="13" t="s">
        <v>79</v>
      </c>
      <c r="AW373" s="13" t="s">
        <v>31</v>
      </c>
      <c r="AX373" s="13" t="s">
        <v>69</v>
      </c>
      <c r="AY373" s="160" t="s">
        <v>181</v>
      </c>
    </row>
    <row r="374" spans="2:65" s="13" customFormat="1" ht="11.25" x14ac:dyDescent="0.2">
      <c r="B374" s="159"/>
      <c r="D374" s="138" t="s">
        <v>330</v>
      </c>
      <c r="E374" s="160" t="s">
        <v>19</v>
      </c>
      <c r="F374" s="161" t="s">
        <v>565</v>
      </c>
      <c r="H374" s="162">
        <v>172.5</v>
      </c>
      <c r="I374" s="163"/>
      <c r="L374" s="159"/>
      <c r="M374" s="164"/>
      <c r="T374" s="165"/>
      <c r="AT374" s="160" t="s">
        <v>330</v>
      </c>
      <c r="AU374" s="160" t="s">
        <v>79</v>
      </c>
      <c r="AV374" s="13" t="s">
        <v>79</v>
      </c>
      <c r="AW374" s="13" t="s">
        <v>31</v>
      </c>
      <c r="AX374" s="13" t="s">
        <v>69</v>
      </c>
      <c r="AY374" s="160" t="s">
        <v>181</v>
      </c>
    </row>
    <row r="375" spans="2:65" s="14" customFormat="1" ht="11.25" x14ac:dyDescent="0.2">
      <c r="B375" s="166"/>
      <c r="D375" s="138" t="s">
        <v>330</v>
      </c>
      <c r="E375" s="167" t="s">
        <v>19</v>
      </c>
      <c r="F375" s="168" t="s">
        <v>333</v>
      </c>
      <c r="H375" s="169">
        <v>460</v>
      </c>
      <c r="I375" s="170"/>
      <c r="L375" s="166"/>
      <c r="M375" s="171"/>
      <c r="T375" s="172"/>
      <c r="AT375" s="167" t="s">
        <v>330</v>
      </c>
      <c r="AU375" s="167" t="s">
        <v>79</v>
      </c>
      <c r="AV375" s="14" t="s">
        <v>187</v>
      </c>
      <c r="AW375" s="14" t="s">
        <v>31</v>
      </c>
      <c r="AX375" s="14" t="s">
        <v>77</v>
      </c>
      <c r="AY375" s="167" t="s">
        <v>181</v>
      </c>
    </row>
    <row r="376" spans="2:65" s="1" customFormat="1" ht="16.5" customHeight="1" x14ac:dyDescent="0.2">
      <c r="B376" s="32"/>
      <c r="C376" s="125" t="s">
        <v>566</v>
      </c>
      <c r="D376" s="125" t="s">
        <v>182</v>
      </c>
      <c r="E376" s="126" t="s">
        <v>567</v>
      </c>
      <c r="F376" s="127" t="s">
        <v>568</v>
      </c>
      <c r="G376" s="128" t="s">
        <v>510</v>
      </c>
      <c r="H376" s="129">
        <v>170.5</v>
      </c>
      <c r="I376" s="130"/>
      <c r="J376" s="131">
        <f>ROUND(I376*H376,2)</f>
        <v>0</v>
      </c>
      <c r="K376" s="127" t="s">
        <v>327</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569</v>
      </c>
    </row>
    <row r="377" spans="2:65" s="1" customFormat="1" ht="11.25" x14ac:dyDescent="0.2">
      <c r="B377" s="32"/>
      <c r="D377" s="151" t="s">
        <v>328</v>
      </c>
      <c r="F377" s="152" t="s">
        <v>570</v>
      </c>
      <c r="I377" s="140"/>
      <c r="L377" s="32"/>
      <c r="M377" s="141"/>
      <c r="T377" s="53"/>
      <c r="AT377" s="17" t="s">
        <v>328</v>
      </c>
      <c r="AU377" s="17" t="s">
        <v>79</v>
      </c>
    </row>
    <row r="378" spans="2:65" s="1" customFormat="1" ht="19.5" x14ac:dyDescent="0.2">
      <c r="B378" s="32"/>
      <c r="D378" s="138" t="s">
        <v>214</v>
      </c>
      <c r="F378" s="139" t="s">
        <v>571</v>
      </c>
      <c r="I378" s="140"/>
      <c r="L378" s="32"/>
      <c r="M378" s="141"/>
      <c r="T378" s="53"/>
      <c r="AT378" s="17" t="s">
        <v>214</v>
      </c>
      <c r="AU378" s="17" t="s">
        <v>79</v>
      </c>
    </row>
    <row r="379" spans="2:65" s="12" customFormat="1" ht="11.25" x14ac:dyDescent="0.2">
      <c r="B379" s="153"/>
      <c r="D379" s="138" t="s">
        <v>330</v>
      </c>
      <c r="E379" s="154" t="s">
        <v>19</v>
      </c>
      <c r="F379" s="155" t="s">
        <v>572</v>
      </c>
      <c r="H379" s="154" t="s">
        <v>19</v>
      </c>
      <c r="I379" s="156"/>
      <c r="L379" s="153"/>
      <c r="M379" s="157"/>
      <c r="T379" s="158"/>
      <c r="AT379" s="154" t="s">
        <v>330</v>
      </c>
      <c r="AU379" s="154" t="s">
        <v>79</v>
      </c>
      <c r="AV379" s="12" t="s">
        <v>77</v>
      </c>
      <c r="AW379" s="12" t="s">
        <v>31</v>
      </c>
      <c r="AX379" s="12" t="s">
        <v>69</v>
      </c>
      <c r="AY379" s="154" t="s">
        <v>181</v>
      </c>
    </row>
    <row r="380" spans="2:65" s="12" customFormat="1" ht="11.25" x14ac:dyDescent="0.2">
      <c r="B380" s="153"/>
      <c r="D380" s="138" t="s">
        <v>330</v>
      </c>
      <c r="E380" s="154" t="s">
        <v>19</v>
      </c>
      <c r="F380" s="155" t="s">
        <v>573</v>
      </c>
      <c r="H380" s="154" t="s">
        <v>19</v>
      </c>
      <c r="I380" s="156"/>
      <c r="L380" s="153"/>
      <c r="M380" s="157"/>
      <c r="T380" s="158"/>
      <c r="AT380" s="154" t="s">
        <v>330</v>
      </c>
      <c r="AU380" s="154" t="s">
        <v>79</v>
      </c>
      <c r="AV380" s="12" t="s">
        <v>77</v>
      </c>
      <c r="AW380" s="12" t="s">
        <v>31</v>
      </c>
      <c r="AX380" s="12" t="s">
        <v>69</v>
      </c>
      <c r="AY380" s="154" t="s">
        <v>181</v>
      </c>
    </row>
    <row r="381" spans="2:65" s="13" customFormat="1" ht="11.25" x14ac:dyDescent="0.2">
      <c r="B381" s="159"/>
      <c r="D381" s="138" t="s">
        <v>330</v>
      </c>
      <c r="E381" s="160" t="s">
        <v>19</v>
      </c>
      <c r="F381" s="161" t="s">
        <v>574</v>
      </c>
      <c r="H381" s="162">
        <v>110</v>
      </c>
      <c r="I381" s="163"/>
      <c r="L381" s="159"/>
      <c r="M381" s="164"/>
      <c r="T381" s="165"/>
      <c r="AT381" s="160" t="s">
        <v>330</v>
      </c>
      <c r="AU381" s="160" t="s">
        <v>79</v>
      </c>
      <c r="AV381" s="13" t="s">
        <v>79</v>
      </c>
      <c r="AW381" s="13" t="s">
        <v>31</v>
      </c>
      <c r="AX381" s="13" t="s">
        <v>69</v>
      </c>
      <c r="AY381" s="160" t="s">
        <v>181</v>
      </c>
    </row>
    <row r="382" spans="2:65" s="13" customFormat="1" ht="11.25" x14ac:dyDescent="0.2">
      <c r="B382" s="159"/>
      <c r="D382" s="138" t="s">
        <v>330</v>
      </c>
      <c r="E382" s="160" t="s">
        <v>19</v>
      </c>
      <c r="F382" s="161" t="s">
        <v>575</v>
      </c>
      <c r="H382" s="162">
        <v>60.5</v>
      </c>
      <c r="I382" s="163"/>
      <c r="L382" s="159"/>
      <c r="M382" s="164"/>
      <c r="T382" s="165"/>
      <c r="AT382" s="160" t="s">
        <v>330</v>
      </c>
      <c r="AU382" s="160" t="s">
        <v>79</v>
      </c>
      <c r="AV382" s="13" t="s">
        <v>79</v>
      </c>
      <c r="AW382" s="13" t="s">
        <v>31</v>
      </c>
      <c r="AX382" s="13" t="s">
        <v>69</v>
      </c>
      <c r="AY382" s="160" t="s">
        <v>181</v>
      </c>
    </row>
    <row r="383" spans="2:65" s="14" customFormat="1" ht="11.25" x14ac:dyDescent="0.2">
      <c r="B383" s="166"/>
      <c r="D383" s="138" t="s">
        <v>330</v>
      </c>
      <c r="E383" s="167" t="s">
        <v>19</v>
      </c>
      <c r="F383" s="168" t="s">
        <v>333</v>
      </c>
      <c r="H383" s="169">
        <v>170.5</v>
      </c>
      <c r="I383" s="170"/>
      <c r="L383" s="166"/>
      <c r="M383" s="171"/>
      <c r="T383" s="172"/>
      <c r="AT383" s="167" t="s">
        <v>330</v>
      </c>
      <c r="AU383" s="167" t="s">
        <v>79</v>
      </c>
      <c r="AV383" s="14" t="s">
        <v>187</v>
      </c>
      <c r="AW383" s="14" t="s">
        <v>31</v>
      </c>
      <c r="AX383" s="14" t="s">
        <v>77</v>
      </c>
      <c r="AY383" s="167" t="s">
        <v>181</v>
      </c>
    </row>
    <row r="384" spans="2:65" s="1" customFormat="1" ht="16.5" customHeight="1" x14ac:dyDescent="0.2">
      <c r="B384" s="32"/>
      <c r="C384" s="125" t="s">
        <v>277</v>
      </c>
      <c r="D384" s="125" t="s">
        <v>182</v>
      </c>
      <c r="E384" s="126" t="s">
        <v>576</v>
      </c>
      <c r="F384" s="127" t="s">
        <v>577</v>
      </c>
      <c r="G384" s="128" t="s">
        <v>510</v>
      </c>
      <c r="H384" s="129">
        <v>253</v>
      </c>
      <c r="I384" s="130"/>
      <c r="J384" s="131">
        <f>ROUND(I384*H384,2)</f>
        <v>0</v>
      </c>
      <c r="K384" s="127" t="s">
        <v>327</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578</v>
      </c>
    </row>
    <row r="385" spans="2:65" s="1" customFormat="1" ht="11.25" x14ac:dyDescent="0.2">
      <c r="B385" s="32"/>
      <c r="D385" s="151" t="s">
        <v>328</v>
      </c>
      <c r="F385" s="152" t="s">
        <v>579</v>
      </c>
      <c r="I385" s="140"/>
      <c r="L385" s="32"/>
      <c r="M385" s="141"/>
      <c r="T385" s="53"/>
      <c r="AT385" s="17" t="s">
        <v>328</v>
      </c>
      <c r="AU385" s="17" t="s">
        <v>79</v>
      </c>
    </row>
    <row r="386" spans="2:65" s="1" customFormat="1" ht="19.5" x14ac:dyDescent="0.2">
      <c r="B386" s="32"/>
      <c r="D386" s="138" t="s">
        <v>214</v>
      </c>
      <c r="F386" s="139" t="s">
        <v>580</v>
      </c>
      <c r="I386" s="140"/>
      <c r="L386" s="32"/>
      <c r="M386" s="141"/>
      <c r="T386" s="53"/>
      <c r="AT386" s="17" t="s">
        <v>214</v>
      </c>
      <c r="AU386" s="17" t="s">
        <v>79</v>
      </c>
    </row>
    <row r="387" spans="2:65" s="12" customFormat="1" ht="11.25" x14ac:dyDescent="0.2">
      <c r="B387" s="153"/>
      <c r="D387" s="138" t="s">
        <v>330</v>
      </c>
      <c r="E387" s="154" t="s">
        <v>19</v>
      </c>
      <c r="F387" s="155" t="s">
        <v>581</v>
      </c>
      <c r="H387" s="154" t="s">
        <v>19</v>
      </c>
      <c r="I387" s="156"/>
      <c r="L387" s="153"/>
      <c r="M387" s="157"/>
      <c r="T387" s="158"/>
      <c r="AT387" s="154" t="s">
        <v>330</v>
      </c>
      <c r="AU387" s="154" t="s">
        <v>79</v>
      </c>
      <c r="AV387" s="12" t="s">
        <v>77</v>
      </c>
      <c r="AW387" s="12" t="s">
        <v>31</v>
      </c>
      <c r="AX387" s="12" t="s">
        <v>69</v>
      </c>
      <c r="AY387" s="154" t="s">
        <v>181</v>
      </c>
    </row>
    <row r="388" spans="2:65" s="13" customFormat="1" ht="11.25" x14ac:dyDescent="0.2">
      <c r="B388" s="159"/>
      <c r="D388" s="138" t="s">
        <v>330</v>
      </c>
      <c r="E388" s="160" t="s">
        <v>19</v>
      </c>
      <c r="F388" s="161" t="s">
        <v>582</v>
      </c>
      <c r="H388" s="162">
        <v>165</v>
      </c>
      <c r="I388" s="163"/>
      <c r="L388" s="159"/>
      <c r="M388" s="164"/>
      <c r="T388" s="165"/>
      <c r="AT388" s="160" t="s">
        <v>330</v>
      </c>
      <c r="AU388" s="160" t="s">
        <v>79</v>
      </c>
      <c r="AV388" s="13" t="s">
        <v>79</v>
      </c>
      <c r="AW388" s="13" t="s">
        <v>31</v>
      </c>
      <c r="AX388" s="13" t="s">
        <v>69</v>
      </c>
      <c r="AY388" s="160" t="s">
        <v>181</v>
      </c>
    </row>
    <row r="389" spans="2:65" s="13" customFormat="1" ht="11.25" x14ac:dyDescent="0.2">
      <c r="B389" s="159"/>
      <c r="D389" s="138" t="s">
        <v>330</v>
      </c>
      <c r="E389" s="160" t="s">
        <v>19</v>
      </c>
      <c r="F389" s="161" t="s">
        <v>583</v>
      </c>
      <c r="H389" s="162">
        <v>88</v>
      </c>
      <c r="I389" s="163"/>
      <c r="L389" s="159"/>
      <c r="M389" s="164"/>
      <c r="T389" s="165"/>
      <c r="AT389" s="160" t="s">
        <v>330</v>
      </c>
      <c r="AU389" s="160" t="s">
        <v>79</v>
      </c>
      <c r="AV389" s="13" t="s">
        <v>79</v>
      </c>
      <c r="AW389" s="13" t="s">
        <v>31</v>
      </c>
      <c r="AX389" s="13" t="s">
        <v>69</v>
      </c>
      <c r="AY389" s="160" t="s">
        <v>181</v>
      </c>
    </row>
    <row r="390" spans="2:65" s="14" customFormat="1" ht="11.25" x14ac:dyDescent="0.2">
      <c r="B390" s="166"/>
      <c r="D390" s="138" t="s">
        <v>330</v>
      </c>
      <c r="E390" s="167" t="s">
        <v>19</v>
      </c>
      <c r="F390" s="168" t="s">
        <v>333</v>
      </c>
      <c r="H390" s="169">
        <v>253</v>
      </c>
      <c r="I390" s="170"/>
      <c r="L390" s="166"/>
      <c r="M390" s="171"/>
      <c r="T390" s="172"/>
      <c r="AT390" s="167" t="s">
        <v>330</v>
      </c>
      <c r="AU390" s="167" t="s">
        <v>79</v>
      </c>
      <c r="AV390" s="14" t="s">
        <v>187</v>
      </c>
      <c r="AW390" s="14" t="s">
        <v>31</v>
      </c>
      <c r="AX390" s="14" t="s">
        <v>77</v>
      </c>
      <c r="AY390" s="167" t="s">
        <v>181</v>
      </c>
    </row>
    <row r="391" spans="2:65" s="1" customFormat="1" ht="16.5" customHeight="1" x14ac:dyDescent="0.2">
      <c r="B391" s="32"/>
      <c r="C391" s="125" t="s">
        <v>584</v>
      </c>
      <c r="D391" s="125" t="s">
        <v>182</v>
      </c>
      <c r="E391" s="126" t="s">
        <v>585</v>
      </c>
      <c r="F391" s="127" t="s">
        <v>586</v>
      </c>
      <c r="G391" s="128" t="s">
        <v>510</v>
      </c>
      <c r="H391" s="129">
        <v>55</v>
      </c>
      <c r="I391" s="130"/>
      <c r="J391" s="131">
        <f>ROUND(I391*H391,2)</f>
        <v>0</v>
      </c>
      <c r="K391" s="127" t="s">
        <v>327</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587</v>
      </c>
    </row>
    <row r="392" spans="2:65" s="1" customFormat="1" ht="11.25" x14ac:dyDescent="0.2">
      <c r="B392" s="32"/>
      <c r="D392" s="151" t="s">
        <v>328</v>
      </c>
      <c r="F392" s="152" t="s">
        <v>588</v>
      </c>
      <c r="I392" s="140"/>
      <c r="L392" s="32"/>
      <c r="M392" s="141"/>
      <c r="T392" s="53"/>
      <c r="AT392" s="17" t="s">
        <v>328</v>
      </c>
      <c r="AU392" s="17" t="s">
        <v>79</v>
      </c>
    </row>
    <row r="393" spans="2:65" s="13" customFormat="1" ht="11.25" x14ac:dyDescent="0.2">
      <c r="B393" s="159"/>
      <c r="D393" s="138" t="s">
        <v>330</v>
      </c>
      <c r="E393" s="160" t="s">
        <v>19</v>
      </c>
      <c r="F393" s="161" t="s">
        <v>589</v>
      </c>
      <c r="H393" s="162">
        <v>55</v>
      </c>
      <c r="I393" s="163"/>
      <c r="L393" s="159"/>
      <c r="M393" s="164"/>
      <c r="T393" s="165"/>
      <c r="AT393" s="160" t="s">
        <v>330</v>
      </c>
      <c r="AU393" s="160" t="s">
        <v>79</v>
      </c>
      <c r="AV393" s="13" t="s">
        <v>79</v>
      </c>
      <c r="AW393" s="13" t="s">
        <v>31</v>
      </c>
      <c r="AX393" s="13" t="s">
        <v>69</v>
      </c>
      <c r="AY393" s="160" t="s">
        <v>181</v>
      </c>
    </row>
    <row r="394" spans="2:65" s="14" customFormat="1" ht="11.25" x14ac:dyDescent="0.2">
      <c r="B394" s="166"/>
      <c r="D394" s="138" t="s">
        <v>330</v>
      </c>
      <c r="E394" s="167" t="s">
        <v>19</v>
      </c>
      <c r="F394" s="168" t="s">
        <v>333</v>
      </c>
      <c r="H394" s="169">
        <v>55</v>
      </c>
      <c r="I394" s="170"/>
      <c r="L394" s="166"/>
      <c r="M394" s="171"/>
      <c r="T394" s="172"/>
      <c r="AT394" s="167" t="s">
        <v>330</v>
      </c>
      <c r="AU394" s="167" t="s">
        <v>79</v>
      </c>
      <c r="AV394" s="14" t="s">
        <v>187</v>
      </c>
      <c r="AW394" s="14" t="s">
        <v>31</v>
      </c>
      <c r="AX394" s="14" t="s">
        <v>77</v>
      </c>
      <c r="AY394" s="167" t="s">
        <v>181</v>
      </c>
    </row>
    <row r="395" spans="2:65" s="1" customFormat="1" ht="16.5" customHeight="1" x14ac:dyDescent="0.2">
      <c r="B395" s="32"/>
      <c r="C395" s="125" t="s">
        <v>280</v>
      </c>
      <c r="D395" s="125" t="s">
        <v>182</v>
      </c>
      <c r="E395" s="126" t="s">
        <v>590</v>
      </c>
      <c r="F395" s="127" t="s">
        <v>591</v>
      </c>
      <c r="G395" s="128" t="s">
        <v>510</v>
      </c>
      <c r="H395" s="129">
        <v>478.5</v>
      </c>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592</v>
      </c>
    </row>
    <row r="396" spans="2:65" s="1" customFormat="1" ht="11.25" x14ac:dyDescent="0.2">
      <c r="B396" s="32"/>
      <c r="D396" s="151" t="s">
        <v>328</v>
      </c>
      <c r="F396" s="152" t="s">
        <v>593</v>
      </c>
      <c r="I396" s="140"/>
      <c r="L396" s="32"/>
      <c r="M396" s="141"/>
      <c r="T396" s="53"/>
      <c r="AT396" s="17" t="s">
        <v>328</v>
      </c>
      <c r="AU396" s="17" t="s">
        <v>79</v>
      </c>
    </row>
    <row r="397" spans="2:65" s="13" customFormat="1" ht="11.25" x14ac:dyDescent="0.2">
      <c r="B397" s="159"/>
      <c r="D397" s="138" t="s">
        <v>330</v>
      </c>
      <c r="E397" s="160" t="s">
        <v>19</v>
      </c>
      <c r="F397" s="161" t="s">
        <v>594</v>
      </c>
      <c r="H397" s="162">
        <v>170.5</v>
      </c>
      <c r="I397" s="163"/>
      <c r="L397" s="159"/>
      <c r="M397" s="164"/>
      <c r="T397" s="165"/>
      <c r="AT397" s="160" t="s">
        <v>330</v>
      </c>
      <c r="AU397" s="160" t="s">
        <v>79</v>
      </c>
      <c r="AV397" s="13" t="s">
        <v>79</v>
      </c>
      <c r="AW397" s="13" t="s">
        <v>31</v>
      </c>
      <c r="AX397" s="13" t="s">
        <v>69</v>
      </c>
      <c r="AY397" s="160" t="s">
        <v>181</v>
      </c>
    </row>
    <row r="398" spans="2:65" s="13" customFormat="1" ht="11.25" x14ac:dyDescent="0.2">
      <c r="B398" s="159"/>
      <c r="D398" s="138" t="s">
        <v>330</v>
      </c>
      <c r="E398" s="160" t="s">
        <v>19</v>
      </c>
      <c r="F398" s="161" t="s">
        <v>595</v>
      </c>
      <c r="H398" s="162">
        <v>253</v>
      </c>
      <c r="I398" s="163"/>
      <c r="L398" s="159"/>
      <c r="M398" s="164"/>
      <c r="T398" s="165"/>
      <c r="AT398" s="160" t="s">
        <v>330</v>
      </c>
      <c r="AU398" s="160" t="s">
        <v>79</v>
      </c>
      <c r="AV398" s="13" t="s">
        <v>79</v>
      </c>
      <c r="AW398" s="13" t="s">
        <v>31</v>
      </c>
      <c r="AX398" s="13" t="s">
        <v>69</v>
      </c>
      <c r="AY398" s="160" t="s">
        <v>181</v>
      </c>
    </row>
    <row r="399" spans="2:65" s="13" customFormat="1" ht="11.25" x14ac:dyDescent="0.2">
      <c r="B399" s="159"/>
      <c r="D399" s="138" t="s">
        <v>330</v>
      </c>
      <c r="E399" s="160" t="s">
        <v>19</v>
      </c>
      <c r="F399" s="161" t="s">
        <v>596</v>
      </c>
      <c r="H399" s="162">
        <v>55</v>
      </c>
      <c r="I399" s="163"/>
      <c r="L399" s="159"/>
      <c r="M399" s="164"/>
      <c r="T399" s="165"/>
      <c r="AT399" s="160" t="s">
        <v>330</v>
      </c>
      <c r="AU399" s="160" t="s">
        <v>79</v>
      </c>
      <c r="AV399" s="13" t="s">
        <v>79</v>
      </c>
      <c r="AW399" s="13" t="s">
        <v>31</v>
      </c>
      <c r="AX399" s="13" t="s">
        <v>69</v>
      </c>
      <c r="AY399" s="160" t="s">
        <v>181</v>
      </c>
    </row>
    <row r="400" spans="2:65" s="14" customFormat="1" ht="11.25" x14ac:dyDescent="0.2">
      <c r="B400" s="166"/>
      <c r="D400" s="138" t="s">
        <v>330</v>
      </c>
      <c r="E400" s="167" t="s">
        <v>19</v>
      </c>
      <c r="F400" s="168" t="s">
        <v>333</v>
      </c>
      <c r="H400" s="169">
        <v>478.5</v>
      </c>
      <c r="I400" s="170"/>
      <c r="L400" s="166"/>
      <c r="M400" s="171"/>
      <c r="T400" s="172"/>
      <c r="AT400" s="167" t="s">
        <v>330</v>
      </c>
      <c r="AU400" s="167" t="s">
        <v>79</v>
      </c>
      <c r="AV400" s="14" t="s">
        <v>187</v>
      </c>
      <c r="AW400" s="14" t="s">
        <v>31</v>
      </c>
      <c r="AX400" s="14" t="s">
        <v>77</v>
      </c>
      <c r="AY400" s="167" t="s">
        <v>181</v>
      </c>
    </row>
    <row r="401" spans="2:65" s="10" customFormat="1" ht="22.9" customHeight="1" x14ac:dyDescent="0.2">
      <c r="B401" s="115"/>
      <c r="D401" s="116" t="s">
        <v>68</v>
      </c>
      <c r="E401" s="149" t="s">
        <v>210</v>
      </c>
      <c r="F401" s="149" t="s">
        <v>597</v>
      </c>
      <c r="I401" s="118"/>
      <c r="J401" s="150">
        <f>BK401</f>
        <v>0</v>
      </c>
      <c r="L401" s="115"/>
      <c r="M401" s="120"/>
      <c r="P401" s="121">
        <f>SUM(P402:P887)</f>
        <v>0</v>
      </c>
      <c r="R401" s="121">
        <f>SUM(R402:R887)</f>
        <v>0</v>
      </c>
      <c r="T401" s="122">
        <f>SUM(T402:T887)</f>
        <v>109.14928200000001</v>
      </c>
      <c r="AR401" s="116" t="s">
        <v>77</v>
      </c>
      <c r="AT401" s="123" t="s">
        <v>68</v>
      </c>
      <c r="AU401" s="123" t="s">
        <v>77</v>
      </c>
      <c r="AY401" s="116" t="s">
        <v>181</v>
      </c>
      <c r="BK401" s="124">
        <f>SUM(BK402:BK887)</f>
        <v>0</v>
      </c>
    </row>
    <row r="402" spans="2:65" s="1" customFormat="1" ht="21.75" customHeight="1" x14ac:dyDescent="0.2">
      <c r="B402" s="32"/>
      <c r="C402" s="125" t="s">
        <v>598</v>
      </c>
      <c r="D402" s="125" t="s">
        <v>182</v>
      </c>
      <c r="E402" s="126" t="s">
        <v>599</v>
      </c>
      <c r="F402" s="127" t="s">
        <v>600</v>
      </c>
      <c r="G402" s="128" t="s">
        <v>510</v>
      </c>
      <c r="H402" s="129">
        <v>134.44999999999999</v>
      </c>
      <c r="I402" s="130"/>
      <c r="J402" s="131">
        <f>ROUND(I402*H402,2)</f>
        <v>0</v>
      </c>
      <c r="K402" s="127" t="s">
        <v>327</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601</v>
      </c>
    </row>
    <row r="403" spans="2:65" s="1" customFormat="1" ht="11.25" x14ac:dyDescent="0.2">
      <c r="B403" s="32"/>
      <c r="D403" s="151" t="s">
        <v>328</v>
      </c>
      <c r="F403" s="152" t="s">
        <v>602</v>
      </c>
      <c r="I403" s="140"/>
      <c r="L403" s="32"/>
      <c r="M403" s="141"/>
      <c r="T403" s="53"/>
      <c r="AT403" s="17" t="s">
        <v>328</v>
      </c>
      <c r="AU403" s="17" t="s">
        <v>79</v>
      </c>
    </row>
    <row r="404" spans="2:65" s="1" customFormat="1" ht="19.5" x14ac:dyDescent="0.2">
      <c r="B404" s="32"/>
      <c r="D404" s="138" t="s">
        <v>214</v>
      </c>
      <c r="F404" s="139" t="s">
        <v>603</v>
      </c>
      <c r="I404" s="140"/>
      <c r="L404" s="32"/>
      <c r="M404" s="141"/>
      <c r="T404" s="53"/>
      <c r="AT404" s="17" t="s">
        <v>214</v>
      </c>
      <c r="AU404" s="17" t="s">
        <v>79</v>
      </c>
    </row>
    <row r="405" spans="2:65" s="12" customFormat="1" ht="22.5" x14ac:dyDescent="0.2">
      <c r="B405" s="153"/>
      <c r="D405" s="138" t="s">
        <v>330</v>
      </c>
      <c r="E405" s="154" t="s">
        <v>19</v>
      </c>
      <c r="F405" s="155" t="s">
        <v>604</v>
      </c>
      <c r="H405" s="154" t="s">
        <v>19</v>
      </c>
      <c r="I405" s="156"/>
      <c r="L405" s="153"/>
      <c r="M405" s="157"/>
      <c r="T405" s="158"/>
      <c r="AT405" s="154" t="s">
        <v>330</v>
      </c>
      <c r="AU405" s="154" t="s">
        <v>79</v>
      </c>
      <c r="AV405" s="12" t="s">
        <v>77</v>
      </c>
      <c r="AW405" s="12" t="s">
        <v>31</v>
      </c>
      <c r="AX405" s="12" t="s">
        <v>69</v>
      </c>
      <c r="AY405" s="154" t="s">
        <v>181</v>
      </c>
    </row>
    <row r="406" spans="2:65" s="13" customFormat="1" ht="11.25" x14ac:dyDescent="0.2">
      <c r="B406" s="159"/>
      <c r="D406" s="138" t="s">
        <v>330</v>
      </c>
      <c r="E406" s="160" t="s">
        <v>19</v>
      </c>
      <c r="F406" s="161" t="s">
        <v>605</v>
      </c>
      <c r="H406" s="162">
        <v>134.44999999999999</v>
      </c>
      <c r="I406" s="163"/>
      <c r="L406" s="159"/>
      <c r="M406" s="164"/>
      <c r="T406" s="165"/>
      <c r="AT406" s="160" t="s">
        <v>330</v>
      </c>
      <c r="AU406" s="160" t="s">
        <v>79</v>
      </c>
      <c r="AV406" s="13" t="s">
        <v>79</v>
      </c>
      <c r="AW406" s="13" t="s">
        <v>31</v>
      </c>
      <c r="AX406" s="13" t="s">
        <v>69</v>
      </c>
      <c r="AY406" s="160" t="s">
        <v>181</v>
      </c>
    </row>
    <row r="407" spans="2:65" s="14" customFormat="1" ht="11.25" x14ac:dyDescent="0.2">
      <c r="B407" s="166"/>
      <c r="D407" s="138" t="s">
        <v>330</v>
      </c>
      <c r="E407" s="167" t="s">
        <v>19</v>
      </c>
      <c r="F407" s="168" t="s">
        <v>333</v>
      </c>
      <c r="H407" s="169">
        <v>134.44999999999999</v>
      </c>
      <c r="I407" s="170"/>
      <c r="L407" s="166"/>
      <c r="M407" s="171"/>
      <c r="T407" s="172"/>
      <c r="AT407" s="167" t="s">
        <v>330</v>
      </c>
      <c r="AU407" s="167" t="s">
        <v>79</v>
      </c>
      <c r="AV407" s="14" t="s">
        <v>187</v>
      </c>
      <c r="AW407" s="14" t="s">
        <v>31</v>
      </c>
      <c r="AX407" s="14" t="s">
        <v>77</v>
      </c>
      <c r="AY407" s="167" t="s">
        <v>181</v>
      </c>
    </row>
    <row r="408" spans="2:65" s="1" customFormat="1" ht="21.75" customHeight="1" x14ac:dyDescent="0.2">
      <c r="B408" s="32"/>
      <c r="C408" s="125" t="s">
        <v>284</v>
      </c>
      <c r="D408" s="125" t="s">
        <v>182</v>
      </c>
      <c r="E408" s="126" t="s">
        <v>606</v>
      </c>
      <c r="F408" s="127" t="s">
        <v>607</v>
      </c>
      <c r="G408" s="128" t="s">
        <v>510</v>
      </c>
      <c r="H408" s="129">
        <v>2689</v>
      </c>
      <c r="I408" s="130"/>
      <c r="J408" s="131">
        <f>ROUND(I408*H408,2)</f>
        <v>0</v>
      </c>
      <c r="K408" s="127" t="s">
        <v>327</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608</v>
      </c>
    </row>
    <row r="409" spans="2:65" s="1" customFormat="1" ht="11.25" x14ac:dyDescent="0.2">
      <c r="B409" s="32"/>
      <c r="D409" s="151" t="s">
        <v>328</v>
      </c>
      <c r="F409" s="152" t="s">
        <v>609</v>
      </c>
      <c r="I409" s="140"/>
      <c r="L409" s="32"/>
      <c r="M409" s="141"/>
      <c r="T409" s="53"/>
      <c r="AT409" s="17" t="s">
        <v>328</v>
      </c>
      <c r="AU409" s="17" t="s">
        <v>79</v>
      </c>
    </row>
    <row r="410" spans="2:65" s="13" customFormat="1" ht="11.25" x14ac:dyDescent="0.2">
      <c r="B410" s="159"/>
      <c r="D410" s="138" t="s">
        <v>330</v>
      </c>
      <c r="E410" s="160" t="s">
        <v>19</v>
      </c>
      <c r="F410" s="161" t="s">
        <v>610</v>
      </c>
      <c r="H410" s="162">
        <v>2689</v>
      </c>
      <c r="I410" s="163"/>
      <c r="L410" s="159"/>
      <c r="M410" s="164"/>
      <c r="T410" s="165"/>
      <c r="AT410" s="160" t="s">
        <v>330</v>
      </c>
      <c r="AU410" s="160" t="s">
        <v>79</v>
      </c>
      <c r="AV410" s="13" t="s">
        <v>79</v>
      </c>
      <c r="AW410" s="13" t="s">
        <v>31</v>
      </c>
      <c r="AX410" s="13" t="s">
        <v>69</v>
      </c>
      <c r="AY410" s="160" t="s">
        <v>181</v>
      </c>
    </row>
    <row r="411" spans="2:65" s="14" customFormat="1" ht="11.25" x14ac:dyDescent="0.2">
      <c r="B411" s="166"/>
      <c r="D411" s="138" t="s">
        <v>330</v>
      </c>
      <c r="E411" s="167" t="s">
        <v>19</v>
      </c>
      <c r="F411" s="168" t="s">
        <v>333</v>
      </c>
      <c r="H411" s="169">
        <v>2689</v>
      </c>
      <c r="I411" s="170"/>
      <c r="L411" s="166"/>
      <c r="M411" s="171"/>
      <c r="T411" s="172"/>
      <c r="AT411" s="167" t="s">
        <v>330</v>
      </c>
      <c r="AU411" s="167" t="s">
        <v>79</v>
      </c>
      <c r="AV411" s="14" t="s">
        <v>187</v>
      </c>
      <c r="AW411" s="14" t="s">
        <v>31</v>
      </c>
      <c r="AX411" s="14" t="s">
        <v>77</v>
      </c>
      <c r="AY411" s="167" t="s">
        <v>181</v>
      </c>
    </row>
    <row r="412" spans="2:65" s="1" customFormat="1" ht="24.2" customHeight="1" x14ac:dyDescent="0.2">
      <c r="B412" s="32"/>
      <c r="C412" s="125" t="s">
        <v>611</v>
      </c>
      <c r="D412" s="125" t="s">
        <v>182</v>
      </c>
      <c r="E412" s="126" t="s">
        <v>612</v>
      </c>
      <c r="F412" s="127" t="s">
        <v>613</v>
      </c>
      <c r="G412" s="128" t="s">
        <v>510</v>
      </c>
      <c r="H412" s="129">
        <v>134.44999999999999</v>
      </c>
      <c r="I412" s="130"/>
      <c r="J412" s="131">
        <f>ROUND(I412*H412,2)</f>
        <v>0</v>
      </c>
      <c r="K412" s="127" t="s">
        <v>327</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614</v>
      </c>
    </row>
    <row r="413" spans="2:65" s="1" customFormat="1" ht="11.25" x14ac:dyDescent="0.2">
      <c r="B413" s="32"/>
      <c r="D413" s="151" t="s">
        <v>328</v>
      </c>
      <c r="F413" s="152" t="s">
        <v>615</v>
      </c>
      <c r="I413" s="140"/>
      <c r="L413" s="32"/>
      <c r="M413" s="141"/>
      <c r="T413" s="53"/>
      <c r="AT413" s="17" t="s">
        <v>328</v>
      </c>
      <c r="AU413" s="17" t="s">
        <v>79</v>
      </c>
    </row>
    <row r="414" spans="2:65" s="13" customFormat="1" ht="22.5" x14ac:dyDescent="0.2">
      <c r="B414" s="159"/>
      <c r="D414" s="138" t="s">
        <v>330</v>
      </c>
      <c r="E414" s="160" t="s">
        <v>19</v>
      </c>
      <c r="F414" s="161" t="s">
        <v>616</v>
      </c>
      <c r="H414" s="162">
        <v>134.44999999999999</v>
      </c>
      <c r="I414" s="163"/>
      <c r="L414" s="159"/>
      <c r="M414" s="164"/>
      <c r="T414" s="165"/>
      <c r="AT414" s="160" t="s">
        <v>330</v>
      </c>
      <c r="AU414" s="160" t="s">
        <v>79</v>
      </c>
      <c r="AV414" s="13" t="s">
        <v>79</v>
      </c>
      <c r="AW414" s="13" t="s">
        <v>31</v>
      </c>
      <c r="AX414" s="13" t="s">
        <v>69</v>
      </c>
      <c r="AY414" s="160" t="s">
        <v>181</v>
      </c>
    </row>
    <row r="415" spans="2:65" s="14" customFormat="1" ht="11.25" x14ac:dyDescent="0.2">
      <c r="B415" s="166"/>
      <c r="D415" s="138" t="s">
        <v>330</v>
      </c>
      <c r="E415" s="167" t="s">
        <v>19</v>
      </c>
      <c r="F415" s="168" t="s">
        <v>333</v>
      </c>
      <c r="H415" s="169">
        <v>134.44999999999999</v>
      </c>
      <c r="I415" s="170"/>
      <c r="L415" s="166"/>
      <c r="M415" s="171"/>
      <c r="T415" s="172"/>
      <c r="AT415" s="167" t="s">
        <v>330</v>
      </c>
      <c r="AU415" s="167" t="s">
        <v>79</v>
      </c>
      <c r="AV415" s="14" t="s">
        <v>187</v>
      </c>
      <c r="AW415" s="14" t="s">
        <v>31</v>
      </c>
      <c r="AX415" s="14" t="s">
        <v>77</v>
      </c>
      <c r="AY415" s="167" t="s">
        <v>181</v>
      </c>
    </row>
    <row r="416" spans="2:65" s="1" customFormat="1" ht="16.5" customHeight="1" x14ac:dyDescent="0.2">
      <c r="B416" s="32"/>
      <c r="C416" s="125" t="s">
        <v>288</v>
      </c>
      <c r="D416" s="125" t="s">
        <v>182</v>
      </c>
      <c r="E416" s="126" t="s">
        <v>617</v>
      </c>
      <c r="F416" s="127" t="s">
        <v>618</v>
      </c>
      <c r="G416" s="128" t="s">
        <v>510</v>
      </c>
      <c r="H416" s="129">
        <v>134.44999999999999</v>
      </c>
      <c r="I416" s="130"/>
      <c r="J416" s="131">
        <f>ROUND(I416*H416,2)</f>
        <v>0</v>
      </c>
      <c r="K416" s="127" t="s">
        <v>327</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619</v>
      </c>
    </row>
    <row r="417" spans="2:65" s="1" customFormat="1" ht="11.25" x14ac:dyDescent="0.2">
      <c r="B417" s="32"/>
      <c r="D417" s="151" t="s">
        <v>328</v>
      </c>
      <c r="F417" s="152" t="s">
        <v>620</v>
      </c>
      <c r="I417" s="140"/>
      <c r="L417" s="32"/>
      <c r="M417" s="141"/>
      <c r="T417" s="53"/>
      <c r="AT417" s="17" t="s">
        <v>328</v>
      </c>
      <c r="AU417" s="17" t="s">
        <v>79</v>
      </c>
    </row>
    <row r="418" spans="2:65" s="13" customFormat="1" ht="11.25" x14ac:dyDescent="0.2">
      <c r="B418" s="159"/>
      <c r="D418" s="138" t="s">
        <v>330</v>
      </c>
      <c r="E418" s="160" t="s">
        <v>19</v>
      </c>
      <c r="F418" s="161" t="s">
        <v>621</v>
      </c>
      <c r="H418" s="162">
        <v>134.44999999999999</v>
      </c>
      <c r="I418" s="163"/>
      <c r="L418" s="159"/>
      <c r="M418" s="164"/>
      <c r="T418" s="165"/>
      <c r="AT418" s="160" t="s">
        <v>330</v>
      </c>
      <c r="AU418" s="160" t="s">
        <v>79</v>
      </c>
      <c r="AV418" s="13" t="s">
        <v>79</v>
      </c>
      <c r="AW418" s="13" t="s">
        <v>31</v>
      </c>
      <c r="AX418" s="13" t="s">
        <v>69</v>
      </c>
      <c r="AY418" s="160" t="s">
        <v>181</v>
      </c>
    </row>
    <row r="419" spans="2:65" s="14" customFormat="1" ht="11.25" x14ac:dyDescent="0.2">
      <c r="B419" s="166"/>
      <c r="D419" s="138" t="s">
        <v>330</v>
      </c>
      <c r="E419" s="167" t="s">
        <v>19</v>
      </c>
      <c r="F419" s="168" t="s">
        <v>333</v>
      </c>
      <c r="H419" s="169">
        <v>134.44999999999999</v>
      </c>
      <c r="I419" s="170"/>
      <c r="L419" s="166"/>
      <c r="M419" s="171"/>
      <c r="T419" s="172"/>
      <c r="AT419" s="167" t="s">
        <v>330</v>
      </c>
      <c r="AU419" s="167" t="s">
        <v>79</v>
      </c>
      <c r="AV419" s="14" t="s">
        <v>187</v>
      </c>
      <c r="AW419" s="14" t="s">
        <v>31</v>
      </c>
      <c r="AX419" s="14" t="s">
        <v>77</v>
      </c>
      <c r="AY419" s="167" t="s">
        <v>181</v>
      </c>
    </row>
    <row r="420" spans="2:65" s="1" customFormat="1" ht="16.5" customHeight="1" x14ac:dyDescent="0.2">
      <c r="B420" s="32"/>
      <c r="C420" s="125" t="s">
        <v>622</v>
      </c>
      <c r="D420" s="125" t="s">
        <v>182</v>
      </c>
      <c r="E420" s="126" t="s">
        <v>623</v>
      </c>
      <c r="F420" s="127" t="s">
        <v>624</v>
      </c>
      <c r="G420" s="128" t="s">
        <v>510</v>
      </c>
      <c r="H420" s="129">
        <v>2689</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625</v>
      </c>
    </row>
    <row r="421" spans="2:65" s="1" customFormat="1" ht="11.25" x14ac:dyDescent="0.2">
      <c r="B421" s="32"/>
      <c r="D421" s="151" t="s">
        <v>328</v>
      </c>
      <c r="F421" s="152" t="s">
        <v>626</v>
      </c>
      <c r="I421" s="140"/>
      <c r="L421" s="32"/>
      <c r="M421" s="141"/>
      <c r="T421" s="53"/>
      <c r="AT421" s="17" t="s">
        <v>328</v>
      </c>
      <c r="AU421" s="17" t="s">
        <v>79</v>
      </c>
    </row>
    <row r="422" spans="2:65" s="13" customFormat="1" ht="11.25" x14ac:dyDescent="0.2">
      <c r="B422" s="159"/>
      <c r="D422" s="138" t="s">
        <v>330</v>
      </c>
      <c r="E422" s="160" t="s">
        <v>19</v>
      </c>
      <c r="F422" s="161" t="s">
        <v>627</v>
      </c>
      <c r="H422" s="162">
        <v>2689</v>
      </c>
      <c r="I422" s="163"/>
      <c r="L422" s="159"/>
      <c r="M422" s="164"/>
      <c r="T422" s="165"/>
      <c r="AT422" s="160" t="s">
        <v>330</v>
      </c>
      <c r="AU422" s="160" t="s">
        <v>79</v>
      </c>
      <c r="AV422" s="13" t="s">
        <v>79</v>
      </c>
      <c r="AW422" s="13" t="s">
        <v>31</v>
      </c>
      <c r="AX422" s="13" t="s">
        <v>69</v>
      </c>
      <c r="AY422" s="160" t="s">
        <v>181</v>
      </c>
    </row>
    <row r="423" spans="2:65" s="14" customFormat="1" ht="11.25" x14ac:dyDescent="0.2">
      <c r="B423" s="166"/>
      <c r="D423" s="138" t="s">
        <v>330</v>
      </c>
      <c r="E423" s="167" t="s">
        <v>19</v>
      </c>
      <c r="F423" s="168" t="s">
        <v>333</v>
      </c>
      <c r="H423" s="169">
        <v>2689</v>
      </c>
      <c r="I423" s="170"/>
      <c r="L423" s="166"/>
      <c r="M423" s="171"/>
      <c r="T423" s="172"/>
      <c r="AT423" s="167" t="s">
        <v>330</v>
      </c>
      <c r="AU423" s="167" t="s">
        <v>79</v>
      </c>
      <c r="AV423" s="14" t="s">
        <v>187</v>
      </c>
      <c r="AW423" s="14" t="s">
        <v>31</v>
      </c>
      <c r="AX423" s="14" t="s">
        <v>77</v>
      </c>
      <c r="AY423" s="167" t="s">
        <v>181</v>
      </c>
    </row>
    <row r="424" spans="2:65" s="1" customFormat="1" ht="16.5" customHeight="1" x14ac:dyDescent="0.2">
      <c r="B424" s="32"/>
      <c r="C424" s="125" t="s">
        <v>293</v>
      </c>
      <c r="D424" s="125" t="s">
        <v>182</v>
      </c>
      <c r="E424" s="126" t="s">
        <v>628</v>
      </c>
      <c r="F424" s="127" t="s">
        <v>629</v>
      </c>
      <c r="G424" s="128" t="s">
        <v>510</v>
      </c>
      <c r="H424" s="129">
        <v>134.44999999999999</v>
      </c>
      <c r="I424" s="130"/>
      <c r="J424" s="131">
        <f>ROUND(I424*H424,2)</f>
        <v>0</v>
      </c>
      <c r="K424" s="127" t="s">
        <v>327</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630</v>
      </c>
    </row>
    <row r="425" spans="2:65" s="1" customFormat="1" ht="11.25" x14ac:dyDescent="0.2">
      <c r="B425" s="32"/>
      <c r="D425" s="151" t="s">
        <v>328</v>
      </c>
      <c r="F425" s="152" t="s">
        <v>631</v>
      </c>
      <c r="I425" s="140"/>
      <c r="L425" s="32"/>
      <c r="M425" s="141"/>
      <c r="T425" s="53"/>
      <c r="AT425" s="17" t="s">
        <v>328</v>
      </c>
      <c r="AU425" s="17" t="s">
        <v>79</v>
      </c>
    </row>
    <row r="426" spans="2:65" s="13" customFormat="1" ht="11.25" x14ac:dyDescent="0.2">
      <c r="B426" s="159"/>
      <c r="D426" s="138" t="s">
        <v>330</v>
      </c>
      <c r="E426" s="160" t="s">
        <v>19</v>
      </c>
      <c r="F426" s="161" t="s">
        <v>632</v>
      </c>
      <c r="H426" s="162">
        <v>134.44999999999999</v>
      </c>
      <c r="I426" s="163"/>
      <c r="L426" s="159"/>
      <c r="M426" s="164"/>
      <c r="T426" s="165"/>
      <c r="AT426" s="160" t="s">
        <v>330</v>
      </c>
      <c r="AU426" s="160" t="s">
        <v>79</v>
      </c>
      <c r="AV426" s="13" t="s">
        <v>79</v>
      </c>
      <c r="AW426" s="13" t="s">
        <v>31</v>
      </c>
      <c r="AX426" s="13" t="s">
        <v>69</v>
      </c>
      <c r="AY426" s="160" t="s">
        <v>181</v>
      </c>
    </row>
    <row r="427" spans="2:65" s="14" customFormat="1" ht="11.25" x14ac:dyDescent="0.2">
      <c r="B427" s="166"/>
      <c r="D427" s="138" t="s">
        <v>330</v>
      </c>
      <c r="E427" s="167" t="s">
        <v>19</v>
      </c>
      <c r="F427" s="168" t="s">
        <v>333</v>
      </c>
      <c r="H427" s="169">
        <v>134.44999999999999</v>
      </c>
      <c r="I427" s="170"/>
      <c r="L427" s="166"/>
      <c r="M427" s="171"/>
      <c r="T427" s="172"/>
      <c r="AT427" s="167" t="s">
        <v>330</v>
      </c>
      <c r="AU427" s="167" t="s">
        <v>79</v>
      </c>
      <c r="AV427" s="14" t="s">
        <v>187</v>
      </c>
      <c r="AW427" s="14" t="s">
        <v>31</v>
      </c>
      <c r="AX427" s="14" t="s">
        <v>77</v>
      </c>
      <c r="AY427" s="167" t="s">
        <v>181</v>
      </c>
    </row>
    <row r="428" spans="2:65" s="1" customFormat="1" ht="16.5" customHeight="1" x14ac:dyDescent="0.2">
      <c r="B428" s="32"/>
      <c r="C428" s="125" t="s">
        <v>633</v>
      </c>
      <c r="D428" s="125" t="s">
        <v>182</v>
      </c>
      <c r="E428" s="126" t="s">
        <v>634</v>
      </c>
      <c r="F428" s="127" t="s">
        <v>635</v>
      </c>
      <c r="G428" s="128" t="s">
        <v>636</v>
      </c>
      <c r="H428" s="129">
        <v>3.3</v>
      </c>
      <c r="I428" s="130"/>
      <c r="J428" s="131">
        <f>ROUND(I428*H428,2)</f>
        <v>0</v>
      </c>
      <c r="K428" s="127" t="s">
        <v>327</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637</v>
      </c>
    </row>
    <row r="429" spans="2:65" s="1" customFormat="1" ht="11.25" x14ac:dyDescent="0.2">
      <c r="B429" s="32"/>
      <c r="D429" s="151" t="s">
        <v>328</v>
      </c>
      <c r="F429" s="152" t="s">
        <v>638</v>
      </c>
      <c r="I429" s="140"/>
      <c r="L429" s="32"/>
      <c r="M429" s="141"/>
      <c r="T429" s="53"/>
      <c r="AT429" s="17" t="s">
        <v>328</v>
      </c>
      <c r="AU429" s="17" t="s">
        <v>79</v>
      </c>
    </row>
    <row r="430" spans="2:65" s="13" customFormat="1" ht="11.25" x14ac:dyDescent="0.2">
      <c r="B430" s="159"/>
      <c r="D430" s="138" t="s">
        <v>330</v>
      </c>
      <c r="E430" s="160" t="s">
        <v>19</v>
      </c>
      <c r="F430" s="161" t="s">
        <v>639</v>
      </c>
      <c r="H430" s="162">
        <v>3.3</v>
      </c>
      <c r="I430" s="163"/>
      <c r="L430" s="159"/>
      <c r="M430" s="164"/>
      <c r="T430" s="165"/>
      <c r="AT430" s="160" t="s">
        <v>330</v>
      </c>
      <c r="AU430" s="160" t="s">
        <v>79</v>
      </c>
      <c r="AV430" s="13" t="s">
        <v>79</v>
      </c>
      <c r="AW430" s="13" t="s">
        <v>31</v>
      </c>
      <c r="AX430" s="13" t="s">
        <v>69</v>
      </c>
      <c r="AY430" s="160" t="s">
        <v>181</v>
      </c>
    </row>
    <row r="431" spans="2:65" s="14" customFormat="1" ht="11.25" x14ac:dyDescent="0.2">
      <c r="B431" s="166"/>
      <c r="D431" s="138" t="s">
        <v>330</v>
      </c>
      <c r="E431" s="167" t="s">
        <v>19</v>
      </c>
      <c r="F431" s="168" t="s">
        <v>333</v>
      </c>
      <c r="H431" s="169">
        <v>3.3</v>
      </c>
      <c r="I431" s="170"/>
      <c r="L431" s="166"/>
      <c r="M431" s="171"/>
      <c r="T431" s="172"/>
      <c r="AT431" s="167" t="s">
        <v>330</v>
      </c>
      <c r="AU431" s="167" t="s">
        <v>79</v>
      </c>
      <c r="AV431" s="14" t="s">
        <v>187</v>
      </c>
      <c r="AW431" s="14" t="s">
        <v>31</v>
      </c>
      <c r="AX431" s="14" t="s">
        <v>77</v>
      </c>
      <c r="AY431" s="167" t="s">
        <v>181</v>
      </c>
    </row>
    <row r="432" spans="2:65" s="1" customFormat="1" ht="16.5" customHeight="1" x14ac:dyDescent="0.2">
      <c r="B432" s="32"/>
      <c r="C432" s="125" t="s">
        <v>478</v>
      </c>
      <c r="D432" s="125" t="s">
        <v>182</v>
      </c>
      <c r="E432" s="126" t="s">
        <v>640</v>
      </c>
      <c r="F432" s="127" t="s">
        <v>641</v>
      </c>
      <c r="G432" s="128" t="s">
        <v>636</v>
      </c>
      <c r="H432" s="129">
        <v>66</v>
      </c>
      <c r="I432" s="130"/>
      <c r="J432" s="131">
        <f>ROUND(I432*H432,2)</f>
        <v>0</v>
      </c>
      <c r="K432" s="127" t="s">
        <v>327</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642</v>
      </c>
    </row>
    <row r="433" spans="2:65" s="1" customFormat="1" ht="11.25" x14ac:dyDescent="0.2">
      <c r="B433" s="32"/>
      <c r="D433" s="151" t="s">
        <v>328</v>
      </c>
      <c r="F433" s="152" t="s">
        <v>643</v>
      </c>
      <c r="I433" s="140"/>
      <c r="L433" s="32"/>
      <c r="M433" s="141"/>
      <c r="T433" s="53"/>
      <c r="AT433" s="17" t="s">
        <v>328</v>
      </c>
      <c r="AU433" s="17" t="s">
        <v>79</v>
      </c>
    </row>
    <row r="434" spans="2:65" s="13" customFormat="1" ht="11.25" x14ac:dyDescent="0.2">
      <c r="B434" s="159"/>
      <c r="D434" s="138" t="s">
        <v>330</v>
      </c>
      <c r="E434" s="160" t="s">
        <v>19</v>
      </c>
      <c r="F434" s="161" t="s">
        <v>644</v>
      </c>
      <c r="H434" s="162">
        <v>66</v>
      </c>
      <c r="I434" s="163"/>
      <c r="L434" s="159"/>
      <c r="M434" s="164"/>
      <c r="T434" s="165"/>
      <c r="AT434" s="160" t="s">
        <v>330</v>
      </c>
      <c r="AU434" s="160" t="s">
        <v>79</v>
      </c>
      <c r="AV434" s="13" t="s">
        <v>79</v>
      </c>
      <c r="AW434" s="13" t="s">
        <v>31</v>
      </c>
      <c r="AX434" s="13" t="s">
        <v>69</v>
      </c>
      <c r="AY434" s="160" t="s">
        <v>181</v>
      </c>
    </row>
    <row r="435" spans="2:65" s="14" customFormat="1" ht="11.25" x14ac:dyDescent="0.2">
      <c r="B435" s="166"/>
      <c r="D435" s="138" t="s">
        <v>330</v>
      </c>
      <c r="E435" s="167" t="s">
        <v>19</v>
      </c>
      <c r="F435" s="168" t="s">
        <v>333</v>
      </c>
      <c r="H435" s="169">
        <v>66</v>
      </c>
      <c r="I435" s="170"/>
      <c r="L435" s="166"/>
      <c r="M435" s="171"/>
      <c r="T435" s="172"/>
      <c r="AT435" s="167" t="s">
        <v>330</v>
      </c>
      <c r="AU435" s="167" t="s">
        <v>79</v>
      </c>
      <c r="AV435" s="14" t="s">
        <v>187</v>
      </c>
      <c r="AW435" s="14" t="s">
        <v>31</v>
      </c>
      <c r="AX435" s="14" t="s">
        <v>77</v>
      </c>
      <c r="AY435" s="167" t="s">
        <v>181</v>
      </c>
    </row>
    <row r="436" spans="2:65" s="1" customFormat="1" ht="16.5" customHeight="1" x14ac:dyDescent="0.2">
      <c r="B436" s="32"/>
      <c r="C436" s="125" t="s">
        <v>645</v>
      </c>
      <c r="D436" s="125" t="s">
        <v>182</v>
      </c>
      <c r="E436" s="126" t="s">
        <v>646</v>
      </c>
      <c r="F436" s="127" t="s">
        <v>647</v>
      </c>
      <c r="G436" s="128" t="s">
        <v>636</v>
      </c>
      <c r="H436" s="129">
        <v>3.3</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648</v>
      </c>
    </row>
    <row r="437" spans="2:65" s="1" customFormat="1" ht="11.25" x14ac:dyDescent="0.2">
      <c r="B437" s="32"/>
      <c r="D437" s="151" t="s">
        <v>328</v>
      </c>
      <c r="F437" s="152" t="s">
        <v>649</v>
      </c>
      <c r="I437" s="140"/>
      <c r="L437" s="32"/>
      <c r="M437" s="141"/>
      <c r="T437" s="53"/>
      <c r="AT437" s="17" t="s">
        <v>328</v>
      </c>
      <c r="AU437" s="17" t="s">
        <v>79</v>
      </c>
    </row>
    <row r="438" spans="2:65" s="13" customFormat="1" ht="11.25" x14ac:dyDescent="0.2">
      <c r="B438" s="159"/>
      <c r="D438" s="138" t="s">
        <v>330</v>
      </c>
      <c r="E438" s="160" t="s">
        <v>19</v>
      </c>
      <c r="F438" s="161" t="s">
        <v>650</v>
      </c>
      <c r="H438" s="162">
        <v>3.3</v>
      </c>
      <c r="I438" s="163"/>
      <c r="L438" s="159"/>
      <c r="M438" s="164"/>
      <c r="T438" s="165"/>
      <c r="AT438" s="160" t="s">
        <v>330</v>
      </c>
      <c r="AU438" s="160" t="s">
        <v>79</v>
      </c>
      <c r="AV438" s="13" t="s">
        <v>79</v>
      </c>
      <c r="AW438" s="13" t="s">
        <v>31</v>
      </c>
      <c r="AX438" s="13" t="s">
        <v>69</v>
      </c>
      <c r="AY438" s="160" t="s">
        <v>181</v>
      </c>
    </row>
    <row r="439" spans="2:65" s="14" customFormat="1" ht="11.25" x14ac:dyDescent="0.2">
      <c r="B439" s="166"/>
      <c r="D439" s="138" t="s">
        <v>330</v>
      </c>
      <c r="E439" s="167" t="s">
        <v>19</v>
      </c>
      <c r="F439" s="168" t="s">
        <v>333</v>
      </c>
      <c r="H439" s="169">
        <v>3.3</v>
      </c>
      <c r="I439" s="170"/>
      <c r="L439" s="166"/>
      <c r="M439" s="171"/>
      <c r="T439" s="172"/>
      <c r="AT439" s="167" t="s">
        <v>330</v>
      </c>
      <c r="AU439" s="167" t="s">
        <v>79</v>
      </c>
      <c r="AV439" s="14" t="s">
        <v>187</v>
      </c>
      <c r="AW439" s="14" t="s">
        <v>31</v>
      </c>
      <c r="AX439" s="14" t="s">
        <v>77</v>
      </c>
      <c r="AY439" s="167" t="s">
        <v>181</v>
      </c>
    </row>
    <row r="440" spans="2:65" s="1" customFormat="1" ht="21.75" customHeight="1" x14ac:dyDescent="0.2">
      <c r="B440" s="32"/>
      <c r="C440" s="125" t="s">
        <v>484</v>
      </c>
      <c r="D440" s="125" t="s">
        <v>182</v>
      </c>
      <c r="E440" s="126" t="s">
        <v>651</v>
      </c>
      <c r="F440" s="127" t="s">
        <v>652</v>
      </c>
      <c r="G440" s="128" t="s">
        <v>510</v>
      </c>
      <c r="H440" s="129">
        <v>808.2</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653</v>
      </c>
    </row>
    <row r="441" spans="2:65" s="1" customFormat="1" ht="11.25" x14ac:dyDescent="0.2">
      <c r="B441" s="32"/>
      <c r="D441" s="151" t="s">
        <v>328</v>
      </c>
      <c r="F441" s="152" t="s">
        <v>654</v>
      </c>
      <c r="I441" s="140"/>
      <c r="L441" s="32"/>
      <c r="M441" s="141"/>
      <c r="T441" s="53"/>
      <c r="AT441" s="17" t="s">
        <v>328</v>
      </c>
      <c r="AU441" s="17" t="s">
        <v>79</v>
      </c>
    </row>
    <row r="442" spans="2:65" s="1" customFormat="1" ht="19.5" x14ac:dyDescent="0.2">
      <c r="B442" s="32"/>
      <c r="D442" s="138" t="s">
        <v>214</v>
      </c>
      <c r="F442" s="139" t="s">
        <v>603</v>
      </c>
      <c r="I442" s="140"/>
      <c r="L442" s="32"/>
      <c r="M442" s="141"/>
      <c r="T442" s="53"/>
      <c r="AT442" s="17" t="s">
        <v>214</v>
      </c>
      <c r="AU442" s="17" t="s">
        <v>79</v>
      </c>
    </row>
    <row r="443" spans="2:65" s="12" customFormat="1" ht="11.25" x14ac:dyDescent="0.2">
      <c r="B443" s="153"/>
      <c r="D443" s="138" t="s">
        <v>330</v>
      </c>
      <c r="E443" s="154" t="s">
        <v>19</v>
      </c>
      <c r="F443" s="155" t="s">
        <v>655</v>
      </c>
      <c r="H443" s="154" t="s">
        <v>19</v>
      </c>
      <c r="I443" s="156"/>
      <c r="L443" s="153"/>
      <c r="M443" s="157"/>
      <c r="T443" s="158"/>
      <c r="AT443" s="154" t="s">
        <v>330</v>
      </c>
      <c r="AU443" s="154" t="s">
        <v>79</v>
      </c>
      <c r="AV443" s="12" t="s">
        <v>77</v>
      </c>
      <c r="AW443" s="12" t="s">
        <v>31</v>
      </c>
      <c r="AX443" s="12" t="s">
        <v>69</v>
      </c>
      <c r="AY443" s="154" t="s">
        <v>181</v>
      </c>
    </row>
    <row r="444" spans="2:65" s="13" customFormat="1" ht="22.5" x14ac:dyDescent="0.2">
      <c r="B444" s="159"/>
      <c r="D444" s="138" t="s">
        <v>330</v>
      </c>
      <c r="E444" s="160" t="s">
        <v>19</v>
      </c>
      <c r="F444" s="161" t="s">
        <v>656</v>
      </c>
      <c r="H444" s="162">
        <v>242.39</v>
      </c>
      <c r="I444" s="163"/>
      <c r="L444" s="159"/>
      <c r="M444" s="164"/>
      <c r="T444" s="165"/>
      <c r="AT444" s="160" t="s">
        <v>330</v>
      </c>
      <c r="AU444" s="160" t="s">
        <v>79</v>
      </c>
      <c r="AV444" s="13" t="s">
        <v>79</v>
      </c>
      <c r="AW444" s="13" t="s">
        <v>31</v>
      </c>
      <c r="AX444" s="13" t="s">
        <v>69</v>
      </c>
      <c r="AY444" s="160" t="s">
        <v>181</v>
      </c>
    </row>
    <row r="445" spans="2:65" s="13" customFormat="1" ht="22.5" x14ac:dyDescent="0.2">
      <c r="B445" s="159"/>
      <c r="D445" s="138" t="s">
        <v>330</v>
      </c>
      <c r="E445" s="160" t="s">
        <v>19</v>
      </c>
      <c r="F445" s="161" t="s">
        <v>657</v>
      </c>
      <c r="H445" s="162">
        <v>125.61</v>
      </c>
      <c r="I445" s="163"/>
      <c r="L445" s="159"/>
      <c r="M445" s="164"/>
      <c r="T445" s="165"/>
      <c r="AT445" s="160" t="s">
        <v>330</v>
      </c>
      <c r="AU445" s="160" t="s">
        <v>79</v>
      </c>
      <c r="AV445" s="13" t="s">
        <v>79</v>
      </c>
      <c r="AW445" s="13" t="s">
        <v>31</v>
      </c>
      <c r="AX445" s="13" t="s">
        <v>69</v>
      </c>
      <c r="AY445" s="160" t="s">
        <v>181</v>
      </c>
    </row>
    <row r="446" spans="2:65" s="13" customFormat="1" ht="11.25" x14ac:dyDescent="0.2">
      <c r="B446" s="159"/>
      <c r="D446" s="138" t="s">
        <v>330</v>
      </c>
      <c r="E446" s="160" t="s">
        <v>19</v>
      </c>
      <c r="F446" s="161" t="s">
        <v>658</v>
      </c>
      <c r="H446" s="162">
        <v>165.85</v>
      </c>
      <c r="I446" s="163"/>
      <c r="L446" s="159"/>
      <c r="M446" s="164"/>
      <c r="T446" s="165"/>
      <c r="AT446" s="160" t="s">
        <v>330</v>
      </c>
      <c r="AU446" s="160" t="s">
        <v>79</v>
      </c>
      <c r="AV446" s="13" t="s">
        <v>79</v>
      </c>
      <c r="AW446" s="13" t="s">
        <v>31</v>
      </c>
      <c r="AX446" s="13" t="s">
        <v>69</v>
      </c>
      <c r="AY446" s="160" t="s">
        <v>181</v>
      </c>
    </row>
    <row r="447" spans="2:65" s="13" customFormat="1" ht="22.5" x14ac:dyDescent="0.2">
      <c r="B447" s="159"/>
      <c r="D447" s="138" t="s">
        <v>330</v>
      </c>
      <c r="E447" s="160" t="s">
        <v>19</v>
      </c>
      <c r="F447" s="161" t="s">
        <v>659</v>
      </c>
      <c r="H447" s="162">
        <v>274.35000000000002</v>
      </c>
      <c r="I447" s="163"/>
      <c r="L447" s="159"/>
      <c r="M447" s="164"/>
      <c r="T447" s="165"/>
      <c r="AT447" s="160" t="s">
        <v>330</v>
      </c>
      <c r="AU447" s="160" t="s">
        <v>79</v>
      </c>
      <c r="AV447" s="13" t="s">
        <v>79</v>
      </c>
      <c r="AW447" s="13" t="s">
        <v>31</v>
      </c>
      <c r="AX447" s="13" t="s">
        <v>69</v>
      </c>
      <c r="AY447" s="160" t="s">
        <v>181</v>
      </c>
    </row>
    <row r="448" spans="2:65" s="14" customFormat="1" ht="11.25" x14ac:dyDescent="0.2">
      <c r="B448" s="166"/>
      <c r="D448" s="138" t="s">
        <v>330</v>
      </c>
      <c r="E448" s="167" t="s">
        <v>19</v>
      </c>
      <c r="F448" s="168" t="s">
        <v>333</v>
      </c>
      <c r="H448" s="169">
        <v>808.2</v>
      </c>
      <c r="I448" s="170"/>
      <c r="L448" s="166"/>
      <c r="M448" s="171"/>
      <c r="T448" s="172"/>
      <c r="AT448" s="167" t="s">
        <v>330</v>
      </c>
      <c r="AU448" s="167" t="s">
        <v>79</v>
      </c>
      <c r="AV448" s="14" t="s">
        <v>187</v>
      </c>
      <c r="AW448" s="14" t="s">
        <v>31</v>
      </c>
      <c r="AX448" s="14" t="s">
        <v>77</v>
      </c>
      <c r="AY448" s="167" t="s">
        <v>181</v>
      </c>
    </row>
    <row r="449" spans="2:65" s="1" customFormat="1" ht="16.5" customHeight="1" x14ac:dyDescent="0.2">
      <c r="B449" s="32"/>
      <c r="C449" s="125" t="s">
        <v>660</v>
      </c>
      <c r="D449" s="125" t="s">
        <v>182</v>
      </c>
      <c r="E449" s="126" t="s">
        <v>661</v>
      </c>
      <c r="F449" s="127" t="s">
        <v>662</v>
      </c>
      <c r="G449" s="128" t="s">
        <v>510</v>
      </c>
      <c r="H449" s="129">
        <v>808.2</v>
      </c>
      <c r="I449" s="130"/>
      <c r="J449" s="131">
        <f>ROUND(I449*H449,2)</f>
        <v>0</v>
      </c>
      <c r="K449" s="127" t="s">
        <v>327</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663</v>
      </c>
    </row>
    <row r="450" spans="2:65" s="1" customFormat="1" ht="11.25" x14ac:dyDescent="0.2">
      <c r="B450" s="32"/>
      <c r="D450" s="151" t="s">
        <v>328</v>
      </c>
      <c r="F450" s="152" t="s">
        <v>664</v>
      </c>
      <c r="I450" s="140"/>
      <c r="L450" s="32"/>
      <c r="M450" s="141"/>
      <c r="T450" s="53"/>
      <c r="AT450" s="17" t="s">
        <v>328</v>
      </c>
      <c r="AU450" s="17" t="s">
        <v>79</v>
      </c>
    </row>
    <row r="451" spans="2:65" s="12" customFormat="1" ht="11.25" x14ac:dyDescent="0.2">
      <c r="B451" s="153"/>
      <c r="D451" s="138" t="s">
        <v>330</v>
      </c>
      <c r="E451" s="154" t="s">
        <v>19</v>
      </c>
      <c r="F451" s="155" t="s">
        <v>665</v>
      </c>
      <c r="H451" s="154" t="s">
        <v>19</v>
      </c>
      <c r="I451" s="156"/>
      <c r="L451" s="153"/>
      <c r="M451" s="157"/>
      <c r="T451" s="158"/>
      <c r="AT451" s="154" t="s">
        <v>330</v>
      </c>
      <c r="AU451" s="154" t="s">
        <v>79</v>
      </c>
      <c r="AV451" s="12" t="s">
        <v>77</v>
      </c>
      <c r="AW451" s="12" t="s">
        <v>31</v>
      </c>
      <c r="AX451" s="12" t="s">
        <v>69</v>
      </c>
      <c r="AY451" s="154" t="s">
        <v>181</v>
      </c>
    </row>
    <row r="452" spans="2:65" s="13" customFormat="1" ht="22.5" x14ac:dyDescent="0.2">
      <c r="B452" s="159"/>
      <c r="D452" s="138" t="s">
        <v>330</v>
      </c>
      <c r="E452" s="160" t="s">
        <v>19</v>
      </c>
      <c r="F452" s="161" t="s">
        <v>666</v>
      </c>
      <c r="H452" s="162">
        <v>242.39</v>
      </c>
      <c r="I452" s="163"/>
      <c r="L452" s="159"/>
      <c r="M452" s="164"/>
      <c r="T452" s="165"/>
      <c r="AT452" s="160" t="s">
        <v>330</v>
      </c>
      <c r="AU452" s="160" t="s">
        <v>79</v>
      </c>
      <c r="AV452" s="13" t="s">
        <v>79</v>
      </c>
      <c r="AW452" s="13" t="s">
        <v>31</v>
      </c>
      <c r="AX452" s="13" t="s">
        <v>69</v>
      </c>
      <c r="AY452" s="160" t="s">
        <v>181</v>
      </c>
    </row>
    <row r="453" spans="2:65" s="13" customFormat="1" ht="11.25" x14ac:dyDescent="0.2">
      <c r="B453" s="159"/>
      <c r="D453" s="138" t="s">
        <v>330</v>
      </c>
      <c r="E453" s="160" t="s">
        <v>19</v>
      </c>
      <c r="F453" s="161" t="s">
        <v>667</v>
      </c>
      <c r="H453" s="162">
        <v>125.61</v>
      </c>
      <c r="I453" s="163"/>
      <c r="L453" s="159"/>
      <c r="M453" s="164"/>
      <c r="T453" s="165"/>
      <c r="AT453" s="160" t="s">
        <v>330</v>
      </c>
      <c r="AU453" s="160" t="s">
        <v>79</v>
      </c>
      <c r="AV453" s="13" t="s">
        <v>79</v>
      </c>
      <c r="AW453" s="13" t="s">
        <v>31</v>
      </c>
      <c r="AX453" s="13" t="s">
        <v>69</v>
      </c>
      <c r="AY453" s="160" t="s">
        <v>181</v>
      </c>
    </row>
    <row r="454" spans="2:65" s="13" customFormat="1" ht="11.25" x14ac:dyDescent="0.2">
      <c r="B454" s="159"/>
      <c r="D454" s="138" t="s">
        <v>330</v>
      </c>
      <c r="E454" s="160" t="s">
        <v>19</v>
      </c>
      <c r="F454" s="161" t="s">
        <v>668</v>
      </c>
      <c r="H454" s="162">
        <v>165.85</v>
      </c>
      <c r="I454" s="163"/>
      <c r="L454" s="159"/>
      <c r="M454" s="164"/>
      <c r="T454" s="165"/>
      <c r="AT454" s="160" t="s">
        <v>330</v>
      </c>
      <c r="AU454" s="160" t="s">
        <v>79</v>
      </c>
      <c r="AV454" s="13" t="s">
        <v>79</v>
      </c>
      <c r="AW454" s="13" t="s">
        <v>31</v>
      </c>
      <c r="AX454" s="13" t="s">
        <v>69</v>
      </c>
      <c r="AY454" s="160" t="s">
        <v>181</v>
      </c>
    </row>
    <row r="455" spans="2:65" s="13" customFormat="1" ht="22.5" x14ac:dyDescent="0.2">
      <c r="B455" s="159"/>
      <c r="D455" s="138" t="s">
        <v>330</v>
      </c>
      <c r="E455" s="160" t="s">
        <v>19</v>
      </c>
      <c r="F455" s="161" t="s">
        <v>669</v>
      </c>
      <c r="H455" s="162">
        <v>274.35000000000002</v>
      </c>
      <c r="I455" s="163"/>
      <c r="L455" s="159"/>
      <c r="M455" s="164"/>
      <c r="T455" s="165"/>
      <c r="AT455" s="160" t="s">
        <v>330</v>
      </c>
      <c r="AU455" s="160" t="s">
        <v>79</v>
      </c>
      <c r="AV455" s="13" t="s">
        <v>79</v>
      </c>
      <c r="AW455" s="13" t="s">
        <v>31</v>
      </c>
      <c r="AX455" s="13" t="s">
        <v>69</v>
      </c>
      <c r="AY455" s="160" t="s">
        <v>181</v>
      </c>
    </row>
    <row r="456" spans="2:65" s="14" customFormat="1" ht="11.25" x14ac:dyDescent="0.2">
      <c r="B456" s="166"/>
      <c r="D456" s="138" t="s">
        <v>330</v>
      </c>
      <c r="E456" s="167" t="s">
        <v>19</v>
      </c>
      <c r="F456" s="168" t="s">
        <v>333</v>
      </c>
      <c r="H456" s="169">
        <v>808.2</v>
      </c>
      <c r="I456" s="170"/>
      <c r="L456" s="166"/>
      <c r="M456" s="171"/>
      <c r="T456" s="172"/>
      <c r="AT456" s="167" t="s">
        <v>330</v>
      </c>
      <c r="AU456" s="167" t="s">
        <v>79</v>
      </c>
      <c r="AV456" s="14" t="s">
        <v>187</v>
      </c>
      <c r="AW456" s="14" t="s">
        <v>31</v>
      </c>
      <c r="AX456" s="14" t="s">
        <v>77</v>
      </c>
      <c r="AY456" s="167" t="s">
        <v>181</v>
      </c>
    </row>
    <row r="457" spans="2:65" s="1" customFormat="1" ht="16.5" customHeight="1" x14ac:dyDescent="0.2">
      <c r="B457" s="32"/>
      <c r="C457" s="125" t="s">
        <v>487</v>
      </c>
      <c r="D457" s="125" t="s">
        <v>182</v>
      </c>
      <c r="E457" s="126" t="s">
        <v>670</v>
      </c>
      <c r="F457" s="127" t="s">
        <v>671</v>
      </c>
      <c r="G457" s="128" t="s">
        <v>326</v>
      </c>
      <c r="H457" s="129">
        <v>30.565000000000001</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672</v>
      </c>
    </row>
    <row r="458" spans="2:65" s="1" customFormat="1" ht="11.25" x14ac:dyDescent="0.2">
      <c r="B458" s="32"/>
      <c r="D458" s="151" t="s">
        <v>328</v>
      </c>
      <c r="F458" s="152" t="s">
        <v>673</v>
      </c>
      <c r="I458" s="140"/>
      <c r="L458" s="32"/>
      <c r="M458" s="141"/>
      <c r="T458" s="53"/>
      <c r="AT458" s="17" t="s">
        <v>328</v>
      </c>
      <c r="AU458" s="17" t="s">
        <v>79</v>
      </c>
    </row>
    <row r="459" spans="2:65" s="12" customFormat="1" ht="11.25" x14ac:dyDescent="0.2">
      <c r="B459" s="153"/>
      <c r="D459" s="138" t="s">
        <v>330</v>
      </c>
      <c r="E459" s="154" t="s">
        <v>19</v>
      </c>
      <c r="F459" s="155" t="s">
        <v>674</v>
      </c>
      <c r="H459" s="154" t="s">
        <v>19</v>
      </c>
      <c r="I459" s="156"/>
      <c r="L459" s="153"/>
      <c r="M459" s="157"/>
      <c r="T459" s="158"/>
      <c r="AT459" s="154" t="s">
        <v>330</v>
      </c>
      <c r="AU459" s="154" t="s">
        <v>79</v>
      </c>
      <c r="AV459" s="12" t="s">
        <v>77</v>
      </c>
      <c r="AW459" s="12" t="s">
        <v>31</v>
      </c>
      <c r="AX459" s="12" t="s">
        <v>69</v>
      </c>
      <c r="AY459" s="154" t="s">
        <v>181</v>
      </c>
    </row>
    <row r="460" spans="2:65" s="12" customFormat="1" ht="11.25" x14ac:dyDescent="0.2">
      <c r="B460" s="153"/>
      <c r="D460" s="138" t="s">
        <v>330</v>
      </c>
      <c r="E460" s="154" t="s">
        <v>19</v>
      </c>
      <c r="F460" s="155" t="s">
        <v>675</v>
      </c>
      <c r="H460" s="154" t="s">
        <v>19</v>
      </c>
      <c r="I460" s="156"/>
      <c r="L460" s="153"/>
      <c r="M460" s="157"/>
      <c r="T460" s="158"/>
      <c r="AT460" s="154" t="s">
        <v>330</v>
      </c>
      <c r="AU460" s="154" t="s">
        <v>79</v>
      </c>
      <c r="AV460" s="12" t="s">
        <v>77</v>
      </c>
      <c r="AW460" s="12" t="s">
        <v>31</v>
      </c>
      <c r="AX460" s="12" t="s">
        <v>69</v>
      </c>
      <c r="AY460" s="154" t="s">
        <v>181</v>
      </c>
    </row>
    <row r="461" spans="2:65" s="13" customFormat="1" ht="11.25" x14ac:dyDescent="0.2">
      <c r="B461" s="159"/>
      <c r="D461" s="138" t="s">
        <v>330</v>
      </c>
      <c r="E461" s="160" t="s">
        <v>19</v>
      </c>
      <c r="F461" s="161" t="s">
        <v>676</v>
      </c>
      <c r="H461" s="162">
        <v>0.56999999999999995</v>
      </c>
      <c r="I461" s="163"/>
      <c r="L461" s="159"/>
      <c r="M461" s="164"/>
      <c r="T461" s="165"/>
      <c r="AT461" s="160" t="s">
        <v>330</v>
      </c>
      <c r="AU461" s="160" t="s">
        <v>79</v>
      </c>
      <c r="AV461" s="13" t="s">
        <v>79</v>
      </c>
      <c r="AW461" s="13" t="s">
        <v>31</v>
      </c>
      <c r="AX461" s="13" t="s">
        <v>69</v>
      </c>
      <c r="AY461" s="160" t="s">
        <v>181</v>
      </c>
    </row>
    <row r="462" spans="2:65" s="13" customFormat="1" ht="11.25" x14ac:dyDescent="0.2">
      <c r="B462" s="159"/>
      <c r="D462" s="138" t="s">
        <v>330</v>
      </c>
      <c r="E462" s="160" t="s">
        <v>19</v>
      </c>
      <c r="F462" s="161" t="s">
        <v>677</v>
      </c>
      <c r="H462" s="162">
        <v>0.76500000000000001</v>
      </c>
      <c r="I462" s="163"/>
      <c r="L462" s="159"/>
      <c r="M462" s="164"/>
      <c r="T462" s="165"/>
      <c r="AT462" s="160" t="s">
        <v>330</v>
      </c>
      <c r="AU462" s="160" t="s">
        <v>79</v>
      </c>
      <c r="AV462" s="13" t="s">
        <v>79</v>
      </c>
      <c r="AW462" s="13" t="s">
        <v>31</v>
      </c>
      <c r="AX462" s="13" t="s">
        <v>69</v>
      </c>
      <c r="AY462" s="160" t="s">
        <v>181</v>
      </c>
    </row>
    <row r="463" spans="2:65" s="12" customFormat="1" ht="11.25" x14ac:dyDescent="0.2">
      <c r="B463" s="153"/>
      <c r="D463" s="138" t="s">
        <v>330</v>
      </c>
      <c r="E463" s="154" t="s">
        <v>19</v>
      </c>
      <c r="F463" s="155" t="s">
        <v>678</v>
      </c>
      <c r="H463" s="154" t="s">
        <v>19</v>
      </c>
      <c r="I463" s="156"/>
      <c r="L463" s="153"/>
      <c r="M463" s="157"/>
      <c r="T463" s="158"/>
      <c r="AT463" s="154" t="s">
        <v>330</v>
      </c>
      <c r="AU463" s="154" t="s">
        <v>79</v>
      </c>
      <c r="AV463" s="12" t="s">
        <v>77</v>
      </c>
      <c r="AW463" s="12" t="s">
        <v>31</v>
      </c>
      <c r="AX463" s="12" t="s">
        <v>69</v>
      </c>
      <c r="AY463" s="154" t="s">
        <v>181</v>
      </c>
    </row>
    <row r="464" spans="2:65" s="13" customFormat="1" ht="11.25" x14ac:dyDescent="0.2">
      <c r="B464" s="159"/>
      <c r="D464" s="138" t="s">
        <v>330</v>
      </c>
      <c r="E464" s="160" t="s">
        <v>19</v>
      </c>
      <c r="F464" s="161" t="s">
        <v>679</v>
      </c>
      <c r="H464" s="162">
        <v>5.7889999999999997</v>
      </c>
      <c r="I464" s="163"/>
      <c r="L464" s="159"/>
      <c r="M464" s="164"/>
      <c r="T464" s="165"/>
      <c r="AT464" s="160" t="s">
        <v>330</v>
      </c>
      <c r="AU464" s="160" t="s">
        <v>79</v>
      </c>
      <c r="AV464" s="13" t="s">
        <v>79</v>
      </c>
      <c r="AW464" s="13" t="s">
        <v>31</v>
      </c>
      <c r="AX464" s="13" t="s">
        <v>69</v>
      </c>
      <c r="AY464" s="160" t="s">
        <v>181</v>
      </c>
    </row>
    <row r="465" spans="2:65" s="13" customFormat="1" ht="11.25" x14ac:dyDescent="0.2">
      <c r="B465" s="159"/>
      <c r="D465" s="138" t="s">
        <v>330</v>
      </c>
      <c r="E465" s="160" t="s">
        <v>19</v>
      </c>
      <c r="F465" s="161" t="s">
        <v>680</v>
      </c>
      <c r="H465" s="162">
        <v>15.741</v>
      </c>
      <c r="I465" s="163"/>
      <c r="L465" s="159"/>
      <c r="M465" s="164"/>
      <c r="T465" s="165"/>
      <c r="AT465" s="160" t="s">
        <v>330</v>
      </c>
      <c r="AU465" s="160" t="s">
        <v>79</v>
      </c>
      <c r="AV465" s="13" t="s">
        <v>79</v>
      </c>
      <c r="AW465" s="13" t="s">
        <v>31</v>
      </c>
      <c r="AX465" s="13" t="s">
        <v>69</v>
      </c>
      <c r="AY465" s="160" t="s">
        <v>181</v>
      </c>
    </row>
    <row r="466" spans="2:65" s="13" customFormat="1" ht="11.25" x14ac:dyDescent="0.2">
      <c r="B466" s="159"/>
      <c r="D466" s="138" t="s">
        <v>330</v>
      </c>
      <c r="E466" s="160" t="s">
        <v>19</v>
      </c>
      <c r="F466" s="161" t="s">
        <v>681</v>
      </c>
      <c r="H466" s="162">
        <v>7.7</v>
      </c>
      <c r="I466" s="163"/>
      <c r="L466" s="159"/>
      <c r="M466" s="164"/>
      <c r="T466" s="165"/>
      <c r="AT466" s="160" t="s">
        <v>330</v>
      </c>
      <c r="AU466" s="160" t="s">
        <v>79</v>
      </c>
      <c r="AV466" s="13" t="s">
        <v>79</v>
      </c>
      <c r="AW466" s="13" t="s">
        <v>31</v>
      </c>
      <c r="AX466" s="13" t="s">
        <v>69</v>
      </c>
      <c r="AY466" s="160" t="s">
        <v>181</v>
      </c>
    </row>
    <row r="467" spans="2:65" s="14" customFormat="1" ht="11.25" x14ac:dyDescent="0.2">
      <c r="B467" s="166"/>
      <c r="D467" s="138" t="s">
        <v>330</v>
      </c>
      <c r="E467" s="167" t="s">
        <v>19</v>
      </c>
      <c r="F467" s="168" t="s">
        <v>333</v>
      </c>
      <c r="H467" s="169">
        <v>30.565000000000001</v>
      </c>
      <c r="I467" s="170"/>
      <c r="L467" s="166"/>
      <c r="M467" s="171"/>
      <c r="T467" s="172"/>
      <c r="AT467" s="167" t="s">
        <v>330</v>
      </c>
      <c r="AU467" s="167" t="s">
        <v>79</v>
      </c>
      <c r="AV467" s="14" t="s">
        <v>187</v>
      </c>
      <c r="AW467" s="14" t="s">
        <v>31</v>
      </c>
      <c r="AX467" s="14" t="s">
        <v>77</v>
      </c>
      <c r="AY467" s="167" t="s">
        <v>181</v>
      </c>
    </row>
    <row r="468" spans="2:65" s="1" customFormat="1" ht="16.5" customHeight="1" x14ac:dyDescent="0.2">
      <c r="B468" s="32"/>
      <c r="C468" s="125" t="s">
        <v>682</v>
      </c>
      <c r="D468" s="125" t="s">
        <v>182</v>
      </c>
      <c r="E468" s="126" t="s">
        <v>683</v>
      </c>
      <c r="F468" s="127" t="s">
        <v>684</v>
      </c>
      <c r="G468" s="128" t="s">
        <v>326</v>
      </c>
      <c r="H468" s="129">
        <v>5.5880000000000001</v>
      </c>
      <c r="I468" s="130"/>
      <c r="J468" s="131">
        <f>ROUND(I468*H468,2)</f>
        <v>0</v>
      </c>
      <c r="K468" s="127" t="s">
        <v>327</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685</v>
      </c>
    </row>
    <row r="469" spans="2:65" s="1" customFormat="1" ht="11.25" x14ac:dyDescent="0.2">
      <c r="B469" s="32"/>
      <c r="D469" s="151" t="s">
        <v>328</v>
      </c>
      <c r="F469" s="152" t="s">
        <v>686</v>
      </c>
      <c r="I469" s="140"/>
      <c r="L469" s="32"/>
      <c r="M469" s="141"/>
      <c r="T469" s="53"/>
      <c r="AT469" s="17" t="s">
        <v>328</v>
      </c>
      <c r="AU469" s="17" t="s">
        <v>79</v>
      </c>
    </row>
    <row r="470" spans="2:65" s="12" customFormat="1" ht="11.25" x14ac:dyDescent="0.2">
      <c r="B470" s="153"/>
      <c r="D470" s="138" t="s">
        <v>330</v>
      </c>
      <c r="E470" s="154" t="s">
        <v>19</v>
      </c>
      <c r="F470" s="155" t="s">
        <v>687</v>
      </c>
      <c r="H470" s="154" t="s">
        <v>19</v>
      </c>
      <c r="I470" s="156"/>
      <c r="L470" s="153"/>
      <c r="M470" s="157"/>
      <c r="T470" s="158"/>
      <c r="AT470" s="154" t="s">
        <v>330</v>
      </c>
      <c r="AU470" s="154" t="s">
        <v>79</v>
      </c>
      <c r="AV470" s="12" t="s">
        <v>77</v>
      </c>
      <c r="AW470" s="12" t="s">
        <v>31</v>
      </c>
      <c r="AX470" s="12" t="s">
        <v>69</v>
      </c>
      <c r="AY470" s="154" t="s">
        <v>181</v>
      </c>
    </row>
    <row r="471" spans="2:65" s="12" customFormat="1" ht="11.25" x14ac:dyDescent="0.2">
      <c r="B471" s="153"/>
      <c r="D471" s="138" t="s">
        <v>330</v>
      </c>
      <c r="E471" s="154" t="s">
        <v>19</v>
      </c>
      <c r="F471" s="155" t="s">
        <v>688</v>
      </c>
      <c r="H471" s="154" t="s">
        <v>19</v>
      </c>
      <c r="I471" s="156"/>
      <c r="L471" s="153"/>
      <c r="M471" s="157"/>
      <c r="T471" s="158"/>
      <c r="AT471" s="154" t="s">
        <v>330</v>
      </c>
      <c r="AU471" s="154" t="s">
        <v>79</v>
      </c>
      <c r="AV471" s="12" t="s">
        <v>77</v>
      </c>
      <c r="AW471" s="12" t="s">
        <v>31</v>
      </c>
      <c r="AX471" s="12" t="s">
        <v>69</v>
      </c>
      <c r="AY471" s="154" t="s">
        <v>181</v>
      </c>
    </row>
    <row r="472" spans="2:65" s="13" customFormat="1" ht="11.25" x14ac:dyDescent="0.2">
      <c r="B472" s="159"/>
      <c r="D472" s="138" t="s">
        <v>330</v>
      </c>
      <c r="E472" s="160" t="s">
        <v>19</v>
      </c>
      <c r="F472" s="161" t="s">
        <v>689</v>
      </c>
      <c r="H472" s="162">
        <v>5.5880000000000001</v>
      </c>
      <c r="I472" s="163"/>
      <c r="L472" s="159"/>
      <c r="M472" s="164"/>
      <c r="T472" s="165"/>
      <c r="AT472" s="160" t="s">
        <v>330</v>
      </c>
      <c r="AU472" s="160" t="s">
        <v>79</v>
      </c>
      <c r="AV472" s="13" t="s">
        <v>79</v>
      </c>
      <c r="AW472" s="13" t="s">
        <v>31</v>
      </c>
      <c r="AX472" s="13" t="s">
        <v>69</v>
      </c>
      <c r="AY472" s="160" t="s">
        <v>181</v>
      </c>
    </row>
    <row r="473" spans="2:65" s="14" customFormat="1" ht="11.25" x14ac:dyDescent="0.2">
      <c r="B473" s="166"/>
      <c r="D473" s="138" t="s">
        <v>330</v>
      </c>
      <c r="E473" s="167" t="s">
        <v>19</v>
      </c>
      <c r="F473" s="168" t="s">
        <v>333</v>
      </c>
      <c r="H473" s="169">
        <v>5.5880000000000001</v>
      </c>
      <c r="I473" s="170"/>
      <c r="L473" s="166"/>
      <c r="M473" s="171"/>
      <c r="T473" s="172"/>
      <c r="AT473" s="167" t="s">
        <v>330</v>
      </c>
      <c r="AU473" s="167" t="s">
        <v>79</v>
      </c>
      <c r="AV473" s="14" t="s">
        <v>187</v>
      </c>
      <c r="AW473" s="14" t="s">
        <v>31</v>
      </c>
      <c r="AX473" s="14" t="s">
        <v>77</v>
      </c>
      <c r="AY473" s="167" t="s">
        <v>181</v>
      </c>
    </row>
    <row r="474" spans="2:65" s="1" customFormat="1" ht="16.5" customHeight="1" x14ac:dyDescent="0.2">
      <c r="B474" s="32"/>
      <c r="C474" s="125" t="s">
        <v>490</v>
      </c>
      <c r="D474" s="125" t="s">
        <v>182</v>
      </c>
      <c r="E474" s="126" t="s">
        <v>690</v>
      </c>
      <c r="F474" s="127" t="s">
        <v>691</v>
      </c>
      <c r="G474" s="128" t="s">
        <v>326</v>
      </c>
      <c r="H474" s="129">
        <v>4.45</v>
      </c>
      <c r="I474" s="130"/>
      <c r="J474" s="131">
        <f>ROUND(I474*H474,2)</f>
        <v>0</v>
      </c>
      <c r="K474" s="127" t="s">
        <v>327</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692</v>
      </c>
    </row>
    <row r="475" spans="2:65" s="1" customFormat="1" ht="11.25" x14ac:dyDescent="0.2">
      <c r="B475" s="32"/>
      <c r="D475" s="151" t="s">
        <v>328</v>
      </c>
      <c r="F475" s="152" t="s">
        <v>693</v>
      </c>
      <c r="I475" s="140"/>
      <c r="L475" s="32"/>
      <c r="M475" s="141"/>
      <c r="T475" s="53"/>
      <c r="AT475" s="17" t="s">
        <v>328</v>
      </c>
      <c r="AU475" s="17" t="s">
        <v>79</v>
      </c>
    </row>
    <row r="476" spans="2:65" s="12" customFormat="1" ht="11.25" x14ac:dyDescent="0.2">
      <c r="B476" s="153"/>
      <c r="D476" s="138" t="s">
        <v>330</v>
      </c>
      <c r="E476" s="154" t="s">
        <v>19</v>
      </c>
      <c r="F476" s="155" t="s">
        <v>694</v>
      </c>
      <c r="H476" s="154" t="s">
        <v>19</v>
      </c>
      <c r="I476" s="156"/>
      <c r="L476" s="153"/>
      <c r="M476" s="157"/>
      <c r="T476" s="158"/>
      <c r="AT476" s="154" t="s">
        <v>330</v>
      </c>
      <c r="AU476" s="154" t="s">
        <v>79</v>
      </c>
      <c r="AV476" s="12" t="s">
        <v>77</v>
      </c>
      <c r="AW476" s="12" t="s">
        <v>31</v>
      </c>
      <c r="AX476" s="12" t="s">
        <v>69</v>
      </c>
      <c r="AY476" s="154" t="s">
        <v>181</v>
      </c>
    </row>
    <row r="477" spans="2:65" s="12" customFormat="1" ht="11.25" x14ac:dyDescent="0.2">
      <c r="B477" s="153"/>
      <c r="D477" s="138" t="s">
        <v>330</v>
      </c>
      <c r="E477" s="154" t="s">
        <v>19</v>
      </c>
      <c r="F477" s="155" t="s">
        <v>695</v>
      </c>
      <c r="H477" s="154" t="s">
        <v>19</v>
      </c>
      <c r="I477" s="156"/>
      <c r="L477" s="153"/>
      <c r="M477" s="157"/>
      <c r="T477" s="158"/>
      <c r="AT477" s="154" t="s">
        <v>330</v>
      </c>
      <c r="AU477" s="154" t="s">
        <v>79</v>
      </c>
      <c r="AV477" s="12" t="s">
        <v>77</v>
      </c>
      <c r="AW477" s="12" t="s">
        <v>31</v>
      </c>
      <c r="AX477" s="12" t="s">
        <v>69</v>
      </c>
      <c r="AY477" s="154" t="s">
        <v>181</v>
      </c>
    </row>
    <row r="478" spans="2:65" s="13" customFormat="1" ht="11.25" x14ac:dyDescent="0.2">
      <c r="B478" s="159"/>
      <c r="D478" s="138" t="s">
        <v>330</v>
      </c>
      <c r="E478" s="160" t="s">
        <v>19</v>
      </c>
      <c r="F478" s="161" t="s">
        <v>696</v>
      </c>
      <c r="H478" s="162">
        <v>4.45</v>
      </c>
      <c r="I478" s="163"/>
      <c r="L478" s="159"/>
      <c r="M478" s="164"/>
      <c r="T478" s="165"/>
      <c r="AT478" s="160" t="s">
        <v>330</v>
      </c>
      <c r="AU478" s="160" t="s">
        <v>79</v>
      </c>
      <c r="AV478" s="13" t="s">
        <v>79</v>
      </c>
      <c r="AW478" s="13" t="s">
        <v>31</v>
      </c>
      <c r="AX478" s="13" t="s">
        <v>69</v>
      </c>
      <c r="AY478" s="160" t="s">
        <v>181</v>
      </c>
    </row>
    <row r="479" spans="2:65" s="14" customFormat="1" ht="11.25" x14ac:dyDescent="0.2">
      <c r="B479" s="166"/>
      <c r="D479" s="138" t="s">
        <v>330</v>
      </c>
      <c r="E479" s="167" t="s">
        <v>19</v>
      </c>
      <c r="F479" s="168" t="s">
        <v>333</v>
      </c>
      <c r="H479" s="169">
        <v>4.45</v>
      </c>
      <c r="I479" s="170"/>
      <c r="L479" s="166"/>
      <c r="M479" s="171"/>
      <c r="T479" s="172"/>
      <c r="AT479" s="167" t="s">
        <v>330</v>
      </c>
      <c r="AU479" s="167" t="s">
        <v>79</v>
      </c>
      <c r="AV479" s="14" t="s">
        <v>187</v>
      </c>
      <c r="AW479" s="14" t="s">
        <v>31</v>
      </c>
      <c r="AX479" s="14" t="s">
        <v>77</v>
      </c>
      <c r="AY479" s="167" t="s">
        <v>181</v>
      </c>
    </row>
    <row r="480" spans="2:65" s="1" customFormat="1" ht="16.5" customHeight="1" x14ac:dyDescent="0.2">
      <c r="B480" s="32"/>
      <c r="C480" s="125" t="s">
        <v>697</v>
      </c>
      <c r="D480" s="125" t="s">
        <v>182</v>
      </c>
      <c r="E480" s="126" t="s">
        <v>698</v>
      </c>
      <c r="F480" s="127" t="s">
        <v>699</v>
      </c>
      <c r="G480" s="128" t="s">
        <v>510</v>
      </c>
      <c r="H480" s="129">
        <v>182.14</v>
      </c>
      <c r="I480" s="130"/>
      <c r="J480" s="131">
        <f>ROUND(I480*H480,2)</f>
        <v>0</v>
      </c>
      <c r="K480" s="127" t="s">
        <v>327</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700</v>
      </c>
    </row>
    <row r="481" spans="2:51" s="1" customFormat="1" ht="11.25" x14ac:dyDescent="0.2">
      <c r="B481" s="32"/>
      <c r="D481" s="151" t="s">
        <v>328</v>
      </c>
      <c r="F481" s="152" t="s">
        <v>701</v>
      </c>
      <c r="I481" s="140"/>
      <c r="L481" s="32"/>
      <c r="M481" s="141"/>
      <c r="T481" s="53"/>
      <c r="AT481" s="17" t="s">
        <v>328</v>
      </c>
      <c r="AU481" s="17" t="s">
        <v>79</v>
      </c>
    </row>
    <row r="482" spans="2:51" s="1" customFormat="1" ht="19.5" x14ac:dyDescent="0.2">
      <c r="B482" s="32"/>
      <c r="D482" s="138" t="s">
        <v>214</v>
      </c>
      <c r="F482" s="139" t="s">
        <v>702</v>
      </c>
      <c r="I482" s="140"/>
      <c r="L482" s="32"/>
      <c r="M482" s="141"/>
      <c r="T482" s="53"/>
      <c r="AT482" s="17" t="s">
        <v>214</v>
      </c>
      <c r="AU482" s="17" t="s">
        <v>79</v>
      </c>
    </row>
    <row r="483" spans="2:51" s="12" customFormat="1" ht="11.25" x14ac:dyDescent="0.2">
      <c r="B483" s="153"/>
      <c r="D483" s="138" t="s">
        <v>330</v>
      </c>
      <c r="E483" s="154" t="s">
        <v>19</v>
      </c>
      <c r="F483" s="155" t="s">
        <v>703</v>
      </c>
      <c r="H483" s="154" t="s">
        <v>19</v>
      </c>
      <c r="I483" s="156"/>
      <c r="L483" s="153"/>
      <c r="M483" s="157"/>
      <c r="T483" s="158"/>
      <c r="AT483" s="154" t="s">
        <v>330</v>
      </c>
      <c r="AU483" s="154" t="s">
        <v>79</v>
      </c>
      <c r="AV483" s="12" t="s">
        <v>77</v>
      </c>
      <c r="AW483" s="12" t="s">
        <v>31</v>
      </c>
      <c r="AX483" s="12" t="s">
        <v>69</v>
      </c>
      <c r="AY483" s="154" t="s">
        <v>181</v>
      </c>
    </row>
    <row r="484" spans="2:51" s="12" customFormat="1" ht="11.25" x14ac:dyDescent="0.2">
      <c r="B484" s="153"/>
      <c r="D484" s="138" t="s">
        <v>330</v>
      </c>
      <c r="E484" s="154" t="s">
        <v>19</v>
      </c>
      <c r="F484" s="155" t="s">
        <v>704</v>
      </c>
      <c r="H484" s="154" t="s">
        <v>19</v>
      </c>
      <c r="I484" s="156"/>
      <c r="L484" s="153"/>
      <c r="M484" s="157"/>
      <c r="T484" s="158"/>
      <c r="AT484" s="154" t="s">
        <v>330</v>
      </c>
      <c r="AU484" s="154" t="s">
        <v>79</v>
      </c>
      <c r="AV484" s="12" t="s">
        <v>77</v>
      </c>
      <c r="AW484" s="12" t="s">
        <v>31</v>
      </c>
      <c r="AX484" s="12" t="s">
        <v>69</v>
      </c>
      <c r="AY484" s="154" t="s">
        <v>181</v>
      </c>
    </row>
    <row r="485" spans="2:51" s="13" customFormat="1" ht="11.25" x14ac:dyDescent="0.2">
      <c r="B485" s="159"/>
      <c r="D485" s="138" t="s">
        <v>330</v>
      </c>
      <c r="E485" s="160" t="s">
        <v>19</v>
      </c>
      <c r="F485" s="161" t="s">
        <v>705</v>
      </c>
      <c r="H485" s="162">
        <v>4.12</v>
      </c>
      <c r="I485" s="163"/>
      <c r="L485" s="159"/>
      <c r="M485" s="164"/>
      <c r="T485" s="165"/>
      <c r="AT485" s="160" t="s">
        <v>330</v>
      </c>
      <c r="AU485" s="160" t="s">
        <v>79</v>
      </c>
      <c r="AV485" s="13" t="s">
        <v>79</v>
      </c>
      <c r="AW485" s="13" t="s">
        <v>31</v>
      </c>
      <c r="AX485" s="13" t="s">
        <v>69</v>
      </c>
      <c r="AY485" s="160" t="s">
        <v>181</v>
      </c>
    </row>
    <row r="486" spans="2:51" s="13" customFormat="1" ht="11.25" x14ac:dyDescent="0.2">
      <c r="B486" s="159"/>
      <c r="D486" s="138" t="s">
        <v>330</v>
      </c>
      <c r="E486" s="160" t="s">
        <v>19</v>
      </c>
      <c r="F486" s="161" t="s">
        <v>706</v>
      </c>
      <c r="H486" s="162">
        <v>4.28</v>
      </c>
      <c r="I486" s="163"/>
      <c r="L486" s="159"/>
      <c r="M486" s="164"/>
      <c r="T486" s="165"/>
      <c r="AT486" s="160" t="s">
        <v>330</v>
      </c>
      <c r="AU486" s="160" t="s">
        <v>79</v>
      </c>
      <c r="AV486" s="13" t="s">
        <v>79</v>
      </c>
      <c r="AW486" s="13" t="s">
        <v>31</v>
      </c>
      <c r="AX486" s="13" t="s">
        <v>69</v>
      </c>
      <c r="AY486" s="160" t="s">
        <v>181</v>
      </c>
    </row>
    <row r="487" spans="2:51" s="12" customFormat="1" ht="11.25" x14ac:dyDescent="0.2">
      <c r="B487" s="153"/>
      <c r="D487" s="138" t="s">
        <v>330</v>
      </c>
      <c r="E487" s="154" t="s">
        <v>19</v>
      </c>
      <c r="F487" s="155" t="s">
        <v>707</v>
      </c>
      <c r="H487" s="154" t="s">
        <v>19</v>
      </c>
      <c r="I487" s="156"/>
      <c r="L487" s="153"/>
      <c r="M487" s="157"/>
      <c r="T487" s="158"/>
      <c r="AT487" s="154" t="s">
        <v>330</v>
      </c>
      <c r="AU487" s="154" t="s">
        <v>79</v>
      </c>
      <c r="AV487" s="12" t="s">
        <v>77</v>
      </c>
      <c r="AW487" s="12" t="s">
        <v>31</v>
      </c>
      <c r="AX487" s="12" t="s">
        <v>69</v>
      </c>
      <c r="AY487" s="154" t="s">
        <v>181</v>
      </c>
    </row>
    <row r="488" spans="2:51" s="13" customFormat="1" ht="11.25" x14ac:dyDescent="0.2">
      <c r="B488" s="159"/>
      <c r="D488" s="138" t="s">
        <v>330</v>
      </c>
      <c r="E488" s="160" t="s">
        <v>19</v>
      </c>
      <c r="F488" s="161" t="s">
        <v>708</v>
      </c>
      <c r="H488" s="162">
        <v>111.38</v>
      </c>
      <c r="I488" s="163"/>
      <c r="L488" s="159"/>
      <c r="M488" s="164"/>
      <c r="T488" s="165"/>
      <c r="AT488" s="160" t="s">
        <v>330</v>
      </c>
      <c r="AU488" s="160" t="s">
        <v>79</v>
      </c>
      <c r="AV488" s="13" t="s">
        <v>79</v>
      </c>
      <c r="AW488" s="13" t="s">
        <v>31</v>
      </c>
      <c r="AX488" s="13" t="s">
        <v>69</v>
      </c>
      <c r="AY488" s="160" t="s">
        <v>181</v>
      </c>
    </row>
    <row r="489" spans="2:51" s="12" customFormat="1" ht="11.25" x14ac:dyDescent="0.2">
      <c r="B489" s="153"/>
      <c r="D489" s="138" t="s">
        <v>330</v>
      </c>
      <c r="E489" s="154" t="s">
        <v>19</v>
      </c>
      <c r="F489" s="155" t="s">
        <v>709</v>
      </c>
      <c r="H489" s="154" t="s">
        <v>19</v>
      </c>
      <c r="I489" s="156"/>
      <c r="L489" s="153"/>
      <c r="M489" s="157"/>
      <c r="T489" s="158"/>
      <c r="AT489" s="154" t="s">
        <v>330</v>
      </c>
      <c r="AU489" s="154" t="s">
        <v>79</v>
      </c>
      <c r="AV489" s="12" t="s">
        <v>77</v>
      </c>
      <c r="AW489" s="12" t="s">
        <v>31</v>
      </c>
      <c r="AX489" s="12" t="s">
        <v>69</v>
      </c>
      <c r="AY489" s="154" t="s">
        <v>181</v>
      </c>
    </row>
    <row r="490" spans="2:51" s="13" customFormat="1" ht="11.25" x14ac:dyDescent="0.2">
      <c r="B490" s="159"/>
      <c r="D490" s="138" t="s">
        <v>330</v>
      </c>
      <c r="E490" s="160" t="s">
        <v>19</v>
      </c>
      <c r="F490" s="161" t="s">
        <v>710</v>
      </c>
      <c r="H490" s="162">
        <v>33.06</v>
      </c>
      <c r="I490" s="163"/>
      <c r="L490" s="159"/>
      <c r="M490" s="164"/>
      <c r="T490" s="165"/>
      <c r="AT490" s="160" t="s">
        <v>330</v>
      </c>
      <c r="AU490" s="160" t="s">
        <v>79</v>
      </c>
      <c r="AV490" s="13" t="s">
        <v>79</v>
      </c>
      <c r="AW490" s="13" t="s">
        <v>31</v>
      </c>
      <c r="AX490" s="13" t="s">
        <v>69</v>
      </c>
      <c r="AY490" s="160" t="s">
        <v>181</v>
      </c>
    </row>
    <row r="491" spans="2:51" s="13" customFormat="1" ht="11.25" x14ac:dyDescent="0.2">
      <c r="B491" s="159"/>
      <c r="D491" s="138" t="s">
        <v>330</v>
      </c>
      <c r="E491" s="160" t="s">
        <v>19</v>
      </c>
      <c r="F491" s="161" t="s">
        <v>711</v>
      </c>
      <c r="H491" s="162">
        <v>10.08</v>
      </c>
      <c r="I491" s="163"/>
      <c r="L491" s="159"/>
      <c r="M491" s="164"/>
      <c r="T491" s="165"/>
      <c r="AT491" s="160" t="s">
        <v>330</v>
      </c>
      <c r="AU491" s="160" t="s">
        <v>79</v>
      </c>
      <c r="AV491" s="13" t="s">
        <v>79</v>
      </c>
      <c r="AW491" s="13" t="s">
        <v>31</v>
      </c>
      <c r="AX491" s="13" t="s">
        <v>69</v>
      </c>
      <c r="AY491" s="160" t="s">
        <v>181</v>
      </c>
    </row>
    <row r="492" spans="2:51" s="12" customFormat="1" ht="11.25" x14ac:dyDescent="0.2">
      <c r="B492" s="153"/>
      <c r="D492" s="138" t="s">
        <v>330</v>
      </c>
      <c r="E492" s="154" t="s">
        <v>19</v>
      </c>
      <c r="F492" s="155" t="s">
        <v>712</v>
      </c>
      <c r="H492" s="154" t="s">
        <v>19</v>
      </c>
      <c r="I492" s="156"/>
      <c r="L492" s="153"/>
      <c r="M492" s="157"/>
      <c r="T492" s="158"/>
      <c r="AT492" s="154" t="s">
        <v>330</v>
      </c>
      <c r="AU492" s="154" t="s">
        <v>79</v>
      </c>
      <c r="AV492" s="12" t="s">
        <v>77</v>
      </c>
      <c r="AW492" s="12" t="s">
        <v>31</v>
      </c>
      <c r="AX492" s="12" t="s">
        <v>69</v>
      </c>
      <c r="AY492" s="154" t="s">
        <v>181</v>
      </c>
    </row>
    <row r="493" spans="2:51" s="13" customFormat="1" ht="11.25" x14ac:dyDescent="0.2">
      <c r="B493" s="159"/>
      <c r="D493" s="138" t="s">
        <v>330</v>
      </c>
      <c r="E493" s="160" t="s">
        <v>19</v>
      </c>
      <c r="F493" s="161" t="s">
        <v>713</v>
      </c>
      <c r="H493" s="162">
        <v>4.08</v>
      </c>
      <c r="I493" s="163"/>
      <c r="L493" s="159"/>
      <c r="M493" s="164"/>
      <c r="T493" s="165"/>
      <c r="AT493" s="160" t="s">
        <v>330</v>
      </c>
      <c r="AU493" s="160" t="s">
        <v>79</v>
      </c>
      <c r="AV493" s="13" t="s">
        <v>79</v>
      </c>
      <c r="AW493" s="13" t="s">
        <v>31</v>
      </c>
      <c r="AX493" s="13" t="s">
        <v>69</v>
      </c>
      <c r="AY493" s="160" t="s">
        <v>181</v>
      </c>
    </row>
    <row r="494" spans="2:51" s="12" customFormat="1" ht="11.25" x14ac:dyDescent="0.2">
      <c r="B494" s="153"/>
      <c r="D494" s="138" t="s">
        <v>330</v>
      </c>
      <c r="E494" s="154" t="s">
        <v>19</v>
      </c>
      <c r="F494" s="155" t="s">
        <v>714</v>
      </c>
      <c r="H494" s="154" t="s">
        <v>19</v>
      </c>
      <c r="I494" s="156"/>
      <c r="L494" s="153"/>
      <c r="M494" s="157"/>
      <c r="T494" s="158"/>
      <c r="AT494" s="154" t="s">
        <v>330</v>
      </c>
      <c r="AU494" s="154" t="s">
        <v>79</v>
      </c>
      <c r="AV494" s="12" t="s">
        <v>77</v>
      </c>
      <c r="AW494" s="12" t="s">
        <v>31</v>
      </c>
      <c r="AX494" s="12" t="s">
        <v>69</v>
      </c>
      <c r="AY494" s="154" t="s">
        <v>181</v>
      </c>
    </row>
    <row r="495" spans="2:51" s="13" customFormat="1" ht="11.25" x14ac:dyDescent="0.2">
      <c r="B495" s="159"/>
      <c r="D495" s="138" t="s">
        <v>330</v>
      </c>
      <c r="E495" s="160" t="s">
        <v>19</v>
      </c>
      <c r="F495" s="161" t="s">
        <v>715</v>
      </c>
      <c r="H495" s="162">
        <v>15.14</v>
      </c>
      <c r="I495" s="163"/>
      <c r="L495" s="159"/>
      <c r="M495" s="164"/>
      <c r="T495" s="165"/>
      <c r="AT495" s="160" t="s">
        <v>330</v>
      </c>
      <c r="AU495" s="160" t="s">
        <v>79</v>
      </c>
      <c r="AV495" s="13" t="s">
        <v>79</v>
      </c>
      <c r="AW495" s="13" t="s">
        <v>31</v>
      </c>
      <c r="AX495" s="13" t="s">
        <v>69</v>
      </c>
      <c r="AY495" s="160" t="s">
        <v>181</v>
      </c>
    </row>
    <row r="496" spans="2:51" s="14" customFormat="1" ht="11.25" x14ac:dyDescent="0.2">
      <c r="B496" s="166"/>
      <c r="D496" s="138" t="s">
        <v>330</v>
      </c>
      <c r="E496" s="167" t="s">
        <v>19</v>
      </c>
      <c r="F496" s="168" t="s">
        <v>333</v>
      </c>
      <c r="H496" s="169">
        <v>182.14</v>
      </c>
      <c r="I496" s="170"/>
      <c r="L496" s="166"/>
      <c r="M496" s="171"/>
      <c r="T496" s="172"/>
      <c r="AT496" s="167" t="s">
        <v>330</v>
      </c>
      <c r="AU496" s="167" t="s">
        <v>79</v>
      </c>
      <c r="AV496" s="14" t="s">
        <v>187</v>
      </c>
      <c r="AW496" s="14" t="s">
        <v>31</v>
      </c>
      <c r="AX496" s="14" t="s">
        <v>77</v>
      </c>
      <c r="AY496" s="167" t="s">
        <v>181</v>
      </c>
    </row>
    <row r="497" spans="2:65" s="1" customFormat="1" ht="16.5" customHeight="1" x14ac:dyDescent="0.2">
      <c r="B497" s="32"/>
      <c r="C497" s="125" t="s">
        <v>492</v>
      </c>
      <c r="D497" s="125" t="s">
        <v>182</v>
      </c>
      <c r="E497" s="126" t="s">
        <v>716</v>
      </c>
      <c r="F497" s="127" t="s">
        <v>717</v>
      </c>
      <c r="G497" s="128" t="s">
        <v>510</v>
      </c>
      <c r="H497" s="129">
        <v>20.324999999999999</v>
      </c>
      <c r="I497" s="130"/>
      <c r="J497" s="131">
        <f>ROUND(I497*H497,2)</f>
        <v>0</v>
      </c>
      <c r="K497" s="127" t="s">
        <v>327</v>
      </c>
      <c r="L497" s="32"/>
      <c r="M497" s="132" t="s">
        <v>19</v>
      </c>
      <c r="N497" s="133" t="s">
        <v>40</v>
      </c>
      <c r="P497" s="134">
        <f>O497*H497</f>
        <v>0</v>
      </c>
      <c r="Q497" s="134">
        <v>0</v>
      </c>
      <c r="R497" s="134">
        <f>Q497*H497</f>
        <v>0</v>
      </c>
      <c r="S497" s="134">
        <v>0</v>
      </c>
      <c r="T497" s="135">
        <f>S497*H497</f>
        <v>0</v>
      </c>
      <c r="AR497" s="136" t="s">
        <v>187</v>
      </c>
      <c r="AT497" s="136" t="s">
        <v>182</v>
      </c>
      <c r="AU497" s="136" t="s">
        <v>79</v>
      </c>
      <c r="AY497" s="17" t="s">
        <v>181</v>
      </c>
      <c r="BE497" s="137">
        <f>IF(N497="základní",J497,0)</f>
        <v>0</v>
      </c>
      <c r="BF497" s="137">
        <f>IF(N497="snížená",J497,0)</f>
        <v>0</v>
      </c>
      <c r="BG497" s="137">
        <f>IF(N497="zákl. přenesená",J497,0)</f>
        <v>0</v>
      </c>
      <c r="BH497" s="137">
        <f>IF(N497="sníž. přenesená",J497,0)</f>
        <v>0</v>
      </c>
      <c r="BI497" s="137">
        <f>IF(N497="nulová",J497,0)</f>
        <v>0</v>
      </c>
      <c r="BJ497" s="17" t="s">
        <v>77</v>
      </c>
      <c r="BK497" s="137">
        <f>ROUND(I497*H497,2)</f>
        <v>0</v>
      </c>
      <c r="BL497" s="17" t="s">
        <v>187</v>
      </c>
      <c r="BM497" s="136" t="s">
        <v>718</v>
      </c>
    </row>
    <row r="498" spans="2:65" s="1" customFormat="1" ht="11.25" x14ac:dyDescent="0.2">
      <c r="B498" s="32"/>
      <c r="D498" s="151" t="s">
        <v>328</v>
      </c>
      <c r="F498" s="152" t="s">
        <v>719</v>
      </c>
      <c r="I498" s="140"/>
      <c r="L498" s="32"/>
      <c r="M498" s="141"/>
      <c r="T498" s="53"/>
      <c r="AT498" s="17" t="s">
        <v>328</v>
      </c>
      <c r="AU498" s="17" t="s">
        <v>79</v>
      </c>
    </row>
    <row r="499" spans="2:65" s="12" customFormat="1" ht="11.25" x14ac:dyDescent="0.2">
      <c r="B499" s="153"/>
      <c r="D499" s="138" t="s">
        <v>330</v>
      </c>
      <c r="E499" s="154" t="s">
        <v>19</v>
      </c>
      <c r="F499" s="155" t="s">
        <v>720</v>
      </c>
      <c r="H499" s="154" t="s">
        <v>19</v>
      </c>
      <c r="I499" s="156"/>
      <c r="L499" s="153"/>
      <c r="M499" s="157"/>
      <c r="T499" s="158"/>
      <c r="AT499" s="154" t="s">
        <v>330</v>
      </c>
      <c r="AU499" s="154" t="s">
        <v>79</v>
      </c>
      <c r="AV499" s="12" t="s">
        <v>77</v>
      </c>
      <c r="AW499" s="12" t="s">
        <v>31</v>
      </c>
      <c r="AX499" s="12" t="s">
        <v>69</v>
      </c>
      <c r="AY499" s="154" t="s">
        <v>181</v>
      </c>
    </row>
    <row r="500" spans="2:65" s="12" customFormat="1" ht="11.25" x14ac:dyDescent="0.2">
      <c r="B500" s="153"/>
      <c r="D500" s="138" t="s">
        <v>330</v>
      </c>
      <c r="E500" s="154" t="s">
        <v>19</v>
      </c>
      <c r="F500" s="155" t="s">
        <v>721</v>
      </c>
      <c r="H500" s="154" t="s">
        <v>19</v>
      </c>
      <c r="I500" s="156"/>
      <c r="L500" s="153"/>
      <c r="M500" s="157"/>
      <c r="T500" s="158"/>
      <c r="AT500" s="154" t="s">
        <v>330</v>
      </c>
      <c r="AU500" s="154" t="s">
        <v>79</v>
      </c>
      <c r="AV500" s="12" t="s">
        <v>77</v>
      </c>
      <c r="AW500" s="12" t="s">
        <v>31</v>
      </c>
      <c r="AX500" s="12" t="s">
        <v>69</v>
      </c>
      <c r="AY500" s="154" t="s">
        <v>181</v>
      </c>
    </row>
    <row r="501" spans="2:65" s="13" customFormat="1" ht="11.25" x14ac:dyDescent="0.2">
      <c r="B501" s="159"/>
      <c r="D501" s="138" t="s">
        <v>330</v>
      </c>
      <c r="E501" s="160" t="s">
        <v>19</v>
      </c>
      <c r="F501" s="161" t="s">
        <v>722</v>
      </c>
      <c r="H501" s="162">
        <v>20.324999999999999</v>
      </c>
      <c r="I501" s="163"/>
      <c r="L501" s="159"/>
      <c r="M501" s="164"/>
      <c r="T501" s="165"/>
      <c r="AT501" s="160" t="s">
        <v>330</v>
      </c>
      <c r="AU501" s="160" t="s">
        <v>79</v>
      </c>
      <c r="AV501" s="13" t="s">
        <v>79</v>
      </c>
      <c r="AW501" s="13" t="s">
        <v>31</v>
      </c>
      <c r="AX501" s="13" t="s">
        <v>69</v>
      </c>
      <c r="AY501" s="160" t="s">
        <v>181</v>
      </c>
    </row>
    <row r="502" spans="2:65" s="14" customFormat="1" ht="11.25" x14ac:dyDescent="0.2">
      <c r="B502" s="166"/>
      <c r="D502" s="138" t="s">
        <v>330</v>
      </c>
      <c r="E502" s="167" t="s">
        <v>19</v>
      </c>
      <c r="F502" s="168" t="s">
        <v>333</v>
      </c>
      <c r="H502" s="169">
        <v>20.324999999999999</v>
      </c>
      <c r="I502" s="170"/>
      <c r="L502" s="166"/>
      <c r="M502" s="171"/>
      <c r="T502" s="172"/>
      <c r="AT502" s="167" t="s">
        <v>330</v>
      </c>
      <c r="AU502" s="167" t="s">
        <v>79</v>
      </c>
      <c r="AV502" s="14" t="s">
        <v>187</v>
      </c>
      <c r="AW502" s="14" t="s">
        <v>31</v>
      </c>
      <c r="AX502" s="14" t="s">
        <v>77</v>
      </c>
      <c r="AY502" s="167" t="s">
        <v>181</v>
      </c>
    </row>
    <row r="503" spans="2:65" s="1" customFormat="1" ht="16.5" customHeight="1" x14ac:dyDescent="0.2">
      <c r="B503" s="32"/>
      <c r="C503" s="125" t="s">
        <v>723</v>
      </c>
      <c r="D503" s="125" t="s">
        <v>182</v>
      </c>
      <c r="E503" s="126" t="s">
        <v>724</v>
      </c>
      <c r="F503" s="127" t="s">
        <v>725</v>
      </c>
      <c r="G503" s="128" t="s">
        <v>510</v>
      </c>
      <c r="H503" s="129">
        <v>10.17</v>
      </c>
      <c r="I503" s="130"/>
      <c r="J503" s="131">
        <f>ROUND(I503*H503,2)</f>
        <v>0</v>
      </c>
      <c r="K503" s="127" t="s">
        <v>327</v>
      </c>
      <c r="L503" s="32"/>
      <c r="M503" s="132" t="s">
        <v>19</v>
      </c>
      <c r="N503" s="133" t="s">
        <v>40</v>
      </c>
      <c r="P503" s="134">
        <f>O503*H503</f>
        <v>0</v>
      </c>
      <c r="Q503" s="134">
        <v>0</v>
      </c>
      <c r="R503" s="134">
        <f>Q503*H503</f>
        <v>0</v>
      </c>
      <c r="S503" s="134">
        <v>0</v>
      </c>
      <c r="T503" s="135">
        <f>S503*H503</f>
        <v>0</v>
      </c>
      <c r="AR503" s="136" t="s">
        <v>187</v>
      </c>
      <c r="AT503" s="136" t="s">
        <v>182</v>
      </c>
      <c r="AU503" s="136" t="s">
        <v>79</v>
      </c>
      <c r="AY503" s="17" t="s">
        <v>181</v>
      </c>
      <c r="BE503" s="137">
        <f>IF(N503="základní",J503,0)</f>
        <v>0</v>
      </c>
      <c r="BF503" s="137">
        <f>IF(N503="snížená",J503,0)</f>
        <v>0</v>
      </c>
      <c r="BG503" s="137">
        <f>IF(N503="zákl. přenesená",J503,0)</f>
        <v>0</v>
      </c>
      <c r="BH503" s="137">
        <f>IF(N503="sníž. přenesená",J503,0)</f>
        <v>0</v>
      </c>
      <c r="BI503" s="137">
        <f>IF(N503="nulová",J503,0)</f>
        <v>0</v>
      </c>
      <c r="BJ503" s="17" t="s">
        <v>77</v>
      </c>
      <c r="BK503" s="137">
        <f>ROUND(I503*H503,2)</f>
        <v>0</v>
      </c>
      <c r="BL503" s="17" t="s">
        <v>187</v>
      </c>
      <c r="BM503" s="136" t="s">
        <v>726</v>
      </c>
    </row>
    <row r="504" spans="2:65" s="1" customFormat="1" ht="11.25" x14ac:dyDescent="0.2">
      <c r="B504" s="32"/>
      <c r="D504" s="151" t="s">
        <v>328</v>
      </c>
      <c r="F504" s="152" t="s">
        <v>727</v>
      </c>
      <c r="I504" s="140"/>
      <c r="L504" s="32"/>
      <c r="M504" s="141"/>
      <c r="T504" s="53"/>
      <c r="AT504" s="17" t="s">
        <v>328</v>
      </c>
      <c r="AU504" s="17" t="s">
        <v>79</v>
      </c>
    </row>
    <row r="505" spans="2:65" s="1" customFormat="1" ht="19.5" x14ac:dyDescent="0.2">
      <c r="B505" s="32"/>
      <c r="D505" s="138" t="s">
        <v>214</v>
      </c>
      <c r="F505" s="139" t="s">
        <v>702</v>
      </c>
      <c r="I505" s="140"/>
      <c r="L505" s="32"/>
      <c r="M505" s="141"/>
      <c r="T505" s="53"/>
      <c r="AT505" s="17" t="s">
        <v>214</v>
      </c>
      <c r="AU505" s="17" t="s">
        <v>79</v>
      </c>
    </row>
    <row r="506" spans="2:65" s="12" customFormat="1" ht="11.25" x14ac:dyDescent="0.2">
      <c r="B506" s="153"/>
      <c r="D506" s="138" t="s">
        <v>330</v>
      </c>
      <c r="E506" s="154" t="s">
        <v>19</v>
      </c>
      <c r="F506" s="155" t="s">
        <v>728</v>
      </c>
      <c r="H506" s="154" t="s">
        <v>19</v>
      </c>
      <c r="I506" s="156"/>
      <c r="L506" s="153"/>
      <c r="M506" s="157"/>
      <c r="T506" s="158"/>
      <c r="AT506" s="154" t="s">
        <v>330</v>
      </c>
      <c r="AU506" s="154" t="s">
        <v>79</v>
      </c>
      <c r="AV506" s="12" t="s">
        <v>77</v>
      </c>
      <c r="AW506" s="12" t="s">
        <v>31</v>
      </c>
      <c r="AX506" s="12" t="s">
        <v>69</v>
      </c>
      <c r="AY506" s="154" t="s">
        <v>181</v>
      </c>
    </row>
    <row r="507" spans="2:65" s="13" customFormat="1" ht="11.25" x14ac:dyDescent="0.2">
      <c r="B507" s="159"/>
      <c r="D507" s="138" t="s">
        <v>330</v>
      </c>
      <c r="E507" s="160" t="s">
        <v>19</v>
      </c>
      <c r="F507" s="161" t="s">
        <v>729</v>
      </c>
      <c r="H507" s="162">
        <v>6.63</v>
      </c>
      <c r="I507" s="163"/>
      <c r="L507" s="159"/>
      <c r="M507" s="164"/>
      <c r="T507" s="165"/>
      <c r="AT507" s="160" t="s">
        <v>330</v>
      </c>
      <c r="AU507" s="160" t="s">
        <v>79</v>
      </c>
      <c r="AV507" s="13" t="s">
        <v>79</v>
      </c>
      <c r="AW507" s="13" t="s">
        <v>31</v>
      </c>
      <c r="AX507" s="13" t="s">
        <v>69</v>
      </c>
      <c r="AY507" s="160" t="s">
        <v>181</v>
      </c>
    </row>
    <row r="508" spans="2:65" s="12" customFormat="1" ht="11.25" x14ac:dyDescent="0.2">
      <c r="B508" s="153"/>
      <c r="D508" s="138" t="s">
        <v>330</v>
      </c>
      <c r="E508" s="154" t="s">
        <v>19</v>
      </c>
      <c r="F508" s="155" t="s">
        <v>730</v>
      </c>
      <c r="H508" s="154" t="s">
        <v>19</v>
      </c>
      <c r="I508" s="156"/>
      <c r="L508" s="153"/>
      <c r="M508" s="157"/>
      <c r="T508" s="158"/>
      <c r="AT508" s="154" t="s">
        <v>330</v>
      </c>
      <c r="AU508" s="154" t="s">
        <v>79</v>
      </c>
      <c r="AV508" s="12" t="s">
        <v>77</v>
      </c>
      <c r="AW508" s="12" t="s">
        <v>31</v>
      </c>
      <c r="AX508" s="12" t="s">
        <v>69</v>
      </c>
      <c r="AY508" s="154" t="s">
        <v>181</v>
      </c>
    </row>
    <row r="509" spans="2:65" s="13" customFormat="1" ht="11.25" x14ac:dyDescent="0.2">
      <c r="B509" s="159"/>
      <c r="D509" s="138" t="s">
        <v>330</v>
      </c>
      <c r="E509" s="160" t="s">
        <v>19</v>
      </c>
      <c r="F509" s="161" t="s">
        <v>731</v>
      </c>
      <c r="H509" s="162">
        <v>3.54</v>
      </c>
      <c r="I509" s="163"/>
      <c r="L509" s="159"/>
      <c r="M509" s="164"/>
      <c r="T509" s="165"/>
      <c r="AT509" s="160" t="s">
        <v>330</v>
      </c>
      <c r="AU509" s="160" t="s">
        <v>79</v>
      </c>
      <c r="AV509" s="13" t="s">
        <v>79</v>
      </c>
      <c r="AW509" s="13" t="s">
        <v>31</v>
      </c>
      <c r="AX509" s="13" t="s">
        <v>69</v>
      </c>
      <c r="AY509" s="160" t="s">
        <v>181</v>
      </c>
    </row>
    <row r="510" spans="2:65" s="14" customFormat="1" ht="11.25" x14ac:dyDescent="0.2">
      <c r="B510" s="166"/>
      <c r="D510" s="138" t="s">
        <v>330</v>
      </c>
      <c r="E510" s="167" t="s">
        <v>19</v>
      </c>
      <c r="F510" s="168" t="s">
        <v>333</v>
      </c>
      <c r="H510" s="169">
        <v>10.17</v>
      </c>
      <c r="I510" s="170"/>
      <c r="L510" s="166"/>
      <c r="M510" s="171"/>
      <c r="T510" s="172"/>
      <c r="AT510" s="167" t="s">
        <v>330</v>
      </c>
      <c r="AU510" s="167" t="s">
        <v>79</v>
      </c>
      <c r="AV510" s="14" t="s">
        <v>187</v>
      </c>
      <c r="AW510" s="14" t="s">
        <v>31</v>
      </c>
      <c r="AX510" s="14" t="s">
        <v>77</v>
      </c>
      <c r="AY510" s="167" t="s">
        <v>181</v>
      </c>
    </row>
    <row r="511" spans="2:65" s="1" customFormat="1" ht="16.5" customHeight="1" x14ac:dyDescent="0.2">
      <c r="B511" s="32"/>
      <c r="C511" s="125" t="s">
        <v>495</v>
      </c>
      <c r="D511" s="125" t="s">
        <v>182</v>
      </c>
      <c r="E511" s="126" t="s">
        <v>732</v>
      </c>
      <c r="F511" s="127" t="s">
        <v>733</v>
      </c>
      <c r="G511" s="128" t="s">
        <v>510</v>
      </c>
      <c r="H511" s="129">
        <v>595.84799999999996</v>
      </c>
      <c r="I511" s="130"/>
      <c r="J511" s="131">
        <f>ROUND(I511*H511,2)</f>
        <v>0</v>
      </c>
      <c r="K511" s="127" t="s">
        <v>327</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734</v>
      </c>
    </row>
    <row r="512" spans="2:65" s="1" customFormat="1" ht="11.25" x14ac:dyDescent="0.2">
      <c r="B512" s="32"/>
      <c r="D512" s="151" t="s">
        <v>328</v>
      </c>
      <c r="F512" s="152" t="s">
        <v>735</v>
      </c>
      <c r="I512" s="140"/>
      <c r="L512" s="32"/>
      <c r="M512" s="141"/>
      <c r="T512" s="53"/>
      <c r="AT512" s="17" t="s">
        <v>328</v>
      </c>
      <c r="AU512" s="17" t="s">
        <v>79</v>
      </c>
    </row>
    <row r="513" spans="2:65" s="1" customFormat="1" ht="19.5" x14ac:dyDescent="0.2">
      <c r="B513" s="32"/>
      <c r="D513" s="138" t="s">
        <v>214</v>
      </c>
      <c r="F513" s="139" t="s">
        <v>702</v>
      </c>
      <c r="I513" s="140"/>
      <c r="L513" s="32"/>
      <c r="M513" s="141"/>
      <c r="T513" s="53"/>
      <c r="AT513" s="17" t="s">
        <v>214</v>
      </c>
      <c r="AU513" s="17" t="s">
        <v>79</v>
      </c>
    </row>
    <row r="514" spans="2:65" s="12" customFormat="1" ht="11.25" x14ac:dyDescent="0.2">
      <c r="B514" s="153"/>
      <c r="D514" s="138" t="s">
        <v>330</v>
      </c>
      <c r="E514" s="154" t="s">
        <v>19</v>
      </c>
      <c r="F514" s="155" t="s">
        <v>730</v>
      </c>
      <c r="H514" s="154" t="s">
        <v>19</v>
      </c>
      <c r="I514" s="156"/>
      <c r="L514" s="153"/>
      <c r="M514" s="157"/>
      <c r="T514" s="158"/>
      <c r="AT514" s="154" t="s">
        <v>330</v>
      </c>
      <c r="AU514" s="154" t="s">
        <v>79</v>
      </c>
      <c r="AV514" s="12" t="s">
        <v>77</v>
      </c>
      <c r="AW514" s="12" t="s">
        <v>31</v>
      </c>
      <c r="AX514" s="12" t="s">
        <v>69</v>
      </c>
      <c r="AY514" s="154" t="s">
        <v>181</v>
      </c>
    </row>
    <row r="515" spans="2:65" s="12" customFormat="1" ht="11.25" x14ac:dyDescent="0.2">
      <c r="B515" s="153"/>
      <c r="D515" s="138" t="s">
        <v>330</v>
      </c>
      <c r="E515" s="154" t="s">
        <v>19</v>
      </c>
      <c r="F515" s="155" t="s">
        <v>736</v>
      </c>
      <c r="H515" s="154" t="s">
        <v>19</v>
      </c>
      <c r="I515" s="156"/>
      <c r="L515" s="153"/>
      <c r="M515" s="157"/>
      <c r="T515" s="158"/>
      <c r="AT515" s="154" t="s">
        <v>330</v>
      </c>
      <c r="AU515" s="154" t="s">
        <v>79</v>
      </c>
      <c r="AV515" s="12" t="s">
        <v>77</v>
      </c>
      <c r="AW515" s="12" t="s">
        <v>31</v>
      </c>
      <c r="AX515" s="12" t="s">
        <v>69</v>
      </c>
      <c r="AY515" s="154" t="s">
        <v>181</v>
      </c>
    </row>
    <row r="516" spans="2:65" s="13" customFormat="1" ht="11.25" x14ac:dyDescent="0.2">
      <c r="B516" s="159"/>
      <c r="D516" s="138" t="s">
        <v>330</v>
      </c>
      <c r="E516" s="160" t="s">
        <v>19</v>
      </c>
      <c r="F516" s="161" t="s">
        <v>737</v>
      </c>
      <c r="H516" s="162">
        <v>440.67200000000003</v>
      </c>
      <c r="I516" s="163"/>
      <c r="L516" s="159"/>
      <c r="M516" s="164"/>
      <c r="T516" s="165"/>
      <c r="AT516" s="160" t="s">
        <v>330</v>
      </c>
      <c r="AU516" s="160" t="s">
        <v>79</v>
      </c>
      <c r="AV516" s="13" t="s">
        <v>79</v>
      </c>
      <c r="AW516" s="13" t="s">
        <v>31</v>
      </c>
      <c r="AX516" s="13" t="s">
        <v>69</v>
      </c>
      <c r="AY516" s="160" t="s">
        <v>181</v>
      </c>
    </row>
    <row r="517" spans="2:65" s="13" customFormat="1" ht="11.25" x14ac:dyDescent="0.2">
      <c r="B517" s="159"/>
      <c r="D517" s="138" t="s">
        <v>330</v>
      </c>
      <c r="E517" s="160" t="s">
        <v>19</v>
      </c>
      <c r="F517" s="161" t="s">
        <v>738</v>
      </c>
      <c r="H517" s="162">
        <v>146.73599999999999</v>
      </c>
      <c r="I517" s="163"/>
      <c r="L517" s="159"/>
      <c r="M517" s="164"/>
      <c r="T517" s="165"/>
      <c r="AT517" s="160" t="s">
        <v>330</v>
      </c>
      <c r="AU517" s="160" t="s">
        <v>79</v>
      </c>
      <c r="AV517" s="13" t="s">
        <v>79</v>
      </c>
      <c r="AW517" s="13" t="s">
        <v>31</v>
      </c>
      <c r="AX517" s="13" t="s">
        <v>69</v>
      </c>
      <c r="AY517" s="160" t="s">
        <v>181</v>
      </c>
    </row>
    <row r="518" spans="2:65" s="12" customFormat="1" ht="11.25" x14ac:dyDescent="0.2">
      <c r="B518" s="153"/>
      <c r="D518" s="138" t="s">
        <v>330</v>
      </c>
      <c r="E518" s="154" t="s">
        <v>19</v>
      </c>
      <c r="F518" s="155" t="s">
        <v>739</v>
      </c>
      <c r="H518" s="154" t="s">
        <v>19</v>
      </c>
      <c r="I518" s="156"/>
      <c r="L518" s="153"/>
      <c r="M518" s="157"/>
      <c r="T518" s="158"/>
      <c r="AT518" s="154" t="s">
        <v>330</v>
      </c>
      <c r="AU518" s="154" t="s">
        <v>79</v>
      </c>
      <c r="AV518" s="12" t="s">
        <v>77</v>
      </c>
      <c r="AW518" s="12" t="s">
        <v>31</v>
      </c>
      <c r="AX518" s="12" t="s">
        <v>69</v>
      </c>
      <c r="AY518" s="154" t="s">
        <v>181</v>
      </c>
    </row>
    <row r="519" spans="2:65" s="13" customFormat="1" ht="11.25" x14ac:dyDescent="0.2">
      <c r="B519" s="159"/>
      <c r="D519" s="138" t="s">
        <v>330</v>
      </c>
      <c r="E519" s="160" t="s">
        <v>19</v>
      </c>
      <c r="F519" s="161" t="s">
        <v>740</v>
      </c>
      <c r="H519" s="162">
        <v>8.44</v>
      </c>
      <c r="I519" s="163"/>
      <c r="L519" s="159"/>
      <c r="M519" s="164"/>
      <c r="T519" s="165"/>
      <c r="AT519" s="160" t="s">
        <v>330</v>
      </c>
      <c r="AU519" s="160" t="s">
        <v>79</v>
      </c>
      <c r="AV519" s="13" t="s">
        <v>79</v>
      </c>
      <c r="AW519" s="13" t="s">
        <v>31</v>
      </c>
      <c r="AX519" s="13" t="s">
        <v>69</v>
      </c>
      <c r="AY519" s="160" t="s">
        <v>181</v>
      </c>
    </row>
    <row r="520" spans="2:65" s="14" customFormat="1" ht="11.25" x14ac:dyDescent="0.2">
      <c r="B520" s="166"/>
      <c r="D520" s="138" t="s">
        <v>330</v>
      </c>
      <c r="E520" s="167" t="s">
        <v>19</v>
      </c>
      <c r="F520" s="168" t="s">
        <v>333</v>
      </c>
      <c r="H520" s="169">
        <v>595.84799999999996</v>
      </c>
      <c r="I520" s="170"/>
      <c r="L520" s="166"/>
      <c r="M520" s="171"/>
      <c r="T520" s="172"/>
      <c r="AT520" s="167" t="s">
        <v>330</v>
      </c>
      <c r="AU520" s="167" t="s">
        <v>79</v>
      </c>
      <c r="AV520" s="14" t="s">
        <v>187</v>
      </c>
      <c r="AW520" s="14" t="s">
        <v>31</v>
      </c>
      <c r="AX520" s="14" t="s">
        <v>77</v>
      </c>
      <c r="AY520" s="167" t="s">
        <v>181</v>
      </c>
    </row>
    <row r="521" spans="2:65" s="1" customFormat="1" ht="21.75" customHeight="1" x14ac:dyDescent="0.2">
      <c r="B521" s="32"/>
      <c r="C521" s="125" t="s">
        <v>741</v>
      </c>
      <c r="D521" s="125" t="s">
        <v>182</v>
      </c>
      <c r="E521" s="126" t="s">
        <v>742</v>
      </c>
      <c r="F521" s="127" t="s">
        <v>743</v>
      </c>
      <c r="G521" s="128" t="s">
        <v>326</v>
      </c>
      <c r="H521" s="129">
        <v>10.212999999999999</v>
      </c>
      <c r="I521" s="130"/>
      <c r="J521" s="131">
        <f>ROUND(I521*H521,2)</f>
        <v>0</v>
      </c>
      <c r="K521" s="127" t="s">
        <v>327</v>
      </c>
      <c r="L521" s="32"/>
      <c r="M521" s="132" t="s">
        <v>19</v>
      </c>
      <c r="N521" s="133" t="s">
        <v>40</v>
      </c>
      <c r="P521" s="134">
        <f>O521*H521</f>
        <v>0</v>
      </c>
      <c r="Q521" s="134">
        <v>0</v>
      </c>
      <c r="R521" s="134">
        <f>Q521*H521</f>
        <v>0</v>
      </c>
      <c r="S521" s="134">
        <v>0</v>
      </c>
      <c r="T521" s="135">
        <f>S521*H521</f>
        <v>0</v>
      </c>
      <c r="AR521" s="136" t="s">
        <v>187</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187</v>
      </c>
      <c r="BM521" s="136" t="s">
        <v>744</v>
      </c>
    </row>
    <row r="522" spans="2:65" s="1" customFormat="1" ht="11.25" x14ac:dyDescent="0.2">
      <c r="B522" s="32"/>
      <c r="D522" s="151" t="s">
        <v>328</v>
      </c>
      <c r="F522" s="152" t="s">
        <v>745</v>
      </c>
      <c r="I522" s="140"/>
      <c r="L522" s="32"/>
      <c r="M522" s="141"/>
      <c r="T522" s="53"/>
      <c r="AT522" s="17" t="s">
        <v>328</v>
      </c>
      <c r="AU522" s="17" t="s">
        <v>79</v>
      </c>
    </row>
    <row r="523" spans="2:65" s="12" customFormat="1" ht="11.25" x14ac:dyDescent="0.2">
      <c r="B523" s="153"/>
      <c r="D523" s="138" t="s">
        <v>330</v>
      </c>
      <c r="E523" s="154" t="s">
        <v>19</v>
      </c>
      <c r="F523" s="155" t="s">
        <v>746</v>
      </c>
      <c r="H523" s="154" t="s">
        <v>19</v>
      </c>
      <c r="I523" s="156"/>
      <c r="L523" s="153"/>
      <c r="M523" s="157"/>
      <c r="T523" s="158"/>
      <c r="AT523" s="154" t="s">
        <v>330</v>
      </c>
      <c r="AU523" s="154" t="s">
        <v>79</v>
      </c>
      <c r="AV523" s="12" t="s">
        <v>77</v>
      </c>
      <c r="AW523" s="12" t="s">
        <v>31</v>
      </c>
      <c r="AX523" s="12" t="s">
        <v>69</v>
      </c>
      <c r="AY523" s="154" t="s">
        <v>181</v>
      </c>
    </row>
    <row r="524" spans="2:65" s="12" customFormat="1" ht="11.25" x14ac:dyDescent="0.2">
      <c r="B524" s="153"/>
      <c r="D524" s="138" t="s">
        <v>330</v>
      </c>
      <c r="E524" s="154" t="s">
        <v>19</v>
      </c>
      <c r="F524" s="155" t="s">
        <v>747</v>
      </c>
      <c r="H524" s="154" t="s">
        <v>19</v>
      </c>
      <c r="I524" s="156"/>
      <c r="L524" s="153"/>
      <c r="M524" s="157"/>
      <c r="T524" s="158"/>
      <c r="AT524" s="154" t="s">
        <v>330</v>
      </c>
      <c r="AU524" s="154" t="s">
        <v>79</v>
      </c>
      <c r="AV524" s="12" t="s">
        <v>77</v>
      </c>
      <c r="AW524" s="12" t="s">
        <v>31</v>
      </c>
      <c r="AX524" s="12" t="s">
        <v>69</v>
      </c>
      <c r="AY524" s="154" t="s">
        <v>181</v>
      </c>
    </row>
    <row r="525" spans="2:65" s="13" customFormat="1" ht="11.25" x14ac:dyDescent="0.2">
      <c r="B525" s="159"/>
      <c r="D525" s="138" t="s">
        <v>330</v>
      </c>
      <c r="E525" s="160" t="s">
        <v>19</v>
      </c>
      <c r="F525" s="161" t="s">
        <v>748</v>
      </c>
      <c r="H525" s="162">
        <v>4.4089999999999998</v>
      </c>
      <c r="I525" s="163"/>
      <c r="L525" s="159"/>
      <c r="M525" s="164"/>
      <c r="T525" s="165"/>
      <c r="AT525" s="160" t="s">
        <v>330</v>
      </c>
      <c r="AU525" s="160" t="s">
        <v>79</v>
      </c>
      <c r="AV525" s="13" t="s">
        <v>79</v>
      </c>
      <c r="AW525" s="13" t="s">
        <v>31</v>
      </c>
      <c r="AX525" s="13" t="s">
        <v>69</v>
      </c>
      <c r="AY525" s="160" t="s">
        <v>181</v>
      </c>
    </row>
    <row r="526" spans="2:65" s="12" customFormat="1" ht="11.25" x14ac:dyDescent="0.2">
      <c r="B526" s="153"/>
      <c r="D526" s="138" t="s">
        <v>330</v>
      </c>
      <c r="E526" s="154" t="s">
        <v>19</v>
      </c>
      <c r="F526" s="155" t="s">
        <v>749</v>
      </c>
      <c r="H526" s="154" t="s">
        <v>19</v>
      </c>
      <c r="I526" s="156"/>
      <c r="L526" s="153"/>
      <c r="M526" s="157"/>
      <c r="T526" s="158"/>
      <c r="AT526" s="154" t="s">
        <v>330</v>
      </c>
      <c r="AU526" s="154" t="s">
        <v>79</v>
      </c>
      <c r="AV526" s="12" t="s">
        <v>77</v>
      </c>
      <c r="AW526" s="12" t="s">
        <v>31</v>
      </c>
      <c r="AX526" s="12" t="s">
        <v>69</v>
      </c>
      <c r="AY526" s="154" t="s">
        <v>181</v>
      </c>
    </row>
    <row r="527" spans="2:65" s="13" customFormat="1" ht="11.25" x14ac:dyDescent="0.2">
      <c r="B527" s="159"/>
      <c r="D527" s="138" t="s">
        <v>330</v>
      </c>
      <c r="E527" s="160" t="s">
        <v>19</v>
      </c>
      <c r="F527" s="161" t="s">
        <v>750</v>
      </c>
      <c r="H527" s="162">
        <v>0.82399999999999995</v>
      </c>
      <c r="I527" s="163"/>
      <c r="L527" s="159"/>
      <c r="M527" s="164"/>
      <c r="T527" s="165"/>
      <c r="AT527" s="160" t="s">
        <v>330</v>
      </c>
      <c r="AU527" s="160" t="s">
        <v>79</v>
      </c>
      <c r="AV527" s="13" t="s">
        <v>79</v>
      </c>
      <c r="AW527" s="13" t="s">
        <v>31</v>
      </c>
      <c r="AX527" s="13" t="s">
        <v>69</v>
      </c>
      <c r="AY527" s="160" t="s">
        <v>181</v>
      </c>
    </row>
    <row r="528" spans="2:65" s="12" customFormat="1" ht="11.25" x14ac:dyDescent="0.2">
      <c r="B528" s="153"/>
      <c r="D528" s="138" t="s">
        <v>330</v>
      </c>
      <c r="E528" s="154" t="s">
        <v>19</v>
      </c>
      <c r="F528" s="155" t="s">
        <v>751</v>
      </c>
      <c r="H528" s="154" t="s">
        <v>19</v>
      </c>
      <c r="I528" s="156"/>
      <c r="L528" s="153"/>
      <c r="M528" s="157"/>
      <c r="T528" s="158"/>
      <c r="AT528" s="154" t="s">
        <v>330</v>
      </c>
      <c r="AU528" s="154" t="s">
        <v>79</v>
      </c>
      <c r="AV528" s="12" t="s">
        <v>77</v>
      </c>
      <c r="AW528" s="12" t="s">
        <v>31</v>
      </c>
      <c r="AX528" s="12" t="s">
        <v>69</v>
      </c>
      <c r="AY528" s="154" t="s">
        <v>181</v>
      </c>
    </row>
    <row r="529" spans="2:65" s="13" customFormat="1" ht="11.25" x14ac:dyDescent="0.2">
      <c r="B529" s="159"/>
      <c r="D529" s="138" t="s">
        <v>330</v>
      </c>
      <c r="E529" s="160" t="s">
        <v>19</v>
      </c>
      <c r="F529" s="161" t="s">
        <v>752</v>
      </c>
      <c r="H529" s="162">
        <v>0.78700000000000003</v>
      </c>
      <c r="I529" s="163"/>
      <c r="L529" s="159"/>
      <c r="M529" s="164"/>
      <c r="T529" s="165"/>
      <c r="AT529" s="160" t="s">
        <v>330</v>
      </c>
      <c r="AU529" s="160" t="s">
        <v>79</v>
      </c>
      <c r="AV529" s="13" t="s">
        <v>79</v>
      </c>
      <c r="AW529" s="13" t="s">
        <v>31</v>
      </c>
      <c r="AX529" s="13" t="s">
        <v>69</v>
      </c>
      <c r="AY529" s="160" t="s">
        <v>181</v>
      </c>
    </row>
    <row r="530" spans="2:65" s="13" customFormat="1" ht="11.25" x14ac:dyDescent="0.2">
      <c r="B530" s="159"/>
      <c r="D530" s="138" t="s">
        <v>330</v>
      </c>
      <c r="E530" s="160" t="s">
        <v>19</v>
      </c>
      <c r="F530" s="161" t="s">
        <v>753</v>
      </c>
      <c r="H530" s="162">
        <v>4.1929999999999996</v>
      </c>
      <c r="I530" s="163"/>
      <c r="L530" s="159"/>
      <c r="M530" s="164"/>
      <c r="T530" s="165"/>
      <c r="AT530" s="160" t="s">
        <v>330</v>
      </c>
      <c r="AU530" s="160" t="s">
        <v>79</v>
      </c>
      <c r="AV530" s="13" t="s">
        <v>79</v>
      </c>
      <c r="AW530" s="13" t="s">
        <v>31</v>
      </c>
      <c r="AX530" s="13" t="s">
        <v>69</v>
      </c>
      <c r="AY530" s="160" t="s">
        <v>181</v>
      </c>
    </row>
    <row r="531" spans="2:65" s="14" customFormat="1" ht="11.25" x14ac:dyDescent="0.2">
      <c r="B531" s="166"/>
      <c r="D531" s="138" t="s">
        <v>330</v>
      </c>
      <c r="E531" s="167" t="s">
        <v>19</v>
      </c>
      <c r="F531" s="168" t="s">
        <v>333</v>
      </c>
      <c r="H531" s="169">
        <v>10.212999999999999</v>
      </c>
      <c r="I531" s="170"/>
      <c r="L531" s="166"/>
      <c r="M531" s="171"/>
      <c r="T531" s="172"/>
      <c r="AT531" s="167" t="s">
        <v>330</v>
      </c>
      <c r="AU531" s="167" t="s">
        <v>79</v>
      </c>
      <c r="AV531" s="14" t="s">
        <v>187</v>
      </c>
      <c r="AW531" s="14" t="s">
        <v>31</v>
      </c>
      <c r="AX531" s="14" t="s">
        <v>77</v>
      </c>
      <c r="AY531" s="167" t="s">
        <v>181</v>
      </c>
    </row>
    <row r="532" spans="2:65" s="1" customFormat="1" ht="16.5" customHeight="1" x14ac:dyDescent="0.2">
      <c r="B532" s="32"/>
      <c r="C532" s="125" t="s">
        <v>497</v>
      </c>
      <c r="D532" s="125" t="s">
        <v>182</v>
      </c>
      <c r="E532" s="126" t="s">
        <v>754</v>
      </c>
      <c r="F532" s="127" t="s">
        <v>755</v>
      </c>
      <c r="G532" s="128" t="s">
        <v>510</v>
      </c>
      <c r="H532" s="129">
        <v>6.28125</v>
      </c>
      <c r="I532" s="130"/>
      <c r="J532" s="131">
        <f>ROUND(I532*H532,2)</f>
        <v>0</v>
      </c>
      <c r="K532" s="127" t="s">
        <v>327</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756</v>
      </c>
    </row>
    <row r="533" spans="2:65" s="1" customFormat="1" ht="11.25" x14ac:dyDescent="0.2">
      <c r="B533" s="32"/>
      <c r="D533" s="151" t="s">
        <v>328</v>
      </c>
      <c r="F533" s="152" t="s">
        <v>757</v>
      </c>
      <c r="I533" s="140"/>
      <c r="L533" s="32"/>
      <c r="M533" s="141"/>
      <c r="T533" s="53"/>
      <c r="AT533" s="17" t="s">
        <v>328</v>
      </c>
      <c r="AU533" s="17" t="s">
        <v>79</v>
      </c>
    </row>
    <row r="534" spans="2:65" s="12" customFormat="1" ht="11.25" x14ac:dyDescent="0.2">
      <c r="B534" s="153"/>
      <c r="D534" s="138" t="s">
        <v>330</v>
      </c>
      <c r="E534" s="154" t="s">
        <v>19</v>
      </c>
      <c r="F534" s="155" t="s">
        <v>758</v>
      </c>
      <c r="H534" s="154" t="s">
        <v>19</v>
      </c>
      <c r="I534" s="156"/>
      <c r="L534" s="153"/>
      <c r="M534" s="157"/>
      <c r="T534" s="158"/>
      <c r="AT534" s="154" t="s">
        <v>330</v>
      </c>
      <c r="AU534" s="154" t="s">
        <v>79</v>
      </c>
      <c r="AV534" s="12" t="s">
        <v>77</v>
      </c>
      <c r="AW534" s="12" t="s">
        <v>31</v>
      </c>
      <c r="AX534" s="12" t="s">
        <v>69</v>
      </c>
      <c r="AY534" s="154" t="s">
        <v>181</v>
      </c>
    </row>
    <row r="535" spans="2:65" s="13" customFormat="1" ht="11.25" x14ac:dyDescent="0.2">
      <c r="B535" s="159"/>
      <c r="D535" s="138" t="s">
        <v>330</v>
      </c>
      <c r="E535" s="160" t="s">
        <v>19</v>
      </c>
      <c r="F535" s="161" t="s">
        <v>759</v>
      </c>
      <c r="H535" s="162">
        <v>6.28125</v>
      </c>
      <c r="I535" s="163"/>
      <c r="L535" s="159"/>
      <c r="M535" s="164"/>
      <c r="T535" s="165"/>
      <c r="AT535" s="160" t="s">
        <v>330</v>
      </c>
      <c r="AU535" s="160" t="s">
        <v>79</v>
      </c>
      <c r="AV535" s="13" t="s">
        <v>79</v>
      </c>
      <c r="AW535" s="13" t="s">
        <v>31</v>
      </c>
      <c r="AX535" s="13" t="s">
        <v>69</v>
      </c>
      <c r="AY535" s="160" t="s">
        <v>181</v>
      </c>
    </row>
    <row r="536" spans="2:65" s="14" customFormat="1" ht="11.25" x14ac:dyDescent="0.2">
      <c r="B536" s="166"/>
      <c r="D536" s="138" t="s">
        <v>330</v>
      </c>
      <c r="E536" s="167" t="s">
        <v>19</v>
      </c>
      <c r="F536" s="168" t="s">
        <v>333</v>
      </c>
      <c r="H536" s="169">
        <v>6.28125</v>
      </c>
      <c r="I536" s="170"/>
      <c r="L536" s="166"/>
      <c r="M536" s="171"/>
      <c r="T536" s="172"/>
      <c r="AT536" s="167" t="s">
        <v>330</v>
      </c>
      <c r="AU536" s="167" t="s">
        <v>79</v>
      </c>
      <c r="AV536" s="14" t="s">
        <v>187</v>
      </c>
      <c r="AW536" s="14" t="s">
        <v>31</v>
      </c>
      <c r="AX536" s="14" t="s">
        <v>77</v>
      </c>
      <c r="AY536" s="167" t="s">
        <v>181</v>
      </c>
    </row>
    <row r="537" spans="2:65" s="1" customFormat="1" ht="16.5" customHeight="1" x14ac:dyDescent="0.2">
      <c r="B537" s="32"/>
      <c r="C537" s="125" t="s">
        <v>760</v>
      </c>
      <c r="D537" s="125" t="s">
        <v>182</v>
      </c>
      <c r="E537" s="126" t="s">
        <v>761</v>
      </c>
      <c r="F537" s="127" t="s">
        <v>762</v>
      </c>
      <c r="G537" s="128" t="s">
        <v>326</v>
      </c>
      <c r="H537" s="129">
        <v>9.9750000000000005E-2</v>
      </c>
      <c r="I537" s="130"/>
      <c r="J537" s="131">
        <f>ROUND(I537*H537,2)</f>
        <v>0</v>
      </c>
      <c r="K537" s="127" t="s">
        <v>186</v>
      </c>
      <c r="L537" s="32"/>
      <c r="M537" s="132" t="s">
        <v>19</v>
      </c>
      <c r="N537" s="133" t="s">
        <v>40</v>
      </c>
      <c r="P537" s="134">
        <f>O537*H537</f>
        <v>0</v>
      </c>
      <c r="Q537" s="134">
        <v>0</v>
      </c>
      <c r="R537" s="134">
        <f>Q537*H537</f>
        <v>0</v>
      </c>
      <c r="S537" s="134">
        <v>0</v>
      </c>
      <c r="T537" s="135">
        <f>S537*H537</f>
        <v>0</v>
      </c>
      <c r="AR537" s="136" t="s">
        <v>187</v>
      </c>
      <c r="AT537" s="136" t="s">
        <v>182</v>
      </c>
      <c r="AU537" s="136" t="s">
        <v>79</v>
      </c>
      <c r="AY537" s="17" t="s">
        <v>181</v>
      </c>
      <c r="BE537" s="137">
        <f>IF(N537="základní",J537,0)</f>
        <v>0</v>
      </c>
      <c r="BF537" s="137">
        <f>IF(N537="snížená",J537,0)</f>
        <v>0</v>
      </c>
      <c r="BG537" s="137">
        <f>IF(N537="zákl. přenesená",J537,0)</f>
        <v>0</v>
      </c>
      <c r="BH537" s="137">
        <f>IF(N537="sníž. přenesená",J537,0)</f>
        <v>0</v>
      </c>
      <c r="BI537" s="137">
        <f>IF(N537="nulová",J537,0)</f>
        <v>0</v>
      </c>
      <c r="BJ537" s="17" t="s">
        <v>77</v>
      </c>
      <c r="BK537" s="137">
        <f>ROUND(I537*H537,2)</f>
        <v>0</v>
      </c>
      <c r="BL537" s="17" t="s">
        <v>187</v>
      </c>
      <c r="BM537" s="136" t="s">
        <v>763</v>
      </c>
    </row>
    <row r="538" spans="2:65" s="12" customFormat="1" ht="11.25" x14ac:dyDescent="0.2">
      <c r="B538" s="153"/>
      <c r="D538" s="138" t="s">
        <v>330</v>
      </c>
      <c r="E538" s="154" t="s">
        <v>19</v>
      </c>
      <c r="F538" s="155" t="s">
        <v>764</v>
      </c>
      <c r="H538" s="154" t="s">
        <v>19</v>
      </c>
      <c r="I538" s="156"/>
      <c r="L538" s="153"/>
      <c r="M538" s="157"/>
      <c r="T538" s="158"/>
      <c r="AT538" s="154" t="s">
        <v>330</v>
      </c>
      <c r="AU538" s="154" t="s">
        <v>79</v>
      </c>
      <c r="AV538" s="12" t="s">
        <v>77</v>
      </c>
      <c r="AW538" s="12" t="s">
        <v>31</v>
      </c>
      <c r="AX538" s="12" t="s">
        <v>69</v>
      </c>
      <c r="AY538" s="154" t="s">
        <v>181</v>
      </c>
    </row>
    <row r="539" spans="2:65" s="13" customFormat="1" ht="11.25" x14ac:dyDescent="0.2">
      <c r="B539" s="159"/>
      <c r="D539" s="138" t="s">
        <v>330</v>
      </c>
      <c r="E539" s="160" t="s">
        <v>19</v>
      </c>
      <c r="F539" s="161" t="s">
        <v>765</v>
      </c>
      <c r="H539" s="162">
        <v>9.9750000000000005E-2</v>
      </c>
      <c r="I539" s="163"/>
      <c r="L539" s="159"/>
      <c r="M539" s="164"/>
      <c r="T539" s="165"/>
      <c r="AT539" s="160" t="s">
        <v>330</v>
      </c>
      <c r="AU539" s="160" t="s">
        <v>79</v>
      </c>
      <c r="AV539" s="13" t="s">
        <v>79</v>
      </c>
      <c r="AW539" s="13" t="s">
        <v>31</v>
      </c>
      <c r="AX539" s="13" t="s">
        <v>69</v>
      </c>
      <c r="AY539" s="160" t="s">
        <v>181</v>
      </c>
    </row>
    <row r="540" spans="2:65" s="14" customFormat="1" ht="11.25" x14ac:dyDescent="0.2">
      <c r="B540" s="166"/>
      <c r="D540" s="138" t="s">
        <v>330</v>
      </c>
      <c r="E540" s="167" t="s">
        <v>19</v>
      </c>
      <c r="F540" s="168" t="s">
        <v>333</v>
      </c>
      <c r="H540" s="169">
        <v>9.9750000000000005E-2</v>
      </c>
      <c r="I540" s="170"/>
      <c r="L540" s="166"/>
      <c r="M540" s="171"/>
      <c r="T540" s="172"/>
      <c r="AT540" s="167" t="s">
        <v>330</v>
      </c>
      <c r="AU540" s="167" t="s">
        <v>79</v>
      </c>
      <c r="AV540" s="14" t="s">
        <v>187</v>
      </c>
      <c r="AW540" s="14" t="s">
        <v>31</v>
      </c>
      <c r="AX540" s="14" t="s">
        <v>77</v>
      </c>
      <c r="AY540" s="167" t="s">
        <v>181</v>
      </c>
    </row>
    <row r="541" spans="2:65" s="1" customFormat="1" ht="16.5" customHeight="1" x14ac:dyDescent="0.2">
      <c r="B541" s="32"/>
      <c r="C541" s="125" t="s">
        <v>500</v>
      </c>
      <c r="D541" s="125" t="s">
        <v>182</v>
      </c>
      <c r="E541" s="126" t="s">
        <v>766</v>
      </c>
      <c r="F541" s="127" t="s">
        <v>767</v>
      </c>
      <c r="G541" s="128" t="s">
        <v>326</v>
      </c>
      <c r="H541" s="129">
        <v>0.74256</v>
      </c>
      <c r="I541" s="130"/>
      <c r="J541" s="131">
        <f>ROUND(I541*H541,2)</f>
        <v>0</v>
      </c>
      <c r="K541" s="127" t="s">
        <v>327</v>
      </c>
      <c r="L541" s="32"/>
      <c r="M541" s="132" t="s">
        <v>19</v>
      </c>
      <c r="N541" s="133" t="s">
        <v>40</v>
      </c>
      <c r="P541" s="134">
        <f>O541*H541</f>
        <v>0</v>
      </c>
      <c r="Q541" s="134">
        <v>0</v>
      </c>
      <c r="R541" s="134">
        <f>Q541*H541</f>
        <v>0</v>
      </c>
      <c r="S541" s="134">
        <v>0</v>
      </c>
      <c r="T541" s="135">
        <f>S541*H541</f>
        <v>0</v>
      </c>
      <c r="AR541" s="136" t="s">
        <v>187</v>
      </c>
      <c r="AT541" s="136" t="s">
        <v>182</v>
      </c>
      <c r="AU541" s="136" t="s">
        <v>79</v>
      </c>
      <c r="AY541" s="17" t="s">
        <v>181</v>
      </c>
      <c r="BE541" s="137">
        <f>IF(N541="základní",J541,0)</f>
        <v>0</v>
      </c>
      <c r="BF541" s="137">
        <f>IF(N541="snížená",J541,0)</f>
        <v>0</v>
      </c>
      <c r="BG541" s="137">
        <f>IF(N541="zákl. přenesená",J541,0)</f>
        <v>0</v>
      </c>
      <c r="BH541" s="137">
        <f>IF(N541="sníž. přenesená",J541,0)</f>
        <v>0</v>
      </c>
      <c r="BI541" s="137">
        <f>IF(N541="nulová",J541,0)</f>
        <v>0</v>
      </c>
      <c r="BJ541" s="17" t="s">
        <v>77</v>
      </c>
      <c r="BK541" s="137">
        <f>ROUND(I541*H541,2)</f>
        <v>0</v>
      </c>
      <c r="BL541" s="17" t="s">
        <v>187</v>
      </c>
      <c r="BM541" s="136" t="s">
        <v>768</v>
      </c>
    </row>
    <row r="542" spans="2:65" s="1" customFormat="1" ht="11.25" x14ac:dyDescent="0.2">
      <c r="B542" s="32"/>
      <c r="D542" s="151" t="s">
        <v>328</v>
      </c>
      <c r="F542" s="152" t="s">
        <v>769</v>
      </c>
      <c r="I542" s="140"/>
      <c r="L542" s="32"/>
      <c r="M542" s="141"/>
      <c r="T542" s="53"/>
      <c r="AT542" s="17" t="s">
        <v>328</v>
      </c>
      <c r="AU542" s="17" t="s">
        <v>79</v>
      </c>
    </row>
    <row r="543" spans="2:65" s="12" customFormat="1" ht="11.25" x14ac:dyDescent="0.2">
      <c r="B543" s="153"/>
      <c r="D543" s="138" t="s">
        <v>330</v>
      </c>
      <c r="E543" s="154" t="s">
        <v>19</v>
      </c>
      <c r="F543" s="155" t="s">
        <v>770</v>
      </c>
      <c r="H543" s="154" t="s">
        <v>19</v>
      </c>
      <c r="I543" s="156"/>
      <c r="L543" s="153"/>
      <c r="M543" s="157"/>
      <c r="T543" s="158"/>
      <c r="AT543" s="154" t="s">
        <v>330</v>
      </c>
      <c r="AU543" s="154" t="s">
        <v>79</v>
      </c>
      <c r="AV543" s="12" t="s">
        <v>77</v>
      </c>
      <c r="AW543" s="12" t="s">
        <v>31</v>
      </c>
      <c r="AX543" s="12" t="s">
        <v>69</v>
      </c>
      <c r="AY543" s="154" t="s">
        <v>181</v>
      </c>
    </row>
    <row r="544" spans="2:65" s="13" customFormat="1" ht="11.25" x14ac:dyDescent="0.2">
      <c r="B544" s="159"/>
      <c r="D544" s="138" t="s">
        <v>330</v>
      </c>
      <c r="E544" s="160" t="s">
        <v>19</v>
      </c>
      <c r="F544" s="161" t="s">
        <v>771</v>
      </c>
      <c r="H544" s="162">
        <v>0.74256</v>
      </c>
      <c r="I544" s="163"/>
      <c r="L544" s="159"/>
      <c r="M544" s="164"/>
      <c r="T544" s="165"/>
      <c r="AT544" s="160" t="s">
        <v>330</v>
      </c>
      <c r="AU544" s="160" t="s">
        <v>79</v>
      </c>
      <c r="AV544" s="13" t="s">
        <v>79</v>
      </c>
      <c r="AW544" s="13" t="s">
        <v>31</v>
      </c>
      <c r="AX544" s="13" t="s">
        <v>69</v>
      </c>
      <c r="AY544" s="160" t="s">
        <v>181</v>
      </c>
    </row>
    <row r="545" spans="2:65" s="14" customFormat="1" ht="11.25" x14ac:dyDescent="0.2">
      <c r="B545" s="166"/>
      <c r="D545" s="138" t="s">
        <v>330</v>
      </c>
      <c r="E545" s="167" t="s">
        <v>19</v>
      </c>
      <c r="F545" s="168" t="s">
        <v>333</v>
      </c>
      <c r="H545" s="169">
        <v>0.74256</v>
      </c>
      <c r="I545" s="170"/>
      <c r="L545" s="166"/>
      <c r="M545" s="171"/>
      <c r="T545" s="172"/>
      <c r="AT545" s="167" t="s">
        <v>330</v>
      </c>
      <c r="AU545" s="167" t="s">
        <v>79</v>
      </c>
      <c r="AV545" s="14" t="s">
        <v>187</v>
      </c>
      <c r="AW545" s="14" t="s">
        <v>31</v>
      </c>
      <c r="AX545" s="14" t="s">
        <v>77</v>
      </c>
      <c r="AY545" s="167" t="s">
        <v>181</v>
      </c>
    </row>
    <row r="546" spans="2:65" s="1" customFormat="1" ht="16.5" customHeight="1" x14ac:dyDescent="0.2">
      <c r="B546" s="32"/>
      <c r="C546" s="125" t="s">
        <v>772</v>
      </c>
      <c r="D546" s="125" t="s">
        <v>182</v>
      </c>
      <c r="E546" s="126" t="s">
        <v>773</v>
      </c>
      <c r="F546" s="127" t="s">
        <v>774</v>
      </c>
      <c r="G546" s="128" t="s">
        <v>326</v>
      </c>
      <c r="H546" s="129">
        <v>48.640500000000003</v>
      </c>
      <c r="I546" s="130"/>
      <c r="J546" s="131">
        <f>ROUND(I546*H546,2)</f>
        <v>0</v>
      </c>
      <c r="K546" s="127" t="s">
        <v>327</v>
      </c>
      <c r="L546" s="32"/>
      <c r="M546" s="132" t="s">
        <v>19</v>
      </c>
      <c r="N546" s="133" t="s">
        <v>40</v>
      </c>
      <c r="P546" s="134">
        <f>O546*H546</f>
        <v>0</v>
      </c>
      <c r="Q546" s="134">
        <v>0</v>
      </c>
      <c r="R546" s="134">
        <f>Q546*H546</f>
        <v>0</v>
      </c>
      <c r="S546" s="134">
        <v>2.2000000000000002</v>
      </c>
      <c r="T546" s="135">
        <f>S546*H546</f>
        <v>107.00910000000002</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775</v>
      </c>
    </row>
    <row r="547" spans="2:65" s="1" customFormat="1" ht="11.25" x14ac:dyDescent="0.2">
      <c r="B547" s="32"/>
      <c r="D547" s="151" t="s">
        <v>328</v>
      </c>
      <c r="F547" s="152" t="s">
        <v>776</v>
      </c>
      <c r="I547" s="140"/>
      <c r="L547" s="32"/>
      <c r="M547" s="141"/>
      <c r="T547" s="53"/>
      <c r="AT547" s="17" t="s">
        <v>328</v>
      </c>
      <c r="AU547" s="17" t="s">
        <v>79</v>
      </c>
    </row>
    <row r="548" spans="2:65" s="12" customFormat="1" ht="11.25" x14ac:dyDescent="0.2">
      <c r="B548" s="153"/>
      <c r="D548" s="138" t="s">
        <v>330</v>
      </c>
      <c r="E548" s="154" t="s">
        <v>19</v>
      </c>
      <c r="F548" s="155" t="s">
        <v>777</v>
      </c>
      <c r="H548" s="154" t="s">
        <v>19</v>
      </c>
      <c r="I548" s="156"/>
      <c r="L548" s="153"/>
      <c r="M548" s="157"/>
      <c r="T548" s="158"/>
      <c r="AT548" s="154" t="s">
        <v>330</v>
      </c>
      <c r="AU548" s="154" t="s">
        <v>79</v>
      </c>
      <c r="AV548" s="12" t="s">
        <v>77</v>
      </c>
      <c r="AW548" s="12" t="s">
        <v>31</v>
      </c>
      <c r="AX548" s="12" t="s">
        <v>69</v>
      </c>
      <c r="AY548" s="154" t="s">
        <v>181</v>
      </c>
    </row>
    <row r="549" spans="2:65" s="12" customFormat="1" ht="11.25" x14ac:dyDescent="0.2">
      <c r="B549" s="153"/>
      <c r="D549" s="138" t="s">
        <v>330</v>
      </c>
      <c r="E549" s="154" t="s">
        <v>19</v>
      </c>
      <c r="F549" s="155" t="s">
        <v>778</v>
      </c>
      <c r="H549" s="154" t="s">
        <v>19</v>
      </c>
      <c r="I549" s="156"/>
      <c r="L549" s="153"/>
      <c r="M549" s="157"/>
      <c r="T549" s="158"/>
      <c r="AT549" s="154" t="s">
        <v>330</v>
      </c>
      <c r="AU549" s="154" t="s">
        <v>79</v>
      </c>
      <c r="AV549" s="12" t="s">
        <v>77</v>
      </c>
      <c r="AW549" s="12" t="s">
        <v>31</v>
      </c>
      <c r="AX549" s="12" t="s">
        <v>69</v>
      </c>
      <c r="AY549" s="154" t="s">
        <v>181</v>
      </c>
    </row>
    <row r="550" spans="2:65" s="13" customFormat="1" ht="33.75" x14ac:dyDescent="0.2">
      <c r="B550" s="159"/>
      <c r="D550" s="138" t="s">
        <v>330</v>
      </c>
      <c r="E550" s="160" t="s">
        <v>19</v>
      </c>
      <c r="F550" s="161" t="s">
        <v>779</v>
      </c>
      <c r="H550" s="162">
        <v>21.948</v>
      </c>
      <c r="I550" s="163"/>
      <c r="L550" s="159"/>
      <c r="M550" s="164"/>
      <c r="T550" s="165"/>
      <c r="AT550" s="160" t="s">
        <v>330</v>
      </c>
      <c r="AU550" s="160" t="s">
        <v>79</v>
      </c>
      <c r="AV550" s="13" t="s">
        <v>79</v>
      </c>
      <c r="AW550" s="13" t="s">
        <v>31</v>
      </c>
      <c r="AX550" s="13" t="s">
        <v>69</v>
      </c>
      <c r="AY550" s="160" t="s">
        <v>181</v>
      </c>
    </row>
    <row r="551" spans="2:65" s="12" customFormat="1" ht="11.25" x14ac:dyDescent="0.2">
      <c r="B551" s="153"/>
      <c r="D551" s="138" t="s">
        <v>330</v>
      </c>
      <c r="E551" s="154" t="s">
        <v>19</v>
      </c>
      <c r="F551" s="155" t="s">
        <v>780</v>
      </c>
      <c r="H551" s="154" t="s">
        <v>19</v>
      </c>
      <c r="I551" s="156"/>
      <c r="L551" s="153"/>
      <c r="M551" s="157"/>
      <c r="T551" s="158"/>
      <c r="AT551" s="154" t="s">
        <v>330</v>
      </c>
      <c r="AU551" s="154" t="s">
        <v>79</v>
      </c>
      <c r="AV551" s="12" t="s">
        <v>77</v>
      </c>
      <c r="AW551" s="12" t="s">
        <v>31</v>
      </c>
      <c r="AX551" s="12" t="s">
        <v>69</v>
      </c>
      <c r="AY551" s="154" t="s">
        <v>181</v>
      </c>
    </row>
    <row r="552" spans="2:65" s="13" customFormat="1" ht="33.75" x14ac:dyDescent="0.2">
      <c r="B552" s="159"/>
      <c r="D552" s="138" t="s">
        <v>330</v>
      </c>
      <c r="E552" s="160" t="s">
        <v>19</v>
      </c>
      <c r="F552" s="161" t="s">
        <v>781</v>
      </c>
      <c r="H552" s="162">
        <v>12.1195</v>
      </c>
      <c r="I552" s="163"/>
      <c r="L552" s="159"/>
      <c r="M552" s="164"/>
      <c r="T552" s="165"/>
      <c r="AT552" s="160" t="s">
        <v>330</v>
      </c>
      <c r="AU552" s="160" t="s">
        <v>79</v>
      </c>
      <c r="AV552" s="13" t="s">
        <v>79</v>
      </c>
      <c r="AW552" s="13" t="s">
        <v>31</v>
      </c>
      <c r="AX552" s="13" t="s">
        <v>69</v>
      </c>
      <c r="AY552" s="160" t="s">
        <v>181</v>
      </c>
    </row>
    <row r="553" spans="2:65" s="13" customFormat="1" ht="11.25" x14ac:dyDescent="0.2">
      <c r="B553" s="159"/>
      <c r="D553" s="138" t="s">
        <v>330</v>
      </c>
      <c r="E553" s="160" t="s">
        <v>19</v>
      </c>
      <c r="F553" s="161" t="s">
        <v>782</v>
      </c>
      <c r="H553" s="162">
        <v>6.2805</v>
      </c>
      <c r="I553" s="163"/>
      <c r="L553" s="159"/>
      <c r="M553" s="164"/>
      <c r="T553" s="165"/>
      <c r="AT553" s="160" t="s">
        <v>330</v>
      </c>
      <c r="AU553" s="160" t="s">
        <v>79</v>
      </c>
      <c r="AV553" s="13" t="s">
        <v>79</v>
      </c>
      <c r="AW553" s="13" t="s">
        <v>31</v>
      </c>
      <c r="AX553" s="13" t="s">
        <v>69</v>
      </c>
      <c r="AY553" s="160" t="s">
        <v>181</v>
      </c>
    </row>
    <row r="554" spans="2:65" s="13" customFormat="1" ht="11.25" x14ac:dyDescent="0.2">
      <c r="B554" s="159"/>
      <c r="D554" s="138" t="s">
        <v>330</v>
      </c>
      <c r="E554" s="160" t="s">
        <v>19</v>
      </c>
      <c r="F554" s="161" t="s">
        <v>783</v>
      </c>
      <c r="H554" s="162">
        <v>8.2925000000000004</v>
      </c>
      <c r="I554" s="163"/>
      <c r="L554" s="159"/>
      <c r="M554" s="164"/>
      <c r="T554" s="165"/>
      <c r="AT554" s="160" t="s">
        <v>330</v>
      </c>
      <c r="AU554" s="160" t="s">
        <v>79</v>
      </c>
      <c r="AV554" s="13" t="s">
        <v>79</v>
      </c>
      <c r="AW554" s="13" t="s">
        <v>31</v>
      </c>
      <c r="AX554" s="13" t="s">
        <v>69</v>
      </c>
      <c r="AY554" s="160" t="s">
        <v>181</v>
      </c>
    </row>
    <row r="555" spans="2:65" s="14" customFormat="1" ht="11.25" x14ac:dyDescent="0.2">
      <c r="B555" s="166"/>
      <c r="D555" s="138" t="s">
        <v>330</v>
      </c>
      <c r="E555" s="167" t="s">
        <v>19</v>
      </c>
      <c r="F555" s="168" t="s">
        <v>333</v>
      </c>
      <c r="H555" s="169">
        <v>48.640500000000003</v>
      </c>
      <c r="I555" s="170"/>
      <c r="L555" s="166"/>
      <c r="M555" s="171"/>
      <c r="T555" s="172"/>
      <c r="AT555" s="167" t="s">
        <v>330</v>
      </c>
      <c r="AU555" s="167" t="s">
        <v>79</v>
      </c>
      <c r="AV555" s="14" t="s">
        <v>187</v>
      </c>
      <c r="AW555" s="14" t="s">
        <v>31</v>
      </c>
      <c r="AX555" s="14" t="s">
        <v>77</v>
      </c>
      <c r="AY555" s="167" t="s">
        <v>181</v>
      </c>
    </row>
    <row r="556" spans="2:65" s="1" customFormat="1" ht="21.75" customHeight="1" x14ac:dyDescent="0.2">
      <c r="B556" s="32"/>
      <c r="C556" s="125" t="s">
        <v>784</v>
      </c>
      <c r="D556" s="125" t="s">
        <v>182</v>
      </c>
      <c r="E556" s="126" t="s">
        <v>785</v>
      </c>
      <c r="F556" s="127" t="s">
        <v>786</v>
      </c>
      <c r="G556" s="128" t="s">
        <v>326</v>
      </c>
      <c r="H556" s="129">
        <v>48.640500000000003</v>
      </c>
      <c r="I556" s="130"/>
      <c r="J556" s="131">
        <f>ROUND(I556*H556,2)</f>
        <v>0</v>
      </c>
      <c r="K556" s="127" t="s">
        <v>327</v>
      </c>
      <c r="L556" s="32"/>
      <c r="M556" s="132" t="s">
        <v>19</v>
      </c>
      <c r="N556" s="133" t="s">
        <v>40</v>
      </c>
      <c r="P556" s="134">
        <f>O556*H556</f>
        <v>0</v>
      </c>
      <c r="Q556" s="134">
        <v>0</v>
      </c>
      <c r="R556" s="134">
        <f>Q556*H556</f>
        <v>0</v>
      </c>
      <c r="S556" s="134">
        <v>4.3999999999999997E-2</v>
      </c>
      <c r="T556" s="135">
        <f>S556*H556</f>
        <v>2.1401819999999998</v>
      </c>
      <c r="AR556" s="136" t="s">
        <v>187</v>
      </c>
      <c r="AT556" s="136" t="s">
        <v>182</v>
      </c>
      <c r="AU556" s="136" t="s">
        <v>79</v>
      </c>
      <c r="AY556" s="17" t="s">
        <v>181</v>
      </c>
      <c r="BE556" s="137">
        <f>IF(N556="základní",J556,0)</f>
        <v>0</v>
      </c>
      <c r="BF556" s="137">
        <f>IF(N556="snížená",J556,0)</f>
        <v>0</v>
      </c>
      <c r="BG556" s="137">
        <f>IF(N556="zákl. přenesená",J556,0)</f>
        <v>0</v>
      </c>
      <c r="BH556" s="137">
        <f>IF(N556="sníž. přenesená",J556,0)</f>
        <v>0</v>
      </c>
      <c r="BI556" s="137">
        <f>IF(N556="nulová",J556,0)</f>
        <v>0</v>
      </c>
      <c r="BJ556" s="17" t="s">
        <v>77</v>
      </c>
      <c r="BK556" s="137">
        <f>ROUND(I556*H556,2)</f>
        <v>0</v>
      </c>
      <c r="BL556" s="17" t="s">
        <v>187</v>
      </c>
      <c r="BM556" s="136" t="s">
        <v>787</v>
      </c>
    </row>
    <row r="557" spans="2:65" s="1" customFormat="1" ht="11.25" x14ac:dyDescent="0.2">
      <c r="B557" s="32"/>
      <c r="D557" s="151" t="s">
        <v>328</v>
      </c>
      <c r="F557" s="152" t="s">
        <v>788</v>
      </c>
      <c r="I557" s="140"/>
      <c r="L557" s="32"/>
      <c r="M557" s="141"/>
      <c r="T557" s="53"/>
      <c r="AT557" s="17" t="s">
        <v>328</v>
      </c>
      <c r="AU557" s="17" t="s">
        <v>79</v>
      </c>
    </row>
    <row r="558" spans="2:65" s="12" customFormat="1" ht="11.25" x14ac:dyDescent="0.2">
      <c r="B558" s="153"/>
      <c r="D558" s="138" t="s">
        <v>330</v>
      </c>
      <c r="E558" s="154" t="s">
        <v>19</v>
      </c>
      <c r="F558" s="155" t="s">
        <v>789</v>
      </c>
      <c r="H558" s="154" t="s">
        <v>19</v>
      </c>
      <c r="I558" s="156"/>
      <c r="L558" s="153"/>
      <c r="M558" s="157"/>
      <c r="T558" s="158"/>
      <c r="AT558" s="154" t="s">
        <v>330</v>
      </c>
      <c r="AU558" s="154" t="s">
        <v>79</v>
      </c>
      <c r="AV558" s="12" t="s">
        <v>77</v>
      </c>
      <c r="AW558" s="12" t="s">
        <v>31</v>
      </c>
      <c r="AX558" s="12" t="s">
        <v>69</v>
      </c>
      <c r="AY558" s="154" t="s">
        <v>181</v>
      </c>
    </row>
    <row r="559" spans="2:65" s="12" customFormat="1" ht="11.25" x14ac:dyDescent="0.2">
      <c r="B559" s="153"/>
      <c r="D559" s="138" t="s">
        <v>330</v>
      </c>
      <c r="E559" s="154" t="s">
        <v>19</v>
      </c>
      <c r="F559" s="155" t="s">
        <v>778</v>
      </c>
      <c r="H559" s="154" t="s">
        <v>19</v>
      </c>
      <c r="I559" s="156"/>
      <c r="L559" s="153"/>
      <c r="M559" s="157"/>
      <c r="T559" s="158"/>
      <c r="AT559" s="154" t="s">
        <v>330</v>
      </c>
      <c r="AU559" s="154" t="s">
        <v>79</v>
      </c>
      <c r="AV559" s="12" t="s">
        <v>77</v>
      </c>
      <c r="AW559" s="12" t="s">
        <v>31</v>
      </c>
      <c r="AX559" s="12" t="s">
        <v>69</v>
      </c>
      <c r="AY559" s="154" t="s">
        <v>181</v>
      </c>
    </row>
    <row r="560" spans="2:65" s="13" customFormat="1" ht="33.75" x14ac:dyDescent="0.2">
      <c r="B560" s="159"/>
      <c r="D560" s="138" t="s">
        <v>330</v>
      </c>
      <c r="E560" s="160" t="s">
        <v>19</v>
      </c>
      <c r="F560" s="161" t="s">
        <v>779</v>
      </c>
      <c r="H560" s="162">
        <v>21.948</v>
      </c>
      <c r="I560" s="163"/>
      <c r="L560" s="159"/>
      <c r="M560" s="164"/>
      <c r="T560" s="165"/>
      <c r="AT560" s="160" t="s">
        <v>330</v>
      </c>
      <c r="AU560" s="160" t="s">
        <v>79</v>
      </c>
      <c r="AV560" s="13" t="s">
        <v>79</v>
      </c>
      <c r="AW560" s="13" t="s">
        <v>31</v>
      </c>
      <c r="AX560" s="13" t="s">
        <v>69</v>
      </c>
      <c r="AY560" s="160" t="s">
        <v>181</v>
      </c>
    </row>
    <row r="561" spans="2:65" s="12" customFormat="1" ht="11.25" x14ac:dyDescent="0.2">
      <c r="B561" s="153"/>
      <c r="D561" s="138" t="s">
        <v>330</v>
      </c>
      <c r="E561" s="154" t="s">
        <v>19</v>
      </c>
      <c r="F561" s="155" t="s">
        <v>780</v>
      </c>
      <c r="H561" s="154" t="s">
        <v>19</v>
      </c>
      <c r="I561" s="156"/>
      <c r="L561" s="153"/>
      <c r="M561" s="157"/>
      <c r="T561" s="158"/>
      <c r="AT561" s="154" t="s">
        <v>330</v>
      </c>
      <c r="AU561" s="154" t="s">
        <v>79</v>
      </c>
      <c r="AV561" s="12" t="s">
        <v>77</v>
      </c>
      <c r="AW561" s="12" t="s">
        <v>31</v>
      </c>
      <c r="AX561" s="12" t="s">
        <v>69</v>
      </c>
      <c r="AY561" s="154" t="s">
        <v>181</v>
      </c>
    </row>
    <row r="562" spans="2:65" s="13" customFormat="1" ht="33.75" x14ac:dyDescent="0.2">
      <c r="B562" s="159"/>
      <c r="D562" s="138" t="s">
        <v>330</v>
      </c>
      <c r="E562" s="160" t="s">
        <v>19</v>
      </c>
      <c r="F562" s="161" t="s">
        <v>781</v>
      </c>
      <c r="H562" s="162">
        <v>12.1195</v>
      </c>
      <c r="I562" s="163"/>
      <c r="L562" s="159"/>
      <c r="M562" s="164"/>
      <c r="T562" s="165"/>
      <c r="AT562" s="160" t="s">
        <v>330</v>
      </c>
      <c r="AU562" s="160" t="s">
        <v>79</v>
      </c>
      <c r="AV562" s="13" t="s">
        <v>79</v>
      </c>
      <c r="AW562" s="13" t="s">
        <v>31</v>
      </c>
      <c r="AX562" s="13" t="s">
        <v>69</v>
      </c>
      <c r="AY562" s="160" t="s">
        <v>181</v>
      </c>
    </row>
    <row r="563" spans="2:65" s="13" customFormat="1" ht="11.25" x14ac:dyDescent="0.2">
      <c r="B563" s="159"/>
      <c r="D563" s="138" t="s">
        <v>330</v>
      </c>
      <c r="E563" s="160" t="s">
        <v>19</v>
      </c>
      <c r="F563" s="161" t="s">
        <v>782</v>
      </c>
      <c r="H563" s="162">
        <v>6.2805</v>
      </c>
      <c r="I563" s="163"/>
      <c r="L563" s="159"/>
      <c r="M563" s="164"/>
      <c r="T563" s="165"/>
      <c r="AT563" s="160" t="s">
        <v>330</v>
      </c>
      <c r="AU563" s="160" t="s">
        <v>79</v>
      </c>
      <c r="AV563" s="13" t="s">
        <v>79</v>
      </c>
      <c r="AW563" s="13" t="s">
        <v>31</v>
      </c>
      <c r="AX563" s="13" t="s">
        <v>69</v>
      </c>
      <c r="AY563" s="160" t="s">
        <v>181</v>
      </c>
    </row>
    <row r="564" spans="2:65" s="13" customFormat="1" ht="11.25" x14ac:dyDescent="0.2">
      <c r="B564" s="159"/>
      <c r="D564" s="138" t="s">
        <v>330</v>
      </c>
      <c r="E564" s="160" t="s">
        <v>19</v>
      </c>
      <c r="F564" s="161" t="s">
        <v>783</v>
      </c>
      <c r="H564" s="162">
        <v>8.2925000000000004</v>
      </c>
      <c r="I564" s="163"/>
      <c r="L564" s="159"/>
      <c r="M564" s="164"/>
      <c r="T564" s="165"/>
      <c r="AT564" s="160" t="s">
        <v>330</v>
      </c>
      <c r="AU564" s="160" t="s">
        <v>79</v>
      </c>
      <c r="AV564" s="13" t="s">
        <v>79</v>
      </c>
      <c r="AW564" s="13" t="s">
        <v>31</v>
      </c>
      <c r="AX564" s="13" t="s">
        <v>69</v>
      </c>
      <c r="AY564" s="160" t="s">
        <v>181</v>
      </c>
    </row>
    <row r="565" spans="2:65" s="14" customFormat="1" ht="11.25" x14ac:dyDescent="0.2">
      <c r="B565" s="166"/>
      <c r="D565" s="138" t="s">
        <v>330</v>
      </c>
      <c r="E565" s="167" t="s">
        <v>19</v>
      </c>
      <c r="F565" s="168" t="s">
        <v>333</v>
      </c>
      <c r="H565" s="169">
        <v>48.640500000000003</v>
      </c>
      <c r="I565" s="170"/>
      <c r="L565" s="166"/>
      <c r="M565" s="171"/>
      <c r="T565" s="172"/>
      <c r="AT565" s="167" t="s">
        <v>330</v>
      </c>
      <c r="AU565" s="167" t="s">
        <v>79</v>
      </c>
      <c r="AV565" s="14" t="s">
        <v>187</v>
      </c>
      <c r="AW565" s="14" t="s">
        <v>31</v>
      </c>
      <c r="AX565" s="14" t="s">
        <v>77</v>
      </c>
      <c r="AY565" s="167" t="s">
        <v>181</v>
      </c>
    </row>
    <row r="566" spans="2:65" s="1" customFormat="1" ht="16.5" customHeight="1" x14ac:dyDescent="0.2">
      <c r="B566" s="32"/>
      <c r="C566" s="125" t="s">
        <v>502</v>
      </c>
      <c r="D566" s="125" t="s">
        <v>182</v>
      </c>
      <c r="E566" s="126" t="s">
        <v>790</v>
      </c>
      <c r="F566" s="127" t="s">
        <v>791</v>
      </c>
      <c r="G566" s="128" t="s">
        <v>510</v>
      </c>
      <c r="H566" s="129">
        <v>248.9</v>
      </c>
      <c r="I566" s="130"/>
      <c r="J566" s="131">
        <f>ROUND(I566*H566,2)</f>
        <v>0</v>
      </c>
      <c r="K566" s="127" t="s">
        <v>327</v>
      </c>
      <c r="L566" s="32"/>
      <c r="M566" s="132" t="s">
        <v>19</v>
      </c>
      <c r="N566" s="133" t="s">
        <v>40</v>
      </c>
      <c r="P566" s="134">
        <f>O566*H566</f>
        <v>0</v>
      </c>
      <c r="Q566" s="134">
        <v>0</v>
      </c>
      <c r="R566" s="134">
        <f>Q566*H566</f>
        <v>0</v>
      </c>
      <c r="S566" s="134">
        <v>0</v>
      </c>
      <c r="T566" s="135">
        <f>S566*H566</f>
        <v>0</v>
      </c>
      <c r="AR566" s="136" t="s">
        <v>187</v>
      </c>
      <c r="AT566" s="136" t="s">
        <v>182</v>
      </c>
      <c r="AU566" s="136" t="s">
        <v>79</v>
      </c>
      <c r="AY566" s="17" t="s">
        <v>181</v>
      </c>
      <c r="BE566" s="137">
        <f>IF(N566="základní",J566,0)</f>
        <v>0</v>
      </c>
      <c r="BF566" s="137">
        <f>IF(N566="snížená",J566,0)</f>
        <v>0</v>
      </c>
      <c r="BG566" s="137">
        <f>IF(N566="zákl. přenesená",J566,0)</f>
        <v>0</v>
      </c>
      <c r="BH566" s="137">
        <f>IF(N566="sníž. přenesená",J566,0)</f>
        <v>0</v>
      </c>
      <c r="BI566" s="137">
        <f>IF(N566="nulová",J566,0)</f>
        <v>0</v>
      </c>
      <c r="BJ566" s="17" t="s">
        <v>77</v>
      </c>
      <c r="BK566" s="137">
        <f>ROUND(I566*H566,2)</f>
        <v>0</v>
      </c>
      <c r="BL566" s="17" t="s">
        <v>187</v>
      </c>
      <c r="BM566" s="136" t="s">
        <v>792</v>
      </c>
    </row>
    <row r="567" spans="2:65" s="1" customFormat="1" ht="11.25" x14ac:dyDescent="0.2">
      <c r="B567" s="32"/>
      <c r="D567" s="151" t="s">
        <v>328</v>
      </c>
      <c r="F567" s="152" t="s">
        <v>793</v>
      </c>
      <c r="I567" s="140"/>
      <c r="L567" s="32"/>
      <c r="M567" s="141"/>
      <c r="T567" s="53"/>
      <c r="AT567" s="17" t="s">
        <v>328</v>
      </c>
      <c r="AU567" s="17" t="s">
        <v>79</v>
      </c>
    </row>
    <row r="568" spans="2:65" s="1" customFormat="1" ht="29.25" x14ac:dyDescent="0.2">
      <c r="B568" s="32"/>
      <c r="D568" s="138" t="s">
        <v>214</v>
      </c>
      <c r="F568" s="139" t="s">
        <v>794</v>
      </c>
      <c r="I568" s="140"/>
      <c r="L568" s="32"/>
      <c r="M568" s="141"/>
      <c r="T568" s="53"/>
      <c r="AT568" s="17" t="s">
        <v>214</v>
      </c>
      <c r="AU568" s="17" t="s">
        <v>79</v>
      </c>
    </row>
    <row r="569" spans="2:65" s="12" customFormat="1" ht="11.25" x14ac:dyDescent="0.2">
      <c r="B569" s="153"/>
      <c r="D569" s="138" t="s">
        <v>330</v>
      </c>
      <c r="E569" s="154" t="s">
        <v>19</v>
      </c>
      <c r="F569" s="155" t="s">
        <v>795</v>
      </c>
      <c r="H569" s="154" t="s">
        <v>19</v>
      </c>
      <c r="I569" s="156"/>
      <c r="L569" s="153"/>
      <c r="M569" s="157"/>
      <c r="T569" s="158"/>
      <c r="AT569" s="154" t="s">
        <v>330</v>
      </c>
      <c r="AU569" s="154" t="s">
        <v>79</v>
      </c>
      <c r="AV569" s="12" t="s">
        <v>77</v>
      </c>
      <c r="AW569" s="12" t="s">
        <v>31</v>
      </c>
      <c r="AX569" s="12" t="s">
        <v>69</v>
      </c>
      <c r="AY569" s="154" t="s">
        <v>181</v>
      </c>
    </row>
    <row r="570" spans="2:65" s="13" customFormat="1" ht="33.75" x14ac:dyDescent="0.2">
      <c r="B570" s="159"/>
      <c r="D570" s="138" t="s">
        <v>330</v>
      </c>
      <c r="E570" s="160" t="s">
        <v>19</v>
      </c>
      <c r="F570" s="161" t="s">
        <v>796</v>
      </c>
      <c r="H570" s="162">
        <v>137.52000000000001</v>
      </c>
      <c r="I570" s="163"/>
      <c r="L570" s="159"/>
      <c r="M570" s="164"/>
      <c r="T570" s="165"/>
      <c r="AT570" s="160" t="s">
        <v>330</v>
      </c>
      <c r="AU570" s="160" t="s">
        <v>79</v>
      </c>
      <c r="AV570" s="13" t="s">
        <v>79</v>
      </c>
      <c r="AW570" s="13" t="s">
        <v>31</v>
      </c>
      <c r="AX570" s="13" t="s">
        <v>69</v>
      </c>
      <c r="AY570" s="160" t="s">
        <v>181</v>
      </c>
    </row>
    <row r="571" spans="2:65" s="13" customFormat="1" ht="11.25" x14ac:dyDescent="0.2">
      <c r="B571" s="159"/>
      <c r="D571" s="138" t="s">
        <v>330</v>
      </c>
      <c r="E571" s="160" t="s">
        <v>19</v>
      </c>
      <c r="F571" s="161" t="s">
        <v>797</v>
      </c>
      <c r="H571" s="162">
        <v>107.78</v>
      </c>
      <c r="I571" s="163"/>
      <c r="L571" s="159"/>
      <c r="M571" s="164"/>
      <c r="T571" s="165"/>
      <c r="AT571" s="160" t="s">
        <v>330</v>
      </c>
      <c r="AU571" s="160" t="s">
        <v>79</v>
      </c>
      <c r="AV571" s="13" t="s">
        <v>79</v>
      </c>
      <c r="AW571" s="13" t="s">
        <v>31</v>
      </c>
      <c r="AX571" s="13" t="s">
        <v>69</v>
      </c>
      <c r="AY571" s="160" t="s">
        <v>181</v>
      </c>
    </row>
    <row r="572" spans="2:65" s="13" customFormat="1" ht="11.25" x14ac:dyDescent="0.2">
      <c r="B572" s="159"/>
      <c r="D572" s="138" t="s">
        <v>330</v>
      </c>
      <c r="E572" s="160" t="s">
        <v>19</v>
      </c>
      <c r="F572" s="161" t="s">
        <v>798</v>
      </c>
      <c r="H572" s="162">
        <v>3.15</v>
      </c>
      <c r="I572" s="163"/>
      <c r="L572" s="159"/>
      <c r="M572" s="164"/>
      <c r="T572" s="165"/>
      <c r="AT572" s="160" t="s">
        <v>330</v>
      </c>
      <c r="AU572" s="160" t="s">
        <v>79</v>
      </c>
      <c r="AV572" s="13" t="s">
        <v>79</v>
      </c>
      <c r="AW572" s="13" t="s">
        <v>31</v>
      </c>
      <c r="AX572" s="13" t="s">
        <v>69</v>
      </c>
      <c r="AY572" s="160" t="s">
        <v>181</v>
      </c>
    </row>
    <row r="573" spans="2:65" s="13" customFormat="1" ht="11.25" x14ac:dyDescent="0.2">
      <c r="B573" s="159"/>
      <c r="D573" s="138" t="s">
        <v>330</v>
      </c>
      <c r="E573" s="160" t="s">
        <v>19</v>
      </c>
      <c r="F573" s="161" t="s">
        <v>799</v>
      </c>
      <c r="H573" s="162">
        <v>0.45</v>
      </c>
      <c r="I573" s="163"/>
      <c r="L573" s="159"/>
      <c r="M573" s="164"/>
      <c r="T573" s="165"/>
      <c r="AT573" s="160" t="s">
        <v>330</v>
      </c>
      <c r="AU573" s="160" t="s">
        <v>79</v>
      </c>
      <c r="AV573" s="13" t="s">
        <v>79</v>
      </c>
      <c r="AW573" s="13" t="s">
        <v>31</v>
      </c>
      <c r="AX573" s="13" t="s">
        <v>69</v>
      </c>
      <c r="AY573" s="160" t="s">
        <v>181</v>
      </c>
    </row>
    <row r="574" spans="2:65" s="14" customFormat="1" ht="11.25" x14ac:dyDescent="0.2">
      <c r="B574" s="166"/>
      <c r="D574" s="138" t="s">
        <v>330</v>
      </c>
      <c r="E574" s="167" t="s">
        <v>19</v>
      </c>
      <c r="F574" s="168" t="s">
        <v>333</v>
      </c>
      <c r="H574" s="169">
        <v>248.9</v>
      </c>
      <c r="I574" s="170"/>
      <c r="L574" s="166"/>
      <c r="M574" s="171"/>
      <c r="T574" s="172"/>
      <c r="AT574" s="167" t="s">
        <v>330</v>
      </c>
      <c r="AU574" s="167" t="s">
        <v>79</v>
      </c>
      <c r="AV574" s="14" t="s">
        <v>187</v>
      </c>
      <c r="AW574" s="14" t="s">
        <v>31</v>
      </c>
      <c r="AX574" s="14" t="s">
        <v>77</v>
      </c>
      <c r="AY574" s="167" t="s">
        <v>181</v>
      </c>
    </row>
    <row r="575" spans="2:65" s="1" customFormat="1" ht="16.5" customHeight="1" x14ac:dyDescent="0.2">
      <c r="B575" s="32"/>
      <c r="C575" s="125" t="s">
        <v>800</v>
      </c>
      <c r="D575" s="125" t="s">
        <v>182</v>
      </c>
      <c r="E575" s="126" t="s">
        <v>801</v>
      </c>
      <c r="F575" s="127" t="s">
        <v>802</v>
      </c>
      <c r="G575" s="128" t="s">
        <v>636</v>
      </c>
      <c r="H575" s="129">
        <v>113.1</v>
      </c>
      <c r="I575" s="130"/>
      <c r="J575" s="131">
        <f>ROUND(I575*H575,2)</f>
        <v>0</v>
      </c>
      <c r="K575" s="127" t="s">
        <v>327</v>
      </c>
      <c r="L575" s="32"/>
      <c r="M575" s="132" t="s">
        <v>19</v>
      </c>
      <c r="N575" s="133" t="s">
        <v>40</v>
      </c>
      <c r="P575" s="134">
        <f>O575*H575</f>
        <v>0</v>
      </c>
      <c r="Q575" s="134">
        <v>0</v>
      </c>
      <c r="R575" s="134">
        <f>Q575*H575</f>
        <v>0</v>
      </c>
      <c r="S575" s="134">
        <v>0</v>
      </c>
      <c r="T575" s="135">
        <f>S575*H575</f>
        <v>0</v>
      </c>
      <c r="AR575" s="136" t="s">
        <v>187</v>
      </c>
      <c r="AT575" s="136" t="s">
        <v>182</v>
      </c>
      <c r="AU575" s="136" t="s">
        <v>79</v>
      </c>
      <c r="AY575" s="17" t="s">
        <v>181</v>
      </c>
      <c r="BE575" s="137">
        <f>IF(N575="základní",J575,0)</f>
        <v>0</v>
      </c>
      <c r="BF575" s="137">
        <f>IF(N575="snížená",J575,0)</f>
        <v>0</v>
      </c>
      <c r="BG575" s="137">
        <f>IF(N575="zákl. přenesená",J575,0)</f>
        <v>0</v>
      </c>
      <c r="BH575" s="137">
        <f>IF(N575="sníž. přenesená",J575,0)</f>
        <v>0</v>
      </c>
      <c r="BI575" s="137">
        <f>IF(N575="nulová",J575,0)</f>
        <v>0</v>
      </c>
      <c r="BJ575" s="17" t="s">
        <v>77</v>
      </c>
      <c r="BK575" s="137">
        <f>ROUND(I575*H575,2)</f>
        <v>0</v>
      </c>
      <c r="BL575" s="17" t="s">
        <v>187</v>
      </c>
      <c r="BM575" s="136" t="s">
        <v>803</v>
      </c>
    </row>
    <row r="576" spans="2:65" s="1" customFormat="1" ht="11.25" x14ac:dyDescent="0.2">
      <c r="B576" s="32"/>
      <c r="D576" s="151" t="s">
        <v>328</v>
      </c>
      <c r="F576" s="152" t="s">
        <v>804</v>
      </c>
      <c r="I576" s="140"/>
      <c r="L576" s="32"/>
      <c r="M576" s="141"/>
      <c r="T576" s="53"/>
      <c r="AT576" s="17" t="s">
        <v>328</v>
      </c>
      <c r="AU576" s="17" t="s">
        <v>79</v>
      </c>
    </row>
    <row r="577" spans="2:65" s="1" customFormat="1" ht="19.5" x14ac:dyDescent="0.2">
      <c r="B577" s="32"/>
      <c r="D577" s="138" t="s">
        <v>214</v>
      </c>
      <c r="F577" s="139" t="s">
        <v>805</v>
      </c>
      <c r="I577" s="140"/>
      <c r="L577" s="32"/>
      <c r="M577" s="141"/>
      <c r="T577" s="53"/>
      <c r="AT577" s="17" t="s">
        <v>214</v>
      </c>
      <c r="AU577" s="17" t="s">
        <v>79</v>
      </c>
    </row>
    <row r="578" spans="2:65" s="12" customFormat="1" ht="11.25" x14ac:dyDescent="0.2">
      <c r="B578" s="153"/>
      <c r="D578" s="138" t="s">
        <v>330</v>
      </c>
      <c r="E578" s="154" t="s">
        <v>19</v>
      </c>
      <c r="F578" s="155" t="s">
        <v>806</v>
      </c>
      <c r="H578" s="154" t="s">
        <v>19</v>
      </c>
      <c r="I578" s="156"/>
      <c r="L578" s="153"/>
      <c r="M578" s="157"/>
      <c r="T578" s="158"/>
      <c r="AT578" s="154" t="s">
        <v>330</v>
      </c>
      <c r="AU578" s="154" t="s">
        <v>79</v>
      </c>
      <c r="AV578" s="12" t="s">
        <v>77</v>
      </c>
      <c r="AW578" s="12" t="s">
        <v>31</v>
      </c>
      <c r="AX578" s="12" t="s">
        <v>69</v>
      </c>
      <c r="AY578" s="154" t="s">
        <v>181</v>
      </c>
    </row>
    <row r="579" spans="2:65" s="13" customFormat="1" ht="11.25" x14ac:dyDescent="0.2">
      <c r="B579" s="159"/>
      <c r="D579" s="138" t="s">
        <v>330</v>
      </c>
      <c r="E579" s="160" t="s">
        <v>19</v>
      </c>
      <c r="F579" s="161" t="s">
        <v>807</v>
      </c>
      <c r="H579" s="162">
        <v>82.1</v>
      </c>
      <c r="I579" s="163"/>
      <c r="L579" s="159"/>
      <c r="M579" s="164"/>
      <c r="T579" s="165"/>
      <c r="AT579" s="160" t="s">
        <v>330</v>
      </c>
      <c r="AU579" s="160" t="s">
        <v>79</v>
      </c>
      <c r="AV579" s="13" t="s">
        <v>79</v>
      </c>
      <c r="AW579" s="13" t="s">
        <v>31</v>
      </c>
      <c r="AX579" s="13" t="s">
        <v>69</v>
      </c>
      <c r="AY579" s="160" t="s">
        <v>181</v>
      </c>
    </row>
    <row r="580" spans="2:65" s="13" customFormat="1" ht="11.25" x14ac:dyDescent="0.2">
      <c r="B580" s="159"/>
      <c r="D580" s="138" t="s">
        <v>330</v>
      </c>
      <c r="E580" s="160" t="s">
        <v>19</v>
      </c>
      <c r="F580" s="161" t="s">
        <v>808</v>
      </c>
      <c r="H580" s="162">
        <v>19.5</v>
      </c>
      <c r="I580" s="163"/>
      <c r="L580" s="159"/>
      <c r="M580" s="164"/>
      <c r="T580" s="165"/>
      <c r="AT580" s="160" t="s">
        <v>330</v>
      </c>
      <c r="AU580" s="160" t="s">
        <v>79</v>
      </c>
      <c r="AV580" s="13" t="s">
        <v>79</v>
      </c>
      <c r="AW580" s="13" t="s">
        <v>31</v>
      </c>
      <c r="AX580" s="13" t="s">
        <v>69</v>
      </c>
      <c r="AY580" s="160" t="s">
        <v>181</v>
      </c>
    </row>
    <row r="581" spans="2:65" s="12" customFormat="1" ht="11.25" x14ac:dyDescent="0.2">
      <c r="B581" s="153"/>
      <c r="D581" s="138" t="s">
        <v>330</v>
      </c>
      <c r="E581" s="154" t="s">
        <v>19</v>
      </c>
      <c r="F581" s="155" t="s">
        <v>809</v>
      </c>
      <c r="H581" s="154" t="s">
        <v>19</v>
      </c>
      <c r="I581" s="156"/>
      <c r="L581" s="153"/>
      <c r="M581" s="157"/>
      <c r="T581" s="158"/>
      <c r="AT581" s="154" t="s">
        <v>330</v>
      </c>
      <c r="AU581" s="154" t="s">
        <v>79</v>
      </c>
      <c r="AV581" s="12" t="s">
        <v>77</v>
      </c>
      <c r="AW581" s="12" t="s">
        <v>31</v>
      </c>
      <c r="AX581" s="12" t="s">
        <v>69</v>
      </c>
      <c r="AY581" s="154" t="s">
        <v>181</v>
      </c>
    </row>
    <row r="582" spans="2:65" s="13" customFormat="1" ht="11.25" x14ac:dyDescent="0.2">
      <c r="B582" s="159"/>
      <c r="D582" s="138" t="s">
        <v>330</v>
      </c>
      <c r="E582" s="160" t="s">
        <v>19</v>
      </c>
      <c r="F582" s="161" t="s">
        <v>810</v>
      </c>
      <c r="H582" s="162">
        <v>9.1999999999999993</v>
      </c>
      <c r="I582" s="163"/>
      <c r="L582" s="159"/>
      <c r="M582" s="164"/>
      <c r="T582" s="165"/>
      <c r="AT582" s="160" t="s">
        <v>330</v>
      </c>
      <c r="AU582" s="160" t="s">
        <v>79</v>
      </c>
      <c r="AV582" s="13" t="s">
        <v>79</v>
      </c>
      <c r="AW582" s="13" t="s">
        <v>31</v>
      </c>
      <c r="AX582" s="13" t="s">
        <v>69</v>
      </c>
      <c r="AY582" s="160" t="s">
        <v>181</v>
      </c>
    </row>
    <row r="583" spans="2:65" s="13" customFormat="1" ht="11.25" x14ac:dyDescent="0.2">
      <c r="B583" s="159"/>
      <c r="D583" s="138" t="s">
        <v>330</v>
      </c>
      <c r="E583" s="160" t="s">
        <v>19</v>
      </c>
      <c r="F583" s="161" t="s">
        <v>811</v>
      </c>
      <c r="H583" s="162">
        <v>2.2999999999999998</v>
      </c>
      <c r="I583" s="163"/>
      <c r="L583" s="159"/>
      <c r="M583" s="164"/>
      <c r="T583" s="165"/>
      <c r="AT583" s="160" t="s">
        <v>330</v>
      </c>
      <c r="AU583" s="160" t="s">
        <v>79</v>
      </c>
      <c r="AV583" s="13" t="s">
        <v>79</v>
      </c>
      <c r="AW583" s="13" t="s">
        <v>31</v>
      </c>
      <c r="AX583" s="13" t="s">
        <v>69</v>
      </c>
      <c r="AY583" s="160" t="s">
        <v>181</v>
      </c>
    </row>
    <row r="584" spans="2:65" s="14" customFormat="1" ht="11.25" x14ac:dyDescent="0.2">
      <c r="B584" s="166"/>
      <c r="D584" s="138" t="s">
        <v>330</v>
      </c>
      <c r="E584" s="167" t="s">
        <v>19</v>
      </c>
      <c r="F584" s="168" t="s">
        <v>333</v>
      </c>
      <c r="H584" s="169">
        <v>113.1</v>
      </c>
      <c r="I584" s="170"/>
      <c r="L584" s="166"/>
      <c r="M584" s="171"/>
      <c r="T584" s="172"/>
      <c r="AT584" s="167" t="s">
        <v>330</v>
      </c>
      <c r="AU584" s="167" t="s">
        <v>79</v>
      </c>
      <c r="AV584" s="14" t="s">
        <v>187</v>
      </c>
      <c r="AW584" s="14" t="s">
        <v>31</v>
      </c>
      <c r="AX584" s="14" t="s">
        <v>77</v>
      </c>
      <c r="AY584" s="167" t="s">
        <v>181</v>
      </c>
    </row>
    <row r="585" spans="2:65" s="1" customFormat="1" ht="16.5" customHeight="1" x14ac:dyDescent="0.2">
      <c r="B585" s="32"/>
      <c r="C585" s="125" t="s">
        <v>505</v>
      </c>
      <c r="D585" s="125" t="s">
        <v>182</v>
      </c>
      <c r="E585" s="126" t="s">
        <v>812</v>
      </c>
      <c r="F585" s="127" t="s">
        <v>813</v>
      </c>
      <c r="G585" s="128" t="s">
        <v>510</v>
      </c>
      <c r="H585" s="129">
        <v>11.35</v>
      </c>
      <c r="I585" s="130"/>
      <c r="J585" s="131">
        <f>ROUND(I585*H585,2)</f>
        <v>0</v>
      </c>
      <c r="K585" s="127" t="s">
        <v>327</v>
      </c>
      <c r="L585" s="32"/>
      <c r="M585" s="132" t="s">
        <v>19</v>
      </c>
      <c r="N585" s="133" t="s">
        <v>40</v>
      </c>
      <c r="P585" s="134">
        <f>O585*H585</f>
        <v>0</v>
      </c>
      <c r="Q585" s="134">
        <v>0</v>
      </c>
      <c r="R585" s="134">
        <f>Q585*H585</f>
        <v>0</v>
      </c>
      <c r="S585" s="134">
        <v>0</v>
      </c>
      <c r="T585" s="135">
        <f>S585*H585</f>
        <v>0</v>
      </c>
      <c r="AR585" s="136" t="s">
        <v>187</v>
      </c>
      <c r="AT585" s="136" t="s">
        <v>182</v>
      </c>
      <c r="AU585" s="136" t="s">
        <v>79</v>
      </c>
      <c r="AY585" s="17" t="s">
        <v>181</v>
      </c>
      <c r="BE585" s="137">
        <f>IF(N585="základní",J585,0)</f>
        <v>0</v>
      </c>
      <c r="BF585" s="137">
        <f>IF(N585="snížená",J585,0)</f>
        <v>0</v>
      </c>
      <c r="BG585" s="137">
        <f>IF(N585="zákl. přenesená",J585,0)</f>
        <v>0</v>
      </c>
      <c r="BH585" s="137">
        <f>IF(N585="sníž. přenesená",J585,0)</f>
        <v>0</v>
      </c>
      <c r="BI585" s="137">
        <f>IF(N585="nulová",J585,0)</f>
        <v>0</v>
      </c>
      <c r="BJ585" s="17" t="s">
        <v>77</v>
      </c>
      <c r="BK585" s="137">
        <f>ROUND(I585*H585,2)</f>
        <v>0</v>
      </c>
      <c r="BL585" s="17" t="s">
        <v>187</v>
      </c>
      <c r="BM585" s="136" t="s">
        <v>814</v>
      </c>
    </row>
    <row r="586" spans="2:65" s="1" customFormat="1" ht="11.25" x14ac:dyDescent="0.2">
      <c r="B586" s="32"/>
      <c r="D586" s="151" t="s">
        <v>328</v>
      </c>
      <c r="F586" s="152" t="s">
        <v>815</v>
      </c>
      <c r="I586" s="140"/>
      <c r="L586" s="32"/>
      <c r="M586" s="141"/>
      <c r="T586" s="53"/>
      <c r="AT586" s="17" t="s">
        <v>328</v>
      </c>
      <c r="AU586" s="17" t="s">
        <v>79</v>
      </c>
    </row>
    <row r="587" spans="2:65" s="12" customFormat="1" ht="11.25" x14ac:dyDescent="0.2">
      <c r="B587" s="153"/>
      <c r="D587" s="138" t="s">
        <v>330</v>
      </c>
      <c r="E587" s="154" t="s">
        <v>19</v>
      </c>
      <c r="F587" s="155" t="s">
        <v>816</v>
      </c>
      <c r="H587" s="154" t="s">
        <v>19</v>
      </c>
      <c r="I587" s="156"/>
      <c r="L587" s="153"/>
      <c r="M587" s="157"/>
      <c r="T587" s="158"/>
      <c r="AT587" s="154" t="s">
        <v>330</v>
      </c>
      <c r="AU587" s="154" t="s">
        <v>79</v>
      </c>
      <c r="AV587" s="12" t="s">
        <v>77</v>
      </c>
      <c r="AW587" s="12" t="s">
        <v>31</v>
      </c>
      <c r="AX587" s="12" t="s">
        <v>69</v>
      </c>
      <c r="AY587" s="154" t="s">
        <v>181</v>
      </c>
    </row>
    <row r="588" spans="2:65" s="13" customFormat="1" ht="11.25" x14ac:dyDescent="0.2">
      <c r="B588" s="159"/>
      <c r="D588" s="138" t="s">
        <v>330</v>
      </c>
      <c r="E588" s="160" t="s">
        <v>19</v>
      </c>
      <c r="F588" s="161" t="s">
        <v>817</v>
      </c>
      <c r="H588" s="162">
        <v>11.35</v>
      </c>
      <c r="I588" s="163"/>
      <c r="L588" s="159"/>
      <c r="M588" s="164"/>
      <c r="T588" s="165"/>
      <c r="AT588" s="160" t="s">
        <v>330</v>
      </c>
      <c r="AU588" s="160" t="s">
        <v>79</v>
      </c>
      <c r="AV588" s="13" t="s">
        <v>79</v>
      </c>
      <c r="AW588" s="13" t="s">
        <v>31</v>
      </c>
      <c r="AX588" s="13" t="s">
        <v>69</v>
      </c>
      <c r="AY588" s="160" t="s">
        <v>181</v>
      </c>
    </row>
    <row r="589" spans="2:65" s="14" customFormat="1" ht="11.25" x14ac:dyDescent="0.2">
      <c r="B589" s="166"/>
      <c r="D589" s="138" t="s">
        <v>330</v>
      </c>
      <c r="E589" s="167" t="s">
        <v>19</v>
      </c>
      <c r="F589" s="168" t="s">
        <v>333</v>
      </c>
      <c r="H589" s="169">
        <v>11.35</v>
      </c>
      <c r="I589" s="170"/>
      <c r="L589" s="166"/>
      <c r="M589" s="171"/>
      <c r="T589" s="172"/>
      <c r="AT589" s="167" t="s">
        <v>330</v>
      </c>
      <c r="AU589" s="167" t="s">
        <v>79</v>
      </c>
      <c r="AV589" s="14" t="s">
        <v>187</v>
      </c>
      <c r="AW589" s="14" t="s">
        <v>31</v>
      </c>
      <c r="AX589" s="14" t="s">
        <v>77</v>
      </c>
      <c r="AY589" s="167" t="s">
        <v>181</v>
      </c>
    </row>
    <row r="590" spans="2:65" s="1" customFormat="1" ht="16.5" customHeight="1" x14ac:dyDescent="0.2">
      <c r="B590" s="32"/>
      <c r="C590" s="125" t="s">
        <v>818</v>
      </c>
      <c r="D590" s="125" t="s">
        <v>182</v>
      </c>
      <c r="E590" s="126" t="s">
        <v>819</v>
      </c>
      <c r="F590" s="127" t="s">
        <v>820</v>
      </c>
      <c r="G590" s="128" t="s">
        <v>510</v>
      </c>
      <c r="H590" s="129">
        <v>4.6539999999999999</v>
      </c>
      <c r="I590" s="130"/>
      <c r="J590" s="131">
        <f>ROUND(I590*H590,2)</f>
        <v>0</v>
      </c>
      <c r="K590" s="127" t="s">
        <v>327</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821</v>
      </c>
    </row>
    <row r="591" spans="2:65" s="1" customFormat="1" ht="11.25" x14ac:dyDescent="0.2">
      <c r="B591" s="32"/>
      <c r="D591" s="151" t="s">
        <v>328</v>
      </c>
      <c r="F591" s="152" t="s">
        <v>822</v>
      </c>
      <c r="I591" s="140"/>
      <c r="L591" s="32"/>
      <c r="M591" s="141"/>
      <c r="T591" s="53"/>
      <c r="AT591" s="17" t="s">
        <v>328</v>
      </c>
      <c r="AU591" s="17" t="s">
        <v>79</v>
      </c>
    </row>
    <row r="592" spans="2:65" s="12" customFormat="1" ht="11.25" x14ac:dyDescent="0.2">
      <c r="B592" s="153"/>
      <c r="D592" s="138" t="s">
        <v>330</v>
      </c>
      <c r="E592" s="154" t="s">
        <v>19</v>
      </c>
      <c r="F592" s="155" t="s">
        <v>823</v>
      </c>
      <c r="H592" s="154" t="s">
        <v>19</v>
      </c>
      <c r="I592" s="156"/>
      <c r="L592" s="153"/>
      <c r="M592" s="157"/>
      <c r="T592" s="158"/>
      <c r="AT592" s="154" t="s">
        <v>330</v>
      </c>
      <c r="AU592" s="154" t="s">
        <v>79</v>
      </c>
      <c r="AV592" s="12" t="s">
        <v>77</v>
      </c>
      <c r="AW592" s="12" t="s">
        <v>31</v>
      </c>
      <c r="AX592" s="12" t="s">
        <v>69</v>
      </c>
      <c r="AY592" s="154" t="s">
        <v>181</v>
      </c>
    </row>
    <row r="593" spans="2:65" s="13" customFormat="1" ht="11.25" x14ac:dyDescent="0.2">
      <c r="B593" s="159"/>
      <c r="D593" s="138" t="s">
        <v>330</v>
      </c>
      <c r="E593" s="160" t="s">
        <v>19</v>
      </c>
      <c r="F593" s="161" t="s">
        <v>824</v>
      </c>
      <c r="H593" s="162">
        <v>0.35</v>
      </c>
      <c r="I593" s="163"/>
      <c r="L593" s="159"/>
      <c r="M593" s="164"/>
      <c r="T593" s="165"/>
      <c r="AT593" s="160" t="s">
        <v>330</v>
      </c>
      <c r="AU593" s="160" t="s">
        <v>79</v>
      </c>
      <c r="AV593" s="13" t="s">
        <v>79</v>
      </c>
      <c r="AW593" s="13" t="s">
        <v>31</v>
      </c>
      <c r="AX593" s="13" t="s">
        <v>69</v>
      </c>
      <c r="AY593" s="160" t="s">
        <v>181</v>
      </c>
    </row>
    <row r="594" spans="2:65" s="13" customFormat="1" ht="11.25" x14ac:dyDescent="0.2">
      <c r="B594" s="159"/>
      <c r="D594" s="138" t="s">
        <v>330</v>
      </c>
      <c r="E594" s="160" t="s">
        <v>19</v>
      </c>
      <c r="F594" s="161" t="s">
        <v>825</v>
      </c>
      <c r="H594" s="162">
        <v>1.7250000000000001</v>
      </c>
      <c r="I594" s="163"/>
      <c r="L594" s="159"/>
      <c r="M594" s="164"/>
      <c r="T594" s="165"/>
      <c r="AT594" s="160" t="s">
        <v>330</v>
      </c>
      <c r="AU594" s="160" t="s">
        <v>79</v>
      </c>
      <c r="AV594" s="13" t="s">
        <v>79</v>
      </c>
      <c r="AW594" s="13" t="s">
        <v>31</v>
      </c>
      <c r="AX594" s="13" t="s">
        <v>69</v>
      </c>
      <c r="AY594" s="160" t="s">
        <v>181</v>
      </c>
    </row>
    <row r="595" spans="2:65" s="13" customFormat="1" ht="11.25" x14ac:dyDescent="0.2">
      <c r="B595" s="159"/>
      <c r="D595" s="138" t="s">
        <v>330</v>
      </c>
      <c r="E595" s="160" t="s">
        <v>19</v>
      </c>
      <c r="F595" s="161" t="s">
        <v>826</v>
      </c>
      <c r="H595" s="162">
        <v>2.5790000000000002</v>
      </c>
      <c r="I595" s="163"/>
      <c r="L595" s="159"/>
      <c r="M595" s="164"/>
      <c r="T595" s="165"/>
      <c r="AT595" s="160" t="s">
        <v>330</v>
      </c>
      <c r="AU595" s="160" t="s">
        <v>79</v>
      </c>
      <c r="AV595" s="13" t="s">
        <v>79</v>
      </c>
      <c r="AW595" s="13" t="s">
        <v>31</v>
      </c>
      <c r="AX595" s="13" t="s">
        <v>69</v>
      </c>
      <c r="AY595" s="160" t="s">
        <v>181</v>
      </c>
    </row>
    <row r="596" spans="2:65" s="14" customFormat="1" ht="11.25" x14ac:dyDescent="0.2">
      <c r="B596" s="166"/>
      <c r="D596" s="138" t="s">
        <v>330</v>
      </c>
      <c r="E596" s="167" t="s">
        <v>19</v>
      </c>
      <c r="F596" s="168" t="s">
        <v>333</v>
      </c>
      <c r="H596" s="169">
        <v>4.6539999999999999</v>
      </c>
      <c r="I596" s="170"/>
      <c r="L596" s="166"/>
      <c r="M596" s="171"/>
      <c r="T596" s="172"/>
      <c r="AT596" s="167" t="s">
        <v>330</v>
      </c>
      <c r="AU596" s="167" t="s">
        <v>79</v>
      </c>
      <c r="AV596" s="14" t="s">
        <v>187</v>
      </c>
      <c r="AW596" s="14" t="s">
        <v>31</v>
      </c>
      <c r="AX596" s="14" t="s">
        <v>77</v>
      </c>
      <c r="AY596" s="167" t="s">
        <v>181</v>
      </c>
    </row>
    <row r="597" spans="2:65" s="1" customFormat="1" ht="16.5" customHeight="1" x14ac:dyDescent="0.2">
      <c r="B597" s="32"/>
      <c r="C597" s="125" t="s">
        <v>511</v>
      </c>
      <c r="D597" s="125" t="s">
        <v>182</v>
      </c>
      <c r="E597" s="126" t="s">
        <v>827</v>
      </c>
      <c r="F597" s="127" t="s">
        <v>828</v>
      </c>
      <c r="G597" s="128" t="s">
        <v>510</v>
      </c>
      <c r="H597" s="129">
        <v>2.4700000000000002</v>
      </c>
      <c r="I597" s="130"/>
      <c r="J597" s="131">
        <f>ROUND(I597*H597,2)</f>
        <v>0</v>
      </c>
      <c r="K597" s="127" t="s">
        <v>327</v>
      </c>
      <c r="L597" s="32"/>
      <c r="M597" s="132" t="s">
        <v>19</v>
      </c>
      <c r="N597" s="133" t="s">
        <v>40</v>
      </c>
      <c r="P597" s="134">
        <f>O597*H597</f>
        <v>0</v>
      </c>
      <c r="Q597" s="134">
        <v>0</v>
      </c>
      <c r="R597" s="134">
        <f>Q597*H597</f>
        <v>0</v>
      </c>
      <c r="S597" s="134">
        <v>0</v>
      </c>
      <c r="T597" s="135">
        <f>S597*H597</f>
        <v>0</v>
      </c>
      <c r="AR597" s="136" t="s">
        <v>187</v>
      </c>
      <c r="AT597" s="136" t="s">
        <v>182</v>
      </c>
      <c r="AU597" s="136" t="s">
        <v>79</v>
      </c>
      <c r="AY597" s="17" t="s">
        <v>181</v>
      </c>
      <c r="BE597" s="137">
        <f>IF(N597="základní",J597,0)</f>
        <v>0</v>
      </c>
      <c r="BF597" s="137">
        <f>IF(N597="snížená",J597,0)</f>
        <v>0</v>
      </c>
      <c r="BG597" s="137">
        <f>IF(N597="zákl. přenesená",J597,0)</f>
        <v>0</v>
      </c>
      <c r="BH597" s="137">
        <f>IF(N597="sníž. přenesená",J597,0)</f>
        <v>0</v>
      </c>
      <c r="BI597" s="137">
        <f>IF(N597="nulová",J597,0)</f>
        <v>0</v>
      </c>
      <c r="BJ597" s="17" t="s">
        <v>77</v>
      </c>
      <c r="BK597" s="137">
        <f>ROUND(I597*H597,2)</f>
        <v>0</v>
      </c>
      <c r="BL597" s="17" t="s">
        <v>187</v>
      </c>
      <c r="BM597" s="136" t="s">
        <v>829</v>
      </c>
    </row>
    <row r="598" spans="2:65" s="1" customFormat="1" ht="11.25" x14ac:dyDescent="0.2">
      <c r="B598" s="32"/>
      <c r="D598" s="151" t="s">
        <v>328</v>
      </c>
      <c r="F598" s="152" t="s">
        <v>830</v>
      </c>
      <c r="I598" s="140"/>
      <c r="L598" s="32"/>
      <c r="M598" s="141"/>
      <c r="T598" s="53"/>
      <c r="AT598" s="17" t="s">
        <v>328</v>
      </c>
      <c r="AU598" s="17" t="s">
        <v>79</v>
      </c>
    </row>
    <row r="599" spans="2:65" s="12" customFormat="1" ht="11.25" x14ac:dyDescent="0.2">
      <c r="B599" s="153"/>
      <c r="D599" s="138" t="s">
        <v>330</v>
      </c>
      <c r="E599" s="154" t="s">
        <v>19</v>
      </c>
      <c r="F599" s="155" t="s">
        <v>831</v>
      </c>
      <c r="H599" s="154" t="s">
        <v>19</v>
      </c>
      <c r="I599" s="156"/>
      <c r="L599" s="153"/>
      <c r="M599" s="157"/>
      <c r="T599" s="158"/>
      <c r="AT599" s="154" t="s">
        <v>330</v>
      </c>
      <c r="AU599" s="154" t="s">
        <v>79</v>
      </c>
      <c r="AV599" s="12" t="s">
        <v>77</v>
      </c>
      <c r="AW599" s="12" t="s">
        <v>31</v>
      </c>
      <c r="AX599" s="12" t="s">
        <v>69</v>
      </c>
      <c r="AY599" s="154" t="s">
        <v>181</v>
      </c>
    </row>
    <row r="600" spans="2:65" s="13" customFormat="1" ht="11.25" x14ac:dyDescent="0.2">
      <c r="B600" s="159"/>
      <c r="D600" s="138" t="s">
        <v>330</v>
      </c>
      <c r="E600" s="160" t="s">
        <v>19</v>
      </c>
      <c r="F600" s="161" t="s">
        <v>832</v>
      </c>
      <c r="H600" s="162">
        <v>2.4700000000000002</v>
      </c>
      <c r="I600" s="163"/>
      <c r="L600" s="159"/>
      <c r="M600" s="164"/>
      <c r="T600" s="165"/>
      <c r="AT600" s="160" t="s">
        <v>330</v>
      </c>
      <c r="AU600" s="160" t="s">
        <v>79</v>
      </c>
      <c r="AV600" s="13" t="s">
        <v>79</v>
      </c>
      <c r="AW600" s="13" t="s">
        <v>31</v>
      </c>
      <c r="AX600" s="13" t="s">
        <v>69</v>
      </c>
      <c r="AY600" s="160" t="s">
        <v>181</v>
      </c>
    </row>
    <row r="601" spans="2:65" s="14" customFormat="1" ht="11.25" x14ac:dyDescent="0.2">
      <c r="B601" s="166"/>
      <c r="D601" s="138" t="s">
        <v>330</v>
      </c>
      <c r="E601" s="167" t="s">
        <v>19</v>
      </c>
      <c r="F601" s="168" t="s">
        <v>333</v>
      </c>
      <c r="H601" s="169">
        <v>2.4700000000000002</v>
      </c>
      <c r="I601" s="170"/>
      <c r="L601" s="166"/>
      <c r="M601" s="171"/>
      <c r="T601" s="172"/>
      <c r="AT601" s="167" t="s">
        <v>330</v>
      </c>
      <c r="AU601" s="167" t="s">
        <v>79</v>
      </c>
      <c r="AV601" s="14" t="s">
        <v>187</v>
      </c>
      <c r="AW601" s="14" t="s">
        <v>31</v>
      </c>
      <c r="AX601" s="14" t="s">
        <v>77</v>
      </c>
      <c r="AY601" s="167" t="s">
        <v>181</v>
      </c>
    </row>
    <row r="602" spans="2:65" s="1" customFormat="1" ht="16.5" customHeight="1" x14ac:dyDescent="0.2">
      <c r="B602" s="32"/>
      <c r="C602" s="125" t="s">
        <v>833</v>
      </c>
      <c r="D602" s="125" t="s">
        <v>182</v>
      </c>
      <c r="E602" s="126" t="s">
        <v>834</v>
      </c>
      <c r="F602" s="127" t="s">
        <v>835</v>
      </c>
      <c r="G602" s="128" t="s">
        <v>510</v>
      </c>
      <c r="H602" s="129">
        <v>11.21875</v>
      </c>
      <c r="I602" s="130"/>
      <c r="J602" s="131">
        <f>ROUND(I602*H602,2)</f>
        <v>0</v>
      </c>
      <c r="K602" s="127" t="s">
        <v>327</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836</v>
      </c>
    </row>
    <row r="603" spans="2:65" s="1" customFormat="1" ht="11.25" x14ac:dyDescent="0.2">
      <c r="B603" s="32"/>
      <c r="D603" s="151" t="s">
        <v>328</v>
      </c>
      <c r="F603" s="152" t="s">
        <v>837</v>
      </c>
      <c r="I603" s="140"/>
      <c r="L603" s="32"/>
      <c r="M603" s="141"/>
      <c r="T603" s="53"/>
      <c r="AT603" s="17" t="s">
        <v>328</v>
      </c>
      <c r="AU603" s="17" t="s">
        <v>79</v>
      </c>
    </row>
    <row r="604" spans="2:65" s="12" customFormat="1" ht="11.25" x14ac:dyDescent="0.2">
      <c r="B604" s="153"/>
      <c r="D604" s="138" t="s">
        <v>330</v>
      </c>
      <c r="E604" s="154" t="s">
        <v>19</v>
      </c>
      <c r="F604" s="155" t="s">
        <v>831</v>
      </c>
      <c r="H604" s="154" t="s">
        <v>19</v>
      </c>
      <c r="I604" s="156"/>
      <c r="L604" s="153"/>
      <c r="M604" s="157"/>
      <c r="T604" s="158"/>
      <c r="AT604" s="154" t="s">
        <v>330</v>
      </c>
      <c r="AU604" s="154" t="s">
        <v>79</v>
      </c>
      <c r="AV604" s="12" t="s">
        <v>77</v>
      </c>
      <c r="AW604" s="12" t="s">
        <v>31</v>
      </c>
      <c r="AX604" s="12" t="s">
        <v>69</v>
      </c>
      <c r="AY604" s="154" t="s">
        <v>181</v>
      </c>
    </row>
    <row r="605" spans="2:65" s="13" customFormat="1" ht="11.25" x14ac:dyDescent="0.2">
      <c r="B605" s="159"/>
      <c r="D605" s="138" t="s">
        <v>330</v>
      </c>
      <c r="E605" s="160" t="s">
        <v>19</v>
      </c>
      <c r="F605" s="161" t="s">
        <v>838</v>
      </c>
      <c r="H605" s="162">
        <v>9.09375</v>
      </c>
      <c r="I605" s="163"/>
      <c r="L605" s="159"/>
      <c r="M605" s="164"/>
      <c r="T605" s="165"/>
      <c r="AT605" s="160" t="s">
        <v>330</v>
      </c>
      <c r="AU605" s="160" t="s">
        <v>79</v>
      </c>
      <c r="AV605" s="13" t="s">
        <v>79</v>
      </c>
      <c r="AW605" s="13" t="s">
        <v>31</v>
      </c>
      <c r="AX605" s="13" t="s">
        <v>69</v>
      </c>
      <c r="AY605" s="160" t="s">
        <v>181</v>
      </c>
    </row>
    <row r="606" spans="2:65" s="13" customFormat="1" ht="11.25" x14ac:dyDescent="0.2">
      <c r="B606" s="159"/>
      <c r="D606" s="138" t="s">
        <v>330</v>
      </c>
      <c r="E606" s="160" t="s">
        <v>19</v>
      </c>
      <c r="F606" s="161" t="s">
        <v>839</v>
      </c>
      <c r="H606" s="162">
        <v>2.125</v>
      </c>
      <c r="I606" s="163"/>
      <c r="L606" s="159"/>
      <c r="M606" s="164"/>
      <c r="T606" s="165"/>
      <c r="AT606" s="160" t="s">
        <v>330</v>
      </c>
      <c r="AU606" s="160" t="s">
        <v>79</v>
      </c>
      <c r="AV606" s="13" t="s">
        <v>79</v>
      </c>
      <c r="AW606" s="13" t="s">
        <v>31</v>
      </c>
      <c r="AX606" s="13" t="s">
        <v>69</v>
      </c>
      <c r="AY606" s="160" t="s">
        <v>181</v>
      </c>
    </row>
    <row r="607" spans="2:65" s="14" customFormat="1" ht="11.25" x14ac:dyDescent="0.2">
      <c r="B607" s="166"/>
      <c r="D607" s="138" t="s">
        <v>330</v>
      </c>
      <c r="E607" s="167" t="s">
        <v>19</v>
      </c>
      <c r="F607" s="168" t="s">
        <v>333</v>
      </c>
      <c r="H607" s="169">
        <v>11.21875</v>
      </c>
      <c r="I607" s="170"/>
      <c r="L607" s="166"/>
      <c r="M607" s="171"/>
      <c r="T607" s="172"/>
      <c r="AT607" s="167" t="s">
        <v>330</v>
      </c>
      <c r="AU607" s="167" t="s">
        <v>79</v>
      </c>
      <c r="AV607" s="14" t="s">
        <v>187</v>
      </c>
      <c r="AW607" s="14" t="s">
        <v>31</v>
      </c>
      <c r="AX607" s="14" t="s">
        <v>77</v>
      </c>
      <c r="AY607" s="167" t="s">
        <v>181</v>
      </c>
    </row>
    <row r="608" spans="2:65" s="1" customFormat="1" ht="16.5" customHeight="1" x14ac:dyDescent="0.2">
      <c r="B608" s="32"/>
      <c r="C608" s="125" t="s">
        <v>520</v>
      </c>
      <c r="D608" s="125" t="s">
        <v>182</v>
      </c>
      <c r="E608" s="126" t="s">
        <v>840</v>
      </c>
      <c r="F608" s="127" t="s">
        <v>841</v>
      </c>
      <c r="G608" s="128" t="s">
        <v>510</v>
      </c>
      <c r="H608" s="129">
        <v>2.4624999999999999</v>
      </c>
      <c r="I608" s="130"/>
      <c r="J608" s="131">
        <f>ROUND(I608*H608,2)</f>
        <v>0</v>
      </c>
      <c r="K608" s="127" t="s">
        <v>327</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842</v>
      </c>
    </row>
    <row r="609" spans="2:65" s="1" customFormat="1" ht="11.25" x14ac:dyDescent="0.2">
      <c r="B609" s="32"/>
      <c r="D609" s="151" t="s">
        <v>328</v>
      </c>
      <c r="F609" s="152" t="s">
        <v>843</v>
      </c>
      <c r="I609" s="140"/>
      <c r="L609" s="32"/>
      <c r="M609" s="141"/>
      <c r="T609" s="53"/>
      <c r="AT609" s="17" t="s">
        <v>328</v>
      </c>
      <c r="AU609" s="17" t="s">
        <v>79</v>
      </c>
    </row>
    <row r="610" spans="2:65" s="12" customFormat="1" ht="11.25" x14ac:dyDescent="0.2">
      <c r="B610" s="153"/>
      <c r="D610" s="138" t="s">
        <v>330</v>
      </c>
      <c r="E610" s="154" t="s">
        <v>19</v>
      </c>
      <c r="F610" s="155" t="s">
        <v>831</v>
      </c>
      <c r="H610" s="154" t="s">
        <v>19</v>
      </c>
      <c r="I610" s="156"/>
      <c r="L610" s="153"/>
      <c r="M610" s="157"/>
      <c r="T610" s="158"/>
      <c r="AT610" s="154" t="s">
        <v>330</v>
      </c>
      <c r="AU610" s="154" t="s">
        <v>79</v>
      </c>
      <c r="AV610" s="12" t="s">
        <v>77</v>
      </c>
      <c r="AW610" s="12" t="s">
        <v>31</v>
      </c>
      <c r="AX610" s="12" t="s">
        <v>69</v>
      </c>
      <c r="AY610" s="154" t="s">
        <v>181</v>
      </c>
    </row>
    <row r="611" spans="2:65" s="13" customFormat="1" ht="11.25" x14ac:dyDescent="0.2">
      <c r="B611" s="159"/>
      <c r="D611" s="138" t="s">
        <v>330</v>
      </c>
      <c r="E611" s="160" t="s">
        <v>19</v>
      </c>
      <c r="F611" s="161" t="s">
        <v>844</v>
      </c>
      <c r="H611" s="162">
        <v>1.6125</v>
      </c>
      <c r="I611" s="163"/>
      <c r="L611" s="159"/>
      <c r="M611" s="164"/>
      <c r="T611" s="165"/>
      <c r="AT611" s="160" t="s">
        <v>330</v>
      </c>
      <c r="AU611" s="160" t="s">
        <v>79</v>
      </c>
      <c r="AV611" s="13" t="s">
        <v>79</v>
      </c>
      <c r="AW611" s="13" t="s">
        <v>31</v>
      </c>
      <c r="AX611" s="13" t="s">
        <v>69</v>
      </c>
      <c r="AY611" s="160" t="s">
        <v>181</v>
      </c>
    </row>
    <row r="612" spans="2:65" s="13" customFormat="1" ht="11.25" x14ac:dyDescent="0.2">
      <c r="B612" s="159"/>
      <c r="D612" s="138" t="s">
        <v>330</v>
      </c>
      <c r="E612" s="160" t="s">
        <v>19</v>
      </c>
      <c r="F612" s="161" t="s">
        <v>845</v>
      </c>
      <c r="H612" s="162">
        <v>0.85</v>
      </c>
      <c r="I612" s="163"/>
      <c r="L612" s="159"/>
      <c r="M612" s="164"/>
      <c r="T612" s="165"/>
      <c r="AT612" s="160" t="s">
        <v>330</v>
      </c>
      <c r="AU612" s="160" t="s">
        <v>79</v>
      </c>
      <c r="AV612" s="13" t="s">
        <v>79</v>
      </c>
      <c r="AW612" s="13" t="s">
        <v>31</v>
      </c>
      <c r="AX612" s="13" t="s">
        <v>69</v>
      </c>
      <c r="AY612" s="160" t="s">
        <v>181</v>
      </c>
    </row>
    <row r="613" spans="2:65" s="14" customFormat="1" ht="11.25" x14ac:dyDescent="0.2">
      <c r="B613" s="166"/>
      <c r="D613" s="138" t="s">
        <v>330</v>
      </c>
      <c r="E613" s="167" t="s">
        <v>19</v>
      </c>
      <c r="F613" s="168" t="s">
        <v>333</v>
      </c>
      <c r="H613" s="169">
        <v>2.4624999999999999</v>
      </c>
      <c r="I613" s="170"/>
      <c r="L613" s="166"/>
      <c r="M613" s="171"/>
      <c r="T613" s="172"/>
      <c r="AT613" s="167" t="s">
        <v>330</v>
      </c>
      <c r="AU613" s="167" t="s">
        <v>79</v>
      </c>
      <c r="AV613" s="14" t="s">
        <v>187</v>
      </c>
      <c r="AW613" s="14" t="s">
        <v>31</v>
      </c>
      <c r="AX613" s="14" t="s">
        <v>77</v>
      </c>
      <c r="AY613" s="167" t="s">
        <v>181</v>
      </c>
    </row>
    <row r="614" spans="2:65" s="1" customFormat="1" ht="16.5" customHeight="1" x14ac:dyDescent="0.2">
      <c r="B614" s="32"/>
      <c r="C614" s="125" t="s">
        <v>846</v>
      </c>
      <c r="D614" s="125" t="s">
        <v>182</v>
      </c>
      <c r="E614" s="126" t="s">
        <v>847</v>
      </c>
      <c r="F614" s="127" t="s">
        <v>848</v>
      </c>
      <c r="G614" s="128" t="s">
        <v>510</v>
      </c>
      <c r="H614" s="129">
        <v>6.4</v>
      </c>
      <c r="I614" s="130"/>
      <c r="J614" s="131">
        <f>ROUND(I614*H614,2)</f>
        <v>0</v>
      </c>
      <c r="K614" s="127" t="s">
        <v>327</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849</v>
      </c>
    </row>
    <row r="615" spans="2:65" s="1" customFormat="1" ht="11.25" x14ac:dyDescent="0.2">
      <c r="B615" s="32"/>
      <c r="D615" s="151" t="s">
        <v>328</v>
      </c>
      <c r="F615" s="152" t="s">
        <v>850</v>
      </c>
      <c r="I615" s="140"/>
      <c r="L615" s="32"/>
      <c r="M615" s="141"/>
      <c r="T615" s="53"/>
      <c r="AT615" s="17" t="s">
        <v>328</v>
      </c>
      <c r="AU615" s="17" t="s">
        <v>79</v>
      </c>
    </row>
    <row r="616" spans="2:65" s="1" customFormat="1" ht="29.25" x14ac:dyDescent="0.2">
      <c r="B616" s="32"/>
      <c r="D616" s="138" t="s">
        <v>214</v>
      </c>
      <c r="F616" s="139" t="s">
        <v>851</v>
      </c>
      <c r="I616" s="140"/>
      <c r="L616" s="32"/>
      <c r="M616" s="141"/>
      <c r="T616" s="53"/>
      <c r="AT616" s="17" t="s">
        <v>214</v>
      </c>
      <c r="AU616" s="17" t="s">
        <v>79</v>
      </c>
    </row>
    <row r="617" spans="2:65" s="12" customFormat="1" ht="11.25" x14ac:dyDescent="0.2">
      <c r="B617" s="153"/>
      <c r="D617" s="138" t="s">
        <v>330</v>
      </c>
      <c r="E617" s="154" t="s">
        <v>19</v>
      </c>
      <c r="F617" s="155" t="s">
        <v>852</v>
      </c>
      <c r="H617" s="154" t="s">
        <v>19</v>
      </c>
      <c r="I617" s="156"/>
      <c r="L617" s="153"/>
      <c r="M617" s="157"/>
      <c r="T617" s="158"/>
      <c r="AT617" s="154" t="s">
        <v>330</v>
      </c>
      <c r="AU617" s="154" t="s">
        <v>79</v>
      </c>
      <c r="AV617" s="12" t="s">
        <v>77</v>
      </c>
      <c r="AW617" s="12" t="s">
        <v>31</v>
      </c>
      <c r="AX617" s="12" t="s">
        <v>69</v>
      </c>
      <c r="AY617" s="154" t="s">
        <v>181</v>
      </c>
    </row>
    <row r="618" spans="2:65" s="13" customFormat="1" ht="11.25" x14ac:dyDescent="0.2">
      <c r="B618" s="159"/>
      <c r="D618" s="138" t="s">
        <v>330</v>
      </c>
      <c r="E618" s="160" t="s">
        <v>19</v>
      </c>
      <c r="F618" s="161" t="s">
        <v>853</v>
      </c>
      <c r="H618" s="162">
        <v>6.4</v>
      </c>
      <c r="I618" s="163"/>
      <c r="L618" s="159"/>
      <c r="M618" s="164"/>
      <c r="T618" s="165"/>
      <c r="AT618" s="160" t="s">
        <v>330</v>
      </c>
      <c r="AU618" s="160" t="s">
        <v>79</v>
      </c>
      <c r="AV618" s="13" t="s">
        <v>79</v>
      </c>
      <c r="AW618" s="13" t="s">
        <v>31</v>
      </c>
      <c r="AX618" s="13" t="s">
        <v>69</v>
      </c>
      <c r="AY618" s="160" t="s">
        <v>181</v>
      </c>
    </row>
    <row r="619" spans="2:65" s="14" customFormat="1" ht="11.25" x14ac:dyDescent="0.2">
      <c r="B619" s="166"/>
      <c r="D619" s="138" t="s">
        <v>330</v>
      </c>
      <c r="E619" s="167" t="s">
        <v>19</v>
      </c>
      <c r="F619" s="168" t="s">
        <v>333</v>
      </c>
      <c r="H619" s="169">
        <v>6.4</v>
      </c>
      <c r="I619" s="170"/>
      <c r="L619" s="166"/>
      <c r="M619" s="171"/>
      <c r="T619" s="172"/>
      <c r="AT619" s="167" t="s">
        <v>330</v>
      </c>
      <c r="AU619" s="167" t="s">
        <v>79</v>
      </c>
      <c r="AV619" s="14" t="s">
        <v>187</v>
      </c>
      <c r="AW619" s="14" t="s">
        <v>31</v>
      </c>
      <c r="AX619" s="14" t="s">
        <v>77</v>
      </c>
      <c r="AY619" s="167" t="s">
        <v>181</v>
      </c>
    </row>
    <row r="620" spans="2:65" s="1" customFormat="1" ht="16.5" customHeight="1" x14ac:dyDescent="0.2">
      <c r="B620" s="32"/>
      <c r="C620" s="125" t="s">
        <v>526</v>
      </c>
      <c r="D620" s="125" t="s">
        <v>182</v>
      </c>
      <c r="E620" s="126" t="s">
        <v>854</v>
      </c>
      <c r="F620" s="127" t="s">
        <v>855</v>
      </c>
      <c r="G620" s="128" t="s">
        <v>510</v>
      </c>
      <c r="H620" s="129">
        <v>8.8000000000000007</v>
      </c>
      <c r="I620" s="130"/>
      <c r="J620" s="131">
        <f>ROUND(I620*H620,2)</f>
        <v>0</v>
      </c>
      <c r="K620" s="127" t="s">
        <v>327</v>
      </c>
      <c r="L620" s="32"/>
      <c r="M620" s="132" t="s">
        <v>19</v>
      </c>
      <c r="N620" s="133" t="s">
        <v>40</v>
      </c>
      <c r="P620" s="134">
        <f>O620*H620</f>
        <v>0</v>
      </c>
      <c r="Q620" s="134">
        <v>0</v>
      </c>
      <c r="R620" s="134">
        <f>Q620*H620</f>
        <v>0</v>
      </c>
      <c r="S620" s="134">
        <v>0</v>
      </c>
      <c r="T620" s="135">
        <f>S620*H620</f>
        <v>0</v>
      </c>
      <c r="AR620" s="136" t="s">
        <v>187</v>
      </c>
      <c r="AT620" s="136" t="s">
        <v>182</v>
      </c>
      <c r="AU620" s="136" t="s">
        <v>79</v>
      </c>
      <c r="AY620" s="17" t="s">
        <v>181</v>
      </c>
      <c r="BE620" s="137">
        <f>IF(N620="základní",J620,0)</f>
        <v>0</v>
      </c>
      <c r="BF620" s="137">
        <f>IF(N620="snížená",J620,0)</f>
        <v>0</v>
      </c>
      <c r="BG620" s="137">
        <f>IF(N620="zákl. přenesená",J620,0)</f>
        <v>0</v>
      </c>
      <c r="BH620" s="137">
        <f>IF(N620="sníž. přenesená",J620,0)</f>
        <v>0</v>
      </c>
      <c r="BI620" s="137">
        <f>IF(N620="nulová",J620,0)</f>
        <v>0</v>
      </c>
      <c r="BJ620" s="17" t="s">
        <v>77</v>
      </c>
      <c r="BK620" s="137">
        <f>ROUND(I620*H620,2)</f>
        <v>0</v>
      </c>
      <c r="BL620" s="17" t="s">
        <v>187</v>
      </c>
      <c r="BM620" s="136" t="s">
        <v>856</v>
      </c>
    </row>
    <row r="621" spans="2:65" s="1" customFormat="1" ht="11.25" x14ac:dyDescent="0.2">
      <c r="B621" s="32"/>
      <c r="D621" s="151" t="s">
        <v>328</v>
      </c>
      <c r="F621" s="152" t="s">
        <v>857</v>
      </c>
      <c r="I621" s="140"/>
      <c r="L621" s="32"/>
      <c r="M621" s="141"/>
      <c r="T621" s="53"/>
      <c r="AT621" s="17" t="s">
        <v>328</v>
      </c>
      <c r="AU621" s="17" t="s">
        <v>79</v>
      </c>
    </row>
    <row r="622" spans="2:65" s="1" customFormat="1" ht="29.25" x14ac:dyDescent="0.2">
      <c r="B622" s="32"/>
      <c r="D622" s="138" t="s">
        <v>214</v>
      </c>
      <c r="F622" s="139" t="s">
        <v>851</v>
      </c>
      <c r="I622" s="140"/>
      <c r="L622" s="32"/>
      <c r="M622" s="141"/>
      <c r="T622" s="53"/>
      <c r="AT622" s="17" t="s">
        <v>214</v>
      </c>
      <c r="AU622" s="17" t="s">
        <v>79</v>
      </c>
    </row>
    <row r="623" spans="2:65" s="12" customFormat="1" ht="11.25" x14ac:dyDescent="0.2">
      <c r="B623" s="153"/>
      <c r="D623" s="138" t="s">
        <v>330</v>
      </c>
      <c r="E623" s="154" t="s">
        <v>19</v>
      </c>
      <c r="F623" s="155" t="s">
        <v>852</v>
      </c>
      <c r="H623" s="154" t="s">
        <v>19</v>
      </c>
      <c r="I623" s="156"/>
      <c r="L623" s="153"/>
      <c r="M623" s="157"/>
      <c r="T623" s="158"/>
      <c r="AT623" s="154" t="s">
        <v>330</v>
      </c>
      <c r="AU623" s="154" t="s">
        <v>79</v>
      </c>
      <c r="AV623" s="12" t="s">
        <v>77</v>
      </c>
      <c r="AW623" s="12" t="s">
        <v>31</v>
      </c>
      <c r="AX623" s="12" t="s">
        <v>69</v>
      </c>
      <c r="AY623" s="154" t="s">
        <v>181</v>
      </c>
    </row>
    <row r="624" spans="2:65" s="13" customFormat="1" ht="11.25" x14ac:dyDescent="0.2">
      <c r="B624" s="159"/>
      <c r="D624" s="138" t="s">
        <v>330</v>
      </c>
      <c r="E624" s="160" t="s">
        <v>19</v>
      </c>
      <c r="F624" s="161" t="s">
        <v>858</v>
      </c>
      <c r="H624" s="162">
        <v>8.8000000000000007</v>
      </c>
      <c r="I624" s="163"/>
      <c r="L624" s="159"/>
      <c r="M624" s="164"/>
      <c r="T624" s="165"/>
      <c r="AT624" s="160" t="s">
        <v>330</v>
      </c>
      <c r="AU624" s="160" t="s">
        <v>79</v>
      </c>
      <c r="AV624" s="13" t="s">
        <v>79</v>
      </c>
      <c r="AW624" s="13" t="s">
        <v>31</v>
      </c>
      <c r="AX624" s="13" t="s">
        <v>69</v>
      </c>
      <c r="AY624" s="160" t="s">
        <v>181</v>
      </c>
    </row>
    <row r="625" spans="2:65" s="14" customFormat="1" ht="11.25" x14ac:dyDescent="0.2">
      <c r="B625" s="166"/>
      <c r="D625" s="138" t="s">
        <v>330</v>
      </c>
      <c r="E625" s="167" t="s">
        <v>19</v>
      </c>
      <c r="F625" s="168" t="s">
        <v>333</v>
      </c>
      <c r="H625" s="169">
        <v>8.8000000000000007</v>
      </c>
      <c r="I625" s="170"/>
      <c r="L625" s="166"/>
      <c r="M625" s="171"/>
      <c r="T625" s="172"/>
      <c r="AT625" s="167" t="s">
        <v>330</v>
      </c>
      <c r="AU625" s="167" t="s">
        <v>79</v>
      </c>
      <c r="AV625" s="14" t="s">
        <v>187</v>
      </c>
      <c r="AW625" s="14" t="s">
        <v>31</v>
      </c>
      <c r="AX625" s="14" t="s">
        <v>77</v>
      </c>
      <c r="AY625" s="167" t="s">
        <v>181</v>
      </c>
    </row>
    <row r="626" spans="2:65" s="1" customFormat="1" ht="16.5" customHeight="1" x14ac:dyDescent="0.2">
      <c r="B626" s="32"/>
      <c r="C626" s="125" t="s">
        <v>859</v>
      </c>
      <c r="D626" s="125" t="s">
        <v>182</v>
      </c>
      <c r="E626" s="126" t="s">
        <v>860</v>
      </c>
      <c r="F626" s="127" t="s">
        <v>861</v>
      </c>
      <c r="G626" s="128" t="s">
        <v>510</v>
      </c>
      <c r="H626" s="129">
        <v>32.26</v>
      </c>
      <c r="I626" s="130"/>
      <c r="J626" s="131">
        <f>ROUND(I626*H626,2)</f>
        <v>0</v>
      </c>
      <c r="K626" s="127" t="s">
        <v>327</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862</v>
      </c>
    </row>
    <row r="627" spans="2:65" s="1" customFormat="1" ht="11.25" x14ac:dyDescent="0.2">
      <c r="B627" s="32"/>
      <c r="D627" s="151" t="s">
        <v>328</v>
      </c>
      <c r="F627" s="152" t="s">
        <v>863</v>
      </c>
      <c r="I627" s="140"/>
      <c r="L627" s="32"/>
      <c r="M627" s="141"/>
      <c r="T627" s="53"/>
      <c r="AT627" s="17" t="s">
        <v>328</v>
      </c>
      <c r="AU627" s="17" t="s">
        <v>79</v>
      </c>
    </row>
    <row r="628" spans="2:65" s="1" customFormat="1" ht="29.25" x14ac:dyDescent="0.2">
      <c r="B628" s="32"/>
      <c r="D628" s="138" t="s">
        <v>214</v>
      </c>
      <c r="F628" s="139" t="s">
        <v>851</v>
      </c>
      <c r="I628" s="140"/>
      <c r="L628" s="32"/>
      <c r="M628" s="141"/>
      <c r="T628" s="53"/>
      <c r="AT628" s="17" t="s">
        <v>214</v>
      </c>
      <c r="AU628" s="17" t="s">
        <v>79</v>
      </c>
    </row>
    <row r="629" spans="2:65" s="12" customFormat="1" ht="11.25" x14ac:dyDescent="0.2">
      <c r="B629" s="153"/>
      <c r="D629" s="138" t="s">
        <v>330</v>
      </c>
      <c r="E629" s="154" t="s">
        <v>19</v>
      </c>
      <c r="F629" s="155" t="s">
        <v>852</v>
      </c>
      <c r="H629" s="154" t="s">
        <v>19</v>
      </c>
      <c r="I629" s="156"/>
      <c r="L629" s="153"/>
      <c r="M629" s="157"/>
      <c r="T629" s="158"/>
      <c r="AT629" s="154" t="s">
        <v>330</v>
      </c>
      <c r="AU629" s="154" t="s">
        <v>79</v>
      </c>
      <c r="AV629" s="12" t="s">
        <v>77</v>
      </c>
      <c r="AW629" s="12" t="s">
        <v>31</v>
      </c>
      <c r="AX629" s="12" t="s">
        <v>69</v>
      </c>
      <c r="AY629" s="154" t="s">
        <v>181</v>
      </c>
    </row>
    <row r="630" spans="2:65" s="13" customFormat="1" ht="11.25" x14ac:dyDescent="0.2">
      <c r="B630" s="159"/>
      <c r="D630" s="138" t="s">
        <v>330</v>
      </c>
      <c r="E630" s="160" t="s">
        <v>19</v>
      </c>
      <c r="F630" s="161" t="s">
        <v>864</v>
      </c>
      <c r="H630" s="162">
        <v>11.76</v>
      </c>
      <c r="I630" s="163"/>
      <c r="L630" s="159"/>
      <c r="M630" s="164"/>
      <c r="T630" s="165"/>
      <c r="AT630" s="160" t="s">
        <v>330</v>
      </c>
      <c r="AU630" s="160" t="s">
        <v>79</v>
      </c>
      <c r="AV630" s="13" t="s">
        <v>79</v>
      </c>
      <c r="AW630" s="13" t="s">
        <v>31</v>
      </c>
      <c r="AX630" s="13" t="s">
        <v>69</v>
      </c>
      <c r="AY630" s="160" t="s">
        <v>181</v>
      </c>
    </row>
    <row r="631" spans="2:65" s="13" customFormat="1" ht="11.25" x14ac:dyDescent="0.2">
      <c r="B631" s="159"/>
      <c r="D631" s="138" t="s">
        <v>330</v>
      </c>
      <c r="E631" s="160" t="s">
        <v>19</v>
      </c>
      <c r="F631" s="161" t="s">
        <v>865</v>
      </c>
      <c r="H631" s="162">
        <v>20.5</v>
      </c>
      <c r="I631" s="163"/>
      <c r="L631" s="159"/>
      <c r="M631" s="164"/>
      <c r="T631" s="165"/>
      <c r="AT631" s="160" t="s">
        <v>330</v>
      </c>
      <c r="AU631" s="160" t="s">
        <v>79</v>
      </c>
      <c r="AV631" s="13" t="s">
        <v>79</v>
      </c>
      <c r="AW631" s="13" t="s">
        <v>31</v>
      </c>
      <c r="AX631" s="13" t="s">
        <v>69</v>
      </c>
      <c r="AY631" s="160" t="s">
        <v>181</v>
      </c>
    </row>
    <row r="632" spans="2:65" s="14" customFormat="1" ht="11.25" x14ac:dyDescent="0.2">
      <c r="B632" s="166"/>
      <c r="D632" s="138" t="s">
        <v>330</v>
      </c>
      <c r="E632" s="167" t="s">
        <v>19</v>
      </c>
      <c r="F632" s="168" t="s">
        <v>333</v>
      </c>
      <c r="H632" s="169">
        <v>32.26</v>
      </c>
      <c r="I632" s="170"/>
      <c r="L632" s="166"/>
      <c r="M632" s="171"/>
      <c r="T632" s="172"/>
      <c r="AT632" s="167" t="s">
        <v>330</v>
      </c>
      <c r="AU632" s="167" t="s">
        <v>79</v>
      </c>
      <c r="AV632" s="14" t="s">
        <v>187</v>
      </c>
      <c r="AW632" s="14" t="s">
        <v>31</v>
      </c>
      <c r="AX632" s="14" t="s">
        <v>77</v>
      </c>
      <c r="AY632" s="167" t="s">
        <v>181</v>
      </c>
    </row>
    <row r="633" spans="2:65" s="1" customFormat="1" ht="21.75" customHeight="1" x14ac:dyDescent="0.2">
      <c r="B633" s="32"/>
      <c r="C633" s="125" t="s">
        <v>532</v>
      </c>
      <c r="D633" s="125" t="s">
        <v>182</v>
      </c>
      <c r="E633" s="126" t="s">
        <v>866</v>
      </c>
      <c r="F633" s="127" t="s">
        <v>867</v>
      </c>
      <c r="G633" s="128" t="s">
        <v>510</v>
      </c>
      <c r="H633" s="129">
        <v>43.8</v>
      </c>
      <c r="I633" s="130"/>
      <c r="J633" s="131">
        <f>ROUND(I633*H633,2)</f>
        <v>0</v>
      </c>
      <c r="K633" s="127" t="s">
        <v>186</v>
      </c>
      <c r="L633" s="32"/>
      <c r="M633" s="132" t="s">
        <v>19</v>
      </c>
      <c r="N633" s="133" t="s">
        <v>40</v>
      </c>
      <c r="P633" s="134">
        <f>O633*H633</f>
        <v>0</v>
      </c>
      <c r="Q633" s="134">
        <v>0</v>
      </c>
      <c r="R633" s="134">
        <f>Q633*H633</f>
        <v>0</v>
      </c>
      <c r="S633" s="134">
        <v>0</v>
      </c>
      <c r="T633" s="135">
        <f>S633*H633</f>
        <v>0</v>
      </c>
      <c r="AR633" s="136" t="s">
        <v>187</v>
      </c>
      <c r="AT633" s="136" t="s">
        <v>182</v>
      </c>
      <c r="AU633" s="136" t="s">
        <v>79</v>
      </c>
      <c r="AY633" s="17" t="s">
        <v>181</v>
      </c>
      <c r="BE633" s="137">
        <f>IF(N633="základní",J633,0)</f>
        <v>0</v>
      </c>
      <c r="BF633" s="137">
        <f>IF(N633="snížená",J633,0)</f>
        <v>0</v>
      </c>
      <c r="BG633" s="137">
        <f>IF(N633="zákl. přenesená",J633,0)</f>
        <v>0</v>
      </c>
      <c r="BH633" s="137">
        <f>IF(N633="sníž. přenesená",J633,0)</f>
        <v>0</v>
      </c>
      <c r="BI633" s="137">
        <f>IF(N633="nulová",J633,0)</f>
        <v>0</v>
      </c>
      <c r="BJ633" s="17" t="s">
        <v>77</v>
      </c>
      <c r="BK633" s="137">
        <f>ROUND(I633*H633,2)</f>
        <v>0</v>
      </c>
      <c r="BL633" s="17" t="s">
        <v>187</v>
      </c>
      <c r="BM633" s="136" t="s">
        <v>868</v>
      </c>
    </row>
    <row r="634" spans="2:65" s="1" customFormat="1" ht="68.25" x14ac:dyDescent="0.2">
      <c r="B634" s="32"/>
      <c r="D634" s="138" t="s">
        <v>214</v>
      </c>
      <c r="F634" s="139" t="s">
        <v>869</v>
      </c>
      <c r="I634" s="140"/>
      <c r="L634" s="32"/>
      <c r="M634" s="141"/>
      <c r="T634" s="53"/>
      <c r="AT634" s="17" t="s">
        <v>214</v>
      </c>
      <c r="AU634" s="17" t="s">
        <v>79</v>
      </c>
    </row>
    <row r="635" spans="2:65" s="12" customFormat="1" ht="11.25" x14ac:dyDescent="0.2">
      <c r="B635" s="153"/>
      <c r="D635" s="138" t="s">
        <v>330</v>
      </c>
      <c r="E635" s="154" t="s">
        <v>19</v>
      </c>
      <c r="F635" s="155" t="s">
        <v>870</v>
      </c>
      <c r="H635" s="154" t="s">
        <v>19</v>
      </c>
      <c r="I635" s="156"/>
      <c r="L635" s="153"/>
      <c r="M635" s="157"/>
      <c r="T635" s="158"/>
      <c r="AT635" s="154" t="s">
        <v>330</v>
      </c>
      <c r="AU635" s="154" t="s">
        <v>79</v>
      </c>
      <c r="AV635" s="12" t="s">
        <v>77</v>
      </c>
      <c r="AW635" s="12" t="s">
        <v>31</v>
      </c>
      <c r="AX635" s="12" t="s">
        <v>69</v>
      </c>
      <c r="AY635" s="154" t="s">
        <v>181</v>
      </c>
    </row>
    <row r="636" spans="2:65" s="13" customFormat="1" ht="11.25" x14ac:dyDescent="0.2">
      <c r="B636" s="159"/>
      <c r="D636" s="138" t="s">
        <v>330</v>
      </c>
      <c r="E636" s="160" t="s">
        <v>19</v>
      </c>
      <c r="F636" s="161" t="s">
        <v>871</v>
      </c>
      <c r="H636" s="162">
        <v>14.4</v>
      </c>
      <c r="I636" s="163"/>
      <c r="L636" s="159"/>
      <c r="M636" s="164"/>
      <c r="T636" s="165"/>
      <c r="AT636" s="160" t="s">
        <v>330</v>
      </c>
      <c r="AU636" s="160" t="s">
        <v>79</v>
      </c>
      <c r="AV636" s="13" t="s">
        <v>79</v>
      </c>
      <c r="AW636" s="13" t="s">
        <v>31</v>
      </c>
      <c r="AX636" s="13" t="s">
        <v>69</v>
      </c>
      <c r="AY636" s="160" t="s">
        <v>181</v>
      </c>
    </row>
    <row r="637" spans="2:65" s="13" customFormat="1" ht="11.25" x14ac:dyDescent="0.2">
      <c r="B637" s="159"/>
      <c r="D637" s="138" t="s">
        <v>330</v>
      </c>
      <c r="E637" s="160" t="s">
        <v>19</v>
      </c>
      <c r="F637" s="161" t="s">
        <v>872</v>
      </c>
      <c r="H637" s="162">
        <v>7.2</v>
      </c>
      <c r="I637" s="163"/>
      <c r="L637" s="159"/>
      <c r="M637" s="164"/>
      <c r="T637" s="165"/>
      <c r="AT637" s="160" t="s">
        <v>330</v>
      </c>
      <c r="AU637" s="160" t="s">
        <v>79</v>
      </c>
      <c r="AV637" s="13" t="s">
        <v>79</v>
      </c>
      <c r="AW637" s="13" t="s">
        <v>31</v>
      </c>
      <c r="AX637" s="13" t="s">
        <v>69</v>
      </c>
      <c r="AY637" s="160" t="s">
        <v>181</v>
      </c>
    </row>
    <row r="638" spans="2:65" s="13" customFormat="1" ht="11.25" x14ac:dyDescent="0.2">
      <c r="B638" s="159"/>
      <c r="D638" s="138" t="s">
        <v>330</v>
      </c>
      <c r="E638" s="160" t="s">
        <v>19</v>
      </c>
      <c r="F638" s="161" t="s">
        <v>873</v>
      </c>
      <c r="H638" s="162">
        <v>22.2</v>
      </c>
      <c r="I638" s="163"/>
      <c r="L638" s="159"/>
      <c r="M638" s="164"/>
      <c r="T638" s="165"/>
      <c r="AT638" s="160" t="s">
        <v>330</v>
      </c>
      <c r="AU638" s="160" t="s">
        <v>79</v>
      </c>
      <c r="AV638" s="13" t="s">
        <v>79</v>
      </c>
      <c r="AW638" s="13" t="s">
        <v>31</v>
      </c>
      <c r="AX638" s="13" t="s">
        <v>69</v>
      </c>
      <c r="AY638" s="160" t="s">
        <v>181</v>
      </c>
    </row>
    <row r="639" spans="2:65" s="14" customFormat="1" ht="11.25" x14ac:dyDescent="0.2">
      <c r="B639" s="166"/>
      <c r="D639" s="138" t="s">
        <v>330</v>
      </c>
      <c r="E639" s="167" t="s">
        <v>19</v>
      </c>
      <c r="F639" s="168" t="s">
        <v>333</v>
      </c>
      <c r="H639" s="169">
        <v>43.8</v>
      </c>
      <c r="I639" s="170"/>
      <c r="L639" s="166"/>
      <c r="M639" s="171"/>
      <c r="T639" s="172"/>
      <c r="AT639" s="167" t="s">
        <v>330</v>
      </c>
      <c r="AU639" s="167" t="s">
        <v>79</v>
      </c>
      <c r="AV639" s="14" t="s">
        <v>187</v>
      </c>
      <c r="AW639" s="14" t="s">
        <v>31</v>
      </c>
      <c r="AX639" s="14" t="s">
        <v>77</v>
      </c>
      <c r="AY639" s="167" t="s">
        <v>181</v>
      </c>
    </row>
    <row r="640" spans="2:65" s="1" customFormat="1" ht="24.2" customHeight="1" x14ac:dyDescent="0.2">
      <c r="B640" s="32"/>
      <c r="C640" s="125" t="s">
        <v>874</v>
      </c>
      <c r="D640" s="125" t="s">
        <v>182</v>
      </c>
      <c r="E640" s="126" t="s">
        <v>875</v>
      </c>
      <c r="F640" s="127" t="s">
        <v>876</v>
      </c>
      <c r="G640" s="128" t="s">
        <v>510</v>
      </c>
      <c r="H640" s="129">
        <v>120.19880000000001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877</v>
      </c>
    </row>
    <row r="641" spans="2:65" s="1" customFormat="1" ht="87.75" x14ac:dyDescent="0.2">
      <c r="B641" s="32"/>
      <c r="D641" s="138" t="s">
        <v>214</v>
      </c>
      <c r="F641" s="139" t="s">
        <v>878</v>
      </c>
      <c r="I641" s="140"/>
      <c r="L641" s="32"/>
      <c r="M641" s="141"/>
      <c r="T641" s="53"/>
      <c r="AT641" s="17" t="s">
        <v>214</v>
      </c>
      <c r="AU641" s="17" t="s">
        <v>79</v>
      </c>
    </row>
    <row r="642" spans="2:65" s="12" customFormat="1" ht="11.25" x14ac:dyDescent="0.2">
      <c r="B642" s="153"/>
      <c r="D642" s="138" t="s">
        <v>330</v>
      </c>
      <c r="E642" s="154" t="s">
        <v>19</v>
      </c>
      <c r="F642" s="155" t="s">
        <v>879</v>
      </c>
      <c r="H642" s="154" t="s">
        <v>19</v>
      </c>
      <c r="I642" s="156"/>
      <c r="L642" s="153"/>
      <c r="M642" s="157"/>
      <c r="T642" s="158"/>
      <c r="AT642" s="154" t="s">
        <v>330</v>
      </c>
      <c r="AU642" s="154" t="s">
        <v>79</v>
      </c>
      <c r="AV642" s="12" t="s">
        <v>77</v>
      </c>
      <c r="AW642" s="12" t="s">
        <v>31</v>
      </c>
      <c r="AX642" s="12" t="s">
        <v>69</v>
      </c>
      <c r="AY642" s="154" t="s">
        <v>181</v>
      </c>
    </row>
    <row r="643" spans="2:65" s="13" customFormat="1" ht="11.25" x14ac:dyDescent="0.2">
      <c r="B643" s="159"/>
      <c r="D643" s="138" t="s">
        <v>330</v>
      </c>
      <c r="E643" s="160" t="s">
        <v>19</v>
      </c>
      <c r="F643" s="161" t="s">
        <v>880</v>
      </c>
      <c r="H643" s="162">
        <v>61.61</v>
      </c>
      <c r="I643" s="163"/>
      <c r="L643" s="159"/>
      <c r="M643" s="164"/>
      <c r="T643" s="165"/>
      <c r="AT643" s="160" t="s">
        <v>330</v>
      </c>
      <c r="AU643" s="160" t="s">
        <v>79</v>
      </c>
      <c r="AV643" s="13" t="s">
        <v>79</v>
      </c>
      <c r="AW643" s="13" t="s">
        <v>31</v>
      </c>
      <c r="AX643" s="13" t="s">
        <v>69</v>
      </c>
      <c r="AY643" s="160" t="s">
        <v>181</v>
      </c>
    </row>
    <row r="644" spans="2:65" s="13" customFormat="1" ht="11.25" x14ac:dyDescent="0.2">
      <c r="B644" s="159"/>
      <c r="D644" s="138" t="s">
        <v>330</v>
      </c>
      <c r="E644" s="160" t="s">
        <v>19</v>
      </c>
      <c r="F644" s="161" t="s">
        <v>881</v>
      </c>
      <c r="H644" s="162">
        <v>3.6360000000000001</v>
      </c>
      <c r="I644" s="163"/>
      <c r="L644" s="159"/>
      <c r="M644" s="164"/>
      <c r="T644" s="165"/>
      <c r="AT644" s="160" t="s">
        <v>330</v>
      </c>
      <c r="AU644" s="160" t="s">
        <v>79</v>
      </c>
      <c r="AV644" s="13" t="s">
        <v>79</v>
      </c>
      <c r="AW644" s="13" t="s">
        <v>31</v>
      </c>
      <c r="AX644" s="13" t="s">
        <v>69</v>
      </c>
      <c r="AY644" s="160" t="s">
        <v>181</v>
      </c>
    </row>
    <row r="645" spans="2:65" s="13" customFormat="1" ht="11.25" x14ac:dyDescent="0.2">
      <c r="B645" s="159"/>
      <c r="D645" s="138" t="s">
        <v>330</v>
      </c>
      <c r="E645" s="160" t="s">
        <v>19</v>
      </c>
      <c r="F645" s="161" t="s">
        <v>882</v>
      </c>
      <c r="H645" s="162">
        <v>42.314999999999998</v>
      </c>
      <c r="I645" s="163"/>
      <c r="L645" s="159"/>
      <c r="M645" s="164"/>
      <c r="T645" s="165"/>
      <c r="AT645" s="160" t="s">
        <v>330</v>
      </c>
      <c r="AU645" s="160" t="s">
        <v>79</v>
      </c>
      <c r="AV645" s="13" t="s">
        <v>79</v>
      </c>
      <c r="AW645" s="13" t="s">
        <v>31</v>
      </c>
      <c r="AX645" s="13" t="s">
        <v>69</v>
      </c>
      <c r="AY645" s="160" t="s">
        <v>181</v>
      </c>
    </row>
    <row r="646" spans="2:65" s="13" customFormat="1" ht="11.25" x14ac:dyDescent="0.2">
      <c r="B646" s="159"/>
      <c r="D646" s="138" t="s">
        <v>330</v>
      </c>
      <c r="E646" s="160" t="s">
        <v>19</v>
      </c>
      <c r="F646" s="161" t="s">
        <v>883</v>
      </c>
      <c r="H646" s="162">
        <v>3.7128000000000001</v>
      </c>
      <c r="I646" s="163"/>
      <c r="L646" s="159"/>
      <c r="M646" s="164"/>
      <c r="T646" s="165"/>
      <c r="AT646" s="160" t="s">
        <v>330</v>
      </c>
      <c r="AU646" s="160" t="s">
        <v>79</v>
      </c>
      <c r="AV646" s="13" t="s">
        <v>79</v>
      </c>
      <c r="AW646" s="13" t="s">
        <v>31</v>
      </c>
      <c r="AX646" s="13" t="s">
        <v>69</v>
      </c>
      <c r="AY646" s="160" t="s">
        <v>181</v>
      </c>
    </row>
    <row r="647" spans="2:65" s="12" customFormat="1" ht="11.25" x14ac:dyDescent="0.2">
      <c r="B647" s="153"/>
      <c r="D647" s="138" t="s">
        <v>330</v>
      </c>
      <c r="E647" s="154" t="s">
        <v>19</v>
      </c>
      <c r="F647" s="155" t="s">
        <v>884</v>
      </c>
      <c r="H647" s="154" t="s">
        <v>19</v>
      </c>
      <c r="I647" s="156"/>
      <c r="L647" s="153"/>
      <c r="M647" s="157"/>
      <c r="T647" s="158"/>
      <c r="AT647" s="154" t="s">
        <v>330</v>
      </c>
      <c r="AU647" s="154" t="s">
        <v>79</v>
      </c>
      <c r="AV647" s="12" t="s">
        <v>77</v>
      </c>
      <c r="AW647" s="12" t="s">
        <v>31</v>
      </c>
      <c r="AX647" s="12" t="s">
        <v>69</v>
      </c>
      <c r="AY647" s="154" t="s">
        <v>181</v>
      </c>
    </row>
    <row r="648" spans="2:65" s="13" customFormat="1" ht="11.25" x14ac:dyDescent="0.2">
      <c r="B648" s="159"/>
      <c r="D648" s="138" t="s">
        <v>330</v>
      </c>
      <c r="E648" s="160" t="s">
        <v>19</v>
      </c>
      <c r="F648" s="161" t="s">
        <v>885</v>
      </c>
      <c r="H648" s="162">
        <v>8.9250000000000007</v>
      </c>
      <c r="I648" s="163"/>
      <c r="L648" s="159"/>
      <c r="M648" s="164"/>
      <c r="T648" s="165"/>
      <c r="AT648" s="160" t="s">
        <v>330</v>
      </c>
      <c r="AU648" s="160" t="s">
        <v>79</v>
      </c>
      <c r="AV648" s="13" t="s">
        <v>79</v>
      </c>
      <c r="AW648" s="13" t="s">
        <v>31</v>
      </c>
      <c r="AX648" s="13" t="s">
        <v>69</v>
      </c>
      <c r="AY648" s="160" t="s">
        <v>181</v>
      </c>
    </row>
    <row r="649" spans="2:65" s="14" customFormat="1" ht="11.25" x14ac:dyDescent="0.2">
      <c r="B649" s="166"/>
      <c r="D649" s="138" t="s">
        <v>330</v>
      </c>
      <c r="E649" s="167" t="s">
        <v>19</v>
      </c>
      <c r="F649" s="168" t="s">
        <v>333</v>
      </c>
      <c r="H649" s="169">
        <v>120.19880000000001</v>
      </c>
      <c r="I649" s="170"/>
      <c r="L649" s="166"/>
      <c r="M649" s="171"/>
      <c r="T649" s="172"/>
      <c r="AT649" s="167" t="s">
        <v>330</v>
      </c>
      <c r="AU649" s="167" t="s">
        <v>79</v>
      </c>
      <c r="AV649" s="14" t="s">
        <v>187</v>
      </c>
      <c r="AW649" s="14" t="s">
        <v>31</v>
      </c>
      <c r="AX649" s="14" t="s">
        <v>77</v>
      </c>
      <c r="AY649" s="167" t="s">
        <v>181</v>
      </c>
    </row>
    <row r="650" spans="2:65" s="1" customFormat="1" ht="16.5" customHeight="1" x14ac:dyDescent="0.2">
      <c r="B650" s="32"/>
      <c r="C650" s="125" t="s">
        <v>536</v>
      </c>
      <c r="D650" s="125" t="s">
        <v>182</v>
      </c>
      <c r="E650" s="126" t="s">
        <v>886</v>
      </c>
      <c r="F650" s="127" t="s">
        <v>887</v>
      </c>
      <c r="G650" s="128" t="s">
        <v>326</v>
      </c>
      <c r="H650" s="129">
        <v>0.18</v>
      </c>
      <c r="I650" s="130"/>
      <c r="J650" s="131">
        <f>ROUND(I650*H650,2)</f>
        <v>0</v>
      </c>
      <c r="K650" s="127" t="s">
        <v>327</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888</v>
      </c>
    </row>
    <row r="651" spans="2:65" s="1" customFormat="1" ht="11.25" x14ac:dyDescent="0.2">
      <c r="B651" s="32"/>
      <c r="D651" s="151" t="s">
        <v>328</v>
      </c>
      <c r="F651" s="152" t="s">
        <v>889</v>
      </c>
      <c r="I651" s="140"/>
      <c r="L651" s="32"/>
      <c r="M651" s="141"/>
      <c r="T651" s="53"/>
      <c r="AT651" s="17" t="s">
        <v>328</v>
      </c>
      <c r="AU651" s="17" t="s">
        <v>79</v>
      </c>
    </row>
    <row r="652" spans="2:65" s="12" customFormat="1" ht="11.25" x14ac:dyDescent="0.2">
      <c r="B652" s="153"/>
      <c r="D652" s="138" t="s">
        <v>330</v>
      </c>
      <c r="E652" s="154" t="s">
        <v>19</v>
      </c>
      <c r="F652" s="155" t="s">
        <v>890</v>
      </c>
      <c r="H652" s="154" t="s">
        <v>19</v>
      </c>
      <c r="I652" s="156"/>
      <c r="L652" s="153"/>
      <c r="M652" s="157"/>
      <c r="T652" s="158"/>
      <c r="AT652" s="154" t="s">
        <v>330</v>
      </c>
      <c r="AU652" s="154" t="s">
        <v>79</v>
      </c>
      <c r="AV652" s="12" t="s">
        <v>77</v>
      </c>
      <c r="AW652" s="12" t="s">
        <v>31</v>
      </c>
      <c r="AX652" s="12" t="s">
        <v>69</v>
      </c>
      <c r="AY652" s="154" t="s">
        <v>181</v>
      </c>
    </row>
    <row r="653" spans="2:65" s="12" customFormat="1" ht="11.25" x14ac:dyDescent="0.2">
      <c r="B653" s="153"/>
      <c r="D653" s="138" t="s">
        <v>330</v>
      </c>
      <c r="E653" s="154" t="s">
        <v>19</v>
      </c>
      <c r="F653" s="155" t="s">
        <v>891</v>
      </c>
      <c r="H653" s="154" t="s">
        <v>19</v>
      </c>
      <c r="I653" s="156"/>
      <c r="L653" s="153"/>
      <c r="M653" s="157"/>
      <c r="T653" s="158"/>
      <c r="AT653" s="154" t="s">
        <v>330</v>
      </c>
      <c r="AU653" s="154" t="s">
        <v>79</v>
      </c>
      <c r="AV653" s="12" t="s">
        <v>77</v>
      </c>
      <c r="AW653" s="12" t="s">
        <v>31</v>
      </c>
      <c r="AX653" s="12" t="s">
        <v>69</v>
      </c>
      <c r="AY653" s="154" t="s">
        <v>181</v>
      </c>
    </row>
    <row r="654" spans="2:65" s="13" customFormat="1" ht="11.25" x14ac:dyDescent="0.2">
      <c r="B654" s="159"/>
      <c r="D654" s="138" t="s">
        <v>330</v>
      </c>
      <c r="E654" s="160" t="s">
        <v>19</v>
      </c>
      <c r="F654" s="161" t="s">
        <v>892</v>
      </c>
      <c r="H654" s="162">
        <v>0.18</v>
      </c>
      <c r="I654" s="163"/>
      <c r="L654" s="159"/>
      <c r="M654" s="164"/>
      <c r="T654" s="165"/>
      <c r="AT654" s="160" t="s">
        <v>330</v>
      </c>
      <c r="AU654" s="160" t="s">
        <v>79</v>
      </c>
      <c r="AV654" s="13" t="s">
        <v>79</v>
      </c>
      <c r="AW654" s="13" t="s">
        <v>31</v>
      </c>
      <c r="AX654" s="13" t="s">
        <v>69</v>
      </c>
      <c r="AY654" s="160" t="s">
        <v>181</v>
      </c>
    </row>
    <row r="655" spans="2:65" s="14" customFormat="1" ht="11.25" x14ac:dyDescent="0.2">
      <c r="B655" s="166"/>
      <c r="D655" s="138" t="s">
        <v>330</v>
      </c>
      <c r="E655" s="167" t="s">
        <v>19</v>
      </c>
      <c r="F655" s="168" t="s">
        <v>333</v>
      </c>
      <c r="H655" s="169">
        <v>0.18</v>
      </c>
      <c r="I655" s="170"/>
      <c r="L655" s="166"/>
      <c r="M655" s="171"/>
      <c r="T655" s="172"/>
      <c r="AT655" s="167" t="s">
        <v>330</v>
      </c>
      <c r="AU655" s="167" t="s">
        <v>79</v>
      </c>
      <c r="AV655" s="14" t="s">
        <v>187</v>
      </c>
      <c r="AW655" s="14" t="s">
        <v>31</v>
      </c>
      <c r="AX655" s="14" t="s">
        <v>77</v>
      </c>
      <c r="AY655" s="167" t="s">
        <v>181</v>
      </c>
    </row>
    <row r="656" spans="2:65" s="1" customFormat="1" ht="16.5" customHeight="1" x14ac:dyDescent="0.2">
      <c r="B656" s="32"/>
      <c r="C656" s="125" t="s">
        <v>893</v>
      </c>
      <c r="D656" s="125" t="s">
        <v>182</v>
      </c>
      <c r="E656" s="126" t="s">
        <v>894</v>
      </c>
      <c r="F656" s="127" t="s">
        <v>895</v>
      </c>
      <c r="G656" s="128" t="s">
        <v>326</v>
      </c>
      <c r="H656" s="129">
        <v>1.71</v>
      </c>
      <c r="I656" s="130"/>
      <c r="J656" s="131">
        <f>ROUND(I656*H656,2)</f>
        <v>0</v>
      </c>
      <c r="K656" s="127" t="s">
        <v>327</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896</v>
      </c>
    </row>
    <row r="657" spans="2:65" s="1" customFormat="1" ht="11.25" x14ac:dyDescent="0.2">
      <c r="B657" s="32"/>
      <c r="D657" s="151" t="s">
        <v>328</v>
      </c>
      <c r="F657" s="152" t="s">
        <v>897</v>
      </c>
      <c r="I657" s="140"/>
      <c r="L657" s="32"/>
      <c r="M657" s="141"/>
      <c r="T657" s="53"/>
      <c r="AT657" s="17" t="s">
        <v>328</v>
      </c>
      <c r="AU657" s="17" t="s">
        <v>79</v>
      </c>
    </row>
    <row r="658" spans="2:65" s="12" customFormat="1" ht="11.25" x14ac:dyDescent="0.2">
      <c r="B658" s="153"/>
      <c r="D658" s="138" t="s">
        <v>330</v>
      </c>
      <c r="E658" s="154" t="s">
        <v>19</v>
      </c>
      <c r="F658" s="155" t="s">
        <v>890</v>
      </c>
      <c r="H658" s="154" t="s">
        <v>19</v>
      </c>
      <c r="I658" s="156"/>
      <c r="L658" s="153"/>
      <c r="M658" s="157"/>
      <c r="T658" s="158"/>
      <c r="AT658" s="154" t="s">
        <v>330</v>
      </c>
      <c r="AU658" s="154" t="s">
        <v>79</v>
      </c>
      <c r="AV658" s="12" t="s">
        <v>77</v>
      </c>
      <c r="AW658" s="12" t="s">
        <v>31</v>
      </c>
      <c r="AX658" s="12" t="s">
        <v>69</v>
      </c>
      <c r="AY658" s="154" t="s">
        <v>181</v>
      </c>
    </row>
    <row r="659" spans="2:65" s="12" customFormat="1" ht="11.25" x14ac:dyDescent="0.2">
      <c r="B659" s="153"/>
      <c r="D659" s="138" t="s">
        <v>330</v>
      </c>
      <c r="E659" s="154" t="s">
        <v>19</v>
      </c>
      <c r="F659" s="155" t="s">
        <v>898</v>
      </c>
      <c r="H659" s="154" t="s">
        <v>19</v>
      </c>
      <c r="I659" s="156"/>
      <c r="L659" s="153"/>
      <c r="M659" s="157"/>
      <c r="T659" s="158"/>
      <c r="AT659" s="154" t="s">
        <v>330</v>
      </c>
      <c r="AU659" s="154" t="s">
        <v>79</v>
      </c>
      <c r="AV659" s="12" t="s">
        <v>77</v>
      </c>
      <c r="AW659" s="12" t="s">
        <v>31</v>
      </c>
      <c r="AX659" s="12" t="s">
        <v>69</v>
      </c>
      <c r="AY659" s="154" t="s">
        <v>181</v>
      </c>
    </row>
    <row r="660" spans="2:65" s="13" customFormat="1" ht="11.25" x14ac:dyDescent="0.2">
      <c r="B660" s="159"/>
      <c r="D660" s="138" t="s">
        <v>330</v>
      </c>
      <c r="E660" s="160" t="s">
        <v>19</v>
      </c>
      <c r="F660" s="161" t="s">
        <v>899</v>
      </c>
      <c r="H660" s="162">
        <v>0.63</v>
      </c>
      <c r="I660" s="163"/>
      <c r="L660" s="159"/>
      <c r="M660" s="164"/>
      <c r="T660" s="165"/>
      <c r="AT660" s="160" t="s">
        <v>330</v>
      </c>
      <c r="AU660" s="160" t="s">
        <v>79</v>
      </c>
      <c r="AV660" s="13" t="s">
        <v>79</v>
      </c>
      <c r="AW660" s="13" t="s">
        <v>31</v>
      </c>
      <c r="AX660" s="13" t="s">
        <v>69</v>
      </c>
      <c r="AY660" s="160" t="s">
        <v>181</v>
      </c>
    </row>
    <row r="661" spans="2:65" s="13" customFormat="1" ht="11.25" x14ac:dyDescent="0.2">
      <c r="B661" s="159"/>
      <c r="D661" s="138" t="s">
        <v>330</v>
      </c>
      <c r="E661" s="160" t="s">
        <v>19</v>
      </c>
      <c r="F661" s="161" t="s">
        <v>900</v>
      </c>
      <c r="H661" s="162">
        <v>1.08</v>
      </c>
      <c r="I661" s="163"/>
      <c r="L661" s="159"/>
      <c r="M661" s="164"/>
      <c r="T661" s="165"/>
      <c r="AT661" s="160" t="s">
        <v>330</v>
      </c>
      <c r="AU661" s="160" t="s">
        <v>79</v>
      </c>
      <c r="AV661" s="13" t="s">
        <v>79</v>
      </c>
      <c r="AW661" s="13" t="s">
        <v>31</v>
      </c>
      <c r="AX661" s="13" t="s">
        <v>69</v>
      </c>
      <c r="AY661" s="160" t="s">
        <v>181</v>
      </c>
    </row>
    <row r="662" spans="2:65" s="14" customFormat="1" ht="11.25" x14ac:dyDescent="0.2">
      <c r="B662" s="166"/>
      <c r="D662" s="138" t="s">
        <v>330</v>
      </c>
      <c r="E662" s="167" t="s">
        <v>19</v>
      </c>
      <c r="F662" s="168" t="s">
        <v>333</v>
      </c>
      <c r="H662" s="169">
        <v>1.71</v>
      </c>
      <c r="I662" s="170"/>
      <c r="L662" s="166"/>
      <c r="M662" s="171"/>
      <c r="T662" s="172"/>
      <c r="AT662" s="167" t="s">
        <v>330</v>
      </c>
      <c r="AU662" s="167" t="s">
        <v>79</v>
      </c>
      <c r="AV662" s="14" t="s">
        <v>187</v>
      </c>
      <c r="AW662" s="14" t="s">
        <v>31</v>
      </c>
      <c r="AX662" s="14" t="s">
        <v>77</v>
      </c>
      <c r="AY662" s="167" t="s">
        <v>181</v>
      </c>
    </row>
    <row r="663" spans="2:65" s="1" customFormat="1" ht="16.5" customHeight="1" x14ac:dyDescent="0.2">
      <c r="B663" s="32"/>
      <c r="C663" s="125" t="s">
        <v>541</v>
      </c>
      <c r="D663" s="125" t="s">
        <v>182</v>
      </c>
      <c r="E663" s="126" t="s">
        <v>901</v>
      </c>
      <c r="F663" s="127" t="s">
        <v>902</v>
      </c>
      <c r="G663" s="128" t="s">
        <v>636</v>
      </c>
      <c r="H663" s="129">
        <v>20.45</v>
      </c>
      <c r="I663" s="130"/>
      <c r="J663" s="131">
        <f>ROUND(I663*H663,2)</f>
        <v>0</v>
      </c>
      <c r="K663" s="127" t="s">
        <v>327</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903</v>
      </c>
    </row>
    <row r="664" spans="2:65" s="1" customFormat="1" ht="11.25" x14ac:dyDescent="0.2">
      <c r="B664" s="32"/>
      <c r="D664" s="151" t="s">
        <v>328</v>
      </c>
      <c r="F664" s="152" t="s">
        <v>904</v>
      </c>
      <c r="I664" s="140"/>
      <c r="L664" s="32"/>
      <c r="M664" s="141"/>
      <c r="T664" s="53"/>
      <c r="AT664" s="17" t="s">
        <v>328</v>
      </c>
      <c r="AU664" s="17" t="s">
        <v>79</v>
      </c>
    </row>
    <row r="665" spans="2:65" s="12" customFormat="1" ht="11.25" x14ac:dyDescent="0.2">
      <c r="B665" s="153"/>
      <c r="D665" s="138" t="s">
        <v>330</v>
      </c>
      <c r="E665" s="154" t="s">
        <v>19</v>
      </c>
      <c r="F665" s="155" t="s">
        <v>905</v>
      </c>
      <c r="H665" s="154" t="s">
        <v>19</v>
      </c>
      <c r="I665" s="156"/>
      <c r="L665" s="153"/>
      <c r="M665" s="157"/>
      <c r="T665" s="158"/>
      <c r="AT665" s="154" t="s">
        <v>330</v>
      </c>
      <c r="AU665" s="154" t="s">
        <v>79</v>
      </c>
      <c r="AV665" s="12" t="s">
        <v>77</v>
      </c>
      <c r="AW665" s="12" t="s">
        <v>31</v>
      </c>
      <c r="AX665" s="12" t="s">
        <v>69</v>
      </c>
      <c r="AY665" s="154" t="s">
        <v>181</v>
      </c>
    </row>
    <row r="666" spans="2:65" s="12" customFormat="1" ht="11.25" x14ac:dyDescent="0.2">
      <c r="B666" s="153"/>
      <c r="D666" s="138" t="s">
        <v>330</v>
      </c>
      <c r="E666" s="154" t="s">
        <v>19</v>
      </c>
      <c r="F666" s="155" t="s">
        <v>906</v>
      </c>
      <c r="H666" s="154" t="s">
        <v>19</v>
      </c>
      <c r="I666" s="156"/>
      <c r="L666" s="153"/>
      <c r="M666" s="157"/>
      <c r="T666" s="158"/>
      <c r="AT666" s="154" t="s">
        <v>330</v>
      </c>
      <c r="AU666" s="154" t="s">
        <v>79</v>
      </c>
      <c r="AV666" s="12" t="s">
        <v>77</v>
      </c>
      <c r="AW666" s="12" t="s">
        <v>31</v>
      </c>
      <c r="AX666" s="12" t="s">
        <v>69</v>
      </c>
      <c r="AY666" s="154" t="s">
        <v>181</v>
      </c>
    </row>
    <row r="667" spans="2:65" s="12" customFormat="1" ht="11.25" x14ac:dyDescent="0.2">
      <c r="B667" s="153"/>
      <c r="D667" s="138" t="s">
        <v>330</v>
      </c>
      <c r="E667" s="154" t="s">
        <v>19</v>
      </c>
      <c r="F667" s="155" t="s">
        <v>907</v>
      </c>
      <c r="H667" s="154" t="s">
        <v>19</v>
      </c>
      <c r="I667" s="156"/>
      <c r="L667" s="153"/>
      <c r="M667" s="157"/>
      <c r="T667" s="158"/>
      <c r="AT667" s="154" t="s">
        <v>330</v>
      </c>
      <c r="AU667" s="154" t="s">
        <v>79</v>
      </c>
      <c r="AV667" s="12" t="s">
        <v>77</v>
      </c>
      <c r="AW667" s="12" t="s">
        <v>31</v>
      </c>
      <c r="AX667" s="12" t="s">
        <v>69</v>
      </c>
      <c r="AY667" s="154" t="s">
        <v>181</v>
      </c>
    </row>
    <row r="668" spans="2:65" s="13" customFormat="1" ht="11.25" x14ac:dyDescent="0.2">
      <c r="B668" s="159"/>
      <c r="D668" s="138" t="s">
        <v>330</v>
      </c>
      <c r="E668" s="160" t="s">
        <v>19</v>
      </c>
      <c r="F668" s="161" t="s">
        <v>908</v>
      </c>
      <c r="H668" s="162">
        <v>2.4</v>
      </c>
      <c r="I668" s="163"/>
      <c r="L668" s="159"/>
      <c r="M668" s="164"/>
      <c r="T668" s="165"/>
      <c r="AT668" s="160" t="s">
        <v>330</v>
      </c>
      <c r="AU668" s="160" t="s">
        <v>79</v>
      </c>
      <c r="AV668" s="13" t="s">
        <v>79</v>
      </c>
      <c r="AW668" s="13" t="s">
        <v>31</v>
      </c>
      <c r="AX668" s="13" t="s">
        <v>69</v>
      </c>
      <c r="AY668" s="160" t="s">
        <v>181</v>
      </c>
    </row>
    <row r="669" spans="2:65" s="13" customFormat="1" ht="11.25" x14ac:dyDescent="0.2">
      <c r="B669" s="159"/>
      <c r="D669" s="138" t="s">
        <v>330</v>
      </c>
      <c r="E669" s="160" t="s">
        <v>19</v>
      </c>
      <c r="F669" s="161" t="s">
        <v>909</v>
      </c>
      <c r="H669" s="162">
        <v>1.1000000000000001</v>
      </c>
      <c r="I669" s="163"/>
      <c r="L669" s="159"/>
      <c r="M669" s="164"/>
      <c r="T669" s="165"/>
      <c r="AT669" s="160" t="s">
        <v>330</v>
      </c>
      <c r="AU669" s="160" t="s">
        <v>79</v>
      </c>
      <c r="AV669" s="13" t="s">
        <v>79</v>
      </c>
      <c r="AW669" s="13" t="s">
        <v>31</v>
      </c>
      <c r="AX669" s="13" t="s">
        <v>69</v>
      </c>
      <c r="AY669" s="160" t="s">
        <v>181</v>
      </c>
    </row>
    <row r="670" spans="2:65" s="13" customFormat="1" ht="11.25" x14ac:dyDescent="0.2">
      <c r="B670" s="159"/>
      <c r="D670" s="138" t="s">
        <v>330</v>
      </c>
      <c r="E670" s="160" t="s">
        <v>19</v>
      </c>
      <c r="F670" s="161" t="s">
        <v>910</v>
      </c>
      <c r="H670" s="162">
        <v>2.6</v>
      </c>
      <c r="I670" s="163"/>
      <c r="L670" s="159"/>
      <c r="M670" s="164"/>
      <c r="T670" s="165"/>
      <c r="AT670" s="160" t="s">
        <v>330</v>
      </c>
      <c r="AU670" s="160" t="s">
        <v>79</v>
      </c>
      <c r="AV670" s="13" t="s">
        <v>79</v>
      </c>
      <c r="AW670" s="13" t="s">
        <v>31</v>
      </c>
      <c r="AX670" s="13" t="s">
        <v>69</v>
      </c>
      <c r="AY670" s="160" t="s">
        <v>181</v>
      </c>
    </row>
    <row r="671" spans="2:65" s="13" customFormat="1" ht="11.25" x14ac:dyDescent="0.2">
      <c r="B671" s="159"/>
      <c r="D671" s="138" t="s">
        <v>330</v>
      </c>
      <c r="E671" s="160" t="s">
        <v>19</v>
      </c>
      <c r="F671" s="161" t="s">
        <v>911</v>
      </c>
      <c r="H671" s="162">
        <v>1.5</v>
      </c>
      <c r="I671" s="163"/>
      <c r="L671" s="159"/>
      <c r="M671" s="164"/>
      <c r="T671" s="165"/>
      <c r="AT671" s="160" t="s">
        <v>330</v>
      </c>
      <c r="AU671" s="160" t="s">
        <v>79</v>
      </c>
      <c r="AV671" s="13" t="s">
        <v>79</v>
      </c>
      <c r="AW671" s="13" t="s">
        <v>31</v>
      </c>
      <c r="AX671" s="13" t="s">
        <v>69</v>
      </c>
      <c r="AY671" s="160" t="s">
        <v>181</v>
      </c>
    </row>
    <row r="672" spans="2:65" s="13" customFormat="1" ht="11.25" x14ac:dyDescent="0.2">
      <c r="B672" s="159"/>
      <c r="D672" s="138" t="s">
        <v>330</v>
      </c>
      <c r="E672" s="160" t="s">
        <v>19</v>
      </c>
      <c r="F672" s="161" t="s">
        <v>912</v>
      </c>
      <c r="H672" s="162">
        <v>3.4</v>
      </c>
      <c r="I672" s="163"/>
      <c r="L672" s="159"/>
      <c r="M672" s="164"/>
      <c r="T672" s="165"/>
      <c r="AT672" s="160" t="s">
        <v>330</v>
      </c>
      <c r="AU672" s="160" t="s">
        <v>79</v>
      </c>
      <c r="AV672" s="13" t="s">
        <v>79</v>
      </c>
      <c r="AW672" s="13" t="s">
        <v>31</v>
      </c>
      <c r="AX672" s="13" t="s">
        <v>69</v>
      </c>
      <c r="AY672" s="160" t="s">
        <v>181</v>
      </c>
    </row>
    <row r="673" spans="2:65" s="12" customFormat="1" ht="11.25" x14ac:dyDescent="0.2">
      <c r="B673" s="153"/>
      <c r="D673" s="138" t="s">
        <v>330</v>
      </c>
      <c r="E673" s="154" t="s">
        <v>19</v>
      </c>
      <c r="F673" s="155" t="s">
        <v>913</v>
      </c>
      <c r="H673" s="154" t="s">
        <v>19</v>
      </c>
      <c r="I673" s="156"/>
      <c r="L673" s="153"/>
      <c r="M673" s="157"/>
      <c r="T673" s="158"/>
      <c r="AT673" s="154" t="s">
        <v>330</v>
      </c>
      <c r="AU673" s="154" t="s">
        <v>79</v>
      </c>
      <c r="AV673" s="12" t="s">
        <v>77</v>
      </c>
      <c r="AW673" s="12" t="s">
        <v>31</v>
      </c>
      <c r="AX673" s="12" t="s">
        <v>69</v>
      </c>
      <c r="AY673" s="154" t="s">
        <v>181</v>
      </c>
    </row>
    <row r="674" spans="2:65" s="13" customFormat="1" ht="11.25" x14ac:dyDescent="0.2">
      <c r="B674" s="159"/>
      <c r="D674" s="138" t="s">
        <v>330</v>
      </c>
      <c r="E674" s="160" t="s">
        <v>19</v>
      </c>
      <c r="F674" s="161" t="s">
        <v>914</v>
      </c>
      <c r="H674" s="162">
        <v>3.6</v>
      </c>
      <c r="I674" s="163"/>
      <c r="L674" s="159"/>
      <c r="M674" s="164"/>
      <c r="T674" s="165"/>
      <c r="AT674" s="160" t="s">
        <v>330</v>
      </c>
      <c r="AU674" s="160" t="s">
        <v>79</v>
      </c>
      <c r="AV674" s="13" t="s">
        <v>79</v>
      </c>
      <c r="AW674" s="13" t="s">
        <v>31</v>
      </c>
      <c r="AX674" s="13" t="s">
        <v>69</v>
      </c>
      <c r="AY674" s="160" t="s">
        <v>181</v>
      </c>
    </row>
    <row r="675" spans="2:65" s="13" customFormat="1" ht="11.25" x14ac:dyDescent="0.2">
      <c r="B675" s="159"/>
      <c r="D675" s="138" t="s">
        <v>330</v>
      </c>
      <c r="E675" s="160" t="s">
        <v>19</v>
      </c>
      <c r="F675" s="161" t="s">
        <v>915</v>
      </c>
      <c r="H675" s="162">
        <v>1.2</v>
      </c>
      <c r="I675" s="163"/>
      <c r="L675" s="159"/>
      <c r="M675" s="164"/>
      <c r="T675" s="165"/>
      <c r="AT675" s="160" t="s">
        <v>330</v>
      </c>
      <c r="AU675" s="160" t="s">
        <v>79</v>
      </c>
      <c r="AV675" s="13" t="s">
        <v>79</v>
      </c>
      <c r="AW675" s="13" t="s">
        <v>31</v>
      </c>
      <c r="AX675" s="13" t="s">
        <v>69</v>
      </c>
      <c r="AY675" s="160" t="s">
        <v>181</v>
      </c>
    </row>
    <row r="676" spans="2:65" s="13" customFormat="1" ht="11.25" x14ac:dyDescent="0.2">
      <c r="B676" s="159"/>
      <c r="D676" s="138" t="s">
        <v>330</v>
      </c>
      <c r="E676" s="160" t="s">
        <v>19</v>
      </c>
      <c r="F676" s="161" t="s">
        <v>916</v>
      </c>
      <c r="H676" s="162">
        <v>1.3</v>
      </c>
      <c r="I676" s="163"/>
      <c r="L676" s="159"/>
      <c r="M676" s="164"/>
      <c r="T676" s="165"/>
      <c r="AT676" s="160" t="s">
        <v>330</v>
      </c>
      <c r="AU676" s="160" t="s">
        <v>79</v>
      </c>
      <c r="AV676" s="13" t="s">
        <v>79</v>
      </c>
      <c r="AW676" s="13" t="s">
        <v>31</v>
      </c>
      <c r="AX676" s="13" t="s">
        <v>69</v>
      </c>
      <c r="AY676" s="160" t="s">
        <v>181</v>
      </c>
    </row>
    <row r="677" spans="2:65" s="13" customFormat="1" ht="11.25" x14ac:dyDescent="0.2">
      <c r="B677" s="159"/>
      <c r="D677" s="138" t="s">
        <v>330</v>
      </c>
      <c r="E677" s="160" t="s">
        <v>19</v>
      </c>
      <c r="F677" s="161" t="s">
        <v>917</v>
      </c>
      <c r="H677" s="162">
        <v>1.8</v>
      </c>
      <c r="I677" s="163"/>
      <c r="L677" s="159"/>
      <c r="M677" s="164"/>
      <c r="T677" s="165"/>
      <c r="AT677" s="160" t="s">
        <v>330</v>
      </c>
      <c r="AU677" s="160" t="s">
        <v>79</v>
      </c>
      <c r="AV677" s="13" t="s">
        <v>79</v>
      </c>
      <c r="AW677" s="13" t="s">
        <v>31</v>
      </c>
      <c r="AX677" s="13" t="s">
        <v>69</v>
      </c>
      <c r="AY677" s="160" t="s">
        <v>181</v>
      </c>
    </row>
    <row r="678" spans="2:65" s="13" customFormat="1" ht="11.25" x14ac:dyDescent="0.2">
      <c r="B678" s="159"/>
      <c r="D678" s="138" t="s">
        <v>330</v>
      </c>
      <c r="E678" s="160" t="s">
        <v>19</v>
      </c>
      <c r="F678" s="161" t="s">
        <v>918</v>
      </c>
      <c r="H678" s="162">
        <v>1.55</v>
      </c>
      <c r="I678" s="163"/>
      <c r="L678" s="159"/>
      <c r="M678" s="164"/>
      <c r="T678" s="165"/>
      <c r="AT678" s="160" t="s">
        <v>330</v>
      </c>
      <c r="AU678" s="160" t="s">
        <v>79</v>
      </c>
      <c r="AV678" s="13" t="s">
        <v>79</v>
      </c>
      <c r="AW678" s="13" t="s">
        <v>31</v>
      </c>
      <c r="AX678" s="13" t="s">
        <v>69</v>
      </c>
      <c r="AY678" s="160" t="s">
        <v>181</v>
      </c>
    </row>
    <row r="679" spans="2:65" s="14" customFormat="1" ht="11.25" x14ac:dyDescent="0.2">
      <c r="B679" s="166"/>
      <c r="D679" s="138" t="s">
        <v>330</v>
      </c>
      <c r="E679" s="167" t="s">
        <v>19</v>
      </c>
      <c r="F679" s="168" t="s">
        <v>333</v>
      </c>
      <c r="H679" s="169">
        <v>20.45</v>
      </c>
      <c r="I679" s="170"/>
      <c r="L679" s="166"/>
      <c r="M679" s="171"/>
      <c r="T679" s="172"/>
      <c r="AT679" s="167" t="s">
        <v>330</v>
      </c>
      <c r="AU679" s="167" t="s">
        <v>79</v>
      </c>
      <c r="AV679" s="14" t="s">
        <v>187</v>
      </c>
      <c r="AW679" s="14" t="s">
        <v>31</v>
      </c>
      <c r="AX679" s="14" t="s">
        <v>77</v>
      </c>
      <c r="AY679" s="167" t="s">
        <v>181</v>
      </c>
    </row>
    <row r="680" spans="2:65" s="1" customFormat="1" ht="16.5" customHeight="1" x14ac:dyDescent="0.2">
      <c r="B680" s="32"/>
      <c r="C680" s="125" t="s">
        <v>919</v>
      </c>
      <c r="D680" s="125" t="s">
        <v>182</v>
      </c>
      <c r="E680" s="126" t="s">
        <v>920</v>
      </c>
      <c r="F680" s="127" t="s">
        <v>921</v>
      </c>
      <c r="G680" s="128" t="s">
        <v>636</v>
      </c>
      <c r="H680" s="129">
        <v>4000</v>
      </c>
      <c r="I680" s="130"/>
      <c r="J680" s="131">
        <f>ROUND(I680*H680,2)</f>
        <v>0</v>
      </c>
      <c r="K680" s="127" t="s">
        <v>327</v>
      </c>
      <c r="L680" s="32"/>
      <c r="M680" s="132" t="s">
        <v>19</v>
      </c>
      <c r="N680" s="133" t="s">
        <v>40</v>
      </c>
      <c r="P680" s="134">
        <f>O680*H680</f>
        <v>0</v>
      </c>
      <c r="Q680" s="134">
        <v>0</v>
      </c>
      <c r="R680" s="134">
        <f>Q680*H680</f>
        <v>0</v>
      </c>
      <c r="S680" s="134">
        <v>0</v>
      </c>
      <c r="T680" s="135">
        <f>S680*H680</f>
        <v>0</v>
      </c>
      <c r="AR680" s="136" t="s">
        <v>187</v>
      </c>
      <c r="AT680" s="136" t="s">
        <v>182</v>
      </c>
      <c r="AU680" s="136" t="s">
        <v>79</v>
      </c>
      <c r="AY680" s="17" t="s">
        <v>181</v>
      </c>
      <c r="BE680" s="137">
        <f>IF(N680="základní",J680,0)</f>
        <v>0</v>
      </c>
      <c r="BF680" s="137">
        <f>IF(N680="snížená",J680,0)</f>
        <v>0</v>
      </c>
      <c r="BG680" s="137">
        <f>IF(N680="zákl. přenesená",J680,0)</f>
        <v>0</v>
      </c>
      <c r="BH680" s="137">
        <f>IF(N680="sníž. přenesená",J680,0)</f>
        <v>0</v>
      </c>
      <c r="BI680" s="137">
        <f>IF(N680="nulová",J680,0)</f>
        <v>0</v>
      </c>
      <c r="BJ680" s="17" t="s">
        <v>77</v>
      </c>
      <c r="BK680" s="137">
        <f>ROUND(I680*H680,2)</f>
        <v>0</v>
      </c>
      <c r="BL680" s="17" t="s">
        <v>187</v>
      </c>
      <c r="BM680" s="136" t="s">
        <v>922</v>
      </c>
    </row>
    <row r="681" spans="2:65" s="1" customFormat="1" ht="11.25" x14ac:dyDescent="0.2">
      <c r="B681" s="32"/>
      <c r="D681" s="151" t="s">
        <v>328</v>
      </c>
      <c r="F681" s="152" t="s">
        <v>923</v>
      </c>
      <c r="I681" s="140"/>
      <c r="L681" s="32"/>
      <c r="M681" s="141"/>
      <c r="T681" s="53"/>
      <c r="AT681" s="17" t="s">
        <v>328</v>
      </c>
      <c r="AU681" s="17" t="s">
        <v>79</v>
      </c>
    </row>
    <row r="682" spans="2:65" s="12" customFormat="1" ht="11.25" x14ac:dyDescent="0.2">
      <c r="B682" s="153"/>
      <c r="D682" s="138" t="s">
        <v>330</v>
      </c>
      <c r="E682" s="154" t="s">
        <v>19</v>
      </c>
      <c r="F682" s="155" t="s">
        <v>924</v>
      </c>
      <c r="H682" s="154" t="s">
        <v>19</v>
      </c>
      <c r="I682" s="156"/>
      <c r="L682" s="153"/>
      <c r="M682" s="157"/>
      <c r="T682" s="158"/>
      <c r="AT682" s="154" t="s">
        <v>330</v>
      </c>
      <c r="AU682" s="154" t="s">
        <v>79</v>
      </c>
      <c r="AV682" s="12" t="s">
        <v>77</v>
      </c>
      <c r="AW682" s="12" t="s">
        <v>31</v>
      </c>
      <c r="AX682" s="12" t="s">
        <v>69</v>
      </c>
      <c r="AY682" s="154" t="s">
        <v>181</v>
      </c>
    </row>
    <row r="683" spans="2:65" s="13" customFormat="1" ht="11.25" x14ac:dyDescent="0.2">
      <c r="B683" s="159"/>
      <c r="D683" s="138" t="s">
        <v>330</v>
      </c>
      <c r="E683" s="160" t="s">
        <v>19</v>
      </c>
      <c r="F683" s="161" t="s">
        <v>925</v>
      </c>
      <c r="H683" s="162">
        <v>2500</v>
      </c>
      <c r="I683" s="163"/>
      <c r="L683" s="159"/>
      <c r="M683" s="164"/>
      <c r="T683" s="165"/>
      <c r="AT683" s="160" t="s">
        <v>330</v>
      </c>
      <c r="AU683" s="160" t="s">
        <v>79</v>
      </c>
      <c r="AV683" s="13" t="s">
        <v>79</v>
      </c>
      <c r="AW683" s="13" t="s">
        <v>31</v>
      </c>
      <c r="AX683" s="13" t="s">
        <v>69</v>
      </c>
      <c r="AY683" s="160" t="s">
        <v>181</v>
      </c>
    </row>
    <row r="684" spans="2:65" s="13" customFormat="1" ht="11.25" x14ac:dyDescent="0.2">
      <c r="B684" s="159"/>
      <c r="D684" s="138" t="s">
        <v>330</v>
      </c>
      <c r="E684" s="160" t="s">
        <v>19</v>
      </c>
      <c r="F684" s="161" t="s">
        <v>926</v>
      </c>
      <c r="H684" s="162">
        <v>1500</v>
      </c>
      <c r="I684" s="163"/>
      <c r="L684" s="159"/>
      <c r="M684" s="164"/>
      <c r="T684" s="165"/>
      <c r="AT684" s="160" t="s">
        <v>330</v>
      </c>
      <c r="AU684" s="160" t="s">
        <v>79</v>
      </c>
      <c r="AV684" s="13" t="s">
        <v>79</v>
      </c>
      <c r="AW684" s="13" t="s">
        <v>31</v>
      </c>
      <c r="AX684" s="13" t="s">
        <v>69</v>
      </c>
      <c r="AY684" s="160" t="s">
        <v>181</v>
      </c>
    </row>
    <row r="685" spans="2:65" s="14" customFormat="1" ht="11.25" x14ac:dyDescent="0.2">
      <c r="B685" s="166"/>
      <c r="D685" s="138" t="s">
        <v>330</v>
      </c>
      <c r="E685" s="167" t="s">
        <v>19</v>
      </c>
      <c r="F685" s="168" t="s">
        <v>333</v>
      </c>
      <c r="H685" s="169">
        <v>4000</v>
      </c>
      <c r="I685" s="170"/>
      <c r="L685" s="166"/>
      <c r="M685" s="171"/>
      <c r="T685" s="172"/>
      <c r="AT685" s="167" t="s">
        <v>330</v>
      </c>
      <c r="AU685" s="167" t="s">
        <v>79</v>
      </c>
      <c r="AV685" s="14" t="s">
        <v>187</v>
      </c>
      <c r="AW685" s="14" t="s">
        <v>31</v>
      </c>
      <c r="AX685" s="14" t="s">
        <v>77</v>
      </c>
      <c r="AY685" s="167" t="s">
        <v>181</v>
      </c>
    </row>
    <row r="686" spans="2:65" s="1" customFormat="1" ht="16.5" customHeight="1" x14ac:dyDescent="0.2">
      <c r="B686" s="32"/>
      <c r="C686" s="125" t="s">
        <v>545</v>
      </c>
      <c r="D686" s="125" t="s">
        <v>182</v>
      </c>
      <c r="E686" s="126" t="s">
        <v>927</v>
      </c>
      <c r="F686" s="127" t="s">
        <v>928</v>
      </c>
      <c r="G686" s="128" t="s">
        <v>636</v>
      </c>
      <c r="H686" s="129">
        <v>1500</v>
      </c>
      <c r="I686" s="130"/>
      <c r="J686" s="131">
        <f>ROUND(I686*H686,2)</f>
        <v>0</v>
      </c>
      <c r="K686" s="127" t="s">
        <v>327</v>
      </c>
      <c r="L686" s="32"/>
      <c r="M686" s="132" t="s">
        <v>19</v>
      </c>
      <c r="N686" s="133" t="s">
        <v>40</v>
      </c>
      <c r="P686" s="134">
        <f>O686*H686</f>
        <v>0</v>
      </c>
      <c r="Q686" s="134">
        <v>0</v>
      </c>
      <c r="R686" s="134">
        <f>Q686*H686</f>
        <v>0</v>
      </c>
      <c r="S686" s="134">
        <v>0</v>
      </c>
      <c r="T686" s="135">
        <f>S686*H686</f>
        <v>0</v>
      </c>
      <c r="AR686" s="136" t="s">
        <v>187</v>
      </c>
      <c r="AT686" s="136" t="s">
        <v>182</v>
      </c>
      <c r="AU686" s="136" t="s">
        <v>79</v>
      </c>
      <c r="AY686" s="17" t="s">
        <v>181</v>
      </c>
      <c r="BE686" s="137">
        <f>IF(N686="základní",J686,0)</f>
        <v>0</v>
      </c>
      <c r="BF686" s="137">
        <f>IF(N686="snížená",J686,0)</f>
        <v>0</v>
      </c>
      <c r="BG686" s="137">
        <f>IF(N686="zákl. přenesená",J686,0)</f>
        <v>0</v>
      </c>
      <c r="BH686" s="137">
        <f>IF(N686="sníž. přenesená",J686,0)</f>
        <v>0</v>
      </c>
      <c r="BI686" s="137">
        <f>IF(N686="nulová",J686,0)</f>
        <v>0</v>
      </c>
      <c r="BJ686" s="17" t="s">
        <v>77</v>
      </c>
      <c r="BK686" s="137">
        <f>ROUND(I686*H686,2)</f>
        <v>0</v>
      </c>
      <c r="BL686" s="17" t="s">
        <v>187</v>
      </c>
      <c r="BM686" s="136" t="s">
        <v>929</v>
      </c>
    </row>
    <row r="687" spans="2:65" s="1" customFormat="1" ht="11.25" x14ac:dyDescent="0.2">
      <c r="B687" s="32"/>
      <c r="D687" s="151" t="s">
        <v>328</v>
      </c>
      <c r="F687" s="152" t="s">
        <v>930</v>
      </c>
      <c r="I687" s="140"/>
      <c r="L687" s="32"/>
      <c r="M687" s="141"/>
      <c r="T687" s="53"/>
      <c r="AT687" s="17" t="s">
        <v>328</v>
      </c>
      <c r="AU687" s="17" t="s">
        <v>79</v>
      </c>
    </row>
    <row r="688" spans="2:65" s="12" customFormat="1" ht="11.25" x14ac:dyDescent="0.2">
      <c r="B688" s="153"/>
      <c r="D688" s="138" t="s">
        <v>330</v>
      </c>
      <c r="E688" s="154" t="s">
        <v>19</v>
      </c>
      <c r="F688" s="155" t="s">
        <v>924</v>
      </c>
      <c r="H688" s="154" t="s">
        <v>19</v>
      </c>
      <c r="I688" s="156"/>
      <c r="L688" s="153"/>
      <c r="M688" s="157"/>
      <c r="T688" s="158"/>
      <c r="AT688" s="154" t="s">
        <v>330</v>
      </c>
      <c r="AU688" s="154" t="s">
        <v>79</v>
      </c>
      <c r="AV688" s="12" t="s">
        <v>77</v>
      </c>
      <c r="AW688" s="12" t="s">
        <v>31</v>
      </c>
      <c r="AX688" s="12" t="s">
        <v>69</v>
      </c>
      <c r="AY688" s="154" t="s">
        <v>181</v>
      </c>
    </row>
    <row r="689" spans="2:65" s="13" customFormat="1" ht="11.25" x14ac:dyDescent="0.2">
      <c r="B689" s="159"/>
      <c r="D689" s="138" t="s">
        <v>330</v>
      </c>
      <c r="E689" s="160" t="s">
        <v>19</v>
      </c>
      <c r="F689" s="161" t="s">
        <v>931</v>
      </c>
      <c r="H689" s="162">
        <v>1000</v>
      </c>
      <c r="I689" s="163"/>
      <c r="L689" s="159"/>
      <c r="M689" s="164"/>
      <c r="T689" s="165"/>
      <c r="AT689" s="160" t="s">
        <v>330</v>
      </c>
      <c r="AU689" s="160" t="s">
        <v>79</v>
      </c>
      <c r="AV689" s="13" t="s">
        <v>79</v>
      </c>
      <c r="AW689" s="13" t="s">
        <v>31</v>
      </c>
      <c r="AX689" s="13" t="s">
        <v>69</v>
      </c>
      <c r="AY689" s="160" t="s">
        <v>181</v>
      </c>
    </row>
    <row r="690" spans="2:65" s="13" customFormat="1" ht="11.25" x14ac:dyDescent="0.2">
      <c r="B690" s="159"/>
      <c r="D690" s="138" t="s">
        <v>330</v>
      </c>
      <c r="E690" s="160" t="s">
        <v>19</v>
      </c>
      <c r="F690" s="161" t="s">
        <v>932</v>
      </c>
      <c r="H690" s="162">
        <v>500</v>
      </c>
      <c r="I690" s="163"/>
      <c r="L690" s="159"/>
      <c r="M690" s="164"/>
      <c r="T690" s="165"/>
      <c r="AT690" s="160" t="s">
        <v>330</v>
      </c>
      <c r="AU690" s="160" t="s">
        <v>79</v>
      </c>
      <c r="AV690" s="13" t="s">
        <v>79</v>
      </c>
      <c r="AW690" s="13" t="s">
        <v>31</v>
      </c>
      <c r="AX690" s="13" t="s">
        <v>69</v>
      </c>
      <c r="AY690" s="160" t="s">
        <v>181</v>
      </c>
    </row>
    <row r="691" spans="2:65" s="14" customFormat="1" ht="11.25" x14ac:dyDescent="0.2">
      <c r="B691" s="166"/>
      <c r="D691" s="138" t="s">
        <v>330</v>
      </c>
      <c r="E691" s="167" t="s">
        <v>19</v>
      </c>
      <c r="F691" s="168" t="s">
        <v>333</v>
      </c>
      <c r="H691" s="169">
        <v>1500</v>
      </c>
      <c r="I691" s="170"/>
      <c r="L691" s="166"/>
      <c r="M691" s="171"/>
      <c r="T691" s="172"/>
      <c r="AT691" s="167" t="s">
        <v>330</v>
      </c>
      <c r="AU691" s="167" t="s">
        <v>79</v>
      </c>
      <c r="AV691" s="14" t="s">
        <v>187</v>
      </c>
      <c r="AW691" s="14" t="s">
        <v>31</v>
      </c>
      <c r="AX691" s="14" t="s">
        <v>77</v>
      </c>
      <c r="AY691" s="167" t="s">
        <v>181</v>
      </c>
    </row>
    <row r="692" spans="2:65" s="1" customFormat="1" ht="16.5" customHeight="1" x14ac:dyDescent="0.2">
      <c r="B692" s="32"/>
      <c r="C692" s="125" t="s">
        <v>933</v>
      </c>
      <c r="D692" s="125" t="s">
        <v>182</v>
      </c>
      <c r="E692" s="126" t="s">
        <v>934</v>
      </c>
      <c r="F692" s="127" t="s">
        <v>935</v>
      </c>
      <c r="G692" s="128" t="s">
        <v>636</v>
      </c>
      <c r="H692" s="129">
        <v>53.25</v>
      </c>
      <c r="I692" s="130"/>
      <c r="J692" s="131">
        <f>ROUND(I692*H692,2)</f>
        <v>0</v>
      </c>
      <c r="K692" s="127" t="s">
        <v>327</v>
      </c>
      <c r="L692" s="32"/>
      <c r="M692" s="132" t="s">
        <v>19</v>
      </c>
      <c r="N692" s="133" t="s">
        <v>40</v>
      </c>
      <c r="P692" s="134">
        <f>O692*H692</f>
        <v>0</v>
      </c>
      <c r="Q692" s="134">
        <v>0</v>
      </c>
      <c r="R692" s="134">
        <f>Q692*H692</f>
        <v>0</v>
      </c>
      <c r="S692" s="134">
        <v>0</v>
      </c>
      <c r="T692" s="135">
        <f>S692*H692</f>
        <v>0</v>
      </c>
      <c r="AR692" s="136" t="s">
        <v>187</v>
      </c>
      <c r="AT692" s="136" t="s">
        <v>182</v>
      </c>
      <c r="AU692" s="136" t="s">
        <v>79</v>
      </c>
      <c r="AY692" s="17" t="s">
        <v>181</v>
      </c>
      <c r="BE692" s="137">
        <f>IF(N692="základní",J692,0)</f>
        <v>0</v>
      </c>
      <c r="BF692" s="137">
        <f>IF(N692="snížená",J692,0)</f>
        <v>0</v>
      </c>
      <c r="BG692" s="137">
        <f>IF(N692="zákl. přenesená",J692,0)</f>
        <v>0</v>
      </c>
      <c r="BH692" s="137">
        <f>IF(N692="sníž. přenesená",J692,0)</f>
        <v>0</v>
      </c>
      <c r="BI692" s="137">
        <f>IF(N692="nulová",J692,0)</f>
        <v>0</v>
      </c>
      <c r="BJ692" s="17" t="s">
        <v>77</v>
      </c>
      <c r="BK692" s="137">
        <f>ROUND(I692*H692,2)</f>
        <v>0</v>
      </c>
      <c r="BL692" s="17" t="s">
        <v>187</v>
      </c>
      <c r="BM692" s="136" t="s">
        <v>936</v>
      </c>
    </row>
    <row r="693" spans="2:65" s="1" customFormat="1" ht="11.25" x14ac:dyDescent="0.2">
      <c r="B693" s="32"/>
      <c r="D693" s="151" t="s">
        <v>328</v>
      </c>
      <c r="F693" s="152" t="s">
        <v>937</v>
      </c>
      <c r="I693" s="140"/>
      <c r="L693" s="32"/>
      <c r="M693" s="141"/>
      <c r="T693" s="53"/>
      <c r="AT693" s="17" t="s">
        <v>328</v>
      </c>
      <c r="AU693" s="17" t="s">
        <v>79</v>
      </c>
    </row>
    <row r="694" spans="2:65" s="1" customFormat="1" ht="19.5" x14ac:dyDescent="0.2">
      <c r="B694" s="32"/>
      <c r="D694" s="138" t="s">
        <v>214</v>
      </c>
      <c r="F694" s="139" t="s">
        <v>938</v>
      </c>
      <c r="I694" s="140"/>
      <c r="L694" s="32"/>
      <c r="M694" s="141"/>
      <c r="T694" s="53"/>
      <c r="AT694" s="17" t="s">
        <v>214</v>
      </c>
      <c r="AU694" s="17" t="s">
        <v>79</v>
      </c>
    </row>
    <row r="695" spans="2:65" s="12" customFormat="1" ht="11.25" x14ac:dyDescent="0.2">
      <c r="B695" s="153"/>
      <c r="D695" s="138" t="s">
        <v>330</v>
      </c>
      <c r="E695" s="154" t="s">
        <v>19</v>
      </c>
      <c r="F695" s="155" t="s">
        <v>939</v>
      </c>
      <c r="H695" s="154" t="s">
        <v>19</v>
      </c>
      <c r="I695" s="156"/>
      <c r="L695" s="153"/>
      <c r="M695" s="157"/>
      <c r="T695" s="158"/>
      <c r="AT695" s="154" t="s">
        <v>330</v>
      </c>
      <c r="AU695" s="154" t="s">
        <v>79</v>
      </c>
      <c r="AV695" s="12" t="s">
        <v>77</v>
      </c>
      <c r="AW695" s="12" t="s">
        <v>31</v>
      </c>
      <c r="AX695" s="12" t="s">
        <v>69</v>
      </c>
      <c r="AY695" s="154" t="s">
        <v>181</v>
      </c>
    </row>
    <row r="696" spans="2:65" s="13" customFormat="1" ht="22.5" x14ac:dyDescent="0.2">
      <c r="B696" s="159"/>
      <c r="D696" s="138" t="s">
        <v>330</v>
      </c>
      <c r="E696" s="160" t="s">
        <v>19</v>
      </c>
      <c r="F696" s="161" t="s">
        <v>940</v>
      </c>
      <c r="H696" s="162">
        <v>53.25</v>
      </c>
      <c r="I696" s="163"/>
      <c r="L696" s="159"/>
      <c r="M696" s="164"/>
      <c r="T696" s="165"/>
      <c r="AT696" s="160" t="s">
        <v>330</v>
      </c>
      <c r="AU696" s="160" t="s">
        <v>79</v>
      </c>
      <c r="AV696" s="13" t="s">
        <v>79</v>
      </c>
      <c r="AW696" s="13" t="s">
        <v>31</v>
      </c>
      <c r="AX696" s="13" t="s">
        <v>69</v>
      </c>
      <c r="AY696" s="160" t="s">
        <v>181</v>
      </c>
    </row>
    <row r="697" spans="2:65" s="14" customFormat="1" ht="11.25" x14ac:dyDescent="0.2">
      <c r="B697" s="166"/>
      <c r="D697" s="138" t="s">
        <v>330</v>
      </c>
      <c r="E697" s="167" t="s">
        <v>19</v>
      </c>
      <c r="F697" s="168" t="s">
        <v>333</v>
      </c>
      <c r="H697" s="169">
        <v>53.25</v>
      </c>
      <c r="I697" s="170"/>
      <c r="L697" s="166"/>
      <c r="M697" s="171"/>
      <c r="T697" s="172"/>
      <c r="AT697" s="167" t="s">
        <v>330</v>
      </c>
      <c r="AU697" s="167" t="s">
        <v>79</v>
      </c>
      <c r="AV697" s="14" t="s">
        <v>187</v>
      </c>
      <c r="AW697" s="14" t="s">
        <v>31</v>
      </c>
      <c r="AX697" s="14" t="s">
        <v>77</v>
      </c>
      <c r="AY697" s="167" t="s">
        <v>181</v>
      </c>
    </row>
    <row r="698" spans="2:65" s="1" customFormat="1" ht="16.5" customHeight="1" x14ac:dyDescent="0.2">
      <c r="B698" s="32"/>
      <c r="C698" s="125" t="s">
        <v>549</v>
      </c>
      <c r="D698" s="125" t="s">
        <v>182</v>
      </c>
      <c r="E698" s="126" t="s">
        <v>941</v>
      </c>
      <c r="F698" s="127" t="s">
        <v>942</v>
      </c>
      <c r="G698" s="128" t="s">
        <v>519</v>
      </c>
      <c r="H698" s="129">
        <v>4</v>
      </c>
      <c r="I698" s="130"/>
      <c r="J698" s="131">
        <f>ROUND(I698*H698,2)</f>
        <v>0</v>
      </c>
      <c r="K698" s="127" t="s">
        <v>186</v>
      </c>
      <c r="L698" s="32"/>
      <c r="M698" s="132" t="s">
        <v>19</v>
      </c>
      <c r="N698" s="133" t="s">
        <v>40</v>
      </c>
      <c r="P698" s="134">
        <f>O698*H698</f>
        <v>0</v>
      </c>
      <c r="Q698" s="134">
        <v>0</v>
      </c>
      <c r="R698" s="134">
        <f>Q698*H698</f>
        <v>0</v>
      </c>
      <c r="S698" s="134">
        <v>0</v>
      </c>
      <c r="T698" s="135">
        <f>S698*H698</f>
        <v>0</v>
      </c>
      <c r="AR698" s="136" t="s">
        <v>187</v>
      </c>
      <c r="AT698" s="136" t="s">
        <v>182</v>
      </c>
      <c r="AU698" s="136" t="s">
        <v>79</v>
      </c>
      <c r="AY698" s="17" t="s">
        <v>181</v>
      </c>
      <c r="BE698" s="137">
        <f>IF(N698="základní",J698,0)</f>
        <v>0</v>
      </c>
      <c r="BF698" s="137">
        <f>IF(N698="snížená",J698,0)</f>
        <v>0</v>
      </c>
      <c r="BG698" s="137">
        <f>IF(N698="zákl. přenesená",J698,0)</f>
        <v>0</v>
      </c>
      <c r="BH698" s="137">
        <f>IF(N698="sníž. přenesená",J698,0)</f>
        <v>0</v>
      </c>
      <c r="BI698" s="137">
        <f>IF(N698="nulová",J698,0)</f>
        <v>0</v>
      </c>
      <c r="BJ698" s="17" t="s">
        <v>77</v>
      </c>
      <c r="BK698" s="137">
        <f>ROUND(I698*H698,2)</f>
        <v>0</v>
      </c>
      <c r="BL698" s="17" t="s">
        <v>187</v>
      </c>
      <c r="BM698" s="136" t="s">
        <v>943</v>
      </c>
    </row>
    <row r="699" spans="2:65" s="12" customFormat="1" ht="11.25" x14ac:dyDescent="0.2">
      <c r="B699" s="153"/>
      <c r="D699" s="138" t="s">
        <v>330</v>
      </c>
      <c r="E699" s="154" t="s">
        <v>19</v>
      </c>
      <c r="F699" s="155" t="s">
        <v>944</v>
      </c>
      <c r="H699" s="154" t="s">
        <v>19</v>
      </c>
      <c r="I699" s="156"/>
      <c r="L699" s="153"/>
      <c r="M699" s="157"/>
      <c r="T699" s="158"/>
      <c r="AT699" s="154" t="s">
        <v>330</v>
      </c>
      <c r="AU699" s="154" t="s">
        <v>79</v>
      </c>
      <c r="AV699" s="12" t="s">
        <v>77</v>
      </c>
      <c r="AW699" s="12" t="s">
        <v>31</v>
      </c>
      <c r="AX699" s="12" t="s">
        <v>69</v>
      </c>
      <c r="AY699" s="154" t="s">
        <v>181</v>
      </c>
    </row>
    <row r="700" spans="2:65" s="13" customFormat="1" ht="11.25" x14ac:dyDescent="0.2">
      <c r="B700" s="159"/>
      <c r="D700" s="138" t="s">
        <v>330</v>
      </c>
      <c r="E700" s="160" t="s">
        <v>19</v>
      </c>
      <c r="F700" s="161" t="s">
        <v>945</v>
      </c>
      <c r="H700" s="162">
        <v>2</v>
      </c>
      <c r="I700" s="163"/>
      <c r="L700" s="159"/>
      <c r="M700" s="164"/>
      <c r="T700" s="165"/>
      <c r="AT700" s="160" t="s">
        <v>330</v>
      </c>
      <c r="AU700" s="160" t="s">
        <v>79</v>
      </c>
      <c r="AV700" s="13" t="s">
        <v>79</v>
      </c>
      <c r="AW700" s="13" t="s">
        <v>31</v>
      </c>
      <c r="AX700" s="13" t="s">
        <v>69</v>
      </c>
      <c r="AY700" s="160" t="s">
        <v>181</v>
      </c>
    </row>
    <row r="701" spans="2:65" s="13" customFormat="1" ht="11.25" x14ac:dyDescent="0.2">
      <c r="B701" s="159"/>
      <c r="D701" s="138" t="s">
        <v>330</v>
      </c>
      <c r="E701" s="160" t="s">
        <v>19</v>
      </c>
      <c r="F701" s="161" t="s">
        <v>946</v>
      </c>
      <c r="H701" s="162">
        <v>2</v>
      </c>
      <c r="I701" s="163"/>
      <c r="L701" s="159"/>
      <c r="M701" s="164"/>
      <c r="T701" s="165"/>
      <c r="AT701" s="160" t="s">
        <v>330</v>
      </c>
      <c r="AU701" s="160" t="s">
        <v>79</v>
      </c>
      <c r="AV701" s="13" t="s">
        <v>79</v>
      </c>
      <c r="AW701" s="13" t="s">
        <v>31</v>
      </c>
      <c r="AX701" s="13" t="s">
        <v>69</v>
      </c>
      <c r="AY701" s="160" t="s">
        <v>181</v>
      </c>
    </row>
    <row r="702" spans="2:65" s="14" customFormat="1" ht="11.25" x14ac:dyDescent="0.2">
      <c r="B702" s="166"/>
      <c r="D702" s="138" t="s">
        <v>330</v>
      </c>
      <c r="E702" s="167" t="s">
        <v>19</v>
      </c>
      <c r="F702" s="168" t="s">
        <v>333</v>
      </c>
      <c r="H702" s="169">
        <v>4</v>
      </c>
      <c r="I702" s="170"/>
      <c r="L702" s="166"/>
      <c r="M702" s="171"/>
      <c r="T702" s="172"/>
      <c r="AT702" s="167" t="s">
        <v>330</v>
      </c>
      <c r="AU702" s="167" t="s">
        <v>79</v>
      </c>
      <c r="AV702" s="14" t="s">
        <v>187</v>
      </c>
      <c r="AW702" s="14" t="s">
        <v>31</v>
      </c>
      <c r="AX702" s="14" t="s">
        <v>77</v>
      </c>
      <c r="AY702" s="167" t="s">
        <v>181</v>
      </c>
    </row>
    <row r="703" spans="2:65" s="1" customFormat="1" ht="16.5" customHeight="1" x14ac:dyDescent="0.2">
      <c r="B703" s="32"/>
      <c r="C703" s="125" t="s">
        <v>947</v>
      </c>
      <c r="D703" s="125" t="s">
        <v>182</v>
      </c>
      <c r="E703" s="126" t="s">
        <v>948</v>
      </c>
      <c r="F703" s="127" t="s">
        <v>949</v>
      </c>
      <c r="G703" s="128" t="s">
        <v>519</v>
      </c>
      <c r="H703" s="129">
        <v>9</v>
      </c>
      <c r="I703" s="130"/>
      <c r="J703" s="131">
        <f>ROUND(I703*H703,2)</f>
        <v>0</v>
      </c>
      <c r="K703" s="127" t="s">
        <v>186</v>
      </c>
      <c r="L703" s="32"/>
      <c r="M703" s="132" t="s">
        <v>19</v>
      </c>
      <c r="N703" s="133" t="s">
        <v>40</v>
      </c>
      <c r="P703" s="134">
        <f>O703*H703</f>
        <v>0</v>
      </c>
      <c r="Q703" s="134">
        <v>0</v>
      </c>
      <c r="R703" s="134">
        <f>Q703*H703</f>
        <v>0</v>
      </c>
      <c r="S703" s="134">
        <v>0</v>
      </c>
      <c r="T703" s="135">
        <f>S703*H703</f>
        <v>0</v>
      </c>
      <c r="AR703" s="136" t="s">
        <v>187</v>
      </c>
      <c r="AT703" s="136" t="s">
        <v>182</v>
      </c>
      <c r="AU703" s="136" t="s">
        <v>79</v>
      </c>
      <c r="AY703" s="17" t="s">
        <v>181</v>
      </c>
      <c r="BE703" s="137">
        <f>IF(N703="základní",J703,0)</f>
        <v>0</v>
      </c>
      <c r="BF703" s="137">
        <f>IF(N703="snížená",J703,0)</f>
        <v>0</v>
      </c>
      <c r="BG703" s="137">
        <f>IF(N703="zákl. přenesená",J703,0)</f>
        <v>0</v>
      </c>
      <c r="BH703" s="137">
        <f>IF(N703="sníž. přenesená",J703,0)</f>
        <v>0</v>
      </c>
      <c r="BI703" s="137">
        <f>IF(N703="nulová",J703,0)</f>
        <v>0</v>
      </c>
      <c r="BJ703" s="17" t="s">
        <v>77</v>
      </c>
      <c r="BK703" s="137">
        <f>ROUND(I703*H703,2)</f>
        <v>0</v>
      </c>
      <c r="BL703" s="17" t="s">
        <v>187</v>
      </c>
      <c r="BM703" s="136" t="s">
        <v>950</v>
      </c>
    </row>
    <row r="704" spans="2:65" s="12" customFormat="1" ht="11.25" x14ac:dyDescent="0.2">
      <c r="B704" s="153"/>
      <c r="D704" s="138" t="s">
        <v>330</v>
      </c>
      <c r="E704" s="154" t="s">
        <v>19</v>
      </c>
      <c r="F704" s="155" t="s">
        <v>944</v>
      </c>
      <c r="H704" s="154" t="s">
        <v>19</v>
      </c>
      <c r="I704" s="156"/>
      <c r="L704" s="153"/>
      <c r="M704" s="157"/>
      <c r="T704" s="158"/>
      <c r="AT704" s="154" t="s">
        <v>330</v>
      </c>
      <c r="AU704" s="154" t="s">
        <v>79</v>
      </c>
      <c r="AV704" s="12" t="s">
        <v>77</v>
      </c>
      <c r="AW704" s="12" t="s">
        <v>31</v>
      </c>
      <c r="AX704" s="12" t="s">
        <v>69</v>
      </c>
      <c r="AY704" s="154" t="s">
        <v>181</v>
      </c>
    </row>
    <row r="705" spans="2:65" s="13" customFormat="1" ht="11.25" x14ac:dyDescent="0.2">
      <c r="B705" s="159"/>
      <c r="D705" s="138" t="s">
        <v>330</v>
      </c>
      <c r="E705" s="160" t="s">
        <v>19</v>
      </c>
      <c r="F705" s="161" t="s">
        <v>951</v>
      </c>
      <c r="H705" s="162">
        <v>8</v>
      </c>
      <c r="I705" s="163"/>
      <c r="L705" s="159"/>
      <c r="M705" s="164"/>
      <c r="T705" s="165"/>
      <c r="AT705" s="160" t="s">
        <v>330</v>
      </c>
      <c r="AU705" s="160" t="s">
        <v>79</v>
      </c>
      <c r="AV705" s="13" t="s">
        <v>79</v>
      </c>
      <c r="AW705" s="13" t="s">
        <v>31</v>
      </c>
      <c r="AX705" s="13" t="s">
        <v>69</v>
      </c>
      <c r="AY705" s="160" t="s">
        <v>181</v>
      </c>
    </row>
    <row r="706" spans="2:65" s="13" customFormat="1" ht="11.25" x14ac:dyDescent="0.2">
      <c r="B706" s="159"/>
      <c r="D706" s="138" t="s">
        <v>330</v>
      </c>
      <c r="E706" s="160" t="s">
        <v>19</v>
      </c>
      <c r="F706" s="161" t="s">
        <v>952</v>
      </c>
      <c r="H706" s="162">
        <v>1</v>
      </c>
      <c r="I706" s="163"/>
      <c r="L706" s="159"/>
      <c r="M706" s="164"/>
      <c r="T706" s="165"/>
      <c r="AT706" s="160" t="s">
        <v>330</v>
      </c>
      <c r="AU706" s="160" t="s">
        <v>79</v>
      </c>
      <c r="AV706" s="13" t="s">
        <v>79</v>
      </c>
      <c r="AW706" s="13" t="s">
        <v>31</v>
      </c>
      <c r="AX706" s="13" t="s">
        <v>69</v>
      </c>
      <c r="AY706" s="160" t="s">
        <v>181</v>
      </c>
    </row>
    <row r="707" spans="2:65" s="14" customFormat="1" ht="11.25" x14ac:dyDescent="0.2">
      <c r="B707" s="166"/>
      <c r="D707" s="138" t="s">
        <v>330</v>
      </c>
      <c r="E707" s="167" t="s">
        <v>19</v>
      </c>
      <c r="F707" s="168" t="s">
        <v>333</v>
      </c>
      <c r="H707" s="169">
        <v>9</v>
      </c>
      <c r="I707" s="170"/>
      <c r="L707" s="166"/>
      <c r="M707" s="171"/>
      <c r="T707" s="172"/>
      <c r="AT707" s="167" t="s">
        <v>330</v>
      </c>
      <c r="AU707" s="167" t="s">
        <v>79</v>
      </c>
      <c r="AV707" s="14" t="s">
        <v>187</v>
      </c>
      <c r="AW707" s="14" t="s">
        <v>31</v>
      </c>
      <c r="AX707" s="14" t="s">
        <v>77</v>
      </c>
      <c r="AY707" s="167" t="s">
        <v>181</v>
      </c>
    </row>
    <row r="708" spans="2:65" s="1" customFormat="1" ht="16.5" customHeight="1" x14ac:dyDescent="0.2">
      <c r="B708" s="32"/>
      <c r="C708" s="125" t="s">
        <v>552</v>
      </c>
      <c r="D708" s="125" t="s">
        <v>182</v>
      </c>
      <c r="E708" s="126" t="s">
        <v>953</v>
      </c>
      <c r="F708" s="127" t="s">
        <v>954</v>
      </c>
      <c r="G708" s="128" t="s">
        <v>519</v>
      </c>
      <c r="H708" s="129">
        <v>5</v>
      </c>
      <c r="I708" s="130"/>
      <c r="J708" s="131">
        <f>ROUND(I708*H708,2)</f>
        <v>0</v>
      </c>
      <c r="K708" s="127" t="s">
        <v>327</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955</v>
      </c>
    </row>
    <row r="709" spans="2:65" s="1" customFormat="1" ht="11.25" x14ac:dyDescent="0.2">
      <c r="B709" s="32"/>
      <c r="D709" s="151" t="s">
        <v>328</v>
      </c>
      <c r="F709" s="152" t="s">
        <v>956</v>
      </c>
      <c r="I709" s="140"/>
      <c r="L709" s="32"/>
      <c r="M709" s="141"/>
      <c r="T709" s="53"/>
      <c r="AT709" s="17" t="s">
        <v>328</v>
      </c>
      <c r="AU709" s="17" t="s">
        <v>79</v>
      </c>
    </row>
    <row r="710" spans="2:65" s="12" customFormat="1" ht="11.25" x14ac:dyDescent="0.2">
      <c r="B710" s="153"/>
      <c r="D710" s="138" t="s">
        <v>330</v>
      </c>
      <c r="E710" s="154" t="s">
        <v>19</v>
      </c>
      <c r="F710" s="155" t="s">
        <v>957</v>
      </c>
      <c r="H710" s="154" t="s">
        <v>19</v>
      </c>
      <c r="I710" s="156"/>
      <c r="L710" s="153"/>
      <c r="M710" s="157"/>
      <c r="T710" s="158"/>
      <c r="AT710" s="154" t="s">
        <v>330</v>
      </c>
      <c r="AU710" s="154" t="s">
        <v>79</v>
      </c>
      <c r="AV710" s="12" t="s">
        <v>77</v>
      </c>
      <c r="AW710" s="12" t="s">
        <v>31</v>
      </c>
      <c r="AX710" s="12" t="s">
        <v>69</v>
      </c>
      <c r="AY710" s="154" t="s">
        <v>181</v>
      </c>
    </row>
    <row r="711" spans="2:65" s="13" customFormat="1" ht="11.25" x14ac:dyDescent="0.2">
      <c r="B711" s="159"/>
      <c r="D711" s="138" t="s">
        <v>330</v>
      </c>
      <c r="E711" s="160" t="s">
        <v>19</v>
      </c>
      <c r="F711" s="161" t="s">
        <v>958</v>
      </c>
      <c r="H711" s="162">
        <v>4</v>
      </c>
      <c r="I711" s="163"/>
      <c r="L711" s="159"/>
      <c r="M711" s="164"/>
      <c r="T711" s="165"/>
      <c r="AT711" s="160" t="s">
        <v>330</v>
      </c>
      <c r="AU711" s="160" t="s">
        <v>79</v>
      </c>
      <c r="AV711" s="13" t="s">
        <v>79</v>
      </c>
      <c r="AW711" s="13" t="s">
        <v>31</v>
      </c>
      <c r="AX711" s="13" t="s">
        <v>69</v>
      </c>
      <c r="AY711" s="160" t="s">
        <v>181</v>
      </c>
    </row>
    <row r="712" spans="2:65" s="13" customFormat="1" ht="11.25" x14ac:dyDescent="0.2">
      <c r="B712" s="159"/>
      <c r="D712" s="138" t="s">
        <v>330</v>
      </c>
      <c r="E712" s="160" t="s">
        <v>19</v>
      </c>
      <c r="F712" s="161" t="s">
        <v>959</v>
      </c>
      <c r="H712" s="162">
        <v>1</v>
      </c>
      <c r="I712" s="163"/>
      <c r="L712" s="159"/>
      <c r="M712" s="164"/>
      <c r="T712" s="165"/>
      <c r="AT712" s="160" t="s">
        <v>330</v>
      </c>
      <c r="AU712" s="160" t="s">
        <v>79</v>
      </c>
      <c r="AV712" s="13" t="s">
        <v>79</v>
      </c>
      <c r="AW712" s="13" t="s">
        <v>31</v>
      </c>
      <c r="AX712" s="13" t="s">
        <v>69</v>
      </c>
      <c r="AY712" s="160" t="s">
        <v>181</v>
      </c>
    </row>
    <row r="713" spans="2:65" s="14" customFormat="1" ht="11.25" x14ac:dyDescent="0.2">
      <c r="B713" s="166"/>
      <c r="D713" s="138" t="s">
        <v>330</v>
      </c>
      <c r="E713" s="167" t="s">
        <v>19</v>
      </c>
      <c r="F713" s="168" t="s">
        <v>333</v>
      </c>
      <c r="H713" s="169">
        <v>5</v>
      </c>
      <c r="I713" s="170"/>
      <c r="L713" s="166"/>
      <c r="M713" s="171"/>
      <c r="T713" s="172"/>
      <c r="AT713" s="167" t="s">
        <v>330</v>
      </c>
      <c r="AU713" s="167" t="s">
        <v>79</v>
      </c>
      <c r="AV713" s="14" t="s">
        <v>187</v>
      </c>
      <c r="AW713" s="14" t="s">
        <v>31</v>
      </c>
      <c r="AX713" s="14" t="s">
        <v>77</v>
      </c>
      <c r="AY713" s="167" t="s">
        <v>181</v>
      </c>
    </row>
    <row r="714" spans="2:65" s="1" customFormat="1" ht="16.5" customHeight="1" x14ac:dyDescent="0.2">
      <c r="B714" s="32"/>
      <c r="C714" s="125" t="s">
        <v>960</v>
      </c>
      <c r="D714" s="125" t="s">
        <v>182</v>
      </c>
      <c r="E714" s="126" t="s">
        <v>961</v>
      </c>
      <c r="F714" s="127" t="s">
        <v>962</v>
      </c>
      <c r="G714" s="128" t="s">
        <v>636</v>
      </c>
      <c r="H714" s="129">
        <v>35.6</v>
      </c>
      <c r="I714" s="130"/>
      <c r="J714" s="131">
        <f>ROUND(I714*H714,2)</f>
        <v>0</v>
      </c>
      <c r="K714" s="127" t="s">
        <v>327</v>
      </c>
      <c r="L714" s="32"/>
      <c r="M714" s="132" t="s">
        <v>19</v>
      </c>
      <c r="N714" s="133" t="s">
        <v>40</v>
      </c>
      <c r="P714" s="134">
        <f>O714*H714</f>
        <v>0</v>
      </c>
      <c r="Q714" s="134">
        <v>0</v>
      </c>
      <c r="R714" s="134">
        <f>Q714*H714</f>
        <v>0</v>
      </c>
      <c r="S714" s="134">
        <v>0</v>
      </c>
      <c r="T714" s="135">
        <f>S714*H714</f>
        <v>0</v>
      </c>
      <c r="AR714" s="136" t="s">
        <v>187</v>
      </c>
      <c r="AT714" s="136" t="s">
        <v>182</v>
      </c>
      <c r="AU714" s="136" t="s">
        <v>79</v>
      </c>
      <c r="AY714" s="17" t="s">
        <v>181</v>
      </c>
      <c r="BE714" s="137">
        <f>IF(N714="základní",J714,0)</f>
        <v>0</v>
      </c>
      <c r="BF714" s="137">
        <f>IF(N714="snížená",J714,0)</f>
        <v>0</v>
      </c>
      <c r="BG714" s="137">
        <f>IF(N714="zákl. přenesená",J714,0)</f>
        <v>0</v>
      </c>
      <c r="BH714" s="137">
        <f>IF(N714="sníž. přenesená",J714,0)</f>
        <v>0</v>
      </c>
      <c r="BI714" s="137">
        <f>IF(N714="nulová",J714,0)</f>
        <v>0</v>
      </c>
      <c r="BJ714" s="17" t="s">
        <v>77</v>
      </c>
      <c r="BK714" s="137">
        <f>ROUND(I714*H714,2)</f>
        <v>0</v>
      </c>
      <c r="BL714" s="17" t="s">
        <v>187</v>
      </c>
      <c r="BM714" s="136" t="s">
        <v>963</v>
      </c>
    </row>
    <row r="715" spans="2:65" s="1" customFormat="1" ht="11.25" x14ac:dyDescent="0.2">
      <c r="B715" s="32"/>
      <c r="D715" s="151" t="s">
        <v>328</v>
      </c>
      <c r="F715" s="152" t="s">
        <v>964</v>
      </c>
      <c r="I715" s="140"/>
      <c r="L715" s="32"/>
      <c r="M715" s="141"/>
      <c r="T715" s="53"/>
      <c r="AT715" s="17" t="s">
        <v>328</v>
      </c>
      <c r="AU715" s="17" t="s">
        <v>79</v>
      </c>
    </row>
    <row r="716" spans="2:65" s="1" customFormat="1" ht="19.5" x14ac:dyDescent="0.2">
      <c r="B716" s="32"/>
      <c r="D716" s="138" t="s">
        <v>214</v>
      </c>
      <c r="F716" s="139" t="s">
        <v>965</v>
      </c>
      <c r="I716" s="140"/>
      <c r="L716" s="32"/>
      <c r="M716" s="141"/>
      <c r="T716" s="53"/>
      <c r="AT716" s="17" t="s">
        <v>214</v>
      </c>
      <c r="AU716" s="17" t="s">
        <v>79</v>
      </c>
    </row>
    <row r="717" spans="2:65" s="12" customFormat="1" ht="11.25" x14ac:dyDescent="0.2">
      <c r="B717" s="153"/>
      <c r="D717" s="138" t="s">
        <v>330</v>
      </c>
      <c r="E717" s="154" t="s">
        <v>19</v>
      </c>
      <c r="F717" s="155" t="s">
        <v>966</v>
      </c>
      <c r="H717" s="154" t="s">
        <v>19</v>
      </c>
      <c r="I717" s="156"/>
      <c r="L717" s="153"/>
      <c r="M717" s="157"/>
      <c r="T717" s="158"/>
      <c r="AT717" s="154" t="s">
        <v>330</v>
      </c>
      <c r="AU717" s="154" t="s">
        <v>79</v>
      </c>
      <c r="AV717" s="12" t="s">
        <v>77</v>
      </c>
      <c r="AW717" s="12" t="s">
        <v>31</v>
      </c>
      <c r="AX717" s="12" t="s">
        <v>69</v>
      </c>
      <c r="AY717" s="154" t="s">
        <v>181</v>
      </c>
    </row>
    <row r="718" spans="2:65" s="13" customFormat="1" ht="11.25" x14ac:dyDescent="0.2">
      <c r="B718" s="159"/>
      <c r="D718" s="138" t="s">
        <v>330</v>
      </c>
      <c r="E718" s="160" t="s">
        <v>19</v>
      </c>
      <c r="F718" s="161" t="s">
        <v>967</v>
      </c>
      <c r="H718" s="162">
        <v>6.1</v>
      </c>
      <c r="I718" s="163"/>
      <c r="L718" s="159"/>
      <c r="M718" s="164"/>
      <c r="T718" s="165"/>
      <c r="AT718" s="160" t="s">
        <v>330</v>
      </c>
      <c r="AU718" s="160" t="s">
        <v>79</v>
      </c>
      <c r="AV718" s="13" t="s">
        <v>79</v>
      </c>
      <c r="AW718" s="13" t="s">
        <v>31</v>
      </c>
      <c r="AX718" s="13" t="s">
        <v>69</v>
      </c>
      <c r="AY718" s="160" t="s">
        <v>181</v>
      </c>
    </row>
    <row r="719" spans="2:65" s="13" customFormat="1" ht="22.5" x14ac:dyDescent="0.2">
      <c r="B719" s="159"/>
      <c r="D719" s="138" t="s">
        <v>330</v>
      </c>
      <c r="E719" s="160" t="s">
        <v>19</v>
      </c>
      <c r="F719" s="161" t="s">
        <v>968</v>
      </c>
      <c r="H719" s="162">
        <v>29.5</v>
      </c>
      <c r="I719" s="163"/>
      <c r="L719" s="159"/>
      <c r="M719" s="164"/>
      <c r="T719" s="165"/>
      <c r="AT719" s="160" t="s">
        <v>330</v>
      </c>
      <c r="AU719" s="160" t="s">
        <v>79</v>
      </c>
      <c r="AV719" s="13" t="s">
        <v>79</v>
      </c>
      <c r="AW719" s="13" t="s">
        <v>31</v>
      </c>
      <c r="AX719" s="13" t="s">
        <v>69</v>
      </c>
      <c r="AY719" s="160" t="s">
        <v>181</v>
      </c>
    </row>
    <row r="720" spans="2:65" s="14" customFormat="1" ht="11.25" x14ac:dyDescent="0.2">
      <c r="B720" s="166"/>
      <c r="D720" s="138" t="s">
        <v>330</v>
      </c>
      <c r="E720" s="167" t="s">
        <v>19</v>
      </c>
      <c r="F720" s="168" t="s">
        <v>333</v>
      </c>
      <c r="H720" s="169">
        <v>35.6</v>
      </c>
      <c r="I720" s="170"/>
      <c r="L720" s="166"/>
      <c r="M720" s="171"/>
      <c r="T720" s="172"/>
      <c r="AT720" s="167" t="s">
        <v>330</v>
      </c>
      <c r="AU720" s="167" t="s">
        <v>79</v>
      </c>
      <c r="AV720" s="14" t="s">
        <v>187</v>
      </c>
      <c r="AW720" s="14" t="s">
        <v>31</v>
      </c>
      <c r="AX720" s="14" t="s">
        <v>77</v>
      </c>
      <c r="AY720" s="167" t="s">
        <v>181</v>
      </c>
    </row>
    <row r="721" spans="2:65" s="1" customFormat="1" ht="21.75" customHeight="1" x14ac:dyDescent="0.2">
      <c r="B721" s="32"/>
      <c r="C721" s="125" t="s">
        <v>556</v>
      </c>
      <c r="D721" s="125" t="s">
        <v>182</v>
      </c>
      <c r="E721" s="126" t="s">
        <v>969</v>
      </c>
      <c r="F721" s="127" t="s">
        <v>970</v>
      </c>
      <c r="G721" s="128" t="s">
        <v>636</v>
      </c>
      <c r="H721" s="129">
        <v>1.1299999999999999</v>
      </c>
      <c r="I721" s="130"/>
      <c r="J721" s="131">
        <f>ROUND(I721*H721,2)</f>
        <v>0</v>
      </c>
      <c r="K721" s="127" t="s">
        <v>327</v>
      </c>
      <c r="L721" s="32"/>
      <c r="M721" s="132" t="s">
        <v>19</v>
      </c>
      <c r="N721" s="133" t="s">
        <v>40</v>
      </c>
      <c r="P721" s="134">
        <f>O721*H721</f>
        <v>0</v>
      </c>
      <c r="Q721" s="134">
        <v>0</v>
      </c>
      <c r="R721" s="134">
        <f>Q721*H721</f>
        <v>0</v>
      </c>
      <c r="S721" s="134">
        <v>0</v>
      </c>
      <c r="T721" s="135">
        <f>S721*H721</f>
        <v>0</v>
      </c>
      <c r="AR721" s="136" t="s">
        <v>187</v>
      </c>
      <c r="AT721" s="136" t="s">
        <v>182</v>
      </c>
      <c r="AU721" s="136" t="s">
        <v>79</v>
      </c>
      <c r="AY721" s="17" t="s">
        <v>181</v>
      </c>
      <c r="BE721" s="137">
        <f>IF(N721="základní",J721,0)</f>
        <v>0</v>
      </c>
      <c r="BF721" s="137">
        <f>IF(N721="snížená",J721,0)</f>
        <v>0</v>
      </c>
      <c r="BG721" s="137">
        <f>IF(N721="zákl. přenesená",J721,0)</f>
        <v>0</v>
      </c>
      <c r="BH721" s="137">
        <f>IF(N721="sníž. přenesená",J721,0)</f>
        <v>0</v>
      </c>
      <c r="BI721" s="137">
        <f>IF(N721="nulová",J721,0)</f>
        <v>0</v>
      </c>
      <c r="BJ721" s="17" t="s">
        <v>77</v>
      </c>
      <c r="BK721" s="137">
        <f>ROUND(I721*H721,2)</f>
        <v>0</v>
      </c>
      <c r="BL721" s="17" t="s">
        <v>187</v>
      </c>
      <c r="BM721" s="136" t="s">
        <v>971</v>
      </c>
    </row>
    <row r="722" spans="2:65" s="1" customFormat="1" ht="11.25" x14ac:dyDescent="0.2">
      <c r="B722" s="32"/>
      <c r="D722" s="151" t="s">
        <v>328</v>
      </c>
      <c r="F722" s="152" t="s">
        <v>972</v>
      </c>
      <c r="I722" s="140"/>
      <c r="L722" s="32"/>
      <c r="M722" s="141"/>
      <c r="T722" s="53"/>
      <c r="AT722" s="17" t="s">
        <v>328</v>
      </c>
      <c r="AU722" s="17" t="s">
        <v>79</v>
      </c>
    </row>
    <row r="723" spans="2:65" s="1" customFormat="1" ht="19.5" x14ac:dyDescent="0.2">
      <c r="B723" s="32"/>
      <c r="D723" s="138" t="s">
        <v>214</v>
      </c>
      <c r="F723" s="139" t="s">
        <v>965</v>
      </c>
      <c r="I723" s="140"/>
      <c r="L723" s="32"/>
      <c r="M723" s="141"/>
      <c r="T723" s="53"/>
      <c r="AT723" s="17" t="s">
        <v>214</v>
      </c>
      <c r="AU723" s="17" t="s">
        <v>79</v>
      </c>
    </row>
    <row r="724" spans="2:65" s="12" customFormat="1" ht="11.25" x14ac:dyDescent="0.2">
      <c r="B724" s="153"/>
      <c r="D724" s="138" t="s">
        <v>330</v>
      </c>
      <c r="E724" s="154" t="s">
        <v>19</v>
      </c>
      <c r="F724" s="155" t="s">
        <v>973</v>
      </c>
      <c r="H724" s="154" t="s">
        <v>19</v>
      </c>
      <c r="I724" s="156"/>
      <c r="L724" s="153"/>
      <c r="M724" s="157"/>
      <c r="T724" s="158"/>
      <c r="AT724" s="154" t="s">
        <v>330</v>
      </c>
      <c r="AU724" s="154" t="s">
        <v>79</v>
      </c>
      <c r="AV724" s="12" t="s">
        <v>77</v>
      </c>
      <c r="AW724" s="12" t="s">
        <v>31</v>
      </c>
      <c r="AX724" s="12" t="s">
        <v>69</v>
      </c>
      <c r="AY724" s="154" t="s">
        <v>181</v>
      </c>
    </row>
    <row r="725" spans="2:65" s="13" customFormat="1" ht="11.25" x14ac:dyDescent="0.2">
      <c r="B725" s="159"/>
      <c r="D725" s="138" t="s">
        <v>330</v>
      </c>
      <c r="E725" s="160" t="s">
        <v>19</v>
      </c>
      <c r="F725" s="161" t="s">
        <v>974</v>
      </c>
      <c r="H725" s="162">
        <v>1.1299999999999999</v>
      </c>
      <c r="I725" s="163"/>
      <c r="L725" s="159"/>
      <c r="M725" s="164"/>
      <c r="T725" s="165"/>
      <c r="AT725" s="160" t="s">
        <v>330</v>
      </c>
      <c r="AU725" s="160" t="s">
        <v>79</v>
      </c>
      <c r="AV725" s="13" t="s">
        <v>79</v>
      </c>
      <c r="AW725" s="13" t="s">
        <v>31</v>
      </c>
      <c r="AX725" s="13" t="s">
        <v>69</v>
      </c>
      <c r="AY725" s="160" t="s">
        <v>181</v>
      </c>
    </row>
    <row r="726" spans="2:65" s="14" customFormat="1" ht="11.25" x14ac:dyDescent="0.2">
      <c r="B726" s="166"/>
      <c r="D726" s="138" t="s">
        <v>330</v>
      </c>
      <c r="E726" s="167" t="s">
        <v>19</v>
      </c>
      <c r="F726" s="168" t="s">
        <v>333</v>
      </c>
      <c r="H726" s="169">
        <v>1.1299999999999999</v>
      </c>
      <c r="I726" s="170"/>
      <c r="L726" s="166"/>
      <c r="M726" s="171"/>
      <c r="T726" s="172"/>
      <c r="AT726" s="167" t="s">
        <v>330</v>
      </c>
      <c r="AU726" s="167" t="s">
        <v>79</v>
      </c>
      <c r="AV726" s="14" t="s">
        <v>187</v>
      </c>
      <c r="AW726" s="14" t="s">
        <v>31</v>
      </c>
      <c r="AX726" s="14" t="s">
        <v>77</v>
      </c>
      <c r="AY726" s="167" t="s">
        <v>181</v>
      </c>
    </row>
    <row r="727" spans="2:65" s="1" customFormat="1" ht="21.75" customHeight="1" x14ac:dyDescent="0.2">
      <c r="B727" s="32"/>
      <c r="C727" s="125" t="s">
        <v>975</v>
      </c>
      <c r="D727" s="125" t="s">
        <v>182</v>
      </c>
      <c r="E727" s="126" t="s">
        <v>976</v>
      </c>
      <c r="F727" s="127" t="s">
        <v>977</v>
      </c>
      <c r="G727" s="128" t="s">
        <v>510</v>
      </c>
      <c r="H727" s="129">
        <v>86.97</v>
      </c>
      <c r="I727" s="130"/>
      <c r="J727" s="131">
        <f>ROUND(I727*H727,2)</f>
        <v>0</v>
      </c>
      <c r="K727" s="127" t="s">
        <v>327</v>
      </c>
      <c r="L727" s="32"/>
      <c r="M727" s="132" t="s">
        <v>19</v>
      </c>
      <c r="N727" s="133" t="s">
        <v>40</v>
      </c>
      <c r="P727" s="134">
        <f>O727*H727</f>
        <v>0</v>
      </c>
      <c r="Q727" s="134">
        <v>0</v>
      </c>
      <c r="R727" s="134">
        <f>Q727*H727</f>
        <v>0</v>
      </c>
      <c r="S727" s="134">
        <v>0</v>
      </c>
      <c r="T727" s="135">
        <f>S727*H727</f>
        <v>0</v>
      </c>
      <c r="AR727" s="136" t="s">
        <v>187</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187</v>
      </c>
      <c r="BM727" s="136" t="s">
        <v>978</v>
      </c>
    </row>
    <row r="728" spans="2:65" s="1" customFormat="1" ht="11.25" x14ac:dyDescent="0.2">
      <c r="B728" s="32"/>
      <c r="D728" s="151" t="s">
        <v>328</v>
      </c>
      <c r="F728" s="152" t="s">
        <v>979</v>
      </c>
      <c r="I728" s="140"/>
      <c r="L728" s="32"/>
      <c r="M728" s="141"/>
      <c r="T728" s="53"/>
      <c r="AT728" s="17" t="s">
        <v>328</v>
      </c>
      <c r="AU728" s="17" t="s">
        <v>79</v>
      </c>
    </row>
    <row r="729" spans="2:65" s="12" customFormat="1" ht="11.25" x14ac:dyDescent="0.2">
      <c r="B729" s="153"/>
      <c r="D729" s="138" t="s">
        <v>330</v>
      </c>
      <c r="E729" s="154" t="s">
        <v>19</v>
      </c>
      <c r="F729" s="155" t="s">
        <v>980</v>
      </c>
      <c r="H729" s="154" t="s">
        <v>19</v>
      </c>
      <c r="I729" s="156"/>
      <c r="L729" s="153"/>
      <c r="M729" s="157"/>
      <c r="T729" s="158"/>
      <c r="AT729" s="154" t="s">
        <v>330</v>
      </c>
      <c r="AU729" s="154" t="s">
        <v>79</v>
      </c>
      <c r="AV729" s="12" t="s">
        <v>77</v>
      </c>
      <c r="AW729" s="12" t="s">
        <v>31</v>
      </c>
      <c r="AX729" s="12" t="s">
        <v>69</v>
      </c>
      <c r="AY729" s="154" t="s">
        <v>181</v>
      </c>
    </row>
    <row r="730" spans="2:65" s="13" customFormat="1" ht="11.25" x14ac:dyDescent="0.2">
      <c r="B730" s="159"/>
      <c r="D730" s="138" t="s">
        <v>330</v>
      </c>
      <c r="E730" s="160" t="s">
        <v>19</v>
      </c>
      <c r="F730" s="161" t="s">
        <v>981</v>
      </c>
      <c r="H730" s="162">
        <v>86.97</v>
      </c>
      <c r="I730" s="163"/>
      <c r="L730" s="159"/>
      <c r="M730" s="164"/>
      <c r="T730" s="165"/>
      <c r="AT730" s="160" t="s">
        <v>330</v>
      </c>
      <c r="AU730" s="160" t="s">
        <v>79</v>
      </c>
      <c r="AV730" s="13" t="s">
        <v>79</v>
      </c>
      <c r="AW730" s="13" t="s">
        <v>31</v>
      </c>
      <c r="AX730" s="13" t="s">
        <v>69</v>
      </c>
      <c r="AY730" s="160" t="s">
        <v>181</v>
      </c>
    </row>
    <row r="731" spans="2:65" s="14" customFormat="1" ht="11.25" x14ac:dyDescent="0.2">
      <c r="B731" s="166"/>
      <c r="D731" s="138" t="s">
        <v>330</v>
      </c>
      <c r="E731" s="167" t="s">
        <v>19</v>
      </c>
      <c r="F731" s="168" t="s">
        <v>333</v>
      </c>
      <c r="H731" s="169">
        <v>86.97</v>
      </c>
      <c r="I731" s="170"/>
      <c r="L731" s="166"/>
      <c r="M731" s="171"/>
      <c r="T731" s="172"/>
      <c r="AT731" s="167" t="s">
        <v>330</v>
      </c>
      <c r="AU731" s="167" t="s">
        <v>79</v>
      </c>
      <c r="AV731" s="14" t="s">
        <v>187</v>
      </c>
      <c r="AW731" s="14" t="s">
        <v>31</v>
      </c>
      <c r="AX731" s="14" t="s">
        <v>77</v>
      </c>
      <c r="AY731" s="167" t="s">
        <v>181</v>
      </c>
    </row>
    <row r="732" spans="2:65" s="1" customFormat="1" ht="21.75" customHeight="1" x14ac:dyDescent="0.2">
      <c r="B732" s="32"/>
      <c r="C732" s="125" t="s">
        <v>560</v>
      </c>
      <c r="D732" s="125" t="s">
        <v>182</v>
      </c>
      <c r="E732" s="126" t="s">
        <v>982</v>
      </c>
      <c r="F732" s="127" t="s">
        <v>983</v>
      </c>
      <c r="G732" s="128" t="s">
        <v>510</v>
      </c>
      <c r="H732" s="129">
        <v>1976.21</v>
      </c>
      <c r="I732" s="130"/>
      <c r="J732" s="131">
        <f>ROUND(I732*H732,2)</f>
        <v>0</v>
      </c>
      <c r="K732" s="127" t="s">
        <v>327</v>
      </c>
      <c r="L732" s="32"/>
      <c r="M732" s="132" t="s">
        <v>19</v>
      </c>
      <c r="N732" s="133" t="s">
        <v>40</v>
      </c>
      <c r="P732" s="134">
        <f>O732*H732</f>
        <v>0</v>
      </c>
      <c r="Q732" s="134">
        <v>0</v>
      </c>
      <c r="R732" s="134">
        <f>Q732*H732</f>
        <v>0</v>
      </c>
      <c r="S732" s="134">
        <v>0</v>
      </c>
      <c r="T732" s="135">
        <f>S732*H732</f>
        <v>0</v>
      </c>
      <c r="AR732" s="136" t="s">
        <v>187</v>
      </c>
      <c r="AT732" s="136" t="s">
        <v>182</v>
      </c>
      <c r="AU732" s="136" t="s">
        <v>79</v>
      </c>
      <c r="AY732" s="17" t="s">
        <v>181</v>
      </c>
      <c r="BE732" s="137">
        <f>IF(N732="základní",J732,0)</f>
        <v>0</v>
      </c>
      <c r="BF732" s="137">
        <f>IF(N732="snížená",J732,0)</f>
        <v>0</v>
      </c>
      <c r="BG732" s="137">
        <f>IF(N732="zákl. přenesená",J732,0)</f>
        <v>0</v>
      </c>
      <c r="BH732" s="137">
        <f>IF(N732="sníž. přenesená",J732,0)</f>
        <v>0</v>
      </c>
      <c r="BI732" s="137">
        <f>IF(N732="nulová",J732,0)</f>
        <v>0</v>
      </c>
      <c r="BJ732" s="17" t="s">
        <v>77</v>
      </c>
      <c r="BK732" s="137">
        <f>ROUND(I732*H732,2)</f>
        <v>0</v>
      </c>
      <c r="BL732" s="17" t="s">
        <v>187</v>
      </c>
      <c r="BM732" s="136" t="s">
        <v>984</v>
      </c>
    </row>
    <row r="733" spans="2:65" s="1" customFormat="1" ht="11.25" x14ac:dyDescent="0.2">
      <c r="B733" s="32"/>
      <c r="D733" s="151" t="s">
        <v>328</v>
      </c>
      <c r="F733" s="152" t="s">
        <v>985</v>
      </c>
      <c r="I733" s="140"/>
      <c r="L733" s="32"/>
      <c r="M733" s="141"/>
      <c r="T733" s="53"/>
      <c r="AT733" s="17" t="s">
        <v>328</v>
      </c>
      <c r="AU733" s="17" t="s">
        <v>79</v>
      </c>
    </row>
    <row r="734" spans="2:65" s="1" customFormat="1" ht="19.5" x14ac:dyDescent="0.2">
      <c r="B734" s="32"/>
      <c r="D734" s="138" t="s">
        <v>214</v>
      </c>
      <c r="F734" s="139" t="s">
        <v>986</v>
      </c>
      <c r="I734" s="140"/>
      <c r="L734" s="32"/>
      <c r="M734" s="141"/>
      <c r="T734" s="53"/>
      <c r="AT734" s="17" t="s">
        <v>214</v>
      </c>
      <c r="AU734" s="17" t="s">
        <v>79</v>
      </c>
    </row>
    <row r="735" spans="2:65" s="12" customFormat="1" ht="11.25" x14ac:dyDescent="0.2">
      <c r="B735" s="153"/>
      <c r="D735" s="138" t="s">
        <v>330</v>
      </c>
      <c r="E735" s="154" t="s">
        <v>19</v>
      </c>
      <c r="F735" s="155" t="s">
        <v>987</v>
      </c>
      <c r="H735" s="154" t="s">
        <v>19</v>
      </c>
      <c r="I735" s="156"/>
      <c r="L735" s="153"/>
      <c r="M735" s="157"/>
      <c r="T735" s="158"/>
      <c r="AT735" s="154" t="s">
        <v>330</v>
      </c>
      <c r="AU735" s="154" t="s">
        <v>79</v>
      </c>
      <c r="AV735" s="12" t="s">
        <v>77</v>
      </c>
      <c r="AW735" s="12" t="s">
        <v>31</v>
      </c>
      <c r="AX735" s="12" t="s">
        <v>69</v>
      </c>
      <c r="AY735" s="154" t="s">
        <v>181</v>
      </c>
    </row>
    <row r="736" spans="2:65" s="13" customFormat="1" ht="11.25" x14ac:dyDescent="0.2">
      <c r="B736" s="159"/>
      <c r="D736" s="138" t="s">
        <v>330</v>
      </c>
      <c r="E736" s="160" t="s">
        <v>19</v>
      </c>
      <c r="F736" s="161" t="s">
        <v>988</v>
      </c>
      <c r="H736" s="162">
        <v>1292.3</v>
      </c>
      <c r="I736" s="163"/>
      <c r="L736" s="159"/>
      <c r="M736" s="164"/>
      <c r="T736" s="165"/>
      <c r="AT736" s="160" t="s">
        <v>330</v>
      </c>
      <c r="AU736" s="160" t="s">
        <v>79</v>
      </c>
      <c r="AV736" s="13" t="s">
        <v>79</v>
      </c>
      <c r="AW736" s="13" t="s">
        <v>31</v>
      </c>
      <c r="AX736" s="13" t="s">
        <v>69</v>
      </c>
      <c r="AY736" s="160" t="s">
        <v>181</v>
      </c>
    </row>
    <row r="737" spans="2:65" s="13" customFormat="1" ht="11.25" x14ac:dyDescent="0.2">
      <c r="B737" s="159"/>
      <c r="D737" s="138" t="s">
        <v>330</v>
      </c>
      <c r="E737" s="160" t="s">
        <v>19</v>
      </c>
      <c r="F737" s="161" t="s">
        <v>989</v>
      </c>
      <c r="H737" s="162">
        <v>683.91</v>
      </c>
      <c r="I737" s="163"/>
      <c r="L737" s="159"/>
      <c r="M737" s="164"/>
      <c r="T737" s="165"/>
      <c r="AT737" s="160" t="s">
        <v>330</v>
      </c>
      <c r="AU737" s="160" t="s">
        <v>79</v>
      </c>
      <c r="AV737" s="13" t="s">
        <v>79</v>
      </c>
      <c r="AW737" s="13" t="s">
        <v>31</v>
      </c>
      <c r="AX737" s="13" t="s">
        <v>69</v>
      </c>
      <c r="AY737" s="160" t="s">
        <v>181</v>
      </c>
    </row>
    <row r="738" spans="2:65" s="14" customFormat="1" ht="11.25" x14ac:dyDescent="0.2">
      <c r="B738" s="166"/>
      <c r="D738" s="138" t="s">
        <v>330</v>
      </c>
      <c r="E738" s="167" t="s">
        <v>19</v>
      </c>
      <c r="F738" s="168" t="s">
        <v>333</v>
      </c>
      <c r="H738" s="169">
        <v>1976.21</v>
      </c>
      <c r="I738" s="170"/>
      <c r="L738" s="166"/>
      <c r="M738" s="171"/>
      <c r="T738" s="172"/>
      <c r="AT738" s="167" t="s">
        <v>330</v>
      </c>
      <c r="AU738" s="167" t="s">
        <v>79</v>
      </c>
      <c r="AV738" s="14" t="s">
        <v>187</v>
      </c>
      <c r="AW738" s="14" t="s">
        <v>31</v>
      </c>
      <c r="AX738" s="14" t="s">
        <v>77</v>
      </c>
      <c r="AY738" s="167" t="s">
        <v>181</v>
      </c>
    </row>
    <row r="739" spans="2:65" s="1" customFormat="1" ht="16.5" customHeight="1" x14ac:dyDescent="0.2">
      <c r="B739" s="32"/>
      <c r="C739" s="125" t="s">
        <v>990</v>
      </c>
      <c r="D739" s="125" t="s">
        <v>182</v>
      </c>
      <c r="E739" s="126" t="s">
        <v>991</v>
      </c>
      <c r="F739" s="127" t="s">
        <v>992</v>
      </c>
      <c r="G739" s="128" t="s">
        <v>510</v>
      </c>
      <c r="H739" s="129">
        <v>21.8</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187</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187</v>
      </c>
      <c r="BM739" s="136" t="s">
        <v>993</v>
      </c>
    </row>
    <row r="740" spans="2:65" s="1" customFormat="1" ht="19.5" x14ac:dyDescent="0.2">
      <c r="B740" s="32"/>
      <c r="D740" s="138" t="s">
        <v>214</v>
      </c>
      <c r="F740" s="139" t="s">
        <v>986</v>
      </c>
      <c r="I740" s="140"/>
      <c r="L740" s="32"/>
      <c r="M740" s="141"/>
      <c r="T740" s="53"/>
      <c r="AT740" s="17" t="s">
        <v>214</v>
      </c>
      <c r="AU740" s="17" t="s">
        <v>79</v>
      </c>
    </row>
    <row r="741" spans="2:65" s="12" customFormat="1" ht="11.25" x14ac:dyDescent="0.2">
      <c r="B741" s="153"/>
      <c r="D741" s="138" t="s">
        <v>330</v>
      </c>
      <c r="E741" s="154" t="s">
        <v>19</v>
      </c>
      <c r="F741" s="155" t="s">
        <v>994</v>
      </c>
      <c r="H741" s="154" t="s">
        <v>19</v>
      </c>
      <c r="I741" s="156"/>
      <c r="L741" s="153"/>
      <c r="M741" s="157"/>
      <c r="T741" s="158"/>
      <c r="AT741" s="154" t="s">
        <v>330</v>
      </c>
      <c r="AU741" s="154" t="s">
        <v>79</v>
      </c>
      <c r="AV741" s="12" t="s">
        <v>77</v>
      </c>
      <c r="AW741" s="12" t="s">
        <v>31</v>
      </c>
      <c r="AX741" s="12" t="s">
        <v>69</v>
      </c>
      <c r="AY741" s="154" t="s">
        <v>181</v>
      </c>
    </row>
    <row r="742" spans="2:65" s="13" customFormat="1" ht="11.25" x14ac:dyDescent="0.2">
      <c r="B742" s="159"/>
      <c r="D742" s="138" t="s">
        <v>330</v>
      </c>
      <c r="E742" s="160" t="s">
        <v>19</v>
      </c>
      <c r="F742" s="161" t="s">
        <v>995</v>
      </c>
      <c r="H742" s="162">
        <v>16.600000000000001</v>
      </c>
      <c r="I742" s="163"/>
      <c r="L742" s="159"/>
      <c r="M742" s="164"/>
      <c r="T742" s="165"/>
      <c r="AT742" s="160" t="s">
        <v>330</v>
      </c>
      <c r="AU742" s="160" t="s">
        <v>79</v>
      </c>
      <c r="AV742" s="13" t="s">
        <v>79</v>
      </c>
      <c r="AW742" s="13" t="s">
        <v>31</v>
      </c>
      <c r="AX742" s="13" t="s">
        <v>69</v>
      </c>
      <c r="AY742" s="160" t="s">
        <v>181</v>
      </c>
    </row>
    <row r="743" spans="2:65" s="13" customFormat="1" ht="11.25" x14ac:dyDescent="0.2">
      <c r="B743" s="159"/>
      <c r="D743" s="138" t="s">
        <v>330</v>
      </c>
      <c r="E743" s="160" t="s">
        <v>19</v>
      </c>
      <c r="F743" s="161" t="s">
        <v>996</v>
      </c>
      <c r="H743" s="162">
        <v>5.2</v>
      </c>
      <c r="I743" s="163"/>
      <c r="L743" s="159"/>
      <c r="M743" s="164"/>
      <c r="T743" s="165"/>
      <c r="AT743" s="160" t="s">
        <v>330</v>
      </c>
      <c r="AU743" s="160" t="s">
        <v>79</v>
      </c>
      <c r="AV743" s="13" t="s">
        <v>79</v>
      </c>
      <c r="AW743" s="13" t="s">
        <v>31</v>
      </c>
      <c r="AX743" s="13" t="s">
        <v>69</v>
      </c>
      <c r="AY743" s="160" t="s">
        <v>181</v>
      </c>
    </row>
    <row r="744" spans="2:65" s="14" customFormat="1" ht="11.25" x14ac:dyDescent="0.2">
      <c r="B744" s="166"/>
      <c r="D744" s="138" t="s">
        <v>330</v>
      </c>
      <c r="E744" s="167" t="s">
        <v>19</v>
      </c>
      <c r="F744" s="168" t="s">
        <v>333</v>
      </c>
      <c r="H744" s="169">
        <v>21.8</v>
      </c>
      <c r="I744" s="170"/>
      <c r="L744" s="166"/>
      <c r="M744" s="171"/>
      <c r="T744" s="172"/>
      <c r="AT744" s="167" t="s">
        <v>330</v>
      </c>
      <c r="AU744" s="167" t="s">
        <v>79</v>
      </c>
      <c r="AV744" s="14" t="s">
        <v>187</v>
      </c>
      <c r="AW744" s="14" t="s">
        <v>31</v>
      </c>
      <c r="AX744" s="14" t="s">
        <v>77</v>
      </c>
      <c r="AY744" s="167" t="s">
        <v>181</v>
      </c>
    </row>
    <row r="745" spans="2:65" s="1" customFormat="1" ht="16.5" customHeight="1" x14ac:dyDescent="0.2">
      <c r="B745" s="32"/>
      <c r="C745" s="125" t="s">
        <v>569</v>
      </c>
      <c r="D745" s="125" t="s">
        <v>182</v>
      </c>
      <c r="E745" s="126" t="s">
        <v>997</v>
      </c>
      <c r="F745" s="127" t="s">
        <v>998</v>
      </c>
      <c r="G745" s="128" t="s">
        <v>510</v>
      </c>
      <c r="H745" s="129">
        <v>384.3</v>
      </c>
      <c r="I745" s="130"/>
      <c r="J745" s="131">
        <f>ROUND(I745*H745,2)</f>
        <v>0</v>
      </c>
      <c r="K745" s="127" t="s">
        <v>327</v>
      </c>
      <c r="L745" s="32"/>
      <c r="M745" s="132" t="s">
        <v>19</v>
      </c>
      <c r="N745" s="133" t="s">
        <v>40</v>
      </c>
      <c r="P745" s="134">
        <f>O745*H745</f>
        <v>0</v>
      </c>
      <c r="Q745" s="134">
        <v>0</v>
      </c>
      <c r="R745" s="134">
        <f>Q745*H745</f>
        <v>0</v>
      </c>
      <c r="S745" s="134">
        <v>0</v>
      </c>
      <c r="T745" s="135">
        <f>S745*H745</f>
        <v>0</v>
      </c>
      <c r="AR745" s="136" t="s">
        <v>187</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187</v>
      </c>
      <c r="BM745" s="136" t="s">
        <v>999</v>
      </c>
    </row>
    <row r="746" spans="2:65" s="1" customFormat="1" ht="11.25" x14ac:dyDescent="0.2">
      <c r="B746" s="32"/>
      <c r="D746" s="151" t="s">
        <v>328</v>
      </c>
      <c r="F746" s="152" t="s">
        <v>1000</v>
      </c>
      <c r="I746" s="140"/>
      <c r="L746" s="32"/>
      <c r="M746" s="141"/>
      <c r="T746" s="53"/>
      <c r="AT746" s="17" t="s">
        <v>328</v>
      </c>
      <c r="AU746" s="17" t="s">
        <v>79</v>
      </c>
    </row>
    <row r="747" spans="2:65" s="1" customFormat="1" ht="19.5" x14ac:dyDescent="0.2">
      <c r="B747" s="32"/>
      <c r="D747" s="138" t="s">
        <v>214</v>
      </c>
      <c r="F747" s="139" t="s">
        <v>1001</v>
      </c>
      <c r="I747" s="140"/>
      <c r="L747" s="32"/>
      <c r="M747" s="141"/>
      <c r="T747" s="53"/>
      <c r="AT747" s="17" t="s">
        <v>214</v>
      </c>
      <c r="AU747" s="17" t="s">
        <v>79</v>
      </c>
    </row>
    <row r="748" spans="2:65" s="13" customFormat="1" ht="11.25" x14ac:dyDescent="0.2">
      <c r="B748" s="159"/>
      <c r="D748" s="138" t="s">
        <v>330</v>
      </c>
      <c r="E748" s="160" t="s">
        <v>19</v>
      </c>
      <c r="F748" s="161" t="s">
        <v>1002</v>
      </c>
      <c r="H748" s="162">
        <v>329.4</v>
      </c>
      <c r="I748" s="163"/>
      <c r="L748" s="159"/>
      <c r="M748" s="164"/>
      <c r="T748" s="165"/>
      <c r="AT748" s="160" t="s">
        <v>330</v>
      </c>
      <c r="AU748" s="160" t="s">
        <v>79</v>
      </c>
      <c r="AV748" s="13" t="s">
        <v>79</v>
      </c>
      <c r="AW748" s="13" t="s">
        <v>31</v>
      </c>
      <c r="AX748" s="13" t="s">
        <v>69</v>
      </c>
      <c r="AY748" s="160" t="s">
        <v>181</v>
      </c>
    </row>
    <row r="749" spans="2:65" s="13" customFormat="1" ht="11.25" x14ac:dyDescent="0.2">
      <c r="B749" s="159"/>
      <c r="D749" s="138" t="s">
        <v>330</v>
      </c>
      <c r="E749" s="160" t="s">
        <v>19</v>
      </c>
      <c r="F749" s="161" t="s">
        <v>1003</v>
      </c>
      <c r="H749" s="162">
        <v>54.9</v>
      </c>
      <c r="I749" s="163"/>
      <c r="L749" s="159"/>
      <c r="M749" s="164"/>
      <c r="T749" s="165"/>
      <c r="AT749" s="160" t="s">
        <v>330</v>
      </c>
      <c r="AU749" s="160" t="s">
        <v>79</v>
      </c>
      <c r="AV749" s="13" t="s">
        <v>79</v>
      </c>
      <c r="AW749" s="13" t="s">
        <v>31</v>
      </c>
      <c r="AX749" s="13" t="s">
        <v>69</v>
      </c>
      <c r="AY749" s="160" t="s">
        <v>181</v>
      </c>
    </row>
    <row r="750" spans="2:65" s="14" customFormat="1" ht="11.25" x14ac:dyDescent="0.2">
      <c r="B750" s="166"/>
      <c r="D750" s="138" t="s">
        <v>330</v>
      </c>
      <c r="E750" s="167" t="s">
        <v>19</v>
      </c>
      <c r="F750" s="168" t="s">
        <v>333</v>
      </c>
      <c r="H750" s="169">
        <v>384.3</v>
      </c>
      <c r="I750" s="170"/>
      <c r="L750" s="166"/>
      <c r="M750" s="171"/>
      <c r="T750" s="172"/>
      <c r="AT750" s="167" t="s">
        <v>330</v>
      </c>
      <c r="AU750" s="167" t="s">
        <v>79</v>
      </c>
      <c r="AV750" s="14" t="s">
        <v>187</v>
      </c>
      <c r="AW750" s="14" t="s">
        <v>31</v>
      </c>
      <c r="AX750" s="14" t="s">
        <v>77</v>
      </c>
      <c r="AY750" s="167" t="s">
        <v>181</v>
      </c>
    </row>
    <row r="751" spans="2:65" s="1" customFormat="1" ht="16.5" customHeight="1" x14ac:dyDescent="0.2">
      <c r="B751" s="32"/>
      <c r="C751" s="125" t="s">
        <v>1004</v>
      </c>
      <c r="D751" s="125" t="s">
        <v>182</v>
      </c>
      <c r="E751" s="126" t="s">
        <v>1005</v>
      </c>
      <c r="F751" s="127" t="s">
        <v>1006</v>
      </c>
      <c r="G751" s="128" t="s">
        <v>510</v>
      </c>
      <c r="H751" s="129">
        <v>49.9</v>
      </c>
      <c r="I751" s="130"/>
      <c r="J751" s="131">
        <f>ROUND(I751*H751,2)</f>
        <v>0</v>
      </c>
      <c r="K751" s="127" t="s">
        <v>186</v>
      </c>
      <c r="L751" s="32"/>
      <c r="M751" s="132" t="s">
        <v>19</v>
      </c>
      <c r="N751" s="133" t="s">
        <v>40</v>
      </c>
      <c r="P751" s="134">
        <f>O751*H751</f>
        <v>0</v>
      </c>
      <c r="Q751" s="134">
        <v>0</v>
      </c>
      <c r="R751" s="134">
        <f>Q751*H751</f>
        <v>0</v>
      </c>
      <c r="S751" s="134">
        <v>0</v>
      </c>
      <c r="T751" s="135">
        <f>S751*H751</f>
        <v>0</v>
      </c>
      <c r="AR751" s="136" t="s">
        <v>187</v>
      </c>
      <c r="AT751" s="136" t="s">
        <v>182</v>
      </c>
      <c r="AU751" s="136" t="s">
        <v>79</v>
      </c>
      <c r="AY751" s="17" t="s">
        <v>181</v>
      </c>
      <c r="BE751" s="137">
        <f>IF(N751="základní",J751,0)</f>
        <v>0</v>
      </c>
      <c r="BF751" s="137">
        <f>IF(N751="snížená",J751,0)</f>
        <v>0</v>
      </c>
      <c r="BG751" s="137">
        <f>IF(N751="zákl. přenesená",J751,0)</f>
        <v>0</v>
      </c>
      <c r="BH751" s="137">
        <f>IF(N751="sníž. přenesená",J751,0)</f>
        <v>0</v>
      </c>
      <c r="BI751" s="137">
        <f>IF(N751="nulová",J751,0)</f>
        <v>0</v>
      </c>
      <c r="BJ751" s="17" t="s">
        <v>77</v>
      </c>
      <c r="BK751" s="137">
        <f>ROUND(I751*H751,2)</f>
        <v>0</v>
      </c>
      <c r="BL751" s="17" t="s">
        <v>187</v>
      </c>
      <c r="BM751" s="136" t="s">
        <v>1007</v>
      </c>
    </row>
    <row r="752" spans="2:65" s="1" customFormat="1" ht="58.5" x14ac:dyDescent="0.2">
      <c r="B752" s="32"/>
      <c r="D752" s="138" t="s">
        <v>214</v>
      </c>
      <c r="F752" s="139" t="s">
        <v>1008</v>
      </c>
      <c r="I752" s="140"/>
      <c r="L752" s="32"/>
      <c r="M752" s="141"/>
      <c r="T752" s="53"/>
      <c r="AT752" s="17" t="s">
        <v>214</v>
      </c>
      <c r="AU752" s="17" t="s">
        <v>79</v>
      </c>
    </row>
    <row r="753" spans="2:65" s="13" customFormat="1" ht="11.25" x14ac:dyDescent="0.2">
      <c r="B753" s="159"/>
      <c r="D753" s="138" t="s">
        <v>330</v>
      </c>
      <c r="E753" s="160" t="s">
        <v>19</v>
      </c>
      <c r="F753" s="161" t="s">
        <v>1009</v>
      </c>
      <c r="H753" s="162">
        <v>49.9</v>
      </c>
      <c r="I753" s="163"/>
      <c r="L753" s="159"/>
      <c r="M753" s="164"/>
      <c r="T753" s="165"/>
      <c r="AT753" s="160" t="s">
        <v>330</v>
      </c>
      <c r="AU753" s="160" t="s">
        <v>79</v>
      </c>
      <c r="AV753" s="13" t="s">
        <v>79</v>
      </c>
      <c r="AW753" s="13" t="s">
        <v>31</v>
      </c>
      <c r="AX753" s="13" t="s">
        <v>69</v>
      </c>
      <c r="AY753" s="160" t="s">
        <v>181</v>
      </c>
    </row>
    <row r="754" spans="2:65" s="14" customFormat="1" ht="11.25" x14ac:dyDescent="0.2">
      <c r="B754" s="166"/>
      <c r="D754" s="138" t="s">
        <v>330</v>
      </c>
      <c r="E754" s="167" t="s">
        <v>19</v>
      </c>
      <c r="F754" s="168" t="s">
        <v>333</v>
      </c>
      <c r="H754" s="169">
        <v>49.9</v>
      </c>
      <c r="I754" s="170"/>
      <c r="L754" s="166"/>
      <c r="M754" s="171"/>
      <c r="T754" s="172"/>
      <c r="AT754" s="167" t="s">
        <v>330</v>
      </c>
      <c r="AU754" s="167" t="s">
        <v>79</v>
      </c>
      <c r="AV754" s="14" t="s">
        <v>187</v>
      </c>
      <c r="AW754" s="14" t="s">
        <v>31</v>
      </c>
      <c r="AX754" s="14" t="s">
        <v>77</v>
      </c>
      <c r="AY754" s="167" t="s">
        <v>181</v>
      </c>
    </row>
    <row r="755" spans="2:65" s="1" customFormat="1" ht="21.75" customHeight="1" x14ac:dyDescent="0.2">
      <c r="B755" s="32"/>
      <c r="C755" s="125" t="s">
        <v>1010</v>
      </c>
      <c r="D755" s="125" t="s">
        <v>182</v>
      </c>
      <c r="E755" s="126" t="s">
        <v>1011</v>
      </c>
      <c r="F755" s="127" t="s">
        <v>1012</v>
      </c>
      <c r="G755" s="128" t="s">
        <v>185</v>
      </c>
      <c r="H755" s="129">
        <v>1</v>
      </c>
      <c r="I755" s="130"/>
      <c r="J755" s="131">
        <f>ROUND(I755*H755,2)</f>
        <v>0</v>
      </c>
      <c r="K755" s="127" t="s">
        <v>186</v>
      </c>
      <c r="L755" s="32"/>
      <c r="M755" s="132" t="s">
        <v>19</v>
      </c>
      <c r="N755" s="133" t="s">
        <v>40</v>
      </c>
      <c r="P755" s="134">
        <f>O755*H755</f>
        <v>0</v>
      </c>
      <c r="Q755" s="134">
        <v>0</v>
      </c>
      <c r="R755" s="134">
        <f>Q755*H755</f>
        <v>0</v>
      </c>
      <c r="S755" s="134">
        <v>0</v>
      </c>
      <c r="T755" s="135">
        <f>S755*H755</f>
        <v>0</v>
      </c>
      <c r="AR755" s="136" t="s">
        <v>187</v>
      </c>
      <c r="AT755" s="136" t="s">
        <v>182</v>
      </c>
      <c r="AU755" s="136" t="s">
        <v>79</v>
      </c>
      <c r="AY755" s="17" t="s">
        <v>181</v>
      </c>
      <c r="BE755" s="137">
        <f>IF(N755="základní",J755,0)</f>
        <v>0</v>
      </c>
      <c r="BF755" s="137">
        <f>IF(N755="snížená",J755,0)</f>
        <v>0</v>
      </c>
      <c r="BG755" s="137">
        <f>IF(N755="zákl. přenesená",J755,0)</f>
        <v>0</v>
      </c>
      <c r="BH755" s="137">
        <f>IF(N755="sníž. přenesená",J755,0)</f>
        <v>0</v>
      </c>
      <c r="BI755" s="137">
        <f>IF(N755="nulová",J755,0)</f>
        <v>0</v>
      </c>
      <c r="BJ755" s="17" t="s">
        <v>77</v>
      </c>
      <c r="BK755" s="137">
        <f>ROUND(I755*H755,2)</f>
        <v>0</v>
      </c>
      <c r="BL755" s="17" t="s">
        <v>187</v>
      </c>
      <c r="BM755" s="136" t="s">
        <v>784</v>
      </c>
    </row>
    <row r="756" spans="2:65" s="1" customFormat="1" ht="156" x14ac:dyDescent="0.2">
      <c r="B756" s="32"/>
      <c r="D756" s="138" t="s">
        <v>214</v>
      </c>
      <c r="F756" s="139" t="s">
        <v>1013</v>
      </c>
      <c r="I756" s="140"/>
      <c r="L756" s="32"/>
      <c r="M756" s="141"/>
      <c r="T756" s="53"/>
      <c r="AT756" s="17" t="s">
        <v>214</v>
      </c>
      <c r="AU756" s="17" t="s">
        <v>79</v>
      </c>
    </row>
    <row r="757" spans="2:65" s="13" customFormat="1" ht="11.25" x14ac:dyDescent="0.2">
      <c r="B757" s="159"/>
      <c r="D757" s="138" t="s">
        <v>330</v>
      </c>
      <c r="E757" s="160" t="s">
        <v>19</v>
      </c>
      <c r="F757" s="161" t="s">
        <v>1014</v>
      </c>
      <c r="H757" s="162">
        <v>1</v>
      </c>
      <c r="I757" s="163"/>
      <c r="L757" s="159"/>
      <c r="M757" s="164"/>
      <c r="T757" s="165"/>
      <c r="AT757" s="160" t="s">
        <v>330</v>
      </c>
      <c r="AU757" s="160" t="s">
        <v>79</v>
      </c>
      <c r="AV757" s="13" t="s">
        <v>79</v>
      </c>
      <c r="AW757" s="13" t="s">
        <v>31</v>
      </c>
      <c r="AX757" s="13" t="s">
        <v>69</v>
      </c>
      <c r="AY757" s="160" t="s">
        <v>181</v>
      </c>
    </row>
    <row r="758" spans="2:65" s="14" customFormat="1" ht="11.25" x14ac:dyDescent="0.2">
      <c r="B758" s="166"/>
      <c r="D758" s="138" t="s">
        <v>330</v>
      </c>
      <c r="E758" s="167" t="s">
        <v>19</v>
      </c>
      <c r="F758" s="168" t="s">
        <v>333</v>
      </c>
      <c r="H758" s="169">
        <v>1</v>
      </c>
      <c r="I758" s="170"/>
      <c r="L758" s="166"/>
      <c r="M758" s="171"/>
      <c r="T758" s="172"/>
      <c r="AT758" s="167" t="s">
        <v>330</v>
      </c>
      <c r="AU758" s="167" t="s">
        <v>79</v>
      </c>
      <c r="AV758" s="14" t="s">
        <v>187</v>
      </c>
      <c r="AW758" s="14" t="s">
        <v>31</v>
      </c>
      <c r="AX758" s="14" t="s">
        <v>77</v>
      </c>
      <c r="AY758" s="167" t="s">
        <v>181</v>
      </c>
    </row>
    <row r="759" spans="2:65" s="1" customFormat="1" ht="24.2" customHeight="1" x14ac:dyDescent="0.2">
      <c r="B759" s="32"/>
      <c r="C759" s="125" t="s">
        <v>1015</v>
      </c>
      <c r="D759" s="125" t="s">
        <v>182</v>
      </c>
      <c r="E759" s="126" t="s">
        <v>1016</v>
      </c>
      <c r="F759" s="127" t="s">
        <v>1017</v>
      </c>
      <c r="G759" s="128" t="s">
        <v>519</v>
      </c>
      <c r="H759" s="129">
        <v>21</v>
      </c>
      <c r="I759" s="130"/>
      <c r="J759" s="131">
        <f>ROUND(I759*H759,2)</f>
        <v>0</v>
      </c>
      <c r="K759" s="127" t="s">
        <v>186</v>
      </c>
      <c r="L759" s="32"/>
      <c r="M759" s="132" t="s">
        <v>19</v>
      </c>
      <c r="N759" s="133" t="s">
        <v>40</v>
      </c>
      <c r="P759" s="134">
        <f>O759*H759</f>
        <v>0</v>
      </c>
      <c r="Q759" s="134">
        <v>0</v>
      </c>
      <c r="R759" s="134">
        <f>Q759*H759</f>
        <v>0</v>
      </c>
      <c r="S759" s="134">
        <v>0</v>
      </c>
      <c r="T759" s="135">
        <f>S759*H759</f>
        <v>0</v>
      </c>
      <c r="AR759" s="136" t="s">
        <v>187</v>
      </c>
      <c r="AT759" s="136" t="s">
        <v>182</v>
      </c>
      <c r="AU759" s="136" t="s">
        <v>79</v>
      </c>
      <c r="AY759" s="17" t="s">
        <v>181</v>
      </c>
      <c r="BE759" s="137">
        <f>IF(N759="základní",J759,0)</f>
        <v>0</v>
      </c>
      <c r="BF759" s="137">
        <f>IF(N759="snížená",J759,0)</f>
        <v>0</v>
      </c>
      <c r="BG759" s="137">
        <f>IF(N759="zákl. přenesená",J759,0)</f>
        <v>0</v>
      </c>
      <c r="BH759" s="137">
        <f>IF(N759="sníž. přenesená",J759,0)</f>
        <v>0</v>
      </c>
      <c r="BI759" s="137">
        <f>IF(N759="nulová",J759,0)</f>
        <v>0</v>
      </c>
      <c r="BJ759" s="17" t="s">
        <v>77</v>
      </c>
      <c r="BK759" s="137">
        <f>ROUND(I759*H759,2)</f>
        <v>0</v>
      </c>
      <c r="BL759" s="17" t="s">
        <v>187</v>
      </c>
      <c r="BM759" s="136" t="s">
        <v>1018</v>
      </c>
    </row>
    <row r="760" spans="2:65" s="1" customFormat="1" ht="68.25" x14ac:dyDescent="0.2">
      <c r="B760" s="32"/>
      <c r="D760" s="138" t="s">
        <v>214</v>
      </c>
      <c r="F760" s="139" t="s">
        <v>1019</v>
      </c>
      <c r="I760" s="140"/>
      <c r="L760" s="32"/>
      <c r="M760" s="141"/>
      <c r="T760" s="53"/>
      <c r="AT760" s="17" t="s">
        <v>214</v>
      </c>
      <c r="AU760" s="17" t="s">
        <v>79</v>
      </c>
    </row>
    <row r="761" spans="2:65" s="12" customFormat="1" ht="22.5" x14ac:dyDescent="0.2">
      <c r="B761" s="153"/>
      <c r="D761" s="138" t="s">
        <v>330</v>
      </c>
      <c r="E761" s="154" t="s">
        <v>19</v>
      </c>
      <c r="F761" s="155" t="s">
        <v>1020</v>
      </c>
      <c r="H761" s="154" t="s">
        <v>19</v>
      </c>
      <c r="I761" s="156"/>
      <c r="L761" s="153"/>
      <c r="M761" s="157"/>
      <c r="T761" s="158"/>
      <c r="AT761" s="154" t="s">
        <v>330</v>
      </c>
      <c r="AU761" s="154" t="s">
        <v>79</v>
      </c>
      <c r="AV761" s="12" t="s">
        <v>77</v>
      </c>
      <c r="AW761" s="12" t="s">
        <v>31</v>
      </c>
      <c r="AX761" s="12" t="s">
        <v>69</v>
      </c>
      <c r="AY761" s="154" t="s">
        <v>181</v>
      </c>
    </row>
    <row r="762" spans="2:65" s="12" customFormat="1" ht="11.25" x14ac:dyDescent="0.2">
      <c r="B762" s="153"/>
      <c r="D762" s="138" t="s">
        <v>330</v>
      </c>
      <c r="E762" s="154" t="s">
        <v>19</v>
      </c>
      <c r="F762" s="155" t="s">
        <v>1021</v>
      </c>
      <c r="H762" s="154" t="s">
        <v>19</v>
      </c>
      <c r="I762" s="156"/>
      <c r="L762" s="153"/>
      <c r="M762" s="157"/>
      <c r="T762" s="158"/>
      <c r="AT762" s="154" t="s">
        <v>330</v>
      </c>
      <c r="AU762" s="154" t="s">
        <v>79</v>
      </c>
      <c r="AV762" s="12" t="s">
        <v>77</v>
      </c>
      <c r="AW762" s="12" t="s">
        <v>31</v>
      </c>
      <c r="AX762" s="12" t="s">
        <v>69</v>
      </c>
      <c r="AY762" s="154" t="s">
        <v>181</v>
      </c>
    </row>
    <row r="763" spans="2:65" s="13" customFormat="1" ht="11.25" x14ac:dyDescent="0.2">
      <c r="B763" s="159"/>
      <c r="D763" s="138" t="s">
        <v>330</v>
      </c>
      <c r="E763" s="160" t="s">
        <v>19</v>
      </c>
      <c r="F763" s="161" t="s">
        <v>1022</v>
      </c>
      <c r="H763" s="162">
        <v>21</v>
      </c>
      <c r="I763" s="163"/>
      <c r="L763" s="159"/>
      <c r="M763" s="164"/>
      <c r="T763" s="165"/>
      <c r="AT763" s="160" t="s">
        <v>330</v>
      </c>
      <c r="AU763" s="160" t="s">
        <v>79</v>
      </c>
      <c r="AV763" s="13" t="s">
        <v>79</v>
      </c>
      <c r="AW763" s="13" t="s">
        <v>31</v>
      </c>
      <c r="AX763" s="13" t="s">
        <v>69</v>
      </c>
      <c r="AY763" s="160" t="s">
        <v>181</v>
      </c>
    </row>
    <row r="764" spans="2:65" s="14" customFormat="1" ht="11.25" x14ac:dyDescent="0.2">
      <c r="B764" s="166"/>
      <c r="D764" s="138" t="s">
        <v>330</v>
      </c>
      <c r="E764" s="167" t="s">
        <v>19</v>
      </c>
      <c r="F764" s="168" t="s">
        <v>333</v>
      </c>
      <c r="H764" s="169">
        <v>21</v>
      </c>
      <c r="I764" s="170"/>
      <c r="L764" s="166"/>
      <c r="M764" s="171"/>
      <c r="T764" s="172"/>
      <c r="AT764" s="167" t="s">
        <v>330</v>
      </c>
      <c r="AU764" s="167" t="s">
        <v>79</v>
      </c>
      <c r="AV764" s="14" t="s">
        <v>187</v>
      </c>
      <c r="AW764" s="14" t="s">
        <v>31</v>
      </c>
      <c r="AX764" s="14" t="s">
        <v>77</v>
      </c>
      <c r="AY764" s="167" t="s">
        <v>181</v>
      </c>
    </row>
    <row r="765" spans="2:65" s="1" customFormat="1" ht="24.2" customHeight="1" x14ac:dyDescent="0.2">
      <c r="B765" s="32"/>
      <c r="C765" s="125" t="s">
        <v>984</v>
      </c>
      <c r="D765" s="125" t="s">
        <v>182</v>
      </c>
      <c r="E765" s="126" t="s">
        <v>1023</v>
      </c>
      <c r="F765" s="127" t="s">
        <v>1024</v>
      </c>
      <c r="G765" s="128" t="s">
        <v>519</v>
      </c>
      <c r="H765" s="129">
        <v>30</v>
      </c>
      <c r="I765" s="130"/>
      <c r="J765" s="131">
        <f>ROUND(I765*H765,2)</f>
        <v>0</v>
      </c>
      <c r="K765" s="127" t="s">
        <v>186</v>
      </c>
      <c r="L765" s="32"/>
      <c r="M765" s="132" t="s">
        <v>19</v>
      </c>
      <c r="N765" s="133" t="s">
        <v>40</v>
      </c>
      <c r="P765" s="134">
        <f>O765*H765</f>
        <v>0</v>
      </c>
      <c r="Q765" s="134">
        <v>0</v>
      </c>
      <c r="R765" s="134">
        <f>Q765*H765</f>
        <v>0</v>
      </c>
      <c r="S765" s="134">
        <v>0</v>
      </c>
      <c r="T765" s="135">
        <f>S765*H765</f>
        <v>0</v>
      </c>
      <c r="AR765" s="136" t="s">
        <v>187</v>
      </c>
      <c r="AT765" s="136" t="s">
        <v>182</v>
      </c>
      <c r="AU765" s="136" t="s">
        <v>79</v>
      </c>
      <c r="AY765" s="17" t="s">
        <v>181</v>
      </c>
      <c r="BE765" s="137">
        <f>IF(N765="základní",J765,0)</f>
        <v>0</v>
      </c>
      <c r="BF765" s="137">
        <f>IF(N765="snížená",J765,0)</f>
        <v>0</v>
      </c>
      <c r="BG765" s="137">
        <f>IF(N765="zákl. přenesená",J765,0)</f>
        <v>0</v>
      </c>
      <c r="BH765" s="137">
        <f>IF(N765="sníž. přenesená",J765,0)</f>
        <v>0</v>
      </c>
      <c r="BI765" s="137">
        <f>IF(N765="nulová",J765,0)</f>
        <v>0</v>
      </c>
      <c r="BJ765" s="17" t="s">
        <v>77</v>
      </c>
      <c r="BK765" s="137">
        <f>ROUND(I765*H765,2)</f>
        <v>0</v>
      </c>
      <c r="BL765" s="17" t="s">
        <v>187</v>
      </c>
      <c r="BM765" s="136" t="s">
        <v>1025</v>
      </c>
    </row>
    <row r="766" spans="2:65" s="1" customFormat="1" ht="68.25" x14ac:dyDescent="0.2">
      <c r="B766" s="32"/>
      <c r="D766" s="138" t="s">
        <v>214</v>
      </c>
      <c r="F766" s="139" t="s">
        <v>1019</v>
      </c>
      <c r="I766" s="140"/>
      <c r="L766" s="32"/>
      <c r="M766" s="141"/>
      <c r="T766" s="53"/>
      <c r="AT766" s="17" t="s">
        <v>214</v>
      </c>
      <c r="AU766" s="17" t="s">
        <v>79</v>
      </c>
    </row>
    <row r="767" spans="2:65" s="12" customFormat="1" ht="22.5" x14ac:dyDescent="0.2">
      <c r="B767" s="153"/>
      <c r="D767" s="138" t="s">
        <v>330</v>
      </c>
      <c r="E767" s="154" t="s">
        <v>19</v>
      </c>
      <c r="F767" s="155" t="s">
        <v>1020</v>
      </c>
      <c r="H767" s="154" t="s">
        <v>19</v>
      </c>
      <c r="I767" s="156"/>
      <c r="L767" s="153"/>
      <c r="M767" s="157"/>
      <c r="T767" s="158"/>
      <c r="AT767" s="154" t="s">
        <v>330</v>
      </c>
      <c r="AU767" s="154" t="s">
        <v>79</v>
      </c>
      <c r="AV767" s="12" t="s">
        <v>77</v>
      </c>
      <c r="AW767" s="12" t="s">
        <v>31</v>
      </c>
      <c r="AX767" s="12" t="s">
        <v>69</v>
      </c>
      <c r="AY767" s="154" t="s">
        <v>181</v>
      </c>
    </row>
    <row r="768" spans="2:65" s="12" customFormat="1" ht="11.25" x14ac:dyDescent="0.2">
      <c r="B768" s="153"/>
      <c r="D768" s="138" t="s">
        <v>330</v>
      </c>
      <c r="E768" s="154" t="s">
        <v>19</v>
      </c>
      <c r="F768" s="155" t="s">
        <v>1026</v>
      </c>
      <c r="H768" s="154" t="s">
        <v>19</v>
      </c>
      <c r="I768" s="156"/>
      <c r="L768" s="153"/>
      <c r="M768" s="157"/>
      <c r="T768" s="158"/>
      <c r="AT768" s="154" t="s">
        <v>330</v>
      </c>
      <c r="AU768" s="154" t="s">
        <v>79</v>
      </c>
      <c r="AV768" s="12" t="s">
        <v>77</v>
      </c>
      <c r="AW768" s="12" t="s">
        <v>31</v>
      </c>
      <c r="AX768" s="12" t="s">
        <v>69</v>
      </c>
      <c r="AY768" s="154" t="s">
        <v>181</v>
      </c>
    </row>
    <row r="769" spans="2:65" s="13" customFormat="1" ht="11.25" x14ac:dyDescent="0.2">
      <c r="B769" s="159"/>
      <c r="D769" s="138" t="s">
        <v>330</v>
      </c>
      <c r="E769" s="160" t="s">
        <v>19</v>
      </c>
      <c r="F769" s="161" t="s">
        <v>1027</v>
      </c>
      <c r="H769" s="162">
        <v>30</v>
      </c>
      <c r="I769" s="163"/>
      <c r="L769" s="159"/>
      <c r="M769" s="164"/>
      <c r="T769" s="165"/>
      <c r="AT769" s="160" t="s">
        <v>330</v>
      </c>
      <c r="AU769" s="160" t="s">
        <v>79</v>
      </c>
      <c r="AV769" s="13" t="s">
        <v>79</v>
      </c>
      <c r="AW769" s="13" t="s">
        <v>31</v>
      </c>
      <c r="AX769" s="13" t="s">
        <v>69</v>
      </c>
      <c r="AY769" s="160" t="s">
        <v>181</v>
      </c>
    </row>
    <row r="770" spans="2:65" s="14" customFormat="1" ht="11.25" x14ac:dyDescent="0.2">
      <c r="B770" s="166"/>
      <c r="D770" s="138" t="s">
        <v>330</v>
      </c>
      <c r="E770" s="167" t="s">
        <v>19</v>
      </c>
      <c r="F770" s="168" t="s">
        <v>333</v>
      </c>
      <c r="H770" s="169">
        <v>30</v>
      </c>
      <c r="I770" s="170"/>
      <c r="L770" s="166"/>
      <c r="M770" s="171"/>
      <c r="T770" s="172"/>
      <c r="AT770" s="167" t="s">
        <v>330</v>
      </c>
      <c r="AU770" s="167" t="s">
        <v>79</v>
      </c>
      <c r="AV770" s="14" t="s">
        <v>187</v>
      </c>
      <c r="AW770" s="14" t="s">
        <v>31</v>
      </c>
      <c r="AX770" s="14" t="s">
        <v>77</v>
      </c>
      <c r="AY770" s="167" t="s">
        <v>181</v>
      </c>
    </row>
    <row r="771" spans="2:65" s="1" customFormat="1" ht="24.2" customHeight="1" x14ac:dyDescent="0.2">
      <c r="B771" s="32"/>
      <c r="C771" s="125" t="s">
        <v>1028</v>
      </c>
      <c r="D771" s="125" t="s">
        <v>182</v>
      </c>
      <c r="E771" s="126" t="s">
        <v>1029</v>
      </c>
      <c r="F771" s="127" t="s">
        <v>1030</v>
      </c>
      <c r="G771" s="128" t="s">
        <v>519</v>
      </c>
      <c r="H771" s="129">
        <v>3</v>
      </c>
      <c r="I771" s="130"/>
      <c r="J771" s="131">
        <f>ROUND(I771*H771,2)</f>
        <v>0</v>
      </c>
      <c r="K771" s="127" t="s">
        <v>186</v>
      </c>
      <c r="L771" s="32"/>
      <c r="M771" s="132" t="s">
        <v>19</v>
      </c>
      <c r="N771" s="133" t="s">
        <v>40</v>
      </c>
      <c r="P771" s="134">
        <f>O771*H771</f>
        <v>0</v>
      </c>
      <c r="Q771" s="134">
        <v>0</v>
      </c>
      <c r="R771" s="134">
        <f>Q771*H771</f>
        <v>0</v>
      </c>
      <c r="S771" s="134">
        <v>0</v>
      </c>
      <c r="T771" s="135">
        <f>S771*H771</f>
        <v>0</v>
      </c>
      <c r="AR771" s="136" t="s">
        <v>187</v>
      </c>
      <c r="AT771" s="136" t="s">
        <v>182</v>
      </c>
      <c r="AU771" s="136" t="s">
        <v>79</v>
      </c>
      <c r="AY771" s="17" t="s">
        <v>181</v>
      </c>
      <c r="BE771" s="137">
        <f>IF(N771="základní",J771,0)</f>
        <v>0</v>
      </c>
      <c r="BF771" s="137">
        <f>IF(N771="snížená",J771,0)</f>
        <v>0</v>
      </c>
      <c r="BG771" s="137">
        <f>IF(N771="zákl. přenesená",J771,0)</f>
        <v>0</v>
      </c>
      <c r="BH771" s="137">
        <f>IF(N771="sníž. přenesená",J771,0)</f>
        <v>0</v>
      </c>
      <c r="BI771" s="137">
        <f>IF(N771="nulová",J771,0)</f>
        <v>0</v>
      </c>
      <c r="BJ771" s="17" t="s">
        <v>77</v>
      </c>
      <c r="BK771" s="137">
        <f>ROUND(I771*H771,2)</f>
        <v>0</v>
      </c>
      <c r="BL771" s="17" t="s">
        <v>187</v>
      </c>
      <c r="BM771" s="136" t="s">
        <v>1031</v>
      </c>
    </row>
    <row r="772" spans="2:65" s="1" customFormat="1" ht="68.25" x14ac:dyDescent="0.2">
      <c r="B772" s="32"/>
      <c r="D772" s="138" t="s">
        <v>214</v>
      </c>
      <c r="F772" s="139" t="s">
        <v>1019</v>
      </c>
      <c r="I772" s="140"/>
      <c r="L772" s="32"/>
      <c r="M772" s="141"/>
      <c r="T772" s="53"/>
      <c r="AT772" s="17" t="s">
        <v>214</v>
      </c>
      <c r="AU772" s="17" t="s">
        <v>79</v>
      </c>
    </row>
    <row r="773" spans="2:65" s="12" customFormat="1" ht="22.5" x14ac:dyDescent="0.2">
      <c r="B773" s="153"/>
      <c r="D773" s="138" t="s">
        <v>330</v>
      </c>
      <c r="E773" s="154" t="s">
        <v>19</v>
      </c>
      <c r="F773" s="155" t="s">
        <v>1020</v>
      </c>
      <c r="H773" s="154" t="s">
        <v>19</v>
      </c>
      <c r="I773" s="156"/>
      <c r="L773" s="153"/>
      <c r="M773" s="157"/>
      <c r="T773" s="158"/>
      <c r="AT773" s="154" t="s">
        <v>330</v>
      </c>
      <c r="AU773" s="154" t="s">
        <v>79</v>
      </c>
      <c r="AV773" s="12" t="s">
        <v>77</v>
      </c>
      <c r="AW773" s="12" t="s">
        <v>31</v>
      </c>
      <c r="AX773" s="12" t="s">
        <v>69</v>
      </c>
      <c r="AY773" s="154" t="s">
        <v>181</v>
      </c>
    </row>
    <row r="774" spans="2:65" s="12" customFormat="1" ht="11.25" x14ac:dyDescent="0.2">
      <c r="B774" s="153"/>
      <c r="D774" s="138" t="s">
        <v>330</v>
      </c>
      <c r="E774" s="154" t="s">
        <v>19</v>
      </c>
      <c r="F774" s="155" t="s">
        <v>1032</v>
      </c>
      <c r="H774" s="154" t="s">
        <v>19</v>
      </c>
      <c r="I774" s="156"/>
      <c r="L774" s="153"/>
      <c r="M774" s="157"/>
      <c r="T774" s="158"/>
      <c r="AT774" s="154" t="s">
        <v>330</v>
      </c>
      <c r="AU774" s="154" t="s">
        <v>79</v>
      </c>
      <c r="AV774" s="12" t="s">
        <v>77</v>
      </c>
      <c r="AW774" s="12" t="s">
        <v>31</v>
      </c>
      <c r="AX774" s="12" t="s">
        <v>69</v>
      </c>
      <c r="AY774" s="154" t="s">
        <v>181</v>
      </c>
    </row>
    <row r="775" spans="2:65" s="13" customFormat="1" ht="11.25" x14ac:dyDescent="0.2">
      <c r="B775" s="159"/>
      <c r="D775" s="138" t="s">
        <v>330</v>
      </c>
      <c r="E775" s="160" t="s">
        <v>19</v>
      </c>
      <c r="F775" s="161" t="s">
        <v>1033</v>
      </c>
      <c r="H775" s="162">
        <v>3</v>
      </c>
      <c r="I775" s="163"/>
      <c r="L775" s="159"/>
      <c r="M775" s="164"/>
      <c r="T775" s="165"/>
      <c r="AT775" s="160" t="s">
        <v>330</v>
      </c>
      <c r="AU775" s="160" t="s">
        <v>79</v>
      </c>
      <c r="AV775" s="13" t="s">
        <v>79</v>
      </c>
      <c r="AW775" s="13" t="s">
        <v>31</v>
      </c>
      <c r="AX775" s="13" t="s">
        <v>69</v>
      </c>
      <c r="AY775" s="160" t="s">
        <v>181</v>
      </c>
    </row>
    <row r="776" spans="2:65" s="14" customFormat="1" ht="11.25" x14ac:dyDescent="0.2">
      <c r="B776" s="166"/>
      <c r="D776" s="138" t="s">
        <v>330</v>
      </c>
      <c r="E776" s="167" t="s">
        <v>19</v>
      </c>
      <c r="F776" s="168" t="s">
        <v>333</v>
      </c>
      <c r="H776" s="169">
        <v>3</v>
      </c>
      <c r="I776" s="170"/>
      <c r="L776" s="166"/>
      <c r="M776" s="171"/>
      <c r="T776" s="172"/>
      <c r="AT776" s="167" t="s">
        <v>330</v>
      </c>
      <c r="AU776" s="167" t="s">
        <v>79</v>
      </c>
      <c r="AV776" s="14" t="s">
        <v>187</v>
      </c>
      <c r="AW776" s="14" t="s">
        <v>31</v>
      </c>
      <c r="AX776" s="14" t="s">
        <v>77</v>
      </c>
      <c r="AY776" s="167" t="s">
        <v>181</v>
      </c>
    </row>
    <row r="777" spans="2:65" s="1" customFormat="1" ht="24.2" customHeight="1" x14ac:dyDescent="0.2">
      <c r="B777" s="32"/>
      <c r="C777" s="125" t="s">
        <v>993</v>
      </c>
      <c r="D777" s="125" t="s">
        <v>182</v>
      </c>
      <c r="E777" s="126" t="s">
        <v>1034</v>
      </c>
      <c r="F777" s="127" t="s">
        <v>1035</v>
      </c>
      <c r="G777" s="128" t="s">
        <v>519</v>
      </c>
      <c r="H777" s="129">
        <v>2</v>
      </c>
      <c r="I777" s="130"/>
      <c r="J777" s="131">
        <f>ROUND(I777*H777,2)</f>
        <v>0</v>
      </c>
      <c r="K777" s="127" t="s">
        <v>186</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1036</v>
      </c>
    </row>
    <row r="778" spans="2:65" s="1" customFormat="1" ht="68.25" x14ac:dyDescent="0.2">
      <c r="B778" s="32"/>
      <c r="D778" s="138" t="s">
        <v>214</v>
      </c>
      <c r="F778" s="139" t="s">
        <v>1019</v>
      </c>
      <c r="I778" s="140"/>
      <c r="L778" s="32"/>
      <c r="M778" s="141"/>
      <c r="T778" s="53"/>
      <c r="AT778" s="17" t="s">
        <v>214</v>
      </c>
      <c r="AU778" s="17" t="s">
        <v>79</v>
      </c>
    </row>
    <row r="779" spans="2:65" s="12" customFormat="1" ht="22.5" x14ac:dyDescent="0.2">
      <c r="B779" s="153"/>
      <c r="D779" s="138" t="s">
        <v>330</v>
      </c>
      <c r="E779" s="154" t="s">
        <v>19</v>
      </c>
      <c r="F779" s="155" t="s">
        <v>1020</v>
      </c>
      <c r="H779" s="154" t="s">
        <v>19</v>
      </c>
      <c r="I779" s="156"/>
      <c r="L779" s="153"/>
      <c r="M779" s="157"/>
      <c r="T779" s="158"/>
      <c r="AT779" s="154" t="s">
        <v>330</v>
      </c>
      <c r="AU779" s="154" t="s">
        <v>79</v>
      </c>
      <c r="AV779" s="12" t="s">
        <v>77</v>
      </c>
      <c r="AW779" s="12" t="s">
        <v>31</v>
      </c>
      <c r="AX779" s="12" t="s">
        <v>69</v>
      </c>
      <c r="AY779" s="154" t="s">
        <v>181</v>
      </c>
    </row>
    <row r="780" spans="2:65" s="12" customFormat="1" ht="11.25" x14ac:dyDescent="0.2">
      <c r="B780" s="153"/>
      <c r="D780" s="138" t="s">
        <v>330</v>
      </c>
      <c r="E780" s="154" t="s">
        <v>19</v>
      </c>
      <c r="F780" s="155" t="s">
        <v>1037</v>
      </c>
      <c r="H780" s="154" t="s">
        <v>19</v>
      </c>
      <c r="I780" s="156"/>
      <c r="L780" s="153"/>
      <c r="M780" s="157"/>
      <c r="T780" s="158"/>
      <c r="AT780" s="154" t="s">
        <v>330</v>
      </c>
      <c r="AU780" s="154" t="s">
        <v>79</v>
      </c>
      <c r="AV780" s="12" t="s">
        <v>77</v>
      </c>
      <c r="AW780" s="12" t="s">
        <v>31</v>
      </c>
      <c r="AX780" s="12" t="s">
        <v>69</v>
      </c>
      <c r="AY780" s="154" t="s">
        <v>181</v>
      </c>
    </row>
    <row r="781" spans="2:65" s="13" customFormat="1" ht="11.25" x14ac:dyDescent="0.2">
      <c r="B781" s="159"/>
      <c r="D781" s="138" t="s">
        <v>330</v>
      </c>
      <c r="E781" s="160" t="s">
        <v>19</v>
      </c>
      <c r="F781" s="161" t="s">
        <v>1038</v>
      </c>
      <c r="H781" s="162">
        <v>2</v>
      </c>
      <c r="I781" s="163"/>
      <c r="L781" s="159"/>
      <c r="M781" s="164"/>
      <c r="T781" s="165"/>
      <c r="AT781" s="160" t="s">
        <v>330</v>
      </c>
      <c r="AU781" s="160" t="s">
        <v>79</v>
      </c>
      <c r="AV781" s="13" t="s">
        <v>79</v>
      </c>
      <c r="AW781" s="13" t="s">
        <v>31</v>
      </c>
      <c r="AX781" s="13" t="s">
        <v>69</v>
      </c>
      <c r="AY781" s="160" t="s">
        <v>181</v>
      </c>
    </row>
    <row r="782" spans="2:65" s="14" customFormat="1" ht="11.25" x14ac:dyDescent="0.2">
      <c r="B782" s="166"/>
      <c r="D782" s="138" t="s">
        <v>330</v>
      </c>
      <c r="E782" s="167" t="s">
        <v>19</v>
      </c>
      <c r="F782" s="168" t="s">
        <v>333</v>
      </c>
      <c r="H782" s="169">
        <v>2</v>
      </c>
      <c r="I782" s="170"/>
      <c r="L782" s="166"/>
      <c r="M782" s="171"/>
      <c r="T782" s="172"/>
      <c r="AT782" s="167" t="s">
        <v>330</v>
      </c>
      <c r="AU782" s="167" t="s">
        <v>79</v>
      </c>
      <c r="AV782" s="14" t="s">
        <v>187</v>
      </c>
      <c r="AW782" s="14" t="s">
        <v>31</v>
      </c>
      <c r="AX782" s="14" t="s">
        <v>77</v>
      </c>
      <c r="AY782" s="167" t="s">
        <v>181</v>
      </c>
    </row>
    <row r="783" spans="2:65" s="1" customFormat="1" ht="24.2" customHeight="1" x14ac:dyDescent="0.2">
      <c r="B783" s="32"/>
      <c r="C783" s="125" t="s">
        <v>1039</v>
      </c>
      <c r="D783" s="125" t="s">
        <v>182</v>
      </c>
      <c r="E783" s="126" t="s">
        <v>1040</v>
      </c>
      <c r="F783" s="127" t="s">
        <v>1041</v>
      </c>
      <c r="G783" s="128" t="s">
        <v>519</v>
      </c>
      <c r="H783" s="129">
        <v>7</v>
      </c>
      <c r="I783" s="130"/>
      <c r="J783" s="131">
        <f>ROUND(I783*H783,2)</f>
        <v>0</v>
      </c>
      <c r="K783" s="127" t="s">
        <v>186</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1042</v>
      </c>
    </row>
    <row r="784" spans="2:65" s="1" customFormat="1" ht="68.25" x14ac:dyDescent="0.2">
      <c r="B784" s="32"/>
      <c r="D784" s="138" t="s">
        <v>214</v>
      </c>
      <c r="F784" s="139" t="s">
        <v>1019</v>
      </c>
      <c r="I784" s="140"/>
      <c r="L784" s="32"/>
      <c r="M784" s="141"/>
      <c r="T784" s="53"/>
      <c r="AT784" s="17" t="s">
        <v>214</v>
      </c>
      <c r="AU784" s="17" t="s">
        <v>79</v>
      </c>
    </row>
    <row r="785" spans="2:65" s="12" customFormat="1" ht="22.5" x14ac:dyDescent="0.2">
      <c r="B785" s="153"/>
      <c r="D785" s="138" t="s">
        <v>330</v>
      </c>
      <c r="E785" s="154" t="s">
        <v>19</v>
      </c>
      <c r="F785" s="155" t="s">
        <v>1020</v>
      </c>
      <c r="H785" s="154" t="s">
        <v>19</v>
      </c>
      <c r="I785" s="156"/>
      <c r="L785" s="153"/>
      <c r="M785" s="157"/>
      <c r="T785" s="158"/>
      <c r="AT785" s="154" t="s">
        <v>330</v>
      </c>
      <c r="AU785" s="154" t="s">
        <v>79</v>
      </c>
      <c r="AV785" s="12" t="s">
        <v>77</v>
      </c>
      <c r="AW785" s="12" t="s">
        <v>31</v>
      </c>
      <c r="AX785" s="12" t="s">
        <v>69</v>
      </c>
      <c r="AY785" s="154" t="s">
        <v>181</v>
      </c>
    </row>
    <row r="786" spans="2:65" s="12" customFormat="1" ht="11.25" x14ac:dyDescent="0.2">
      <c r="B786" s="153"/>
      <c r="D786" s="138" t="s">
        <v>330</v>
      </c>
      <c r="E786" s="154" t="s">
        <v>19</v>
      </c>
      <c r="F786" s="155" t="s">
        <v>1043</v>
      </c>
      <c r="H786" s="154" t="s">
        <v>19</v>
      </c>
      <c r="I786" s="156"/>
      <c r="L786" s="153"/>
      <c r="M786" s="157"/>
      <c r="T786" s="158"/>
      <c r="AT786" s="154" t="s">
        <v>330</v>
      </c>
      <c r="AU786" s="154" t="s">
        <v>79</v>
      </c>
      <c r="AV786" s="12" t="s">
        <v>77</v>
      </c>
      <c r="AW786" s="12" t="s">
        <v>31</v>
      </c>
      <c r="AX786" s="12" t="s">
        <v>69</v>
      </c>
      <c r="AY786" s="154" t="s">
        <v>181</v>
      </c>
    </row>
    <row r="787" spans="2:65" s="13" customFormat="1" ht="11.25" x14ac:dyDescent="0.2">
      <c r="B787" s="159"/>
      <c r="D787" s="138" t="s">
        <v>330</v>
      </c>
      <c r="E787" s="160" t="s">
        <v>19</v>
      </c>
      <c r="F787" s="161" t="s">
        <v>1044</v>
      </c>
      <c r="H787" s="162">
        <v>7</v>
      </c>
      <c r="I787" s="163"/>
      <c r="L787" s="159"/>
      <c r="M787" s="164"/>
      <c r="T787" s="165"/>
      <c r="AT787" s="160" t="s">
        <v>330</v>
      </c>
      <c r="AU787" s="160" t="s">
        <v>79</v>
      </c>
      <c r="AV787" s="13" t="s">
        <v>79</v>
      </c>
      <c r="AW787" s="13" t="s">
        <v>31</v>
      </c>
      <c r="AX787" s="13" t="s">
        <v>69</v>
      </c>
      <c r="AY787" s="160" t="s">
        <v>181</v>
      </c>
    </row>
    <row r="788" spans="2:65" s="14" customFormat="1" ht="11.25" x14ac:dyDescent="0.2">
      <c r="B788" s="166"/>
      <c r="D788" s="138" t="s">
        <v>330</v>
      </c>
      <c r="E788" s="167" t="s">
        <v>19</v>
      </c>
      <c r="F788" s="168" t="s">
        <v>333</v>
      </c>
      <c r="H788" s="169">
        <v>7</v>
      </c>
      <c r="I788" s="170"/>
      <c r="L788" s="166"/>
      <c r="M788" s="171"/>
      <c r="T788" s="172"/>
      <c r="AT788" s="167" t="s">
        <v>330</v>
      </c>
      <c r="AU788" s="167" t="s">
        <v>79</v>
      </c>
      <c r="AV788" s="14" t="s">
        <v>187</v>
      </c>
      <c r="AW788" s="14" t="s">
        <v>31</v>
      </c>
      <c r="AX788" s="14" t="s">
        <v>77</v>
      </c>
      <c r="AY788" s="167" t="s">
        <v>181</v>
      </c>
    </row>
    <row r="789" spans="2:65" s="1" customFormat="1" ht="24.2" customHeight="1" x14ac:dyDescent="0.2">
      <c r="B789" s="32"/>
      <c r="C789" s="125" t="s">
        <v>999</v>
      </c>
      <c r="D789" s="125" t="s">
        <v>182</v>
      </c>
      <c r="E789" s="126" t="s">
        <v>1045</v>
      </c>
      <c r="F789" s="127" t="s">
        <v>1046</v>
      </c>
      <c r="G789" s="128" t="s">
        <v>519</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1047</v>
      </c>
    </row>
    <row r="790" spans="2:65" s="1" customFormat="1" ht="68.25" x14ac:dyDescent="0.2">
      <c r="B790" s="32"/>
      <c r="D790" s="138" t="s">
        <v>214</v>
      </c>
      <c r="F790" s="139" t="s">
        <v>1019</v>
      </c>
      <c r="I790" s="140"/>
      <c r="L790" s="32"/>
      <c r="M790" s="141"/>
      <c r="T790" s="53"/>
      <c r="AT790" s="17" t="s">
        <v>214</v>
      </c>
      <c r="AU790" s="17" t="s">
        <v>79</v>
      </c>
    </row>
    <row r="791" spans="2:65" s="12" customFormat="1" ht="22.5" x14ac:dyDescent="0.2">
      <c r="B791" s="153"/>
      <c r="D791" s="138" t="s">
        <v>330</v>
      </c>
      <c r="E791" s="154" t="s">
        <v>19</v>
      </c>
      <c r="F791" s="155" t="s">
        <v>1020</v>
      </c>
      <c r="H791" s="154" t="s">
        <v>19</v>
      </c>
      <c r="I791" s="156"/>
      <c r="L791" s="153"/>
      <c r="M791" s="157"/>
      <c r="T791" s="158"/>
      <c r="AT791" s="154" t="s">
        <v>330</v>
      </c>
      <c r="AU791" s="154" t="s">
        <v>79</v>
      </c>
      <c r="AV791" s="12" t="s">
        <v>77</v>
      </c>
      <c r="AW791" s="12" t="s">
        <v>31</v>
      </c>
      <c r="AX791" s="12" t="s">
        <v>69</v>
      </c>
      <c r="AY791" s="154" t="s">
        <v>181</v>
      </c>
    </row>
    <row r="792" spans="2:65" s="12" customFormat="1" ht="11.25" x14ac:dyDescent="0.2">
      <c r="B792" s="153"/>
      <c r="D792" s="138" t="s">
        <v>330</v>
      </c>
      <c r="E792" s="154" t="s">
        <v>19</v>
      </c>
      <c r="F792" s="155" t="s">
        <v>1048</v>
      </c>
      <c r="H792" s="154" t="s">
        <v>19</v>
      </c>
      <c r="I792" s="156"/>
      <c r="L792" s="153"/>
      <c r="M792" s="157"/>
      <c r="T792" s="158"/>
      <c r="AT792" s="154" t="s">
        <v>330</v>
      </c>
      <c r="AU792" s="154" t="s">
        <v>79</v>
      </c>
      <c r="AV792" s="12" t="s">
        <v>77</v>
      </c>
      <c r="AW792" s="12" t="s">
        <v>31</v>
      </c>
      <c r="AX792" s="12" t="s">
        <v>69</v>
      </c>
      <c r="AY792" s="154" t="s">
        <v>181</v>
      </c>
    </row>
    <row r="793" spans="2:65" s="13" customFormat="1" ht="11.25" x14ac:dyDescent="0.2">
      <c r="B793" s="159"/>
      <c r="D793" s="138" t="s">
        <v>330</v>
      </c>
      <c r="E793" s="160" t="s">
        <v>19</v>
      </c>
      <c r="F793" s="161" t="s">
        <v>1049</v>
      </c>
      <c r="H793" s="162">
        <v>1</v>
      </c>
      <c r="I793" s="163"/>
      <c r="L793" s="159"/>
      <c r="M793" s="164"/>
      <c r="T793" s="165"/>
      <c r="AT793" s="160" t="s">
        <v>330</v>
      </c>
      <c r="AU793" s="160" t="s">
        <v>79</v>
      </c>
      <c r="AV793" s="13" t="s">
        <v>79</v>
      </c>
      <c r="AW793" s="13" t="s">
        <v>31</v>
      </c>
      <c r="AX793" s="13" t="s">
        <v>69</v>
      </c>
      <c r="AY793" s="160" t="s">
        <v>181</v>
      </c>
    </row>
    <row r="794" spans="2:65" s="14" customFormat="1" ht="11.25" x14ac:dyDescent="0.2">
      <c r="B794" s="166"/>
      <c r="D794" s="138" t="s">
        <v>330</v>
      </c>
      <c r="E794" s="167" t="s">
        <v>19</v>
      </c>
      <c r="F794" s="168" t="s">
        <v>333</v>
      </c>
      <c r="H794" s="169">
        <v>1</v>
      </c>
      <c r="I794" s="170"/>
      <c r="L794" s="166"/>
      <c r="M794" s="171"/>
      <c r="T794" s="172"/>
      <c r="AT794" s="167" t="s">
        <v>330</v>
      </c>
      <c r="AU794" s="167" t="s">
        <v>79</v>
      </c>
      <c r="AV794" s="14" t="s">
        <v>187</v>
      </c>
      <c r="AW794" s="14" t="s">
        <v>31</v>
      </c>
      <c r="AX794" s="14" t="s">
        <v>77</v>
      </c>
      <c r="AY794" s="167" t="s">
        <v>181</v>
      </c>
    </row>
    <row r="795" spans="2:65" s="1" customFormat="1" ht="16.5" customHeight="1" x14ac:dyDescent="0.2">
      <c r="B795" s="32"/>
      <c r="C795" s="125" t="s">
        <v>1050</v>
      </c>
      <c r="D795" s="125" t="s">
        <v>182</v>
      </c>
      <c r="E795" s="126" t="s">
        <v>1051</v>
      </c>
      <c r="F795" s="127" t="s">
        <v>1052</v>
      </c>
      <c r="G795" s="128" t="s">
        <v>1053</v>
      </c>
      <c r="H795" s="129">
        <v>50</v>
      </c>
      <c r="I795" s="130"/>
      <c r="J795" s="131">
        <f>ROUND(I795*H795,2)</f>
        <v>0</v>
      </c>
      <c r="K795" s="127" t="s">
        <v>186</v>
      </c>
      <c r="L795" s="32"/>
      <c r="M795" s="132" t="s">
        <v>19</v>
      </c>
      <c r="N795" s="133" t="s">
        <v>40</v>
      </c>
      <c r="P795" s="134">
        <f>O795*H795</f>
        <v>0</v>
      </c>
      <c r="Q795" s="134">
        <v>0</v>
      </c>
      <c r="R795" s="134">
        <f>Q795*H795</f>
        <v>0</v>
      </c>
      <c r="S795" s="134">
        <v>0</v>
      </c>
      <c r="T795" s="135">
        <f>S795*H795</f>
        <v>0</v>
      </c>
      <c r="AR795" s="136" t="s">
        <v>187</v>
      </c>
      <c r="AT795" s="136" t="s">
        <v>182</v>
      </c>
      <c r="AU795" s="136" t="s">
        <v>79</v>
      </c>
      <c r="AY795" s="17" t="s">
        <v>181</v>
      </c>
      <c r="BE795" s="137">
        <f>IF(N795="základní",J795,0)</f>
        <v>0</v>
      </c>
      <c r="BF795" s="137">
        <f>IF(N795="snížená",J795,0)</f>
        <v>0</v>
      </c>
      <c r="BG795" s="137">
        <f>IF(N795="zákl. přenesená",J795,0)</f>
        <v>0</v>
      </c>
      <c r="BH795" s="137">
        <f>IF(N795="sníž. přenesená",J795,0)</f>
        <v>0</v>
      </c>
      <c r="BI795" s="137">
        <f>IF(N795="nulová",J795,0)</f>
        <v>0</v>
      </c>
      <c r="BJ795" s="17" t="s">
        <v>77</v>
      </c>
      <c r="BK795" s="137">
        <f>ROUND(I795*H795,2)</f>
        <v>0</v>
      </c>
      <c r="BL795" s="17" t="s">
        <v>187</v>
      </c>
      <c r="BM795" s="136" t="s">
        <v>1054</v>
      </c>
    </row>
    <row r="796" spans="2:65" s="1" customFormat="1" ht="68.25" x14ac:dyDescent="0.2">
      <c r="B796" s="32"/>
      <c r="D796" s="138" t="s">
        <v>214</v>
      </c>
      <c r="F796" s="139" t="s">
        <v>1055</v>
      </c>
      <c r="I796" s="140"/>
      <c r="L796" s="32"/>
      <c r="M796" s="141"/>
      <c r="T796" s="53"/>
      <c r="AT796" s="17" t="s">
        <v>214</v>
      </c>
      <c r="AU796" s="17" t="s">
        <v>79</v>
      </c>
    </row>
    <row r="797" spans="2:65" s="13" customFormat="1" ht="11.25" x14ac:dyDescent="0.2">
      <c r="B797" s="159"/>
      <c r="D797" s="138" t="s">
        <v>330</v>
      </c>
      <c r="E797" s="160" t="s">
        <v>19</v>
      </c>
      <c r="F797" s="161" t="s">
        <v>1056</v>
      </c>
      <c r="H797" s="162">
        <v>50</v>
      </c>
      <c r="I797" s="163"/>
      <c r="L797" s="159"/>
      <c r="M797" s="164"/>
      <c r="T797" s="165"/>
      <c r="AT797" s="160" t="s">
        <v>330</v>
      </c>
      <c r="AU797" s="160" t="s">
        <v>79</v>
      </c>
      <c r="AV797" s="13" t="s">
        <v>79</v>
      </c>
      <c r="AW797" s="13" t="s">
        <v>31</v>
      </c>
      <c r="AX797" s="13" t="s">
        <v>69</v>
      </c>
      <c r="AY797" s="160" t="s">
        <v>181</v>
      </c>
    </row>
    <row r="798" spans="2:65" s="14" customFormat="1" ht="11.25" x14ac:dyDescent="0.2">
      <c r="B798" s="166"/>
      <c r="D798" s="138" t="s">
        <v>330</v>
      </c>
      <c r="E798" s="167" t="s">
        <v>19</v>
      </c>
      <c r="F798" s="168" t="s">
        <v>333</v>
      </c>
      <c r="H798" s="169">
        <v>50</v>
      </c>
      <c r="I798" s="170"/>
      <c r="L798" s="166"/>
      <c r="M798" s="171"/>
      <c r="T798" s="172"/>
      <c r="AT798" s="167" t="s">
        <v>330</v>
      </c>
      <c r="AU798" s="167" t="s">
        <v>79</v>
      </c>
      <c r="AV798" s="14" t="s">
        <v>187</v>
      </c>
      <c r="AW798" s="14" t="s">
        <v>31</v>
      </c>
      <c r="AX798" s="14" t="s">
        <v>77</v>
      </c>
      <c r="AY798" s="167" t="s">
        <v>181</v>
      </c>
    </row>
    <row r="799" spans="2:65" s="1" customFormat="1" ht="16.5" customHeight="1" x14ac:dyDescent="0.2">
      <c r="B799" s="32"/>
      <c r="C799" s="125" t="s">
        <v>592</v>
      </c>
      <c r="D799" s="125" t="s">
        <v>182</v>
      </c>
      <c r="E799" s="126" t="s">
        <v>1057</v>
      </c>
      <c r="F799" s="127" t="s">
        <v>1058</v>
      </c>
      <c r="G799" s="128" t="s">
        <v>185</v>
      </c>
      <c r="H799" s="129">
        <v>1</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1059</v>
      </c>
    </row>
    <row r="800" spans="2:65" s="1" customFormat="1" ht="58.5" x14ac:dyDescent="0.2">
      <c r="B800" s="32"/>
      <c r="D800" s="138" t="s">
        <v>214</v>
      </c>
      <c r="F800" s="139" t="s">
        <v>1060</v>
      </c>
      <c r="I800" s="140"/>
      <c r="L800" s="32"/>
      <c r="M800" s="141"/>
      <c r="T800" s="53"/>
      <c r="AT800" s="17" t="s">
        <v>214</v>
      </c>
      <c r="AU800" s="17" t="s">
        <v>79</v>
      </c>
    </row>
    <row r="801" spans="2:65" s="13" customFormat="1" ht="11.25" x14ac:dyDescent="0.2">
      <c r="B801" s="159"/>
      <c r="D801" s="138" t="s">
        <v>330</v>
      </c>
      <c r="E801" s="160" t="s">
        <v>19</v>
      </c>
      <c r="F801" s="161" t="s">
        <v>1061</v>
      </c>
      <c r="H801" s="162">
        <v>1</v>
      </c>
      <c r="I801" s="163"/>
      <c r="L801" s="159"/>
      <c r="M801" s="164"/>
      <c r="T801" s="165"/>
      <c r="AT801" s="160" t="s">
        <v>330</v>
      </c>
      <c r="AU801" s="160" t="s">
        <v>79</v>
      </c>
      <c r="AV801" s="13" t="s">
        <v>79</v>
      </c>
      <c r="AW801" s="13" t="s">
        <v>31</v>
      </c>
      <c r="AX801" s="13" t="s">
        <v>69</v>
      </c>
      <c r="AY801" s="160" t="s">
        <v>181</v>
      </c>
    </row>
    <row r="802" spans="2:65" s="14" customFormat="1" ht="11.25" x14ac:dyDescent="0.2">
      <c r="B802" s="166"/>
      <c r="D802" s="138" t="s">
        <v>330</v>
      </c>
      <c r="E802" s="167" t="s">
        <v>19</v>
      </c>
      <c r="F802" s="168" t="s">
        <v>333</v>
      </c>
      <c r="H802" s="169">
        <v>1</v>
      </c>
      <c r="I802" s="170"/>
      <c r="L802" s="166"/>
      <c r="M802" s="171"/>
      <c r="T802" s="172"/>
      <c r="AT802" s="167" t="s">
        <v>330</v>
      </c>
      <c r="AU802" s="167" t="s">
        <v>79</v>
      </c>
      <c r="AV802" s="14" t="s">
        <v>187</v>
      </c>
      <c r="AW802" s="14" t="s">
        <v>31</v>
      </c>
      <c r="AX802" s="14" t="s">
        <v>77</v>
      </c>
      <c r="AY802" s="167" t="s">
        <v>181</v>
      </c>
    </row>
    <row r="803" spans="2:65" s="1" customFormat="1" ht="21.75" customHeight="1" x14ac:dyDescent="0.2">
      <c r="B803" s="32"/>
      <c r="C803" s="125" t="s">
        <v>1062</v>
      </c>
      <c r="D803" s="125" t="s">
        <v>182</v>
      </c>
      <c r="E803" s="126" t="s">
        <v>1063</v>
      </c>
      <c r="F803" s="127" t="s">
        <v>1064</v>
      </c>
      <c r="G803" s="128" t="s">
        <v>438</v>
      </c>
      <c r="H803" s="129">
        <v>624.12099999999998</v>
      </c>
      <c r="I803" s="130"/>
      <c r="J803" s="131">
        <f>ROUND(I803*H803,2)</f>
        <v>0</v>
      </c>
      <c r="K803" s="127" t="s">
        <v>327</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1065</v>
      </c>
    </row>
    <row r="804" spans="2:65" s="1" customFormat="1" ht="11.25" x14ac:dyDescent="0.2">
      <c r="B804" s="32"/>
      <c r="D804" s="151" t="s">
        <v>328</v>
      </c>
      <c r="F804" s="152" t="s">
        <v>1066</v>
      </c>
      <c r="I804" s="140"/>
      <c r="L804" s="32"/>
      <c r="M804" s="141"/>
      <c r="T804" s="53"/>
      <c r="AT804" s="17" t="s">
        <v>328</v>
      </c>
      <c r="AU804" s="17" t="s">
        <v>79</v>
      </c>
    </row>
    <row r="805" spans="2:65" s="1" customFormat="1" ht="19.5" x14ac:dyDescent="0.2">
      <c r="B805" s="32"/>
      <c r="D805" s="138" t="s">
        <v>214</v>
      </c>
      <c r="F805" s="139" t="s">
        <v>1067</v>
      </c>
      <c r="I805" s="140"/>
      <c r="L805" s="32"/>
      <c r="M805" s="141"/>
      <c r="T805" s="53"/>
      <c r="AT805" s="17" t="s">
        <v>214</v>
      </c>
      <c r="AU805" s="17" t="s">
        <v>79</v>
      </c>
    </row>
    <row r="806" spans="2:65" s="12" customFormat="1" ht="11.25" x14ac:dyDescent="0.2">
      <c r="B806" s="153"/>
      <c r="D806" s="138" t="s">
        <v>330</v>
      </c>
      <c r="E806" s="154" t="s">
        <v>19</v>
      </c>
      <c r="F806" s="155" t="s">
        <v>1068</v>
      </c>
      <c r="H806" s="154" t="s">
        <v>19</v>
      </c>
      <c r="I806" s="156"/>
      <c r="L806" s="153"/>
      <c r="M806" s="157"/>
      <c r="T806" s="158"/>
      <c r="AT806" s="154" t="s">
        <v>330</v>
      </c>
      <c r="AU806" s="154" t="s">
        <v>79</v>
      </c>
      <c r="AV806" s="12" t="s">
        <v>77</v>
      </c>
      <c r="AW806" s="12" t="s">
        <v>31</v>
      </c>
      <c r="AX806" s="12" t="s">
        <v>69</v>
      </c>
      <c r="AY806" s="154" t="s">
        <v>181</v>
      </c>
    </row>
    <row r="807" spans="2:65" s="13" customFormat="1" ht="11.25" x14ac:dyDescent="0.2">
      <c r="B807" s="159"/>
      <c r="D807" s="138" t="s">
        <v>330</v>
      </c>
      <c r="E807" s="160" t="s">
        <v>19</v>
      </c>
      <c r="F807" s="161" t="s">
        <v>1069</v>
      </c>
      <c r="H807" s="162">
        <v>469.64600000000002</v>
      </c>
      <c r="I807" s="163"/>
      <c r="L807" s="159"/>
      <c r="M807" s="164"/>
      <c r="T807" s="165"/>
      <c r="AT807" s="160" t="s">
        <v>330</v>
      </c>
      <c r="AU807" s="160" t="s">
        <v>79</v>
      </c>
      <c r="AV807" s="13" t="s">
        <v>79</v>
      </c>
      <c r="AW807" s="13" t="s">
        <v>31</v>
      </c>
      <c r="AX807" s="13" t="s">
        <v>69</v>
      </c>
      <c r="AY807" s="160" t="s">
        <v>181</v>
      </c>
    </row>
    <row r="808" spans="2:65" s="13" customFormat="1" ht="22.5" x14ac:dyDescent="0.2">
      <c r="B808" s="159"/>
      <c r="D808" s="138" t="s">
        <v>330</v>
      </c>
      <c r="E808" s="160" t="s">
        <v>19</v>
      </c>
      <c r="F808" s="161" t="s">
        <v>1070</v>
      </c>
      <c r="H808" s="162">
        <v>109.985</v>
      </c>
      <c r="I808" s="163"/>
      <c r="L808" s="159"/>
      <c r="M808" s="164"/>
      <c r="T808" s="165"/>
      <c r="AT808" s="160" t="s">
        <v>330</v>
      </c>
      <c r="AU808" s="160" t="s">
        <v>79</v>
      </c>
      <c r="AV808" s="13" t="s">
        <v>79</v>
      </c>
      <c r="AW808" s="13" t="s">
        <v>31</v>
      </c>
      <c r="AX808" s="13" t="s">
        <v>69</v>
      </c>
      <c r="AY808" s="160" t="s">
        <v>181</v>
      </c>
    </row>
    <row r="809" spans="2:65" s="13" customFormat="1" ht="11.25" x14ac:dyDescent="0.2">
      <c r="B809" s="159"/>
      <c r="D809" s="138" t="s">
        <v>330</v>
      </c>
      <c r="E809" s="160" t="s">
        <v>19</v>
      </c>
      <c r="F809" s="161" t="s">
        <v>1071</v>
      </c>
      <c r="H809" s="162">
        <v>12.875</v>
      </c>
      <c r="I809" s="163"/>
      <c r="L809" s="159"/>
      <c r="M809" s="164"/>
      <c r="T809" s="165"/>
      <c r="AT809" s="160" t="s">
        <v>330</v>
      </c>
      <c r="AU809" s="160" t="s">
        <v>79</v>
      </c>
      <c r="AV809" s="13" t="s">
        <v>79</v>
      </c>
      <c r="AW809" s="13" t="s">
        <v>31</v>
      </c>
      <c r="AX809" s="13" t="s">
        <v>69</v>
      </c>
      <c r="AY809" s="160" t="s">
        <v>181</v>
      </c>
    </row>
    <row r="810" spans="2:65" s="13" customFormat="1" ht="11.25" x14ac:dyDescent="0.2">
      <c r="B810" s="159"/>
      <c r="D810" s="138" t="s">
        <v>330</v>
      </c>
      <c r="E810" s="160" t="s">
        <v>19</v>
      </c>
      <c r="F810" s="161" t="s">
        <v>1072</v>
      </c>
      <c r="H810" s="162">
        <v>0.1</v>
      </c>
      <c r="I810" s="163"/>
      <c r="L810" s="159"/>
      <c r="M810" s="164"/>
      <c r="T810" s="165"/>
      <c r="AT810" s="160" t="s">
        <v>330</v>
      </c>
      <c r="AU810" s="160" t="s">
        <v>79</v>
      </c>
      <c r="AV810" s="13" t="s">
        <v>79</v>
      </c>
      <c r="AW810" s="13" t="s">
        <v>31</v>
      </c>
      <c r="AX810" s="13" t="s">
        <v>69</v>
      </c>
      <c r="AY810" s="160" t="s">
        <v>181</v>
      </c>
    </row>
    <row r="811" spans="2:65" s="13" customFormat="1" ht="11.25" x14ac:dyDescent="0.2">
      <c r="B811" s="159"/>
      <c r="D811" s="138" t="s">
        <v>330</v>
      </c>
      <c r="E811" s="160" t="s">
        <v>19</v>
      </c>
      <c r="F811" s="161" t="s">
        <v>1073</v>
      </c>
      <c r="H811" s="162">
        <v>3.0209999999999999</v>
      </c>
      <c r="I811" s="163"/>
      <c r="L811" s="159"/>
      <c r="M811" s="164"/>
      <c r="T811" s="165"/>
      <c r="AT811" s="160" t="s">
        <v>330</v>
      </c>
      <c r="AU811" s="160" t="s">
        <v>79</v>
      </c>
      <c r="AV811" s="13" t="s">
        <v>79</v>
      </c>
      <c r="AW811" s="13" t="s">
        <v>31</v>
      </c>
      <c r="AX811" s="13" t="s">
        <v>69</v>
      </c>
      <c r="AY811" s="160" t="s">
        <v>181</v>
      </c>
    </row>
    <row r="812" spans="2:65" s="13" customFormat="1" ht="11.25" x14ac:dyDescent="0.2">
      <c r="B812" s="159"/>
      <c r="D812" s="138" t="s">
        <v>330</v>
      </c>
      <c r="E812" s="160" t="s">
        <v>19</v>
      </c>
      <c r="F812" s="161" t="s">
        <v>1074</v>
      </c>
      <c r="H812" s="162">
        <v>4.5</v>
      </c>
      <c r="I812" s="163"/>
      <c r="L812" s="159"/>
      <c r="M812" s="164"/>
      <c r="T812" s="165"/>
      <c r="AT812" s="160" t="s">
        <v>330</v>
      </c>
      <c r="AU812" s="160" t="s">
        <v>79</v>
      </c>
      <c r="AV812" s="13" t="s">
        <v>79</v>
      </c>
      <c r="AW812" s="13" t="s">
        <v>31</v>
      </c>
      <c r="AX812" s="13" t="s">
        <v>69</v>
      </c>
      <c r="AY812" s="160" t="s">
        <v>181</v>
      </c>
    </row>
    <row r="813" spans="2:65" s="13" customFormat="1" ht="11.25" x14ac:dyDescent="0.2">
      <c r="B813" s="159"/>
      <c r="D813" s="138" t="s">
        <v>330</v>
      </c>
      <c r="E813" s="160" t="s">
        <v>19</v>
      </c>
      <c r="F813" s="161" t="s">
        <v>1075</v>
      </c>
      <c r="H813" s="162">
        <v>0.03</v>
      </c>
      <c r="I813" s="163"/>
      <c r="L813" s="159"/>
      <c r="M813" s="164"/>
      <c r="T813" s="165"/>
      <c r="AT813" s="160" t="s">
        <v>330</v>
      </c>
      <c r="AU813" s="160" t="s">
        <v>79</v>
      </c>
      <c r="AV813" s="13" t="s">
        <v>79</v>
      </c>
      <c r="AW813" s="13" t="s">
        <v>31</v>
      </c>
      <c r="AX813" s="13" t="s">
        <v>69</v>
      </c>
      <c r="AY813" s="160" t="s">
        <v>181</v>
      </c>
    </row>
    <row r="814" spans="2:65" s="13" customFormat="1" ht="11.25" x14ac:dyDescent="0.2">
      <c r="B814" s="159"/>
      <c r="D814" s="138" t="s">
        <v>330</v>
      </c>
      <c r="E814" s="160" t="s">
        <v>19</v>
      </c>
      <c r="F814" s="161" t="s">
        <v>1076</v>
      </c>
      <c r="H814" s="162">
        <v>1.022</v>
      </c>
      <c r="I814" s="163"/>
      <c r="L814" s="159"/>
      <c r="M814" s="164"/>
      <c r="T814" s="165"/>
      <c r="AT814" s="160" t="s">
        <v>330</v>
      </c>
      <c r="AU814" s="160" t="s">
        <v>79</v>
      </c>
      <c r="AV814" s="13" t="s">
        <v>79</v>
      </c>
      <c r="AW814" s="13" t="s">
        <v>31</v>
      </c>
      <c r="AX814" s="13" t="s">
        <v>69</v>
      </c>
      <c r="AY814" s="160" t="s">
        <v>181</v>
      </c>
    </row>
    <row r="815" spans="2:65" s="13" customFormat="1" ht="11.25" x14ac:dyDescent="0.2">
      <c r="B815" s="159"/>
      <c r="D815" s="138" t="s">
        <v>330</v>
      </c>
      <c r="E815" s="160" t="s">
        <v>19</v>
      </c>
      <c r="F815" s="161" t="s">
        <v>1077</v>
      </c>
      <c r="H815" s="162">
        <v>13.778</v>
      </c>
      <c r="I815" s="163"/>
      <c r="L815" s="159"/>
      <c r="M815" s="164"/>
      <c r="T815" s="165"/>
      <c r="AT815" s="160" t="s">
        <v>330</v>
      </c>
      <c r="AU815" s="160" t="s">
        <v>79</v>
      </c>
      <c r="AV815" s="13" t="s">
        <v>79</v>
      </c>
      <c r="AW815" s="13" t="s">
        <v>31</v>
      </c>
      <c r="AX815" s="13" t="s">
        <v>69</v>
      </c>
      <c r="AY815" s="160" t="s">
        <v>181</v>
      </c>
    </row>
    <row r="816" spans="2:65" s="13" customFormat="1" ht="11.25" x14ac:dyDescent="0.2">
      <c r="B816" s="159"/>
      <c r="D816" s="138" t="s">
        <v>330</v>
      </c>
      <c r="E816" s="160" t="s">
        <v>19</v>
      </c>
      <c r="F816" s="161" t="s">
        <v>1078</v>
      </c>
      <c r="H816" s="162">
        <v>6.1639999999999997</v>
      </c>
      <c r="I816" s="163"/>
      <c r="L816" s="159"/>
      <c r="M816" s="164"/>
      <c r="T816" s="165"/>
      <c r="AT816" s="160" t="s">
        <v>330</v>
      </c>
      <c r="AU816" s="160" t="s">
        <v>79</v>
      </c>
      <c r="AV816" s="13" t="s">
        <v>79</v>
      </c>
      <c r="AW816" s="13" t="s">
        <v>31</v>
      </c>
      <c r="AX816" s="13" t="s">
        <v>69</v>
      </c>
      <c r="AY816" s="160" t="s">
        <v>181</v>
      </c>
    </row>
    <row r="817" spans="2:65" s="13" customFormat="1" ht="11.25" x14ac:dyDescent="0.2">
      <c r="B817" s="159"/>
      <c r="D817" s="138" t="s">
        <v>330</v>
      </c>
      <c r="E817" s="160" t="s">
        <v>19</v>
      </c>
      <c r="F817" s="161" t="s">
        <v>1079</v>
      </c>
      <c r="H817" s="162">
        <v>3</v>
      </c>
      <c r="I817" s="163"/>
      <c r="L817" s="159"/>
      <c r="M817" s="164"/>
      <c r="T817" s="165"/>
      <c r="AT817" s="160" t="s">
        <v>330</v>
      </c>
      <c r="AU817" s="160" t="s">
        <v>79</v>
      </c>
      <c r="AV817" s="13" t="s">
        <v>79</v>
      </c>
      <c r="AW817" s="13" t="s">
        <v>31</v>
      </c>
      <c r="AX817" s="13" t="s">
        <v>69</v>
      </c>
      <c r="AY817" s="160" t="s">
        <v>181</v>
      </c>
    </row>
    <row r="818" spans="2:65" s="14" customFormat="1" ht="11.25" x14ac:dyDescent="0.2">
      <c r="B818" s="166"/>
      <c r="D818" s="138" t="s">
        <v>330</v>
      </c>
      <c r="E818" s="167" t="s">
        <v>19</v>
      </c>
      <c r="F818" s="168" t="s">
        <v>333</v>
      </c>
      <c r="H818" s="169">
        <v>624.12099999999998</v>
      </c>
      <c r="I818" s="170"/>
      <c r="L818" s="166"/>
      <c r="M818" s="171"/>
      <c r="T818" s="172"/>
      <c r="AT818" s="167" t="s">
        <v>330</v>
      </c>
      <c r="AU818" s="167" t="s">
        <v>79</v>
      </c>
      <c r="AV818" s="14" t="s">
        <v>187</v>
      </c>
      <c r="AW818" s="14" t="s">
        <v>31</v>
      </c>
      <c r="AX818" s="14" t="s">
        <v>77</v>
      </c>
      <c r="AY818" s="167" t="s">
        <v>181</v>
      </c>
    </row>
    <row r="819" spans="2:65" s="1" customFormat="1" ht="16.5" customHeight="1" x14ac:dyDescent="0.2">
      <c r="B819" s="32"/>
      <c r="C819" s="125" t="s">
        <v>601</v>
      </c>
      <c r="D819" s="125" t="s">
        <v>182</v>
      </c>
      <c r="E819" s="126" t="s">
        <v>1080</v>
      </c>
      <c r="F819" s="127" t="s">
        <v>1081</v>
      </c>
      <c r="G819" s="128" t="s">
        <v>438</v>
      </c>
      <c r="H819" s="129">
        <v>611.14599999999996</v>
      </c>
      <c r="I819" s="130"/>
      <c r="J819" s="131">
        <f>ROUND(I819*H819,2)</f>
        <v>0</v>
      </c>
      <c r="K819" s="127" t="s">
        <v>327</v>
      </c>
      <c r="L819" s="32"/>
      <c r="M819" s="132" t="s">
        <v>19</v>
      </c>
      <c r="N819" s="133" t="s">
        <v>40</v>
      </c>
      <c r="P819" s="134">
        <f>O819*H819</f>
        <v>0</v>
      </c>
      <c r="Q819" s="134">
        <v>0</v>
      </c>
      <c r="R819" s="134">
        <f>Q819*H819</f>
        <v>0</v>
      </c>
      <c r="S819" s="134">
        <v>0</v>
      </c>
      <c r="T819" s="135">
        <f>S819*H819</f>
        <v>0</v>
      </c>
      <c r="AR819" s="136" t="s">
        <v>187</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187</v>
      </c>
      <c r="BM819" s="136" t="s">
        <v>1082</v>
      </c>
    </row>
    <row r="820" spans="2:65" s="1" customFormat="1" ht="11.25" x14ac:dyDescent="0.2">
      <c r="B820" s="32"/>
      <c r="D820" s="151" t="s">
        <v>328</v>
      </c>
      <c r="F820" s="152" t="s">
        <v>1083</v>
      </c>
      <c r="I820" s="140"/>
      <c r="L820" s="32"/>
      <c r="M820" s="141"/>
      <c r="T820" s="53"/>
      <c r="AT820" s="17" t="s">
        <v>328</v>
      </c>
      <c r="AU820" s="17" t="s">
        <v>79</v>
      </c>
    </row>
    <row r="821" spans="2:65" s="12" customFormat="1" ht="11.25" x14ac:dyDescent="0.2">
      <c r="B821" s="153"/>
      <c r="D821" s="138" t="s">
        <v>330</v>
      </c>
      <c r="E821" s="154" t="s">
        <v>19</v>
      </c>
      <c r="F821" s="155" t="s">
        <v>1084</v>
      </c>
      <c r="H821" s="154" t="s">
        <v>19</v>
      </c>
      <c r="I821" s="156"/>
      <c r="L821" s="153"/>
      <c r="M821" s="157"/>
      <c r="T821" s="158"/>
      <c r="AT821" s="154" t="s">
        <v>330</v>
      </c>
      <c r="AU821" s="154" t="s">
        <v>79</v>
      </c>
      <c r="AV821" s="12" t="s">
        <v>77</v>
      </c>
      <c r="AW821" s="12" t="s">
        <v>31</v>
      </c>
      <c r="AX821" s="12" t="s">
        <v>69</v>
      </c>
      <c r="AY821" s="154" t="s">
        <v>181</v>
      </c>
    </row>
    <row r="822" spans="2:65" s="13" customFormat="1" ht="11.25" x14ac:dyDescent="0.2">
      <c r="B822" s="159"/>
      <c r="D822" s="138" t="s">
        <v>330</v>
      </c>
      <c r="E822" s="160" t="s">
        <v>19</v>
      </c>
      <c r="F822" s="161" t="s">
        <v>1085</v>
      </c>
      <c r="H822" s="162">
        <v>579.63099999999997</v>
      </c>
      <c r="I822" s="163"/>
      <c r="L822" s="159"/>
      <c r="M822" s="164"/>
      <c r="T822" s="165"/>
      <c r="AT822" s="160" t="s">
        <v>330</v>
      </c>
      <c r="AU822" s="160" t="s">
        <v>79</v>
      </c>
      <c r="AV822" s="13" t="s">
        <v>79</v>
      </c>
      <c r="AW822" s="13" t="s">
        <v>31</v>
      </c>
      <c r="AX822" s="13" t="s">
        <v>69</v>
      </c>
      <c r="AY822" s="160" t="s">
        <v>181</v>
      </c>
    </row>
    <row r="823" spans="2:65" s="13" customFormat="1" ht="11.25" x14ac:dyDescent="0.2">
      <c r="B823" s="159"/>
      <c r="D823" s="138" t="s">
        <v>330</v>
      </c>
      <c r="E823" s="160" t="s">
        <v>19</v>
      </c>
      <c r="F823" s="161" t="s">
        <v>1073</v>
      </c>
      <c r="H823" s="162">
        <v>3.0209999999999999</v>
      </c>
      <c r="I823" s="163"/>
      <c r="L823" s="159"/>
      <c r="M823" s="164"/>
      <c r="T823" s="165"/>
      <c r="AT823" s="160" t="s">
        <v>330</v>
      </c>
      <c r="AU823" s="160" t="s">
        <v>79</v>
      </c>
      <c r="AV823" s="13" t="s">
        <v>79</v>
      </c>
      <c r="AW823" s="13" t="s">
        <v>31</v>
      </c>
      <c r="AX823" s="13" t="s">
        <v>69</v>
      </c>
      <c r="AY823" s="160" t="s">
        <v>181</v>
      </c>
    </row>
    <row r="824" spans="2:65" s="13" customFormat="1" ht="11.25" x14ac:dyDescent="0.2">
      <c r="B824" s="159"/>
      <c r="D824" s="138" t="s">
        <v>330</v>
      </c>
      <c r="E824" s="160" t="s">
        <v>19</v>
      </c>
      <c r="F824" s="161" t="s">
        <v>1086</v>
      </c>
      <c r="H824" s="162">
        <v>4.53</v>
      </c>
      <c r="I824" s="163"/>
      <c r="L824" s="159"/>
      <c r="M824" s="164"/>
      <c r="T824" s="165"/>
      <c r="AT824" s="160" t="s">
        <v>330</v>
      </c>
      <c r="AU824" s="160" t="s">
        <v>79</v>
      </c>
      <c r="AV824" s="13" t="s">
        <v>79</v>
      </c>
      <c r="AW824" s="13" t="s">
        <v>31</v>
      </c>
      <c r="AX824" s="13" t="s">
        <v>69</v>
      </c>
      <c r="AY824" s="160" t="s">
        <v>181</v>
      </c>
    </row>
    <row r="825" spans="2:65" s="13" customFormat="1" ht="11.25" x14ac:dyDescent="0.2">
      <c r="B825" s="159"/>
      <c r="D825" s="138" t="s">
        <v>330</v>
      </c>
      <c r="E825" s="160" t="s">
        <v>19</v>
      </c>
      <c r="F825" s="161" t="s">
        <v>1087</v>
      </c>
      <c r="H825" s="162">
        <v>14.8</v>
      </c>
      <c r="I825" s="163"/>
      <c r="L825" s="159"/>
      <c r="M825" s="164"/>
      <c r="T825" s="165"/>
      <c r="AT825" s="160" t="s">
        <v>330</v>
      </c>
      <c r="AU825" s="160" t="s">
        <v>79</v>
      </c>
      <c r="AV825" s="13" t="s">
        <v>79</v>
      </c>
      <c r="AW825" s="13" t="s">
        <v>31</v>
      </c>
      <c r="AX825" s="13" t="s">
        <v>69</v>
      </c>
      <c r="AY825" s="160" t="s">
        <v>181</v>
      </c>
    </row>
    <row r="826" spans="2:65" s="13" customFormat="1" ht="11.25" x14ac:dyDescent="0.2">
      <c r="B826" s="159"/>
      <c r="D826" s="138" t="s">
        <v>330</v>
      </c>
      <c r="E826" s="160" t="s">
        <v>19</v>
      </c>
      <c r="F826" s="161" t="s">
        <v>1088</v>
      </c>
      <c r="H826" s="162">
        <v>6.1639999999999997</v>
      </c>
      <c r="I826" s="163"/>
      <c r="L826" s="159"/>
      <c r="M826" s="164"/>
      <c r="T826" s="165"/>
      <c r="AT826" s="160" t="s">
        <v>330</v>
      </c>
      <c r="AU826" s="160" t="s">
        <v>79</v>
      </c>
      <c r="AV826" s="13" t="s">
        <v>79</v>
      </c>
      <c r="AW826" s="13" t="s">
        <v>31</v>
      </c>
      <c r="AX826" s="13" t="s">
        <v>69</v>
      </c>
      <c r="AY826" s="160" t="s">
        <v>181</v>
      </c>
    </row>
    <row r="827" spans="2:65" s="13" customFormat="1" ht="11.25" x14ac:dyDescent="0.2">
      <c r="B827" s="159"/>
      <c r="D827" s="138" t="s">
        <v>330</v>
      </c>
      <c r="E827" s="160" t="s">
        <v>19</v>
      </c>
      <c r="F827" s="161" t="s">
        <v>1079</v>
      </c>
      <c r="H827" s="162">
        <v>3</v>
      </c>
      <c r="I827" s="163"/>
      <c r="L827" s="159"/>
      <c r="M827" s="164"/>
      <c r="T827" s="165"/>
      <c r="AT827" s="160" t="s">
        <v>330</v>
      </c>
      <c r="AU827" s="160" t="s">
        <v>79</v>
      </c>
      <c r="AV827" s="13" t="s">
        <v>79</v>
      </c>
      <c r="AW827" s="13" t="s">
        <v>31</v>
      </c>
      <c r="AX827" s="13" t="s">
        <v>69</v>
      </c>
      <c r="AY827" s="160" t="s">
        <v>181</v>
      </c>
    </row>
    <row r="828" spans="2:65" s="14" customFormat="1" ht="11.25" x14ac:dyDescent="0.2">
      <c r="B828" s="166"/>
      <c r="D828" s="138" t="s">
        <v>330</v>
      </c>
      <c r="E828" s="167" t="s">
        <v>19</v>
      </c>
      <c r="F828" s="168" t="s">
        <v>333</v>
      </c>
      <c r="H828" s="169">
        <v>611.14599999999996</v>
      </c>
      <c r="I828" s="170"/>
      <c r="L828" s="166"/>
      <c r="M828" s="171"/>
      <c r="T828" s="172"/>
      <c r="AT828" s="167" t="s">
        <v>330</v>
      </c>
      <c r="AU828" s="167" t="s">
        <v>79</v>
      </c>
      <c r="AV828" s="14" t="s">
        <v>187</v>
      </c>
      <c r="AW828" s="14" t="s">
        <v>31</v>
      </c>
      <c r="AX828" s="14" t="s">
        <v>77</v>
      </c>
      <c r="AY828" s="167" t="s">
        <v>181</v>
      </c>
    </row>
    <row r="829" spans="2:65" s="1" customFormat="1" ht="21.75" customHeight="1" x14ac:dyDescent="0.2">
      <c r="B829" s="32"/>
      <c r="C829" s="125" t="s">
        <v>1089</v>
      </c>
      <c r="D829" s="125" t="s">
        <v>182</v>
      </c>
      <c r="E829" s="126" t="s">
        <v>1090</v>
      </c>
      <c r="F829" s="127" t="s">
        <v>1091</v>
      </c>
      <c r="G829" s="128" t="s">
        <v>438</v>
      </c>
      <c r="H829" s="129">
        <v>12.975</v>
      </c>
      <c r="I829" s="130"/>
      <c r="J829" s="131">
        <f>ROUND(I829*H829,2)</f>
        <v>0</v>
      </c>
      <c r="K829" s="127" t="s">
        <v>186</v>
      </c>
      <c r="L829" s="32"/>
      <c r="M829" s="132" t="s">
        <v>19</v>
      </c>
      <c r="N829" s="133" t="s">
        <v>40</v>
      </c>
      <c r="P829" s="134">
        <f>O829*H829</f>
        <v>0</v>
      </c>
      <c r="Q829" s="134">
        <v>0</v>
      </c>
      <c r="R829" s="134">
        <f>Q829*H829</f>
        <v>0</v>
      </c>
      <c r="S829" s="134">
        <v>0</v>
      </c>
      <c r="T829" s="135">
        <f>S829*H829</f>
        <v>0</v>
      </c>
      <c r="AR829" s="136" t="s">
        <v>187</v>
      </c>
      <c r="AT829" s="136" t="s">
        <v>182</v>
      </c>
      <c r="AU829" s="136" t="s">
        <v>79</v>
      </c>
      <c r="AY829" s="17" t="s">
        <v>181</v>
      </c>
      <c r="BE829" s="137">
        <f>IF(N829="základní",J829,0)</f>
        <v>0</v>
      </c>
      <c r="BF829" s="137">
        <f>IF(N829="snížená",J829,0)</f>
        <v>0</v>
      </c>
      <c r="BG829" s="137">
        <f>IF(N829="zákl. přenesená",J829,0)</f>
        <v>0</v>
      </c>
      <c r="BH829" s="137">
        <f>IF(N829="sníž. přenesená",J829,0)</f>
        <v>0</v>
      </c>
      <c r="BI829" s="137">
        <f>IF(N829="nulová",J829,0)</f>
        <v>0</v>
      </c>
      <c r="BJ829" s="17" t="s">
        <v>77</v>
      </c>
      <c r="BK829" s="137">
        <f>ROUND(I829*H829,2)</f>
        <v>0</v>
      </c>
      <c r="BL829" s="17" t="s">
        <v>187</v>
      </c>
      <c r="BM829" s="136" t="s">
        <v>1092</v>
      </c>
    </row>
    <row r="830" spans="2:65" s="1" customFormat="1" ht="29.25" x14ac:dyDescent="0.2">
      <c r="B830" s="32"/>
      <c r="D830" s="138" t="s">
        <v>214</v>
      </c>
      <c r="F830" s="139" t="s">
        <v>1093</v>
      </c>
      <c r="I830" s="140"/>
      <c r="L830" s="32"/>
      <c r="M830" s="141"/>
      <c r="T830" s="53"/>
      <c r="AT830" s="17" t="s">
        <v>214</v>
      </c>
      <c r="AU830" s="17" t="s">
        <v>79</v>
      </c>
    </row>
    <row r="831" spans="2:65" s="12" customFormat="1" ht="11.25" x14ac:dyDescent="0.2">
      <c r="B831" s="153"/>
      <c r="D831" s="138" t="s">
        <v>330</v>
      </c>
      <c r="E831" s="154" t="s">
        <v>19</v>
      </c>
      <c r="F831" s="155" t="s">
        <v>1094</v>
      </c>
      <c r="H831" s="154" t="s">
        <v>19</v>
      </c>
      <c r="I831" s="156"/>
      <c r="L831" s="153"/>
      <c r="M831" s="157"/>
      <c r="T831" s="158"/>
      <c r="AT831" s="154" t="s">
        <v>330</v>
      </c>
      <c r="AU831" s="154" t="s">
        <v>79</v>
      </c>
      <c r="AV831" s="12" t="s">
        <v>77</v>
      </c>
      <c r="AW831" s="12" t="s">
        <v>31</v>
      </c>
      <c r="AX831" s="12" t="s">
        <v>69</v>
      </c>
      <c r="AY831" s="154" t="s">
        <v>181</v>
      </c>
    </row>
    <row r="832" spans="2:65" s="13" customFormat="1" ht="11.25" x14ac:dyDescent="0.2">
      <c r="B832" s="159"/>
      <c r="D832" s="138" t="s">
        <v>330</v>
      </c>
      <c r="E832" s="160" t="s">
        <v>19</v>
      </c>
      <c r="F832" s="161" t="s">
        <v>1095</v>
      </c>
      <c r="H832" s="162">
        <v>12.975</v>
      </c>
      <c r="I832" s="163"/>
      <c r="L832" s="159"/>
      <c r="M832" s="164"/>
      <c r="T832" s="165"/>
      <c r="AT832" s="160" t="s">
        <v>330</v>
      </c>
      <c r="AU832" s="160" t="s">
        <v>79</v>
      </c>
      <c r="AV832" s="13" t="s">
        <v>79</v>
      </c>
      <c r="AW832" s="13" t="s">
        <v>31</v>
      </c>
      <c r="AX832" s="13" t="s">
        <v>69</v>
      </c>
      <c r="AY832" s="160" t="s">
        <v>181</v>
      </c>
    </row>
    <row r="833" spans="2:65" s="14" customFormat="1" ht="11.25" x14ac:dyDescent="0.2">
      <c r="B833" s="166"/>
      <c r="D833" s="138" t="s">
        <v>330</v>
      </c>
      <c r="E833" s="167" t="s">
        <v>19</v>
      </c>
      <c r="F833" s="168" t="s">
        <v>333</v>
      </c>
      <c r="H833" s="169">
        <v>12.975</v>
      </c>
      <c r="I833" s="170"/>
      <c r="L833" s="166"/>
      <c r="M833" s="171"/>
      <c r="T833" s="172"/>
      <c r="AT833" s="167" t="s">
        <v>330</v>
      </c>
      <c r="AU833" s="167" t="s">
        <v>79</v>
      </c>
      <c r="AV833" s="14" t="s">
        <v>187</v>
      </c>
      <c r="AW833" s="14" t="s">
        <v>31</v>
      </c>
      <c r="AX833" s="14" t="s">
        <v>77</v>
      </c>
      <c r="AY833" s="167" t="s">
        <v>181</v>
      </c>
    </row>
    <row r="834" spans="2:65" s="1" customFormat="1" ht="16.5" customHeight="1" x14ac:dyDescent="0.2">
      <c r="B834" s="32"/>
      <c r="C834" s="125" t="s">
        <v>608</v>
      </c>
      <c r="D834" s="125" t="s">
        <v>182</v>
      </c>
      <c r="E834" s="126" t="s">
        <v>1096</v>
      </c>
      <c r="F834" s="127" t="s">
        <v>1097</v>
      </c>
      <c r="G834" s="128" t="s">
        <v>438</v>
      </c>
      <c r="H834" s="129">
        <v>11701.773999999999</v>
      </c>
      <c r="I834" s="130"/>
      <c r="J834" s="131">
        <f>ROUND(I834*H834,2)</f>
        <v>0</v>
      </c>
      <c r="K834" s="127" t="s">
        <v>327</v>
      </c>
      <c r="L834" s="32"/>
      <c r="M834" s="132" t="s">
        <v>19</v>
      </c>
      <c r="N834" s="133" t="s">
        <v>40</v>
      </c>
      <c r="P834" s="134">
        <f>O834*H834</f>
        <v>0</v>
      </c>
      <c r="Q834" s="134">
        <v>0</v>
      </c>
      <c r="R834" s="134">
        <f>Q834*H834</f>
        <v>0</v>
      </c>
      <c r="S834" s="134">
        <v>0</v>
      </c>
      <c r="T834" s="135">
        <f>S834*H834</f>
        <v>0</v>
      </c>
      <c r="AR834" s="136" t="s">
        <v>187</v>
      </c>
      <c r="AT834" s="136" t="s">
        <v>182</v>
      </c>
      <c r="AU834" s="136" t="s">
        <v>79</v>
      </c>
      <c r="AY834" s="17" t="s">
        <v>181</v>
      </c>
      <c r="BE834" s="137">
        <f>IF(N834="základní",J834,0)</f>
        <v>0</v>
      </c>
      <c r="BF834" s="137">
        <f>IF(N834="snížená",J834,0)</f>
        <v>0</v>
      </c>
      <c r="BG834" s="137">
        <f>IF(N834="zákl. přenesená",J834,0)</f>
        <v>0</v>
      </c>
      <c r="BH834" s="137">
        <f>IF(N834="sníž. přenesená",J834,0)</f>
        <v>0</v>
      </c>
      <c r="BI834" s="137">
        <f>IF(N834="nulová",J834,0)</f>
        <v>0</v>
      </c>
      <c r="BJ834" s="17" t="s">
        <v>77</v>
      </c>
      <c r="BK834" s="137">
        <f>ROUND(I834*H834,2)</f>
        <v>0</v>
      </c>
      <c r="BL834" s="17" t="s">
        <v>187</v>
      </c>
      <c r="BM834" s="136" t="s">
        <v>1098</v>
      </c>
    </row>
    <row r="835" spans="2:65" s="1" customFormat="1" ht="11.25" x14ac:dyDescent="0.2">
      <c r="B835" s="32"/>
      <c r="D835" s="151" t="s">
        <v>328</v>
      </c>
      <c r="F835" s="152" t="s">
        <v>1099</v>
      </c>
      <c r="I835" s="140"/>
      <c r="L835" s="32"/>
      <c r="M835" s="141"/>
      <c r="T835" s="53"/>
      <c r="AT835" s="17" t="s">
        <v>328</v>
      </c>
      <c r="AU835" s="17" t="s">
        <v>79</v>
      </c>
    </row>
    <row r="836" spans="2:65" s="12" customFormat="1" ht="22.5" x14ac:dyDescent="0.2">
      <c r="B836" s="153"/>
      <c r="D836" s="138" t="s">
        <v>330</v>
      </c>
      <c r="E836" s="154" t="s">
        <v>19</v>
      </c>
      <c r="F836" s="155" t="s">
        <v>1100</v>
      </c>
      <c r="H836" s="154" t="s">
        <v>19</v>
      </c>
      <c r="I836" s="156"/>
      <c r="L836" s="153"/>
      <c r="M836" s="157"/>
      <c r="T836" s="158"/>
      <c r="AT836" s="154" t="s">
        <v>330</v>
      </c>
      <c r="AU836" s="154" t="s">
        <v>79</v>
      </c>
      <c r="AV836" s="12" t="s">
        <v>77</v>
      </c>
      <c r="AW836" s="12" t="s">
        <v>31</v>
      </c>
      <c r="AX836" s="12" t="s">
        <v>69</v>
      </c>
      <c r="AY836" s="154" t="s">
        <v>181</v>
      </c>
    </row>
    <row r="837" spans="2:65" s="13" customFormat="1" ht="11.25" x14ac:dyDescent="0.2">
      <c r="B837" s="159"/>
      <c r="D837" s="138" t="s">
        <v>330</v>
      </c>
      <c r="E837" s="160" t="s">
        <v>19</v>
      </c>
      <c r="F837" s="161" t="s">
        <v>1101</v>
      </c>
      <c r="H837" s="162">
        <v>11012.989</v>
      </c>
      <c r="I837" s="163"/>
      <c r="L837" s="159"/>
      <c r="M837" s="164"/>
      <c r="T837" s="165"/>
      <c r="AT837" s="160" t="s">
        <v>330</v>
      </c>
      <c r="AU837" s="160" t="s">
        <v>79</v>
      </c>
      <c r="AV837" s="13" t="s">
        <v>79</v>
      </c>
      <c r="AW837" s="13" t="s">
        <v>31</v>
      </c>
      <c r="AX837" s="13" t="s">
        <v>69</v>
      </c>
      <c r="AY837" s="160" t="s">
        <v>181</v>
      </c>
    </row>
    <row r="838" spans="2:65" s="13" customFormat="1" ht="11.25" x14ac:dyDescent="0.2">
      <c r="B838" s="159"/>
      <c r="D838" s="138" t="s">
        <v>330</v>
      </c>
      <c r="E838" s="160" t="s">
        <v>19</v>
      </c>
      <c r="F838" s="161" t="s">
        <v>1102</v>
      </c>
      <c r="H838" s="162">
        <v>57.399000000000001</v>
      </c>
      <c r="I838" s="163"/>
      <c r="L838" s="159"/>
      <c r="M838" s="164"/>
      <c r="T838" s="165"/>
      <c r="AT838" s="160" t="s">
        <v>330</v>
      </c>
      <c r="AU838" s="160" t="s">
        <v>79</v>
      </c>
      <c r="AV838" s="13" t="s">
        <v>79</v>
      </c>
      <c r="AW838" s="13" t="s">
        <v>31</v>
      </c>
      <c r="AX838" s="13" t="s">
        <v>69</v>
      </c>
      <c r="AY838" s="160" t="s">
        <v>181</v>
      </c>
    </row>
    <row r="839" spans="2:65" s="13" customFormat="1" ht="11.25" x14ac:dyDescent="0.2">
      <c r="B839" s="159"/>
      <c r="D839" s="138" t="s">
        <v>330</v>
      </c>
      <c r="E839" s="160" t="s">
        <v>19</v>
      </c>
      <c r="F839" s="161" t="s">
        <v>1103</v>
      </c>
      <c r="H839" s="162">
        <v>86.07</v>
      </c>
      <c r="I839" s="163"/>
      <c r="L839" s="159"/>
      <c r="M839" s="164"/>
      <c r="T839" s="165"/>
      <c r="AT839" s="160" t="s">
        <v>330</v>
      </c>
      <c r="AU839" s="160" t="s">
        <v>79</v>
      </c>
      <c r="AV839" s="13" t="s">
        <v>79</v>
      </c>
      <c r="AW839" s="13" t="s">
        <v>31</v>
      </c>
      <c r="AX839" s="13" t="s">
        <v>69</v>
      </c>
      <c r="AY839" s="160" t="s">
        <v>181</v>
      </c>
    </row>
    <row r="840" spans="2:65" s="13" customFormat="1" ht="11.25" x14ac:dyDescent="0.2">
      <c r="B840" s="159"/>
      <c r="D840" s="138" t="s">
        <v>330</v>
      </c>
      <c r="E840" s="160" t="s">
        <v>19</v>
      </c>
      <c r="F840" s="161" t="s">
        <v>1104</v>
      </c>
      <c r="H840" s="162">
        <v>281.2</v>
      </c>
      <c r="I840" s="163"/>
      <c r="L840" s="159"/>
      <c r="M840" s="164"/>
      <c r="T840" s="165"/>
      <c r="AT840" s="160" t="s">
        <v>330</v>
      </c>
      <c r="AU840" s="160" t="s">
        <v>79</v>
      </c>
      <c r="AV840" s="13" t="s">
        <v>79</v>
      </c>
      <c r="AW840" s="13" t="s">
        <v>31</v>
      </c>
      <c r="AX840" s="13" t="s">
        <v>69</v>
      </c>
      <c r="AY840" s="160" t="s">
        <v>181</v>
      </c>
    </row>
    <row r="841" spans="2:65" s="13" customFormat="1" ht="11.25" x14ac:dyDescent="0.2">
      <c r="B841" s="159"/>
      <c r="D841" s="138" t="s">
        <v>330</v>
      </c>
      <c r="E841" s="160" t="s">
        <v>19</v>
      </c>
      <c r="F841" s="161" t="s">
        <v>1105</v>
      </c>
      <c r="H841" s="162">
        <v>117.116</v>
      </c>
      <c r="I841" s="163"/>
      <c r="L841" s="159"/>
      <c r="M841" s="164"/>
      <c r="T841" s="165"/>
      <c r="AT841" s="160" t="s">
        <v>330</v>
      </c>
      <c r="AU841" s="160" t="s">
        <v>79</v>
      </c>
      <c r="AV841" s="13" t="s">
        <v>79</v>
      </c>
      <c r="AW841" s="13" t="s">
        <v>31</v>
      </c>
      <c r="AX841" s="13" t="s">
        <v>69</v>
      </c>
      <c r="AY841" s="160" t="s">
        <v>181</v>
      </c>
    </row>
    <row r="842" spans="2:65" s="12" customFormat="1" ht="22.5" x14ac:dyDescent="0.2">
      <c r="B842" s="153"/>
      <c r="D842" s="138" t="s">
        <v>330</v>
      </c>
      <c r="E842" s="154" t="s">
        <v>19</v>
      </c>
      <c r="F842" s="155" t="s">
        <v>1106</v>
      </c>
      <c r="H842" s="154" t="s">
        <v>19</v>
      </c>
      <c r="I842" s="156"/>
      <c r="L842" s="153"/>
      <c r="M842" s="157"/>
      <c r="T842" s="158"/>
      <c r="AT842" s="154" t="s">
        <v>330</v>
      </c>
      <c r="AU842" s="154" t="s">
        <v>79</v>
      </c>
      <c r="AV842" s="12" t="s">
        <v>77</v>
      </c>
      <c r="AW842" s="12" t="s">
        <v>31</v>
      </c>
      <c r="AX842" s="12" t="s">
        <v>69</v>
      </c>
      <c r="AY842" s="154" t="s">
        <v>181</v>
      </c>
    </row>
    <row r="843" spans="2:65" s="13" customFormat="1" ht="11.25" x14ac:dyDescent="0.2">
      <c r="B843" s="159"/>
      <c r="D843" s="138" t="s">
        <v>330</v>
      </c>
      <c r="E843" s="160" t="s">
        <v>19</v>
      </c>
      <c r="F843" s="161" t="s">
        <v>1107</v>
      </c>
      <c r="H843" s="162">
        <v>147</v>
      </c>
      <c r="I843" s="163"/>
      <c r="L843" s="159"/>
      <c r="M843" s="164"/>
      <c r="T843" s="165"/>
      <c r="AT843" s="160" t="s">
        <v>330</v>
      </c>
      <c r="AU843" s="160" t="s">
        <v>79</v>
      </c>
      <c r="AV843" s="13" t="s">
        <v>79</v>
      </c>
      <c r="AW843" s="13" t="s">
        <v>31</v>
      </c>
      <c r="AX843" s="13" t="s">
        <v>69</v>
      </c>
      <c r="AY843" s="160" t="s">
        <v>181</v>
      </c>
    </row>
    <row r="844" spans="2:65" s="14" customFormat="1" ht="11.25" x14ac:dyDescent="0.2">
      <c r="B844" s="166"/>
      <c r="D844" s="138" t="s">
        <v>330</v>
      </c>
      <c r="E844" s="167" t="s">
        <v>19</v>
      </c>
      <c r="F844" s="168" t="s">
        <v>333</v>
      </c>
      <c r="H844" s="169">
        <v>11701.773999999999</v>
      </c>
      <c r="I844" s="170"/>
      <c r="L844" s="166"/>
      <c r="M844" s="171"/>
      <c r="T844" s="172"/>
      <c r="AT844" s="167" t="s">
        <v>330</v>
      </c>
      <c r="AU844" s="167" t="s">
        <v>79</v>
      </c>
      <c r="AV844" s="14" t="s">
        <v>187</v>
      </c>
      <c r="AW844" s="14" t="s">
        <v>31</v>
      </c>
      <c r="AX844" s="14" t="s">
        <v>77</v>
      </c>
      <c r="AY844" s="167" t="s">
        <v>181</v>
      </c>
    </row>
    <row r="845" spans="2:65" s="1" customFormat="1" ht="16.5" customHeight="1" x14ac:dyDescent="0.2">
      <c r="B845" s="32"/>
      <c r="C845" s="125" t="s">
        <v>1108</v>
      </c>
      <c r="D845" s="125" t="s">
        <v>182</v>
      </c>
      <c r="E845" s="126" t="s">
        <v>1109</v>
      </c>
      <c r="F845" s="127" t="s">
        <v>1110</v>
      </c>
      <c r="G845" s="128" t="s">
        <v>438</v>
      </c>
      <c r="H845" s="129">
        <v>1154.7750000000001</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1111</v>
      </c>
    </row>
    <row r="846" spans="2:65" s="12" customFormat="1" ht="22.5" x14ac:dyDescent="0.2">
      <c r="B846" s="153"/>
      <c r="D846" s="138" t="s">
        <v>330</v>
      </c>
      <c r="E846" s="154" t="s">
        <v>19</v>
      </c>
      <c r="F846" s="155" t="s">
        <v>1112</v>
      </c>
      <c r="H846" s="154" t="s">
        <v>19</v>
      </c>
      <c r="I846" s="156"/>
      <c r="L846" s="153"/>
      <c r="M846" s="157"/>
      <c r="T846" s="158"/>
      <c r="AT846" s="154" t="s">
        <v>330</v>
      </c>
      <c r="AU846" s="154" t="s">
        <v>79</v>
      </c>
      <c r="AV846" s="12" t="s">
        <v>77</v>
      </c>
      <c r="AW846" s="12" t="s">
        <v>31</v>
      </c>
      <c r="AX846" s="12" t="s">
        <v>69</v>
      </c>
      <c r="AY846" s="154" t="s">
        <v>181</v>
      </c>
    </row>
    <row r="847" spans="2:65" s="13" customFormat="1" ht="11.25" x14ac:dyDescent="0.2">
      <c r="B847" s="159"/>
      <c r="D847" s="138" t="s">
        <v>330</v>
      </c>
      <c r="E847" s="160" t="s">
        <v>19</v>
      </c>
      <c r="F847" s="161" t="s">
        <v>1113</v>
      </c>
      <c r="H847" s="162">
        <v>1154.7750000000001</v>
      </c>
      <c r="I847" s="163"/>
      <c r="L847" s="159"/>
      <c r="M847" s="164"/>
      <c r="T847" s="165"/>
      <c r="AT847" s="160" t="s">
        <v>330</v>
      </c>
      <c r="AU847" s="160" t="s">
        <v>79</v>
      </c>
      <c r="AV847" s="13" t="s">
        <v>79</v>
      </c>
      <c r="AW847" s="13" t="s">
        <v>31</v>
      </c>
      <c r="AX847" s="13" t="s">
        <v>69</v>
      </c>
      <c r="AY847" s="160" t="s">
        <v>181</v>
      </c>
    </row>
    <row r="848" spans="2:65" s="14" customFormat="1" ht="11.25" x14ac:dyDescent="0.2">
      <c r="B848" s="166"/>
      <c r="D848" s="138" t="s">
        <v>330</v>
      </c>
      <c r="E848" s="167" t="s">
        <v>19</v>
      </c>
      <c r="F848" s="168" t="s">
        <v>333</v>
      </c>
      <c r="H848" s="169">
        <v>1154.7750000000001</v>
      </c>
      <c r="I848" s="170"/>
      <c r="L848" s="166"/>
      <c r="M848" s="171"/>
      <c r="T848" s="172"/>
      <c r="AT848" s="167" t="s">
        <v>330</v>
      </c>
      <c r="AU848" s="167" t="s">
        <v>79</v>
      </c>
      <c r="AV848" s="14" t="s">
        <v>187</v>
      </c>
      <c r="AW848" s="14" t="s">
        <v>31</v>
      </c>
      <c r="AX848" s="14" t="s">
        <v>77</v>
      </c>
      <c r="AY848" s="167" t="s">
        <v>181</v>
      </c>
    </row>
    <row r="849" spans="2:65" s="1" customFormat="1" ht="24.2" customHeight="1" x14ac:dyDescent="0.2">
      <c r="B849" s="32"/>
      <c r="C849" s="125" t="s">
        <v>614</v>
      </c>
      <c r="D849" s="125" t="s">
        <v>182</v>
      </c>
      <c r="E849" s="126" t="s">
        <v>1114</v>
      </c>
      <c r="F849" s="127" t="s">
        <v>1115</v>
      </c>
      <c r="G849" s="128" t="s">
        <v>438</v>
      </c>
      <c r="H849" s="129">
        <v>579.63099999999997</v>
      </c>
      <c r="I849" s="130"/>
      <c r="J849" s="131">
        <f>ROUND(I849*H849,2)</f>
        <v>0</v>
      </c>
      <c r="K849" s="127" t="s">
        <v>327</v>
      </c>
      <c r="L849" s="32"/>
      <c r="M849" s="132" t="s">
        <v>19</v>
      </c>
      <c r="N849" s="133" t="s">
        <v>40</v>
      </c>
      <c r="P849" s="134">
        <f>O849*H849</f>
        <v>0</v>
      </c>
      <c r="Q849" s="134">
        <v>0</v>
      </c>
      <c r="R849" s="134">
        <f>Q849*H849</f>
        <v>0</v>
      </c>
      <c r="S849" s="134">
        <v>0</v>
      </c>
      <c r="T849" s="135">
        <f>S849*H849</f>
        <v>0</v>
      </c>
      <c r="AR849" s="136" t="s">
        <v>187</v>
      </c>
      <c r="AT849" s="136" t="s">
        <v>182</v>
      </c>
      <c r="AU849" s="136" t="s">
        <v>79</v>
      </c>
      <c r="AY849" s="17" t="s">
        <v>181</v>
      </c>
      <c r="BE849" s="137">
        <f>IF(N849="základní",J849,0)</f>
        <v>0</v>
      </c>
      <c r="BF849" s="137">
        <f>IF(N849="snížená",J849,0)</f>
        <v>0</v>
      </c>
      <c r="BG849" s="137">
        <f>IF(N849="zákl. přenesená",J849,0)</f>
        <v>0</v>
      </c>
      <c r="BH849" s="137">
        <f>IF(N849="sníž. přenesená",J849,0)</f>
        <v>0</v>
      </c>
      <c r="BI849" s="137">
        <f>IF(N849="nulová",J849,0)</f>
        <v>0</v>
      </c>
      <c r="BJ849" s="17" t="s">
        <v>77</v>
      </c>
      <c r="BK849" s="137">
        <f>ROUND(I849*H849,2)</f>
        <v>0</v>
      </c>
      <c r="BL849" s="17" t="s">
        <v>187</v>
      </c>
      <c r="BM849" s="136" t="s">
        <v>1116</v>
      </c>
    </row>
    <row r="850" spans="2:65" s="1" customFormat="1" ht="11.25" x14ac:dyDescent="0.2">
      <c r="B850" s="32"/>
      <c r="D850" s="151" t="s">
        <v>328</v>
      </c>
      <c r="F850" s="152" t="s">
        <v>1117</v>
      </c>
      <c r="I850" s="140"/>
      <c r="L850" s="32"/>
      <c r="M850" s="141"/>
      <c r="T850" s="53"/>
      <c r="AT850" s="17" t="s">
        <v>328</v>
      </c>
      <c r="AU850" s="17" t="s">
        <v>79</v>
      </c>
    </row>
    <row r="851" spans="2:65" s="1" customFormat="1" ht="39" x14ac:dyDescent="0.2">
      <c r="B851" s="32"/>
      <c r="D851" s="138" t="s">
        <v>214</v>
      </c>
      <c r="F851" s="139" t="s">
        <v>1118</v>
      </c>
      <c r="I851" s="140"/>
      <c r="L851" s="32"/>
      <c r="M851" s="141"/>
      <c r="T851" s="53"/>
      <c r="AT851" s="17" t="s">
        <v>214</v>
      </c>
      <c r="AU851" s="17" t="s">
        <v>79</v>
      </c>
    </row>
    <row r="852" spans="2:65" s="12" customFormat="1" ht="11.25" x14ac:dyDescent="0.2">
      <c r="B852" s="153"/>
      <c r="D852" s="138" t="s">
        <v>330</v>
      </c>
      <c r="E852" s="154" t="s">
        <v>19</v>
      </c>
      <c r="F852" s="155" t="s">
        <v>1119</v>
      </c>
      <c r="H852" s="154" t="s">
        <v>19</v>
      </c>
      <c r="I852" s="156"/>
      <c r="L852" s="153"/>
      <c r="M852" s="157"/>
      <c r="T852" s="158"/>
      <c r="AT852" s="154" t="s">
        <v>330</v>
      </c>
      <c r="AU852" s="154" t="s">
        <v>79</v>
      </c>
      <c r="AV852" s="12" t="s">
        <v>77</v>
      </c>
      <c r="AW852" s="12" t="s">
        <v>31</v>
      </c>
      <c r="AX852" s="12" t="s">
        <v>69</v>
      </c>
      <c r="AY852" s="154" t="s">
        <v>181</v>
      </c>
    </row>
    <row r="853" spans="2:65" s="13" customFormat="1" ht="11.25" x14ac:dyDescent="0.2">
      <c r="B853" s="159"/>
      <c r="D853" s="138" t="s">
        <v>330</v>
      </c>
      <c r="E853" s="160" t="s">
        <v>19</v>
      </c>
      <c r="F853" s="161" t="s">
        <v>1120</v>
      </c>
      <c r="H853" s="162">
        <v>579.63099999999997</v>
      </c>
      <c r="I853" s="163"/>
      <c r="L853" s="159"/>
      <c r="M853" s="164"/>
      <c r="T853" s="165"/>
      <c r="AT853" s="160" t="s">
        <v>330</v>
      </c>
      <c r="AU853" s="160" t="s">
        <v>79</v>
      </c>
      <c r="AV853" s="13" t="s">
        <v>79</v>
      </c>
      <c r="AW853" s="13" t="s">
        <v>31</v>
      </c>
      <c r="AX853" s="13" t="s">
        <v>69</v>
      </c>
      <c r="AY853" s="160" t="s">
        <v>181</v>
      </c>
    </row>
    <row r="854" spans="2:65" s="14" customFormat="1" ht="11.25" x14ac:dyDescent="0.2">
      <c r="B854" s="166"/>
      <c r="D854" s="138" t="s">
        <v>330</v>
      </c>
      <c r="E854" s="167" t="s">
        <v>19</v>
      </c>
      <c r="F854" s="168" t="s">
        <v>333</v>
      </c>
      <c r="H854" s="169">
        <v>579.63099999999997</v>
      </c>
      <c r="I854" s="170"/>
      <c r="L854" s="166"/>
      <c r="M854" s="171"/>
      <c r="T854" s="172"/>
      <c r="AT854" s="167" t="s">
        <v>330</v>
      </c>
      <c r="AU854" s="167" t="s">
        <v>79</v>
      </c>
      <c r="AV854" s="14" t="s">
        <v>187</v>
      </c>
      <c r="AW854" s="14" t="s">
        <v>31</v>
      </c>
      <c r="AX854" s="14" t="s">
        <v>77</v>
      </c>
      <c r="AY854" s="167" t="s">
        <v>181</v>
      </c>
    </row>
    <row r="855" spans="2:65" s="1" customFormat="1" ht="24.2" customHeight="1" x14ac:dyDescent="0.2">
      <c r="B855" s="32"/>
      <c r="C855" s="125" t="s">
        <v>1121</v>
      </c>
      <c r="D855" s="125" t="s">
        <v>182</v>
      </c>
      <c r="E855" s="126" t="s">
        <v>1122</v>
      </c>
      <c r="F855" s="127" t="s">
        <v>1123</v>
      </c>
      <c r="G855" s="128" t="s">
        <v>438</v>
      </c>
      <c r="H855" s="129">
        <v>12.975</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1124</v>
      </c>
    </row>
    <row r="856" spans="2:65" s="1" customFormat="1" ht="39" x14ac:dyDescent="0.2">
      <c r="B856" s="32"/>
      <c r="D856" s="138" t="s">
        <v>214</v>
      </c>
      <c r="F856" s="139" t="s">
        <v>1118</v>
      </c>
      <c r="I856" s="140"/>
      <c r="L856" s="32"/>
      <c r="M856" s="141"/>
      <c r="T856" s="53"/>
      <c r="AT856" s="17" t="s">
        <v>214</v>
      </c>
      <c r="AU856" s="17" t="s">
        <v>79</v>
      </c>
    </row>
    <row r="857" spans="2:65" s="12" customFormat="1" ht="11.25" x14ac:dyDescent="0.2">
      <c r="B857" s="153"/>
      <c r="D857" s="138" t="s">
        <v>330</v>
      </c>
      <c r="E857" s="154" t="s">
        <v>19</v>
      </c>
      <c r="F857" s="155" t="s">
        <v>1125</v>
      </c>
      <c r="H857" s="154" t="s">
        <v>19</v>
      </c>
      <c r="I857" s="156"/>
      <c r="L857" s="153"/>
      <c r="M857" s="157"/>
      <c r="T857" s="158"/>
      <c r="AT857" s="154" t="s">
        <v>330</v>
      </c>
      <c r="AU857" s="154" t="s">
        <v>79</v>
      </c>
      <c r="AV857" s="12" t="s">
        <v>77</v>
      </c>
      <c r="AW857" s="12" t="s">
        <v>31</v>
      </c>
      <c r="AX857" s="12" t="s">
        <v>69</v>
      </c>
      <c r="AY857" s="154" t="s">
        <v>181</v>
      </c>
    </row>
    <row r="858" spans="2:65" s="13" customFormat="1" ht="11.25" x14ac:dyDescent="0.2">
      <c r="B858" s="159"/>
      <c r="D858" s="138" t="s">
        <v>330</v>
      </c>
      <c r="E858" s="160" t="s">
        <v>19</v>
      </c>
      <c r="F858" s="161" t="s">
        <v>1126</v>
      </c>
      <c r="H858" s="162">
        <v>12.975</v>
      </c>
      <c r="I858" s="163"/>
      <c r="L858" s="159"/>
      <c r="M858" s="164"/>
      <c r="T858" s="165"/>
      <c r="AT858" s="160" t="s">
        <v>330</v>
      </c>
      <c r="AU858" s="160" t="s">
        <v>79</v>
      </c>
      <c r="AV858" s="13" t="s">
        <v>79</v>
      </c>
      <c r="AW858" s="13" t="s">
        <v>31</v>
      </c>
      <c r="AX858" s="13" t="s">
        <v>69</v>
      </c>
      <c r="AY858" s="160" t="s">
        <v>181</v>
      </c>
    </row>
    <row r="859" spans="2:65" s="14" customFormat="1" ht="11.25" x14ac:dyDescent="0.2">
      <c r="B859" s="166"/>
      <c r="D859" s="138" t="s">
        <v>330</v>
      </c>
      <c r="E859" s="167" t="s">
        <v>19</v>
      </c>
      <c r="F859" s="168" t="s">
        <v>333</v>
      </c>
      <c r="H859" s="169">
        <v>12.975</v>
      </c>
      <c r="I859" s="170"/>
      <c r="L859" s="166"/>
      <c r="M859" s="171"/>
      <c r="T859" s="172"/>
      <c r="AT859" s="167" t="s">
        <v>330</v>
      </c>
      <c r="AU859" s="167" t="s">
        <v>79</v>
      </c>
      <c r="AV859" s="14" t="s">
        <v>187</v>
      </c>
      <c r="AW859" s="14" t="s">
        <v>31</v>
      </c>
      <c r="AX859" s="14" t="s">
        <v>77</v>
      </c>
      <c r="AY859" s="167" t="s">
        <v>181</v>
      </c>
    </row>
    <row r="860" spans="2:65" s="1" customFormat="1" ht="24.2" customHeight="1" x14ac:dyDescent="0.2">
      <c r="B860" s="32"/>
      <c r="C860" s="125" t="s">
        <v>619</v>
      </c>
      <c r="D860" s="125" t="s">
        <v>182</v>
      </c>
      <c r="E860" s="126" t="s">
        <v>1127</v>
      </c>
      <c r="F860" s="127" t="s">
        <v>1128</v>
      </c>
      <c r="G860" s="128" t="s">
        <v>438</v>
      </c>
      <c r="H860" s="129">
        <v>3.0209999999999999</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1129</v>
      </c>
    </row>
    <row r="861" spans="2:65" s="1" customFormat="1" ht="58.5" x14ac:dyDescent="0.2">
      <c r="B861" s="32"/>
      <c r="D861" s="138" t="s">
        <v>214</v>
      </c>
      <c r="F861" s="139" t="s">
        <v>1130</v>
      </c>
      <c r="I861" s="140"/>
      <c r="L861" s="32"/>
      <c r="M861" s="141"/>
      <c r="T861" s="53"/>
      <c r="AT861" s="17" t="s">
        <v>214</v>
      </c>
      <c r="AU861" s="17" t="s">
        <v>79</v>
      </c>
    </row>
    <row r="862" spans="2:65" s="12" customFormat="1" ht="11.25" x14ac:dyDescent="0.2">
      <c r="B862" s="153"/>
      <c r="D862" s="138" t="s">
        <v>330</v>
      </c>
      <c r="E862" s="154" t="s">
        <v>19</v>
      </c>
      <c r="F862" s="155" t="s">
        <v>1131</v>
      </c>
      <c r="H862" s="154" t="s">
        <v>19</v>
      </c>
      <c r="I862" s="156"/>
      <c r="L862" s="153"/>
      <c r="M862" s="157"/>
      <c r="T862" s="158"/>
      <c r="AT862" s="154" t="s">
        <v>330</v>
      </c>
      <c r="AU862" s="154" t="s">
        <v>79</v>
      </c>
      <c r="AV862" s="12" t="s">
        <v>77</v>
      </c>
      <c r="AW862" s="12" t="s">
        <v>31</v>
      </c>
      <c r="AX862" s="12" t="s">
        <v>69</v>
      </c>
      <c r="AY862" s="154" t="s">
        <v>181</v>
      </c>
    </row>
    <row r="863" spans="2:65" s="13" customFormat="1" ht="11.25" x14ac:dyDescent="0.2">
      <c r="B863" s="159"/>
      <c r="D863" s="138" t="s">
        <v>330</v>
      </c>
      <c r="E863" s="160" t="s">
        <v>19</v>
      </c>
      <c r="F863" s="161" t="s">
        <v>1073</v>
      </c>
      <c r="H863" s="162">
        <v>3.0209999999999999</v>
      </c>
      <c r="I863" s="163"/>
      <c r="L863" s="159"/>
      <c r="M863" s="164"/>
      <c r="T863" s="165"/>
      <c r="AT863" s="160" t="s">
        <v>330</v>
      </c>
      <c r="AU863" s="160" t="s">
        <v>79</v>
      </c>
      <c r="AV863" s="13" t="s">
        <v>79</v>
      </c>
      <c r="AW863" s="13" t="s">
        <v>31</v>
      </c>
      <c r="AX863" s="13" t="s">
        <v>69</v>
      </c>
      <c r="AY863" s="160" t="s">
        <v>181</v>
      </c>
    </row>
    <row r="864" spans="2:65" s="14" customFormat="1" ht="11.25" x14ac:dyDescent="0.2">
      <c r="B864" s="166"/>
      <c r="D864" s="138" t="s">
        <v>330</v>
      </c>
      <c r="E864" s="167" t="s">
        <v>19</v>
      </c>
      <c r="F864" s="168" t="s">
        <v>333</v>
      </c>
      <c r="H864" s="169">
        <v>3.0209999999999999</v>
      </c>
      <c r="I864" s="170"/>
      <c r="L864" s="166"/>
      <c r="M864" s="171"/>
      <c r="T864" s="172"/>
      <c r="AT864" s="167" t="s">
        <v>330</v>
      </c>
      <c r="AU864" s="167" t="s">
        <v>79</v>
      </c>
      <c r="AV864" s="14" t="s">
        <v>187</v>
      </c>
      <c r="AW864" s="14" t="s">
        <v>31</v>
      </c>
      <c r="AX864" s="14" t="s">
        <v>77</v>
      </c>
      <c r="AY864" s="167" t="s">
        <v>181</v>
      </c>
    </row>
    <row r="865" spans="2:65" s="1" customFormat="1" ht="24.2" customHeight="1" x14ac:dyDescent="0.2">
      <c r="B865" s="32"/>
      <c r="C865" s="125" t="s">
        <v>1132</v>
      </c>
      <c r="D865" s="125" t="s">
        <v>182</v>
      </c>
      <c r="E865" s="126" t="s">
        <v>1133</v>
      </c>
      <c r="F865" s="127" t="s">
        <v>1134</v>
      </c>
      <c r="G865" s="128" t="s">
        <v>438</v>
      </c>
      <c r="H865" s="129">
        <v>4.53</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1135</v>
      </c>
    </row>
    <row r="866" spans="2:65" s="1" customFormat="1" ht="39" x14ac:dyDescent="0.2">
      <c r="B866" s="32"/>
      <c r="D866" s="138" t="s">
        <v>214</v>
      </c>
      <c r="F866" s="139" t="s">
        <v>1118</v>
      </c>
      <c r="I866" s="140"/>
      <c r="L866" s="32"/>
      <c r="M866" s="141"/>
      <c r="T866" s="53"/>
      <c r="AT866" s="17" t="s">
        <v>214</v>
      </c>
      <c r="AU866" s="17" t="s">
        <v>79</v>
      </c>
    </row>
    <row r="867" spans="2:65" s="12" customFormat="1" ht="11.25" x14ac:dyDescent="0.2">
      <c r="B867" s="153"/>
      <c r="D867" s="138" t="s">
        <v>330</v>
      </c>
      <c r="E867" s="154" t="s">
        <v>19</v>
      </c>
      <c r="F867" s="155" t="s">
        <v>1136</v>
      </c>
      <c r="H867" s="154" t="s">
        <v>19</v>
      </c>
      <c r="I867" s="156"/>
      <c r="L867" s="153"/>
      <c r="M867" s="157"/>
      <c r="T867" s="158"/>
      <c r="AT867" s="154" t="s">
        <v>330</v>
      </c>
      <c r="AU867" s="154" t="s">
        <v>79</v>
      </c>
      <c r="AV867" s="12" t="s">
        <v>77</v>
      </c>
      <c r="AW867" s="12" t="s">
        <v>31</v>
      </c>
      <c r="AX867" s="12" t="s">
        <v>69</v>
      </c>
      <c r="AY867" s="154" t="s">
        <v>181</v>
      </c>
    </row>
    <row r="868" spans="2:65" s="13" customFormat="1" ht="11.25" x14ac:dyDescent="0.2">
      <c r="B868" s="159"/>
      <c r="D868" s="138" t="s">
        <v>330</v>
      </c>
      <c r="E868" s="160" t="s">
        <v>19</v>
      </c>
      <c r="F868" s="161" t="s">
        <v>1086</v>
      </c>
      <c r="H868" s="162">
        <v>4.53</v>
      </c>
      <c r="I868" s="163"/>
      <c r="L868" s="159"/>
      <c r="M868" s="164"/>
      <c r="T868" s="165"/>
      <c r="AT868" s="160" t="s">
        <v>330</v>
      </c>
      <c r="AU868" s="160" t="s">
        <v>79</v>
      </c>
      <c r="AV868" s="13" t="s">
        <v>79</v>
      </c>
      <c r="AW868" s="13" t="s">
        <v>31</v>
      </c>
      <c r="AX868" s="13" t="s">
        <v>69</v>
      </c>
      <c r="AY868" s="160" t="s">
        <v>181</v>
      </c>
    </row>
    <row r="869" spans="2:65" s="14" customFormat="1" ht="11.25" x14ac:dyDescent="0.2">
      <c r="B869" s="166"/>
      <c r="D869" s="138" t="s">
        <v>330</v>
      </c>
      <c r="E869" s="167" t="s">
        <v>19</v>
      </c>
      <c r="F869" s="168" t="s">
        <v>333</v>
      </c>
      <c r="H869" s="169">
        <v>4.53</v>
      </c>
      <c r="I869" s="170"/>
      <c r="L869" s="166"/>
      <c r="M869" s="171"/>
      <c r="T869" s="172"/>
      <c r="AT869" s="167" t="s">
        <v>330</v>
      </c>
      <c r="AU869" s="167" t="s">
        <v>79</v>
      </c>
      <c r="AV869" s="14" t="s">
        <v>187</v>
      </c>
      <c r="AW869" s="14" t="s">
        <v>31</v>
      </c>
      <c r="AX869" s="14" t="s">
        <v>77</v>
      </c>
      <c r="AY869" s="167" t="s">
        <v>181</v>
      </c>
    </row>
    <row r="870" spans="2:65" s="1" customFormat="1" ht="16.5" customHeight="1" x14ac:dyDescent="0.2">
      <c r="B870" s="32"/>
      <c r="C870" s="125" t="s">
        <v>625</v>
      </c>
      <c r="D870" s="125" t="s">
        <v>182</v>
      </c>
      <c r="E870" s="126" t="s">
        <v>1137</v>
      </c>
      <c r="F870" s="127" t="s">
        <v>1138</v>
      </c>
      <c r="G870" s="128" t="s">
        <v>438</v>
      </c>
      <c r="H870" s="129">
        <v>20.963999999999999</v>
      </c>
      <c r="I870" s="130"/>
      <c r="J870" s="131">
        <f>ROUND(I870*H870,2)</f>
        <v>0</v>
      </c>
      <c r="K870" s="127" t="s">
        <v>327</v>
      </c>
      <c r="L870" s="32"/>
      <c r="M870" s="132" t="s">
        <v>19</v>
      </c>
      <c r="N870" s="133" t="s">
        <v>40</v>
      </c>
      <c r="P870" s="134">
        <f>O870*H870</f>
        <v>0</v>
      </c>
      <c r="Q870" s="134">
        <v>0</v>
      </c>
      <c r="R870" s="134">
        <f>Q870*H870</f>
        <v>0</v>
      </c>
      <c r="S870" s="134">
        <v>0</v>
      </c>
      <c r="T870" s="135">
        <f>S870*H870</f>
        <v>0</v>
      </c>
      <c r="AR870" s="136" t="s">
        <v>187</v>
      </c>
      <c r="AT870" s="136" t="s">
        <v>182</v>
      </c>
      <c r="AU870" s="136" t="s">
        <v>79</v>
      </c>
      <c r="AY870" s="17" t="s">
        <v>181</v>
      </c>
      <c r="BE870" s="137">
        <f>IF(N870="základní",J870,0)</f>
        <v>0</v>
      </c>
      <c r="BF870" s="137">
        <f>IF(N870="snížená",J870,0)</f>
        <v>0</v>
      </c>
      <c r="BG870" s="137">
        <f>IF(N870="zákl. přenesená",J870,0)</f>
        <v>0</v>
      </c>
      <c r="BH870" s="137">
        <f>IF(N870="sníž. přenesená",J870,0)</f>
        <v>0</v>
      </c>
      <c r="BI870" s="137">
        <f>IF(N870="nulová",J870,0)</f>
        <v>0</v>
      </c>
      <c r="BJ870" s="17" t="s">
        <v>77</v>
      </c>
      <c r="BK870" s="137">
        <f>ROUND(I870*H870,2)</f>
        <v>0</v>
      </c>
      <c r="BL870" s="17" t="s">
        <v>187</v>
      </c>
      <c r="BM870" s="136" t="s">
        <v>1139</v>
      </c>
    </row>
    <row r="871" spans="2:65" s="1" customFormat="1" ht="11.25" x14ac:dyDescent="0.2">
      <c r="B871" s="32"/>
      <c r="D871" s="151" t="s">
        <v>328</v>
      </c>
      <c r="F871" s="152" t="s">
        <v>1140</v>
      </c>
      <c r="I871" s="140"/>
      <c r="L871" s="32"/>
      <c r="M871" s="141"/>
      <c r="T871" s="53"/>
      <c r="AT871" s="17" t="s">
        <v>328</v>
      </c>
      <c r="AU871" s="17" t="s">
        <v>79</v>
      </c>
    </row>
    <row r="872" spans="2:65" s="1" customFormat="1" ht="39" x14ac:dyDescent="0.2">
      <c r="B872" s="32"/>
      <c r="D872" s="138" t="s">
        <v>214</v>
      </c>
      <c r="F872" s="139" t="s">
        <v>1118</v>
      </c>
      <c r="I872" s="140"/>
      <c r="L872" s="32"/>
      <c r="M872" s="141"/>
      <c r="T872" s="53"/>
      <c r="AT872" s="17" t="s">
        <v>214</v>
      </c>
      <c r="AU872" s="17" t="s">
        <v>79</v>
      </c>
    </row>
    <row r="873" spans="2:65" s="12" customFormat="1" ht="11.25" x14ac:dyDescent="0.2">
      <c r="B873" s="153"/>
      <c r="D873" s="138" t="s">
        <v>330</v>
      </c>
      <c r="E873" s="154" t="s">
        <v>19</v>
      </c>
      <c r="F873" s="155" t="s">
        <v>1141</v>
      </c>
      <c r="H873" s="154" t="s">
        <v>19</v>
      </c>
      <c r="I873" s="156"/>
      <c r="L873" s="153"/>
      <c r="M873" s="157"/>
      <c r="T873" s="158"/>
      <c r="AT873" s="154" t="s">
        <v>330</v>
      </c>
      <c r="AU873" s="154" t="s">
        <v>79</v>
      </c>
      <c r="AV873" s="12" t="s">
        <v>77</v>
      </c>
      <c r="AW873" s="12" t="s">
        <v>31</v>
      </c>
      <c r="AX873" s="12" t="s">
        <v>69</v>
      </c>
      <c r="AY873" s="154" t="s">
        <v>181</v>
      </c>
    </row>
    <row r="874" spans="2:65" s="13" customFormat="1" ht="11.25" x14ac:dyDescent="0.2">
      <c r="B874" s="159"/>
      <c r="D874" s="138" t="s">
        <v>330</v>
      </c>
      <c r="E874" s="160" t="s">
        <v>19</v>
      </c>
      <c r="F874" s="161" t="s">
        <v>1142</v>
      </c>
      <c r="H874" s="162">
        <v>14.8</v>
      </c>
      <c r="I874" s="163"/>
      <c r="L874" s="159"/>
      <c r="M874" s="164"/>
      <c r="T874" s="165"/>
      <c r="AT874" s="160" t="s">
        <v>330</v>
      </c>
      <c r="AU874" s="160" t="s">
        <v>79</v>
      </c>
      <c r="AV874" s="13" t="s">
        <v>79</v>
      </c>
      <c r="AW874" s="13" t="s">
        <v>31</v>
      </c>
      <c r="AX874" s="13" t="s">
        <v>69</v>
      </c>
      <c r="AY874" s="160" t="s">
        <v>181</v>
      </c>
    </row>
    <row r="875" spans="2:65" s="13" customFormat="1" ht="11.25" x14ac:dyDescent="0.2">
      <c r="B875" s="159"/>
      <c r="D875" s="138" t="s">
        <v>330</v>
      </c>
      <c r="E875" s="160" t="s">
        <v>19</v>
      </c>
      <c r="F875" s="161" t="s">
        <v>1143</v>
      </c>
      <c r="H875" s="162">
        <v>6.1639999999999997</v>
      </c>
      <c r="I875" s="163"/>
      <c r="L875" s="159"/>
      <c r="M875" s="164"/>
      <c r="T875" s="165"/>
      <c r="AT875" s="160" t="s">
        <v>330</v>
      </c>
      <c r="AU875" s="160" t="s">
        <v>79</v>
      </c>
      <c r="AV875" s="13" t="s">
        <v>79</v>
      </c>
      <c r="AW875" s="13" t="s">
        <v>31</v>
      </c>
      <c r="AX875" s="13" t="s">
        <v>69</v>
      </c>
      <c r="AY875" s="160" t="s">
        <v>181</v>
      </c>
    </row>
    <row r="876" spans="2:65" s="14" customFormat="1" ht="11.25" x14ac:dyDescent="0.2">
      <c r="B876" s="166"/>
      <c r="D876" s="138" t="s">
        <v>330</v>
      </c>
      <c r="E876" s="167" t="s">
        <v>19</v>
      </c>
      <c r="F876" s="168" t="s">
        <v>333</v>
      </c>
      <c r="H876" s="169">
        <v>20.963999999999999</v>
      </c>
      <c r="I876" s="170"/>
      <c r="L876" s="166"/>
      <c r="M876" s="171"/>
      <c r="T876" s="172"/>
      <c r="AT876" s="167" t="s">
        <v>330</v>
      </c>
      <c r="AU876" s="167" t="s">
        <v>79</v>
      </c>
      <c r="AV876" s="14" t="s">
        <v>187</v>
      </c>
      <c r="AW876" s="14" t="s">
        <v>31</v>
      </c>
      <c r="AX876" s="14" t="s">
        <v>77</v>
      </c>
      <c r="AY876" s="167" t="s">
        <v>181</v>
      </c>
    </row>
    <row r="877" spans="2:65" s="1" customFormat="1" ht="24.2" customHeight="1" x14ac:dyDescent="0.2">
      <c r="B877" s="32"/>
      <c r="C877" s="125" t="s">
        <v>1144</v>
      </c>
      <c r="D877" s="125" t="s">
        <v>182</v>
      </c>
      <c r="E877" s="126" t="s">
        <v>1145</v>
      </c>
      <c r="F877" s="127" t="s">
        <v>1146</v>
      </c>
      <c r="G877" s="128" t="s">
        <v>438</v>
      </c>
      <c r="H877" s="129">
        <v>3</v>
      </c>
      <c r="I877" s="130"/>
      <c r="J877" s="131">
        <f>ROUND(I877*H877,2)</f>
        <v>0</v>
      </c>
      <c r="K877" s="127" t="s">
        <v>327</v>
      </c>
      <c r="L877" s="32"/>
      <c r="M877" s="132" t="s">
        <v>19</v>
      </c>
      <c r="N877" s="133" t="s">
        <v>40</v>
      </c>
      <c r="P877" s="134">
        <f>O877*H877</f>
        <v>0</v>
      </c>
      <c r="Q877" s="134">
        <v>0</v>
      </c>
      <c r="R877" s="134">
        <f>Q877*H877</f>
        <v>0</v>
      </c>
      <c r="S877" s="134">
        <v>0</v>
      </c>
      <c r="T877" s="135">
        <f>S877*H877</f>
        <v>0</v>
      </c>
      <c r="AR877" s="136" t="s">
        <v>187</v>
      </c>
      <c r="AT877" s="136" t="s">
        <v>182</v>
      </c>
      <c r="AU877" s="136" t="s">
        <v>79</v>
      </c>
      <c r="AY877" s="17" t="s">
        <v>181</v>
      </c>
      <c r="BE877" s="137">
        <f>IF(N877="základní",J877,0)</f>
        <v>0</v>
      </c>
      <c r="BF877" s="137">
        <f>IF(N877="snížená",J877,0)</f>
        <v>0</v>
      </c>
      <c r="BG877" s="137">
        <f>IF(N877="zákl. přenesená",J877,0)</f>
        <v>0</v>
      </c>
      <c r="BH877" s="137">
        <f>IF(N877="sníž. přenesená",J877,0)</f>
        <v>0</v>
      </c>
      <c r="BI877" s="137">
        <f>IF(N877="nulová",J877,0)</f>
        <v>0</v>
      </c>
      <c r="BJ877" s="17" t="s">
        <v>77</v>
      </c>
      <c r="BK877" s="137">
        <f>ROUND(I877*H877,2)</f>
        <v>0</v>
      </c>
      <c r="BL877" s="17" t="s">
        <v>187</v>
      </c>
      <c r="BM877" s="136" t="s">
        <v>1147</v>
      </c>
    </row>
    <row r="878" spans="2:65" s="1" customFormat="1" ht="11.25" x14ac:dyDescent="0.2">
      <c r="B878" s="32"/>
      <c r="D878" s="151" t="s">
        <v>328</v>
      </c>
      <c r="F878" s="152" t="s">
        <v>1148</v>
      </c>
      <c r="I878" s="140"/>
      <c r="L878" s="32"/>
      <c r="M878" s="141"/>
      <c r="T878" s="53"/>
      <c r="AT878" s="17" t="s">
        <v>328</v>
      </c>
      <c r="AU878" s="17" t="s">
        <v>79</v>
      </c>
    </row>
    <row r="879" spans="2:65" s="12" customFormat="1" ht="11.25" x14ac:dyDescent="0.2">
      <c r="B879" s="153"/>
      <c r="D879" s="138" t="s">
        <v>330</v>
      </c>
      <c r="E879" s="154" t="s">
        <v>19</v>
      </c>
      <c r="F879" s="155" t="s">
        <v>1149</v>
      </c>
      <c r="H879" s="154" t="s">
        <v>19</v>
      </c>
      <c r="I879" s="156"/>
      <c r="L879" s="153"/>
      <c r="M879" s="157"/>
      <c r="T879" s="158"/>
      <c r="AT879" s="154" t="s">
        <v>330</v>
      </c>
      <c r="AU879" s="154" t="s">
        <v>79</v>
      </c>
      <c r="AV879" s="12" t="s">
        <v>77</v>
      </c>
      <c r="AW879" s="12" t="s">
        <v>31</v>
      </c>
      <c r="AX879" s="12" t="s">
        <v>69</v>
      </c>
      <c r="AY879" s="154" t="s">
        <v>181</v>
      </c>
    </row>
    <row r="880" spans="2:65" s="13" customFormat="1" ht="11.25" x14ac:dyDescent="0.2">
      <c r="B880" s="159"/>
      <c r="D880" s="138" t="s">
        <v>330</v>
      </c>
      <c r="E880" s="160" t="s">
        <v>19</v>
      </c>
      <c r="F880" s="161" t="s">
        <v>1079</v>
      </c>
      <c r="H880" s="162">
        <v>3</v>
      </c>
      <c r="I880" s="163"/>
      <c r="L880" s="159"/>
      <c r="M880" s="164"/>
      <c r="T880" s="165"/>
      <c r="AT880" s="160" t="s">
        <v>330</v>
      </c>
      <c r="AU880" s="160" t="s">
        <v>79</v>
      </c>
      <c r="AV880" s="13" t="s">
        <v>79</v>
      </c>
      <c r="AW880" s="13" t="s">
        <v>31</v>
      </c>
      <c r="AX880" s="13" t="s">
        <v>69</v>
      </c>
      <c r="AY880" s="160" t="s">
        <v>181</v>
      </c>
    </row>
    <row r="881" spans="2:65" s="14" customFormat="1" ht="11.25" x14ac:dyDescent="0.2">
      <c r="B881" s="166"/>
      <c r="D881" s="138" t="s">
        <v>330</v>
      </c>
      <c r="E881" s="167" t="s">
        <v>19</v>
      </c>
      <c r="F881" s="168" t="s">
        <v>333</v>
      </c>
      <c r="H881" s="169">
        <v>3</v>
      </c>
      <c r="I881" s="170"/>
      <c r="L881" s="166"/>
      <c r="M881" s="171"/>
      <c r="T881" s="172"/>
      <c r="AT881" s="167" t="s">
        <v>330</v>
      </c>
      <c r="AU881" s="167" t="s">
        <v>79</v>
      </c>
      <c r="AV881" s="14" t="s">
        <v>187</v>
      </c>
      <c r="AW881" s="14" t="s">
        <v>31</v>
      </c>
      <c r="AX881" s="14" t="s">
        <v>77</v>
      </c>
      <c r="AY881" s="167" t="s">
        <v>181</v>
      </c>
    </row>
    <row r="882" spans="2:65" s="1" customFormat="1" ht="16.5" customHeight="1" x14ac:dyDescent="0.2">
      <c r="B882" s="32"/>
      <c r="C882" s="125" t="s">
        <v>1007</v>
      </c>
      <c r="D882" s="125" t="s">
        <v>182</v>
      </c>
      <c r="E882" s="126" t="s">
        <v>1150</v>
      </c>
      <c r="F882" s="127" t="s">
        <v>1151</v>
      </c>
      <c r="G882" s="128" t="s">
        <v>438</v>
      </c>
      <c r="H882" s="129">
        <v>3</v>
      </c>
      <c r="I882" s="130"/>
      <c r="J882" s="131">
        <f>ROUND(I882*H882,2)</f>
        <v>0</v>
      </c>
      <c r="K882" s="127" t="s">
        <v>186</v>
      </c>
      <c r="L882" s="32"/>
      <c r="M882" s="132" t="s">
        <v>19</v>
      </c>
      <c r="N882" s="133" t="s">
        <v>40</v>
      </c>
      <c r="P882" s="134">
        <f>O882*H882</f>
        <v>0</v>
      </c>
      <c r="Q882" s="134">
        <v>0</v>
      </c>
      <c r="R882" s="134">
        <f>Q882*H882</f>
        <v>0</v>
      </c>
      <c r="S882" s="134">
        <v>0</v>
      </c>
      <c r="T882" s="135">
        <f>S882*H882</f>
        <v>0</v>
      </c>
      <c r="AR882" s="136" t="s">
        <v>187</v>
      </c>
      <c r="AT882" s="136" t="s">
        <v>182</v>
      </c>
      <c r="AU882" s="136" t="s">
        <v>79</v>
      </c>
      <c r="AY882" s="17" t="s">
        <v>181</v>
      </c>
      <c r="BE882" s="137">
        <f>IF(N882="základní",J882,0)</f>
        <v>0</v>
      </c>
      <c r="BF882" s="137">
        <f>IF(N882="snížená",J882,0)</f>
        <v>0</v>
      </c>
      <c r="BG882" s="137">
        <f>IF(N882="zákl. přenesená",J882,0)</f>
        <v>0</v>
      </c>
      <c r="BH882" s="137">
        <f>IF(N882="sníž. přenesená",J882,0)</f>
        <v>0</v>
      </c>
      <c r="BI882" s="137">
        <f>IF(N882="nulová",J882,0)</f>
        <v>0</v>
      </c>
      <c r="BJ882" s="17" t="s">
        <v>77</v>
      </c>
      <c r="BK882" s="137">
        <f>ROUND(I882*H882,2)</f>
        <v>0</v>
      </c>
      <c r="BL882" s="17" t="s">
        <v>187</v>
      </c>
      <c r="BM882" s="136" t="s">
        <v>1152</v>
      </c>
    </row>
    <row r="883" spans="2:65" s="1" customFormat="1" ht="175.5" x14ac:dyDescent="0.2">
      <c r="B883" s="32"/>
      <c r="D883" s="138" t="s">
        <v>214</v>
      </c>
      <c r="F883" s="139" t="s">
        <v>1153</v>
      </c>
      <c r="I883" s="140"/>
      <c r="L883" s="32"/>
      <c r="M883" s="141"/>
      <c r="T883" s="53"/>
      <c r="AT883" s="17" t="s">
        <v>214</v>
      </c>
      <c r="AU883" s="17" t="s">
        <v>79</v>
      </c>
    </row>
    <row r="884" spans="2:65" s="12" customFormat="1" ht="11.25" x14ac:dyDescent="0.2">
      <c r="B884" s="153"/>
      <c r="D884" s="138" t="s">
        <v>330</v>
      </c>
      <c r="E884" s="154" t="s">
        <v>19</v>
      </c>
      <c r="F884" s="155" t="s">
        <v>1154</v>
      </c>
      <c r="H884" s="154" t="s">
        <v>19</v>
      </c>
      <c r="I884" s="156"/>
      <c r="L884" s="153"/>
      <c r="M884" s="157"/>
      <c r="T884" s="158"/>
      <c r="AT884" s="154" t="s">
        <v>330</v>
      </c>
      <c r="AU884" s="154" t="s">
        <v>79</v>
      </c>
      <c r="AV884" s="12" t="s">
        <v>77</v>
      </c>
      <c r="AW884" s="12" t="s">
        <v>31</v>
      </c>
      <c r="AX884" s="12" t="s">
        <v>69</v>
      </c>
      <c r="AY884" s="154" t="s">
        <v>181</v>
      </c>
    </row>
    <row r="885" spans="2:65" s="13" customFormat="1" ht="22.5" x14ac:dyDescent="0.2">
      <c r="B885" s="159"/>
      <c r="D885" s="138" t="s">
        <v>330</v>
      </c>
      <c r="E885" s="160" t="s">
        <v>19</v>
      </c>
      <c r="F885" s="161" t="s">
        <v>1155</v>
      </c>
      <c r="H885" s="162">
        <v>3</v>
      </c>
      <c r="I885" s="163"/>
      <c r="L885" s="159"/>
      <c r="M885" s="164"/>
      <c r="T885" s="165"/>
      <c r="AT885" s="160" t="s">
        <v>330</v>
      </c>
      <c r="AU885" s="160" t="s">
        <v>79</v>
      </c>
      <c r="AV885" s="13" t="s">
        <v>79</v>
      </c>
      <c r="AW885" s="13" t="s">
        <v>31</v>
      </c>
      <c r="AX885" s="13" t="s">
        <v>69</v>
      </c>
      <c r="AY885" s="160" t="s">
        <v>181</v>
      </c>
    </row>
    <row r="886" spans="2:65" s="14" customFormat="1" ht="11.25" x14ac:dyDescent="0.2">
      <c r="B886" s="166"/>
      <c r="D886" s="138" t="s">
        <v>330</v>
      </c>
      <c r="E886" s="167" t="s">
        <v>19</v>
      </c>
      <c r="F886" s="168" t="s">
        <v>333</v>
      </c>
      <c r="H886" s="169">
        <v>3</v>
      </c>
      <c r="I886" s="170"/>
      <c r="L886" s="166"/>
      <c r="M886" s="171"/>
      <c r="T886" s="172"/>
      <c r="AT886" s="167" t="s">
        <v>330</v>
      </c>
      <c r="AU886" s="167" t="s">
        <v>79</v>
      </c>
      <c r="AV886" s="14" t="s">
        <v>187</v>
      </c>
      <c r="AW886" s="14" t="s">
        <v>31</v>
      </c>
      <c r="AX886" s="14" t="s">
        <v>77</v>
      </c>
      <c r="AY886" s="167" t="s">
        <v>181</v>
      </c>
    </row>
    <row r="887" spans="2:65" s="12" customFormat="1" ht="11.25" x14ac:dyDescent="0.2">
      <c r="B887" s="153"/>
      <c r="D887" s="138" t="s">
        <v>330</v>
      </c>
      <c r="E887" s="154" t="s">
        <v>19</v>
      </c>
      <c r="F887" s="155" t="s">
        <v>1156</v>
      </c>
      <c r="H887" s="154" t="s">
        <v>19</v>
      </c>
      <c r="I887" s="156"/>
      <c r="L887" s="153"/>
      <c r="M887" s="157"/>
      <c r="T887" s="158"/>
      <c r="AT887" s="154" t="s">
        <v>330</v>
      </c>
      <c r="AU887" s="154" t="s">
        <v>79</v>
      </c>
      <c r="AV887" s="12" t="s">
        <v>77</v>
      </c>
      <c r="AW887" s="12" t="s">
        <v>31</v>
      </c>
      <c r="AX887" s="12" t="s">
        <v>69</v>
      </c>
      <c r="AY887" s="154" t="s">
        <v>181</v>
      </c>
    </row>
    <row r="888" spans="2:65" s="10" customFormat="1" ht="22.9" customHeight="1" x14ac:dyDescent="0.2">
      <c r="B888" s="115"/>
      <c r="D888" s="116" t="s">
        <v>68</v>
      </c>
      <c r="E888" s="149" t="s">
        <v>947</v>
      </c>
      <c r="F888" s="149" t="s">
        <v>1157</v>
      </c>
      <c r="I888" s="118"/>
      <c r="J888" s="150">
        <f>BK888</f>
        <v>0</v>
      </c>
      <c r="L888" s="115"/>
      <c r="M888" s="120"/>
      <c r="P888" s="121">
        <f>SUM(P889:P898)</f>
        <v>0</v>
      </c>
      <c r="R888" s="121">
        <f>SUM(R889:R898)</f>
        <v>0</v>
      </c>
      <c r="T888" s="122">
        <f>SUM(T889:T898)</f>
        <v>0</v>
      </c>
      <c r="AR888" s="116" t="s">
        <v>77</v>
      </c>
      <c r="AT888" s="123" t="s">
        <v>68</v>
      </c>
      <c r="AU888" s="123" t="s">
        <v>77</v>
      </c>
      <c r="AY888" s="116" t="s">
        <v>181</v>
      </c>
      <c r="BK888" s="124">
        <f>SUM(BK889:BK898)</f>
        <v>0</v>
      </c>
    </row>
    <row r="889" spans="2:65" s="1" customFormat="1" ht="16.5" customHeight="1" x14ac:dyDescent="0.2">
      <c r="B889" s="32"/>
      <c r="C889" s="125" t="s">
        <v>1158</v>
      </c>
      <c r="D889" s="125" t="s">
        <v>182</v>
      </c>
      <c r="E889" s="126" t="s">
        <v>1159</v>
      </c>
      <c r="F889" s="127" t="s">
        <v>1160</v>
      </c>
      <c r="G889" s="128" t="s">
        <v>438</v>
      </c>
      <c r="H889" s="129">
        <v>9.5310000000000006</v>
      </c>
      <c r="I889" s="130"/>
      <c r="J889" s="131">
        <f>ROUND(I889*H889,2)</f>
        <v>0</v>
      </c>
      <c r="K889" s="127" t="s">
        <v>327</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1161</v>
      </c>
    </row>
    <row r="890" spans="2:65" s="1" customFormat="1" ht="11.25" x14ac:dyDescent="0.2">
      <c r="B890" s="32"/>
      <c r="D890" s="151" t="s">
        <v>328</v>
      </c>
      <c r="F890" s="152" t="s">
        <v>1162</v>
      </c>
      <c r="I890" s="140"/>
      <c r="L890" s="32"/>
      <c r="M890" s="141"/>
      <c r="T890" s="53"/>
      <c r="AT890" s="17" t="s">
        <v>328</v>
      </c>
      <c r="AU890" s="17" t="s">
        <v>79</v>
      </c>
    </row>
    <row r="891" spans="2:65" s="1" customFormat="1" ht="16.5" customHeight="1" x14ac:dyDescent="0.2">
      <c r="B891" s="32"/>
      <c r="C891" s="125" t="s">
        <v>1163</v>
      </c>
      <c r="D891" s="125" t="s">
        <v>182</v>
      </c>
      <c r="E891" s="126" t="s">
        <v>1164</v>
      </c>
      <c r="F891" s="127" t="s">
        <v>1165</v>
      </c>
      <c r="G891" s="128" t="s">
        <v>185</v>
      </c>
      <c r="H891" s="129">
        <v>1</v>
      </c>
      <c r="I891" s="130"/>
      <c r="J891" s="131">
        <f>ROUND(I891*H891,2)</f>
        <v>0</v>
      </c>
      <c r="K891" s="127" t="s">
        <v>186</v>
      </c>
      <c r="L891" s="32"/>
      <c r="M891" s="132" t="s">
        <v>19</v>
      </c>
      <c r="N891" s="133" t="s">
        <v>40</v>
      </c>
      <c r="P891" s="134">
        <f>O891*H891</f>
        <v>0</v>
      </c>
      <c r="Q891" s="134">
        <v>0</v>
      </c>
      <c r="R891" s="134">
        <f>Q891*H891</f>
        <v>0</v>
      </c>
      <c r="S891" s="134">
        <v>0</v>
      </c>
      <c r="T891" s="135">
        <f>S891*H891</f>
        <v>0</v>
      </c>
      <c r="AR891" s="136" t="s">
        <v>187</v>
      </c>
      <c r="AT891" s="136" t="s">
        <v>182</v>
      </c>
      <c r="AU891" s="136" t="s">
        <v>79</v>
      </c>
      <c r="AY891" s="17" t="s">
        <v>181</v>
      </c>
      <c r="BE891" s="137">
        <f>IF(N891="základní",J891,0)</f>
        <v>0</v>
      </c>
      <c r="BF891" s="137">
        <f>IF(N891="snížená",J891,0)</f>
        <v>0</v>
      </c>
      <c r="BG891" s="137">
        <f>IF(N891="zákl. přenesená",J891,0)</f>
        <v>0</v>
      </c>
      <c r="BH891" s="137">
        <f>IF(N891="sníž. přenesená",J891,0)</f>
        <v>0</v>
      </c>
      <c r="BI891" s="137">
        <f>IF(N891="nulová",J891,0)</f>
        <v>0</v>
      </c>
      <c r="BJ891" s="17" t="s">
        <v>77</v>
      </c>
      <c r="BK891" s="137">
        <f>ROUND(I891*H891,2)</f>
        <v>0</v>
      </c>
      <c r="BL891" s="17" t="s">
        <v>187</v>
      </c>
      <c r="BM891" s="136" t="s">
        <v>1166</v>
      </c>
    </row>
    <row r="892" spans="2:65" s="1" customFormat="1" ht="58.5" x14ac:dyDescent="0.2">
      <c r="B892" s="32"/>
      <c r="D892" s="138" t="s">
        <v>214</v>
      </c>
      <c r="F892" s="139" t="s">
        <v>1167</v>
      </c>
      <c r="I892" s="140"/>
      <c r="L892" s="32"/>
      <c r="M892" s="141"/>
      <c r="T892" s="53"/>
      <c r="AT892" s="17" t="s">
        <v>214</v>
      </c>
      <c r="AU892" s="17" t="s">
        <v>79</v>
      </c>
    </row>
    <row r="893" spans="2:65" s="13" customFormat="1" ht="22.5" x14ac:dyDescent="0.2">
      <c r="B893" s="159"/>
      <c r="D893" s="138" t="s">
        <v>330</v>
      </c>
      <c r="E893" s="160" t="s">
        <v>19</v>
      </c>
      <c r="F893" s="161" t="s">
        <v>1168</v>
      </c>
      <c r="H893" s="162">
        <v>1</v>
      </c>
      <c r="I893" s="163"/>
      <c r="L893" s="159"/>
      <c r="M893" s="164"/>
      <c r="T893" s="165"/>
      <c r="AT893" s="160" t="s">
        <v>330</v>
      </c>
      <c r="AU893" s="160" t="s">
        <v>79</v>
      </c>
      <c r="AV893" s="13" t="s">
        <v>79</v>
      </c>
      <c r="AW893" s="13" t="s">
        <v>31</v>
      </c>
      <c r="AX893" s="13" t="s">
        <v>69</v>
      </c>
      <c r="AY893" s="160" t="s">
        <v>181</v>
      </c>
    </row>
    <row r="894" spans="2:65" s="14" customFormat="1" ht="11.25" x14ac:dyDescent="0.2">
      <c r="B894" s="166"/>
      <c r="D894" s="138" t="s">
        <v>330</v>
      </c>
      <c r="E894" s="167" t="s">
        <v>19</v>
      </c>
      <c r="F894" s="168" t="s">
        <v>333</v>
      </c>
      <c r="H894" s="169">
        <v>1</v>
      </c>
      <c r="I894" s="170"/>
      <c r="L894" s="166"/>
      <c r="M894" s="171"/>
      <c r="T894" s="172"/>
      <c r="AT894" s="167" t="s">
        <v>330</v>
      </c>
      <c r="AU894" s="167" t="s">
        <v>79</v>
      </c>
      <c r="AV894" s="14" t="s">
        <v>187</v>
      </c>
      <c r="AW894" s="14" t="s">
        <v>31</v>
      </c>
      <c r="AX894" s="14" t="s">
        <v>77</v>
      </c>
      <c r="AY894" s="167" t="s">
        <v>181</v>
      </c>
    </row>
    <row r="895" spans="2:65" s="1" customFormat="1" ht="16.5" customHeight="1" x14ac:dyDescent="0.2">
      <c r="B895" s="32"/>
      <c r="C895" s="125" t="s">
        <v>637</v>
      </c>
      <c r="D895" s="125" t="s">
        <v>182</v>
      </c>
      <c r="E895" s="126" t="s">
        <v>1169</v>
      </c>
      <c r="F895" s="127" t="s">
        <v>1170</v>
      </c>
      <c r="G895" s="128" t="s">
        <v>1053</v>
      </c>
      <c r="H895" s="129">
        <v>20</v>
      </c>
      <c r="I895" s="130"/>
      <c r="J895" s="131">
        <f>ROUND(I895*H895,2)</f>
        <v>0</v>
      </c>
      <c r="K895" s="127" t="s">
        <v>327</v>
      </c>
      <c r="L895" s="32"/>
      <c r="M895" s="132" t="s">
        <v>19</v>
      </c>
      <c r="N895" s="133" t="s">
        <v>40</v>
      </c>
      <c r="P895" s="134">
        <f>O895*H895</f>
        <v>0</v>
      </c>
      <c r="Q895" s="134">
        <v>0</v>
      </c>
      <c r="R895" s="134">
        <f>Q895*H895</f>
        <v>0</v>
      </c>
      <c r="S895" s="134">
        <v>0</v>
      </c>
      <c r="T895" s="135">
        <f>S895*H895</f>
        <v>0</v>
      </c>
      <c r="AR895" s="136" t="s">
        <v>187</v>
      </c>
      <c r="AT895" s="136" t="s">
        <v>182</v>
      </c>
      <c r="AU895" s="136" t="s">
        <v>79</v>
      </c>
      <c r="AY895" s="17" t="s">
        <v>181</v>
      </c>
      <c r="BE895" s="137">
        <f>IF(N895="základní",J895,0)</f>
        <v>0</v>
      </c>
      <c r="BF895" s="137">
        <f>IF(N895="snížená",J895,0)</f>
        <v>0</v>
      </c>
      <c r="BG895" s="137">
        <f>IF(N895="zákl. přenesená",J895,0)</f>
        <v>0</v>
      </c>
      <c r="BH895" s="137">
        <f>IF(N895="sníž. přenesená",J895,0)</f>
        <v>0</v>
      </c>
      <c r="BI895" s="137">
        <f>IF(N895="nulová",J895,0)</f>
        <v>0</v>
      </c>
      <c r="BJ895" s="17" t="s">
        <v>77</v>
      </c>
      <c r="BK895" s="137">
        <f>ROUND(I895*H895,2)</f>
        <v>0</v>
      </c>
      <c r="BL895" s="17" t="s">
        <v>187</v>
      </c>
      <c r="BM895" s="136" t="s">
        <v>1171</v>
      </c>
    </row>
    <row r="896" spans="2:65" s="1" customFormat="1" ht="11.25" x14ac:dyDescent="0.2">
      <c r="B896" s="32"/>
      <c r="D896" s="151" t="s">
        <v>328</v>
      </c>
      <c r="F896" s="152" t="s">
        <v>1172</v>
      </c>
      <c r="I896" s="140"/>
      <c r="L896" s="32"/>
      <c r="M896" s="141"/>
      <c r="T896" s="53"/>
      <c r="AT896" s="17" t="s">
        <v>328</v>
      </c>
      <c r="AU896" s="17" t="s">
        <v>79</v>
      </c>
    </row>
    <row r="897" spans="2:65" s="13" customFormat="1" ht="22.5" x14ac:dyDescent="0.2">
      <c r="B897" s="159"/>
      <c r="D897" s="138" t="s">
        <v>330</v>
      </c>
      <c r="E897" s="160" t="s">
        <v>19</v>
      </c>
      <c r="F897" s="161" t="s">
        <v>1173</v>
      </c>
      <c r="H897" s="162">
        <v>20</v>
      </c>
      <c r="I897" s="163"/>
      <c r="L897" s="159"/>
      <c r="M897" s="164"/>
      <c r="T897" s="165"/>
      <c r="AT897" s="160" t="s">
        <v>330</v>
      </c>
      <c r="AU897" s="160" t="s">
        <v>79</v>
      </c>
      <c r="AV897" s="13" t="s">
        <v>79</v>
      </c>
      <c r="AW897" s="13" t="s">
        <v>31</v>
      </c>
      <c r="AX897" s="13" t="s">
        <v>69</v>
      </c>
      <c r="AY897" s="160" t="s">
        <v>181</v>
      </c>
    </row>
    <row r="898" spans="2:65" s="14" customFormat="1" ht="11.25" x14ac:dyDescent="0.2">
      <c r="B898" s="166"/>
      <c r="D898" s="138" t="s">
        <v>330</v>
      </c>
      <c r="E898" s="167" t="s">
        <v>19</v>
      </c>
      <c r="F898" s="168" t="s">
        <v>333</v>
      </c>
      <c r="H898" s="169">
        <v>20</v>
      </c>
      <c r="I898" s="170"/>
      <c r="L898" s="166"/>
      <c r="M898" s="171"/>
      <c r="T898" s="172"/>
      <c r="AT898" s="167" t="s">
        <v>330</v>
      </c>
      <c r="AU898" s="167" t="s">
        <v>79</v>
      </c>
      <c r="AV898" s="14" t="s">
        <v>187</v>
      </c>
      <c r="AW898" s="14" t="s">
        <v>31</v>
      </c>
      <c r="AX898" s="14" t="s">
        <v>77</v>
      </c>
      <c r="AY898" s="167" t="s">
        <v>181</v>
      </c>
    </row>
    <row r="899" spans="2:65" s="10" customFormat="1" ht="25.9" customHeight="1" x14ac:dyDescent="0.2">
      <c r="B899" s="115"/>
      <c r="D899" s="116" t="s">
        <v>68</v>
      </c>
      <c r="E899" s="117" t="s">
        <v>1174</v>
      </c>
      <c r="F899" s="117" t="s">
        <v>1175</v>
      </c>
      <c r="I899" s="118"/>
      <c r="J899" s="119">
        <f>BK899</f>
        <v>0</v>
      </c>
      <c r="L899" s="115"/>
      <c r="M899" s="120"/>
      <c r="P899" s="121">
        <f>P900+P919+P949+P971+P993+P1007+P1097+P1115+P1136+P1149+P1163+P1185+P1217+P1233+P1244+P1307+P1313+P1341</f>
        <v>0</v>
      </c>
      <c r="R899" s="121">
        <f>R900+R919+R949+R971+R993+R1007+R1097+R1115+R1136+R1149+R1163+R1185+R1217+R1233+R1244+R1307+R1313+R1341</f>
        <v>0</v>
      </c>
      <c r="T899" s="122">
        <f>T900+T919+T949+T971+T993+T1007+T1097+T1115+T1136+T1149+T1163+T1185+T1217+T1233+T1244+T1307+T1313+T1341</f>
        <v>19.780500000000004</v>
      </c>
      <c r="AR899" s="116" t="s">
        <v>79</v>
      </c>
      <c r="AT899" s="123" t="s">
        <v>68</v>
      </c>
      <c r="AU899" s="123" t="s">
        <v>69</v>
      </c>
      <c r="AY899" s="116" t="s">
        <v>181</v>
      </c>
      <c r="BK899" s="124">
        <f>BK900+BK919+BK949+BK971+BK993+BK1007+BK1097+BK1115+BK1136+BK1149+BK1163+BK1185+BK1217+BK1233+BK1244+BK1307+BK1313+BK1341</f>
        <v>0</v>
      </c>
    </row>
    <row r="900" spans="2:65" s="10" customFormat="1" ht="22.9" customHeight="1" x14ac:dyDescent="0.2">
      <c r="B900" s="115"/>
      <c r="D900" s="116" t="s">
        <v>68</v>
      </c>
      <c r="E900" s="149" t="s">
        <v>1176</v>
      </c>
      <c r="F900" s="149" t="s">
        <v>1177</v>
      </c>
      <c r="I900" s="118"/>
      <c r="J900" s="150">
        <f>BK900</f>
        <v>0</v>
      </c>
      <c r="L900" s="115"/>
      <c r="M900" s="120"/>
      <c r="P900" s="121">
        <f>SUM(P901:P918)</f>
        <v>0</v>
      </c>
      <c r="R900" s="121">
        <f>SUM(R901:R918)</f>
        <v>0</v>
      </c>
      <c r="T900" s="122">
        <f>SUM(T901:T918)</f>
        <v>5.87235</v>
      </c>
      <c r="AR900" s="116" t="s">
        <v>79</v>
      </c>
      <c r="AT900" s="123" t="s">
        <v>68</v>
      </c>
      <c r="AU900" s="123" t="s">
        <v>77</v>
      </c>
      <c r="AY900" s="116" t="s">
        <v>181</v>
      </c>
      <c r="BK900" s="124">
        <f>SUM(BK901:BK918)</f>
        <v>0</v>
      </c>
    </row>
    <row r="901" spans="2:65" s="1" customFormat="1" ht="16.5" customHeight="1" x14ac:dyDescent="0.2">
      <c r="B901" s="32"/>
      <c r="C901" s="125" t="s">
        <v>1178</v>
      </c>
      <c r="D901" s="125" t="s">
        <v>182</v>
      </c>
      <c r="E901" s="126" t="s">
        <v>1179</v>
      </c>
      <c r="F901" s="127" t="s">
        <v>1180</v>
      </c>
      <c r="G901" s="128" t="s">
        <v>510</v>
      </c>
      <c r="H901" s="129">
        <v>64.251000000000005</v>
      </c>
      <c r="I901" s="130"/>
      <c r="J901" s="131">
        <f>ROUND(I901*H901,2)</f>
        <v>0</v>
      </c>
      <c r="K901" s="127" t="s">
        <v>327</v>
      </c>
      <c r="L901" s="32"/>
      <c r="M901" s="132" t="s">
        <v>19</v>
      </c>
      <c r="N901" s="133" t="s">
        <v>40</v>
      </c>
      <c r="P901" s="134">
        <f>O901*H901</f>
        <v>0</v>
      </c>
      <c r="Q901" s="134">
        <v>0</v>
      </c>
      <c r="R901" s="134">
        <f>Q901*H901</f>
        <v>0</v>
      </c>
      <c r="S901" s="134">
        <v>0</v>
      </c>
      <c r="T901" s="135">
        <f>S901*H901</f>
        <v>0</v>
      </c>
      <c r="AR901" s="136" t="s">
        <v>209</v>
      </c>
      <c r="AT901" s="136" t="s">
        <v>182</v>
      </c>
      <c r="AU901" s="136" t="s">
        <v>79</v>
      </c>
      <c r="AY901" s="17" t="s">
        <v>181</v>
      </c>
      <c r="BE901" s="137">
        <f>IF(N901="základní",J901,0)</f>
        <v>0</v>
      </c>
      <c r="BF901" s="137">
        <f>IF(N901="snížená",J901,0)</f>
        <v>0</v>
      </c>
      <c r="BG901" s="137">
        <f>IF(N901="zákl. přenesená",J901,0)</f>
        <v>0</v>
      </c>
      <c r="BH901" s="137">
        <f>IF(N901="sníž. přenesená",J901,0)</f>
        <v>0</v>
      </c>
      <c r="BI901" s="137">
        <f>IF(N901="nulová",J901,0)</f>
        <v>0</v>
      </c>
      <c r="BJ901" s="17" t="s">
        <v>77</v>
      </c>
      <c r="BK901" s="137">
        <f>ROUND(I901*H901,2)</f>
        <v>0</v>
      </c>
      <c r="BL901" s="17" t="s">
        <v>209</v>
      </c>
      <c r="BM901" s="136" t="s">
        <v>1181</v>
      </c>
    </row>
    <row r="902" spans="2:65" s="1" customFormat="1" ht="11.25" x14ac:dyDescent="0.2">
      <c r="B902" s="32"/>
      <c r="D902" s="151" t="s">
        <v>328</v>
      </c>
      <c r="F902" s="152" t="s">
        <v>1182</v>
      </c>
      <c r="I902" s="140"/>
      <c r="L902" s="32"/>
      <c r="M902" s="141"/>
      <c r="T902" s="53"/>
      <c r="AT902" s="17" t="s">
        <v>328</v>
      </c>
      <c r="AU902" s="17" t="s">
        <v>79</v>
      </c>
    </row>
    <row r="903" spans="2:65" s="12" customFormat="1" ht="11.25" x14ac:dyDescent="0.2">
      <c r="B903" s="153"/>
      <c r="D903" s="138" t="s">
        <v>330</v>
      </c>
      <c r="E903" s="154" t="s">
        <v>19</v>
      </c>
      <c r="F903" s="155" t="s">
        <v>1183</v>
      </c>
      <c r="H903" s="154" t="s">
        <v>19</v>
      </c>
      <c r="I903" s="156"/>
      <c r="L903" s="153"/>
      <c r="M903" s="157"/>
      <c r="T903" s="158"/>
      <c r="AT903" s="154" t="s">
        <v>330</v>
      </c>
      <c r="AU903" s="154" t="s">
        <v>79</v>
      </c>
      <c r="AV903" s="12" t="s">
        <v>77</v>
      </c>
      <c r="AW903" s="12" t="s">
        <v>31</v>
      </c>
      <c r="AX903" s="12" t="s">
        <v>69</v>
      </c>
      <c r="AY903" s="154" t="s">
        <v>181</v>
      </c>
    </row>
    <row r="904" spans="2:65" s="13" customFormat="1" ht="22.5" x14ac:dyDescent="0.2">
      <c r="B904" s="159"/>
      <c r="D904" s="138" t="s">
        <v>330</v>
      </c>
      <c r="E904" s="160" t="s">
        <v>19</v>
      </c>
      <c r="F904" s="161" t="s">
        <v>1184</v>
      </c>
      <c r="H904" s="162">
        <v>64.251000000000005</v>
      </c>
      <c r="I904" s="163"/>
      <c r="L904" s="159"/>
      <c r="M904" s="164"/>
      <c r="T904" s="165"/>
      <c r="AT904" s="160" t="s">
        <v>330</v>
      </c>
      <c r="AU904" s="160" t="s">
        <v>79</v>
      </c>
      <c r="AV904" s="13" t="s">
        <v>79</v>
      </c>
      <c r="AW904" s="13" t="s">
        <v>31</v>
      </c>
      <c r="AX904" s="13" t="s">
        <v>69</v>
      </c>
      <c r="AY904" s="160" t="s">
        <v>181</v>
      </c>
    </row>
    <row r="905" spans="2:65" s="12" customFormat="1" ht="11.25" x14ac:dyDescent="0.2">
      <c r="B905" s="153"/>
      <c r="D905" s="138" t="s">
        <v>330</v>
      </c>
      <c r="E905" s="154" t="s">
        <v>19</v>
      </c>
      <c r="F905" s="155" t="s">
        <v>1185</v>
      </c>
      <c r="H905" s="154" t="s">
        <v>19</v>
      </c>
      <c r="I905" s="156"/>
      <c r="L905" s="153"/>
      <c r="M905" s="157"/>
      <c r="T905" s="158"/>
      <c r="AT905" s="154" t="s">
        <v>330</v>
      </c>
      <c r="AU905" s="154" t="s">
        <v>79</v>
      </c>
      <c r="AV905" s="12" t="s">
        <v>77</v>
      </c>
      <c r="AW905" s="12" t="s">
        <v>31</v>
      </c>
      <c r="AX905" s="12" t="s">
        <v>69</v>
      </c>
      <c r="AY905" s="154" t="s">
        <v>181</v>
      </c>
    </row>
    <row r="906" spans="2:65" s="14" customFormat="1" ht="11.25" x14ac:dyDescent="0.2">
      <c r="B906" s="166"/>
      <c r="D906" s="138" t="s">
        <v>330</v>
      </c>
      <c r="E906" s="167" t="s">
        <v>19</v>
      </c>
      <c r="F906" s="168" t="s">
        <v>333</v>
      </c>
      <c r="H906" s="169">
        <v>64.251000000000005</v>
      </c>
      <c r="I906" s="170"/>
      <c r="L906" s="166"/>
      <c r="M906" s="171"/>
      <c r="T906" s="172"/>
      <c r="AT906" s="167" t="s">
        <v>330</v>
      </c>
      <c r="AU906" s="167" t="s">
        <v>79</v>
      </c>
      <c r="AV906" s="14" t="s">
        <v>187</v>
      </c>
      <c r="AW906" s="14" t="s">
        <v>31</v>
      </c>
      <c r="AX906" s="14" t="s">
        <v>77</v>
      </c>
      <c r="AY906" s="167" t="s">
        <v>181</v>
      </c>
    </row>
    <row r="907" spans="2:65" s="1" customFormat="1" ht="21.75" customHeight="1" x14ac:dyDescent="0.2">
      <c r="B907" s="32"/>
      <c r="C907" s="125" t="s">
        <v>1186</v>
      </c>
      <c r="D907" s="125" t="s">
        <v>182</v>
      </c>
      <c r="E907" s="126" t="s">
        <v>1187</v>
      </c>
      <c r="F907" s="127" t="s">
        <v>1188</v>
      </c>
      <c r="G907" s="128" t="s">
        <v>510</v>
      </c>
      <c r="H907" s="129">
        <v>533.85</v>
      </c>
      <c r="I907" s="130"/>
      <c r="J907" s="131">
        <f>ROUND(I907*H907,2)</f>
        <v>0</v>
      </c>
      <c r="K907" s="127" t="s">
        <v>327</v>
      </c>
      <c r="L907" s="32"/>
      <c r="M907" s="132" t="s">
        <v>19</v>
      </c>
      <c r="N907" s="133" t="s">
        <v>40</v>
      </c>
      <c r="P907" s="134">
        <f>O907*H907</f>
        <v>0</v>
      </c>
      <c r="Q907" s="134">
        <v>0</v>
      </c>
      <c r="R907" s="134">
        <f>Q907*H907</f>
        <v>0</v>
      </c>
      <c r="S907" s="134">
        <v>1.0999999999999999E-2</v>
      </c>
      <c r="T907" s="135">
        <f>S907*H907</f>
        <v>5.87235</v>
      </c>
      <c r="AR907" s="136" t="s">
        <v>187</v>
      </c>
      <c r="AT907" s="136" t="s">
        <v>182</v>
      </c>
      <c r="AU907" s="136" t="s">
        <v>79</v>
      </c>
      <c r="AY907" s="17" t="s">
        <v>181</v>
      </c>
      <c r="BE907" s="137">
        <f>IF(N907="základní",J907,0)</f>
        <v>0</v>
      </c>
      <c r="BF907" s="137">
        <f>IF(N907="snížená",J907,0)</f>
        <v>0</v>
      </c>
      <c r="BG907" s="137">
        <f>IF(N907="zákl. přenesená",J907,0)</f>
        <v>0</v>
      </c>
      <c r="BH907" s="137">
        <f>IF(N907="sníž. přenesená",J907,0)</f>
        <v>0</v>
      </c>
      <c r="BI907" s="137">
        <f>IF(N907="nulová",J907,0)</f>
        <v>0</v>
      </c>
      <c r="BJ907" s="17" t="s">
        <v>77</v>
      </c>
      <c r="BK907" s="137">
        <f>ROUND(I907*H907,2)</f>
        <v>0</v>
      </c>
      <c r="BL907" s="17" t="s">
        <v>187</v>
      </c>
      <c r="BM907" s="136" t="s">
        <v>1189</v>
      </c>
    </row>
    <row r="908" spans="2:65" s="1" customFormat="1" ht="11.25" x14ac:dyDescent="0.2">
      <c r="B908" s="32"/>
      <c r="D908" s="151" t="s">
        <v>328</v>
      </c>
      <c r="F908" s="152" t="s">
        <v>1190</v>
      </c>
      <c r="I908" s="140"/>
      <c r="L908" s="32"/>
      <c r="M908" s="141"/>
      <c r="T908" s="53"/>
      <c r="AT908" s="17" t="s">
        <v>328</v>
      </c>
      <c r="AU908" s="17" t="s">
        <v>79</v>
      </c>
    </row>
    <row r="909" spans="2:65" s="12" customFormat="1" ht="11.25" x14ac:dyDescent="0.2">
      <c r="B909" s="153"/>
      <c r="D909" s="138" t="s">
        <v>330</v>
      </c>
      <c r="E909" s="154" t="s">
        <v>19</v>
      </c>
      <c r="F909" s="155" t="s">
        <v>1191</v>
      </c>
      <c r="H909" s="154" t="s">
        <v>19</v>
      </c>
      <c r="I909" s="156"/>
      <c r="L909" s="153"/>
      <c r="M909" s="157"/>
      <c r="T909" s="158"/>
      <c r="AT909" s="154" t="s">
        <v>330</v>
      </c>
      <c r="AU909" s="154" t="s">
        <v>79</v>
      </c>
      <c r="AV909" s="12" t="s">
        <v>77</v>
      </c>
      <c r="AW909" s="12" t="s">
        <v>31</v>
      </c>
      <c r="AX909" s="12" t="s">
        <v>69</v>
      </c>
      <c r="AY909" s="154" t="s">
        <v>181</v>
      </c>
    </row>
    <row r="910" spans="2:65" s="12" customFormat="1" ht="11.25" x14ac:dyDescent="0.2">
      <c r="B910" s="153"/>
      <c r="D910" s="138" t="s">
        <v>330</v>
      </c>
      <c r="E910" s="154" t="s">
        <v>19</v>
      </c>
      <c r="F910" s="155" t="s">
        <v>1192</v>
      </c>
      <c r="H910" s="154" t="s">
        <v>19</v>
      </c>
      <c r="I910" s="156"/>
      <c r="L910" s="153"/>
      <c r="M910" s="157"/>
      <c r="T910" s="158"/>
      <c r="AT910" s="154" t="s">
        <v>330</v>
      </c>
      <c r="AU910" s="154" t="s">
        <v>79</v>
      </c>
      <c r="AV910" s="12" t="s">
        <v>77</v>
      </c>
      <c r="AW910" s="12" t="s">
        <v>31</v>
      </c>
      <c r="AX910" s="12" t="s">
        <v>69</v>
      </c>
      <c r="AY910" s="154" t="s">
        <v>181</v>
      </c>
    </row>
    <row r="911" spans="2:65" s="13" customFormat="1" ht="22.5" x14ac:dyDescent="0.2">
      <c r="B911" s="159"/>
      <c r="D911" s="138" t="s">
        <v>330</v>
      </c>
      <c r="E911" s="160" t="s">
        <v>19</v>
      </c>
      <c r="F911" s="161" t="s">
        <v>1193</v>
      </c>
      <c r="H911" s="162">
        <v>242.39</v>
      </c>
      <c r="I911" s="163"/>
      <c r="L911" s="159"/>
      <c r="M911" s="164"/>
      <c r="T911" s="165"/>
      <c r="AT911" s="160" t="s">
        <v>330</v>
      </c>
      <c r="AU911" s="160" t="s">
        <v>79</v>
      </c>
      <c r="AV911" s="13" t="s">
        <v>79</v>
      </c>
      <c r="AW911" s="13" t="s">
        <v>31</v>
      </c>
      <c r="AX911" s="13" t="s">
        <v>69</v>
      </c>
      <c r="AY911" s="160" t="s">
        <v>181</v>
      </c>
    </row>
    <row r="912" spans="2:65" s="13" customFormat="1" ht="11.25" x14ac:dyDescent="0.2">
      <c r="B912" s="159"/>
      <c r="D912" s="138" t="s">
        <v>330</v>
      </c>
      <c r="E912" s="160" t="s">
        <v>19</v>
      </c>
      <c r="F912" s="161" t="s">
        <v>1194</v>
      </c>
      <c r="H912" s="162">
        <v>125.61</v>
      </c>
      <c r="I912" s="163"/>
      <c r="L912" s="159"/>
      <c r="M912" s="164"/>
      <c r="T912" s="165"/>
      <c r="AT912" s="160" t="s">
        <v>330</v>
      </c>
      <c r="AU912" s="160" t="s">
        <v>79</v>
      </c>
      <c r="AV912" s="13" t="s">
        <v>79</v>
      </c>
      <c r="AW912" s="13" t="s">
        <v>31</v>
      </c>
      <c r="AX912" s="13" t="s">
        <v>69</v>
      </c>
      <c r="AY912" s="160" t="s">
        <v>181</v>
      </c>
    </row>
    <row r="913" spans="2:65" s="13" customFormat="1" ht="11.25" x14ac:dyDescent="0.2">
      <c r="B913" s="159"/>
      <c r="D913" s="138" t="s">
        <v>330</v>
      </c>
      <c r="E913" s="160" t="s">
        <v>19</v>
      </c>
      <c r="F913" s="161" t="s">
        <v>1195</v>
      </c>
      <c r="H913" s="162">
        <v>165.85</v>
      </c>
      <c r="I913" s="163"/>
      <c r="L913" s="159"/>
      <c r="M913" s="164"/>
      <c r="T913" s="165"/>
      <c r="AT913" s="160" t="s">
        <v>330</v>
      </c>
      <c r="AU913" s="160" t="s">
        <v>79</v>
      </c>
      <c r="AV913" s="13" t="s">
        <v>79</v>
      </c>
      <c r="AW913" s="13" t="s">
        <v>31</v>
      </c>
      <c r="AX913" s="13" t="s">
        <v>69</v>
      </c>
      <c r="AY913" s="160" t="s">
        <v>181</v>
      </c>
    </row>
    <row r="914" spans="2:65" s="14" customFormat="1" ht="11.25" x14ac:dyDescent="0.2">
      <c r="B914" s="166"/>
      <c r="D914" s="138" t="s">
        <v>330</v>
      </c>
      <c r="E914" s="167" t="s">
        <v>19</v>
      </c>
      <c r="F914" s="168" t="s">
        <v>333</v>
      </c>
      <c r="H914" s="169">
        <v>533.85</v>
      </c>
      <c r="I914" s="170"/>
      <c r="L914" s="166"/>
      <c r="M914" s="171"/>
      <c r="T914" s="172"/>
      <c r="AT914" s="167" t="s">
        <v>330</v>
      </c>
      <c r="AU914" s="167" t="s">
        <v>79</v>
      </c>
      <c r="AV914" s="14" t="s">
        <v>187</v>
      </c>
      <c r="AW914" s="14" t="s">
        <v>31</v>
      </c>
      <c r="AX914" s="14" t="s">
        <v>77</v>
      </c>
      <c r="AY914" s="167" t="s">
        <v>181</v>
      </c>
    </row>
    <row r="915" spans="2:65" s="1" customFormat="1" ht="16.5" customHeight="1" x14ac:dyDescent="0.2">
      <c r="B915" s="32"/>
      <c r="C915" s="125" t="s">
        <v>642</v>
      </c>
      <c r="D915" s="125" t="s">
        <v>182</v>
      </c>
      <c r="E915" s="126" t="s">
        <v>1196</v>
      </c>
      <c r="F915" s="127" t="s">
        <v>1197</v>
      </c>
      <c r="G915" s="128" t="s">
        <v>1053</v>
      </c>
      <c r="H915" s="129">
        <v>1</v>
      </c>
      <c r="I915" s="130"/>
      <c r="J915" s="131">
        <f>ROUND(I915*H915,2)</f>
        <v>0</v>
      </c>
      <c r="K915" s="127" t="s">
        <v>327</v>
      </c>
      <c r="L915" s="32"/>
      <c r="M915" s="132" t="s">
        <v>19</v>
      </c>
      <c r="N915" s="133" t="s">
        <v>40</v>
      </c>
      <c r="P915" s="134">
        <f>O915*H915</f>
        <v>0</v>
      </c>
      <c r="Q915" s="134">
        <v>0</v>
      </c>
      <c r="R915" s="134">
        <f>Q915*H915</f>
        <v>0</v>
      </c>
      <c r="S915" s="134">
        <v>0</v>
      </c>
      <c r="T915" s="135">
        <f>S915*H915</f>
        <v>0</v>
      </c>
      <c r="AR915" s="136" t="s">
        <v>209</v>
      </c>
      <c r="AT915" s="136" t="s">
        <v>182</v>
      </c>
      <c r="AU915" s="136" t="s">
        <v>79</v>
      </c>
      <c r="AY915" s="17" t="s">
        <v>181</v>
      </c>
      <c r="BE915" s="137">
        <f>IF(N915="základní",J915,0)</f>
        <v>0</v>
      </c>
      <c r="BF915" s="137">
        <f>IF(N915="snížená",J915,0)</f>
        <v>0</v>
      </c>
      <c r="BG915" s="137">
        <f>IF(N915="zákl. přenesená",J915,0)</f>
        <v>0</v>
      </c>
      <c r="BH915" s="137">
        <f>IF(N915="sníž. přenesená",J915,0)</f>
        <v>0</v>
      </c>
      <c r="BI915" s="137">
        <f>IF(N915="nulová",J915,0)</f>
        <v>0</v>
      </c>
      <c r="BJ915" s="17" t="s">
        <v>77</v>
      </c>
      <c r="BK915" s="137">
        <f>ROUND(I915*H915,2)</f>
        <v>0</v>
      </c>
      <c r="BL915" s="17" t="s">
        <v>209</v>
      </c>
      <c r="BM915" s="136" t="s">
        <v>1198</v>
      </c>
    </row>
    <row r="916" spans="2:65" s="1" customFormat="1" ht="11.25" x14ac:dyDescent="0.2">
      <c r="B916" s="32"/>
      <c r="D916" s="151" t="s">
        <v>328</v>
      </c>
      <c r="F916" s="152" t="s">
        <v>1199</v>
      </c>
      <c r="I916" s="140"/>
      <c r="L916" s="32"/>
      <c r="M916" s="141"/>
      <c r="T916" s="53"/>
      <c r="AT916" s="17" t="s">
        <v>328</v>
      </c>
      <c r="AU916" s="17" t="s">
        <v>79</v>
      </c>
    </row>
    <row r="917" spans="2:65" s="13" customFormat="1" ht="11.25" x14ac:dyDescent="0.2">
      <c r="B917" s="159"/>
      <c r="D917" s="138" t="s">
        <v>330</v>
      </c>
      <c r="E917" s="160" t="s">
        <v>19</v>
      </c>
      <c r="F917" s="161" t="s">
        <v>1200</v>
      </c>
      <c r="H917" s="162">
        <v>1</v>
      </c>
      <c r="I917" s="163"/>
      <c r="L917" s="159"/>
      <c r="M917" s="164"/>
      <c r="T917" s="165"/>
      <c r="AT917" s="160" t="s">
        <v>330</v>
      </c>
      <c r="AU917" s="160" t="s">
        <v>79</v>
      </c>
      <c r="AV917" s="13" t="s">
        <v>79</v>
      </c>
      <c r="AW917" s="13" t="s">
        <v>31</v>
      </c>
      <c r="AX917" s="13" t="s">
        <v>69</v>
      </c>
      <c r="AY917" s="160" t="s">
        <v>181</v>
      </c>
    </row>
    <row r="918" spans="2:65" s="14" customFormat="1" ht="11.25" x14ac:dyDescent="0.2">
      <c r="B918" s="166"/>
      <c r="D918" s="138" t="s">
        <v>330</v>
      </c>
      <c r="E918" s="167" t="s">
        <v>19</v>
      </c>
      <c r="F918" s="168" t="s">
        <v>333</v>
      </c>
      <c r="H918" s="169">
        <v>1</v>
      </c>
      <c r="I918" s="170"/>
      <c r="L918" s="166"/>
      <c r="M918" s="171"/>
      <c r="T918" s="172"/>
      <c r="AT918" s="167" t="s">
        <v>330</v>
      </c>
      <c r="AU918" s="167" t="s">
        <v>79</v>
      </c>
      <c r="AV918" s="14" t="s">
        <v>187</v>
      </c>
      <c r="AW918" s="14" t="s">
        <v>31</v>
      </c>
      <c r="AX918" s="14" t="s">
        <v>77</v>
      </c>
      <c r="AY918" s="167" t="s">
        <v>181</v>
      </c>
    </row>
    <row r="919" spans="2:65" s="10" customFormat="1" ht="22.9" customHeight="1" x14ac:dyDescent="0.2">
      <c r="B919" s="115"/>
      <c r="D919" s="116" t="s">
        <v>68</v>
      </c>
      <c r="E919" s="149" t="s">
        <v>1201</v>
      </c>
      <c r="F919" s="149" t="s">
        <v>1202</v>
      </c>
      <c r="I919" s="118"/>
      <c r="J919" s="150">
        <f>BK919</f>
        <v>0</v>
      </c>
      <c r="L919" s="115"/>
      <c r="M919" s="120"/>
      <c r="P919" s="121">
        <f>SUM(P920:P948)</f>
        <v>0</v>
      </c>
      <c r="R919" s="121">
        <f>SUM(R920:R948)</f>
        <v>0</v>
      </c>
      <c r="T919" s="122">
        <f>SUM(T920:T948)</f>
        <v>13.77815</v>
      </c>
      <c r="AR919" s="116" t="s">
        <v>79</v>
      </c>
      <c r="AT919" s="123" t="s">
        <v>68</v>
      </c>
      <c r="AU919" s="123" t="s">
        <v>77</v>
      </c>
      <c r="AY919" s="116" t="s">
        <v>181</v>
      </c>
      <c r="BK919" s="124">
        <f>SUM(BK920:BK948)</f>
        <v>0</v>
      </c>
    </row>
    <row r="920" spans="2:65" s="1" customFormat="1" ht="16.5" customHeight="1" x14ac:dyDescent="0.2">
      <c r="B920" s="32"/>
      <c r="C920" s="125" t="s">
        <v>1203</v>
      </c>
      <c r="D920" s="125" t="s">
        <v>182</v>
      </c>
      <c r="E920" s="126" t="s">
        <v>1204</v>
      </c>
      <c r="F920" s="127" t="s">
        <v>1205</v>
      </c>
      <c r="G920" s="128" t="s">
        <v>510</v>
      </c>
      <c r="H920" s="129">
        <v>13.36</v>
      </c>
      <c r="I920" s="130"/>
      <c r="J920" s="131">
        <f>ROUND(I920*H920,2)</f>
        <v>0</v>
      </c>
      <c r="K920" s="127" t="s">
        <v>327</v>
      </c>
      <c r="L920" s="32"/>
      <c r="M920" s="132" t="s">
        <v>19</v>
      </c>
      <c r="N920" s="133" t="s">
        <v>40</v>
      </c>
      <c r="P920" s="134">
        <f>O920*H920</f>
        <v>0</v>
      </c>
      <c r="Q920" s="134">
        <v>0</v>
      </c>
      <c r="R920" s="134">
        <f>Q920*H920</f>
        <v>0</v>
      </c>
      <c r="S920" s="134">
        <v>0</v>
      </c>
      <c r="T920" s="135">
        <f>S920*H920</f>
        <v>0</v>
      </c>
      <c r="AR920" s="136" t="s">
        <v>209</v>
      </c>
      <c r="AT920" s="136" t="s">
        <v>182</v>
      </c>
      <c r="AU920" s="136" t="s">
        <v>79</v>
      </c>
      <c r="AY920" s="17" t="s">
        <v>181</v>
      </c>
      <c r="BE920" s="137">
        <f>IF(N920="základní",J920,0)</f>
        <v>0</v>
      </c>
      <c r="BF920" s="137">
        <f>IF(N920="snížená",J920,0)</f>
        <v>0</v>
      </c>
      <c r="BG920" s="137">
        <f>IF(N920="zákl. přenesená",J920,0)</f>
        <v>0</v>
      </c>
      <c r="BH920" s="137">
        <f>IF(N920="sníž. přenesená",J920,0)</f>
        <v>0</v>
      </c>
      <c r="BI920" s="137">
        <f>IF(N920="nulová",J920,0)</f>
        <v>0</v>
      </c>
      <c r="BJ920" s="17" t="s">
        <v>77</v>
      </c>
      <c r="BK920" s="137">
        <f>ROUND(I920*H920,2)</f>
        <v>0</v>
      </c>
      <c r="BL920" s="17" t="s">
        <v>209</v>
      </c>
      <c r="BM920" s="136" t="s">
        <v>1206</v>
      </c>
    </row>
    <row r="921" spans="2:65" s="1" customFormat="1" ht="11.25" x14ac:dyDescent="0.2">
      <c r="B921" s="32"/>
      <c r="D921" s="151" t="s">
        <v>328</v>
      </c>
      <c r="F921" s="152" t="s">
        <v>1207</v>
      </c>
      <c r="I921" s="140"/>
      <c r="L921" s="32"/>
      <c r="M921" s="141"/>
      <c r="T921" s="53"/>
      <c r="AT921" s="17" t="s">
        <v>328</v>
      </c>
      <c r="AU921" s="17" t="s">
        <v>79</v>
      </c>
    </row>
    <row r="922" spans="2:65" s="1" customFormat="1" ht="19.5" x14ac:dyDescent="0.2">
      <c r="B922" s="32"/>
      <c r="D922" s="138" t="s">
        <v>214</v>
      </c>
      <c r="F922" s="139" t="s">
        <v>1208</v>
      </c>
      <c r="I922" s="140"/>
      <c r="L922" s="32"/>
      <c r="M922" s="141"/>
      <c r="T922" s="53"/>
      <c r="AT922" s="17" t="s">
        <v>214</v>
      </c>
      <c r="AU922" s="17" t="s">
        <v>79</v>
      </c>
    </row>
    <row r="923" spans="2:65" s="12" customFormat="1" ht="11.25" x14ac:dyDescent="0.2">
      <c r="B923" s="153"/>
      <c r="D923" s="138" t="s">
        <v>330</v>
      </c>
      <c r="E923" s="154" t="s">
        <v>19</v>
      </c>
      <c r="F923" s="155" t="s">
        <v>1209</v>
      </c>
      <c r="H923" s="154" t="s">
        <v>19</v>
      </c>
      <c r="I923" s="156"/>
      <c r="L923" s="153"/>
      <c r="M923" s="157"/>
      <c r="T923" s="158"/>
      <c r="AT923" s="154" t="s">
        <v>330</v>
      </c>
      <c r="AU923" s="154" t="s">
        <v>79</v>
      </c>
      <c r="AV923" s="12" t="s">
        <v>77</v>
      </c>
      <c r="AW923" s="12" t="s">
        <v>31</v>
      </c>
      <c r="AX923" s="12" t="s">
        <v>69</v>
      </c>
      <c r="AY923" s="154" t="s">
        <v>181</v>
      </c>
    </row>
    <row r="924" spans="2:65" s="13" customFormat="1" ht="11.25" x14ac:dyDescent="0.2">
      <c r="B924" s="159"/>
      <c r="D924" s="138" t="s">
        <v>330</v>
      </c>
      <c r="E924" s="160" t="s">
        <v>19</v>
      </c>
      <c r="F924" s="161" t="s">
        <v>1210</v>
      </c>
      <c r="H924" s="162">
        <v>13.36</v>
      </c>
      <c r="I924" s="163"/>
      <c r="L924" s="159"/>
      <c r="M924" s="164"/>
      <c r="T924" s="165"/>
      <c r="AT924" s="160" t="s">
        <v>330</v>
      </c>
      <c r="AU924" s="160" t="s">
        <v>79</v>
      </c>
      <c r="AV924" s="13" t="s">
        <v>79</v>
      </c>
      <c r="AW924" s="13" t="s">
        <v>31</v>
      </c>
      <c r="AX924" s="13" t="s">
        <v>69</v>
      </c>
      <c r="AY924" s="160" t="s">
        <v>181</v>
      </c>
    </row>
    <row r="925" spans="2:65" s="14" customFormat="1" ht="11.25" x14ac:dyDescent="0.2">
      <c r="B925" s="166"/>
      <c r="D925" s="138" t="s">
        <v>330</v>
      </c>
      <c r="E925" s="167" t="s">
        <v>19</v>
      </c>
      <c r="F925" s="168" t="s">
        <v>333</v>
      </c>
      <c r="H925" s="169">
        <v>13.36</v>
      </c>
      <c r="I925" s="170"/>
      <c r="L925" s="166"/>
      <c r="M925" s="171"/>
      <c r="T925" s="172"/>
      <c r="AT925" s="167" t="s">
        <v>330</v>
      </c>
      <c r="AU925" s="167" t="s">
        <v>79</v>
      </c>
      <c r="AV925" s="14" t="s">
        <v>187</v>
      </c>
      <c r="AW925" s="14" t="s">
        <v>31</v>
      </c>
      <c r="AX925" s="14" t="s">
        <v>77</v>
      </c>
      <c r="AY925" s="167" t="s">
        <v>181</v>
      </c>
    </row>
    <row r="926" spans="2:65" s="1" customFormat="1" ht="24.2" customHeight="1" x14ac:dyDescent="0.2">
      <c r="B926" s="32"/>
      <c r="C926" s="125" t="s">
        <v>1211</v>
      </c>
      <c r="D926" s="125" t="s">
        <v>182</v>
      </c>
      <c r="E926" s="126" t="s">
        <v>1212</v>
      </c>
      <c r="F926" s="127" t="s">
        <v>1213</v>
      </c>
      <c r="G926" s="128" t="s">
        <v>510</v>
      </c>
      <c r="H926" s="129">
        <v>274.35000000000002</v>
      </c>
      <c r="I926" s="130"/>
      <c r="J926" s="131">
        <f>ROUND(I926*H926,2)</f>
        <v>0</v>
      </c>
      <c r="K926" s="127" t="s">
        <v>327</v>
      </c>
      <c r="L926" s="32"/>
      <c r="M926" s="132" t="s">
        <v>19</v>
      </c>
      <c r="N926" s="133" t="s">
        <v>40</v>
      </c>
      <c r="P926" s="134">
        <f>O926*H926</f>
        <v>0</v>
      </c>
      <c r="Q926" s="134">
        <v>0</v>
      </c>
      <c r="R926" s="134">
        <f>Q926*H926</f>
        <v>0</v>
      </c>
      <c r="S926" s="134">
        <v>3.7499999999999999E-2</v>
      </c>
      <c r="T926" s="135">
        <f>S926*H926</f>
        <v>10.288125000000001</v>
      </c>
      <c r="AR926" s="136" t="s">
        <v>187</v>
      </c>
      <c r="AT926" s="136" t="s">
        <v>182</v>
      </c>
      <c r="AU926" s="136" t="s">
        <v>79</v>
      </c>
      <c r="AY926" s="17" t="s">
        <v>181</v>
      </c>
      <c r="BE926" s="137">
        <f>IF(N926="základní",J926,0)</f>
        <v>0</v>
      </c>
      <c r="BF926" s="137">
        <f>IF(N926="snížená",J926,0)</f>
        <v>0</v>
      </c>
      <c r="BG926" s="137">
        <f>IF(N926="zákl. přenesená",J926,0)</f>
        <v>0</v>
      </c>
      <c r="BH926" s="137">
        <f>IF(N926="sníž. přenesená",J926,0)</f>
        <v>0</v>
      </c>
      <c r="BI926" s="137">
        <f>IF(N926="nulová",J926,0)</f>
        <v>0</v>
      </c>
      <c r="BJ926" s="17" t="s">
        <v>77</v>
      </c>
      <c r="BK926" s="137">
        <f>ROUND(I926*H926,2)</f>
        <v>0</v>
      </c>
      <c r="BL926" s="17" t="s">
        <v>187</v>
      </c>
      <c r="BM926" s="136" t="s">
        <v>1214</v>
      </c>
    </row>
    <row r="927" spans="2:65" s="1" customFormat="1" ht="11.25" x14ac:dyDescent="0.2">
      <c r="B927" s="32"/>
      <c r="D927" s="151" t="s">
        <v>328</v>
      </c>
      <c r="F927" s="152" t="s">
        <v>1215</v>
      </c>
      <c r="I927" s="140"/>
      <c r="L927" s="32"/>
      <c r="M927" s="141"/>
      <c r="T927" s="53"/>
      <c r="AT927" s="17" t="s">
        <v>328</v>
      </c>
      <c r="AU927" s="17" t="s">
        <v>79</v>
      </c>
    </row>
    <row r="928" spans="2:65" s="12" customFormat="1" ht="11.25" x14ac:dyDescent="0.2">
      <c r="B928" s="153"/>
      <c r="D928" s="138" t="s">
        <v>330</v>
      </c>
      <c r="E928" s="154" t="s">
        <v>19</v>
      </c>
      <c r="F928" s="155" t="s">
        <v>1216</v>
      </c>
      <c r="H928" s="154" t="s">
        <v>19</v>
      </c>
      <c r="I928" s="156"/>
      <c r="L928" s="153"/>
      <c r="M928" s="157"/>
      <c r="T928" s="158"/>
      <c r="AT928" s="154" t="s">
        <v>330</v>
      </c>
      <c r="AU928" s="154" t="s">
        <v>79</v>
      </c>
      <c r="AV928" s="12" t="s">
        <v>77</v>
      </c>
      <c r="AW928" s="12" t="s">
        <v>31</v>
      </c>
      <c r="AX928" s="12" t="s">
        <v>69</v>
      </c>
      <c r="AY928" s="154" t="s">
        <v>181</v>
      </c>
    </row>
    <row r="929" spans="2:65" s="12" customFormat="1" ht="11.25" x14ac:dyDescent="0.2">
      <c r="B929" s="153"/>
      <c r="D929" s="138" t="s">
        <v>330</v>
      </c>
      <c r="E929" s="154" t="s">
        <v>19</v>
      </c>
      <c r="F929" s="155" t="s">
        <v>1217</v>
      </c>
      <c r="H929" s="154" t="s">
        <v>19</v>
      </c>
      <c r="I929" s="156"/>
      <c r="L929" s="153"/>
      <c r="M929" s="157"/>
      <c r="T929" s="158"/>
      <c r="AT929" s="154" t="s">
        <v>330</v>
      </c>
      <c r="AU929" s="154" t="s">
        <v>79</v>
      </c>
      <c r="AV929" s="12" t="s">
        <v>77</v>
      </c>
      <c r="AW929" s="12" t="s">
        <v>31</v>
      </c>
      <c r="AX929" s="12" t="s">
        <v>69</v>
      </c>
      <c r="AY929" s="154" t="s">
        <v>181</v>
      </c>
    </row>
    <row r="930" spans="2:65" s="13" customFormat="1" ht="22.5" x14ac:dyDescent="0.2">
      <c r="B930" s="159"/>
      <c r="D930" s="138" t="s">
        <v>330</v>
      </c>
      <c r="E930" s="160" t="s">
        <v>19</v>
      </c>
      <c r="F930" s="161" t="s">
        <v>1218</v>
      </c>
      <c r="H930" s="162">
        <v>274.35000000000002</v>
      </c>
      <c r="I930" s="163"/>
      <c r="L930" s="159"/>
      <c r="M930" s="164"/>
      <c r="T930" s="165"/>
      <c r="AT930" s="160" t="s">
        <v>330</v>
      </c>
      <c r="AU930" s="160" t="s">
        <v>79</v>
      </c>
      <c r="AV930" s="13" t="s">
        <v>79</v>
      </c>
      <c r="AW930" s="13" t="s">
        <v>31</v>
      </c>
      <c r="AX930" s="13" t="s">
        <v>69</v>
      </c>
      <c r="AY930" s="160" t="s">
        <v>181</v>
      </c>
    </row>
    <row r="931" spans="2:65" s="14" customFormat="1" ht="11.25" x14ac:dyDescent="0.2">
      <c r="B931" s="166"/>
      <c r="D931" s="138" t="s">
        <v>330</v>
      </c>
      <c r="E931" s="167" t="s">
        <v>19</v>
      </c>
      <c r="F931" s="168" t="s">
        <v>333</v>
      </c>
      <c r="H931" s="169">
        <v>274.35000000000002</v>
      </c>
      <c r="I931" s="170"/>
      <c r="L931" s="166"/>
      <c r="M931" s="171"/>
      <c r="T931" s="172"/>
      <c r="AT931" s="167" t="s">
        <v>330</v>
      </c>
      <c r="AU931" s="167" t="s">
        <v>79</v>
      </c>
      <c r="AV931" s="14" t="s">
        <v>187</v>
      </c>
      <c r="AW931" s="14" t="s">
        <v>31</v>
      </c>
      <c r="AX931" s="14" t="s">
        <v>77</v>
      </c>
      <c r="AY931" s="167" t="s">
        <v>181</v>
      </c>
    </row>
    <row r="932" spans="2:65" s="1" customFormat="1" ht="24.2" customHeight="1" x14ac:dyDescent="0.2">
      <c r="B932" s="32"/>
      <c r="C932" s="125" t="s">
        <v>1219</v>
      </c>
      <c r="D932" s="125" t="s">
        <v>182</v>
      </c>
      <c r="E932" s="126" t="s">
        <v>1220</v>
      </c>
      <c r="F932" s="127" t="s">
        <v>1221</v>
      </c>
      <c r="G932" s="128" t="s">
        <v>510</v>
      </c>
      <c r="H932" s="129">
        <v>533.85</v>
      </c>
      <c r="I932" s="130"/>
      <c r="J932" s="131">
        <f>ROUND(I932*H932,2)</f>
        <v>0</v>
      </c>
      <c r="K932" s="127" t="s">
        <v>327</v>
      </c>
      <c r="L932" s="32"/>
      <c r="M932" s="132" t="s">
        <v>19</v>
      </c>
      <c r="N932" s="133" t="s">
        <v>40</v>
      </c>
      <c r="P932" s="134">
        <f>O932*H932</f>
        <v>0</v>
      </c>
      <c r="Q932" s="134">
        <v>0</v>
      </c>
      <c r="R932" s="134">
        <f>Q932*H932</f>
        <v>0</v>
      </c>
      <c r="S932" s="134">
        <v>6.4999999999999997E-3</v>
      </c>
      <c r="T932" s="135">
        <f>S932*H932</f>
        <v>3.4700250000000001</v>
      </c>
      <c r="AR932" s="136" t="s">
        <v>187</v>
      </c>
      <c r="AT932" s="136" t="s">
        <v>182</v>
      </c>
      <c r="AU932" s="136" t="s">
        <v>79</v>
      </c>
      <c r="AY932" s="17" t="s">
        <v>181</v>
      </c>
      <c r="BE932" s="137">
        <f>IF(N932="základní",J932,0)</f>
        <v>0</v>
      </c>
      <c r="BF932" s="137">
        <f>IF(N932="snížená",J932,0)</f>
        <v>0</v>
      </c>
      <c r="BG932" s="137">
        <f>IF(N932="zákl. přenesená",J932,0)</f>
        <v>0</v>
      </c>
      <c r="BH932" s="137">
        <f>IF(N932="sníž. přenesená",J932,0)</f>
        <v>0</v>
      </c>
      <c r="BI932" s="137">
        <f>IF(N932="nulová",J932,0)</f>
        <v>0</v>
      </c>
      <c r="BJ932" s="17" t="s">
        <v>77</v>
      </c>
      <c r="BK932" s="137">
        <f>ROUND(I932*H932,2)</f>
        <v>0</v>
      </c>
      <c r="BL932" s="17" t="s">
        <v>187</v>
      </c>
      <c r="BM932" s="136" t="s">
        <v>1222</v>
      </c>
    </row>
    <row r="933" spans="2:65" s="1" customFormat="1" ht="11.25" x14ac:dyDescent="0.2">
      <c r="B933" s="32"/>
      <c r="D933" s="151" t="s">
        <v>328</v>
      </c>
      <c r="F933" s="152" t="s">
        <v>1223</v>
      </c>
      <c r="I933" s="140"/>
      <c r="L933" s="32"/>
      <c r="M933" s="141"/>
      <c r="T933" s="53"/>
      <c r="AT933" s="17" t="s">
        <v>328</v>
      </c>
      <c r="AU933" s="17" t="s">
        <v>79</v>
      </c>
    </row>
    <row r="934" spans="2:65" s="12" customFormat="1" ht="11.25" x14ac:dyDescent="0.2">
      <c r="B934" s="153"/>
      <c r="D934" s="138" t="s">
        <v>330</v>
      </c>
      <c r="E934" s="154" t="s">
        <v>19</v>
      </c>
      <c r="F934" s="155" t="s">
        <v>1216</v>
      </c>
      <c r="H934" s="154" t="s">
        <v>19</v>
      </c>
      <c r="I934" s="156"/>
      <c r="L934" s="153"/>
      <c r="M934" s="157"/>
      <c r="T934" s="158"/>
      <c r="AT934" s="154" t="s">
        <v>330</v>
      </c>
      <c r="AU934" s="154" t="s">
        <v>79</v>
      </c>
      <c r="AV934" s="12" t="s">
        <v>77</v>
      </c>
      <c r="AW934" s="12" t="s">
        <v>31</v>
      </c>
      <c r="AX934" s="12" t="s">
        <v>69</v>
      </c>
      <c r="AY934" s="154" t="s">
        <v>181</v>
      </c>
    </row>
    <row r="935" spans="2:65" s="12" customFormat="1" ht="11.25" x14ac:dyDescent="0.2">
      <c r="B935" s="153"/>
      <c r="D935" s="138" t="s">
        <v>330</v>
      </c>
      <c r="E935" s="154" t="s">
        <v>19</v>
      </c>
      <c r="F935" s="155" t="s">
        <v>1224</v>
      </c>
      <c r="H935" s="154" t="s">
        <v>19</v>
      </c>
      <c r="I935" s="156"/>
      <c r="L935" s="153"/>
      <c r="M935" s="157"/>
      <c r="T935" s="158"/>
      <c r="AT935" s="154" t="s">
        <v>330</v>
      </c>
      <c r="AU935" s="154" t="s">
        <v>79</v>
      </c>
      <c r="AV935" s="12" t="s">
        <v>77</v>
      </c>
      <c r="AW935" s="12" t="s">
        <v>31</v>
      </c>
      <c r="AX935" s="12" t="s">
        <v>69</v>
      </c>
      <c r="AY935" s="154" t="s">
        <v>181</v>
      </c>
    </row>
    <row r="936" spans="2:65" s="13" customFormat="1" ht="22.5" x14ac:dyDescent="0.2">
      <c r="B936" s="159"/>
      <c r="D936" s="138" t="s">
        <v>330</v>
      </c>
      <c r="E936" s="160" t="s">
        <v>19</v>
      </c>
      <c r="F936" s="161" t="s">
        <v>1193</v>
      </c>
      <c r="H936" s="162">
        <v>242.39</v>
      </c>
      <c r="I936" s="163"/>
      <c r="L936" s="159"/>
      <c r="M936" s="164"/>
      <c r="T936" s="165"/>
      <c r="AT936" s="160" t="s">
        <v>330</v>
      </c>
      <c r="AU936" s="160" t="s">
        <v>79</v>
      </c>
      <c r="AV936" s="13" t="s">
        <v>79</v>
      </c>
      <c r="AW936" s="13" t="s">
        <v>31</v>
      </c>
      <c r="AX936" s="13" t="s">
        <v>69</v>
      </c>
      <c r="AY936" s="160" t="s">
        <v>181</v>
      </c>
    </row>
    <row r="937" spans="2:65" s="13" customFormat="1" ht="11.25" x14ac:dyDescent="0.2">
      <c r="B937" s="159"/>
      <c r="D937" s="138" t="s">
        <v>330</v>
      </c>
      <c r="E937" s="160" t="s">
        <v>19</v>
      </c>
      <c r="F937" s="161" t="s">
        <v>1194</v>
      </c>
      <c r="H937" s="162">
        <v>125.61</v>
      </c>
      <c r="I937" s="163"/>
      <c r="L937" s="159"/>
      <c r="M937" s="164"/>
      <c r="T937" s="165"/>
      <c r="AT937" s="160" t="s">
        <v>330</v>
      </c>
      <c r="AU937" s="160" t="s">
        <v>79</v>
      </c>
      <c r="AV937" s="13" t="s">
        <v>79</v>
      </c>
      <c r="AW937" s="13" t="s">
        <v>31</v>
      </c>
      <c r="AX937" s="13" t="s">
        <v>69</v>
      </c>
      <c r="AY937" s="160" t="s">
        <v>181</v>
      </c>
    </row>
    <row r="938" spans="2:65" s="13" customFormat="1" ht="11.25" x14ac:dyDescent="0.2">
      <c r="B938" s="159"/>
      <c r="D938" s="138" t="s">
        <v>330</v>
      </c>
      <c r="E938" s="160" t="s">
        <v>19</v>
      </c>
      <c r="F938" s="161" t="s">
        <v>1195</v>
      </c>
      <c r="H938" s="162">
        <v>165.85</v>
      </c>
      <c r="I938" s="163"/>
      <c r="L938" s="159"/>
      <c r="M938" s="164"/>
      <c r="T938" s="165"/>
      <c r="AT938" s="160" t="s">
        <v>330</v>
      </c>
      <c r="AU938" s="160" t="s">
        <v>79</v>
      </c>
      <c r="AV938" s="13" t="s">
        <v>79</v>
      </c>
      <c r="AW938" s="13" t="s">
        <v>31</v>
      </c>
      <c r="AX938" s="13" t="s">
        <v>69</v>
      </c>
      <c r="AY938" s="160" t="s">
        <v>181</v>
      </c>
    </row>
    <row r="939" spans="2:65" s="14" customFormat="1" ht="11.25" x14ac:dyDescent="0.2">
      <c r="B939" s="166"/>
      <c r="D939" s="138" t="s">
        <v>330</v>
      </c>
      <c r="E939" s="167" t="s">
        <v>19</v>
      </c>
      <c r="F939" s="168" t="s">
        <v>333</v>
      </c>
      <c r="H939" s="169">
        <v>533.85</v>
      </c>
      <c r="I939" s="170"/>
      <c r="L939" s="166"/>
      <c r="M939" s="171"/>
      <c r="T939" s="172"/>
      <c r="AT939" s="167" t="s">
        <v>330</v>
      </c>
      <c r="AU939" s="167" t="s">
        <v>79</v>
      </c>
      <c r="AV939" s="14" t="s">
        <v>187</v>
      </c>
      <c r="AW939" s="14" t="s">
        <v>31</v>
      </c>
      <c r="AX939" s="14" t="s">
        <v>77</v>
      </c>
      <c r="AY939" s="167" t="s">
        <v>181</v>
      </c>
    </row>
    <row r="940" spans="2:65" s="1" customFormat="1" ht="21.75" customHeight="1" x14ac:dyDescent="0.2">
      <c r="B940" s="32"/>
      <c r="C940" s="125" t="s">
        <v>1225</v>
      </c>
      <c r="D940" s="125" t="s">
        <v>182</v>
      </c>
      <c r="E940" s="126" t="s">
        <v>1226</v>
      </c>
      <c r="F940" s="127" t="s">
        <v>1227</v>
      </c>
      <c r="G940" s="128" t="s">
        <v>636</v>
      </c>
      <c r="H940" s="129">
        <v>1000</v>
      </c>
      <c r="I940" s="130"/>
      <c r="J940" s="131">
        <f>ROUND(I940*H940,2)</f>
        <v>0</v>
      </c>
      <c r="K940" s="127" t="s">
        <v>327</v>
      </c>
      <c r="L940" s="32"/>
      <c r="M940" s="132" t="s">
        <v>19</v>
      </c>
      <c r="N940" s="133" t="s">
        <v>40</v>
      </c>
      <c r="P940" s="134">
        <f>O940*H940</f>
        <v>0</v>
      </c>
      <c r="Q940" s="134">
        <v>0</v>
      </c>
      <c r="R940" s="134">
        <f>Q940*H940</f>
        <v>0</v>
      </c>
      <c r="S940" s="134">
        <v>2.0000000000000002E-5</v>
      </c>
      <c r="T940" s="135">
        <f>S940*H940</f>
        <v>0.02</v>
      </c>
      <c r="AR940" s="136" t="s">
        <v>187</v>
      </c>
      <c r="AT940" s="136" t="s">
        <v>182</v>
      </c>
      <c r="AU940" s="136" t="s">
        <v>79</v>
      </c>
      <c r="AY940" s="17" t="s">
        <v>181</v>
      </c>
      <c r="BE940" s="137">
        <f>IF(N940="základní",J940,0)</f>
        <v>0</v>
      </c>
      <c r="BF940" s="137">
        <f>IF(N940="snížená",J940,0)</f>
        <v>0</v>
      </c>
      <c r="BG940" s="137">
        <f>IF(N940="zákl. přenesená",J940,0)</f>
        <v>0</v>
      </c>
      <c r="BH940" s="137">
        <f>IF(N940="sníž. přenesená",J940,0)</f>
        <v>0</v>
      </c>
      <c r="BI940" s="137">
        <f>IF(N940="nulová",J940,0)</f>
        <v>0</v>
      </c>
      <c r="BJ940" s="17" t="s">
        <v>77</v>
      </c>
      <c r="BK940" s="137">
        <f>ROUND(I940*H940,2)</f>
        <v>0</v>
      </c>
      <c r="BL940" s="17" t="s">
        <v>187</v>
      </c>
      <c r="BM940" s="136" t="s">
        <v>1228</v>
      </c>
    </row>
    <row r="941" spans="2:65" s="1" customFormat="1" ht="11.25" x14ac:dyDescent="0.2">
      <c r="B941" s="32"/>
      <c r="D941" s="151" t="s">
        <v>328</v>
      </c>
      <c r="F941" s="152" t="s">
        <v>1229</v>
      </c>
      <c r="I941" s="140"/>
      <c r="L941" s="32"/>
      <c r="M941" s="141"/>
      <c r="T941" s="53"/>
      <c r="AT941" s="17" t="s">
        <v>328</v>
      </c>
      <c r="AU941" s="17" t="s">
        <v>79</v>
      </c>
    </row>
    <row r="942" spans="2:65" s="12" customFormat="1" ht="11.25" x14ac:dyDescent="0.2">
      <c r="B942" s="153"/>
      <c r="D942" s="138" t="s">
        <v>330</v>
      </c>
      <c r="E942" s="154" t="s">
        <v>19</v>
      </c>
      <c r="F942" s="155" t="s">
        <v>1230</v>
      </c>
      <c r="H942" s="154" t="s">
        <v>19</v>
      </c>
      <c r="I942" s="156"/>
      <c r="L942" s="153"/>
      <c r="M942" s="157"/>
      <c r="T942" s="158"/>
      <c r="AT942" s="154" t="s">
        <v>330</v>
      </c>
      <c r="AU942" s="154" t="s">
        <v>79</v>
      </c>
      <c r="AV942" s="12" t="s">
        <v>77</v>
      </c>
      <c r="AW942" s="12" t="s">
        <v>31</v>
      </c>
      <c r="AX942" s="12" t="s">
        <v>69</v>
      </c>
      <c r="AY942" s="154" t="s">
        <v>181</v>
      </c>
    </row>
    <row r="943" spans="2:65" s="13" customFormat="1" ht="11.25" x14ac:dyDescent="0.2">
      <c r="B943" s="159"/>
      <c r="D943" s="138" t="s">
        <v>330</v>
      </c>
      <c r="E943" s="160" t="s">
        <v>19</v>
      </c>
      <c r="F943" s="161" t="s">
        <v>1231</v>
      </c>
      <c r="H943" s="162">
        <v>1000</v>
      </c>
      <c r="I943" s="163"/>
      <c r="L943" s="159"/>
      <c r="M943" s="164"/>
      <c r="T943" s="165"/>
      <c r="AT943" s="160" t="s">
        <v>330</v>
      </c>
      <c r="AU943" s="160" t="s">
        <v>79</v>
      </c>
      <c r="AV943" s="13" t="s">
        <v>79</v>
      </c>
      <c r="AW943" s="13" t="s">
        <v>31</v>
      </c>
      <c r="AX943" s="13" t="s">
        <v>69</v>
      </c>
      <c r="AY943" s="160" t="s">
        <v>181</v>
      </c>
    </row>
    <row r="944" spans="2:65" s="14" customFormat="1" ht="11.25" x14ac:dyDescent="0.2">
      <c r="B944" s="166"/>
      <c r="D944" s="138" t="s">
        <v>330</v>
      </c>
      <c r="E944" s="167" t="s">
        <v>19</v>
      </c>
      <c r="F944" s="168" t="s">
        <v>333</v>
      </c>
      <c r="H944" s="169">
        <v>1000</v>
      </c>
      <c r="I944" s="170"/>
      <c r="L944" s="166"/>
      <c r="M944" s="171"/>
      <c r="T944" s="172"/>
      <c r="AT944" s="167" t="s">
        <v>330</v>
      </c>
      <c r="AU944" s="167" t="s">
        <v>79</v>
      </c>
      <c r="AV944" s="14" t="s">
        <v>187</v>
      </c>
      <c r="AW944" s="14" t="s">
        <v>31</v>
      </c>
      <c r="AX944" s="14" t="s">
        <v>77</v>
      </c>
      <c r="AY944" s="167" t="s">
        <v>181</v>
      </c>
    </row>
    <row r="945" spans="2:65" s="1" customFormat="1" ht="16.5" customHeight="1" x14ac:dyDescent="0.2">
      <c r="B945" s="32"/>
      <c r="C945" s="125" t="s">
        <v>648</v>
      </c>
      <c r="D945" s="125" t="s">
        <v>182</v>
      </c>
      <c r="E945" s="126" t="s">
        <v>1196</v>
      </c>
      <c r="F945" s="127" t="s">
        <v>1197</v>
      </c>
      <c r="G945" s="128" t="s">
        <v>1053</v>
      </c>
      <c r="H945" s="129">
        <v>5</v>
      </c>
      <c r="I945" s="130"/>
      <c r="J945" s="131">
        <f>ROUND(I945*H945,2)</f>
        <v>0</v>
      </c>
      <c r="K945" s="127" t="s">
        <v>327</v>
      </c>
      <c r="L945" s="32"/>
      <c r="M945" s="132" t="s">
        <v>19</v>
      </c>
      <c r="N945" s="133" t="s">
        <v>40</v>
      </c>
      <c r="P945" s="134">
        <f>O945*H945</f>
        <v>0</v>
      </c>
      <c r="Q945" s="134">
        <v>0</v>
      </c>
      <c r="R945" s="134">
        <f>Q945*H945</f>
        <v>0</v>
      </c>
      <c r="S945" s="134">
        <v>0</v>
      </c>
      <c r="T945" s="135">
        <f>S945*H945</f>
        <v>0</v>
      </c>
      <c r="AR945" s="136" t="s">
        <v>209</v>
      </c>
      <c r="AT945" s="136" t="s">
        <v>182</v>
      </c>
      <c r="AU945" s="136" t="s">
        <v>79</v>
      </c>
      <c r="AY945" s="17" t="s">
        <v>181</v>
      </c>
      <c r="BE945" s="137">
        <f>IF(N945="základní",J945,0)</f>
        <v>0</v>
      </c>
      <c r="BF945" s="137">
        <f>IF(N945="snížená",J945,0)</f>
        <v>0</v>
      </c>
      <c r="BG945" s="137">
        <f>IF(N945="zákl. přenesená",J945,0)</f>
        <v>0</v>
      </c>
      <c r="BH945" s="137">
        <f>IF(N945="sníž. přenesená",J945,0)</f>
        <v>0</v>
      </c>
      <c r="BI945" s="137">
        <f>IF(N945="nulová",J945,0)</f>
        <v>0</v>
      </c>
      <c r="BJ945" s="17" t="s">
        <v>77</v>
      </c>
      <c r="BK945" s="137">
        <f>ROUND(I945*H945,2)</f>
        <v>0</v>
      </c>
      <c r="BL945" s="17" t="s">
        <v>209</v>
      </c>
      <c r="BM945" s="136" t="s">
        <v>1232</v>
      </c>
    </row>
    <row r="946" spans="2:65" s="1" customFormat="1" ht="11.25" x14ac:dyDescent="0.2">
      <c r="B946" s="32"/>
      <c r="D946" s="151" t="s">
        <v>328</v>
      </c>
      <c r="F946" s="152" t="s">
        <v>1199</v>
      </c>
      <c r="I946" s="140"/>
      <c r="L946" s="32"/>
      <c r="M946" s="141"/>
      <c r="T946" s="53"/>
      <c r="AT946" s="17" t="s">
        <v>328</v>
      </c>
      <c r="AU946" s="17" t="s">
        <v>79</v>
      </c>
    </row>
    <row r="947" spans="2:65" s="13" customFormat="1" ht="11.25" x14ac:dyDescent="0.2">
      <c r="B947" s="159"/>
      <c r="D947" s="138" t="s">
        <v>330</v>
      </c>
      <c r="E947" s="160" t="s">
        <v>19</v>
      </c>
      <c r="F947" s="161" t="s">
        <v>1233</v>
      </c>
      <c r="H947" s="162">
        <v>5</v>
      </c>
      <c r="I947" s="163"/>
      <c r="L947" s="159"/>
      <c r="M947" s="164"/>
      <c r="T947" s="165"/>
      <c r="AT947" s="160" t="s">
        <v>330</v>
      </c>
      <c r="AU947" s="160" t="s">
        <v>79</v>
      </c>
      <c r="AV947" s="13" t="s">
        <v>79</v>
      </c>
      <c r="AW947" s="13" t="s">
        <v>31</v>
      </c>
      <c r="AX947" s="13" t="s">
        <v>69</v>
      </c>
      <c r="AY947" s="160" t="s">
        <v>181</v>
      </c>
    </row>
    <row r="948" spans="2:65" s="14" customFormat="1" ht="11.25" x14ac:dyDescent="0.2">
      <c r="B948" s="166"/>
      <c r="D948" s="138" t="s">
        <v>330</v>
      </c>
      <c r="E948" s="167" t="s">
        <v>19</v>
      </c>
      <c r="F948" s="168" t="s">
        <v>333</v>
      </c>
      <c r="H948" s="169">
        <v>5</v>
      </c>
      <c r="I948" s="170"/>
      <c r="L948" s="166"/>
      <c r="M948" s="171"/>
      <c r="T948" s="172"/>
      <c r="AT948" s="167" t="s">
        <v>330</v>
      </c>
      <c r="AU948" s="167" t="s">
        <v>79</v>
      </c>
      <c r="AV948" s="14" t="s">
        <v>187</v>
      </c>
      <c r="AW948" s="14" t="s">
        <v>31</v>
      </c>
      <c r="AX948" s="14" t="s">
        <v>77</v>
      </c>
      <c r="AY948" s="167" t="s">
        <v>181</v>
      </c>
    </row>
    <row r="949" spans="2:65" s="10" customFormat="1" ht="22.9" customHeight="1" x14ac:dyDescent="0.2">
      <c r="B949" s="115"/>
      <c r="D949" s="116" t="s">
        <v>68</v>
      </c>
      <c r="E949" s="149" t="s">
        <v>1234</v>
      </c>
      <c r="F949" s="149" t="s">
        <v>1235</v>
      </c>
      <c r="I949" s="118"/>
      <c r="J949" s="150">
        <f>BK949</f>
        <v>0</v>
      </c>
      <c r="L949" s="115"/>
      <c r="M949" s="120"/>
      <c r="P949" s="121">
        <f>SUM(P950:P970)</f>
        <v>0</v>
      </c>
      <c r="R949" s="121">
        <f>SUM(R950:R970)</f>
        <v>0</v>
      </c>
      <c r="T949" s="122">
        <f>SUM(T950:T970)</f>
        <v>0</v>
      </c>
      <c r="AR949" s="116" t="s">
        <v>79</v>
      </c>
      <c r="AT949" s="123" t="s">
        <v>68</v>
      </c>
      <c r="AU949" s="123" t="s">
        <v>77</v>
      </c>
      <c r="AY949" s="116" t="s">
        <v>181</v>
      </c>
      <c r="BK949" s="124">
        <f>SUM(BK950:BK970)</f>
        <v>0</v>
      </c>
    </row>
    <row r="950" spans="2:65" s="1" customFormat="1" ht="24.2" customHeight="1" x14ac:dyDescent="0.2">
      <c r="B950" s="32"/>
      <c r="C950" s="125" t="s">
        <v>1236</v>
      </c>
      <c r="D950" s="125" t="s">
        <v>182</v>
      </c>
      <c r="E950" s="126" t="s">
        <v>1237</v>
      </c>
      <c r="F950" s="127" t="s">
        <v>1238</v>
      </c>
      <c r="G950" s="128" t="s">
        <v>636</v>
      </c>
      <c r="H950" s="129">
        <v>25</v>
      </c>
      <c r="I950" s="130"/>
      <c r="J950" s="131">
        <f>ROUND(I950*H950,2)</f>
        <v>0</v>
      </c>
      <c r="K950" s="127" t="s">
        <v>186</v>
      </c>
      <c r="L950" s="32"/>
      <c r="M950" s="132" t="s">
        <v>19</v>
      </c>
      <c r="N950" s="133" t="s">
        <v>40</v>
      </c>
      <c r="P950" s="134">
        <f>O950*H950</f>
        <v>0</v>
      </c>
      <c r="Q950" s="134">
        <v>0</v>
      </c>
      <c r="R950" s="134">
        <f>Q950*H950</f>
        <v>0</v>
      </c>
      <c r="S950" s="134">
        <v>0</v>
      </c>
      <c r="T950" s="135">
        <f>S950*H950</f>
        <v>0</v>
      </c>
      <c r="AR950" s="136" t="s">
        <v>209</v>
      </c>
      <c r="AT950" s="136" t="s">
        <v>182</v>
      </c>
      <c r="AU950" s="136" t="s">
        <v>79</v>
      </c>
      <c r="AY950" s="17" t="s">
        <v>181</v>
      </c>
      <c r="BE950" s="137">
        <f>IF(N950="základní",J950,0)</f>
        <v>0</v>
      </c>
      <c r="BF950" s="137">
        <f>IF(N950="snížená",J950,0)</f>
        <v>0</v>
      </c>
      <c r="BG950" s="137">
        <f>IF(N950="zákl. přenesená",J950,0)</f>
        <v>0</v>
      </c>
      <c r="BH950" s="137">
        <f>IF(N950="sníž. přenesená",J950,0)</f>
        <v>0</v>
      </c>
      <c r="BI950" s="137">
        <f>IF(N950="nulová",J950,0)</f>
        <v>0</v>
      </c>
      <c r="BJ950" s="17" t="s">
        <v>77</v>
      </c>
      <c r="BK950" s="137">
        <f>ROUND(I950*H950,2)</f>
        <v>0</v>
      </c>
      <c r="BL950" s="17" t="s">
        <v>209</v>
      </c>
      <c r="BM950" s="136" t="s">
        <v>1239</v>
      </c>
    </row>
    <row r="951" spans="2:65" s="1" customFormat="1" ht="87.75" x14ac:dyDescent="0.2">
      <c r="B951" s="32"/>
      <c r="D951" s="138" t="s">
        <v>214</v>
      </c>
      <c r="F951" s="139" t="s">
        <v>1240</v>
      </c>
      <c r="I951" s="140"/>
      <c r="L951" s="32"/>
      <c r="M951" s="141"/>
      <c r="T951" s="53"/>
      <c r="AT951" s="17" t="s">
        <v>214</v>
      </c>
      <c r="AU951" s="17" t="s">
        <v>79</v>
      </c>
    </row>
    <row r="952" spans="2:65" s="13" customFormat="1" ht="11.25" x14ac:dyDescent="0.2">
      <c r="B952" s="159"/>
      <c r="D952" s="138" t="s">
        <v>330</v>
      </c>
      <c r="E952" s="160" t="s">
        <v>19</v>
      </c>
      <c r="F952" s="161" t="s">
        <v>1241</v>
      </c>
      <c r="H952" s="162">
        <v>25</v>
      </c>
      <c r="I952" s="163"/>
      <c r="L952" s="159"/>
      <c r="M952" s="164"/>
      <c r="T952" s="165"/>
      <c r="AT952" s="160" t="s">
        <v>330</v>
      </c>
      <c r="AU952" s="160" t="s">
        <v>79</v>
      </c>
      <c r="AV952" s="13" t="s">
        <v>79</v>
      </c>
      <c r="AW952" s="13" t="s">
        <v>31</v>
      </c>
      <c r="AX952" s="13" t="s">
        <v>69</v>
      </c>
      <c r="AY952" s="160" t="s">
        <v>181</v>
      </c>
    </row>
    <row r="953" spans="2:65" s="14" customFormat="1" ht="11.25" x14ac:dyDescent="0.2">
      <c r="B953" s="166"/>
      <c r="D953" s="138" t="s">
        <v>330</v>
      </c>
      <c r="E953" s="167" t="s">
        <v>19</v>
      </c>
      <c r="F953" s="168" t="s">
        <v>333</v>
      </c>
      <c r="H953" s="169">
        <v>25</v>
      </c>
      <c r="I953" s="170"/>
      <c r="L953" s="166"/>
      <c r="M953" s="171"/>
      <c r="T953" s="172"/>
      <c r="AT953" s="167" t="s">
        <v>330</v>
      </c>
      <c r="AU953" s="167" t="s">
        <v>79</v>
      </c>
      <c r="AV953" s="14" t="s">
        <v>187</v>
      </c>
      <c r="AW953" s="14" t="s">
        <v>31</v>
      </c>
      <c r="AX953" s="14" t="s">
        <v>77</v>
      </c>
      <c r="AY953" s="167" t="s">
        <v>181</v>
      </c>
    </row>
    <row r="954" spans="2:65" s="1" customFormat="1" ht="24.2" customHeight="1" x14ac:dyDescent="0.2">
      <c r="B954" s="32"/>
      <c r="C954" s="125" t="s">
        <v>653</v>
      </c>
      <c r="D954" s="125" t="s">
        <v>182</v>
      </c>
      <c r="E954" s="126" t="s">
        <v>1242</v>
      </c>
      <c r="F954" s="127" t="s">
        <v>1243</v>
      </c>
      <c r="G954" s="128" t="s">
        <v>636</v>
      </c>
      <c r="H954" s="129">
        <v>30</v>
      </c>
      <c r="I954" s="130"/>
      <c r="J954" s="131">
        <f>ROUND(I954*H954,2)</f>
        <v>0</v>
      </c>
      <c r="K954" s="127" t="s">
        <v>186</v>
      </c>
      <c r="L954" s="32"/>
      <c r="M954" s="132" t="s">
        <v>19</v>
      </c>
      <c r="N954" s="133" t="s">
        <v>40</v>
      </c>
      <c r="P954" s="134">
        <f>O954*H954</f>
        <v>0</v>
      </c>
      <c r="Q954" s="134">
        <v>0</v>
      </c>
      <c r="R954" s="134">
        <f>Q954*H954</f>
        <v>0</v>
      </c>
      <c r="S954" s="134">
        <v>0</v>
      </c>
      <c r="T954" s="135">
        <f>S954*H954</f>
        <v>0</v>
      </c>
      <c r="AR954" s="136" t="s">
        <v>209</v>
      </c>
      <c r="AT954" s="136" t="s">
        <v>182</v>
      </c>
      <c r="AU954" s="136" t="s">
        <v>79</v>
      </c>
      <c r="AY954" s="17" t="s">
        <v>181</v>
      </c>
      <c r="BE954" s="137">
        <f>IF(N954="základní",J954,0)</f>
        <v>0</v>
      </c>
      <c r="BF954" s="137">
        <f>IF(N954="snížená",J954,0)</f>
        <v>0</v>
      </c>
      <c r="BG954" s="137">
        <f>IF(N954="zákl. přenesená",J954,0)</f>
        <v>0</v>
      </c>
      <c r="BH954" s="137">
        <f>IF(N954="sníž. přenesená",J954,0)</f>
        <v>0</v>
      </c>
      <c r="BI954" s="137">
        <f>IF(N954="nulová",J954,0)</f>
        <v>0</v>
      </c>
      <c r="BJ954" s="17" t="s">
        <v>77</v>
      </c>
      <c r="BK954" s="137">
        <f>ROUND(I954*H954,2)</f>
        <v>0</v>
      </c>
      <c r="BL954" s="17" t="s">
        <v>209</v>
      </c>
      <c r="BM954" s="136" t="s">
        <v>1244</v>
      </c>
    </row>
    <row r="955" spans="2:65" s="1" customFormat="1" ht="87.75" x14ac:dyDescent="0.2">
      <c r="B955" s="32"/>
      <c r="D955" s="138" t="s">
        <v>214</v>
      </c>
      <c r="F955" s="139" t="s">
        <v>1245</v>
      </c>
      <c r="I955" s="140"/>
      <c r="L955" s="32"/>
      <c r="M955" s="141"/>
      <c r="T955" s="53"/>
      <c r="AT955" s="17" t="s">
        <v>214</v>
      </c>
      <c r="AU955" s="17" t="s">
        <v>79</v>
      </c>
    </row>
    <row r="956" spans="2:65" s="13" customFormat="1" ht="11.25" x14ac:dyDescent="0.2">
      <c r="B956" s="159"/>
      <c r="D956" s="138" t="s">
        <v>330</v>
      </c>
      <c r="E956" s="160" t="s">
        <v>19</v>
      </c>
      <c r="F956" s="161" t="s">
        <v>1246</v>
      </c>
      <c r="H956" s="162">
        <v>30</v>
      </c>
      <c r="I956" s="163"/>
      <c r="L956" s="159"/>
      <c r="M956" s="164"/>
      <c r="T956" s="165"/>
      <c r="AT956" s="160" t="s">
        <v>330</v>
      </c>
      <c r="AU956" s="160" t="s">
        <v>79</v>
      </c>
      <c r="AV956" s="13" t="s">
        <v>79</v>
      </c>
      <c r="AW956" s="13" t="s">
        <v>31</v>
      </c>
      <c r="AX956" s="13" t="s">
        <v>69</v>
      </c>
      <c r="AY956" s="160" t="s">
        <v>181</v>
      </c>
    </row>
    <row r="957" spans="2:65" s="14" customFormat="1" ht="11.25" x14ac:dyDescent="0.2">
      <c r="B957" s="166"/>
      <c r="D957" s="138" t="s">
        <v>330</v>
      </c>
      <c r="E957" s="167" t="s">
        <v>19</v>
      </c>
      <c r="F957" s="168" t="s">
        <v>333</v>
      </c>
      <c r="H957" s="169">
        <v>30</v>
      </c>
      <c r="I957" s="170"/>
      <c r="L957" s="166"/>
      <c r="M957" s="171"/>
      <c r="T957" s="172"/>
      <c r="AT957" s="167" t="s">
        <v>330</v>
      </c>
      <c r="AU957" s="167" t="s">
        <v>79</v>
      </c>
      <c r="AV957" s="14" t="s">
        <v>187</v>
      </c>
      <c r="AW957" s="14" t="s">
        <v>31</v>
      </c>
      <c r="AX957" s="14" t="s">
        <v>77</v>
      </c>
      <c r="AY957" s="167" t="s">
        <v>181</v>
      </c>
    </row>
    <row r="958" spans="2:65" s="1" customFormat="1" ht="24.2" customHeight="1" x14ac:dyDescent="0.2">
      <c r="B958" s="32"/>
      <c r="C958" s="125" t="s">
        <v>1247</v>
      </c>
      <c r="D958" s="125" t="s">
        <v>182</v>
      </c>
      <c r="E958" s="126" t="s">
        <v>1248</v>
      </c>
      <c r="F958" s="127" t="s">
        <v>1249</v>
      </c>
      <c r="G958" s="128" t="s">
        <v>636</v>
      </c>
      <c r="H958" s="129">
        <v>35</v>
      </c>
      <c r="I958" s="130"/>
      <c r="J958" s="131">
        <f>ROUND(I958*H958,2)</f>
        <v>0</v>
      </c>
      <c r="K958" s="127" t="s">
        <v>186</v>
      </c>
      <c r="L958" s="32"/>
      <c r="M958" s="132" t="s">
        <v>19</v>
      </c>
      <c r="N958" s="133" t="s">
        <v>40</v>
      </c>
      <c r="P958" s="134">
        <f>O958*H958</f>
        <v>0</v>
      </c>
      <c r="Q958" s="134">
        <v>0</v>
      </c>
      <c r="R958" s="134">
        <f>Q958*H958</f>
        <v>0</v>
      </c>
      <c r="S958" s="134">
        <v>0</v>
      </c>
      <c r="T958" s="135">
        <f>S958*H958</f>
        <v>0</v>
      </c>
      <c r="AR958" s="136" t="s">
        <v>209</v>
      </c>
      <c r="AT958" s="136" t="s">
        <v>182</v>
      </c>
      <c r="AU958" s="136" t="s">
        <v>79</v>
      </c>
      <c r="AY958" s="17" t="s">
        <v>181</v>
      </c>
      <c r="BE958" s="137">
        <f>IF(N958="základní",J958,0)</f>
        <v>0</v>
      </c>
      <c r="BF958" s="137">
        <f>IF(N958="snížená",J958,0)</f>
        <v>0</v>
      </c>
      <c r="BG958" s="137">
        <f>IF(N958="zákl. přenesená",J958,0)</f>
        <v>0</v>
      </c>
      <c r="BH958" s="137">
        <f>IF(N958="sníž. přenesená",J958,0)</f>
        <v>0</v>
      </c>
      <c r="BI958" s="137">
        <f>IF(N958="nulová",J958,0)</f>
        <v>0</v>
      </c>
      <c r="BJ958" s="17" t="s">
        <v>77</v>
      </c>
      <c r="BK958" s="137">
        <f>ROUND(I958*H958,2)</f>
        <v>0</v>
      </c>
      <c r="BL958" s="17" t="s">
        <v>209</v>
      </c>
      <c r="BM958" s="136" t="s">
        <v>1250</v>
      </c>
    </row>
    <row r="959" spans="2:65" s="1" customFormat="1" ht="87.75" x14ac:dyDescent="0.2">
      <c r="B959" s="32"/>
      <c r="D959" s="138" t="s">
        <v>214</v>
      </c>
      <c r="F959" s="139" t="s">
        <v>1251</v>
      </c>
      <c r="I959" s="140"/>
      <c r="L959" s="32"/>
      <c r="M959" s="141"/>
      <c r="T959" s="53"/>
      <c r="AT959" s="17" t="s">
        <v>214</v>
      </c>
      <c r="AU959" s="17" t="s">
        <v>79</v>
      </c>
    </row>
    <row r="960" spans="2:65" s="13" customFormat="1" ht="11.25" x14ac:dyDescent="0.2">
      <c r="B960" s="159"/>
      <c r="D960" s="138" t="s">
        <v>330</v>
      </c>
      <c r="E960" s="160" t="s">
        <v>19</v>
      </c>
      <c r="F960" s="161" t="s">
        <v>1252</v>
      </c>
      <c r="H960" s="162">
        <v>35</v>
      </c>
      <c r="I960" s="163"/>
      <c r="L960" s="159"/>
      <c r="M960" s="164"/>
      <c r="T960" s="165"/>
      <c r="AT960" s="160" t="s">
        <v>330</v>
      </c>
      <c r="AU960" s="160" t="s">
        <v>79</v>
      </c>
      <c r="AV960" s="13" t="s">
        <v>79</v>
      </c>
      <c r="AW960" s="13" t="s">
        <v>31</v>
      </c>
      <c r="AX960" s="13" t="s">
        <v>69</v>
      </c>
      <c r="AY960" s="160" t="s">
        <v>181</v>
      </c>
    </row>
    <row r="961" spans="2:65" s="14" customFormat="1" ht="11.25" x14ac:dyDescent="0.2">
      <c r="B961" s="166"/>
      <c r="D961" s="138" t="s">
        <v>330</v>
      </c>
      <c r="E961" s="167" t="s">
        <v>19</v>
      </c>
      <c r="F961" s="168" t="s">
        <v>333</v>
      </c>
      <c r="H961" s="169">
        <v>35</v>
      </c>
      <c r="I961" s="170"/>
      <c r="L961" s="166"/>
      <c r="M961" s="171"/>
      <c r="T961" s="172"/>
      <c r="AT961" s="167" t="s">
        <v>330</v>
      </c>
      <c r="AU961" s="167" t="s">
        <v>79</v>
      </c>
      <c r="AV961" s="14" t="s">
        <v>187</v>
      </c>
      <c r="AW961" s="14" t="s">
        <v>31</v>
      </c>
      <c r="AX961" s="14" t="s">
        <v>77</v>
      </c>
      <c r="AY961" s="167" t="s">
        <v>181</v>
      </c>
    </row>
    <row r="962" spans="2:65" s="1" customFormat="1" ht="16.5" customHeight="1" x14ac:dyDescent="0.2">
      <c r="B962" s="32"/>
      <c r="C962" s="125" t="s">
        <v>663</v>
      </c>
      <c r="D962" s="125" t="s">
        <v>182</v>
      </c>
      <c r="E962" s="126" t="s">
        <v>1253</v>
      </c>
      <c r="F962" s="127" t="s">
        <v>1254</v>
      </c>
      <c r="G962" s="128" t="s">
        <v>519</v>
      </c>
      <c r="H962" s="129">
        <v>50</v>
      </c>
      <c r="I962" s="130"/>
      <c r="J962" s="131">
        <f>ROUND(I962*H962,2)</f>
        <v>0</v>
      </c>
      <c r="K962" s="127" t="s">
        <v>186</v>
      </c>
      <c r="L962" s="32"/>
      <c r="M962" s="132" t="s">
        <v>19</v>
      </c>
      <c r="N962" s="133" t="s">
        <v>40</v>
      </c>
      <c r="P962" s="134">
        <f>O962*H962</f>
        <v>0</v>
      </c>
      <c r="Q962" s="134">
        <v>0</v>
      </c>
      <c r="R962" s="134">
        <f>Q962*H962</f>
        <v>0</v>
      </c>
      <c r="S962" s="134">
        <v>0</v>
      </c>
      <c r="T962" s="135">
        <f>S962*H962</f>
        <v>0</v>
      </c>
      <c r="AR962" s="136" t="s">
        <v>209</v>
      </c>
      <c r="AT962" s="136" t="s">
        <v>182</v>
      </c>
      <c r="AU962" s="136" t="s">
        <v>79</v>
      </c>
      <c r="AY962" s="17" t="s">
        <v>181</v>
      </c>
      <c r="BE962" s="137">
        <f>IF(N962="základní",J962,0)</f>
        <v>0</v>
      </c>
      <c r="BF962" s="137">
        <f>IF(N962="snížená",J962,0)</f>
        <v>0</v>
      </c>
      <c r="BG962" s="137">
        <f>IF(N962="zákl. přenesená",J962,0)</f>
        <v>0</v>
      </c>
      <c r="BH962" s="137">
        <f>IF(N962="sníž. přenesená",J962,0)</f>
        <v>0</v>
      </c>
      <c r="BI962" s="137">
        <f>IF(N962="nulová",J962,0)</f>
        <v>0</v>
      </c>
      <c r="BJ962" s="17" t="s">
        <v>77</v>
      </c>
      <c r="BK962" s="137">
        <f>ROUND(I962*H962,2)</f>
        <v>0</v>
      </c>
      <c r="BL962" s="17" t="s">
        <v>209</v>
      </c>
      <c r="BM962" s="136" t="s">
        <v>1255</v>
      </c>
    </row>
    <row r="963" spans="2:65" s="1" customFormat="1" ht="68.25" x14ac:dyDescent="0.2">
      <c r="B963" s="32"/>
      <c r="D963" s="138" t="s">
        <v>214</v>
      </c>
      <c r="F963" s="139" t="s">
        <v>1256</v>
      </c>
      <c r="I963" s="140"/>
      <c r="L963" s="32"/>
      <c r="M963" s="141"/>
      <c r="T963" s="53"/>
      <c r="AT963" s="17" t="s">
        <v>214</v>
      </c>
      <c r="AU963" s="17" t="s">
        <v>79</v>
      </c>
    </row>
    <row r="964" spans="2:65" s="13" customFormat="1" ht="11.25" x14ac:dyDescent="0.2">
      <c r="B964" s="159"/>
      <c r="D964" s="138" t="s">
        <v>330</v>
      </c>
      <c r="E964" s="160" t="s">
        <v>19</v>
      </c>
      <c r="F964" s="161" t="s">
        <v>1257</v>
      </c>
      <c r="H964" s="162">
        <v>50</v>
      </c>
      <c r="I964" s="163"/>
      <c r="L964" s="159"/>
      <c r="M964" s="164"/>
      <c r="T964" s="165"/>
      <c r="AT964" s="160" t="s">
        <v>330</v>
      </c>
      <c r="AU964" s="160" t="s">
        <v>79</v>
      </c>
      <c r="AV964" s="13" t="s">
        <v>79</v>
      </c>
      <c r="AW964" s="13" t="s">
        <v>31</v>
      </c>
      <c r="AX964" s="13" t="s">
        <v>69</v>
      </c>
      <c r="AY964" s="160" t="s">
        <v>181</v>
      </c>
    </row>
    <row r="965" spans="2:65" s="14" customFormat="1" ht="11.25" x14ac:dyDescent="0.2">
      <c r="B965" s="166"/>
      <c r="D965" s="138" t="s">
        <v>330</v>
      </c>
      <c r="E965" s="167" t="s">
        <v>19</v>
      </c>
      <c r="F965" s="168" t="s">
        <v>333</v>
      </c>
      <c r="H965" s="169">
        <v>50</v>
      </c>
      <c r="I965" s="170"/>
      <c r="L965" s="166"/>
      <c r="M965" s="171"/>
      <c r="T965" s="172"/>
      <c r="AT965" s="167" t="s">
        <v>330</v>
      </c>
      <c r="AU965" s="167" t="s">
        <v>79</v>
      </c>
      <c r="AV965" s="14" t="s">
        <v>187</v>
      </c>
      <c r="AW965" s="14" t="s">
        <v>31</v>
      </c>
      <c r="AX965" s="14" t="s">
        <v>77</v>
      </c>
      <c r="AY965" s="167" t="s">
        <v>181</v>
      </c>
    </row>
    <row r="966" spans="2:65" s="1" customFormat="1" ht="16.5" customHeight="1" x14ac:dyDescent="0.2">
      <c r="B966" s="32"/>
      <c r="C966" s="125" t="s">
        <v>1258</v>
      </c>
      <c r="D966" s="125" t="s">
        <v>182</v>
      </c>
      <c r="E966" s="126" t="s">
        <v>1259</v>
      </c>
      <c r="F966" s="127" t="s">
        <v>1260</v>
      </c>
      <c r="G966" s="128" t="s">
        <v>1053</v>
      </c>
      <c r="H966" s="129">
        <v>15</v>
      </c>
      <c r="I966" s="130"/>
      <c r="J966" s="131">
        <f>ROUND(I966*H966,2)</f>
        <v>0</v>
      </c>
      <c r="K966" s="127" t="s">
        <v>327</v>
      </c>
      <c r="L966" s="32"/>
      <c r="M966" s="132" t="s">
        <v>19</v>
      </c>
      <c r="N966" s="133" t="s">
        <v>40</v>
      </c>
      <c r="P966" s="134">
        <f>O966*H966</f>
        <v>0</v>
      </c>
      <c r="Q966" s="134">
        <v>0</v>
      </c>
      <c r="R966" s="134">
        <f>Q966*H966</f>
        <v>0</v>
      </c>
      <c r="S966" s="134">
        <v>0</v>
      </c>
      <c r="T966" s="135">
        <f>S966*H966</f>
        <v>0</v>
      </c>
      <c r="AR966" s="136" t="s">
        <v>209</v>
      </c>
      <c r="AT966" s="136" t="s">
        <v>182</v>
      </c>
      <c r="AU966" s="136" t="s">
        <v>79</v>
      </c>
      <c r="AY966" s="17" t="s">
        <v>181</v>
      </c>
      <c r="BE966" s="137">
        <f>IF(N966="základní",J966,0)</f>
        <v>0</v>
      </c>
      <c r="BF966" s="137">
        <f>IF(N966="snížená",J966,0)</f>
        <v>0</v>
      </c>
      <c r="BG966" s="137">
        <f>IF(N966="zákl. přenesená",J966,0)</f>
        <v>0</v>
      </c>
      <c r="BH966" s="137">
        <f>IF(N966="sníž. přenesená",J966,0)</f>
        <v>0</v>
      </c>
      <c r="BI966" s="137">
        <f>IF(N966="nulová",J966,0)</f>
        <v>0</v>
      </c>
      <c r="BJ966" s="17" t="s">
        <v>77</v>
      </c>
      <c r="BK966" s="137">
        <f>ROUND(I966*H966,2)</f>
        <v>0</v>
      </c>
      <c r="BL966" s="17" t="s">
        <v>209</v>
      </c>
      <c r="BM966" s="136" t="s">
        <v>1261</v>
      </c>
    </row>
    <row r="967" spans="2:65" s="1" customFormat="1" ht="11.25" x14ac:dyDescent="0.2">
      <c r="B967" s="32"/>
      <c r="D967" s="151" t="s">
        <v>328</v>
      </c>
      <c r="F967" s="152" t="s">
        <v>1262</v>
      </c>
      <c r="I967" s="140"/>
      <c r="L967" s="32"/>
      <c r="M967" s="141"/>
      <c r="T967" s="53"/>
      <c r="AT967" s="17" t="s">
        <v>328</v>
      </c>
      <c r="AU967" s="17" t="s">
        <v>79</v>
      </c>
    </row>
    <row r="968" spans="2:65" s="1" customFormat="1" ht="19.5" x14ac:dyDescent="0.2">
      <c r="B968" s="32"/>
      <c r="D968" s="138" t="s">
        <v>214</v>
      </c>
      <c r="F968" s="139" t="s">
        <v>1263</v>
      </c>
      <c r="I968" s="140"/>
      <c r="L968" s="32"/>
      <c r="M968" s="141"/>
      <c r="T968" s="53"/>
      <c r="AT968" s="17" t="s">
        <v>214</v>
      </c>
      <c r="AU968" s="17" t="s">
        <v>79</v>
      </c>
    </row>
    <row r="969" spans="2:65" s="13" customFormat="1" ht="11.25" x14ac:dyDescent="0.2">
      <c r="B969" s="159"/>
      <c r="D969" s="138" t="s">
        <v>330</v>
      </c>
      <c r="E969" s="160" t="s">
        <v>19</v>
      </c>
      <c r="F969" s="161" t="s">
        <v>1264</v>
      </c>
      <c r="H969" s="162">
        <v>15</v>
      </c>
      <c r="I969" s="163"/>
      <c r="L969" s="159"/>
      <c r="M969" s="164"/>
      <c r="T969" s="165"/>
      <c r="AT969" s="160" t="s">
        <v>330</v>
      </c>
      <c r="AU969" s="160" t="s">
        <v>79</v>
      </c>
      <c r="AV969" s="13" t="s">
        <v>79</v>
      </c>
      <c r="AW969" s="13" t="s">
        <v>31</v>
      </c>
      <c r="AX969" s="13" t="s">
        <v>69</v>
      </c>
      <c r="AY969" s="160" t="s">
        <v>181</v>
      </c>
    </row>
    <row r="970" spans="2:65" s="14" customFormat="1" ht="11.25" x14ac:dyDescent="0.2">
      <c r="B970" s="166"/>
      <c r="D970" s="138" t="s">
        <v>330</v>
      </c>
      <c r="E970" s="167" t="s">
        <v>19</v>
      </c>
      <c r="F970" s="168" t="s">
        <v>333</v>
      </c>
      <c r="H970" s="169">
        <v>15</v>
      </c>
      <c r="I970" s="170"/>
      <c r="L970" s="166"/>
      <c r="M970" s="171"/>
      <c r="T970" s="172"/>
      <c r="AT970" s="167" t="s">
        <v>330</v>
      </c>
      <c r="AU970" s="167" t="s">
        <v>79</v>
      </c>
      <c r="AV970" s="14" t="s">
        <v>187</v>
      </c>
      <c r="AW970" s="14" t="s">
        <v>31</v>
      </c>
      <c r="AX970" s="14" t="s">
        <v>77</v>
      </c>
      <c r="AY970" s="167" t="s">
        <v>181</v>
      </c>
    </row>
    <row r="971" spans="2:65" s="10" customFormat="1" ht="22.9" customHeight="1" x14ac:dyDescent="0.2">
      <c r="B971" s="115"/>
      <c r="D971" s="116" t="s">
        <v>68</v>
      </c>
      <c r="E971" s="149" t="s">
        <v>1265</v>
      </c>
      <c r="F971" s="149" t="s">
        <v>1266</v>
      </c>
      <c r="I971" s="118"/>
      <c r="J971" s="150">
        <f>BK971</f>
        <v>0</v>
      </c>
      <c r="L971" s="115"/>
      <c r="M971" s="120"/>
      <c r="P971" s="121">
        <f>SUM(P972:P992)</f>
        <v>0</v>
      </c>
      <c r="R971" s="121">
        <f>SUM(R972:R992)</f>
        <v>0</v>
      </c>
      <c r="T971" s="122">
        <f>SUM(T972:T992)</f>
        <v>0</v>
      </c>
      <c r="AR971" s="116" t="s">
        <v>79</v>
      </c>
      <c r="AT971" s="123" t="s">
        <v>68</v>
      </c>
      <c r="AU971" s="123" t="s">
        <v>77</v>
      </c>
      <c r="AY971" s="116" t="s">
        <v>181</v>
      </c>
      <c r="BK971" s="124">
        <f>SUM(BK972:BK992)</f>
        <v>0</v>
      </c>
    </row>
    <row r="972" spans="2:65" s="1" customFormat="1" ht="24.2" customHeight="1" x14ac:dyDescent="0.2">
      <c r="B972" s="32"/>
      <c r="C972" s="125" t="s">
        <v>672</v>
      </c>
      <c r="D972" s="125" t="s">
        <v>182</v>
      </c>
      <c r="E972" s="126" t="s">
        <v>1267</v>
      </c>
      <c r="F972" s="127" t="s">
        <v>1268</v>
      </c>
      <c r="G972" s="128" t="s">
        <v>636</v>
      </c>
      <c r="H972" s="129">
        <v>300</v>
      </c>
      <c r="I972" s="130"/>
      <c r="J972" s="131">
        <f>ROUND(I972*H972,2)</f>
        <v>0</v>
      </c>
      <c r="K972" s="127" t="s">
        <v>186</v>
      </c>
      <c r="L972" s="32"/>
      <c r="M972" s="132" t="s">
        <v>19</v>
      </c>
      <c r="N972" s="133" t="s">
        <v>40</v>
      </c>
      <c r="P972" s="134">
        <f>O972*H972</f>
        <v>0</v>
      </c>
      <c r="Q972" s="134">
        <v>0</v>
      </c>
      <c r="R972" s="134">
        <f>Q972*H972</f>
        <v>0</v>
      </c>
      <c r="S972" s="134">
        <v>0</v>
      </c>
      <c r="T972" s="135">
        <f>S972*H972</f>
        <v>0</v>
      </c>
      <c r="AR972" s="136" t="s">
        <v>209</v>
      </c>
      <c r="AT972" s="136" t="s">
        <v>182</v>
      </c>
      <c r="AU972" s="136" t="s">
        <v>79</v>
      </c>
      <c r="AY972" s="17" t="s">
        <v>181</v>
      </c>
      <c r="BE972" s="137">
        <f>IF(N972="základní",J972,0)</f>
        <v>0</v>
      </c>
      <c r="BF972" s="137">
        <f>IF(N972="snížená",J972,0)</f>
        <v>0</v>
      </c>
      <c r="BG972" s="137">
        <f>IF(N972="zákl. přenesená",J972,0)</f>
        <v>0</v>
      </c>
      <c r="BH972" s="137">
        <f>IF(N972="sníž. přenesená",J972,0)</f>
        <v>0</v>
      </c>
      <c r="BI972" s="137">
        <f>IF(N972="nulová",J972,0)</f>
        <v>0</v>
      </c>
      <c r="BJ972" s="17" t="s">
        <v>77</v>
      </c>
      <c r="BK972" s="137">
        <f>ROUND(I972*H972,2)</f>
        <v>0</v>
      </c>
      <c r="BL972" s="17" t="s">
        <v>209</v>
      </c>
      <c r="BM972" s="136" t="s">
        <v>1269</v>
      </c>
    </row>
    <row r="973" spans="2:65" s="1" customFormat="1" ht="87.75" x14ac:dyDescent="0.2">
      <c r="B973" s="32"/>
      <c r="D973" s="138" t="s">
        <v>214</v>
      </c>
      <c r="F973" s="139" t="s">
        <v>1270</v>
      </c>
      <c r="I973" s="140"/>
      <c r="L973" s="32"/>
      <c r="M973" s="141"/>
      <c r="T973" s="53"/>
      <c r="AT973" s="17" t="s">
        <v>214</v>
      </c>
      <c r="AU973" s="17" t="s">
        <v>79</v>
      </c>
    </row>
    <row r="974" spans="2:65" s="13" customFormat="1" ht="11.25" x14ac:dyDescent="0.2">
      <c r="B974" s="159"/>
      <c r="D974" s="138" t="s">
        <v>330</v>
      </c>
      <c r="E974" s="160" t="s">
        <v>19</v>
      </c>
      <c r="F974" s="161" t="s">
        <v>1271</v>
      </c>
      <c r="H974" s="162">
        <v>300</v>
      </c>
      <c r="I974" s="163"/>
      <c r="L974" s="159"/>
      <c r="M974" s="164"/>
      <c r="T974" s="165"/>
      <c r="AT974" s="160" t="s">
        <v>330</v>
      </c>
      <c r="AU974" s="160" t="s">
        <v>79</v>
      </c>
      <c r="AV974" s="13" t="s">
        <v>79</v>
      </c>
      <c r="AW974" s="13" t="s">
        <v>31</v>
      </c>
      <c r="AX974" s="13" t="s">
        <v>69</v>
      </c>
      <c r="AY974" s="160" t="s">
        <v>181</v>
      </c>
    </row>
    <row r="975" spans="2:65" s="14" customFormat="1" ht="11.25" x14ac:dyDescent="0.2">
      <c r="B975" s="166"/>
      <c r="D975" s="138" t="s">
        <v>330</v>
      </c>
      <c r="E975" s="167" t="s">
        <v>19</v>
      </c>
      <c r="F975" s="168" t="s">
        <v>333</v>
      </c>
      <c r="H975" s="169">
        <v>300</v>
      </c>
      <c r="I975" s="170"/>
      <c r="L975" s="166"/>
      <c r="M975" s="171"/>
      <c r="T975" s="172"/>
      <c r="AT975" s="167" t="s">
        <v>330</v>
      </c>
      <c r="AU975" s="167" t="s">
        <v>79</v>
      </c>
      <c r="AV975" s="14" t="s">
        <v>187</v>
      </c>
      <c r="AW975" s="14" t="s">
        <v>31</v>
      </c>
      <c r="AX975" s="14" t="s">
        <v>77</v>
      </c>
      <c r="AY975" s="167" t="s">
        <v>181</v>
      </c>
    </row>
    <row r="976" spans="2:65" s="1" customFormat="1" ht="24.2" customHeight="1" x14ac:dyDescent="0.2">
      <c r="B976" s="32"/>
      <c r="C976" s="125" t="s">
        <v>1272</v>
      </c>
      <c r="D976" s="125" t="s">
        <v>182</v>
      </c>
      <c r="E976" s="126" t="s">
        <v>1273</v>
      </c>
      <c r="F976" s="127" t="s">
        <v>1274</v>
      </c>
      <c r="G976" s="128" t="s">
        <v>636</v>
      </c>
      <c r="H976" s="129">
        <v>250</v>
      </c>
      <c r="I976" s="130"/>
      <c r="J976" s="131">
        <f>ROUND(I976*H976,2)</f>
        <v>0</v>
      </c>
      <c r="K976" s="127" t="s">
        <v>186</v>
      </c>
      <c r="L976" s="32"/>
      <c r="M976" s="132" t="s">
        <v>19</v>
      </c>
      <c r="N976" s="133" t="s">
        <v>40</v>
      </c>
      <c r="P976" s="134">
        <f>O976*H976</f>
        <v>0</v>
      </c>
      <c r="Q976" s="134">
        <v>0</v>
      </c>
      <c r="R976" s="134">
        <f>Q976*H976</f>
        <v>0</v>
      </c>
      <c r="S976" s="134">
        <v>0</v>
      </c>
      <c r="T976" s="135">
        <f>S976*H976</f>
        <v>0</v>
      </c>
      <c r="AR976" s="136" t="s">
        <v>209</v>
      </c>
      <c r="AT976" s="136" t="s">
        <v>182</v>
      </c>
      <c r="AU976" s="136" t="s">
        <v>79</v>
      </c>
      <c r="AY976" s="17" t="s">
        <v>181</v>
      </c>
      <c r="BE976" s="137">
        <f>IF(N976="základní",J976,0)</f>
        <v>0</v>
      </c>
      <c r="BF976" s="137">
        <f>IF(N976="snížená",J976,0)</f>
        <v>0</v>
      </c>
      <c r="BG976" s="137">
        <f>IF(N976="zákl. přenesená",J976,0)</f>
        <v>0</v>
      </c>
      <c r="BH976" s="137">
        <f>IF(N976="sníž. přenesená",J976,0)</f>
        <v>0</v>
      </c>
      <c r="BI976" s="137">
        <f>IF(N976="nulová",J976,0)</f>
        <v>0</v>
      </c>
      <c r="BJ976" s="17" t="s">
        <v>77</v>
      </c>
      <c r="BK976" s="137">
        <f>ROUND(I976*H976,2)</f>
        <v>0</v>
      </c>
      <c r="BL976" s="17" t="s">
        <v>209</v>
      </c>
      <c r="BM976" s="136" t="s">
        <v>1275</v>
      </c>
    </row>
    <row r="977" spans="2:65" s="1" customFormat="1" ht="87.75" x14ac:dyDescent="0.2">
      <c r="B977" s="32"/>
      <c r="D977" s="138" t="s">
        <v>214</v>
      </c>
      <c r="F977" s="139" t="s">
        <v>1276</v>
      </c>
      <c r="I977" s="140"/>
      <c r="L977" s="32"/>
      <c r="M977" s="141"/>
      <c r="T977" s="53"/>
      <c r="AT977" s="17" t="s">
        <v>214</v>
      </c>
      <c r="AU977" s="17" t="s">
        <v>79</v>
      </c>
    </row>
    <row r="978" spans="2:65" s="13" customFormat="1" ht="11.25" x14ac:dyDescent="0.2">
      <c r="B978" s="159"/>
      <c r="D978" s="138" t="s">
        <v>330</v>
      </c>
      <c r="E978" s="160" t="s">
        <v>19</v>
      </c>
      <c r="F978" s="161" t="s">
        <v>1277</v>
      </c>
      <c r="H978" s="162">
        <v>250</v>
      </c>
      <c r="I978" s="163"/>
      <c r="L978" s="159"/>
      <c r="M978" s="164"/>
      <c r="T978" s="165"/>
      <c r="AT978" s="160" t="s">
        <v>330</v>
      </c>
      <c r="AU978" s="160" t="s">
        <v>79</v>
      </c>
      <c r="AV978" s="13" t="s">
        <v>79</v>
      </c>
      <c r="AW978" s="13" t="s">
        <v>31</v>
      </c>
      <c r="AX978" s="13" t="s">
        <v>69</v>
      </c>
      <c r="AY978" s="160" t="s">
        <v>181</v>
      </c>
    </row>
    <row r="979" spans="2:65" s="14" customFormat="1" ht="11.25" x14ac:dyDescent="0.2">
      <c r="B979" s="166"/>
      <c r="D979" s="138" t="s">
        <v>330</v>
      </c>
      <c r="E979" s="167" t="s">
        <v>19</v>
      </c>
      <c r="F979" s="168" t="s">
        <v>333</v>
      </c>
      <c r="H979" s="169">
        <v>250</v>
      </c>
      <c r="I979" s="170"/>
      <c r="L979" s="166"/>
      <c r="M979" s="171"/>
      <c r="T979" s="172"/>
      <c r="AT979" s="167" t="s">
        <v>330</v>
      </c>
      <c r="AU979" s="167" t="s">
        <v>79</v>
      </c>
      <c r="AV979" s="14" t="s">
        <v>187</v>
      </c>
      <c r="AW979" s="14" t="s">
        <v>31</v>
      </c>
      <c r="AX979" s="14" t="s">
        <v>77</v>
      </c>
      <c r="AY979" s="167" t="s">
        <v>181</v>
      </c>
    </row>
    <row r="980" spans="2:65" s="1" customFormat="1" ht="24.2" customHeight="1" x14ac:dyDescent="0.2">
      <c r="B980" s="32"/>
      <c r="C980" s="125" t="s">
        <v>685</v>
      </c>
      <c r="D980" s="125" t="s">
        <v>182</v>
      </c>
      <c r="E980" s="126" t="s">
        <v>1278</v>
      </c>
      <c r="F980" s="127" t="s">
        <v>1279</v>
      </c>
      <c r="G980" s="128" t="s">
        <v>636</v>
      </c>
      <c r="H980" s="129">
        <v>40</v>
      </c>
      <c r="I980" s="130"/>
      <c r="J980" s="131">
        <f>ROUND(I980*H980,2)</f>
        <v>0</v>
      </c>
      <c r="K980" s="127" t="s">
        <v>186</v>
      </c>
      <c r="L980" s="32"/>
      <c r="M980" s="132" t="s">
        <v>19</v>
      </c>
      <c r="N980" s="133" t="s">
        <v>40</v>
      </c>
      <c r="P980" s="134">
        <f>O980*H980</f>
        <v>0</v>
      </c>
      <c r="Q980" s="134">
        <v>0</v>
      </c>
      <c r="R980" s="134">
        <f>Q980*H980</f>
        <v>0</v>
      </c>
      <c r="S980" s="134">
        <v>0</v>
      </c>
      <c r="T980" s="135">
        <f>S980*H980</f>
        <v>0</v>
      </c>
      <c r="AR980" s="136" t="s">
        <v>209</v>
      </c>
      <c r="AT980" s="136" t="s">
        <v>182</v>
      </c>
      <c r="AU980" s="136" t="s">
        <v>79</v>
      </c>
      <c r="AY980" s="17" t="s">
        <v>181</v>
      </c>
      <c r="BE980" s="137">
        <f>IF(N980="základní",J980,0)</f>
        <v>0</v>
      </c>
      <c r="BF980" s="137">
        <f>IF(N980="snížená",J980,0)</f>
        <v>0</v>
      </c>
      <c r="BG980" s="137">
        <f>IF(N980="zákl. přenesená",J980,0)</f>
        <v>0</v>
      </c>
      <c r="BH980" s="137">
        <f>IF(N980="sníž. přenesená",J980,0)</f>
        <v>0</v>
      </c>
      <c r="BI980" s="137">
        <f>IF(N980="nulová",J980,0)</f>
        <v>0</v>
      </c>
      <c r="BJ980" s="17" t="s">
        <v>77</v>
      </c>
      <c r="BK980" s="137">
        <f>ROUND(I980*H980,2)</f>
        <v>0</v>
      </c>
      <c r="BL980" s="17" t="s">
        <v>209</v>
      </c>
      <c r="BM980" s="136" t="s">
        <v>1280</v>
      </c>
    </row>
    <row r="981" spans="2:65" s="1" customFormat="1" ht="87.75" x14ac:dyDescent="0.2">
      <c r="B981" s="32"/>
      <c r="D981" s="138" t="s">
        <v>214</v>
      </c>
      <c r="F981" s="139" t="s">
        <v>1281</v>
      </c>
      <c r="I981" s="140"/>
      <c r="L981" s="32"/>
      <c r="M981" s="141"/>
      <c r="T981" s="53"/>
      <c r="AT981" s="17" t="s">
        <v>214</v>
      </c>
      <c r="AU981" s="17" t="s">
        <v>79</v>
      </c>
    </row>
    <row r="982" spans="2:65" s="13" customFormat="1" ht="11.25" x14ac:dyDescent="0.2">
      <c r="B982" s="159"/>
      <c r="D982" s="138" t="s">
        <v>330</v>
      </c>
      <c r="E982" s="160" t="s">
        <v>19</v>
      </c>
      <c r="F982" s="161" t="s">
        <v>1282</v>
      </c>
      <c r="H982" s="162">
        <v>40</v>
      </c>
      <c r="I982" s="163"/>
      <c r="L982" s="159"/>
      <c r="M982" s="164"/>
      <c r="T982" s="165"/>
      <c r="AT982" s="160" t="s">
        <v>330</v>
      </c>
      <c r="AU982" s="160" t="s">
        <v>79</v>
      </c>
      <c r="AV982" s="13" t="s">
        <v>79</v>
      </c>
      <c r="AW982" s="13" t="s">
        <v>31</v>
      </c>
      <c r="AX982" s="13" t="s">
        <v>69</v>
      </c>
      <c r="AY982" s="160" t="s">
        <v>181</v>
      </c>
    </row>
    <row r="983" spans="2:65" s="14" customFormat="1" ht="11.25" x14ac:dyDescent="0.2">
      <c r="B983" s="166"/>
      <c r="D983" s="138" t="s">
        <v>330</v>
      </c>
      <c r="E983" s="167" t="s">
        <v>19</v>
      </c>
      <c r="F983" s="168" t="s">
        <v>333</v>
      </c>
      <c r="H983" s="169">
        <v>40</v>
      </c>
      <c r="I983" s="170"/>
      <c r="L983" s="166"/>
      <c r="M983" s="171"/>
      <c r="T983" s="172"/>
      <c r="AT983" s="167" t="s">
        <v>330</v>
      </c>
      <c r="AU983" s="167" t="s">
        <v>79</v>
      </c>
      <c r="AV983" s="14" t="s">
        <v>187</v>
      </c>
      <c r="AW983" s="14" t="s">
        <v>31</v>
      </c>
      <c r="AX983" s="14" t="s">
        <v>77</v>
      </c>
      <c r="AY983" s="167" t="s">
        <v>181</v>
      </c>
    </row>
    <row r="984" spans="2:65" s="1" customFormat="1" ht="16.5" customHeight="1" x14ac:dyDescent="0.2">
      <c r="B984" s="32"/>
      <c r="C984" s="125" t="s">
        <v>1283</v>
      </c>
      <c r="D984" s="125" t="s">
        <v>182</v>
      </c>
      <c r="E984" s="126" t="s">
        <v>1284</v>
      </c>
      <c r="F984" s="127" t="s">
        <v>1285</v>
      </c>
      <c r="G984" s="128" t="s">
        <v>519</v>
      </c>
      <c r="H984" s="129">
        <v>70</v>
      </c>
      <c r="I984" s="130"/>
      <c r="J984" s="131">
        <f>ROUND(I984*H984,2)</f>
        <v>0</v>
      </c>
      <c r="K984" s="127" t="s">
        <v>186</v>
      </c>
      <c r="L984" s="32"/>
      <c r="M984" s="132" t="s">
        <v>19</v>
      </c>
      <c r="N984" s="133" t="s">
        <v>40</v>
      </c>
      <c r="P984" s="134">
        <f>O984*H984</f>
        <v>0</v>
      </c>
      <c r="Q984" s="134">
        <v>0</v>
      </c>
      <c r="R984" s="134">
        <f>Q984*H984</f>
        <v>0</v>
      </c>
      <c r="S984" s="134">
        <v>0</v>
      </c>
      <c r="T984" s="135">
        <f>S984*H984</f>
        <v>0</v>
      </c>
      <c r="AR984" s="136" t="s">
        <v>209</v>
      </c>
      <c r="AT984" s="136" t="s">
        <v>182</v>
      </c>
      <c r="AU984" s="136" t="s">
        <v>79</v>
      </c>
      <c r="AY984" s="17" t="s">
        <v>181</v>
      </c>
      <c r="BE984" s="137">
        <f>IF(N984="základní",J984,0)</f>
        <v>0</v>
      </c>
      <c r="BF984" s="137">
        <f>IF(N984="snížená",J984,0)</f>
        <v>0</v>
      </c>
      <c r="BG984" s="137">
        <f>IF(N984="zákl. přenesená",J984,0)</f>
        <v>0</v>
      </c>
      <c r="BH984" s="137">
        <f>IF(N984="sníž. přenesená",J984,0)</f>
        <v>0</v>
      </c>
      <c r="BI984" s="137">
        <f>IF(N984="nulová",J984,0)</f>
        <v>0</v>
      </c>
      <c r="BJ984" s="17" t="s">
        <v>77</v>
      </c>
      <c r="BK984" s="137">
        <f>ROUND(I984*H984,2)</f>
        <v>0</v>
      </c>
      <c r="BL984" s="17" t="s">
        <v>209</v>
      </c>
      <c r="BM984" s="136" t="s">
        <v>1286</v>
      </c>
    </row>
    <row r="985" spans="2:65" s="1" customFormat="1" ht="68.25" x14ac:dyDescent="0.2">
      <c r="B985" s="32"/>
      <c r="D985" s="138" t="s">
        <v>214</v>
      </c>
      <c r="F985" s="139" t="s">
        <v>1287</v>
      </c>
      <c r="I985" s="140"/>
      <c r="L985" s="32"/>
      <c r="M985" s="141"/>
      <c r="T985" s="53"/>
      <c r="AT985" s="17" t="s">
        <v>214</v>
      </c>
      <c r="AU985" s="17" t="s">
        <v>79</v>
      </c>
    </row>
    <row r="986" spans="2:65" s="13" customFormat="1" ht="11.25" x14ac:dyDescent="0.2">
      <c r="B986" s="159"/>
      <c r="D986" s="138" t="s">
        <v>330</v>
      </c>
      <c r="E986" s="160" t="s">
        <v>19</v>
      </c>
      <c r="F986" s="161" t="s">
        <v>1288</v>
      </c>
      <c r="H986" s="162">
        <v>70</v>
      </c>
      <c r="I986" s="163"/>
      <c r="L986" s="159"/>
      <c r="M986" s="164"/>
      <c r="T986" s="165"/>
      <c r="AT986" s="160" t="s">
        <v>330</v>
      </c>
      <c r="AU986" s="160" t="s">
        <v>79</v>
      </c>
      <c r="AV986" s="13" t="s">
        <v>79</v>
      </c>
      <c r="AW986" s="13" t="s">
        <v>31</v>
      </c>
      <c r="AX986" s="13" t="s">
        <v>69</v>
      </c>
      <c r="AY986" s="160" t="s">
        <v>181</v>
      </c>
    </row>
    <row r="987" spans="2:65" s="14" customFormat="1" ht="11.25" x14ac:dyDescent="0.2">
      <c r="B987" s="166"/>
      <c r="D987" s="138" t="s">
        <v>330</v>
      </c>
      <c r="E987" s="167" t="s">
        <v>19</v>
      </c>
      <c r="F987" s="168" t="s">
        <v>333</v>
      </c>
      <c r="H987" s="169">
        <v>70</v>
      </c>
      <c r="I987" s="170"/>
      <c r="L987" s="166"/>
      <c r="M987" s="171"/>
      <c r="T987" s="172"/>
      <c r="AT987" s="167" t="s">
        <v>330</v>
      </c>
      <c r="AU987" s="167" t="s">
        <v>79</v>
      </c>
      <c r="AV987" s="14" t="s">
        <v>187</v>
      </c>
      <c r="AW987" s="14" t="s">
        <v>31</v>
      </c>
      <c r="AX987" s="14" t="s">
        <v>77</v>
      </c>
      <c r="AY987" s="167" t="s">
        <v>181</v>
      </c>
    </row>
    <row r="988" spans="2:65" s="1" customFormat="1" ht="16.5" customHeight="1" x14ac:dyDescent="0.2">
      <c r="B988" s="32"/>
      <c r="C988" s="125" t="s">
        <v>692</v>
      </c>
      <c r="D988" s="125" t="s">
        <v>182</v>
      </c>
      <c r="E988" s="126" t="s">
        <v>1259</v>
      </c>
      <c r="F988" s="127" t="s">
        <v>1260</v>
      </c>
      <c r="G988" s="128" t="s">
        <v>1053</v>
      </c>
      <c r="H988" s="129">
        <v>10</v>
      </c>
      <c r="I988" s="130"/>
      <c r="J988" s="131">
        <f>ROUND(I988*H988,2)</f>
        <v>0</v>
      </c>
      <c r="K988" s="127" t="s">
        <v>327</v>
      </c>
      <c r="L988" s="32"/>
      <c r="M988" s="132" t="s">
        <v>19</v>
      </c>
      <c r="N988" s="133" t="s">
        <v>40</v>
      </c>
      <c r="P988" s="134">
        <f>O988*H988</f>
        <v>0</v>
      </c>
      <c r="Q988" s="134">
        <v>0</v>
      </c>
      <c r="R988" s="134">
        <f>Q988*H988</f>
        <v>0</v>
      </c>
      <c r="S988" s="134">
        <v>0</v>
      </c>
      <c r="T988" s="135">
        <f>S988*H988</f>
        <v>0</v>
      </c>
      <c r="AR988" s="136" t="s">
        <v>209</v>
      </c>
      <c r="AT988" s="136" t="s">
        <v>182</v>
      </c>
      <c r="AU988" s="136" t="s">
        <v>79</v>
      </c>
      <c r="AY988" s="17" t="s">
        <v>181</v>
      </c>
      <c r="BE988" s="137">
        <f>IF(N988="základní",J988,0)</f>
        <v>0</v>
      </c>
      <c r="BF988" s="137">
        <f>IF(N988="snížená",J988,0)</f>
        <v>0</v>
      </c>
      <c r="BG988" s="137">
        <f>IF(N988="zákl. přenesená",J988,0)</f>
        <v>0</v>
      </c>
      <c r="BH988" s="137">
        <f>IF(N988="sníž. přenesená",J988,0)</f>
        <v>0</v>
      </c>
      <c r="BI988" s="137">
        <f>IF(N988="nulová",J988,0)</f>
        <v>0</v>
      </c>
      <c r="BJ988" s="17" t="s">
        <v>77</v>
      </c>
      <c r="BK988" s="137">
        <f>ROUND(I988*H988,2)</f>
        <v>0</v>
      </c>
      <c r="BL988" s="17" t="s">
        <v>209</v>
      </c>
      <c r="BM988" s="136" t="s">
        <v>1289</v>
      </c>
    </row>
    <row r="989" spans="2:65" s="1" customFormat="1" ht="11.25" x14ac:dyDescent="0.2">
      <c r="B989" s="32"/>
      <c r="D989" s="151" t="s">
        <v>328</v>
      </c>
      <c r="F989" s="152" t="s">
        <v>1262</v>
      </c>
      <c r="I989" s="140"/>
      <c r="L989" s="32"/>
      <c r="M989" s="141"/>
      <c r="T989" s="53"/>
      <c r="AT989" s="17" t="s">
        <v>328</v>
      </c>
      <c r="AU989" s="17" t="s">
        <v>79</v>
      </c>
    </row>
    <row r="990" spans="2:65" s="1" customFormat="1" ht="19.5" x14ac:dyDescent="0.2">
      <c r="B990" s="32"/>
      <c r="D990" s="138" t="s">
        <v>214</v>
      </c>
      <c r="F990" s="139" t="s">
        <v>1263</v>
      </c>
      <c r="I990" s="140"/>
      <c r="L990" s="32"/>
      <c r="M990" s="141"/>
      <c r="T990" s="53"/>
      <c r="AT990" s="17" t="s">
        <v>214</v>
      </c>
      <c r="AU990" s="17" t="s">
        <v>79</v>
      </c>
    </row>
    <row r="991" spans="2:65" s="13" customFormat="1" ht="11.25" x14ac:dyDescent="0.2">
      <c r="B991" s="159"/>
      <c r="D991" s="138" t="s">
        <v>330</v>
      </c>
      <c r="E991" s="160" t="s">
        <v>19</v>
      </c>
      <c r="F991" s="161" t="s">
        <v>1290</v>
      </c>
      <c r="H991" s="162">
        <v>10</v>
      </c>
      <c r="I991" s="163"/>
      <c r="L991" s="159"/>
      <c r="M991" s="164"/>
      <c r="T991" s="165"/>
      <c r="AT991" s="160" t="s">
        <v>330</v>
      </c>
      <c r="AU991" s="160" t="s">
        <v>79</v>
      </c>
      <c r="AV991" s="13" t="s">
        <v>79</v>
      </c>
      <c r="AW991" s="13" t="s">
        <v>31</v>
      </c>
      <c r="AX991" s="13" t="s">
        <v>69</v>
      </c>
      <c r="AY991" s="160" t="s">
        <v>181</v>
      </c>
    </row>
    <row r="992" spans="2:65" s="14" customFormat="1" ht="11.25" x14ac:dyDescent="0.2">
      <c r="B992" s="166"/>
      <c r="D992" s="138" t="s">
        <v>330</v>
      </c>
      <c r="E992" s="167" t="s">
        <v>19</v>
      </c>
      <c r="F992" s="168" t="s">
        <v>333</v>
      </c>
      <c r="H992" s="169">
        <v>10</v>
      </c>
      <c r="I992" s="170"/>
      <c r="L992" s="166"/>
      <c r="M992" s="171"/>
      <c r="T992" s="172"/>
      <c r="AT992" s="167" t="s">
        <v>330</v>
      </c>
      <c r="AU992" s="167" t="s">
        <v>79</v>
      </c>
      <c r="AV992" s="14" t="s">
        <v>187</v>
      </c>
      <c r="AW992" s="14" t="s">
        <v>31</v>
      </c>
      <c r="AX992" s="14" t="s">
        <v>77</v>
      </c>
      <c r="AY992" s="167" t="s">
        <v>181</v>
      </c>
    </row>
    <row r="993" spans="2:65" s="10" customFormat="1" ht="22.9" customHeight="1" x14ac:dyDescent="0.2">
      <c r="B993" s="115"/>
      <c r="D993" s="116" t="s">
        <v>68</v>
      </c>
      <c r="E993" s="149" t="s">
        <v>1291</v>
      </c>
      <c r="F993" s="149" t="s">
        <v>1292</v>
      </c>
      <c r="I993" s="118"/>
      <c r="J993" s="150">
        <f>BK993</f>
        <v>0</v>
      </c>
      <c r="L993" s="115"/>
      <c r="M993" s="120"/>
      <c r="P993" s="121">
        <f>SUM(P994:P1006)</f>
        <v>0</v>
      </c>
      <c r="R993" s="121">
        <f>SUM(R994:R1006)</f>
        <v>0</v>
      </c>
      <c r="T993" s="122">
        <f>SUM(T994:T1006)</f>
        <v>0</v>
      </c>
      <c r="AR993" s="116" t="s">
        <v>79</v>
      </c>
      <c r="AT993" s="123" t="s">
        <v>68</v>
      </c>
      <c r="AU993" s="123" t="s">
        <v>77</v>
      </c>
      <c r="AY993" s="116" t="s">
        <v>181</v>
      </c>
      <c r="BK993" s="124">
        <f>SUM(BK994:BK1006)</f>
        <v>0</v>
      </c>
    </row>
    <row r="994" spans="2:65" s="1" customFormat="1" ht="24.2" customHeight="1" x14ac:dyDescent="0.2">
      <c r="B994" s="32"/>
      <c r="C994" s="125" t="s">
        <v>1293</v>
      </c>
      <c r="D994" s="125" t="s">
        <v>182</v>
      </c>
      <c r="E994" s="126" t="s">
        <v>1294</v>
      </c>
      <c r="F994" s="127" t="s">
        <v>1295</v>
      </c>
      <c r="G994" s="128" t="s">
        <v>636</v>
      </c>
      <c r="H994" s="129">
        <v>500</v>
      </c>
      <c r="I994" s="130"/>
      <c r="J994" s="131">
        <f>ROUND(I994*H994,2)</f>
        <v>0</v>
      </c>
      <c r="K994" s="127" t="s">
        <v>186</v>
      </c>
      <c r="L994" s="32"/>
      <c r="M994" s="132" t="s">
        <v>19</v>
      </c>
      <c r="N994" s="133" t="s">
        <v>40</v>
      </c>
      <c r="P994" s="134">
        <f>O994*H994</f>
        <v>0</v>
      </c>
      <c r="Q994" s="134">
        <v>0</v>
      </c>
      <c r="R994" s="134">
        <f>Q994*H994</f>
        <v>0</v>
      </c>
      <c r="S994" s="134">
        <v>0</v>
      </c>
      <c r="T994" s="135">
        <f>S994*H994</f>
        <v>0</v>
      </c>
      <c r="AR994" s="136" t="s">
        <v>209</v>
      </c>
      <c r="AT994" s="136" t="s">
        <v>182</v>
      </c>
      <c r="AU994" s="136" t="s">
        <v>79</v>
      </c>
      <c r="AY994" s="17" t="s">
        <v>181</v>
      </c>
      <c r="BE994" s="137">
        <f>IF(N994="základní",J994,0)</f>
        <v>0</v>
      </c>
      <c r="BF994" s="137">
        <f>IF(N994="snížená",J994,0)</f>
        <v>0</v>
      </c>
      <c r="BG994" s="137">
        <f>IF(N994="zákl. přenesená",J994,0)</f>
        <v>0</v>
      </c>
      <c r="BH994" s="137">
        <f>IF(N994="sníž. přenesená",J994,0)</f>
        <v>0</v>
      </c>
      <c r="BI994" s="137">
        <f>IF(N994="nulová",J994,0)</f>
        <v>0</v>
      </c>
      <c r="BJ994" s="17" t="s">
        <v>77</v>
      </c>
      <c r="BK994" s="137">
        <f>ROUND(I994*H994,2)</f>
        <v>0</v>
      </c>
      <c r="BL994" s="17" t="s">
        <v>209</v>
      </c>
      <c r="BM994" s="136" t="s">
        <v>1296</v>
      </c>
    </row>
    <row r="995" spans="2:65" s="1" customFormat="1" ht="87.75" x14ac:dyDescent="0.2">
      <c r="B995" s="32"/>
      <c r="D995" s="138" t="s">
        <v>214</v>
      </c>
      <c r="F995" s="139" t="s">
        <v>1297</v>
      </c>
      <c r="I995" s="140"/>
      <c r="L995" s="32"/>
      <c r="M995" s="141"/>
      <c r="T995" s="53"/>
      <c r="AT995" s="17" t="s">
        <v>214</v>
      </c>
      <c r="AU995" s="17" t="s">
        <v>79</v>
      </c>
    </row>
    <row r="996" spans="2:65" s="13" customFormat="1" ht="11.25" x14ac:dyDescent="0.2">
      <c r="B996" s="159"/>
      <c r="D996" s="138" t="s">
        <v>330</v>
      </c>
      <c r="E996" s="160" t="s">
        <v>19</v>
      </c>
      <c r="F996" s="161" t="s">
        <v>1298</v>
      </c>
      <c r="H996" s="162">
        <v>500</v>
      </c>
      <c r="I996" s="163"/>
      <c r="L996" s="159"/>
      <c r="M996" s="164"/>
      <c r="T996" s="165"/>
      <c r="AT996" s="160" t="s">
        <v>330</v>
      </c>
      <c r="AU996" s="160" t="s">
        <v>79</v>
      </c>
      <c r="AV996" s="13" t="s">
        <v>79</v>
      </c>
      <c r="AW996" s="13" t="s">
        <v>31</v>
      </c>
      <c r="AX996" s="13" t="s">
        <v>69</v>
      </c>
      <c r="AY996" s="160" t="s">
        <v>181</v>
      </c>
    </row>
    <row r="997" spans="2:65" s="14" customFormat="1" ht="11.25" x14ac:dyDescent="0.2">
      <c r="B997" s="166"/>
      <c r="D997" s="138" t="s">
        <v>330</v>
      </c>
      <c r="E997" s="167" t="s">
        <v>19</v>
      </c>
      <c r="F997" s="168" t="s">
        <v>333</v>
      </c>
      <c r="H997" s="169">
        <v>500</v>
      </c>
      <c r="I997" s="170"/>
      <c r="L997" s="166"/>
      <c r="M997" s="171"/>
      <c r="T997" s="172"/>
      <c r="AT997" s="167" t="s">
        <v>330</v>
      </c>
      <c r="AU997" s="167" t="s">
        <v>79</v>
      </c>
      <c r="AV997" s="14" t="s">
        <v>187</v>
      </c>
      <c r="AW997" s="14" t="s">
        <v>31</v>
      </c>
      <c r="AX997" s="14" t="s">
        <v>77</v>
      </c>
      <c r="AY997" s="167" t="s">
        <v>181</v>
      </c>
    </row>
    <row r="998" spans="2:65" s="1" customFormat="1" ht="16.5" customHeight="1" x14ac:dyDescent="0.2">
      <c r="B998" s="32"/>
      <c r="C998" s="125" t="s">
        <v>700</v>
      </c>
      <c r="D998" s="125" t="s">
        <v>182</v>
      </c>
      <c r="E998" s="126" t="s">
        <v>1299</v>
      </c>
      <c r="F998" s="127" t="s">
        <v>1300</v>
      </c>
      <c r="G998" s="128" t="s">
        <v>519</v>
      </c>
      <c r="H998" s="129">
        <v>30</v>
      </c>
      <c r="I998" s="130"/>
      <c r="J998" s="131">
        <f>ROUND(I998*H998,2)</f>
        <v>0</v>
      </c>
      <c r="K998" s="127" t="s">
        <v>186</v>
      </c>
      <c r="L998" s="32"/>
      <c r="M998" s="132" t="s">
        <v>19</v>
      </c>
      <c r="N998" s="133" t="s">
        <v>40</v>
      </c>
      <c r="P998" s="134">
        <f>O998*H998</f>
        <v>0</v>
      </c>
      <c r="Q998" s="134">
        <v>0</v>
      </c>
      <c r="R998" s="134">
        <f>Q998*H998</f>
        <v>0</v>
      </c>
      <c r="S998" s="134">
        <v>0</v>
      </c>
      <c r="T998" s="135">
        <f>S998*H998</f>
        <v>0</v>
      </c>
      <c r="AR998" s="136" t="s">
        <v>209</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209</v>
      </c>
      <c r="BM998" s="136" t="s">
        <v>1301</v>
      </c>
    </row>
    <row r="999" spans="2:65" s="1" customFormat="1" ht="68.25" x14ac:dyDescent="0.2">
      <c r="B999" s="32"/>
      <c r="D999" s="138" t="s">
        <v>214</v>
      </c>
      <c r="F999" s="139" t="s">
        <v>1302</v>
      </c>
      <c r="I999" s="140"/>
      <c r="L999" s="32"/>
      <c r="M999" s="141"/>
      <c r="T999" s="53"/>
      <c r="AT999" s="17" t="s">
        <v>214</v>
      </c>
      <c r="AU999" s="17" t="s">
        <v>79</v>
      </c>
    </row>
    <row r="1000" spans="2:65" s="13" customFormat="1" ht="11.25" x14ac:dyDescent="0.2">
      <c r="B1000" s="159"/>
      <c r="D1000" s="138" t="s">
        <v>330</v>
      </c>
      <c r="E1000" s="160" t="s">
        <v>19</v>
      </c>
      <c r="F1000" s="161" t="s">
        <v>1303</v>
      </c>
      <c r="H1000" s="162">
        <v>30</v>
      </c>
      <c r="I1000" s="163"/>
      <c r="L1000" s="159"/>
      <c r="M1000" s="164"/>
      <c r="T1000" s="165"/>
      <c r="AT1000" s="160" t="s">
        <v>330</v>
      </c>
      <c r="AU1000" s="160" t="s">
        <v>79</v>
      </c>
      <c r="AV1000" s="13" t="s">
        <v>79</v>
      </c>
      <c r="AW1000" s="13" t="s">
        <v>31</v>
      </c>
      <c r="AX1000" s="13" t="s">
        <v>69</v>
      </c>
      <c r="AY1000" s="160" t="s">
        <v>181</v>
      </c>
    </row>
    <row r="1001" spans="2:65" s="14" customFormat="1" ht="11.25" x14ac:dyDescent="0.2">
      <c r="B1001" s="166"/>
      <c r="D1001" s="138" t="s">
        <v>330</v>
      </c>
      <c r="E1001" s="167" t="s">
        <v>19</v>
      </c>
      <c r="F1001" s="168" t="s">
        <v>333</v>
      </c>
      <c r="H1001" s="169">
        <v>30</v>
      </c>
      <c r="I1001" s="170"/>
      <c r="L1001" s="166"/>
      <c r="M1001" s="171"/>
      <c r="T1001" s="172"/>
      <c r="AT1001" s="167" t="s">
        <v>330</v>
      </c>
      <c r="AU1001" s="167" t="s">
        <v>79</v>
      </c>
      <c r="AV1001" s="14" t="s">
        <v>187</v>
      </c>
      <c r="AW1001" s="14" t="s">
        <v>31</v>
      </c>
      <c r="AX1001" s="14" t="s">
        <v>77</v>
      </c>
      <c r="AY1001" s="167" t="s">
        <v>181</v>
      </c>
    </row>
    <row r="1002" spans="2:65" s="1" customFormat="1" ht="16.5" customHeight="1" x14ac:dyDescent="0.2">
      <c r="B1002" s="32"/>
      <c r="C1002" s="125" t="s">
        <v>1304</v>
      </c>
      <c r="D1002" s="125" t="s">
        <v>182</v>
      </c>
      <c r="E1002" s="126" t="s">
        <v>1259</v>
      </c>
      <c r="F1002" s="127" t="s">
        <v>1260</v>
      </c>
      <c r="G1002" s="128" t="s">
        <v>1053</v>
      </c>
      <c r="H1002" s="129">
        <v>10</v>
      </c>
      <c r="I1002" s="130"/>
      <c r="J1002" s="131">
        <f>ROUND(I1002*H1002,2)</f>
        <v>0</v>
      </c>
      <c r="K1002" s="127" t="s">
        <v>327</v>
      </c>
      <c r="L1002" s="32"/>
      <c r="M1002" s="132" t="s">
        <v>19</v>
      </c>
      <c r="N1002" s="133" t="s">
        <v>40</v>
      </c>
      <c r="P1002" s="134">
        <f>O1002*H1002</f>
        <v>0</v>
      </c>
      <c r="Q1002" s="134">
        <v>0</v>
      </c>
      <c r="R1002" s="134">
        <f>Q1002*H1002</f>
        <v>0</v>
      </c>
      <c r="S1002" s="134">
        <v>0</v>
      </c>
      <c r="T1002" s="135">
        <f>S1002*H1002</f>
        <v>0</v>
      </c>
      <c r="AR1002" s="136" t="s">
        <v>209</v>
      </c>
      <c r="AT1002" s="136" t="s">
        <v>182</v>
      </c>
      <c r="AU1002" s="136" t="s">
        <v>79</v>
      </c>
      <c r="AY1002" s="17" t="s">
        <v>181</v>
      </c>
      <c r="BE1002" s="137">
        <f>IF(N1002="základní",J1002,0)</f>
        <v>0</v>
      </c>
      <c r="BF1002" s="137">
        <f>IF(N1002="snížená",J1002,0)</f>
        <v>0</v>
      </c>
      <c r="BG1002" s="137">
        <f>IF(N1002="zákl. přenesená",J1002,0)</f>
        <v>0</v>
      </c>
      <c r="BH1002" s="137">
        <f>IF(N1002="sníž. přenesená",J1002,0)</f>
        <v>0</v>
      </c>
      <c r="BI1002" s="137">
        <f>IF(N1002="nulová",J1002,0)</f>
        <v>0</v>
      </c>
      <c r="BJ1002" s="17" t="s">
        <v>77</v>
      </c>
      <c r="BK1002" s="137">
        <f>ROUND(I1002*H1002,2)</f>
        <v>0</v>
      </c>
      <c r="BL1002" s="17" t="s">
        <v>209</v>
      </c>
      <c r="BM1002" s="136" t="s">
        <v>1305</v>
      </c>
    </row>
    <row r="1003" spans="2:65" s="1" customFormat="1" ht="11.25" x14ac:dyDescent="0.2">
      <c r="B1003" s="32"/>
      <c r="D1003" s="151" t="s">
        <v>328</v>
      </c>
      <c r="F1003" s="152" t="s">
        <v>1262</v>
      </c>
      <c r="I1003" s="140"/>
      <c r="L1003" s="32"/>
      <c r="M1003" s="141"/>
      <c r="T1003" s="53"/>
      <c r="AT1003" s="17" t="s">
        <v>328</v>
      </c>
      <c r="AU1003" s="17" t="s">
        <v>79</v>
      </c>
    </row>
    <row r="1004" spans="2:65" s="1" customFormat="1" ht="19.5" x14ac:dyDescent="0.2">
      <c r="B1004" s="32"/>
      <c r="D1004" s="138" t="s">
        <v>214</v>
      </c>
      <c r="F1004" s="139" t="s">
        <v>1263</v>
      </c>
      <c r="I1004" s="140"/>
      <c r="L1004" s="32"/>
      <c r="M1004" s="141"/>
      <c r="T1004" s="53"/>
      <c r="AT1004" s="17" t="s">
        <v>214</v>
      </c>
      <c r="AU1004" s="17" t="s">
        <v>79</v>
      </c>
    </row>
    <row r="1005" spans="2:65" s="13" customFormat="1" ht="11.25" x14ac:dyDescent="0.2">
      <c r="B1005" s="159"/>
      <c r="D1005" s="138" t="s">
        <v>330</v>
      </c>
      <c r="E1005" s="160" t="s">
        <v>19</v>
      </c>
      <c r="F1005" s="161" t="s">
        <v>1306</v>
      </c>
      <c r="H1005" s="162">
        <v>10</v>
      </c>
      <c r="I1005" s="163"/>
      <c r="L1005" s="159"/>
      <c r="M1005" s="164"/>
      <c r="T1005" s="165"/>
      <c r="AT1005" s="160" t="s">
        <v>330</v>
      </c>
      <c r="AU1005" s="160" t="s">
        <v>79</v>
      </c>
      <c r="AV1005" s="13" t="s">
        <v>79</v>
      </c>
      <c r="AW1005" s="13" t="s">
        <v>31</v>
      </c>
      <c r="AX1005" s="13" t="s">
        <v>69</v>
      </c>
      <c r="AY1005" s="160" t="s">
        <v>181</v>
      </c>
    </row>
    <row r="1006" spans="2:65" s="14" customFormat="1" ht="11.25" x14ac:dyDescent="0.2">
      <c r="B1006" s="166"/>
      <c r="D1006" s="138" t="s">
        <v>330</v>
      </c>
      <c r="E1006" s="167" t="s">
        <v>19</v>
      </c>
      <c r="F1006" s="168" t="s">
        <v>333</v>
      </c>
      <c r="H1006" s="169">
        <v>10</v>
      </c>
      <c r="I1006" s="170"/>
      <c r="L1006" s="166"/>
      <c r="M1006" s="171"/>
      <c r="T1006" s="172"/>
      <c r="AT1006" s="167" t="s">
        <v>330</v>
      </c>
      <c r="AU1006" s="167" t="s">
        <v>79</v>
      </c>
      <c r="AV1006" s="14" t="s">
        <v>187</v>
      </c>
      <c r="AW1006" s="14" t="s">
        <v>31</v>
      </c>
      <c r="AX1006" s="14" t="s">
        <v>77</v>
      </c>
      <c r="AY1006" s="167" t="s">
        <v>181</v>
      </c>
    </row>
    <row r="1007" spans="2:65" s="10" customFormat="1" ht="22.9" customHeight="1" x14ac:dyDescent="0.2">
      <c r="B1007" s="115"/>
      <c r="D1007" s="116" t="s">
        <v>68</v>
      </c>
      <c r="E1007" s="149" t="s">
        <v>1307</v>
      </c>
      <c r="F1007" s="149" t="s">
        <v>1308</v>
      </c>
      <c r="I1007" s="118"/>
      <c r="J1007" s="150">
        <f>BK1007</f>
        <v>0</v>
      </c>
      <c r="L1007" s="115"/>
      <c r="M1007" s="120"/>
      <c r="P1007" s="121">
        <f>SUM(P1008:P1096)</f>
        <v>0</v>
      </c>
      <c r="R1007" s="121">
        <f>SUM(R1008:R1096)</f>
        <v>0</v>
      </c>
      <c r="T1007" s="122">
        <f>SUM(T1008:T1096)</f>
        <v>0</v>
      </c>
      <c r="AR1007" s="116" t="s">
        <v>79</v>
      </c>
      <c r="AT1007" s="123" t="s">
        <v>68</v>
      </c>
      <c r="AU1007" s="123" t="s">
        <v>77</v>
      </c>
      <c r="AY1007" s="116" t="s">
        <v>181</v>
      </c>
      <c r="BK1007" s="124">
        <f>SUM(BK1008:BK1096)</f>
        <v>0</v>
      </c>
    </row>
    <row r="1008" spans="2:65" s="1" customFormat="1" ht="16.5" customHeight="1" x14ac:dyDescent="0.2">
      <c r="B1008" s="32"/>
      <c r="C1008" s="125" t="s">
        <v>718</v>
      </c>
      <c r="D1008" s="125" t="s">
        <v>182</v>
      </c>
      <c r="E1008" s="126" t="s">
        <v>1309</v>
      </c>
      <c r="F1008" s="127" t="s">
        <v>1310</v>
      </c>
      <c r="G1008" s="128" t="s">
        <v>1311</v>
      </c>
      <c r="H1008" s="129">
        <v>7</v>
      </c>
      <c r="I1008" s="130"/>
      <c r="J1008" s="131">
        <f>ROUND(I1008*H1008,2)</f>
        <v>0</v>
      </c>
      <c r="K1008" s="127" t="s">
        <v>327</v>
      </c>
      <c r="L1008" s="32"/>
      <c r="M1008" s="132" t="s">
        <v>19</v>
      </c>
      <c r="N1008" s="133" t="s">
        <v>40</v>
      </c>
      <c r="P1008" s="134">
        <f>O1008*H1008</f>
        <v>0</v>
      </c>
      <c r="Q1008" s="134">
        <v>0</v>
      </c>
      <c r="R1008" s="134">
        <f>Q1008*H1008</f>
        <v>0</v>
      </c>
      <c r="S1008" s="134">
        <v>0</v>
      </c>
      <c r="T1008" s="135">
        <f>S1008*H1008</f>
        <v>0</v>
      </c>
      <c r="AR1008" s="136" t="s">
        <v>209</v>
      </c>
      <c r="AT1008" s="136" t="s">
        <v>182</v>
      </c>
      <c r="AU1008" s="136" t="s">
        <v>79</v>
      </c>
      <c r="AY1008" s="17" t="s">
        <v>181</v>
      </c>
      <c r="BE1008" s="137">
        <f>IF(N1008="základní",J1008,0)</f>
        <v>0</v>
      </c>
      <c r="BF1008" s="137">
        <f>IF(N1008="snížená",J1008,0)</f>
        <v>0</v>
      </c>
      <c r="BG1008" s="137">
        <f>IF(N1008="zákl. přenesená",J1008,0)</f>
        <v>0</v>
      </c>
      <c r="BH1008" s="137">
        <f>IF(N1008="sníž. přenesená",J1008,0)</f>
        <v>0</v>
      </c>
      <c r="BI1008" s="137">
        <f>IF(N1008="nulová",J1008,0)</f>
        <v>0</v>
      </c>
      <c r="BJ1008" s="17" t="s">
        <v>77</v>
      </c>
      <c r="BK1008" s="137">
        <f>ROUND(I1008*H1008,2)</f>
        <v>0</v>
      </c>
      <c r="BL1008" s="17" t="s">
        <v>209</v>
      </c>
      <c r="BM1008" s="136" t="s">
        <v>1312</v>
      </c>
    </row>
    <row r="1009" spans="2:65" s="1" customFormat="1" ht="11.25" x14ac:dyDescent="0.2">
      <c r="B1009" s="32"/>
      <c r="D1009" s="151" t="s">
        <v>328</v>
      </c>
      <c r="F1009" s="152" t="s">
        <v>1313</v>
      </c>
      <c r="I1009" s="140"/>
      <c r="L1009" s="32"/>
      <c r="M1009" s="141"/>
      <c r="T1009" s="53"/>
      <c r="AT1009" s="17" t="s">
        <v>328</v>
      </c>
      <c r="AU1009" s="17" t="s">
        <v>79</v>
      </c>
    </row>
    <row r="1010" spans="2:65" s="13" customFormat="1" ht="11.25" x14ac:dyDescent="0.2">
      <c r="B1010" s="159"/>
      <c r="D1010" s="138" t="s">
        <v>330</v>
      </c>
      <c r="E1010" s="160" t="s">
        <v>19</v>
      </c>
      <c r="F1010" s="161" t="s">
        <v>1314</v>
      </c>
      <c r="H1010" s="162">
        <v>6</v>
      </c>
      <c r="I1010" s="163"/>
      <c r="L1010" s="159"/>
      <c r="M1010" s="164"/>
      <c r="T1010" s="165"/>
      <c r="AT1010" s="160" t="s">
        <v>330</v>
      </c>
      <c r="AU1010" s="160" t="s">
        <v>79</v>
      </c>
      <c r="AV1010" s="13" t="s">
        <v>79</v>
      </c>
      <c r="AW1010" s="13" t="s">
        <v>31</v>
      </c>
      <c r="AX1010" s="13" t="s">
        <v>69</v>
      </c>
      <c r="AY1010" s="160" t="s">
        <v>181</v>
      </c>
    </row>
    <row r="1011" spans="2:65" s="13" customFormat="1" ht="11.25" x14ac:dyDescent="0.2">
      <c r="B1011" s="159"/>
      <c r="D1011" s="138" t="s">
        <v>330</v>
      </c>
      <c r="E1011" s="160" t="s">
        <v>19</v>
      </c>
      <c r="F1011" s="161" t="s">
        <v>1315</v>
      </c>
      <c r="H1011" s="162">
        <v>1</v>
      </c>
      <c r="I1011" s="163"/>
      <c r="L1011" s="159"/>
      <c r="M1011" s="164"/>
      <c r="T1011" s="165"/>
      <c r="AT1011" s="160" t="s">
        <v>330</v>
      </c>
      <c r="AU1011" s="160" t="s">
        <v>79</v>
      </c>
      <c r="AV1011" s="13" t="s">
        <v>79</v>
      </c>
      <c r="AW1011" s="13" t="s">
        <v>31</v>
      </c>
      <c r="AX1011" s="13" t="s">
        <v>69</v>
      </c>
      <c r="AY1011" s="160" t="s">
        <v>181</v>
      </c>
    </row>
    <row r="1012" spans="2:65" s="14" customFormat="1" ht="11.25" x14ac:dyDescent="0.2">
      <c r="B1012" s="166"/>
      <c r="D1012" s="138" t="s">
        <v>330</v>
      </c>
      <c r="E1012" s="167" t="s">
        <v>19</v>
      </c>
      <c r="F1012" s="168" t="s">
        <v>333</v>
      </c>
      <c r="H1012" s="169">
        <v>7</v>
      </c>
      <c r="I1012" s="170"/>
      <c r="L1012" s="166"/>
      <c r="M1012" s="171"/>
      <c r="T1012" s="172"/>
      <c r="AT1012" s="167" t="s">
        <v>330</v>
      </c>
      <c r="AU1012" s="167" t="s">
        <v>79</v>
      </c>
      <c r="AV1012" s="14" t="s">
        <v>187</v>
      </c>
      <c r="AW1012" s="14" t="s">
        <v>31</v>
      </c>
      <c r="AX1012" s="14" t="s">
        <v>77</v>
      </c>
      <c r="AY1012" s="167" t="s">
        <v>181</v>
      </c>
    </row>
    <row r="1013" spans="2:65" s="1" customFormat="1" ht="16.5" customHeight="1" x14ac:dyDescent="0.2">
      <c r="B1013" s="32"/>
      <c r="C1013" s="125" t="s">
        <v>1316</v>
      </c>
      <c r="D1013" s="125" t="s">
        <v>182</v>
      </c>
      <c r="E1013" s="126" t="s">
        <v>1317</v>
      </c>
      <c r="F1013" s="127" t="s">
        <v>1318</v>
      </c>
      <c r="G1013" s="128" t="s">
        <v>1311</v>
      </c>
      <c r="H1013" s="129">
        <v>20</v>
      </c>
      <c r="I1013" s="130"/>
      <c r="J1013" s="131">
        <f>ROUND(I1013*H1013,2)</f>
        <v>0</v>
      </c>
      <c r="K1013" s="127" t="s">
        <v>327</v>
      </c>
      <c r="L1013" s="32"/>
      <c r="M1013" s="132" t="s">
        <v>19</v>
      </c>
      <c r="N1013" s="133" t="s">
        <v>40</v>
      </c>
      <c r="P1013" s="134">
        <f>O1013*H1013</f>
        <v>0</v>
      </c>
      <c r="Q1013" s="134">
        <v>0</v>
      </c>
      <c r="R1013" s="134">
        <f>Q1013*H1013</f>
        <v>0</v>
      </c>
      <c r="S1013" s="134">
        <v>0</v>
      </c>
      <c r="T1013" s="135">
        <f>S1013*H1013</f>
        <v>0</v>
      </c>
      <c r="AR1013" s="136" t="s">
        <v>209</v>
      </c>
      <c r="AT1013" s="136" t="s">
        <v>182</v>
      </c>
      <c r="AU1013" s="136" t="s">
        <v>79</v>
      </c>
      <c r="AY1013" s="17" t="s">
        <v>181</v>
      </c>
      <c r="BE1013" s="137">
        <f>IF(N1013="základní",J1013,0)</f>
        <v>0</v>
      </c>
      <c r="BF1013" s="137">
        <f>IF(N1013="snížená",J1013,0)</f>
        <v>0</v>
      </c>
      <c r="BG1013" s="137">
        <f>IF(N1013="zákl. přenesená",J1013,0)</f>
        <v>0</v>
      </c>
      <c r="BH1013" s="137">
        <f>IF(N1013="sníž. přenesená",J1013,0)</f>
        <v>0</v>
      </c>
      <c r="BI1013" s="137">
        <f>IF(N1013="nulová",J1013,0)</f>
        <v>0</v>
      </c>
      <c r="BJ1013" s="17" t="s">
        <v>77</v>
      </c>
      <c r="BK1013" s="137">
        <f>ROUND(I1013*H1013,2)</f>
        <v>0</v>
      </c>
      <c r="BL1013" s="17" t="s">
        <v>209</v>
      </c>
      <c r="BM1013" s="136" t="s">
        <v>1319</v>
      </c>
    </row>
    <row r="1014" spans="2:65" s="1" customFormat="1" ht="11.25" x14ac:dyDescent="0.2">
      <c r="B1014" s="32"/>
      <c r="D1014" s="151" t="s">
        <v>328</v>
      </c>
      <c r="F1014" s="152" t="s">
        <v>1320</v>
      </c>
      <c r="I1014" s="140"/>
      <c r="L1014" s="32"/>
      <c r="M1014" s="141"/>
      <c r="T1014" s="53"/>
      <c r="AT1014" s="17" t="s">
        <v>328</v>
      </c>
      <c r="AU1014" s="17" t="s">
        <v>79</v>
      </c>
    </row>
    <row r="1015" spans="2:65" s="13" customFormat="1" ht="11.25" x14ac:dyDescent="0.2">
      <c r="B1015" s="159"/>
      <c r="D1015" s="138" t="s">
        <v>330</v>
      </c>
      <c r="E1015" s="160" t="s">
        <v>19</v>
      </c>
      <c r="F1015" s="161" t="s">
        <v>1321</v>
      </c>
      <c r="H1015" s="162">
        <v>12</v>
      </c>
      <c r="I1015" s="163"/>
      <c r="L1015" s="159"/>
      <c r="M1015" s="164"/>
      <c r="T1015" s="165"/>
      <c r="AT1015" s="160" t="s">
        <v>330</v>
      </c>
      <c r="AU1015" s="160" t="s">
        <v>79</v>
      </c>
      <c r="AV1015" s="13" t="s">
        <v>79</v>
      </c>
      <c r="AW1015" s="13" t="s">
        <v>31</v>
      </c>
      <c r="AX1015" s="13" t="s">
        <v>69</v>
      </c>
      <c r="AY1015" s="160" t="s">
        <v>181</v>
      </c>
    </row>
    <row r="1016" spans="2:65" s="13" customFormat="1" ht="11.25" x14ac:dyDescent="0.2">
      <c r="B1016" s="159"/>
      <c r="D1016" s="138" t="s">
        <v>330</v>
      </c>
      <c r="E1016" s="160" t="s">
        <v>19</v>
      </c>
      <c r="F1016" s="161" t="s">
        <v>1322</v>
      </c>
      <c r="H1016" s="162">
        <v>1</v>
      </c>
      <c r="I1016" s="163"/>
      <c r="L1016" s="159"/>
      <c r="M1016" s="164"/>
      <c r="T1016" s="165"/>
      <c r="AT1016" s="160" t="s">
        <v>330</v>
      </c>
      <c r="AU1016" s="160" t="s">
        <v>79</v>
      </c>
      <c r="AV1016" s="13" t="s">
        <v>79</v>
      </c>
      <c r="AW1016" s="13" t="s">
        <v>31</v>
      </c>
      <c r="AX1016" s="13" t="s">
        <v>69</v>
      </c>
      <c r="AY1016" s="160" t="s">
        <v>181</v>
      </c>
    </row>
    <row r="1017" spans="2:65" s="13" customFormat="1" ht="11.25" x14ac:dyDescent="0.2">
      <c r="B1017" s="159"/>
      <c r="D1017" s="138" t="s">
        <v>330</v>
      </c>
      <c r="E1017" s="160" t="s">
        <v>19</v>
      </c>
      <c r="F1017" s="161" t="s">
        <v>1323</v>
      </c>
      <c r="H1017" s="162">
        <v>7</v>
      </c>
      <c r="I1017" s="163"/>
      <c r="L1017" s="159"/>
      <c r="M1017" s="164"/>
      <c r="T1017" s="165"/>
      <c r="AT1017" s="160" t="s">
        <v>330</v>
      </c>
      <c r="AU1017" s="160" t="s">
        <v>79</v>
      </c>
      <c r="AV1017" s="13" t="s">
        <v>79</v>
      </c>
      <c r="AW1017" s="13" t="s">
        <v>31</v>
      </c>
      <c r="AX1017" s="13" t="s">
        <v>69</v>
      </c>
      <c r="AY1017" s="160" t="s">
        <v>181</v>
      </c>
    </row>
    <row r="1018" spans="2:65" s="14" customFormat="1" ht="11.25" x14ac:dyDescent="0.2">
      <c r="B1018" s="166"/>
      <c r="D1018" s="138" t="s">
        <v>330</v>
      </c>
      <c r="E1018" s="167" t="s">
        <v>19</v>
      </c>
      <c r="F1018" s="168" t="s">
        <v>333</v>
      </c>
      <c r="H1018" s="169">
        <v>20</v>
      </c>
      <c r="I1018" s="170"/>
      <c r="L1018" s="166"/>
      <c r="M1018" s="171"/>
      <c r="T1018" s="172"/>
      <c r="AT1018" s="167" t="s">
        <v>330</v>
      </c>
      <c r="AU1018" s="167" t="s">
        <v>79</v>
      </c>
      <c r="AV1018" s="14" t="s">
        <v>187</v>
      </c>
      <c r="AW1018" s="14" t="s">
        <v>31</v>
      </c>
      <c r="AX1018" s="14" t="s">
        <v>77</v>
      </c>
      <c r="AY1018" s="167" t="s">
        <v>181</v>
      </c>
    </row>
    <row r="1019" spans="2:65" s="1" customFormat="1" ht="16.5" customHeight="1" x14ac:dyDescent="0.2">
      <c r="B1019" s="32"/>
      <c r="C1019" s="125" t="s">
        <v>726</v>
      </c>
      <c r="D1019" s="125" t="s">
        <v>182</v>
      </c>
      <c r="E1019" s="126" t="s">
        <v>1324</v>
      </c>
      <c r="F1019" s="127" t="s">
        <v>1325</v>
      </c>
      <c r="G1019" s="128" t="s">
        <v>1311</v>
      </c>
      <c r="H1019" s="129">
        <v>1</v>
      </c>
      <c r="I1019" s="130"/>
      <c r="J1019" s="131">
        <f>ROUND(I1019*H1019,2)</f>
        <v>0</v>
      </c>
      <c r="K1019" s="127" t="s">
        <v>327</v>
      </c>
      <c r="L1019" s="32"/>
      <c r="M1019" s="132" t="s">
        <v>19</v>
      </c>
      <c r="N1019" s="133" t="s">
        <v>40</v>
      </c>
      <c r="P1019" s="134">
        <f>O1019*H1019</f>
        <v>0</v>
      </c>
      <c r="Q1019" s="134">
        <v>0</v>
      </c>
      <c r="R1019" s="134">
        <f>Q1019*H1019</f>
        <v>0</v>
      </c>
      <c r="S1019" s="134">
        <v>0</v>
      </c>
      <c r="T1019" s="135">
        <f>S1019*H1019</f>
        <v>0</v>
      </c>
      <c r="AR1019" s="136" t="s">
        <v>209</v>
      </c>
      <c r="AT1019" s="136" t="s">
        <v>182</v>
      </c>
      <c r="AU1019" s="136" t="s">
        <v>79</v>
      </c>
      <c r="AY1019" s="17" t="s">
        <v>181</v>
      </c>
      <c r="BE1019" s="137">
        <f>IF(N1019="základní",J1019,0)</f>
        <v>0</v>
      </c>
      <c r="BF1019" s="137">
        <f>IF(N1019="snížená",J1019,0)</f>
        <v>0</v>
      </c>
      <c r="BG1019" s="137">
        <f>IF(N1019="zákl. přenesená",J1019,0)</f>
        <v>0</v>
      </c>
      <c r="BH1019" s="137">
        <f>IF(N1019="sníž. přenesená",J1019,0)</f>
        <v>0</v>
      </c>
      <c r="BI1019" s="137">
        <f>IF(N1019="nulová",J1019,0)</f>
        <v>0</v>
      </c>
      <c r="BJ1019" s="17" t="s">
        <v>77</v>
      </c>
      <c r="BK1019" s="137">
        <f>ROUND(I1019*H1019,2)</f>
        <v>0</v>
      </c>
      <c r="BL1019" s="17" t="s">
        <v>209</v>
      </c>
      <c r="BM1019" s="136" t="s">
        <v>1326</v>
      </c>
    </row>
    <row r="1020" spans="2:65" s="1" customFormat="1" ht="11.25" x14ac:dyDescent="0.2">
      <c r="B1020" s="32"/>
      <c r="D1020" s="151" t="s">
        <v>328</v>
      </c>
      <c r="F1020" s="152" t="s">
        <v>1327</v>
      </c>
      <c r="I1020" s="140"/>
      <c r="L1020" s="32"/>
      <c r="M1020" s="141"/>
      <c r="T1020" s="53"/>
      <c r="AT1020" s="17" t="s">
        <v>328</v>
      </c>
      <c r="AU1020" s="17" t="s">
        <v>79</v>
      </c>
    </row>
    <row r="1021" spans="2:65" s="13" customFormat="1" ht="11.25" x14ac:dyDescent="0.2">
      <c r="B1021" s="159"/>
      <c r="D1021" s="138" t="s">
        <v>330</v>
      </c>
      <c r="E1021" s="160" t="s">
        <v>19</v>
      </c>
      <c r="F1021" s="161" t="s">
        <v>1315</v>
      </c>
      <c r="H1021" s="162">
        <v>1</v>
      </c>
      <c r="I1021" s="163"/>
      <c r="L1021" s="159"/>
      <c r="M1021" s="164"/>
      <c r="T1021" s="165"/>
      <c r="AT1021" s="160" t="s">
        <v>330</v>
      </c>
      <c r="AU1021" s="160" t="s">
        <v>79</v>
      </c>
      <c r="AV1021" s="13" t="s">
        <v>79</v>
      </c>
      <c r="AW1021" s="13" t="s">
        <v>31</v>
      </c>
      <c r="AX1021" s="13" t="s">
        <v>69</v>
      </c>
      <c r="AY1021" s="160" t="s">
        <v>181</v>
      </c>
    </row>
    <row r="1022" spans="2:65" s="14" customFormat="1" ht="11.25" x14ac:dyDescent="0.2">
      <c r="B1022" s="166"/>
      <c r="D1022" s="138" t="s">
        <v>330</v>
      </c>
      <c r="E1022" s="167" t="s">
        <v>19</v>
      </c>
      <c r="F1022" s="168" t="s">
        <v>333</v>
      </c>
      <c r="H1022" s="169">
        <v>1</v>
      </c>
      <c r="I1022" s="170"/>
      <c r="L1022" s="166"/>
      <c r="M1022" s="171"/>
      <c r="T1022" s="172"/>
      <c r="AT1022" s="167" t="s">
        <v>330</v>
      </c>
      <c r="AU1022" s="167" t="s">
        <v>79</v>
      </c>
      <c r="AV1022" s="14" t="s">
        <v>187</v>
      </c>
      <c r="AW1022" s="14" t="s">
        <v>31</v>
      </c>
      <c r="AX1022" s="14" t="s">
        <v>77</v>
      </c>
      <c r="AY1022" s="167" t="s">
        <v>181</v>
      </c>
    </row>
    <row r="1023" spans="2:65" s="1" customFormat="1" ht="16.5" customHeight="1" x14ac:dyDescent="0.2">
      <c r="B1023" s="32"/>
      <c r="C1023" s="125" t="s">
        <v>1328</v>
      </c>
      <c r="D1023" s="125" t="s">
        <v>182</v>
      </c>
      <c r="E1023" s="126" t="s">
        <v>1329</v>
      </c>
      <c r="F1023" s="127" t="s">
        <v>1330</v>
      </c>
      <c r="G1023" s="128" t="s">
        <v>1311</v>
      </c>
      <c r="H1023" s="129">
        <v>5</v>
      </c>
      <c r="I1023" s="130"/>
      <c r="J1023" s="131">
        <f>ROUND(I1023*H1023,2)</f>
        <v>0</v>
      </c>
      <c r="K1023" s="127" t="s">
        <v>327</v>
      </c>
      <c r="L1023" s="32"/>
      <c r="M1023" s="132" t="s">
        <v>19</v>
      </c>
      <c r="N1023" s="133" t="s">
        <v>40</v>
      </c>
      <c r="P1023" s="134">
        <f>O1023*H1023</f>
        <v>0</v>
      </c>
      <c r="Q1023" s="134">
        <v>0</v>
      </c>
      <c r="R1023" s="134">
        <f>Q1023*H1023</f>
        <v>0</v>
      </c>
      <c r="S1023" s="134">
        <v>0</v>
      </c>
      <c r="T1023" s="135">
        <f>S1023*H1023</f>
        <v>0</v>
      </c>
      <c r="AR1023" s="136" t="s">
        <v>209</v>
      </c>
      <c r="AT1023" s="136" t="s">
        <v>182</v>
      </c>
      <c r="AU1023" s="136" t="s">
        <v>79</v>
      </c>
      <c r="AY1023" s="17" t="s">
        <v>181</v>
      </c>
      <c r="BE1023" s="137">
        <f>IF(N1023="základní",J1023,0)</f>
        <v>0</v>
      </c>
      <c r="BF1023" s="137">
        <f>IF(N1023="snížená",J1023,0)</f>
        <v>0</v>
      </c>
      <c r="BG1023" s="137">
        <f>IF(N1023="zákl. přenesená",J1023,0)</f>
        <v>0</v>
      </c>
      <c r="BH1023" s="137">
        <f>IF(N1023="sníž. přenesená",J1023,0)</f>
        <v>0</v>
      </c>
      <c r="BI1023" s="137">
        <f>IF(N1023="nulová",J1023,0)</f>
        <v>0</v>
      </c>
      <c r="BJ1023" s="17" t="s">
        <v>77</v>
      </c>
      <c r="BK1023" s="137">
        <f>ROUND(I1023*H1023,2)</f>
        <v>0</v>
      </c>
      <c r="BL1023" s="17" t="s">
        <v>209</v>
      </c>
      <c r="BM1023" s="136" t="s">
        <v>1331</v>
      </c>
    </row>
    <row r="1024" spans="2:65" s="1" customFormat="1" ht="11.25" x14ac:dyDescent="0.2">
      <c r="B1024" s="32"/>
      <c r="D1024" s="151" t="s">
        <v>328</v>
      </c>
      <c r="F1024" s="152" t="s">
        <v>1332</v>
      </c>
      <c r="I1024" s="140"/>
      <c r="L1024" s="32"/>
      <c r="M1024" s="141"/>
      <c r="T1024" s="53"/>
      <c r="AT1024" s="17" t="s">
        <v>328</v>
      </c>
      <c r="AU1024" s="17" t="s">
        <v>79</v>
      </c>
    </row>
    <row r="1025" spans="2:65" s="13" customFormat="1" ht="11.25" x14ac:dyDescent="0.2">
      <c r="B1025" s="159"/>
      <c r="D1025" s="138" t="s">
        <v>330</v>
      </c>
      <c r="E1025" s="160" t="s">
        <v>19</v>
      </c>
      <c r="F1025" s="161" t="s">
        <v>1322</v>
      </c>
      <c r="H1025" s="162">
        <v>1</v>
      </c>
      <c r="I1025" s="163"/>
      <c r="L1025" s="159"/>
      <c r="M1025" s="164"/>
      <c r="T1025" s="165"/>
      <c r="AT1025" s="160" t="s">
        <v>330</v>
      </c>
      <c r="AU1025" s="160" t="s">
        <v>79</v>
      </c>
      <c r="AV1025" s="13" t="s">
        <v>79</v>
      </c>
      <c r="AW1025" s="13" t="s">
        <v>31</v>
      </c>
      <c r="AX1025" s="13" t="s">
        <v>69</v>
      </c>
      <c r="AY1025" s="160" t="s">
        <v>181</v>
      </c>
    </row>
    <row r="1026" spans="2:65" s="13" customFormat="1" ht="11.25" x14ac:dyDescent="0.2">
      <c r="B1026" s="159"/>
      <c r="D1026" s="138" t="s">
        <v>330</v>
      </c>
      <c r="E1026" s="160" t="s">
        <v>19</v>
      </c>
      <c r="F1026" s="161" t="s">
        <v>1333</v>
      </c>
      <c r="H1026" s="162">
        <v>4</v>
      </c>
      <c r="I1026" s="163"/>
      <c r="L1026" s="159"/>
      <c r="M1026" s="164"/>
      <c r="T1026" s="165"/>
      <c r="AT1026" s="160" t="s">
        <v>330</v>
      </c>
      <c r="AU1026" s="160" t="s">
        <v>79</v>
      </c>
      <c r="AV1026" s="13" t="s">
        <v>79</v>
      </c>
      <c r="AW1026" s="13" t="s">
        <v>31</v>
      </c>
      <c r="AX1026" s="13" t="s">
        <v>69</v>
      </c>
      <c r="AY1026" s="160" t="s">
        <v>181</v>
      </c>
    </row>
    <row r="1027" spans="2:65" s="14" customFormat="1" ht="11.25" x14ac:dyDescent="0.2">
      <c r="B1027" s="166"/>
      <c r="D1027" s="138" t="s">
        <v>330</v>
      </c>
      <c r="E1027" s="167" t="s">
        <v>19</v>
      </c>
      <c r="F1027" s="168" t="s">
        <v>333</v>
      </c>
      <c r="H1027" s="169">
        <v>5</v>
      </c>
      <c r="I1027" s="170"/>
      <c r="L1027" s="166"/>
      <c r="M1027" s="171"/>
      <c r="T1027" s="172"/>
      <c r="AT1027" s="167" t="s">
        <v>330</v>
      </c>
      <c r="AU1027" s="167" t="s">
        <v>79</v>
      </c>
      <c r="AV1027" s="14" t="s">
        <v>187</v>
      </c>
      <c r="AW1027" s="14" t="s">
        <v>31</v>
      </c>
      <c r="AX1027" s="14" t="s">
        <v>77</v>
      </c>
      <c r="AY1027" s="167" t="s">
        <v>181</v>
      </c>
    </row>
    <row r="1028" spans="2:65" s="1" customFormat="1" ht="16.5" customHeight="1" x14ac:dyDescent="0.2">
      <c r="B1028" s="32"/>
      <c r="C1028" s="125" t="s">
        <v>734</v>
      </c>
      <c r="D1028" s="125" t="s">
        <v>182</v>
      </c>
      <c r="E1028" s="126" t="s">
        <v>1334</v>
      </c>
      <c r="F1028" s="127" t="s">
        <v>1335</v>
      </c>
      <c r="G1028" s="128" t="s">
        <v>1311</v>
      </c>
      <c r="H1028" s="129">
        <v>2</v>
      </c>
      <c r="I1028" s="130"/>
      <c r="J1028" s="131">
        <f>ROUND(I1028*H1028,2)</f>
        <v>0</v>
      </c>
      <c r="K1028" s="127" t="s">
        <v>327</v>
      </c>
      <c r="L1028" s="32"/>
      <c r="M1028" s="132" t="s">
        <v>19</v>
      </c>
      <c r="N1028" s="133" t="s">
        <v>40</v>
      </c>
      <c r="P1028" s="134">
        <f>O1028*H1028</f>
        <v>0</v>
      </c>
      <c r="Q1028" s="134">
        <v>0</v>
      </c>
      <c r="R1028" s="134">
        <f>Q1028*H1028</f>
        <v>0</v>
      </c>
      <c r="S1028" s="134">
        <v>0</v>
      </c>
      <c r="T1028" s="135">
        <f>S1028*H1028</f>
        <v>0</v>
      </c>
      <c r="AR1028" s="136" t="s">
        <v>209</v>
      </c>
      <c r="AT1028" s="136" t="s">
        <v>182</v>
      </c>
      <c r="AU1028" s="136" t="s">
        <v>79</v>
      </c>
      <c r="AY1028" s="17" t="s">
        <v>181</v>
      </c>
      <c r="BE1028" s="137">
        <f>IF(N1028="základní",J1028,0)</f>
        <v>0</v>
      </c>
      <c r="BF1028" s="137">
        <f>IF(N1028="snížená",J1028,0)</f>
        <v>0</v>
      </c>
      <c r="BG1028" s="137">
        <f>IF(N1028="zákl. přenesená",J1028,0)</f>
        <v>0</v>
      </c>
      <c r="BH1028" s="137">
        <f>IF(N1028="sníž. přenesená",J1028,0)</f>
        <v>0</v>
      </c>
      <c r="BI1028" s="137">
        <f>IF(N1028="nulová",J1028,0)</f>
        <v>0</v>
      </c>
      <c r="BJ1028" s="17" t="s">
        <v>77</v>
      </c>
      <c r="BK1028" s="137">
        <f>ROUND(I1028*H1028,2)</f>
        <v>0</v>
      </c>
      <c r="BL1028" s="17" t="s">
        <v>209</v>
      </c>
      <c r="BM1028" s="136" t="s">
        <v>1336</v>
      </c>
    </row>
    <row r="1029" spans="2:65" s="1" customFormat="1" ht="11.25" x14ac:dyDescent="0.2">
      <c r="B1029" s="32"/>
      <c r="D1029" s="151" t="s">
        <v>328</v>
      </c>
      <c r="F1029" s="152" t="s">
        <v>1337</v>
      </c>
      <c r="I1029" s="140"/>
      <c r="L1029" s="32"/>
      <c r="M1029" s="141"/>
      <c r="T1029" s="53"/>
      <c r="AT1029" s="17" t="s">
        <v>328</v>
      </c>
      <c r="AU1029" s="17" t="s">
        <v>79</v>
      </c>
    </row>
    <row r="1030" spans="2:65" s="13" customFormat="1" ht="11.25" x14ac:dyDescent="0.2">
      <c r="B1030" s="159"/>
      <c r="D1030" s="138" t="s">
        <v>330</v>
      </c>
      <c r="E1030" s="160" t="s">
        <v>19</v>
      </c>
      <c r="F1030" s="161" t="s">
        <v>1338</v>
      </c>
      <c r="H1030" s="162">
        <v>1</v>
      </c>
      <c r="I1030" s="163"/>
      <c r="L1030" s="159"/>
      <c r="M1030" s="164"/>
      <c r="T1030" s="165"/>
      <c r="AT1030" s="160" t="s">
        <v>330</v>
      </c>
      <c r="AU1030" s="160" t="s">
        <v>79</v>
      </c>
      <c r="AV1030" s="13" t="s">
        <v>79</v>
      </c>
      <c r="AW1030" s="13" t="s">
        <v>31</v>
      </c>
      <c r="AX1030" s="13" t="s">
        <v>69</v>
      </c>
      <c r="AY1030" s="160" t="s">
        <v>181</v>
      </c>
    </row>
    <row r="1031" spans="2:65" s="13" customFormat="1" ht="11.25" x14ac:dyDescent="0.2">
      <c r="B1031" s="159"/>
      <c r="D1031" s="138" t="s">
        <v>330</v>
      </c>
      <c r="E1031" s="160" t="s">
        <v>19</v>
      </c>
      <c r="F1031" s="161" t="s">
        <v>1315</v>
      </c>
      <c r="H1031" s="162">
        <v>1</v>
      </c>
      <c r="I1031" s="163"/>
      <c r="L1031" s="159"/>
      <c r="M1031" s="164"/>
      <c r="T1031" s="165"/>
      <c r="AT1031" s="160" t="s">
        <v>330</v>
      </c>
      <c r="AU1031" s="160" t="s">
        <v>79</v>
      </c>
      <c r="AV1031" s="13" t="s">
        <v>79</v>
      </c>
      <c r="AW1031" s="13" t="s">
        <v>31</v>
      </c>
      <c r="AX1031" s="13" t="s">
        <v>69</v>
      </c>
      <c r="AY1031" s="160" t="s">
        <v>181</v>
      </c>
    </row>
    <row r="1032" spans="2:65" s="14" customFormat="1" ht="11.25" x14ac:dyDescent="0.2">
      <c r="B1032" s="166"/>
      <c r="D1032" s="138" t="s">
        <v>330</v>
      </c>
      <c r="E1032" s="167" t="s">
        <v>19</v>
      </c>
      <c r="F1032" s="168" t="s">
        <v>333</v>
      </c>
      <c r="H1032" s="169">
        <v>2</v>
      </c>
      <c r="I1032" s="170"/>
      <c r="L1032" s="166"/>
      <c r="M1032" s="171"/>
      <c r="T1032" s="172"/>
      <c r="AT1032" s="167" t="s">
        <v>330</v>
      </c>
      <c r="AU1032" s="167" t="s">
        <v>79</v>
      </c>
      <c r="AV1032" s="14" t="s">
        <v>187</v>
      </c>
      <c r="AW1032" s="14" t="s">
        <v>31</v>
      </c>
      <c r="AX1032" s="14" t="s">
        <v>77</v>
      </c>
      <c r="AY1032" s="167" t="s">
        <v>181</v>
      </c>
    </row>
    <row r="1033" spans="2:65" s="1" customFormat="1" ht="16.5" customHeight="1" x14ac:dyDescent="0.2">
      <c r="B1033" s="32"/>
      <c r="C1033" s="125" t="s">
        <v>1339</v>
      </c>
      <c r="D1033" s="125" t="s">
        <v>182</v>
      </c>
      <c r="E1033" s="126" t="s">
        <v>1340</v>
      </c>
      <c r="F1033" s="127" t="s">
        <v>1341</v>
      </c>
      <c r="G1033" s="128" t="s">
        <v>1311</v>
      </c>
      <c r="H1033" s="129">
        <v>27</v>
      </c>
      <c r="I1033" s="130"/>
      <c r="J1033" s="131">
        <f>ROUND(I1033*H1033,2)</f>
        <v>0</v>
      </c>
      <c r="K1033" s="127" t="s">
        <v>327</v>
      </c>
      <c r="L1033" s="32"/>
      <c r="M1033" s="132" t="s">
        <v>19</v>
      </c>
      <c r="N1033" s="133" t="s">
        <v>40</v>
      </c>
      <c r="P1033" s="134">
        <f>O1033*H1033</f>
        <v>0</v>
      </c>
      <c r="Q1033" s="134">
        <v>0</v>
      </c>
      <c r="R1033" s="134">
        <f>Q1033*H1033</f>
        <v>0</v>
      </c>
      <c r="S1033" s="134">
        <v>0</v>
      </c>
      <c r="T1033" s="135">
        <f>S1033*H1033</f>
        <v>0</v>
      </c>
      <c r="AR1033" s="136" t="s">
        <v>209</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209</v>
      </c>
      <c r="BM1033" s="136" t="s">
        <v>1342</v>
      </c>
    </row>
    <row r="1034" spans="2:65" s="1" customFormat="1" ht="11.25" x14ac:dyDescent="0.2">
      <c r="B1034" s="32"/>
      <c r="D1034" s="151" t="s">
        <v>328</v>
      </c>
      <c r="F1034" s="152" t="s">
        <v>1343</v>
      </c>
      <c r="I1034" s="140"/>
      <c r="L1034" s="32"/>
      <c r="M1034" s="141"/>
      <c r="T1034" s="53"/>
      <c r="AT1034" s="17" t="s">
        <v>328</v>
      </c>
      <c r="AU1034" s="17" t="s">
        <v>79</v>
      </c>
    </row>
    <row r="1035" spans="2:65" s="12" customFormat="1" ht="11.25" x14ac:dyDescent="0.2">
      <c r="B1035" s="153"/>
      <c r="D1035" s="138" t="s">
        <v>330</v>
      </c>
      <c r="E1035" s="154" t="s">
        <v>19</v>
      </c>
      <c r="F1035" s="155" t="s">
        <v>1344</v>
      </c>
      <c r="H1035" s="154" t="s">
        <v>19</v>
      </c>
      <c r="I1035" s="156"/>
      <c r="L1035" s="153"/>
      <c r="M1035" s="157"/>
      <c r="T1035" s="158"/>
      <c r="AT1035" s="154" t="s">
        <v>330</v>
      </c>
      <c r="AU1035" s="154" t="s">
        <v>79</v>
      </c>
      <c r="AV1035" s="12" t="s">
        <v>77</v>
      </c>
      <c r="AW1035" s="12" t="s">
        <v>31</v>
      </c>
      <c r="AX1035" s="12" t="s">
        <v>69</v>
      </c>
      <c r="AY1035" s="154" t="s">
        <v>181</v>
      </c>
    </row>
    <row r="1036" spans="2:65" s="13" customFormat="1" ht="11.25" x14ac:dyDescent="0.2">
      <c r="B1036" s="159"/>
      <c r="D1036" s="138" t="s">
        <v>330</v>
      </c>
      <c r="E1036" s="160" t="s">
        <v>19</v>
      </c>
      <c r="F1036" s="161" t="s">
        <v>1321</v>
      </c>
      <c r="H1036" s="162">
        <v>12</v>
      </c>
      <c r="I1036" s="163"/>
      <c r="L1036" s="159"/>
      <c r="M1036" s="164"/>
      <c r="T1036" s="165"/>
      <c r="AT1036" s="160" t="s">
        <v>330</v>
      </c>
      <c r="AU1036" s="160" t="s">
        <v>79</v>
      </c>
      <c r="AV1036" s="13" t="s">
        <v>79</v>
      </c>
      <c r="AW1036" s="13" t="s">
        <v>31</v>
      </c>
      <c r="AX1036" s="13" t="s">
        <v>69</v>
      </c>
      <c r="AY1036" s="160" t="s">
        <v>181</v>
      </c>
    </row>
    <row r="1037" spans="2:65" s="13" customFormat="1" ht="11.25" x14ac:dyDescent="0.2">
      <c r="B1037" s="159"/>
      <c r="D1037" s="138" t="s">
        <v>330</v>
      </c>
      <c r="E1037" s="160" t="s">
        <v>19</v>
      </c>
      <c r="F1037" s="161" t="s">
        <v>1322</v>
      </c>
      <c r="H1037" s="162">
        <v>1</v>
      </c>
      <c r="I1037" s="163"/>
      <c r="L1037" s="159"/>
      <c r="M1037" s="164"/>
      <c r="T1037" s="165"/>
      <c r="AT1037" s="160" t="s">
        <v>330</v>
      </c>
      <c r="AU1037" s="160" t="s">
        <v>79</v>
      </c>
      <c r="AV1037" s="13" t="s">
        <v>79</v>
      </c>
      <c r="AW1037" s="13" t="s">
        <v>31</v>
      </c>
      <c r="AX1037" s="13" t="s">
        <v>69</v>
      </c>
      <c r="AY1037" s="160" t="s">
        <v>181</v>
      </c>
    </row>
    <row r="1038" spans="2:65" s="13" customFormat="1" ht="11.25" x14ac:dyDescent="0.2">
      <c r="B1038" s="159"/>
      <c r="D1038" s="138" t="s">
        <v>330</v>
      </c>
      <c r="E1038" s="160" t="s">
        <v>19</v>
      </c>
      <c r="F1038" s="161" t="s">
        <v>1323</v>
      </c>
      <c r="H1038" s="162">
        <v>7</v>
      </c>
      <c r="I1038" s="163"/>
      <c r="L1038" s="159"/>
      <c r="M1038" s="164"/>
      <c r="T1038" s="165"/>
      <c r="AT1038" s="160" t="s">
        <v>330</v>
      </c>
      <c r="AU1038" s="160" t="s">
        <v>79</v>
      </c>
      <c r="AV1038" s="13" t="s">
        <v>79</v>
      </c>
      <c r="AW1038" s="13" t="s">
        <v>31</v>
      </c>
      <c r="AX1038" s="13" t="s">
        <v>69</v>
      </c>
      <c r="AY1038" s="160" t="s">
        <v>181</v>
      </c>
    </row>
    <row r="1039" spans="2:65" s="12" customFormat="1" ht="11.25" x14ac:dyDescent="0.2">
      <c r="B1039" s="153"/>
      <c r="D1039" s="138" t="s">
        <v>330</v>
      </c>
      <c r="E1039" s="154" t="s">
        <v>19</v>
      </c>
      <c r="F1039" s="155" t="s">
        <v>1345</v>
      </c>
      <c r="H1039" s="154" t="s">
        <v>19</v>
      </c>
      <c r="I1039" s="156"/>
      <c r="L1039" s="153"/>
      <c r="M1039" s="157"/>
      <c r="T1039" s="158"/>
      <c r="AT1039" s="154" t="s">
        <v>330</v>
      </c>
      <c r="AU1039" s="154" t="s">
        <v>79</v>
      </c>
      <c r="AV1039" s="12" t="s">
        <v>77</v>
      </c>
      <c r="AW1039" s="12" t="s">
        <v>31</v>
      </c>
      <c r="AX1039" s="12" t="s">
        <v>69</v>
      </c>
      <c r="AY1039" s="154" t="s">
        <v>181</v>
      </c>
    </row>
    <row r="1040" spans="2:65" s="13" customFormat="1" ht="11.25" x14ac:dyDescent="0.2">
      <c r="B1040" s="159"/>
      <c r="D1040" s="138" t="s">
        <v>330</v>
      </c>
      <c r="E1040" s="160" t="s">
        <v>19</v>
      </c>
      <c r="F1040" s="161" t="s">
        <v>1322</v>
      </c>
      <c r="H1040" s="162">
        <v>1</v>
      </c>
      <c r="I1040" s="163"/>
      <c r="L1040" s="159"/>
      <c r="M1040" s="164"/>
      <c r="T1040" s="165"/>
      <c r="AT1040" s="160" t="s">
        <v>330</v>
      </c>
      <c r="AU1040" s="160" t="s">
        <v>79</v>
      </c>
      <c r="AV1040" s="13" t="s">
        <v>79</v>
      </c>
      <c r="AW1040" s="13" t="s">
        <v>31</v>
      </c>
      <c r="AX1040" s="13" t="s">
        <v>69</v>
      </c>
      <c r="AY1040" s="160" t="s">
        <v>181</v>
      </c>
    </row>
    <row r="1041" spans="2:65" s="13" customFormat="1" ht="11.25" x14ac:dyDescent="0.2">
      <c r="B1041" s="159"/>
      <c r="D1041" s="138" t="s">
        <v>330</v>
      </c>
      <c r="E1041" s="160" t="s">
        <v>19</v>
      </c>
      <c r="F1041" s="161" t="s">
        <v>1333</v>
      </c>
      <c r="H1041" s="162">
        <v>4</v>
      </c>
      <c r="I1041" s="163"/>
      <c r="L1041" s="159"/>
      <c r="M1041" s="164"/>
      <c r="T1041" s="165"/>
      <c r="AT1041" s="160" t="s">
        <v>330</v>
      </c>
      <c r="AU1041" s="160" t="s">
        <v>79</v>
      </c>
      <c r="AV1041" s="13" t="s">
        <v>79</v>
      </c>
      <c r="AW1041" s="13" t="s">
        <v>31</v>
      </c>
      <c r="AX1041" s="13" t="s">
        <v>69</v>
      </c>
      <c r="AY1041" s="160" t="s">
        <v>181</v>
      </c>
    </row>
    <row r="1042" spans="2:65" s="12" customFormat="1" ht="11.25" x14ac:dyDescent="0.2">
      <c r="B1042" s="153"/>
      <c r="D1042" s="138" t="s">
        <v>330</v>
      </c>
      <c r="E1042" s="154" t="s">
        <v>19</v>
      </c>
      <c r="F1042" s="155" t="s">
        <v>1346</v>
      </c>
      <c r="H1042" s="154" t="s">
        <v>19</v>
      </c>
      <c r="I1042" s="156"/>
      <c r="L1042" s="153"/>
      <c r="M1042" s="157"/>
      <c r="T1042" s="158"/>
      <c r="AT1042" s="154" t="s">
        <v>330</v>
      </c>
      <c r="AU1042" s="154" t="s">
        <v>79</v>
      </c>
      <c r="AV1042" s="12" t="s">
        <v>77</v>
      </c>
      <c r="AW1042" s="12" t="s">
        <v>31</v>
      </c>
      <c r="AX1042" s="12" t="s">
        <v>69</v>
      </c>
      <c r="AY1042" s="154" t="s">
        <v>181</v>
      </c>
    </row>
    <row r="1043" spans="2:65" s="13" customFormat="1" ht="11.25" x14ac:dyDescent="0.2">
      <c r="B1043" s="159"/>
      <c r="D1043" s="138" t="s">
        <v>330</v>
      </c>
      <c r="E1043" s="160" t="s">
        <v>19</v>
      </c>
      <c r="F1043" s="161" t="s">
        <v>1338</v>
      </c>
      <c r="H1043" s="162">
        <v>1</v>
      </c>
      <c r="I1043" s="163"/>
      <c r="L1043" s="159"/>
      <c r="M1043" s="164"/>
      <c r="T1043" s="165"/>
      <c r="AT1043" s="160" t="s">
        <v>330</v>
      </c>
      <c r="AU1043" s="160" t="s">
        <v>79</v>
      </c>
      <c r="AV1043" s="13" t="s">
        <v>79</v>
      </c>
      <c r="AW1043" s="13" t="s">
        <v>31</v>
      </c>
      <c r="AX1043" s="13" t="s">
        <v>69</v>
      </c>
      <c r="AY1043" s="160" t="s">
        <v>181</v>
      </c>
    </row>
    <row r="1044" spans="2:65" s="13" customFormat="1" ht="11.25" x14ac:dyDescent="0.2">
      <c r="B1044" s="159"/>
      <c r="D1044" s="138" t="s">
        <v>330</v>
      </c>
      <c r="E1044" s="160" t="s">
        <v>19</v>
      </c>
      <c r="F1044" s="161" t="s">
        <v>1315</v>
      </c>
      <c r="H1044" s="162">
        <v>1</v>
      </c>
      <c r="I1044" s="163"/>
      <c r="L1044" s="159"/>
      <c r="M1044" s="164"/>
      <c r="T1044" s="165"/>
      <c r="AT1044" s="160" t="s">
        <v>330</v>
      </c>
      <c r="AU1044" s="160" t="s">
        <v>79</v>
      </c>
      <c r="AV1044" s="13" t="s">
        <v>79</v>
      </c>
      <c r="AW1044" s="13" t="s">
        <v>31</v>
      </c>
      <c r="AX1044" s="13" t="s">
        <v>69</v>
      </c>
      <c r="AY1044" s="160" t="s">
        <v>181</v>
      </c>
    </row>
    <row r="1045" spans="2:65" s="14" customFormat="1" ht="11.25" x14ac:dyDescent="0.2">
      <c r="B1045" s="166"/>
      <c r="D1045" s="138" t="s">
        <v>330</v>
      </c>
      <c r="E1045" s="167" t="s">
        <v>19</v>
      </c>
      <c r="F1045" s="168" t="s">
        <v>333</v>
      </c>
      <c r="H1045" s="169">
        <v>27</v>
      </c>
      <c r="I1045" s="170"/>
      <c r="L1045" s="166"/>
      <c r="M1045" s="171"/>
      <c r="T1045" s="172"/>
      <c r="AT1045" s="167" t="s">
        <v>330</v>
      </c>
      <c r="AU1045" s="167" t="s">
        <v>79</v>
      </c>
      <c r="AV1045" s="14" t="s">
        <v>187</v>
      </c>
      <c r="AW1045" s="14" t="s">
        <v>31</v>
      </c>
      <c r="AX1045" s="14" t="s">
        <v>77</v>
      </c>
      <c r="AY1045" s="167" t="s">
        <v>181</v>
      </c>
    </row>
    <row r="1046" spans="2:65" s="1" customFormat="1" ht="16.5" customHeight="1" x14ac:dyDescent="0.2">
      <c r="B1046" s="32"/>
      <c r="C1046" s="125" t="s">
        <v>744</v>
      </c>
      <c r="D1046" s="125" t="s">
        <v>182</v>
      </c>
      <c r="E1046" s="126" t="s">
        <v>1347</v>
      </c>
      <c r="F1046" s="127" t="s">
        <v>1348</v>
      </c>
      <c r="G1046" s="128" t="s">
        <v>1311</v>
      </c>
      <c r="H1046" s="129">
        <v>6</v>
      </c>
      <c r="I1046" s="130"/>
      <c r="J1046" s="131">
        <f>ROUND(I1046*H1046,2)</f>
        <v>0</v>
      </c>
      <c r="K1046" s="127" t="s">
        <v>327</v>
      </c>
      <c r="L1046" s="32"/>
      <c r="M1046" s="132" t="s">
        <v>19</v>
      </c>
      <c r="N1046" s="133" t="s">
        <v>40</v>
      </c>
      <c r="P1046" s="134">
        <f>O1046*H1046</f>
        <v>0</v>
      </c>
      <c r="Q1046" s="134">
        <v>0</v>
      </c>
      <c r="R1046" s="134">
        <f>Q1046*H1046</f>
        <v>0</v>
      </c>
      <c r="S1046" s="134">
        <v>0</v>
      </c>
      <c r="T1046" s="135">
        <f>S1046*H1046</f>
        <v>0</v>
      </c>
      <c r="AR1046" s="136" t="s">
        <v>209</v>
      </c>
      <c r="AT1046" s="136" t="s">
        <v>182</v>
      </c>
      <c r="AU1046" s="136" t="s">
        <v>79</v>
      </c>
      <c r="AY1046" s="17" t="s">
        <v>181</v>
      </c>
      <c r="BE1046" s="137">
        <f>IF(N1046="základní",J1046,0)</f>
        <v>0</v>
      </c>
      <c r="BF1046" s="137">
        <f>IF(N1046="snížená",J1046,0)</f>
        <v>0</v>
      </c>
      <c r="BG1046" s="137">
        <f>IF(N1046="zákl. přenesená",J1046,0)</f>
        <v>0</v>
      </c>
      <c r="BH1046" s="137">
        <f>IF(N1046="sníž. přenesená",J1046,0)</f>
        <v>0</v>
      </c>
      <c r="BI1046" s="137">
        <f>IF(N1046="nulová",J1046,0)</f>
        <v>0</v>
      </c>
      <c r="BJ1046" s="17" t="s">
        <v>77</v>
      </c>
      <c r="BK1046" s="137">
        <f>ROUND(I1046*H1046,2)</f>
        <v>0</v>
      </c>
      <c r="BL1046" s="17" t="s">
        <v>209</v>
      </c>
      <c r="BM1046" s="136" t="s">
        <v>1349</v>
      </c>
    </row>
    <row r="1047" spans="2:65" s="1" customFormat="1" ht="11.25" x14ac:dyDescent="0.2">
      <c r="B1047" s="32"/>
      <c r="D1047" s="151" t="s">
        <v>328</v>
      </c>
      <c r="F1047" s="152" t="s">
        <v>1350</v>
      </c>
      <c r="I1047" s="140"/>
      <c r="L1047" s="32"/>
      <c r="M1047" s="141"/>
      <c r="T1047" s="53"/>
      <c r="AT1047" s="17" t="s">
        <v>328</v>
      </c>
      <c r="AU1047" s="17" t="s">
        <v>79</v>
      </c>
    </row>
    <row r="1048" spans="2:65" s="12" customFormat="1" ht="11.25" x14ac:dyDescent="0.2">
      <c r="B1048" s="153"/>
      <c r="D1048" s="138" t="s">
        <v>330</v>
      </c>
      <c r="E1048" s="154" t="s">
        <v>19</v>
      </c>
      <c r="F1048" s="155" t="s">
        <v>1351</v>
      </c>
      <c r="H1048" s="154" t="s">
        <v>19</v>
      </c>
      <c r="I1048" s="156"/>
      <c r="L1048" s="153"/>
      <c r="M1048" s="157"/>
      <c r="T1048" s="158"/>
      <c r="AT1048" s="154" t="s">
        <v>330</v>
      </c>
      <c r="AU1048" s="154" t="s">
        <v>79</v>
      </c>
      <c r="AV1048" s="12" t="s">
        <v>77</v>
      </c>
      <c r="AW1048" s="12" t="s">
        <v>31</v>
      </c>
      <c r="AX1048" s="12" t="s">
        <v>69</v>
      </c>
      <c r="AY1048" s="154" t="s">
        <v>181</v>
      </c>
    </row>
    <row r="1049" spans="2:65" s="13" customFormat="1" ht="11.25" x14ac:dyDescent="0.2">
      <c r="B1049" s="159"/>
      <c r="D1049" s="138" t="s">
        <v>330</v>
      </c>
      <c r="E1049" s="160" t="s">
        <v>19</v>
      </c>
      <c r="F1049" s="161" t="s">
        <v>1315</v>
      </c>
      <c r="H1049" s="162">
        <v>1</v>
      </c>
      <c r="I1049" s="163"/>
      <c r="L1049" s="159"/>
      <c r="M1049" s="164"/>
      <c r="T1049" s="165"/>
      <c r="AT1049" s="160" t="s">
        <v>330</v>
      </c>
      <c r="AU1049" s="160" t="s">
        <v>79</v>
      </c>
      <c r="AV1049" s="13" t="s">
        <v>79</v>
      </c>
      <c r="AW1049" s="13" t="s">
        <v>31</v>
      </c>
      <c r="AX1049" s="13" t="s">
        <v>69</v>
      </c>
      <c r="AY1049" s="160" t="s">
        <v>181</v>
      </c>
    </row>
    <row r="1050" spans="2:65" s="12" customFormat="1" ht="11.25" x14ac:dyDescent="0.2">
      <c r="B1050" s="153"/>
      <c r="D1050" s="138" t="s">
        <v>330</v>
      </c>
      <c r="E1050" s="154" t="s">
        <v>19</v>
      </c>
      <c r="F1050" s="155" t="s">
        <v>1352</v>
      </c>
      <c r="H1050" s="154" t="s">
        <v>19</v>
      </c>
      <c r="I1050" s="156"/>
      <c r="L1050" s="153"/>
      <c r="M1050" s="157"/>
      <c r="T1050" s="158"/>
      <c r="AT1050" s="154" t="s">
        <v>330</v>
      </c>
      <c r="AU1050" s="154" t="s">
        <v>79</v>
      </c>
      <c r="AV1050" s="12" t="s">
        <v>77</v>
      </c>
      <c r="AW1050" s="12" t="s">
        <v>31</v>
      </c>
      <c r="AX1050" s="12" t="s">
        <v>69</v>
      </c>
      <c r="AY1050" s="154" t="s">
        <v>181</v>
      </c>
    </row>
    <row r="1051" spans="2:65" s="13" customFormat="1" ht="11.25" x14ac:dyDescent="0.2">
      <c r="B1051" s="159"/>
      <c r="D1051" s="138" t="s">
        <v>330</v>
      </c>
      <c r="E1051" s="160" t="s">
        <v>19</v>
      </c>
      <c r="F1051" s="161" t="s">
        <v>1353</v>
      </c>
      <c r="H1051" s="162">
        <v>5</v>
      </c>
      <c r="I1051" s="163"/>
      <c r="L1051" s="159"/>
      <c r="M1051" s="164"/>
      <c r="T1051" s="165"/>
      <c r="AT1051" s="160" t="s">
        <v>330</v>
      </c>
      <c r="AU1051" s="160" t="s">
        <v>79</v>
      </c>
      <c r="AV1051" s="13" t="s">
        <v>79</v>
      </c>
      <c r="AW1051" s="13" t="s">
        <v>31</v>
      </c>
      <c r="AX1051" s="13" t="s">
        <v>69</v>
      </c>
      <c r="AY1051" s="160" t="s">
        <v>181</v>
      </c>
    </row>
    <row r="1052" spans="2:65" s="14" customFormat="1" ht="11.25" x14ac:dyDescent="0.2">
      <c r="B1052" s="166"/>
      <c r="D1052" s="138" t="s">
        <v>330</v>
      </c>
      <c r="E1052" s="167" t="s">
        <v>19</v>
      </c>
      <c r="F1052" s="168" t="s">
        <v>333</v>
      </c>
      <c r="H1052" s="169">
        <v>6</v>
      </c>
      <c r="I1052" s="170"/>
      <c r="L1052" s="166"/>
      <c r="M1052" s="171"/>
      <c r="T1052" s="172"/>
      <c r="AT1052" s="167" t="s">
        <v>330</v>
      </c>
      <c r="AU1052" s="167" t="s">
        <v>79</v>
      </c>
      <c r="AV1052" s="14" t="s">
        <v>187</v>
      </c>
      <c r="AW1052" s="14" t="s">
        <v>31</v>
      </c>
      <c r="AX1052" s="14" t="s">
        <v>77</v>
      </c>
      <c r="AY1052" s="167" t="s">
        <v>181</v>
      </c>
    </row>
    <row r="1053" spans="2:65" s="1" customFormat="1" ht="16.5" customHeight="1" x14ac:dyDescent="0.2">
      <c r="B1053" s="32"/>
      <c r="C1053" s="125" t="s">
        <v>1354</v>
      </c>
      <c r="D1053" s="125" t="s">
        <v>182</v>
      </c>
      <c r="E1053" s="126" t="s">
        <v>1355</v>
      </c>
      <c r="F1053" s="127" t="s">
        <v>1356</v>
      </c>
      <c r="G1053" s="128" t="s">
        <v>519</v>
      </c>
      <c r="H1053" s="129">
        <v>8</v>
      </c>
      <c r="I1053" s="130"/>
      <c r="J1053" s="131">
        <f>ROUND(I1053*H1053,2)</f>
        <v>0</v>
      </c>
      <c r="K1053" s="127" t="s">
        <v>327</v>
      </c>
      <c r="L1053" s="32"/>
      <c r="M1053" s="132" t="s">
        <v>19</v>
      </c>
      <c r="N1053" s="133" t="s">
        <v>40</v>
      </c>
      <c r="P1053" s="134">
        <f>O1053*H1053</f>
        <v>0</v>
      </c>
      <c r="Q1053" s="134">
        <v>0</v>
      </c>
      <c r="R1053" s="134">
        <f>Q1053*H1053</f>
        <v>0</v>
      </c>
      <c r="S1053" s="134">
        <v>0</v>
      </c>
      <c r="T1053" s="135">
        <f>S1053*H1053</f>
        <v>0</v>
      </c>
      <c r="AR1053" s="136" t="s">
        <v>209</v>
      </c>
      <c r="AT1053" s="136" t="s">
        <v>182</v>
      </c>
      <c r="AU1053" s="136" t="s">
        <v>79</v>
      </c>
      <c r="AY1053" s="17" t="s">
        <v>181</v>
      </c>
      <c r="BE1053" s="137">
        <f>IF(N1053="základní",J1053,0)</f>
        <v>0</v>
      </c>
      <c r="BF1053" s="137">
        <f>IF(N1053="snížená",J1053,0)</f>
        <v>0</v>
      </c>
      <c r="BG1053" s="137">
        <f>IF(N1053="zákl. přenesená",J1053,0)</f>
        <v>0</v>
      </c>
      <c r="BH1053" s="137">
        <f>IF(N1053="sníž. přenesená",J1053,0)</f>
        <v>0</v>
      </c>
      <c r="BI1053" s="137">
        <f>IF(N1053="nulová",J1053,0)</f>
        <v>0</v>
      </c>
      <c r="BJ1053" s="17" t="s">
        <v>77</v>
      </c>
      <c r="BK1053" s="137">
        <f>ROUND(I1053*H1053,2)</f>
        <v>0</v>
      </c>
      <c r="BL1053" s="17" t="s">
        <v>209</v>
      </c>
      <c r="BM1053" s="136" t="s">
        <v>1357</v>
      </c>
    </row>
    <row r="1054" spans="2:65" s="1" customFormat="1" ht="11.25" x14ac:dyDescent="0.2">
      <c r="B1054" s="32"/>
      <c r="D1054" s="151" t="s">
        <v>328</v>
      </c>
      <c r="F1054" s="152" t="s">
        <v>1358</v>
      </c>
      <c r="I1054" s="140"/>
      <c r="L1054" s="32"/>
      <c r="M1054" s="141"/>
      <c r="T1054" s="53"/>
      <c r="AT1054" s="17" t="s">
        <v>328</v>
      </c>
      <c r="AU1054" s="17" t="s">
        <v>79</v>
      </c>
    </row>
    <row r="1055" spans="2:65" s="12" customFormat="1" ht="11.25" x14ac:dyDescent="0.2">
      <c r="B1055" s="153"/>
      <c r="D1055" s="138" t="s">
        <v>330</v>
      </c>
      <c r="E1055" s="154" t="s">
        <v>19</v>
      </c>
      <c r="F1055" s="155" t="s">
        <v>1359</v>
      </c>
      <c r="H1055" s="154" t="s">
        <v>19</v>
      </c>
      <c r="I1055" s="156"/>
      <c r="L1055" s="153"/>
      <c r="M1055" s="157"/>
      <c r="T1055" s="158"/>
      <c r="AT1055" s="154" t="s">
        <v>330</v>
      </c>
      <c r="AU1055" s="154" t="s">
        <v>79</v>
      </c>
      <c r="AV1055" s="12" t="s">
        <v>77</v>
      </c>
      <c r="AW1055" s="12" t="s">
        <v>31</v>
      </c>
      <c r="AX1055" s="12" t="s">
        <v>69</v>
      </c>
      <c r="AY1055" s="154" t="s">
        <v>181</v>
      </c>
    </row>
    <row r="1056" spans="2:65" s="12" customFormat="1" ht="11.25" x14ac:dyDescent="0.2">
      <c r="B1056" s="153"/>
      <c r="D1056" s="138" t="s">
        <v>330</v>
      </c>
      <c r="E1056" s="154" t="s">
        <v>19</v>
      </c>
      <c r="F1056" s="155" t="s">
        <v>1360</v>
      </c>
      <c r="H1056" s="154" t="s">
        <v>19</v>
      </c>
      <c r="I1056" s="156"/>
      <c r="L1056" s="153"/>
      <c r="M1056" s="157"/>
      <c r="T1056" s="158"/>
      <c r="AT1056" s="154" t="s">
        <v>330</v>
      </c>
      <c r="AU1056" s="154" t="s">
        <v>79</v>
      </c>
      <c r="AV1056" s="12" t="s">
        <v>77</v>
      </c>
      <c r="AW1056" s="12" t="s">
        <v>31</v>
      </c>
      <c r="AX1056" s="12" t="s">
        <v>69</v>
      </c>
      <c r="AY1056" s="154" t="s">
        <v>181</v>
      </c>
    </row>
    <row r="1057" spans="2:65" s="13" customFormat="1" ht="11.25" x14ac:dyDescent="0.2">
      <c r="B1057" s="159"/>
      <c r="D1057" s="138" t="s">
        <v>330</v>
      </c>
      <c r="E1057" s="160" t="s">
        <v>19</v>
      </c>
      <c r="F1057" s="161" t="s">
        <v>1338</v>
      </c>
      <c r="H1057" s="162">
        <v>1</v>
      </c>
      <c r="I1057" s="163"/>
      <c r="L1057" s="159"/>
      <c r="M1057" s="164"/>
      <c r="T1057" s="165"/>
      <c r="AT1057" s="160" t="s">
        <v>330</v>
      </c>
      <c r="AU1057" s="160" t="s">
        <v>79</v>
      </c>
      <c r="AV1057" s="13" t="s">
        <v>79</v>
      </c>
      <c r="AW1057" s="13" t="s">
        <v>31</v>
      </c>
      <c r="AX1057" s="13" t="s">
        <v>69</v>
      </c>
      <c r="AY1057" s="160" t="s">
        <v>181</v>
      </c>
    </row>
    <row r="1058" spans="2:65" s="13" customFormat="1" ht="11.25" x14ac:dyDescent="0.2">
      <c r="B1058" s="159"/>
      <c r="D1058" s="138" t="s">
        <v>330</v>
      </c>
      <c r="E1058" s="160" t="s">
        <v>19</v>
      </c>
      <c r="F1058" s="161" t="s">
        <v>1315</v>
      </c>
      <c r="H1058" s="162">
        <v>1</v>
      </c>
      <c r="I1058" s="163"/>
      <c r="L1058" s="159"/>
      <c r="M1058" s="164"/>
      <c r="T1058" s="165"/>
      <c r="AT1058" s="160" t="s">
        <v>330</v>
      </c>
      <c r="AU1058" s="160" t="s">
        <v>79</v>
      </c>
      <c r="AV1058" s="13" t="s">
        <v>79</v>
      </c>
      <c r="AW1058" s="13" t="s">
        <v>31</v>
      </c>
      <c r="AX1058" s="13" t="s">
        <v>69</v>
      </c>
      <c r="AY1058" s="160" t="s">
        <v>181</v>
      </c>
    </row>
    <row r="1059" spans="2:65" s="12" customFormat="1" ht="11.25" x14ac:dyDescent="0.2">
      <c r="B1059" s="153"/>
      <c r="D1059" s="138" t="s">
        <v>330</v>
      </c>
      <c r="E1059" s="154" t="s">
        <v>19</v>
      </c>
      <c r="F1059" s="155" t="s">
        <v>1351</v>
      </c>
      <c r="H1059" s="154" t="s">
        <v>19</v>
      </c>
      <c r="I1059" s="156"/>
      <c r="L1059" s="153"/>
      <c r="M1059" s="157"/>
      <c r="T1059" s="158"/>
      <c r="AT1059" s="154" t="s">
        <v>330</v>
      </c>
      <c r="AU1059" s="154" t="s">
        <v>79</v>
      </c>
      <c r="AV1059" s="12" t="s">
        <v>77</v>
      </c>
      <c r="AW1059" s="12" t="s">
        <v>31</v>
      </c>
      <c r="AX1059" s="12" t="s">
        <v>69</v>
      </c>
      <c r="AY1059" s="154" t="s">
        <v>181</v>
      </c>
    </row>
    <row r="1060" spans="2:65" s="13" customFormat="1" ht="11.25" x14ac:dyDescent="0.2">
      <c r="B1060" s="159"/>
      <c r="D1060" s="138" t="s">
        <v>330</v>
      </c>
      <c r="E1060" s="160" t="s">
        <v>19</v>
      </c>
      <c r="F1060" s="161" t="s">
        <v>1315</v>
      </c>
      <c r="H1060" s="162">
        <v>1</v>
      </c>
      <c r="I1060" s="163"/>
      <c r="L1060" s="159"/>
      <c r="M1060" s="164"/>
      <c r="T1060" s="165"/>
      <c r="AT1060" s="160" t="s">
        <v>330</v>
      </c>
      <c r="AU1060" s="160" t="s">
        <v>79</v>
      </c>
      <c r="AV1060" s="13" t="s">
        <v>79</v>
      </c>
      <c r="AW1060" s="13" t="s">
        <v>31</v>
      </c>
      <c r="AX1060" s="13" t="s">
        <v>69</v>
      </c>
      <c r="AY1060" s="160" t="s">
        <v>181</v>
      </c>
    </row>
    <row r="1061" spans="2:65" s="12" customFormat="1" ht="11.25" x14ac:dyDescent="0.2">
      <c r="B1061" s="153"/>
      <c r="D1061" s="138" t="s">
        <v>330</v>
      </c>
      <c r="E1061" s="154" t="s">
        <v>19</v>
      </c>
      <c r="F1061" s="155" t="s">
        <v>1352</v>
      </c>
      <c r="H1061" s="154" t="s">
        <v>19</v>
      </c>
      <c r="I1061" s="156"/>
      <c r="L1061" s="153"/>
      <c r="M1061" s="157"/>
      <c r="T1061" s="158"/>
      <c r="AT1061" s="154" t="s">
        <v>330</v>
      </c>
      <c r="AU1061" s="154" t="s">
        <v>79</v>
      </c>
      <c r="AV1061" s="12" t="s">
        <v>77</v>
      </c>
      <c r="AW1061" s="12" t="s">
        <v>31</v>
      </c>
      <c r="AX1061" s="12" t="s">
        <v>69</v>
      </c>
      <c r="AY1061" s="154" t="s">
        <v>181</v>
      </c>
    </row>
    <row r="1062" spans="2:65" s="13" customFormat="1" ht="11.25" x14ac:dyDescent="0.2">
      <c r="B1062" s="159"/>
      <c r="D1062" s="138" t="s">
        <v>330</v>
      </c>
      <c r="E1062" s="160" t="s">
        <v>19</v>
      </c>
      <c r="F1062" s="161" t="s">
        <v>1361</v>
      </c>
      <c r="H1062" s="162">
        <v>5</v>
      </c>
      <c r="I1062" s="163"/>
      <c r="L1062" s="159"/>
      <c r="M1062" s="164"/>
      <c r="T1062" s="165"/>
      <c r="AT1062" s="160" t="s">
        <v>330</v>
      </c>
      <c r="AU1062" s="160" t="s">
        <v>79</v>
      </c>
      <c r="AV1062" s="13" t="s">
        <v>79</v>
      </c>
      <c r="AW1062" s="13" t="s">
        <v>31</v>
      </c>
      <c r="AX1062" s="13" t="s">
        <v>69</v>
      </c>
      <c r="AY1062" s="160" t="s">
        <v>181</v>
      </c>
    </row>
    <row r="1063" spans="2:65" s="14" customFormat="1" ht="11.25" x14ac:dyDescent="0.2">
      <c r="B1063" s="166"/>
      <c r="D1063" s="138" t="s">
        <v>330</v>
      </c>
      <c r="E1063" s="167" t="s">
        <v>19</v>
      </c>
      <c r="F1063" s="168" t="s">
        <v>333</v>
      </c>
      <c r="H1063" s="169">
        <v>8</v>
      </c>
      <c r="I1063" s="170"/>
      <c r="L1063" s="166"/>
      <c r="M1063" s="171"/>
      <c r="T1063" s="172"/>
      <c r="AT1063" s="167" t="s">
        <v>330</v>
      </c>
      <c r="AU1063" s="167" t="s">
        <v>79</v>
      </c>
      <c r="AV1063" s="14" t="s">
        <v>187</v>
      </c>
      <c r="AW1063" s="14" t="s">
        <v>31</v>
      </c>
      <c r="AX1063" s="14" t="s">
        <v>77</v>
      </c>
      <c r="AY1063" s="167" t="s">
        <v>181</v>
      </c>
    </row>
    <row r="1064" spans="2:65" s="1" customFormat="1" ht="16.5" customHeight="1" x14ac:dyDescent="0.2">
      <c r="B1064" s="32"/>
      <c r="C1064" s="125" t="s">
        <v>756</v>
      </c>
      <c r="D1064" s="125" t="s">
        <v>182</v>
      </c>
      <c r="E1064" s="126" t="s">
        <v>1362</v>
      </c>
      <c r="F1064" s="127" t="s">
        <v>1363</v>
      </c>
      <c r="G1064" s="128" t="s">
        <v>519</v>
      </c>
      <c r="H1064" s="129">
        <v>25</v>
      </c>
      <c r="I1064" s="130"/>
      <c r="J1064" s="131">
        <f>ROUND(I1064*H1064,2)</f>
        <v>0</v>
      </c>
      <c r="K1064" s="127" t="s">
        <v>327</v>
      </c>
      <c r="L1064" s="32"/>
      <c r="M1064" s="132" t="s">
        <v>19</v>
      </c>
      <c r="N1064" s="133" t="s">
        <v>40</v>
      </c>
      <c r="P1064" s="134">
        <f>O1064*H1064</f>
        <v>0</v>
      </c>
      <c r="Q1064" s="134">
        <v>0</v>
      </c>
      <c r="R1064" s="134">
        <f>Q1064*H1064</f>
        <v>0</v>
      </c>
      <c r="S1064" s="134">
        <v>0</v>
      </c>
      <c r="T1064" s="135">
        <f>S1064*H1064</f>
        <v>0</v>
      </c>
      <c r="AR1064" s="136" t="s">
        <v>209</v>
      </c>
      <c r="AT1064" s="136" t="s">
        <v>182</v>
      </c>
      <c r="AU1064" s="136" t="s">
        <v>79</v>
      </c>
      <c r="AY1064" s="17" t="s">
        <v>181</v>
      </c>
      <c r="BE1064" s="137">
        <f>IF(N1064="základní",J1064,0)</f>
        <v>0</v>
      </c>
      <c r="BF1064" s="137">
        <f>IF(N1064="snížená",J1064,0)</f>
        <v>0</v>
      </c>
      <c r="BG1064" s="137">
        <f>IF(N1064="zákl. přenesená",J1064,0)</f>
        <v>0</v>
      </c>
      <c r="BH1064" s="137">
        <f>IF(N1064="sníž. přenesená",J1064,0)</f>
        <v>0</v>
      </c>
      <c r="BI1064" s="137">
        <f>IF(N1064="nulová",J1064,0)</f>
        <v>0</v>
      </c>
      <c r="BJ1064" s="17" t="s">
        <v>77</v>
      </c>
      <c r="BK1064" s="137">
        <f>ROUND(I1064*H1064,2)</f>
        <v>0</v>
      </c>
      <c r="BL1064" s="17" t="s">
        <v>209</v>
      </c>
      <c r="BM1064" s="136" t="s">
        <v>1364</v>
      </c>
    </row>
    <row r="1065" spans="2:65" s="1" customFormat="1" ht="11.25" x14ac:dyDescent="0.2">
      <c r="B1065" s="32"/>
      <c r="D1065" s="151" t="s">
        <v>328</v>
      </c>
      <c r="F1065" s="152" t="s">
        <v>1365</v>
      </c>
      <c r="I1065" s="140"/>
      <c r="L1065" s="32"/>
      <c r="M1065" s="141"/>
      <c r="T1065" s="53"/>
      <c r="AT1065" s="17" t="s">
        <v>328</v>
      </c>
      <c r="AU1065" s="17" t="s">
        <v>79</v>
      </c>
    </row>
    <row r="1066" spans="2:65" s="12" customFormat="1" ht="11.25" x14ac:dyDescent="0.2">
      <c r="B1066" s="153"/>
      <c r="D1066" s="138" t="s">
        <v>330</v>
      </c>
      <c r="E1066" s="154" t="s">
        <v>19</v>
      </c>
      <c r="F1066" s="155" t="s">
        <v>1344</v>
      </c>
      <c r="H1066" s="154" t="s">
        <v>19</v>
      </c>
      <c r="I1066" s="156"/>
      <c r="L1066" s="153"/>
      <c r="M1066" s="157"/>
      <c r="T1066" s="158"/>
      <c r="AT1066" s="154" t="s">
        <v>330</v>
      </c>
      <c r="AU1066" s="154" t="s">
        <v>79</v>
      </c>
      <c r="AV1066" s="12" t="s">
        <v>77</v>
      </c>
      <c r="AW1066" s="12" t="s">
        <v>31</v>
      </c>
      <c r="AX1066" s="12" t="s">
        <v>69</v>
      </c>
      <c r="AY1066" s="154" t="s">
        <v>181</v>
      </c>
    </row>
    <row r="1067" spans="2:65" s="13" customFormat="1" ht="11.25" x14ac:dyDescent="0.2">
      <c r="B1067" s="159"/>
      <c r="D1067" s="138" t="s">
        <v>330</v>
      </c>
      <c r="E1067" s="160" t="s">
        <v>19</v>
      </c>
      <c r="F1067" s="161" t="s">
        <v>1321</v>
      </c>
      <c r="H1067" s="162">
        <v>12</v>
      </c>
      <c r="I1067" s="163"/>
      <c r="L1067" s="159"/>
      <c r="M1067" s="164"/>
      <c r="T1067" s="165"/>
      <c r="AT1067" s="160" t="s">
        <v>330</v>
      </c>
      <c r="AU1067" s="160" t="s">
        <v>79</v>
      </c>
      <c r="AV1067" s="13" t="s">
        <v>79</v>
      </c>
      <c r="AW1067" s="13" t="s">
        <v>31</v>
      </c>
      <c r="AX1067" s="13" t="s">
        <v>69</v>
      </c>
      <c r="AY1067" s="160" t="s">
        <v>181</v>
      </c>
    </row>
    <row r="1068" spans="2:65" s="13" customFormat="1" ht="11.25" x14ac:dyDescent="0.2">
      <c r="B1068" s="159"/>
      <c r="D1068" s="138" t="s">
        <v>330</v>
      </c>
      <c r="E1068" s="160" t="s">
        <v>19</v>
      </c>
      <c r="F1068" s="161" t="s">
        <v>1322</v>
      </c>
      <c r="H1068" s="162">
        <v>1</v>
      </c>
      <c r="I1068" s="163"/>
      <c r="L1068" s="159"/>
      <c r="M1068" s="164"/>
      <c r="T1068" s="165"/>
      <c r="AT1068" s="160" t="s">
        <v>330</v>
      </c>
      <c r="AU1068" s="160" t="s">
        <v>79</v>
      </c>
      <c r="AV1068" s="13" t="s">
        <v>79</v>
      </c>
      <c r="AW1068" s="13" t="s">
        <v>31</v>
      </c>
      <c r="AX1068" s="13" t="s">
        <v>69</v>
      </c>
      <c r="AY1068" s="160" t="s">
        <v>181</v>
      </c>
    </row>
    <row r="1069" spans="2:65" s="13" customFormat="1" ht="11.25" x14ac:dyDescent="0.2">
      <c r="B1069" s="159"/>
      <c r="D1069" s="138" t="s">
        <v>330</v>
      </c>
      <c r="E1069" s="160" t="s">
        <v>19</v>
      </c>
      <c r="F1069" s="161" t="s">
        <v>1323</v>
      </c>
      <c r="H1069" s="162">
        <v>7</v>
      </c>
      <c r="I1069" s="163"/>
      <c r="L1069" s="159"/>
      <c r="M1069" s="164"/>
      <c r="T1069" s="165"/>
      <c r="AT1069" s="160" t="s">
        <v>330</v>
      </c>
      <c r="AU1069" s="160" t="s">
        <v>79</v>
      </c>
      <c r="AV1069" s="13" t="s">
        <v>79</v>
      </c>
      <c r="AW1069" s="13" t="s">
        <v>31</v>
      </c>
      <c r="AX1069" s="13" t="s">
        <v>69</v>
      </c>
      <c r="AY1069" s="160" t="s">
        <v>181</v>
      </c>
    </row>
    <row r="1070" spans="2:65" s="12" customFormat="1" ht="11.25" x14ac:dyDescent="0.2">
      <c r="B1070" s="153"/>
      <c r="D1070" s="138" t="s">
        <v>330</v>
      </c>
      <c r="E1070" s="154" t="s">
        <v>19</v>
      </c>
      <c r="F1070" s="155" t="s">
        <v>1345</v>
      </c>
      <c r="H1070" s="154" t="s">
        <v>19</v>
      </c>
      <c r="I1070" s="156"/>
      <c r="L1070" s="153"/>
      <c r="M1070" s="157"/>
      <c r="T1070" s="158"/>
      <c r="AT1070" s="154" t="s">
        <v>330</v>
      </c>
      <c r="AU1070" s="154" t="s">
        <v>79</v>
      </c>
      <c r="AV1070" s="12" t="s">
        <v>77</v>
      </c>
      <c r="AW1070" s="12" t="s">
        <v>31</v>
      </c>
      <c r="AX1070" s="12" t="s">
        <v>69</v>
      </c>
      <c r="AY1070" s="154" t="s">
        <v>181</v>
      </c>
    </row>
    <row r="1071" spans="2:65" s="13" customFormat="1" ht="11.25" x14ac:dyDescent="0.2">
      <c r="B1071" s="159"/>
      <c r="D1071" s="138" t="s">
        <v>330</v>
      </c>
      <c r="E1071" s="160" t="s">
        <v>19</v>
      </c>
      <c r="F1071" s="161" t="s">
        <v>1322</v>
      </c>
      <c r="H1071" s="162">
        <v>1</v>
      </c>
      <c r="I1071" s="163"/>
      <c r="L1071" s="159"/>
      <c r="M1071" s="164"/>
      <c r="T1071" s="165"/>
      <c r="AT1071" s="160" t="s">
        <v>330</v>
      </c>
      <c r="AU1071" s="160" t="s">
        <v>79</v>
      </c>
      <c r="AV1071" s="13" t="s">
        <v>79</v>
      </c>
      <c r="AW1071" s="13" t="s">
        <v>31</v>
      </c>
      <c r="AX1071" s="13" t="s">
        <v>69</v>
      </c>
      <c r="AY1071" s="160" t="s">
        <v>181</v>
      </c>
    </row>
    <row r="1072" spans="2:65" s="13" customFormat="1" ht="11.25" x14ac:dyDescent="0.2">
      <c r="B1072" s="159"/>
      <c r="D1072" s="138" t="s">
        <v>330</v>
      </c>
      <c r="E1072" s="160" t="s">
        <v>19</v>
      </c>
      <c r="F1072" s="161" t="s">
        <v>1333</v>
      </c>
      <c r="H1072" s="162">
        <v>4</v>
      </c>
      <c r="I1072" s="163"/>
      <c r="L1072" s="159"/>
      <c r="M1072" s="164"/>
      <c r="T1072" s="165"/>
      <c r="AT1072" s="160" t="s">
        <v>330</v>
      </c>
      <c r="AU1072" s="160" t="s">
        <v>79</v>
      </c>
      <c r="AV1072" s="13" t="s">
        <v>79</v>
      </c>
      <c r="AW1072" s="13" t="s">
        <v>31</v>
      </c>
      <c r="AX1072" s="13" t="s">
        <v>69</v>
      </c>
      <c r="AY1072" s="160" t="s">
        <v>181</v>
      </c>
    </row>
    <row r="1073" spans="2:65" s="14" customFormat="1" ht="11.25" x14ac:dyDescent="0.2">
      <c r="B1073" s="166"/>
      <c r="D1073" s="138" t="s">
        <v>330</v>
      </c>
      <c r="E1073" s="167" t="s">
        <v>19</v>
      </c>
      <c r="F1073" s="168" t="s">
        <v>333</v>
      </c>
      <c r="H1073" s="169">
        <v>25</v>
      </c>
      <c r="I1073" s="170"/>
      <c r="L1073" s="166"/>
      <c r="M1073" s="171"/>
      <c r="T1073" s="172"/>
      <c r="AT1073" s="167" t="s">
        <v>330</v>
      </c>
      <c r="AU1073" s="167" t="s">
        <v>79</v>
      </c>
      <c r="AV1073" s="14" t="s">
        <v>187</v>
      </c>
      <c r="AW1073" s="14" t="s">
        <v>31</v>
      </c>
      <c r="AX1073" s="14" t="s">
        <v>77</v>
      </c>
      <c r="AY1073" s="167" t="s">
        <v>181</v>
      </c>
    </row>
    <row r="1074" spans="2:65" s="1" customFormat="1" ht="16.5" customHeight="1" x14ac:dyDescent="0.2">
      <c r="B1074" s="32"/>
      <c r="C1074" s="125" t="s">
        <v>1366</v>
      </c>
      <c r="D1074" s="125" t="s">
        <v>182</v>
      </c>
      <c r="E1074" s="126" t="s">
        <v>1367</v>
      </c>
      <c r="F1074" s="127" t="s">
        <v>1368</v>
      </c>
      <c r="G1074" s="128" t="s">
        <v>519</v>
      </c>
      <c r="H1074" s="129">
        <v>25</v>
      </c>
      <c r="I1074" s="130"/>
      <c r="J1074" s="131">
        <f>ROUND(I1074*H1074,2)</f>
        <v>0</v>
      </c>
      <c r="K1074" s="127" t="s">
        <v>327</v>
      </c>
      <c r="L1074" s="32"/>
      <c r="M1074" s="132" t="s">
        <v>19</v>
      </c>
      <c r="N1074" s="133" t="s">
        <v>40</v>
      </c>
      <c r="P1074" s="134">
        <f>O1074*H1074</f>
        <v>0</v>
      </c>
      <c r="Q1074" s="134">
        <v>0</v>
      </c>
      <c r="R1074" s="134">
        <f>Q1074*H1074</f>
        <v>0</v>
      </c>
      <c r="S1074" s="134">
        <v>0</v>
      </c>
      <c r="T1074" s="135">
        <f>S1074*H1074</f>
        <v>0</v>
      </c>
      <c r="AR1074" s="136" t="s">
        <v>209</v>
      </c>
      <c r="AT1074" s="136" t="s">
        <v>182</v>
      </c>
      <c r="AU1074" s="136" t="s">
        <v>79</v>
      </c>
      <c r="AY1074" s="17" t="s">
        <v>181</v>
      </c>
      <c r="BE1074" s="137">
        <f>IF(N1074="základní",J1074,0)</f>
        <v>0</v>
      </c>
      <c r="BF1074" s="137">
        <f>IF(N1074="snížená",J1074,0)</f>
        <v>0</v>
      </c>
      <c r="BG1074" s="137">
        <f>IF(N1074="zákl. přenesená",J1074,0)</f>
        <v>0</v>
      </c>
      <c r="BH1074" s="137">
        <f>IF(N1074="sníž. přenesená",J1074,0)</f>
        <v>0</v>
      </c>
      <c r="BI1074" s="137">
        <f>IF(N1074="nulová",J1074,0)</f>
        <v>0</v>
      </c>
      <c r="BJ1074" s="17" t="s">
        <v>77</v>
      </c>
      <c r="BK1074" s="137">
        <f>ROUND(I1074*H1074,2)</f>
        <v>0</v>
      </c>
      <c r="BL1074" s="17" t="s">
        <v>209</v>
      </c>
      <c r="BM1074" s="136" t="s">
        <v>1369</v>
      </c>
    </row>
    <row r="1075" spans="2:65" s="1" customFormat="1" ht="11.25" x14ac:dyDescent="0.2">
      <c r="B1075" s="32"/>
      <c r="D1075" s="151" t="s">
        <v>328</v>
      </c>
      <c r="F1075" s="152" t="s">
        <v>1370</v>
      </c>
      <c r="I1075" s="140"/>
      <c r="L1075" s="32"/>
      <c r="M1075" s="141"/>
      <c r="T1075" s="53"/>
      <c r="AT1075" s="17" t="s">
        <v>328</v>
      </c>
      <c r="AU1075" s="17" t="s">
        <v>79</v>
      </c>
    </row>
    <row r="1076" spans="2:65" s="12" customFormat="1" ht="11.25" x14ac:dyDescent="0.2">
      <c r="B1076" s="153"/>
      <c r="D1076" s="138" t="s">
        <v>330</v>
      </c>
      <c r="E1076" s="154" t="s">
        <v>19</v>
      </c>
      <c r="F1076" s="155" t="s">
        <v>1344</v>
      </c>
      <c r="H1076" s="154" t="s">
        <v>19</v>
      </c>
      <c r="I1076" s="156"/>
      <c r="L1076" s="153"/>
      <c r="M1076" s="157"/>
      <c r="T1076" s="158"/>
      <c r="AT1076" s="154" t="s">
        <v>330</v>
      </c>
      <c r="AU1076" s="154" t="s">
        <v>79</v>
      </c>
      <c r="AV1076" s="12" t="s">
        <v>77</v>
      </c>
      <c r="AW1076" s="12" t="s">
        <v>31</v>
      </c>
      <c r="AX1076" s="12" t="s">
        <v>69</v>
      </c>
      <c r="AY1076" s="154" t="s">
        <v>181</v>
      </c>
    </row>
    <row r="1077" spans="2:65" s="13" customFormat="1" ht="11.25" x14ac:dyDescent="0.2">
      <c r="B1077" s="159"/>
      <c r="D1077" s="138" t="s">
        <v>330</v>
      </c>
      <c r="E1077" s="160" t="s">
        <v>19</v>
      </c>
      <c r="F1077" s="161" t="s">
        <v>1321</v>
      </c>
      <c r="H1077" s="162">
        <v>12</v>
      </c>
      <c r="I1077" s="163"/>
      <c r="L1077" s="159"/>
      <c r="M1077" s="164"/>
      <c r="T1077" s="165"/>
      <c r="AT1077" s="160" t="s">
        <v>330</v>
      </c>
      <c r="AU1077" s="160" t="s">
        <v>79</v>
      </c>
      <c r="AV1077" s="13" t="s">
        <v>79</v>
      </c>
      <c r="AW1077" s="13" t="s">
        <v>31</v>
      </c>
      <c r="AX1077" s="13" t="s">
        <v>69</v>
      </c>
      <c r="AY1077" s="160" t="s">
        <v>181</v>
      </c>
    </row>
    <row r="1078" spans="2:65" s="13" customFormat="1" ht="11.25" x14ac:dyDescent="0.2">
      <c r="B1078" s="159"/>
      <c r="D1078" s="138" t="s">
        <v>330</v>
      </c>
      <c r="E1078" s="160" t="s">
        <v>19</v>
      </c>
      <c r="F1078" s="161" t="s">
        <v>1322</v>
      </c>
      <c r="H1078" s="162">
        <v>1</v>
      </c>
      <c r="I1078" s="163"/>
      <c r="L1078" s="159"/>
      <c r="M1078" s="164"/>
      <c r="T1078" s="165"/>
      <c r="AT1078" s="160" t="s">
        <v>330</v>
      </c>
      <c r="AU1078" s="160" t="s">
        <v>79</v>
      </c>
      <c r="AV1078" s="13" t="s">
        <v>79</v>
      </c>
      <c r="AW1078" s="13" t="s">
        <v>31</v>
      </c>
      <c r="AX1078" s="13" t="s">
        <v>69</v>
      </c>
      <c r="AY1078" s="160" t="s">
        <v>181</v>
      </c>
    </row>
    <row r="1079" spans="2:65" s="13" customFormat="1" ht="11.25" x14ac:dyDescent="0.2">
      <c r="B1079" s="159"/>
      <c r="D1079" s="138" t="s">
        <v>330</v>
      </c>
      <c r="E1079" s="160" t="s">
        <v>19</v>
      </c>
      <c r="F1079" s="161" t="s">
        <v>1323</v>
      </c>
      <c r="H1079" s="162">
        <v>7</v>
      </c>
      <c r="I1079" s="163"/>
      <c r="L1079" s="159"/>
      <c r="M1079" s="164"/>
      <c r="T1079" s="165"/>
      <c r="AT1079" s="160" t="s">
        <v>330</v>
      </c>
      <c r="AU1079" s="160" t="s">
        <v>79</v>
      </c>
      <c r="AV1079" s="13" t="s">
        <v>79</v>
      </c>
      <c r="AW1079" s="13" t="s">
        <v>31</v>
      </c>
      <c r="AX1079" s="13" t="s">
        <v>69</v>
      </c>
      <c r="AY1079" s="160" t="s">
        <v>181</v>
      </c>
    </row>
    <row r="1080" spans="2:65" s="12" customFormat="1" ht="11.25" x14ac:dyDescent="0.2">
      <c r="B1080" s="153"/>
      <c r="D1080" s="138" t="s">
        <v>330</v>
      </c>
      <c r="E1080" s="154" t="s">
        <v>19</v>
      </c>
      <c r="F1080" s="155" t="s">
        <v>1345</v>
      </c>
      <c r="H1080" s="154" t="s">
        <v>19</v>
      </c>
      <c r="I1080" s="156"/>
      <c r="L1080" s="153"/>
      <c r="M1080" s="157"/>
      <c r="T1080" s="158"/>
      <c r="AT1080" s="154" t="s">
        <v>330</v>
      </c>
      <c r="AU1080" s="154" t="s">
        <v>79</v>
      </c>
      <c r="AV1080" s="12" t="s">
        <v>77</v>
      </c>
      <c r="AW1080" s="12" t="s">
        <v>31</v>
      </c>
      <c r="AX1080" s="12" t="s">
        <v>69</v>
      </c>
      <c r="AY1080" s="154" t="s">
        <v>181</v>
      </c>
    </row>
    <row r="1081" spans="2:65" s="13" customFormat="1" ht="11.25" x14ac:dyDescent="0.2">
      <c r="B1081" s="159"/>
      <c r="D1081" s="138" t="s">
        <v>330</v>
      </c>
      <c r="E1081" s="160" t="s">
        <v>19</v>
      </c>
      <c r="F1081" s="161" t="s">
        <v>1322</v>
      </c>
      <c r="H1081" s="162">
        <v>1</v>
      </c>
      <c r="I1081" s="163"/>
      <c r="L1081" s="159"/>
      <c r="M1081" s="164"/>
      <c r="T1081" s="165"/>
      <c r="AT1081" s="160" t="s">
        <v>330</v>
      </c>
      <c r="AU1081" s="160" t="s">
        <v>79</v>
      </c>
      <c r="AV1081" s="13" t="s">
        <v>79</v>
      </c>
      <c r="AW1081" s="13" t="s">
        <v>31</v>
      </c>
      <c r="AX1081" s="13" t="s">
        <v>69</v>
      </c>
      <c r="AY1081" s="160" t="s">
        <v>181</v>
      </c>
    </row>
    <row r="1082" spans="2:65" s="13" customFormat="1" ht="11.25" x14ac:dyDescent="0.2">
      <c r="B1082" s="159"/>
      <c r="D1082" s="138" t="s">
        <v>330</v>
      </c>
      <c r="E1082" s="160" t="s">
        <v>19</v>
      </c>
      <c r="F1082" s="161" t="s">
        <v>1333</v>
      </c>
      <c r="H1082" s="162">
        <v>4</v>
      </c>
      <c r="I1082" s="163"/>
      <c r="L1082" s="159"/>
      <c r="M1082" s="164"/>
      <c r="T1082" s="165"/>
      <c r="AT1082" s="160" t="s">
        <v>330</v>
      </c>
      <c r="AU1082" s="160" t="s">
        <v>79</v>
      </c>
      <c r="AV1082" s="13" t="s">
        <v>79</v>
      </c>
      <c r="AW1082" s="13" t="s">
        <v>31</v>
      </c>
      <c r="AX1082" s="13" t="s">
        <v>69</v>
      </c>
      <c r="AY1082" s="160" t="s">
        <v>181</v>
      </c>
    </row>
    <row r="1083" spans="2:65" s="14" customFormat="1" ht="11.25" x14ac:dyDescent="0.2">
      <c r="B1083" s="166"/>
      <c r="D1083" s="138" t="s">
        <v>330</v>
      </c>
      <c r="E1083" s="167" t="s">
        <v>19</v>
      </c>
      <c r="F1083" s="168" t="s">
        <v>333</v>
      </c>
      <c r="H1083" s="169">
        <v>25</v>
      </c>
      <c r="I1083" s="170"/>
      <c r="L1083" s="166"/>
      <c r="M1083" s="171"/>
      <c r="T1083" s="172"/>
      <c r="AT1083" s="167" t="s">
        <v>330</v>
      </c>
      <c r="AU1083" s="167" t="s">
        <v>79</v>
      </c>
      <c r="AV1083" s="14" t="s">
        <v>187</v>
      </c>
      <c r="AW1083" s="14" t="s">
        <v>31</v>
      </c>
      <c r="AX1083" s="14" t="s">
        <v>77</v>
      </c>
      <c r="AY1083" s="167" t="s">
        <v>181</v>
      </c>
    </row>
    <row r="1084" spans="2:65" s="1" customFormat="1" ht="16.5" customHeight="1" x14ac:dyDescent="0.2">
      <c r="B1084" s="32"/>
      <c r="C1084" s="125" t="s">
        <v>763</v>
      </c>
      <c r="D1084" s="125" t="s">
        <v>182</v>
      </c>
      <c r="E1084" s="126" t="s">
        <v>1371</v>
      </c>
      <c r="F1084" s="127" t="s">
        <v>1372</v>
      </c>
      <c r="G1084" s="128" t="s">
        <v>519</v>
      </c>
      <c r="H1084" s="129">
        <v>5</v>
      </c>
      <c r="I1084" s="130"/>
      <c r="J1084" s="131">
        <f>ROUND(I1084*H1084,2)</f>
        <v>0</v>
      </c>
      <c r="K1084" s="127" t="s">
        <v>186</v>
      </c>
      <c r="L1084" s="32"/>
      <c r="M1084" s="132" t="s">
        <v>19</v>
      </c>
      <c r="N1084" s="133" t="s">
        <v>40</v>
      </c>
      <c r="P1084" s="134">
        <f>O1084*H1084</f>
        <v>0</v>
      </c>
      <c r="Q1084" s="134">
        <v>0</v>
      </c>
      <c r="R1084" s="134">
        <f>Q1084*H1084</f>
        <v>0</v>
      </c>
      <c r="S1084" s="134">
        <v>0</v>
      </c>
      <c r="T1084" s="135">
        <f>S1084*H1084</f>
        <v>0</v>
      </c>
      <c r="AR1084" s="136" t="s">
        <v>209</v>
      </c>
      <c r="AT1084" s="136" t="s">
        <v>182</v>
      </c>
      <c r="AU1084" s="136" t="s">
        <v>79</v>
      </c>
      <c r="AY1084" s="17" t="s">
        <v>181</v>
      </c>
      <c r="BE1084" s="137">
        <f>IF(N1084="základní",J1084,0)</f>
        <v>0</v>
      </c>
      <c r="BF1084" s="137">
        <f>IF(N1084="snížená",J1084,0)</f>
        <v>0</v>
      </c>
      <c r="BG1084" s="137">
        <f>IF(N1084="zákl. přenesená",J1084,0)</f>
        <v>0</v>
      </c>
      <c r="BH1084" s="137">
        <f>IF(N1084="sníž. přenesená",J1084,0)</f>
        <v>0</v>
      </c>
      <c r="BI1084" s="137">
        <f>IF(N1084="nulová",J1084,0)</f>
        <v>0</v>
      </c>
      <c r="BJ1084" s="17" t="s">
        <v>77</v>
      </c>
      <c r="BK1084" s="137">
        <f>ROUND(I1084*H1084,2)</f>
        <v>0</v>
      </c>
      <c r="BL1084" s="17" t="s">
        <v>209</v>
      </c>
      <c r="BM1084" s="136" t="s">
        <v>1373</v>
      </c>
    </row>
    <row r="1085" spans="2:65" s="1" customFormat="1" ht="48.75" x14ac:dyDescent="0.2">
      <c r="B1085" s="32"/>
      <c r="D1085" s="138" t="s">
        <v>214</v>
      </c>
      <c r="F1085" s="139" t="s">
        <v>1374</v>
      </c>
      <c r="I1085" s="140"/>
      <c r="L1085" s="32"/>
      <c r="M1085" s="141"/>
      <c r="T1085" s="53"/>
      <c r="AT1085" s="17" t="s">
        <v>214</v>
      </c>
      <c r="AU1085" s="17" t="s">
        <v>79</v>
      </c>
    </row>
    <row r="1086" spans="2:65" s="13" customFormat="1" ht="11.25" x14ac:dyDescent="0.2">
      <c r="B1086" s="159"/>
      <c r="D1086" s="138" t="s">
        <v>330</v>
      </c>
      <c r="E1086" s="160" t="s">
        <v>19</v>
      </c>
      <c r="F1086" s="161" t="s">
        <v>1353</v>
      </c>
      <c r="H1086" s="162">
        <v>5</v>
      </c>
      <c r="I1086" s="163"/>
      <c r="L1086" s="159"/>
      <c r="M1086" s="164"/>
      <c r="T1086" s="165"/>
      <c r="AT1086" s="160" t="s">
        <v>330</v>
      </c>
      <c r="AU1086" s="160" t="s">
        <v>79</v>
      </c>
      <c r="AV1086" s="13" t="s">
        <v>79</v>
      </c>
      <c r="AW1086" s="13" t="s">
        <v>31</v>
      </c>
      <c r="AX1086" s="13" t="s">
        <v>69</v>
      </c>
      <c r="AY1086" s="160" t="s">
        <v>181</v>
      </c>
    </row>
    <row r="1087" spans="2:65" s="14" customFormat="1" ht="11.25" x14ac:dyDescent="0.2">
      <c r="B1087" s="166"/>
      <c r="D1087" s="138" t="s">
        <v>330</v>
      </c>
      <c r="E1087" s="167" t="s">
        <v>19</v>
      </c>
      <c r="F1087" s="168" t="s">
        <v>333</v>
      </c>
      <c r="H1087" s="169">
        <v>5</v>
      </c>
      <c r="I1087" s="170"/>
      <c r="L1087" s="166"/>
      <c r="M1087" s="171"/>
      <c r="T1087" s="172"/>
      <c r="AT1087" s="167" t="s">
        <v>330</v>
      </c>
      <c r="AU1087" s="167" t="s">
        <v>79</v>
      </c>
      <c r="AV1087" s="14" t="s">
        <v>187</v>
      </c>
      <c r="AW1087" s="14" t="s">
        <v>31</v>
      </c>
      <c r="AX1087" s="14" t="s">
        <v>77</v>
      </c>
      <c r="AY1087" s="167" t="s">
        <v>181</v>
      </c>
    </row>
    <row r="1088" spans="2:65" s="1" customFormat="1" ht="16.5" customHeight="1" x14ac:dyDescent="0.2">
      <c r="B1088" s="32"/>
      <c r="C1088" s="125" t="s">
        <v>1375</v>
      </c>
      <c r="D1088" s="125" t="s">
        <v>182</v>
      </c>
      <c r="E1088" s="126" t="s">
        <v>1376</v>
      </c>
      <c r="F1088" s="127" t="s">
        <v>1377</v>
      </c>
      <c r="G1088" s="128" t="s">
        <v>519</v>
      </c>
      <c r="H1088" s="129">
        <v>5</v>
      </c>
      <c r="I1088" s="130"/>
      <c r="J1088" s="131">
        <f>ROUND(I1088*H1088,2)</f>
        <v>0</v>
      </c>
      <c r="K1088" s="127" t="s">
        <v>186</v>
      </c>
      <c r="L1088" s="32"/>
      <c r="M1088" s="132" t="s">
        <v>19</v>
      </c>
      <c r="N1088" s="133" t="s">
        <v>40</v>
      </c>
      <c r="P1088" s="134">
        <f>O1088*H1088</f>
        <v>0</v>
      </c>
      <c r="Q1088" s="134">
        <v>0</v>
      </c>
      <c r="R1088" s="134">
        <f>Q1088*H1088</f>
        <v>0</v>
      </c>
      <c r="S1088" s="134">
        <v>0</v>
      </c>
      <c r="T1088" s="135">
        <f>S1088*H1088</f>
        <v>0</v>
      </c>
      <c r="AR1088" s="136" t="s">
        <v>209</v>
      </c>
      <c r="AT1088" s="136" t="s">
        <v>182</v>
      </c>
      <c r="AU1088" s="136" t="s">
        <v>79</v>
      </c>
      <c r="AY1088" s="17" t="s">
        <v>181</v>
      </c>
      <c r="BE1088" s="137">
        <f>IF(N1088="základní",J1088,0)</f>
        <v>0</v>
      </c>
      <c r="BF1088" s="137">
        <f>IF(N1088="snížená",J1088,0)</f>
        <v>0</v>
      </c>
      <c r="BG1088" s="137">
        <f>IF(N1088="zákl. přenesená",J1088,0)</f>
        <v>0</v>
      </c>
      <c r="BH1088" s="137">
        <f>IF(N1088="sníž. přenesená",J1088,0)</f>
        <v>0</v>
      </c>
      <c r="BI1088" s="137">
        <f>IF(N1088="nulová",J1088,0)</f>
        <v>0</v>
      </c>
      <c r="BJ1088" s="17" t="s">
        <v>77</v>
      </c>
      <c r="BK1088" s="137">
        <f>ROUND(I1088*H1088,2)</f>
        <v>0</v>
      </c>
      <c r="BL1088" s="17" t="s">
        <v>209</v>
      </c>
      <c r="BM1088" s="136" t="s">
        <v>1378</v>
      </c>
    </row>
    <row r="1089" spans="2:65" s="1" customFormat="1" ht="48.75" x14ac:dyDescent="0.2">
      <c r="B1089" s="32"/>
      <c r="D1089" s="138" t="s">
        <v>214</v>
      </c>
      <c r="F1089" s="139" t="s">
        <v>1374</v>
      </c>
      <c r="I1089" s="140"/>
      <c r="L1089" s="32"/>
      <c r="M1089" s="141"/>
      <c r="T1089" s="53"/>
      <c r="AT1089" s="17" t="s">
        <v>214</v>
      </c>
      <c r="AU1089" s="17" t="s">
        <v>79</v>
      </c>
    </row>
    <row r="1090" spans="2:65" s="13" customFormat="1" ht="11.25" x14ac:dyDescent="0.2">
      <c r="B1090" s="159"/>
      <c r="D1090" s="138" t="s">
        <v>330</v>
      </c>
      <c r="E1090" s="160" t="s">
        <v>19</v>
      </c>
      <c r="F1090" s="161" t="s">
        <v>1379</v>
      </c>
      <c r="H1090" s="162">
        <v>5</v>
      </c>
      <c r="I1090" s="163"/>
      <c r="L1090" s="159"/>
      <c r="M1090" s="164"/>
      <c r="T1090" s="165"/>
      <c r="AT1090" s="160" t="s">
        <v>330</v>
      </c>
      <c r="AU1090" s="160" t="s">
        <v>79</v>
      </c>
      <c r="AV1090" s="13" t="s">
        <v>79</v>
      </c>
      <c r="AW1090" s="13" t="s">
        <v>31</v>
      </c>
      <c r="AX1090" s="13" t="s">
        <v>69</v>
      </c>
      <c r="AY1090" s="160" t="s">
        <v>181</v>
      </c>
    </row>
    <row r="1091" spans="2:65" s="14" customFormat="1" ht="11.25" x14ac:dyDescent="0.2">
      <c r="B1091" s="166"/>
      <c r="D1091" s="138" t="s">
        <v>330</v>
      </c>
      <c r="E1091" s="167" t="s">
        <v>19</v>
      </c>
      <c r="F1091" s="168" t="s">
        <v>333</v>
      </c>
      <c r="H1091" s="169">
        <v>5</v>
      </c>
      <c r="I1091" s="170"/>
      <c r="L1091" s="166"/>
      <c r="M1091" s="171"/>
      <c r="T1091" s="172"/>
      <c r="AT1091" s="167" t="s">
        <v>330</v>
      </c>
      <c r="AU1091" s="167" t="s">
        <v>79</v>
      </c>
      <c r="AV1091" s="14" t="s">
        <v>187</v>
      </c>
      <c r="AW1091" s="14" t="s">
        <v>31</v>
      </c>
      <c r="AX1091" s="14" t="s">
        <v>77</v>
      </c>
      <c r="AY1091" s="167" t="s">
        <v>181</v>
      </c>
    </row>
    <row r="1092" spans="2:65" s="1" customFormat="1" ht="16.5" customHeight="1" x14ac:dyDescent="0.2">
      <c r="B1092" s="32"/>
      <c r="C1092" s="125" t="s">
        <v>768</v>
      </c>
      <c r="D1092" s="125" t="s">
        <v>182</v>
      </c>
      <c r="E1092" s="126" t="s">
        <v>1196</v>
      </c>
      <c r="F1092" s="127" t="s">
        <v>1197</v>
      </c>
      <c r="G1092" s="128" t="s">
        <v>1053</v>
      </c>
      <c r="H1092" s="129">
        <v>5</v>
      </c>
      <c r="I1092" s="130"/>
      <c r="J1092" s="131">
        <f>ROUND(I1092*H1092,2)</f>
        <v>0</v>
      </c>
      <c r="K1092" s="127" t="s">
        <v>327</v>
      </c>
      <c r="L1092" s="32"/>
      <c r="M1092" s="132" t="s">
        <v>19</v>
      </c>
      <c r="N1092" s="133" t="s">
        <v>40</v>
      </c>
      <c r="P1092" s="134">
        <f>O1092*H1092</f>
        <v>0</v>
      </c>
      <c r="Q1092" s="134">
        <v>0</v>
      </c>
      <c r="R1092" s="134">
        <f>Q1092*H1092</f>
        <v>0</v>
      </c>
      <c r="S1092" s="134">
        <v>0</v>
      </c>
      <c r="T1092" s="135">
        <f>S1092*H1092</f>
        <v>0</v>
      </c>
      <c r="AR1092" s="136" t="s">
        <v>209</v>
      </c>
      <c r="AT1092" s="136" t="s">
        <v>182</v>
      </c>
      <c r="AU1092" s="136" t="s">
        <v>79</v>
      </c>
      <c r="AY1092" s="17" t="s">
        <v>181</v>
      </c>
      <c r="BE1092" s="137">
        <f>IF(N1092="základní",J1092,0)</f>
        <v>0</v>
      </c>
      <c r="BF1092" s="137">
        <f>IF(N1092="snížená",J1092,0)</f>
        <v>0</v>
      </c>
      <c r="BG1092" s="137">
        <f>IF(N1092="zákl. přenesená",J1092,0)</f>
        <v>0</v>
      </c>
      <c r="BH1092" s="137">
        <f>IF(N1092="sníž. přenesená",J1092,0)</f>
        <v>0</v>
      </c>
      <c r="BI1092" s="137">
        <f>IF(N1092="nulová",J1092,0)</f>
        <v>0</v>
      </c>
      <c r="BJ1092" s="17" t="s">
        <v>77</v>
      </c>
      <c r="BK1092" s="137">
        <f>ROUND(I1092*H1092,2)</f>
        <v>0</v>
      </c>
      <c r="BL1092" s="17" t="s">
        <v>209</v>
      </c>
      <c r="BM1092" s="136" t="s">
        <v>1380</v>
      </c>
    </row>
    <row r="1093" spans="2:65" s="1" customFormat="1" ht="11.25" x14ac:dyDescent="0.2">
      <c r="B1093" s="32"/>
      <c r="D1093" s="151" t="s">
        <v>328</v>
      </c>
      <c r="F1093" s="152" t="s">
        <v>1199</v>
      </c>
      <c r="I1093" s="140"/>
      <c r="L1093" s="32"/>
      <c r="M1093" s="141"/>
      <c r="T1093" s="53"/>
      <c r="AT1093" s="17" t="s">
        <v>328</v>
      </c>
      <c r="AU1093" s="17" t="s">
        <v>79</v>
      </c>
    </row>
    <row r="1094" spans="2:65" s="1" customFormat="1" ht="19.5" x14ac:dyDescent="0.2">
      <c r="B1094" s="32"/>
      <c r="D1094" s="138" t="s">
        <v>214</v>
      </c>
      <c r="F1094" s="139" t="s">
        <v>1381</v>
      </c>
      <c r="I1094" s="140"/>
      <c r="L1094" s="32"/>
      <c r="M1094" s="141"/>
      <c r="T1094" s="53"/>
      <c r="AT1094" s="17" t="s">
        <v>214</v>
      </c>
      <c r="AU1094" s="17" t="s">
        <v>79</v>
      </c>
    </row>
    <row r="1095" spans="2:65" s="13" customFormat="1" ht="11.25" x14ac:dyDescent="0.2">
      <c r="B1095" s="159"/>
      <c r="D1095" s="138" t="s">
        <v>330</v>
      </c>
      <c r="E1095" s="160" t="s">
        <v>19</v>
      </c>
      <c r="F1095" s="161" t="s">
        <v>1382</v>
      </c>
      <c r="H1095" s="162">
        <v>5</v>
      </c>
      <c r="I1095" s="163"/>
      <c r="L1095" s="159"/>
      <c r="M1095" s="164"/>
      <c r="T1095" s="165"/>
      <c r="AT1095" s="160" t="s">
        <v>330</v>
      </c>
      <c r="AU1095" s="160" t="s">
        <v>79</v>
      </c>
      <c r="AV1095" s="13" t="s">
        <v>79</v>
      </c>
      <c r="AW1095" s="13" t="s">
        <v>31</v>
      </c>
      <c r="AX1095" s="13" t="s">
        <v>69</v>
      </c>
      <c r="AY1095" s="160" t="s">
        <v>181</v>
      </c>
    </row>
    <row r="1096" spans="2:65" s="14" customFormat="1" ht="11.25" x14ac:dyDescent="0.2">
      <c r="B1096" s="166"/>
      <c r="D1096" s="138" t="s">
        <v>330</v>
      </c>
      <c r="E1096" s="167" t="s">
        <v>19</v>
      </c>
      <c r="F1096" s="168" t="s">
        <v>333</v>
      </c>
      <c r="H1096" s="169">
        <v>5</v>
      </c>
      <c r="I1096" s="170"/>
      <c r="L1096" s="166"/>
      <c r="M1096" s="171"/>
      <c r="T1096" s="172"/>
      <c r="AT1096" s="167" t="s">
        <v>330</v>
      </c>
      <c r="AU1096" s="167" t="s">
        <v>79</v>
      </c>
      <c r="AV1096" s="14" t="s">
        <v>187</v>
      </c>
      <c r="AW1096" s="14" t="s">
        <v>31</v>
      </c>
      <c r="AX1096" s="14" t="s">
        <v>77</v>
      </c>
      <c r="AY1096" s="167" t="s">
        <v>181</v>
      </c>
    </row>
    <row r="1097" spans="2:65" s="10" customFormat="1" ht="22.9" customHeight="1" x14ac:dyDescent="0.2">
      <c r="B1097" s="115"/>
      <c r="D1097" s="116" t="s">
        <v>68</v>
      </c>
      <c r="E1097" s="149" t="s">
        <v>1383</v>
      </c>
      <c r="F1097" s="149" t="s">
        <v>1384</v>
      </c>
      <c r="I1097" s="118"/>
      <c r="J1097" s="150">
        <f>BK1097</f>
        <v>0</v>
      </c>
      <c r="L1097" s="115"/>
      <c r="M1097" s="120"/>
      <c r="P1097" s="121">
        <f>SUM(P1098:P1114)</f>
        <v>0</v>
      </c>
      <c r="R1097" s="121">
        <f>SUM(R1098:R1114)</f>
        <v>0</v>
      </c>
      <c r="T1097" s="122">
        <f>SUM(T1098:T1114)</f>
        <v>0</v>
      </c>
      <c r="AR1097" s="116" t="s">
        <v>79</v>
      </c>
      <c r="AT1097" s="123" t="s">
        <v>68</v>
      </c>
      <c r="AU1097" s="123" t="s">
        <v>77</v>
      </c>
      <c r="AY1097" s="116" t="s">
        <v>181</v>
      </c>
      <c r="BK1097" s="124">
        <f>SUM(BK1098:BK1114)</f>
        <v>0</v>
      </c>
    </row>
    <row r="1098" spans="2:65" s="1" customFormat="1" ht="24.2" customHeight="1" x14ac:dyDescent="0.2">
      <c r="B1098" s="32"/>
      <c r="C1098" s="125" t="s">
        <v>1385</v>
      </c>
      <c r="D1098" s="125" t="s">
        <v>182</v>
      </c>
      <c r="E1098" s="126" t="s">
        <v>1386</v>
      </c>
      <c r="F1098" s="127" t="s">
        <v>1387</v>
      </c>
      <c r="G1098" s="128" t="s">
        <v>636</v>
      </c>
      <c r="H1098" s="129">
        <v>400</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209</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209</v>
      </c>
      <c r="BM1098" s="136" t="s">
        <v>1388</v>
      </c>
    </row>
    <row r="1099" spans="2:65" s="1" customFormat="1" ht="87.75" x14ac:dyDescent="0.2">
      <c r="B1099" s="32"/>
      <c r="D1099" s="138" t="s">
        <v>214</v>
      </c>
      <c r="F1099" s="139" t="s">
        <v>1389</v>
      </c>
      <c r="I1099" s="140"/>
      <c r="L1099" s="32"/>
      <c r="M1099" s="141"/>
      <c r="T1099" s="53"/>
      <c r="AT1099" s="17" t="s">
        <v>214</v>
      </c>
      <c r="AU1099" s="17" t="s">
        <v>79</v>
      </c>
    </row>
    <row r="1100" spans="2:65" s="13" customFormat="1" ht="11.25" x14ac:dyDescent="0.2">
      <c r="B1100" s="159"/>
      <c r="D1100" s="138" t="s">
        <v>330</v>
      </c>
      <c r="E1100" s="160" t="s">
        <v>19</v>
      </c>
      <c r="F1100" s="161" t="s">
        <v>1390</v>
      </c>
      <c r="H1100" s="162">
        <v>400</v>
      </c>
      <c r="I1100" s="163"/>
      <c r="L1100" s="159"/>
      <c r="M1100" s="164"/>
      <c r="T1100" s="165"/>
      <c r="AT1100" s="160" t="s">
        <v>330</v>
      </c>
      <c r="AU1100" s="160" t="s">
        <v>79</v>
      </c>
      <c r="AV1100" s="13" t="s">
        <v>79</v>
      </c>
      <c r="AW1100" s="13" t="s">
        <v>31</v>
      </c>
      <c r="AX1100" s="13" t="s">
        <v>69</v>
      </c>
      <c r="AY1100" s="160" t="s">
        <v>181</v>
      </c>
    </row>
    <row r="1101" spans="2:65" s="14" customFormat="1" ht="11.25" x14ac:dyDescent="0.2">
      <c r="B1101" s="166"/>
      <c r="D1101" s="138" t="s">
        <v>330</v>
      </c>
      <c r="E1101" s="167" t="s">
        <v>19</v>
      </c>
      <c r="F1101" s="168" t="s">
        <v>333</v>
      </c>
      <c r="H1101" s="169">
        <v>400</v>
      </c>
      <c r="I1101" s="170"/>
      <c r="L1101" s="166"/>
      <c r="M1101" s="171"/>
      <c r="T1101" s="172"/>
      <c r="AT1101" s="167" t="s">
        <v>330</v>
      </c>
      <c r="AU1101" s="167" t="s">
        <v>79</v>
      </c>
      <c r="AV1101" s="14" t="s">
        <v>187</v>
      </c>
      <c r="AW1101" s="14" t="s">
        <v>31</v>
      </c>
      <c r="AX1101" s="14" t="s">
        <v>77</v>
      </c>
      <c r="AY1101" s="167" t="s">
        <v>181</v>
      </c>
    </row>
    <row r="1102" spans="2:65" s="1" customFormat="1" ht="16.5" customHeight="1" x14ac:dyDescent="0.2">
      <c r="B1102" s="32"/>
      <c r="C1102" s="125" t="s">
        <v>1391</v>
      </c>
      <c r="D1102" s="125" t="s">
        <v>182</v>
      </c>
      <c r="E1102" s="126" t="s">
        <v>1392</v>
      </c>
      <c r="F1102" s="127" t="s">
        <v>1393</v>
      </c>
      <c r="G1102" s="128" t="s">
        <v>519</v>
      </c>
      <c r="H1102" s="129">
        <v>35</v>
      </c>
      <c r="I1102" s="130"/>
      <c r="J1102" s="131">
        <f>ROUND(I1102*H1102,2)</f>
        <v>0</v>
      </c>
      <c r="K1102" s="127" t="s">
        <v>186</v>
      </c>
      <c r="L1102" s="32"/>
      <c r="M1102" s="132" t="s">
        <v>19</v>
      </c>
      <c r="N1102" s="133" t="s">
        <v>40</v>
      </c>
      <c r="P1102" s="134">
        <f>O1102*H1102</f>
        <v>0</v>
      </c>
      <c r="Q1102" s="134">
        <v>0</v>
      </c>
      <c r="R1102" s="134">
        <f>Q1102*H1102</f>
        <v>0</v>
      </c>
      <c r="S1102" s="134">
        <v>0</v>
      </c>
      <c r="T1102" s="135">
        <f>S1102*H1102</f>
        <v>0</v>
      </c>
      <c r="AR1102" s="136" t="s">
        <v>209</v>
      </c>
      <c r="AT1102" s="136" t="s">
        <v>182</v>
      </c>
      <c r="AU1102" s="136" t="s">
        <v>79</v>
      </c>
      <c r="AY1102" s="17" t="s">
        <v>181</v>
      </c>
      <c r="BE1102" s="137">
        <f>IF(N1102="základní",J1102,0)</f>
        <v>0</v>
      </c>
      <c r="BF1102" s="137">
        <f>IF(N1102="snížená",J1102,0)</f>
        <v>0</v>
      </c>
      <c r="BG1102" s="137">
        <f>IF(N1102="zákl. přenesená",J1102,0)</f>
        <v>0</v>
      </c>
      <c r="BH1102" s="137">
        <f>IF(N1102="sníž. přenesená",J1102,0)</f>
        <v>0</v>
      </c>
      <c r="BI1102" s="137">
        <f>IF(N1102="nulová",J1102,0)</f>
        <v>0</v>
      </c>
      <c r="BJ1102" s="17" t="s">
        <v>77</v>
      </c>
      <c r="BK1102" s="137">
        <f>ROUND(I1102*H1102,2)</f>
        <v>0</v>
      </c>
      <c r="BL1102" s="17" t="s">
        <v>209</v>
      </c>
      <c r="BM1102" s="136" t="s">
        <v>1394</v>
      </c>
    </row>
    <row r="1103" spans="2:65" s="1" customFormat="1" ht="78" x14ac:dyDescent="0.2">
      <c r="B1103" s="32"/>
      <c r="D1103" s="138" t="s">
        <v>214</v>
      </c>
      <c r="F1103" s="139" t="s">
        <v>1395</v>
      </c>
      <c r="I1103" s="140"/>
      <c r="L1103" s="32"/>
      <c r="M1103" s="141"/>
      <c r="T1103" s="53"/>
      <c r="AT1103" s="17" t="s">
        <v>214</v>
      </c>
      <c r="AU1103" s="17" t="s">
        <v>79</v>
      </c>
    </row>
    <row r="1104" spans="2:65" s="13" customFormat="1" ht="11.25" x14ac:dyDescent="0.2">
      <c r="B1104" s="159"/>
      <c r="D1104" s="138" t="s">
        <v>330</v>
      </c>
      <c r="E1104" s="160" t="s">
        <v>19</v>
      </c>
      <c r="F1104" s="161" t="s">
        <v>1396</v>
      </c>
      <c r="H1104" s="162">
        <v>35</v>
      </c>
      <c r="I1104" s="163"/>
      <c r="L1104" s="159"/>
      <c r="M1104" s="164"/>
      <c r="T1104" s="165"/>
      <c r="AT1104" s="160" t="s">
        <v>330</v>
      </c>
      <c r="AU1104" s="160" t="s">
        <v>79</v>
      </c>
      <c r="AV1104" s="13" t="s">
        <v>79</v>
      </c>
      <c r="AW1104" s="13" t="s">
        <v>31</v>
      </c>
      <c r="AX1104" s="13" t="s">
        <v>69</v>
      </c>
      <c r="AY1104" s="160" t="s">
        <v>181</v>
      </c>
    </row>
    <row r="1105" spans="2:65" s="14" customFormat="1" ht="11.25" x14ac:dyDescent="0.2">
      <c r="B1105" s="166"/>
      <c r="D1105" s="138" t="s">
        <v>330</v>
      </c>
      <c r="E1105" s="167" t="s">
        <v>19</v>
      </c>
      <c r="F1105" s="168" t="s">
        <v>333</v>
      </c>
      <c r="H1105" s="169">
        <v>35</v>
      </c>
      <c r="I1105" s="170"/>
      <c r="L1105" s="166"/>
      <c r="M1105" s="171"/>
      <c r="T1105" s="172"/>
      <c r="AT1105" s="167" t="s">
        <v>330</v>
      </c>
      <c r="AU1105" s="167" t="s">
        <v>79</v>
      </c>
      <c r="AV1105" s="14" t="s">
        <v>187</v>
      </c>
      <c r="AW1105" s="14" t="s">
        <v>31</v>
      </c>
      <c r="AX1105" s="14" t="s">
        <v>77</v>
      </c>
      <c r="AY1105" s="167" t="s">
        <v>181</v>
      </c>
    </row>
    <row r="1106" spans="2:65" s="1" customFormat="1" ht="16.5" customHeight="1" x14ac:dyDescent="0.2">
      <c r="B1106" s="32"/>
      <c r="C1106" s="125" t="s">
        <v>1397</v>
      </c>
      <c r="D1106" s="125" t="s">
        <v>182</v>
      </c>
      <c r="E1106" s="126" t="s">
        <v>1398</v>
      </c>
      <c r="F1106" s="127" t="s">
        <v>1399</v>
      </c>
      <c r="G1106" s="128" t="s">
        <v>519</v>
      </c>
      <c r="H1106" s="129">
        <v>80</v>
      </c>
      <c r="I1106" s="130"/>
      <c r="J1106" s="131">
        <f>ROUND(I1106*H1106,2)</f>
        <v>0</v>
      </c>
      <c r="K1106" s="127" t="s">
        <v>186</v>
      </c>
      <c r="L1106" s="32"/>
      <c r="M1106" s="132" t="s">
        <v>19</v>
      </c>
      <c r="N1106" s="133" t="s">
        <v>40</v>
      </c>
      <c r="P1106" s="134">
        <f>O1106*H1106</f>
        <v>0</v>
      </c>
      <c r="Q1106" s="134">
        <v>0</v>
      </c>
      <c r="R1106" s="134">
        <f>Q1106*H1106</f>
        <v>0</v>
      </c>
      <c r="S1106" s="134">
        <v>0</v>
      </c>
      <c r="T1106" s="135">
        <f>S1106*H1106</f>
        <v>0</v>
      </c>
      <c r="AR1106" s="136" t="s">
        <v>209</v>
      </c>
      <c r="AT1106" s="136" t="s">
        <v>182</v>
      </c>
      <c r="AU1106" s="136" t="s">
        <v>79</v>
      </c>
      <c r="AY1106" s="17" t="s">
        <v>181</v>
      </c>
      <c r="BE1106" s="137">
        <f>IF(N1106="základní",J1106,0)</f>
        <v>0</v>
      </c>
      <c r="BF1106" s="137">
        <f>IF(N1106="snížená",J1106,0)</f>
        <v>0</v>
      </c>
      <c r="BG1106" s="137">
        <f>IF(N1106="zákl. přenesená",J1106,0)</f>
        <v>0</v>
      </c>
      <c r="BH1106" s="137">
        <f>IF(N1106="sníž. přenesená",J1106,0)</f>
        <v>0</v>
      </c>
      <c r="BI1106" s="137">
        <f>IF(N1106="nulová",J1106,0)</f>
        <v>0</v>
      </c>
      <c r="BJ1106" s="17" t="s">
        <v>77</v>
      </c>
      <c r="BK1106" s="137">
        <f>ROUND(I1106*H1106,2)</f>
        <v>0</v>
      </c>
      <c r="BL1106" s="17" t="s">
        <v>209</v>
      </c>
      <c r="BM1106" s="136" t="s">
        <v>1400</v>
      </c>
    </row>
    <row r="1107" spans="2:65" s="1" customFormat="1" ht="68.25" x14ac:dyDescent="0.2">
      <c r="B1107" s="32"/>
      <c r="D1107" s="138" t="s">
        <v>214</v>
      </c>
      <c r="F1107" s="139" t="s">
        <v>1401</v>
      </c>
      <c r="I1107" s="140"/>
      <c r="L1107" s="32"/>
      <c r="M1107" s="141"/>
      <c r="T1107" s="53"/>
      <c r="AT1107" s="17" t="s">
        <v>214</v>
      </c>
      <c r="AU1107" s="17" t="s">
        <v>79</v>
      </c>
    </row>
    <row r="1108" spans="2:65" s="13" customFormat="1" ht="11.25" x14ac:dyDescent="0.2">
      <c r="B1108" s="159"/>
      <c r="D1108" s="138" t="s">
        <v>330</v>
      </c>
      <c r="E1108" s="160" t="s">
        <v>19</v>
      </c>
      <c r="F1108" s="161" t="s">
        <v>1402</v>
      </c>
      <c r="H1108" s="162">
        <v>80</v>
      </c>
      <c r="I1108" s="163"/>
      <c r="L1108" s="159"/>
      <c r="M1108" s="164"/>
      <c r="T1108" s="165"/>
      <c r="AT1108" s="160" t="s">
        <v>330</v>
      </c>
      <c r="AU1108" s="160" t="s">
        <v>79</v>
      </c>
      <c r="AV1108" s="13" t="s">
        <v>79</v>
      </c>
      <c r="AW1108" s="13" t="s">
        <v>31</v>
      </c>
      <c r="AX1108" s="13" t="s">
        <v>69</v>
      </c>
      <c r="AY1108" s="160" t="s">
        <v>181</v>
      </c>
    </row>
    <row r="1109" spans="2:65" s="14" customFormat="1" ht="11.25" x14ac:dyDescent="0.2">
      <c r="B1109" s="166"/>
      <c r="D1109" s="138" t="s">
        <v>330</v>
      </c>
      <c r="E1109" s="167" t="s">
        <v>19</v>
      </c>
      <c r="F1109" s="168" t="s">
        <v>333</v>
      </c>
      <c r="H1109" s="169">
        <v>80</v>
      </c>
      <c r="I1109" s="170"/>
      <c r="L1109" s="166"/>
      <c r="M1109" s="171"/>
      <c r="T1109" s="172"/>
      <c r="AT1109" s="167" t="s">
        <v>330</v>
      </c>
      <c r="AU1109" s="167" t="s">
        <v>79</v>
      </c>
      <c r="AV1109" s="14" t="s">
        <v>187</v>
      </c>
      <c r="AW1109" s="14" t="s">
        <v>31</v>
      </c>
      <c r="AX1109" s="14" t="s">
        <v>77</v>
      </c>
      <c r="AY1109" s="167" t="s">
        <v>181</v>
      </c>
    </row>
    <row r="1110" spans="2:65" s="1" customFormat="1" ht="16.5" customHeight="1" x14ac:dyDescent="0.2">
      <c r="B1110" s="32"/>
      <c r="C1110" s="125" t="s">
        <v>792</v>
      </c>
      <c r="D1110" s="125" t="s">
        <v>182</v>
      </c>
      <c r="E1110" s="126" t="s">
        <v>1259</v>
      </c>
      <c r="F1110" s="127" t="s">
        <v>1260</v>
      </c>
      <c r="G1110" s="128" t="s">
        <v>1053</v>
      </c>
      <c r="H1110" s="129">
        <v>10</v>
      </c>
      <c r="I1110" s="130"/>
      <c r="J1110" s="131">
        <f>ROUND(I1110*H1110,2)</f>
        <v>0</v>
      </c>
      <c r="K1110" s="127" t="s">
        <v>327</v>
      </c>
      <c r="L1110" s="32"/>
      <c r="M1110" s="132" t="s">
        <v>19</v>
      </c>
      <c r="N1110" s="133" t="s">
        <v>40</v>
      </c>
      <c r="P1110" s="134">
        <f>O1110*H1110</f>
        <v>0</v>
      </c>
      <c r="Q1110" s="134">
        <v>0</v>
      </c>
      <c r="R1110" s="134">
        <f>Q1110*H1110</f>
        <v>0</v>
      </c>
      <c r="S1110" s="134">
        <v>0</v>
      </c>
      <c r="T1110" s="135">
        <f>S1110*H1110</f>
        <v>0</v>
      </c>
      <c r="AR1110" s="136" t="s">
        <v>209</v>
      </c>
      <c r="AT1110" s="136" t="s">
        <v>182</v>
      </c>
      <c r="AU1110" s="136" t="s">
        <v>79</v>
      </c>
      <c r="AY1110" s="17" t="s">
        <v>181</v>
      </c>
      <c r="BE1110" s="137">
        <f>IF(N1110="základní",J1110,0)</f>
        <v>0</v>
      </c>
      <c r="BF1110" s="137">
        <f>IF(N1110="snížená",J1110,0)</f>
        <v>0</v>
      </c>
      <c r="BG1110" s="137">
        <f>IF(N1110="zákl. přenesená",J1110,0)</f>
        <v>0</v>
      </c>
      <c r="BH1110" s="137">
        <f>IF(N1110="sníž. přenesená",J1110,0)</f>
        <v>0</v>
      </c>
      <c r="BI1110" s="137">
        <f>IF(N1110="nulová",J1110,0)</f>
        <v>0</v>
      </c>
      <c r="BJ1110" s="17" t="s">
        <v>77</v>
      </c>
      <c r="BK1110" s="137">
        <f>ROUND(I1110*H1110,2)</f>
        <v>0</v>
      </c>
      <c r="BL1110" s="17" t="s">
        <v>209</v>
      </c>
      <c r="BM1110" s="136" t="s">
        <v>1403</v>
      </c>
    </row>
    <row r="1111" spans="2:65" s="1" customFormat="1" ht="11.25" x14ac:dyDescent="0.2">
      <c r="B1111" s="32"/>
      <c r="D1111" s="151" t="s">
        <v>328</v>
      </c>
      <c r="F1111" s="152" t="s">
        <v>1262</v>
      </c>
      <c r="I1111" s="140"/>
      <c r="L1111" s="32"/>
      <c r="M1111" s="141"/>
      <c r="T1111" s="53"/>
      <c r="AT1111" s="17" t="s">
        <v>328</v>
      </c>
      <c r="AU1111" s="17" t="s">
        <v>79</v>
      </c>
    </row>
    <row r="1112" spans="2:65" s="1" customFormat="1" ht="19.5" x14ac:dyDescent="0.2">
      <c r="B1112" s="32"/>
      <c r="D1112" s="138" t="s">
        <v>214</v>
      </c>
      <c r="F1112" s="139" t="s">
        <v>1263</v>
      </c>
      <c r="I1112" s="140"/>
      <c r="L1112" s="32"/>
      <c r="M1112" s="141"/>
      <c r="T1112" s="53"/>
      <c r="AT1112" s="17" t="s">
        <v>214</v>
      </c>
      <c r="AU1112" s="17" t="s">
        <v>79</v>
      </c>
    </row>
    <row r="1113" spans="2:65" s="13" customFormat="1" ht="11.25" x14ac:dyDescent="0.2">
      <c r="B1113" s="159"/>
      <c r="D1113" s="138" t="s">
        <v>330</v>
      </c>
      <c r="E1113" s="160" t="s">
        <v>19</v>
      </c>
      <c r="F1113" s="161" t="s">
        <v>1404</v>
      </c>
      <c r="H1113" s="162">
        <v>10</v>
      </c>
      <c r="I1113" s="163"/>
      <c r="L1113" s="159"/>
      <c r="M1113" s="164"/>
      <c r="T1113" s="165"/>
      <c r="AT1113" s="160" t="s">
        <v>330</v>
      </c>
      <c r="AU1113" s="160" t="s">
        <v>79</v>
      </c>
      <c r="AV1113" s="13" t="s">
        <v>79</v>
      </c>
      <c r="AW1113" s="13" t="s">
        <v>31</v>
      </c>
      <c r="AX1113" s="13" t="s">
        <v>69</v>
      </c>
      <c r="AY1113" s="160" t="s">
        <v>181</v>
      </c>
    </row>
    <row r="1114" spans="2:65" s="14" customFormat="1" ht="11.25" x14ac:dyDescent="0.2">
      <c r="B1114" s="166"/>
      <c r="D1114" s="138" t="s">
        <v>330</v>
      </c>
      <c r="E1114" s="167" t="s">
        <v>19</v>
      </c>
      <c r="F1114" s="168" t="s">
        <v>333</v>
      </c>
      <c r="H1114" s="169">
        <v>10</v>
      </c>
      <c r="I1114" s="170"/>
      <c r="L1114" s="166"/>
      <c r="M1114" s="171"/>
      <c r="T1114" s="172"/>
      <c r="AT1114" s="167" t="s">
        <v>330</v>
      </c>
      <c r="AU1114" s="167" t="s">
        <v>79</v>
      </c>
      <c r="AV1114" s="14" t="s">
        <v>187</v>
      </c>
      <c r="AW1114" s="14" t="s">
        <v>31</v>
      </c>
      <c r="AX1114" s="14" t="s">
        <v>77</v>
      </c>
      <c r="AY1114" s="167" t="s">
        <v>181</v>
      </c>
    </row>
    <row r="1115" spans="2:65" s="10" customFormat="1" ht="22.9" customHeight="1" x14ac:dyDescent="0.2">
      <c r="B1115" s="115"/>
      <c r="D1115" s="116" t="s">
        <v>68</v>
      </c>
      <c r="E1115" s="149" t="s">
        <v>1405</v>
      </c>
      <c r="F1115" s="149" t="s">
        <v>1406</v>
      </c>
      <c r="I1115" s="118"/>
      <c r="J1115" s="150">
        <f>BK1115</f>
        <v>0</v>
      </c>
      <c r="L1115" s="115"/>
      <c r="M1115" s="120"/>
      <c r="P1115" s="121">
        <f>SUM(P1116:P1135)</f>
        <v>0</v>
      </c>
      <c r="R1115" s="121">
        <f>SUM(R1116:R1135)</f>
        <v>0</v>
      </c>
      <c r="T1115" s="122">
        <f>SUM(T1116:T1135)</f>
        <v>0</v>
      </c>
      <c r="AR1115" s="116" t="s">
        <v>79</v>
      </c>
      <c r="AT1115" s="123" t="s">
        <v>68</v>
      </c>
      <c r="AU1115" s="123" t="s">
        <v>77</v>
      </c>
      <c r="AY1115" s="116" t="s">
        <v>181</v>
      </c>
      <c r="BK1115" s="124">
        <f>SUM(BK1116:BK1135)</f>
        <v>0</v>
      </c>
    </row>
    <row r="1116" spans="2:65" s="1" customFormat="1" ht="24.2" customHeight="1" x14ac:dyDescent="0.2">
      <c r="B1116" s="32"/>
      <c r="C1116" s="125" t="s">
        <v>1407</v>
      </c>
      <c r="D1116" s="125" t="s">
        <v>182</v>
      </c>
      <c r="E1116" s="126" t="s">
        <v>1408</v>
      </c>
      <c r="F1116" s="127" t="s">
        <v>1409</v>
      </c>
      <c r="G1116" s="128" t="s">
        <v>519</v>
      </c>
      <c r="H1116" s="129">
        <v>180</v>
      </c>
      <c r="I1116" s="130"/>
      <c r="J1116" s="131">
        <f>ROUND(I1116*H1116,2)</f>
        <v>0</v>
      </c>
      <c r="K1116" s="127" t="s">
        <v>186</v>
      </c>
      <c r="L1116" s="32"/>
      <c r="M1116" s="132" t="s">
        <v>19</v>
      </c>
      <c r="N1116" s="133" t="s">
        <v>40</v>
      </c>
      <c r="P1116" s="134">
        <f>O1116*H1116</f>
        <v>0</v>
      </c>
      <c r="Q1116" s="134">
        <v>0</v>
      </c>
      <c r="R1116" s="134">
        <f>Q1116*H1116</f>
        <v>0</v>
      </c>
      <c r="S1116" s="134">
        <v>0</v>
      </c>
      <c r="T1116" s="135">
        <f>S1116*H1116</f>
        <v>0</v>
      </c>
      <c r="AR1116" s="136" t="s">
        <v>209</v>
      </c>
      <c r="AT1116" s="136" t="s">
        <v>182</v>
      </c>
      <c r="AU1116" s="136" t="s">
        <v>79</v>
      </c>
      <c r="AY1116" s="17" t="s">
        <v>181</v>
      </c>
      <c r="BE1116" s="137">
        <f>IF(N1116="základní",J1116,0)</f>
        <v>0</v>
      </c>
      <c r="BF1116" s="137">
        <f>IF(N1116="snížená",J1116,0)</f>
        <v>0</v>
      </c>
      <c r="BG1116" s="137">
        <f>IF(N1116="zákl. přenesená",J1116,0)</f>
        <v>0</v>
      </c>
      <c r="BH1116" s="137">
        <f>IF(N1116="sníž. přenesená",J1116,0)</f>
        <v>0</v>
      </c>
      <c r="BI1116" s="137">
        <f>IF(N1116="nulová",J1116,0)</f>
        <v>0</v>
      </c>
      <c r="BJ1116" s="17" t="s">
        <v>77</v>
      </c>
      <c r="BK1116" s="137">
        <f>ROUND(I1116*H1116,2)</f>
        <v>0</v>
      </c>
      <c r="BL1116" s="17" t="s">
        <v>209</v>
      </c>
      <c r="BM1116" s="136" t="s">
        <v>1410</v>
      </c>
    </row>
    <row r="1117" spans="2:65" s="1" customFormat="1" ht="58.5" x14ac:dyDescent="0.2">
      <c r="B1117" s="32"/>
      <c r="D1117" s="138" t="s">
        <v>214</v>
      </c>
      <c r="F1117" s="139" t="s">
        <v>1411</v>
      </c>
      <c r="I1117" s="140"/>
      <c r="L1117" s="32"/>
      <c r="M1117" s="141"/>
      <c r="T1117" s="53"/>
      <c r="AT1117" s="17" t="s">
        <v>214</v>
      </c>
      <c r="AU1117" s="17" t="s">
        <v>79</v>
      </c>
    </row>
    <row r="1118" spans="2:65" s="13" customFormat="1" ht="11.25" x14ac:dyDescent="0.2">
      <c r="B1118" s="159"/>
      <c r="D1118" s="138" t="s">
        <v>330</v>
      </c>
      <c r="E1118" s="160" t="s">
        <v>19</v>
      </c>
      <c r="F1118" s="161" t="s">
        <v>1412</v>
      </c>
      <c r="H1118" s="162">
        <v>180</v>
      </c>
      <c r="I1118" s="163"/>
      <c r="L1118" s="159"/>
      <c r="M1118" s="164"/>
      <c r="T1118" s="165"/>
      <c r="AT1118" s="160" t="s">
        <v>330</v>
      </c>
      <c r="AU1118" s="160" t="s">
        <v>79</v>
      </c>
      <c r="AV1118" s="13" t="s">
        <v>79</v>
      </c>
      <c r="AW1118" s="13" t="s">
        <v>31</v>
      </c>
      <c r="AX1118" s="13" t="s">
        <v>69</v>
      </c>
      <c r="AY1118" s="160" t="s">
        <v>181</v>
      </c>
    </row>
    <row r="1119" spans="2:65" s="14" customFormat="1" ht="11.25" x14ac:dyDescent="0.2">
      <c r="B1119" s="166"/>
      <c r="D1119" s="138" t="s">
        <v>330</v>
      </c>
      <c r="E1119" s="167" t="s">
        <v>19</v>
      </c>
      <c r="F1119" s="168" t="s">
        <v>333</v>
      </c>
      <c r="H1119" s="169">
        <v>180</v>
      </c>
      <c r="I1119" s="170"/>
      <c r="L1119" s="166"/>
      <c r="M1119" s="171"/>
      <c r="T1119" s="172"/>
      <c r="AT1119" s="167" t="s">
        <v>330</v>
      </c>
      <c r="AU1119" s="167" t="s">
        <v>79</v>
      </c>
      <c r="AV1119" s="14" t="s">
        <v>187</v>
      </c>
      <c r="AW1119" s="14" t="s">
        <v>31</v>
      </c>
      <c r="AX1119" s="14" t="s">
        <v>77</v>
      </c>
      <c r="AY1119" s="167" t="s">
        <v>181</v>
      </c>
    </row>
    <row r="1120" spans="2:65" s="1" customFormat="1" ht="21.75" customHeight="1" x14ac:dyDescent="0.2">
      <c r="B1120" s="32"/>
      <c r="C1120" s="125" t="s">
        <v>803</v>
      </c>
      <c r="D1120" s="125" t="s">
        <v>182</v>
      </c>
      <c r="E1120" s="126" t="s">
        <v>1413</v>
      </c>
      <c r="F1120" s="127" t="s">
        <v>1414</v>
      </c>
      <c r="G1120" s="128" t="s">
        <v>519</v>
      </c>
      <c r="H1120" s="129">
        <v>450</v>
      </c>
      <c r="I1120" s="130"/>
      <c r="J1120" s="131">
        <f>ROUND(I1120*H1120,2)</f>
        <v>0</v>
      </c>
      <c r="K1120" s="127" t="s">
        <v>186</v>
      </c>
      <c r="L1120" s="32"/>
      <c r="M1120" s="132" t="s">
        <v>19</v>
      </c>
      <c r="N1120" s="133" t="s">
        <v>40</v>
      </c>
      <c r="P1120" s="134">
        <f>O1120*H1120</f>
        <v>0</v>
      </c>
      <c r="Q1120" s="134">
        <v>0</v>
      </c>
      <c r="R1120" s="134">
        <f>Q1120*H1120</f>
        <v>0</v>
      </c>
      <c r="S1120" s="134">
        <v>0</v>
      </c>
      <c r="T1120" s="135">
        <f>S1120*H1120</f>
        <v>0</v>
      </c>
      <c r="AR1120" s="136" t="s">
        <v>209</v>
      </c>
      <c r="AT1120" s="136" t="s">
        <v>182</v>
      </c>
      <c r="AU1120" s="136" t="s">
        <v>79</v>
      </c>
      <c r="AY1120" s="17" t="s">
        <v>181</v>
      </c>
      <c r="BE1120" s="137">
        <f>IF(N1120="základní",J1120,0)</f>
        <v>0</v>
      </c>
      <c r="BF1120" s="137">
        <f>IF(N1120="snížená",J1120,0)</f>
        <v>0</v>
      </c>
      <c r="BG1120" s="137">
        <f>IF(N1120="zákl. přenesená",J1120,0)</f>
        <v>0</v>
      </c>
      <c r="BH1120" s="137">
        <f>IF(N1120="sníž. přenesená",J1120,0)</f>
        <v>0</v>
      </c>
      <c r="BI1120" s="137">
        <f>IF(N1120="nulová",J1120,0)</f>
        <v>0</v>
      </c>
      <c r="BJ1120" s="17" t="s">
        <v>77</v>
      </c>
      <c r="BK1120" s="137">
        <f>ROUND(I1120*H1120,2)</f>
        <v>0</v>
      </c>
      <c r="BL1120" s="17" t="s">
        <v>209</v>
      </c>
      <c r="BM1120" s="136" t="s">
        <v>1415</v>
      </c>
    </row>
    <row r="1121" spans="2:65" s="1" customFormat="1" ht="68.25" x14ac:dyDescent="0.2">
      <c r="B1121" s="32"/>
      <c r="D1121" s="138" t="s">
        <v>214</v>
      </c>
      <c r="F1121" s="139" t="s">
        <v>1416</v>
      </c>
      <c r="I1121" s="140"/>
      <c r="L1121" s="32"/>
      <c r="M1121" s="141"/>
      <c r="T1121" s="53"/>
      <c r="AT1121" s="17" t="s">
        <v>214</v>
      </c>
      <c r="AU1121" s="17" t="s">
        <v>79</v>
      </c>
    </row>
    <row r="1122" spans="2:65" s="13" customFormat="1" ht="11.25" x14ac:dyDescent="0.2">
      <c r="B1122" s="159"/>
      <c r="D1122" s="138" t="s">
        <v>330</v>
      </c>
      <c r="E1122" s="160" t="s">
        <v>19</v>
      </c>
      <c r="F1122" s="161" t="s">
        <v>1417</v>
      </c>
      <c r="H1122" s="162">
        <v>450</v>
      </c>
      <c r="I1122" s="163"/>
      <c r="L1122" s="159"/>
      <c r="M1122" s="164"/>
      <c r="T1122" s="165"/>
      <c r="AT1122" s="160" t="s">
        <v>330</v>
      </c>
      <c r="AU1122" s="160" t="s">
        <v>79</v>
      </c>
      <c r="AV1122" s="13" t="s">
        <v>79</v>
      </c>
      <c r="AW1122" s="13" t="s">
        <v>31</v>
      </c>
      <c r="AX1122" s="13" t="s">
        <v>69</v>
      </c>
      <c r="AY1122" s="160" t="s">
        <v>181</v>
      </c>
    </row>
    <row r="1123" spans="2:65" s="14" customFormat="1" ht="11.25" x14ac:dyDescent="0.2">
      <c r="B1123" s="166"/>
      <c r="D1123" s="138" t="s">
        <v>330</v>
      </c>
      <c r="E1123" s="167" t="s">
        <v>19</v>
      </c>
      <c r="F1123" s="168" t="s">
        <v>333</v>
      </c>
      <c r="H1123" s="169">
        <v>450</v>
      </c>
      <c r="I1123" s="170"/>
      <c r="L1123" s="166"/>
      <c r="M1123" s="171"/>
      <c r="T1123" s="172"/>
      <c r="AT1123" s="167" t="s">
        <v>330</v>
      </c>
      <c r="AU1123" s="167" t="s">
        <v>79</v>
      </c>
      <c r="AV1123" s="14" t="s">
        <v>187</v>
      </c>
      <c r="AW1123" s="14" t="s">
        <v>31</v>
      </c>
      <c r="AX1123" s="14" t="s">
        <v>77</v>
      </c>
      <c r="AY1123" s="167" t="s">
        <v>181</v>
      </c>
    </row>
    <row r="1124" spans="2:65" s="1" customFormat="1" ht="21.75" customHeight="1" x14ac:dyDescent="0.2">
      <c r="B1124" s="32"/>
      <c r="C1124" s="125" t="s">
        <v>1418</v>
      </c>
      <c r="D1124" s="125" t="s">
        <v>182</v>
      </c>
      <c r="E1124" s="126" t="s">
        <v>1419</v>
      </c>
      <c r="F1124" s="127" t="s">
        <v>1420</v>
      </c>
      <c r="G1124" s="128" t="s">
        <v>636</v>
      </c>
      <c r="H1124" s="129">
        <v>10000</v>
      </c>
      <c r="I1124" s="130"/>
      <c r="J1124" s="131">
        <f>ROUND(I1124*H1124,2)</f>
        <v>0</v>
      </c>
      <c r="K1124" s="127" t="s">
        <v>186</v>
      </c>
      <c r="L1124" s="32"/>
      <c r="M1124" s="132" t="s">
        <v>19</v>
      </c>
      <c r="N1124" s="133" t="s">
        <v>40</v>
      </c>
      <c r="P1124" s="134">
        <f>O1124*H1124</f>
        <v>0</v>
      </c>
      <c r="Q1124" s="134">
        <v>0</v>
      </c>
      <c r="R1124" s="134">
        <f>Q1124*H1124</f>
        <v>0</v>
      </c>
      <c r="S1124" s="134">
        <v>0</v>
      </c>
      <c r="T1124" s="135">
        <f>S1124*H1124</f>
        <v>0</v>
      </c>
      <c r="AR1124" s="136" t="s">
        <v>209</v>
      </c>
      <c r="AT1124" s="136" t="s">
        <v>182</v>
      </c>
      <c r="AU1124" s="136" t="s">
        <v>79</v>
      </c>
      <c r="AY1124" s="17" t="s">
        <v>181</v>
      </c>
      <c r="BE1124" s="137">
        <f>IF(N1124="základní",J1124,0)</f>
        <v>0</v>
      </c>
      <c r="BF1124" s="137">
        <f>IF(N1124="snížená",J1124,0)</f>
        <v>0</v>
      </c>
      <c r="BG1124" s="137">
        <f>IF(N1124="zákl. přenesená",J1124,0)</f>
        <v>0</v>
      </c>
      <c r="BH1124" s="137">
        <f>IF(N1124="sníž. přenesená",J1124,0)</f>
        <v>0</v>
      </c>
      <c r="BI1124" s="137">
        <f>IF(N1124="nulová",J1124,0)</f>
        <v>0</v>
      </c>
      <c r="BJ1124" s="17" t="s">
        <v>77</v>
      </c>
      <c r="BK1124" s="137">
        <f>ROUND(I1124*H1124,2)</f>
        <v>0</v>
      </c>
      <c r="BL1124" s="17" t="s">
        <v>209</v>
      </c>
      <c r="BM1124" s="136" t="s">
        <v>1421</v>
      </c>
    </row>
    <row r="1125" spans="2:65" s="1" customFormat="1" ht="68.25" x14ac:dyDescent="0.2">
      <c r="B1125" s="32"/>
      <c r="D1125" s="138" t="s">
        <v>214</v>
      </c>
      <c r="F1125" s="139" t="s">
        <v>1422</v>
      </c>
      <c r="I1125" s="140"/>
      <c r="L1125" s="32"/>
      <c r="M1125" s="141"/>
      <c r="T1125" s="53"/>
      <c r="AT1125" s="17" t="s">
        <v>214</v>
      </c>
      <c r="AU1125" s="17" t="s">
        <v>79</v>
      </c>
    </row>
    <row r="1126" spans="2:65" s="13" customFormat="1" ht="11.25" x14ac:dyDescent="0.2">
      <c r="B1126" s="159"/>
      <c r="D1126" s="138" t="s">
        <v>330</v>
      </c>
      <c r="E1126" s="160" t="s">
        <v>19</v>
      </c>
      <c r="F1126" s="161" t="s">
        <v>1423</v>
      </c>
      <c r="H1126" s="162">
        <v>10000</v>
      </c>
      <c r="I1126" s="163"/>
      <c r="L1126" s="159"/>
      <c r="M1126" s="164"/>
      <c r="T1126" s="165"/>
      <c r="AT1126" s="160" t="s">
        <v>330</v>
      </c>
      <c r="AU1126" s="160" t="s">
        <v>79</v>
      </c>
      <c r="AV1126" s="13" t="s">
        <v>79</v>
      </c>
      <c r="AW1126" s="13" t="s">
        <v>31</v>
      </c>
      <c r="AX1126" s="13" t="s">
        <v>69</v>
      </c>
      <c r="AY1126" s="160" t="s">
        <v>181</v>
      </c>
    </row>
    <row r="1127" spans="2:65" s="14" customFormat="1" ht="11.25" x14ac:dyDescent="0.2">
      <c r="B1127" s="166"/>
      <c r="D1127" s="138" t="s">
        <v>330</v>
      </c>
      <c r="E1127" s="167" t="s">
        <v>19</v>
      </c>
      <c r="F1127" s="168" t="s">
        <v>333</v>
      </c>
      <c r="H1127" s="169">
        <v>10000</v>
      </c>
      <c r="I1127" s="170"/>
      <c r="L1127" s="166"/>
      <c r="M1127" s="171"/>
      <c r="T1127" s="172"/>
      <c r="AT1127" s="167" t="s">
        <v>330</v>
      </c>
      <c r="AU1127" s="167" t="s">
        <v>79</v>
      </c>
      <c r="AV1127" s="14" t="s">
        <v>187</v>
      </c>
      <c r="AW1127" s="14" t="s">
        <v>31</v>
      </c>
      <c r="AX1127" s="14" t="s">
        <v>77</v>
      </c>
      <c r="AY1127" s="167" t="s">
        <v>181</v>
      </c>
    </row>
    <row r="1128" spans="2:65" s="1" customFormat="1" ht="24.2" customHeight="1" x14ac:dyDescent="0.2">
      <c r="B1128" s="32"/>
      <c r="C1128" s="125" t="s">
        <v>814</v>
      </c>
      <c r="D1128" s="125" t="s">
        <v>182</v>
      </c>
      <c r="E1128" s="126" t="s">
        <v>1424</v>
      </c>
      <c r="F1128" s="127" t="s">
        <v>1425</v>
      </c>
      <c r="G1128" s="128" t="s">
        <v>636</v>
      </c>
      <c r="H1128" s="129">
        <v>610</v>
      </c>
      <c r="I1128" s="130"/>
      <c r="J1128" s="131">
        <f>ROUND(I1128*H1128,2)</f>
        <v>0</v>
      </c>
      <c r="K1128" s="127" t="s">
        <v>186</v>
      </c>
      <c r="L1128" s="32"/>
      <c r="M1128" s="132" t="s">
        <v>19</v>
      </c>
      <c r="N1128" s="133" t="s">
        <v>40</v>
      </c>
      <c r="P1128" s="134">
        <f>O1128*H1128</f>
        <v>0</v>
      </c>
      <c r="Q1128" s="134">
        <v>0</v>
      </c>
      <c r="R1128" s="134">
        <f>Q1128*H1128</f>
        <v>0</v>
      </c>
      <c r="S1128" s="134">
        <v>0</v>
      </c>
      <c r="T1128" s="135">
        <f>S1128*H1128</f>
        <v>0</v>
      </c>
      <c r="AR1128" s="136" t="s">
        <v>209</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209</v>
      </c>
      <c r="BM1128" s="136" t="s">
        <v>1426</v>
      </c>
    </row>
    <row r="1129" spans="2:65" s="1" customFormat="1" ht="58.5" x14ac:dyDescent="0.2">
      <c r="B1129" s="32"/>
      <c r="D1129" s="138" t="s">
        <v>214</v>
      </c>
      <c r="F1129" s="139" t="s">
        <v>1427</v>
      </c>
      <c r="I1129" s="140"/>
      <c r="L1129" s="32"/>
      <c r="M1129" s="141"/>
      <c r="T1129" s="53"/>
      <c r="AT1129" s="17" t="s">
        <v>214</v>
      </c>
      <c r="AU1129" s="17" t="s">
        <v>79</v>
      </c>
    </row>
    <row r="1130" spans="2:65" s="13" customFormat="1" ht="11.25" x14ac:dyDescent="0.2">
      <c r="B1130" s="159"/>
      <c r="D1130" s="138" t="s">
        <v>330</v>
      </c>
      <c r="E1130" s="160" t="s">
        <v>19</v>
      </c>
      <c r="F1130" s="161" t="s">
        <v>1428</v>
      </c>
      <c r="H1130" s="162">
        <v>610</v>
      </c>
      <c r="I1130" s="163"/>
      <c r="L1130" s="159"/>
      <c r="M1130" s="164"/>
      <c r="T1130" s="165"/>
      <c r="AT1130" s="160" t="s">
        <v>330</v>
      </c>
      <c r="AU1130" s="160" t="s">
        <v>79</v>
      </c>
      <c r="AV1130" s="13" t="s">
        <v>79</v>
      </c>
      <c r="AW1130" s="13" t="s">
        <v>31</v>
      </c>
      <c r="AX1130" s="13" t="s">
        <v>69</v>
      </c>
      <c r="AY1130" s="160" t="s">
        <v>181</v>
      </c>
    </row>
    <row r="1131" spans="2:65" s="14" customFormat="1" ht="11.25" x14ac:dyDescent="0.2">
      <c r="B1131" s="166"/>
      <c r="D1131" s="138" t="s">
        <v>330</v>
      </c>
      <c r="E1131" s="167" t="s">
        <v>19</v>
      </c>
      <c r="F1131" s="168" t="s">
        <v>333</v>
      </c>
      <c r="H1131" s="169">
        <v>610</v>
      </c>
      <c r="I1131" s="170"/>
      <c r="L1131" s="166"/>
      <c r="M1131" s="171"/>
      <c r="T1131" s="172"/>
      <c r="AT1131" s="167" t="s">
        <v>330</v>
      </c>
      <c r="AU1131" s="167" t="s">
        <v>79</v>
      </c>
      <c r="AV1131" s="14" t="s">
        <v>187</v>
      </c>
      <c r="AW1131" s="14" t="s">
        <v>31</v>
      </c>
      <c r="AX1131" s="14" t="s">
        <v>77</v>
      </c>
      <c r="AY1131" s="167" t="s">
        <v>181</v>
      </c>
    </row>
    <row r="1132" spans="2:65" s="1" customFormat="1" ht="16.5" customHeight="1" x14ac:dyDescent="0.2">
      <c r="B1132" s="32"/>
      <c r="C1132" s="125" t="s">
        <v>1429</v>
      </c>
      <c r="D1132" s="125" t="s">
        <v>182</v>
      </c>
      <c r="E1132" s="126" t="s">
        <v>1430</v>
      </c>
      <c r="F1132" s="127" t="s">
        <v>1431</v>
      </c>
      <c r="G1132" s="128" t="s">
        <v>1053</v>
      </c>
      <c r="H1132" s="129">
        <v>10</v>
      </c>
      <c r="I1132" s="130"/>
      <c r="J1132" s="131">
        <f>ROUND(I1132*H1132,2)</f>
        <v>0</v>
      </c>
      <c r="K1132" s="127" t="s">
        <v>327</v>
      </c>
      <c r="L1132" s="32"/>
      <c r="M1132" s="132" t="s">
        <v>19</v>
      </c>
      <c r="N1132" s="133" t="s">
        <v>40</v>
      </c>
      <c r="P1132" s="134">
        <f>O1132*H1132</f>
        <v>0</v>
      </c>
      <c r="Q1132" s="134">
        <v>0</v>
      </c>
      <c r="R1132" s="134">
        <f>Q1132*H1132</f>
        <v>0</v>
      </c>
      <c r="S1132" s="134">
        <v>0</v>
      </c>
      <c r="T1132" s="135">
        <f>S1132*H1132</f>
        <v>0</v>
      </c>
      <c r="AR1132" s="136" t="s">
        <v>209</v>
      </c>
      <c r="AT1132" s="136" t="s">
        <v>182</v>
      </c>
      <c r="AU1132" s="136" t="s">
        <v>79</v>
      </c>
      <c r="AY1132" s="17" t="s">
        <v>181</v>
      </c>
      <c r="BE1132" s="137">
        <f>IF(N1132="základní",J1132,0)</f>
        <v>0</v>
      </c>
      <c r="BF1132" s="137">
        <f>IF(N1132="snížená",J1132,0)</f>
        <v>0</v>
      </c>
      <c r="BG1132" s="137">
        <f>IF(N1132="zákl. přenesená",J1132,0)</f>
        <v>0</v>
      </c>
      <c r="BH1132" s="137">
        <f>IF(N1132="sníž. přenesená",J1132,0)</f>
        <v>0</v>
      </c>
      <c r="BI1132" s="137">
        <f>IF(N1132="nulová",J1132,0)</f>
        <v>0</v>
      </c>
      <c r="BJ1132" s="17" t="s">
        <v>77</v>
      </c>
      <c r="BK1132" s="137">
        <f>ROUND(I1132*H1132,2)</f>
        <v>0</v>
      </c>
      <c r="BL1132" s="17" t="s">
        <v>209</v>
      </c>
      <c r="BM1132" s="136" t="s">
        <v>1432</v>
      </c>
    </row>
    <row r="1133" spans="2:65" s="1" customFormat="1" ht="11.25" x14ac:dyDescent="0.2">
      <c r="B1133" s="32"/>
      <c r="D1133" s="151" t="s">
        <v>328</v>
      </c>
      <c r="F1133" s="152" t="s">
        <v>1433</v>
      </c>
      <c r="I1133" s="140"/>
      <c r="L1133" s="32"/>
      <c r="M1133" s="141"/>
      <c r="T1133" s="53"/>
      <c r="AT1133" s="17" t="s">
        <v>328</v>
      </c>
      <c r="AU1133" s="17" t="s">
        <v>79</v>
      </c>
    </row>
    <row r="1134" spans="2:65" s="13" customFormat="1" ht="11.25" x14ac:dyDescent="0.2">
      <c r="B1134" s="159"/>
      <c r="D1134" s="138" t="s">
        <v>330</v>
      </c>
      <c r="E1134" s="160" t="s">
        <v>19</v>
      </c>
      <c r="F1134" s="161" t="s">
        <v>1434</v>
      </c>
      <c r="H1134" s="162">
        <v>10</v>
      </c>
      <c r="I1134" s="163"/>
      <c r="L1134" s="159"/>
      <c r="M1134" s="164"/>
      <c r="T1134" s="165"/>
      <c r="AT1134" s="160" t="s">
        <v>330</v>
      </c>
      <c r="AU1134" s="160" t="s">
        <v>79</v>
      </c>
      <c r="AV1134" s="13" t="s">
        <v>79</v>
      </c>
      <c r="AW1134" s="13" t="s">
        <v>31</v>
      </c>
      <c r="AX1134" s="13" t="s">
        <v>69</v>
      </c>
      <c r="AY1134" s="160" t="s">
        <v>181</v>
      </c>
    </row>
    <row r="1135" spans="2:65" s="14" customFormat="1" ht="11.25" x14ac:dyDescent="0.2">
      <c r="B1135" s="166"/>
      <c r="D1135" s="138" t="s">
        <v>330</v>
      </c>
      <c r="E1135" s="167" t="s">
        <v>19</v>
      </c>
      <c r="F1135" s="168" t="s">
        <v>333</v>
      </c>
      <c r="H1135" s="169">
        <v>10</v>
      </c>
      <c r="I1135" s="170"/>
      <c r="L1135" s="166"/>
      <c r="M1135" s="171"/>
      <c r="T1135" s="172"/>
      <c r="AT1135" s="167" t="s">
        <v>330</v>
      </c>
      <c r="AU1135" s="167" t="s">
        <v>79</v>
      </c>
      <c r="AV1135" s="14" t="s">
        <v>187</v>
      </c>
      <c r="AW1135" s="14" t="s">
        <v>31</v>
      </c>
      <c r="AX1135" s="14" t="s">
        <v>77</v>
      </c>
      <c r="AY1135" s="167" t="s">
        <v>181</v>
      </c>
    </row>
    <row r="1136" spans="2:65" s="10" customFormat="1" ht="22.9" customHeight="1" x14ac:dyDescent="0.2">
      <c r="B1136" s="115"/>
      <c r="D1136" s="116" t="s">
        <v>68</v>
      </c>
      <c r="E1136" s="149" t="s">
        <v>1435</v>
      </c>
      <c r="F1136" s="149" t="s">
        <v>1436</v>
      </c>
      <c r="I1136" s="118"/>
      <c r="J1136" s="150">
        <f>BK1136</f>
        <v>0</v>
      </c>
      <c r="L1136" s="115"/>
      <c r="M1136" s="120"/>
      <c r="P1136" s="121">
        <f>SUM(P1137:P1148)</f>
        <v>0</v>
      </c>
      <c r="R1136" s="121">
        <f>SUM(R1137:R1148)</f>
        <v>0</v>
      </c>
      <c r="T1136" s="122">
        <f>SUM(T1137:T1148)</f>
        <v>0</v>
      </c>
      <c r="AR1136" s="116" t="s">
        <v>79</v>
      </c>
      <c r="AT1136" s="123" t="s">
        <v>68</v>
      </c>
      <c r="AU1136" s="123" t="s">
        <v>77</v>
      </c>
      <c r="AY1136" s="116" t="s">
        <v>181</v>
      </c>
      <c r="BK1136" s="124">
        <f>SUM(BK1137:BK1148)</f>
        <v>0</v>
      </c>
    </row>
    <row r="1137" spans="2:65" s="1" customFormat="1" ht="16.5" customHeight="1" x14ac:dyDescent="0.2">
      <c r="B1137" s="32"/>
      <c r="C1137" s="125" t="s">
        <v>821</v>
      </c>
      <c r="D1137" s="125" t="s">
        <v>182</v>
      </c>
      <c r="E1137" s="126" t="s">
        <v>1437</v>
      </c>
      <c r="F1137" s="127" t="s">
        <v>1438</v>
      </c>
      <c r="G1137" s="128" t="s">
        <v>519</v>
      </c>
      <c r="H1137" s="129">
        <v>200</v>
      </c>
      <c r="I1137" s="130"/>
      <c r="J1137" s="131">
        <f>ROUND(I1137*H1137,2)</f>
        <v>0</v>
      </c>
      <c r="K1137" s="127" t="s">
        <v>186</v>
      </c>
      <c r="L1137" s="32"/>
      <c r="M1137" s="132" t="s">
        <v>19</v>
      </c>
      <c r="N1137" s="133" t="s">
        <v>40</v>
      </c>
      <c r="P1137" s="134">
        <f>O1137*H1137</f>
        <v>0</v>
      </c>
      <c r="Q1137" s="134">
        <v>0</v>
      </c>
      <c r="R1137" s="134">
        <f>Q1137*H1137</f>
        <v>0</v>
      </c>
      <c r="S1137" s="134">
        <v>0</v>
      </c>
      <c r="T1137" s="135">
        <f>S1137*H1137</f>
        <v>0</v>
      </c>
      <c r="AR1137" s="136" t="s">
        <v>209</v>
      </c>
      <c r="AT1137" s="136" t="s">
        <v>182</v>
      </c>
      <c r="AU1137" s="136" t="s">
        <v>79</v>
      </c>
      <c r="AY1137" s="17" t="s">
        <v>181</v>
      </c>
      <c r="BE1137" s="137">
        <f>IF(N1137="základní",J1137,0)</f>
        <v>0</v>
      </c>
      <c r="BF1137" s="137">
        <f>IF(N1137="snížená",J1137,0)</f>
        <v>0</v>
      </c>
      <c r="BG1137" s="137">
        <f>IF(N1137="zákl. přenesená",J1137,0)</f>
        <v>0</v>
      </c>
      <c r="BH1137" s="137">
        <f>IF(N1137="sníž. přenesená",J1137,0)</f>
        <v>0</v>
      </c>
      <c r="BI1137" s="137">
        <f>IF(N1137="nulová",J1137,0)</f>
        <v>0</v>
      </c>
      <c r="BJ1137" s="17" t="s">
        <v>77</v>
      </c>
      <c r="BK1137" s="137">
        <f>ROUND(I1137*H1137,2)</f>
        <v>0</v>
      </c>
      <c r="BL1137" s="17" t="s">
        <v>209</v>
      </c>
      <c r="BM1137" s="136" t="s">
        <v>1439</v>
      </c>
    </row>
    <row r="1138" spans="2:65" s="1" customFormat="1" ht="68.25" x14ac:dyDescent="0.2">
      <c r="B1138" s="32"/>
      <c r="D1138" s="138" t="s">
        <v>214</v>
      </c>
      <c r="F1138" s="139" t="s">
        <v>1440</v>
      </c>
      <c r="I1138" s="140"/>
      <c r="L1138" s="32"/>
      <c r="M1138" s="141"/>
      <c r="T1138" s="53"/>
      <c r="AT1138" s="17" t="s">
        <v>214</v>
      </c>
      <c r="AU1138" s="17" t="s">
        <v>79</v>
      </c>
    </row>
    <row r="1139" spans="2:65" s="13" customFormat="1" ht="11.25" x14ac:dyDescent="0.2">
      <c r="B1139" s="159"/>
      <c r="D1139" s="138" t="s">
        <v>330</v>
      </c>
      <c r="E1139" s="160" t="s">
        <v>19</v>
      </c>
      <c r="F1139" s="161" t="s">
        <v>1441</v>
      </c>
      <c r="H1139" s="162">
        <v>200</v>
      </c>
      <c r="I1139" s="163"/>
      <c r="L1139" s="159"/>
      <c r="M1139" s="164"/>
      <c r="T1139" s="165"/>
      <c r="AT1139" s="160" t="s">
        <v>330</v>
      </c>
      <c r="AU1139" s="160" t="s">
        <v>79</v>
      </c>
      <c r="AV1139" s="13" t="s">
        <v>79</v>
      </c>
      <c r="AW1139" s="13" t="s">
        <v>31</v>
      </c>
      <c r="AX1139" s="13" t="s">
        <v>69</v>
      </c>
      <c r="AY1139" s="160" t="s">
        <v>181</v>
      </c>
    </row>
    <row r="1140" spans="2:65" s="14" customFormat="1" ht="11.25" x14ac:dyDescent="0.2">
      <c r="B1140" s="166"/>
      <c r="D1140" s="138" t="s">
        <v>330</v>
      </c>
      <c r="E1140" s="167" t="s">
        <v>19</v>
      </c>
      <c r="F1140" s="168" t="s">
        <v>333</v>
      </c>
      <c r="H1140" s="169">
        <v>200</v>
      </c>
      <c r="I1140" s="170"/>
      <c r="L1140" s="166"/>
      <c r="M1140" s="171"/>
      <c r="T1140" s="172"/>
      <c r="AT1140" s="167" t="s">
        <v>330</v>
      </c>
      <c r="AU1140" s="167" t="s">
        <v>79</v>
      </c>
      <c r="AV1140" s="14" t="s">
        <v>187</v>
      </c>
      <c r="AW1140" s="14" t="s">
        <v>31</v>
      </c>
      <c r="AX1140" s="14" t="s">
        <v>77</v>
      </c>
      <c r="AY1140" s="167" t="s">
        <v>181</v>
      </c>
    </row>
    <row r="1141" spans="2:65" s="1" customFormat="1" ht="24.2" customHeight="1" x14ac:dyDescent="0.2">
      <c r="B1141" s="32"/>
      <c r="C1141" s="125" t="s">
        <v>1442</v>
      </c>
      <c r="D1141" s="125" t="s">
        <v>182</v>
      </c>
      <c r="E1141" s="126" t="s">
        <v>1443</v>
      </c>
      <c r="F1141" s="127" t="s">
        <v>1444</v>
      </c>
      <c r="G1141" s="128" t="s">
        <v>636</v>
      </c>
      <c r="H1141" s="129">
        <v>5000</v>
      </c>
      <c r="I1141" s="130"/>
      <c r="J1141" s="131">
        <f>ROUND(I1141*H1141,2)</f>
        <v>0</v>
      </c>
      <c r="K1141" s="127" t="s">
        <v>186</v>
      </c>
      <c r="L1141" s="32"/>
      <c r="M1141" s="132" t="s">
        <v>19</v>
      </c>
      <c r="N1141" s="133" t="s">
        <v>40</v>
      </c>
      <c r="P1141" s="134">
        <f>O1141*H1141</f>
        <v>0</v>
      </c>
      <c r="Q1141" s="134">
        <v>0</v>
      </c>
      <c r="R1141" s="134">
        <f>Q1141*H1141</f>
        <v>0</v>
      </c>
      <c r="S1141" s="134">
        <v>0</v>
      </c>
      <c r="T1141" s="135">
        <f>S1141*H1141</f>
        <v>0</v>
      </c>
      <c r="AR1141" s="136" t="s">
        <v>209</v>
      </c>
      <c r="AT1141" s="136" t="s">
        <v>182</v>
      </c>
      <c r="AU1141" s="136" t="s">
        <v>79</v>
      </c>
      <c r="AY1141" s="17" t="s">
        <v>181</v>
      </c>
      <c r="BE1141" s="137">
        <f>IF(N1141="základní",J1141,0)</f>
        <v>0</v>
      </c>
      <c r="BF1141" s="137">
        <f>IF(N1141="snížená",J1141,0)</f>
        <v>0</v>
      </c>
      <c r="BG1141" s="137">
        <f>IF(N1141="zákl. přenesená",J1141,0)</f>
        <v>0</v>
      </c>
      <c r="BH1141" s="137">
        <f>IF(N1141="sníž. přenesená",J1141,0)</f>
        <v>0</v>
      </c>
      <c r="BI1141" s="137">
        <f>IF(N1141="nulová",J1141,0)</f>
        <v>0</v>
      </c>
      <c r="BJ1141" s="17" t="s">
        <v>77</v>
      </c>
      <c r="BK1141" s="137">
        <f>ROUND(I1141*H1141,2)</f>
        <v>0</v>
      </c>
      <c r="BL1141" s="17" t="s">
        <v>209</v>
      </c>
      <c r="BM1141" s="136" t="s">
        <v>1445</v>
      </c>
    </row>
    <row r="1142" spans="2:65" s="1" customFormat="1" ht="68.25" x14ac:dyDescent="0.2">
      <c r="B1142" s="32"/>
      <c r="D1142" s="138" t="s">
        <v>214</v>
      </c>
      <c r="F1142" s="139" t="s">
        <v>1446</v>
      </c>
      <c r="I1142" s="140"/>
      <c r="L1142" s="32"/>
      <c r="M1142" s="141"/>
      <c r="T1142" s="53"/>
      <c r="AT1142" s="17" t="s">
        <v>214</v>
      </c>
      <c r="AU1142" s="17" t="s">
        <v>79</v>
      </c>
    </row>
    <row r="1143" spans="2:65" s="13" customFormat="1" ht="11.25" x14ac:dyDescent="0.2">
      <c r="B1143" s="159"/>
      <c r="D1143" s="138" t="s">
        <v>330</v>
      </c>
      <c r="E1143" s="160" t="s">
        <v>19</v>
      </c>
      <c r="F1143" s="161" t="s">
        <v>1447</v>
      </c>
      <c r="H1143" s="162">
        <v>5000</v>
      </c>
      <c r="I1143" s="163"/>
      <c r="L1143" s="159"/>
      <c r="M1143" s="164"/>
      <c r="T1143" s="165"/>
      <c r="AT1143" s="160" t="s">
        <v>330</v>
      </c>
      <c r="AU1143" s="160" t="s">
        <v>79</v>
      </c>
      <c r="AV1143" s="13" t="s">
        <v>79</v>
      </c>
      <c r="AW1143" s="13" t="s">
        <v>31</v>
      </c>
      <c r="AX1143" s="13" t="s">
        <v>69</v>
      </c>
      <c r="AY1143" s="160" t="s">
        <v>181</v>
      </c>
    </row>
    <row r="1144" spans="2:65" s="14" customFormat="1" ht="11.25" x14ac:dyDescent="0.2">
      <c r="B1144" s="166"/>
      <c r="D1144" s="138" t="s">
        <v>330</v>
      </c>
      <c r="E1144" s="167" t="s">
        <v>19</v>
      </c>
      <c r="F1144" s="168" t="s">
        <v>333</v>
      </c>
      <c r="H1144" s="169">
        <v>5000</v>
      </c>
      <c r="I1144" s="170"/>
      <c r="L1144" s="166"/>
      <c r="M1144" s="171"/>
      <c r="T1144" s="172"/>
      <c r="AT1144" s="167" t="s">
        <v>330</v>
      </c>
      <c r="AU1144" s="167" t="s">
        <v>79</v>
      </c>
      <c r="AV1144" s="14" t="s">
        <v>187</v>
      </c>
      <c r="AW1144" s="14" t="s">
        <v>31</v>
      </c>
      <c r="AX1144" s="14" t="s">
        <v>77</v>
      </c>
      <c r="AY1144" s="167" t="s">
        <v>181</v>
      </c>
    </row>
    <row r="1145" spans="2:65" s="1" customFormat="1" ht="16.5" customHeight="1" x14ac:dyDescent="0.2">
      <c r="B1145" s="32"/>
      <c r="C1145" s="125" t="s">
        <v>829</v>
      </c>
      <c r="D1145" s="125" t="s">
        <v>182</v>
      </c>
      <c r="E1145" s="126" t="s">
        <v>1430</v>
      </c>
      <c r="F1145" s="127" t="s">
        <v>1431</v>
      </c>
      <c r="G1145" s="128" t="s">
        <v>1053</v>
      </c>
      <c r="H1145" s="129">
        <v>5</v>
      </c>
      <c r="I1145" s="130"/>
      <c r="J1145" s="131">
        <f>ROUND(I1145*H1145,2)</f>
        <v>0</v>
      </c>
      <c r="K1145" s="127" t="s">
        <v>327</v>
      </c>
      <c r="L1145" s="32"/>
      <c r="M1145" s="132" t="s">
        <v>19</v>
      </c>
      <c r="N1145" s="133" t="s">
        <v>40</v>
      </c>
      <c r="P1145" s="134">
        <f>O1145*H1145</f>
        <v>0</v>
      </c>
      <c r="Q1145" s="134">
        <v>0</v>
      </c>
      <c r="R1145" s="134">
        <f>Q1145*H1145</f>
        <v>0</v>
      </c>
      <c r="S1145" s="134">
        <v>0</v>
      </c>
      <c r="T1145" s="135">
        <f>S1145*H1145</f>
        <v>0</v>
      </c>
      <c r="AR1145" s="136" t="s">
        <v>209</v>
      </c>
      <c r="AT1145" s="136" t="s">
        <v>182</v>
      </c>
      <c r="AU1145" s="136" t="s">
        <v>79</v>
      </c>
      <c r="AY1145" s="17" t="s">
        <v>181</v>
      </c>
      <c r="BE1145" s="137">
        <f>IF(N1145="základní",J1145,0)</f>
        <v>0</v>
      </c>
      <c r="BF1145" s="137">
        <f>IF(N1145="snížená",J1145,0)</f>
        <v>0</v>
      </c>
      <c r="BG1145" s="137">
        <f>IF(N1145="zákl. přenesená",J1145,0)</f>
        <v>0</v>
      </c>
      <c r="BH1145" s="137">
        <f>IF(N1145="sníž. přenesená",J1145,0)</f>
        <v>0</v>
      </c>
      <c r="BI1145" s="137">
        <f>IF(N1145="nulová",J1145,0)</f>
        <v>0</v>
      </c>
      <c r="BJ1145" s="17" t="s">
        <v>77</v>
      </c>
      <c r="BK1145" s="137">
        <f>ROUND(I1145*H1145,2)</f>
        <v>0</v>
      </c>
      <c r="BL1145" s="17" t="s">
        <v>209</v>
      </c>
      <c r="BM1145" s="136" t="s">
        <v>1448</v>
      </c>
    </row>
    <row r="1146" spans="2:65" s="1" customFormat="1" ht="11.25" x14ac:dyDescent="0.2">
      <c r="B1146" s="32"/>
      <c r="D1146" s="151" t="s">
        <v>328</v>
      </c>
      <c r="F1146" s="152" t="s">
        <v>1433</v>
      </c>
      <c r="I1146" s="140"/>
      <c r="L1146" s="32"/>
      <c r="M1146" s="141"/>
      <c r="T1146" s="53"/>
      <c r="AT1146" s="17" t="s">
        <v>328</v>
      </c>
      <c r="AU1146" s="17" t="s">
        <v>79</v>
      </c>
    </row>
    <row r="1147" spans="2:65" s="13" customFormat="1" ht="11.25" x14ac:dyDescent="0.2">
      <c r="B1147" s="159"/>
      <c r="D1147" s="138" t="s">
        <v>330</v>
      </c>
      <c r="E1147" s="160" t="s">
        <v>19</v>
      </c>
      <c r="F1147" s="161" t="s">
        <v>1449</v>
      </c>
      <c r="H1147" s="162">
        <v>5</v>
      </c>
      <c r="I1147" s="163"/>
      <c r="L1147" s="159"/>
      <c r="M1147" s="164"/>
      <c r="T1147" s="165"/>
      <c r="AT1147" s="160" t="s">
        <v>330</v>
      </c>
      <c r="AU1147" s="160" t="s">
        <v>79</v>
      </c>
      <c r="AV1147" s="13" t="s">
        <v>79</v>
      </c>
      <c r="AW1147" s="13" t="s">
        <v>31</v>
      </c>
      <c r="AX1147" s="13" t="s">
        <v>69</v>
      </c>
      <c r="AY1147" s="160" t="s">
        <v>181</v>
      </c>
    </row>
    <row r="1148" spans="2:65" s="14" customFormat="1" ht="11.25" x14ac:dyDescent="0.2">
      <c r="B1148" s="166"/>
      <c r="D1148" s="138" t="s">
        <v>330</v>
      </c>
      <c r="E1148" s="167" t="s">
        <v>19</v>
      </c>
      <c r="F1148" s="168" t="s">
        <v>333</v>
      </c>
      <c r="H1148" s="169">
        <v>5</v>
      </c>
      <c r="I1148" s="170"/>
      <c r="L1148" s="166"/>
      <c r="M1148" s="171"/>
      <c r="T1148" s="172"/>
      <c r="AT1148" s="167" t="s">
        <v>330</v>
      </c>
      <c r="AU1148" s="167" t="s">
        <v>79</v>
      </c>
      <c r="AV1148" s="14" t="s">
        <v>187</v>
      </c>
      <c r="AW1148" s="14" t="s">
        <v>31</v>
      </c>
      <c r="AX1148" s="14" t="s">
        <v>77</v>
      </c>
      <c r="AY1148" s="167" t="s">
        <v>181</v>
      </c>
    </row>
    <row r="1149" spans="2:65" s="10" customFormat="1" ht="22.9" customHeight="1" x14ac:dyDescent="0.2">
      <c r="B1149" s="115"/>
      <c r="D1149" s="116" t="s">
        <v>68</v>
      </c>
      <c r="E1149" s="149" t="s">
        <v>1450</v>
      </c>
      <c r="F1149" s="149" t="s">
        <v>1451</v>
      </c>
      <c r="I1149" s="118"/>
      <c r="J1149" s="150">
        <f>BK1149</f>
        <v>0</v>
      </c>
      <c r="L1149" s="115"/>
      <c r="M1149" s="120"/>
      <c r="P1149" s="121">
        <f>SUM(P1150:P1162)</f>
        <v>0</v>
      </c>
      <c r="R1149" s="121">
        <f>SUM(R1150:R1162)</f>
        <v>0</v>
      </c>
      <c r="T1149" s="122">
        <f>SUM(T1150:T1162)</f>
        <v>0</v>
      </c>
      <c r="AR1149" s="116" t="s">
        <v>77</v>
      </c>
      <c r="AT1149" s="123" t="s">
        <v>68</v>
      </c>
      <c r="AU1149" s="123" t="s">
        <v>77</v>
      </c>
      <c r="AY1149" s="116" t="s">
        <v>181</v>
      </c>
      <c r="BK1149" s="124">
        <f>SUM(BK1150:BK1162)</f>
        <v>0</v>
      </c>
    </row>
    <row r="1150" spans="2:65" s="1" customFormat="1" ht="24.2" customHeight="1" x14ac:dyDescent="0.2">
      <c r="B1150" s="32"/>
      <c r="C1150" s="125" t="s">
        <v>1452</v>
      </c>
      <c r="D1150" s="125" t="s">
        <v>182</v>
      </c>
      <c r="E1150" s="126" t="s">
        <v>1453</v>
      </c>
      <c r="F1150" s="127" t="s">
        <v>1454</v>
      </c>
      <c r="G1150" s="128" t="s">
        <v>636</v>
      </c>
      <c r="H1150" s="129">
        <v>50</v>
      </c>
      <c r="I1150" s="130"/>
      <c r="J1150" s="131">
        <f>ROUND(I1150*H1150,2)</f>
        <v>0</v>
      </c>
      <c r="K1150" s="127" t="s">
        <v>186</v>
      </c>
      <c r="L1150" s="32"/>
      <c r="M1150" s="132" t="s">
        <v>19</v>
      </c>
      <c r="N1150" s="133" t="s">
        <v>40</v>
      </c>
      <c r="P1150" s="134">
        <f>O1150*H1150</f>
        <v>0</v>
      </c>
      <c r="Q1150" s="134">
        <v>0</v>
      </c>
      <c r="R1150" s="134">
        <f>Q1150*H1150</f>
        <v>0</v>
      </c>
      <c r="S1150" s="134">
        <v>0</v>
      </c>
      <c r="T1150" s="135">
        <f>S1150*H1150</f>
        <v>0</v>
      </c>
      <c r="AR1150" s="136" t="s">
        <v>187</v>
      </c>
      <c r="AT1150" s="136" t="s">
        <v>182</v>
      </c>
      <c r="AU1150" s="136" t="s">
        <v>79</v>
      </c>
      <c r="AY1150" s="17" t="s">
        <v>181</v>
      </c>
      <c r="BE1150" s="137">
        <f>IF(N1150="základní",J1150,0)</f>
        <v>0</v>
      </c>
      <c r="BF1150" s="137">
        <f>IF(N1150="snížená",J1150,0)</f>
        <v>0</v>
      </c>
      <c r="BG1150" s="137">
        <f>IF(N1150="zákl. přenesená",J1150,0)</f>
        <v>0</v>
      </c>
      <c r="BH1150" s="137">
        <f>IF(N1150="sníž. přenesená",J1150,0)</f>
        <v>0</v>
      </c>
      <c r="BI1150" s="137">
        <f>IF(N1150="nulová",J1150,0)</f>
        <v>0</v>
      </c>
      <c r="BJ1150" s="17" t="s">
        <v>77</v>
      </c>
      <c r="BK1150" s="137">
        <f>ROUND(I1150*H1150,2)</f>
        <v>0</v>
      </c>
      <c r="BL1150" s="17" t="s">
        <v>187</v>
      </c>
      <c r="BM1150" s="136" t="s">
        <v>1455</v>
      </c>
    </row>
    <row r="1151" spans="2:65" s="1" customFormat="1" ht="87.75" x14ac:dyDescent="0.2">
      <c r="B1151" s="32"/>
      <c r="D1151" s="138" t="s">
        <v>214</v>
      </c>
      <c r="F1151" s="139" t="s">
        <v>1456</v>
      </c>
      <c r="I1151" s="140"/>
      <c r="L1151" s="32"/>
      <c r="M1151" s="141"/>
      <c r="T1151" s="53"/>
      <c r="AT1151" s="17" t="s">
        <v>214</v>
      </c>
      <c r="AU1151" s="17" t="s">
        <v>79</v>
      </c>
    </row>
    <row r="1152" spans="2:65" s="13" customFormat="1" ht="11.25" x14ac:dyDescent="0.2">
      <c r="B1152" s="159"/>
      <c r="D1152" s="138" t="s">
        <v>330</v>
      </c>
      <c r="E1152" s="160" t="s">
        <v>19</v>
      </c>
      <c r="F1152" s="161" t="s">
        <v>1457</v>
      </c>
      <c r="H1152" s="162">
        <v>50</v>
      </c>
      <c r="I1152" s="163"/>
      <c r="L1152" s="159"/>
      <c r="M1152" s="164"/>
      <c r="T1152" s="165"/>
      <c r="AT1152" s="160" t="s">
        <v>330</v>
      </c>
      <c r="AU1152" s="160" t="s">
        <v>79</v>
      </c>
      <c r="AV1152" s="13" t="s">
        <v>79</v>
      </c>
      <c r="AW1152" s="13" t="s">
        <v>31</v>
      </c>
      <c r="AX1152" s="13" t="s">
        <v>69</v>
      </c>
      <c r="AY1152" s="160" t="s">
        <v>181</v>
      </c>
    </row>
    <row r="1153" spans="2:65" s="14" customFormat="1" ht="11.25" x14ac:dyDescent="0.2">
      <c r="B1153" s="166"/>
      <c r="D1153" s="138" t="s">
        <v>330</v>
      </c>
      <c r="E1153" s="167" t="s">
        <v>19</v>
      </c>
      <c r="F1153" s="168" t="s">
        <v>333</v>
      </c>
      <c r="H1153" s="169">
        <v>50</v>
      </c>
      <c r="I1153" s="170"/>
      <c r="L1153" s="166"/>
      <c r="M1153" s="171"/>
      <c r="T1153" s="172"/>
      <c r="AT1153" s="167" t="s">
        <v>330</v>
      </c>
      <c r="AU1153" s="167" t="s">
        <v>79</v>
      </c>
      <c r="AV1153" s="14" t="s">
        <v>187</v>
      </c>
      <c r="AW1153" s="14" t="s">
        <v>31</v>
      </c>
      <c r="AX1153" s="14" t="s">
        <v>77</v>
      </c>
      <c r="AY1153" s="167" t="s">
        <v>181</v>
      </c>
    </row>
    <row r="1154" spans="2:65" s="1" customFormat="1" ht="24.2" customHeight="1" x14ac:dyDescent="0.2">
      <c r="B1154" s="32"/>
      <c r="C1154" s="125" t="s">
        <v>836</v>
      </c>
      <c r="D1154" s="125" t="s">
        <v>182</v>
      </c>
      <c r="E1154" s="126" t="s">
        <v>1458</v>
      </c>
      <c r="F1154" s="127" t="s">
        <v>1459</v>
      </c>
      <c r="G1154" s="128" t="s">
        <v>519</v>
      </c>
      <c r="H1154" s="129">
        <v>20</v>
      </c>
      <c r="I1154" s="130"/>
      <c r="J1154" s="131">
        <f>ROUND(I1154*H1154,2)</f>
        <v>0</v>
      </c>
      <c r="K1154" s="127" t="s">
        <v>186</v>
      </c>
      <c r="L1154" s="32"/>
      <c r="M1154" s="132" t="s">
        <v>19</v>
      </c>
      <c r="N1154" s="133" t="s">
        <v>40</v>
      </c>
      <c r="P1154" s="134">
        <f>O1154*H1154</f>
        <v>0</v>
      </c>
      <c r="Q1154" s="134">
        <v>0</v>
      </c>
      <c r="R1154" s="134">
        <f>Q1154*H1154</f>
        <v>0</v>
      </c>
      <c r="S1154" s="134">
        <v>0</v>
      </c>
      <c r="T1154" s="135">
        <f>S1154*H1154</f>
        <v>0</v>
      </c>
      <c r="AR1154" s="136" t="s">
        <v>187</v>
      </c>
      <c r="AT1154" s="136" t="s">
        <v>182</v>
      </c>
      <c r="AU1154" s="136" t="s">
        <v>79</v>
      </c>
      <c r="AY1154" s="17" t="s">
        <v>181</v>
      </c>
      <c r="BE1154" s="137">
        <f>IF(N1154="základní",J1154,0)</f>
        <v>0</v>
      </c>
      <c r="BF1154" s="137">
        <f>IF(N1154="snížená",J1154,0)</f>
        <v>0</v>
      </c>
      <c r="BG1154" s="137">
        <f>IF(N1154="zákl. přenesená",J1154,0)</f>
        <v>0</v>
      </c>
      <c r="BH1154" s="137">
        <f>IF(N1154="sníž. přenesená",J1154,0)</f>
        <v>0</v>
      </c>
      <c r="BI1154" s="137">
        <f>IF(N1154="nulová",J1154,0)</f>
        <v>0</v>
      </c>
      <c r="BJ1154" s="17" t="s">
        <v>77</v>
      </c>
      <c r="BK1154" s="137">
        <f>ROUND(I1154*H1154,2)</f>
        <v>0</v>
      </c>
      <c r="BL1154" s="17" t="s">
        <v>187</v>
      </c>
      <c r="BM1154" s="136" t="s">
        <v>1460</v>
      </c>
    </row>
    <row r="1155" spans="2:65" s="1" customFormat="1" ht="58.5" x14ac:dyDescent="0.2">
      <c r="B1155" s="32"/>
      <c r="D1155" s="138" t="s">
        <v>214</v>
      </c>
      <c r="F1155" s="139" t="s">
        <v>1461</v>
      </c>
      <c r="I1155" s="140"/>
      <c r="L1155" s="32"/>
      <c r="M1155" s="141"/>
      <c r="T1155" s="53"/>
      <c r="AT1155" s="17" t="s">
        <v>214</v>
      </c>
      <c r="AU1155" s="17" t="s">
        <v>79</v>
      </c>
    </row>
    <row r="1156" spans="2:65" s="13" customFormat="1" ht="11.25" x14ac:dyDescent="0.2">
      <c r="B1156" s="159"/>
      <c r="D1156" s="138" t="s">
        <v>330</v>
      </c>
      <c r="E1156" s="160" t="s">
        <v>19</v>
      </c>
      <c r="F1156" s="161" t="s">
        <v>1462</v>
      </c>
      <c r="H1156" s="162">
        <v>20</v>
      </c>
      <c r="I1156" s="163"/>
      <c r="L1156" s="159"/>
      <c r="M1156" s="164"/>
      <c r="T1156" s="165"/>
      <c r="AT1156" s="160" t="s">
        <v>330</v>
      </c>
      <c r="AU1156" s="160" t="s">
        <v>79</v>
      </c>
      <c r="AV1156" s="13" t="s">
        <v>79</v>
      </c>
      <c r="AW1156" s="13" t="s">
        <v>31</v>
      </c>
      <c r="AX1156" s="13" t="s">
        <v>69</v>
      </c>
      <c r="AY1156" s="160" t="s">
        <v>181</v>
      </c>
    </row>
    <row r="1157" spans="2:65" s="14" customFormat="1" ht="11.25" x14ac:dyDescent="0.2">
      <c r="B1157" s="166"/>
      <c r="D1157" s="138" t="s">
        <v>330</v>
      </c>
      <c r="E1157" s="167" t="s">
        <v>19</v>
      </c>
      <c r="F1157" s="168" t="s">
        <v>333</v>
      </c>
      <c r="H1157" s="169">
        <v>20</v>
      </c>
      <c r="I1157" s="170"/>
      <c r="L1157" s="166"/>
      <c r="M1157" s="171"/>
      <c r="T1157" s="172"/>
      <c r="AT1157" s="167" t="s">
        <v>330</v>
      </c>
      <c r="AU1157" s="167" t="s">
        <v>79</v>
      </c>
      <c r="AV1157" s="14" t="s">
        <v>187</v>
      </c>
      <c r="AW1157" s="14" t="s">
        <v>31</v>
      </c>
      <c r="AX1157" s="14" t="s">
        <v>77</v>
      </c>
      <c r="AY1157" s="167" t="s">
        <v>181</v>
      </c>
    </row>
    <row r="1158" spans="2:65" s="1" customFormat="1" ht="16.5" customHeight="1" x14ac:dyDescent="0.2">
      <c r="B1158" s="32"/>
      <c r="C1158" s="125" t="s">
        <v>1463</v>
      </c>
      <c r="D1158" s="125" t="s">
        <v>182</v>
      </c>
      <c r="E1158" s="126" t="s">
        <v>1464</v>
      </c>
      <c r="F1158" s="127" t="s">
        <v>1465</v>
      </c>
      <c r="G1158" s="128" t="s">
        <v>1053</v>
      </c>
      <c r="H1158" s="129">
        <v>5</v>
      </c>
      <c r="I1158" s="130"/>
      <c r="J1158" s="131">
        <f>ROUND(I1158*H1158,2)</f>
        <v>0</v>
      </c>
      <c r="K1158" s="127" t="s">
        <v>327</v>
      </c>
      <c r="L1158" s="32"/>
      <c r="M1158" s="132" t="s">
        <v>19</v>
      </c>
      <c r="N1158" s="133" t="s">
        <v>40</v>
      </c>
      <c r="P1158" s="134">
        <f>O1158*H1158</f>
        <v>0</v>
      </c>
      <c r="Q1158" s="134">
        <v>0</v>
      </c>
      <c r="R1158" s="134">
        <f>Q1158*H1158</f>
        <v>0</v>
      </c>
      <c r="S1158" s="134">
        <v>0</v>
      </c>
      <c r="T1158" s="135">
        <f>S1158*H1158</f>
        <v>0</v>
      </c>
      <c r="AR1158" s="136" t="s">
        <v>187</v>
      </c>
      <c r="AT1158" s="136" t="s">
        <v>182</v>
      </c>
      <c r="AU1158" s="136" t="s">
        <v>79</v>
      </c>
      <c r="AY1158" s="17" t="s">
        <v>181</v>
      </c>
      <c r="BE1158" s="137">
        <f>IF(N1158="základní",J1158,0)</f>
        <v>0</v>
      </c>
      <c r="BF1158" s="137">
        <f>IF(N1158="snížená",J1158,0)</f>
        <v>0</v>
      </c>
      <c r="BG1158" s="137">
        <f>IF(N1158="zákl. přenesená",J1158,0)</f>
        <v>0</v>
      </c>
      <c r="BH1158" s="137">
        <f>IF(N1158="sníž. přenesená",J1158,0)</f>
        <v>0</v>
      </c>
      <c r="BI1158" s="137">
        <f>IF(N1158="nulová",J1158,0)</f>
        <v>0</v>
      </c>
      <c r="BJ1158" s="17" t="s">
        <v>77</v>
      </c>
      <c r="BK1158" s="137">
        <f>ROUND(I1158*H1158,2)</f>
        <v>0</v>
      </c>
      <c r="BL1158" s="17" t="s">
        <v>187</v>
      </c>
      <c r="BM1158" s="136" t="s">
        <v>1466</v>
      </c>
    </row>
    <row r="1159" spans="2:65" s="1" customFormat="1" ht="11.25" x14ac:dyDescent="0.2">
      <c r="B1159" s="32"/>
      <c r="D1159" s="151" t="s">
        <v>328</v>
      </c>
      <c r="F1159" s="152" t="s">
        <v>1467</v>
      </c>
      <c r="I1159" s="140"/>
      <c r="L1159" s="32"/>
      <c r="M1159" s="141"/>
      <c r="T1159" s="53"/>
      <c r="AT1159" s="17" t="s">
        <v>328</v>
      </c>
      <c r="AU1159" s="17" t="s">
        <v>79</v>
      </c>
    </row>
    <row r="1160" spans="2:65" s="1" customFormat="1" ht="19.5" x14ac:dyDescent="0.2">
      <c r="B1160" s="32"/>
      <c r="D1160" s="138" t="s">
        <v>214</v>
      </c>
      <c r="F1160" s="139" t="s">
        <v>1263</v>
      </c>
      <c r="I1160" s="140"/>
      <c r="L1160" s="32"/>
      <c r="M1160" s="141"/>
      <c r="T1160" s="53"/>
      <c r="AT1160" s="17" t="s">
        <v>214</v>
      </c>
      <c r="AU1160" s="17" t="s">
        <v>79</v>
      </c>
    </row>
    <row r="1161" spans="2:65" s="13" customFormat="1" ht="11.25" x14ac:dyDescent="0.2">
      <c r="B1161" s="159"/>
      <c r="D1161" s="138" t="s">
        <v>330</v>
      </c>
      <c r="E1161" s="160" t="s">
        <v>19</v>
      </c>
      <c r="F1161" s="161" t="s">
        <v>1468</v>
      </c>
      <c r="H1161" s="162">
        <v>5</v>
      </c>
      <c r="I1161" s="163"/>
      <c r="L1161" s="159"/>
      <c r="M1161" s="164"/>
      <c r="T1161" s="165"/>
      <c r="AT1161" s="160" t="s">
        <v>330</v>
      </c>
      <c r="AU1161" s="160" t="s">
        <v>79</v>
      </c>
      <c r="AV1161" s="13" t="s">
        <v>79</v>
      </c>
      <c r="AW1161" s="13" t="s">
        <v>31</v>
      </c>
      <c r="AX1161" s="13" t="s">
        <v>69</v>
      </c>
      <c r="AY1161" s="160" t="s">
        <v>181</v>
      </c>
    </row>
    <row r="1162" spans="2:65" s="14" customFormat="1" ht="11.25" x14ac:dyDescent="0.2">
      <c r="B1162" s="166"/>
      <c r="D1162" s="138" t="s">
        <v>330</v>
      </c>
      <c r="E1162" s="167" t="s">
        <v>19</v>
      </c>
      <c r="F1162" s="168" t="s">
        <v>333</v>
      </c>
      <c r="H1162" s="169">
        <v>5</v>
      </c>
      <c r="I1162" s="170"/>
      <c r="L1162" s="166"/>
      <c r="M1162" s="171"/>
      <c r="T1162" s="172"/>
      <c r="AT1162" s="167" t="s">
        <v>330</v>
      </c>
      <c r="AU1162" s="167" t="s">
        <v>79</v>
      </c>
      <c r="AV1162" s="14" t="s">
        <v>187</v>
      </c>
      <c r="AW1162" s="14" t="s">
        <v>31</v>
      </c>
      <c r="AX1162" s="14" t="s">
        <v>77</v>
      </c>
      <c r="AY1162" s="167" t="s">
        <v>181</v>
      </c>
    </row>
    <row r="1163" spans="2:65" s="10" customFormat="1" ht="22.9" customHeight="1" x14ac:dyDescent="0.2">
      <c r="B1163" s="115"/>
      <c r="D1163" s="116" t="s">
        <v>68</v>
      </c>
      <c r="E1163" s="149" t="s">
        <v>1469</v>
      </c>
      <c r="F1163" s="149" t="s">
        <v>1470</v>
      </c>
      <c r="I1163" s="118"/>
      <c r="J1163" s="150">
        <f>BK1163</f>
        <v>0</v>
      </c>
      <c r="L1163" s="115"/>
      <c r="M1163" s="120"/>
      <c r="P1163" s="121">
        <f>SUM(P1164:P1184)</f>
        <v>0</v>
      </c>
      <c r="R1163" s="121">
        <f>SUM(R1164:R1184)</f>
        <v>0</v>
      </c>
      <c r="T1163" s="122">
        <f>SUM(T1164:T1184)</f>
        <v>0</v>
      </c>
      <c r="AR1163" s="116" t="s">
        <v>79</v>
      </c>
      <c r="AT1163" s="123" t="s">
        <v>68</v>
      </c>
      <c r="AU1163" s="123" t="s">
        <v>77</v>
      </c>
      <c r="AY1163" s="116" t="s">
        <v>181</v>
      </c>
      <c r="BK1163" s="124">
        <f>SUM(BK1164:BK1184)</f>
        <v>0</v>
      </c>
    </row>
    <row r="1164" spans="2:65" s="1" customFormat="1" ht="24.2" customHeight="1" x14ac:dyDescent="0.2">
      <c r="B1164" s="32"/>
      <c r="C1164" s="125" t="s">
        <v>842</v>
      </c>
      <c r="D1164" s="125" t="s">
        <v>182</v>
      </c>
      <c r="E1164" s="126" t="s">
        <v>1471</v>
      </c>
      <c r="F1164" s="127" t="s">
        <v>1472</v>
      </c>
      <c r="G1164" s="128" t="s">
        <v>636</v>
      </c>
      <c r="H1164" s="129">
        <v>150</v>
      </c>
      <c r="I1164" s="130"/>
      <c r="J1164" s="131">
        <f>ROUND(I1164*H1164,2)</f>
        <v>0</v>
      </c>
      <c r="K1164" s="127" t="s">
        <v>186</v>
      </c>
      <c r="L1164" s="32"/>
      <c r="M1164" s="132" t="s">
        <v>19</v>
      </c>
      <c r="N1164" s="133" t="s">
        <v>40</v>
      </c>
      <c r="P1164" s="134">
        <f>O1164*H1164</f>
        <v>0</v>
      </c>
      <c r="Q1164" s="134">
        <v>0</v>
      </c>
      <c r="R1164" s="134">
        <f>Q1164*H1164</f>
        <v>0</v>
      </c>
      <c r="S1164" s="134">
        <v>0</v>
      </c>
      <c r="T1164" s="135">
        <f>S1164*H1164</f>
        <v>0</v>
      </c>
      <c r="AR1164" s="136" t="s">
        <v>209</v>
      </c>
      <c r="AT1164" s="136" t="s">
        <v>182</v>
      </c>
      <c r="AU1164" s="136" t="s">
        <v>79</v>
      </c>
      <c r="AY1164" s="17" t="s">
        <v>181</v>
      </c>
      <c r="BE1164" s="137">
        <f>IF(N1164="základní",J1164,0)</f>
        <v>0</v>
      </c>
      <c r="BF1164" s="137">
        <f>IF(N1164="snížená",J1164,0)</f>
        <v>0</v>
      </c>
      <c r="BG1164" s="137">
        <f>IF(N1164="zákl. přenesená",J1164,0)</f>
        <v>0</v>
      </c>
      <c r="BH1164" s="137">
        <f>IF(N1164="sníž. přenesená",J1164,0)</f>
        <v>0</v>
      </c>
      <c r="BI1164" s="137">
        <f>IF(N1164="nulová",J1164,0)</f>
        <v>0</v>
      </c>
      <c r="BJ1164" s="17" t="s">
        <v>77</v>
      </c>
      <c r="BK1164" s="137">
        <f>ROUND(I1164*H1164,2)</f>
        <v>0</v>
      </c>
      <c r="BL1164" s="17" t="s">
        <v>209</v>
      </c>
      <c r="BM1164" s="136" t="s">
        <v>1473</v>
      </c>
    </row>
    <row r="1165" spans="2:65" s="1" customFormat="1" ht="87.75" x14ac:dyDescent="0.2">
      <c r="B1165" s="32"/>
      <c r="D1165" s="138" t="s">
        <v>214</v>
      </c>
      <c r="F1165" s="139" t="s">
        <v>1474</v>
      </c>
      <c r="I1165" s="140"/>
      <c r="L1165" s="32"/>
      <c r="M1165" s="141"/>
      <c r="T1165" s="53"/>
      <c r="AT1165" s="17" t="s">
        <v>214</v>
      </c>
      <c r="AU1165" s="17" t="s">
        <v>79</v>
      </c>
    </row>
    <row r="1166" spans="2:65" s="13" customFormat="1" ht="11.25" x14ac:dyDescent="0.2">
      <c r="B1166" s="159"/>
      <c r="D1166" s="138" t="s">
        <v>330</v>
      </c>
      <c r="E1166" s="160" t="s">
        <v>19</v>
      </c>
      <c r="F1166" s="161" t="s">
        <v>1475</v>
      </c>
      <c r="H1166" s="162">
        <v>150</v>
      </c>
      <c r="I1166" s="163"/>
      <c r="L1166" s="159"/>
      <c r="M1166" s="164"/>
      <c r="T1166" s="165"/>
      <c r="AT1166" s="160" t="s">
        <v>330</v>
      </c>
      <c r="AU1166" s="160" t="s">
        <v>79</v>
      </c>
      <c r="AV1166" s="13" t="s">
        <v>79</v>
      </c>
      <c r="AW1166" s="13" t="s">
        <v>31</v>
      </c>
      <c r="AX1166" s="13" t="s">
        <v>69</v>
      </c>
      <c r="AY1166" s="160" t="s">
        <v>181</v>
      </c>
    </row>
    <row r="1167" spans="2:65" s="14" customFormat="1" ht="11.25" x14ac:dyDescent="0.2">
      <c r="B1167" s="166"/>
      <c r="D1167" s="138" t="s">
        <v>330</v>
      </c>
      <c r="E1167" s="167" t="s">
        <v>19</v>
      </c>
      <c r="F1167" s="168" t="s">
        <v>333</v>
      </c>
      <c r="H1167" s="169">
        <v>150</v>
      </c>
      <c r="I1167" s="170"/>
      <c r="L1167" s="166"/>
      <c r="M1167" s="171"/>
      <c r="T1167" s="172"/>
      <c r="AT1167" s="167" t="s">
        <v>330</v>
      </c>
      <c r="AU1167" s="167" t="s">
        <v>79</v>
      </c>
      <c r="AV1167" s="14" t="s">
        <v>187</v>
      </c>
      <c r="AW1167" s="14" t="s">
        <v>31</v>
      </c>
      <c r="AX1167" s="14" t="s">
        <v>77</v>
      </c>
      <c r="AY1167" s="167" t="s">
        <v>181</v>
      </c>
    </row>
    <row r="1168" spans="2:65" s="1" customFormat="1" ht="24.2" customHeight="1" x14ac:dyDescent="0.2">
      <c r="B1168" s="32"/>
      <c r="C1168" s="125" t="s">
        <v>1476</v>
      </c>
      <c r="D1168" s="125" t="s">
        <v>182</v>
      </c>
      <c r="E1168" s="126" t="s">
        <v>1477</v>
      </c>
      <c r="F1168" s="127" t="s">
        <v>1478</v>
      </c>
      <c r="G1168" s="128" t="s">
        <v>636</v>
      </c>
      <c r="H1168" s="129">
        <v>150</v>
      </c>
      <c r="I1168" s="130"/>
      <c r="J1168" s="131">
        <f>ROUND(I1168*H1168,2)</f>
        <v>0</v>
      </c>
      <c r="K1168" s="127" t="s">
        <v>186</v>
      </c>
      <c r="L1168" s="32"/>
      <c r="M1168" s="132" t="s">
        <v>19</v>
      </c>
      <c r="N1168" s="133" t="s">
        <v>40</v>
      </c>
      <c r="P1168" s="134">
        <f>O1168*H1168</f>
        <v>0</v>
      </c>
      <c r="Q1168" s="134">
        <v>0</v>
      </c>
      <c r="R1168" s="134">
        <f>Q1168*H1168</f>
        <v>0</v>
      </c>
      <c r="S1168" s="134">
        <v>0</v>
      </c>
      <c r="T1168" s="135">
        <f>S1168*H1168</f>
        <v>0</v>
      </c>
      <c r="AR1168" s="136" t="s">
        <v>209</v>
      </c>
      <c r="AT1168" s="136" t="s">
        <v>182</v>
      </c>
      <c r="AU1168" s="136" t="s">
        <v>79</v>
      </c>
      <c r="AY1168" s="17" t="s">
        <v>181</v>
      </c>
      <c r="BE1168" s="137">
        <f>IF(N1168="základní",J1168,0)</f>
        <v>0</v>
      </c>
      <c r="BF1168" s="137">
        <f>IF(N1168="snížená",J1168,0)</f>
        <v>0</v>
      </c>
      <c r="BG1168" s="137">
        <f>IF(N1168="zákl. přenesená",J1168,0)</f>
        <v>0</v>
      </c>
      <c r="BH1168" s="137">
        <f>IF(N1168="sníž. přenesená",J1168,0)</f>
        <v>0</v>
      </c>
      <c r="BI1168" s="137">
        <f>IF(N1168="nulová",J1168,0)</f>
        <v>0</v>
      </c>
      <c r="BJ1168" s="17" t="s">
        <v>77</v>
      </c>
      <c r="BK1168" s="137">
        <f>ROUND(I1168*H1168,2)</f>
        <v>0</v>
      </c>
      <c r="BL1168" s="17" t="s">
        <v>209</v>
      </c>
      <c r="BM1168" s="136" t="s">
        <v>1479</v>
      </c>
    </row>
    <row r="1169" spans="2:65" s="1" customFormat="1" ht="87.75" x14ac:dyDescent="0.2">
      <c r="B1169" s="32"/>
      <c r="D1169" s="138" t="s">
        <v>214</v>
      </c>
      <c r="F1169" s="139" t="s">
        <v>1474</v>
      </c>
      <c r="I1169" s="140"/>
      <c r="L1169" s="32"/>
      <c r="M1169" s="141"/>
      <c r="T1169" s="53"/>
      <c r="AT1169" s="17" t="s">
        <v>214</v>
      </c>
      <c r="AU1169" s="17" t="s">
        <v>79</v>
      </c>
    </row>
    <row r="1170" spans="2:65" s="13" customFormat="1" ht="11.25" x14ac:dyDescent="0.2">
      <c r="B1170" s="159"/>
      <c r="D1170" s="138" t="s">
        <v>330</v>
      </c>
      <c r="E1170" s="160" t="s">
        <v>19</v>
      </c>
      <c r="F1170" s="161" t="s">
        <v>1475</v>
      </c>
      <c r="H1170" s="162">
        <v>150</v>
      </c>
      <c r="I1170" s="163"/>
      <c r="L1170" s="159"/>
      <c r="M1170" s="164"/>
      <c r="T1170" s="165"/>
      <c r="AT1170" s="160" t="s">
        <v>330</v>
      </c>
      <c r="AU1170" s="160" t="s">
        <v>79</v>
      </c>
      <c r="AV1170" s="13" t="s">
        <v>79</v>
      </c>
      <c r="AW1170" s="13" t="s">
        <v>31</v>
      </c>
      <c r="AX1170" s="13" t="s">
        <v>69</v>
      </c>
      <c r="AY1170" s="160" t="s">
        <v>181</v>
      </c>
    </row>
    <row r="1171" spans="2:65" s="14" customFormat="1" ht="11.25" x14ac:dyDescent="0.2">
      <c r="B1171" s="166"/>
      <c r="D1171" s="138" t="s">
        <v>330</v>
      </c>
      <c r="E1171" s="167" t="s">
        <v>19</v>
      </c>
      <c r="F1171" s="168" t="s">
        <v>333</v>
      </c>
      <c r="H1171" s="169">
        <v>150</v>
      </c>
      <c r="I1171" s="170"/>
      <c r="L1171" s="166"/>
      <c r="M1171" s="171"/>
      <c r="T1171" s="172"/>
      <c r="AT1171" s="167" t="s">
        <v>330</v>
      </c>
      <c r="AU1171" s="167" t="s">
        <v>79</v>
      </c>
      <c r="AV1171" s="14" t="s">
        <v>187</v>
      </c>
      <c r="AW1171" s="14" t="s">
        <v>31</v>
      </c>
      <c r="AX1171" s="14" t="s">
        <v>77</v>
      </c>
      <c r="AY1171" s="167" t="s">
        <v>181</v>
      </c>
    </row>
    <row r="1172" spans="2:65" s="1" customFormat="1" ht="16.5" customHeight="1" x14ac:dyDescent="0.2">
      <c r="B1172" s="32"/>
      <c r="C1172" s="125" t="s">
        <v>849</v>
      </c>
      <c r="D1172" s="125" t="s">
        <v>182</v>
      </c>
      <c r="E1172" s="126" t="s">
        <v>1480</v>
      </c>
      <c r="F1172" s="127" t="s">
        <v>1481</v>
      </c>
      <c r="G1172" s="128" t="s">
        <v>519</v>
      </c>
      <c r="H1172" s="129">
        <v>1</v>
      </c>
      <c r="I1172" s="130"/>
      <c r="J1172" s="131">
        <f>ROUND(I1172*H1172,2)</f>
        <v>0</v>
      </c>
      <c r="K1172" s="127" t="s">
        <v>186</v>
      </c>
      <c r="L1172" s="32"/>
      <c r="M1172" s="132" t="s">
        <v>19</v>
      </c>
      <c r="N1172" s="133" t="s">
        <v>40</v>
      </c>
      <c r="P1172" s="134">
        <f>O1172*H1172</f>
        <v>0</v>
      </c>
      <c r="Q1172" s="134">
        <v>0</v>
      </c>
      <c r="R1172" s="134">
        <f>Q1172*H1172</f>
        <v>0</v>
      </c>
      <c r="S1172" s="134">
        <v>0</v>
      </c>
      <c r="T1172" s="135">
        <f>S1172*H1172</f>
        <v>0</v>
      </c>
      <c r="AR1172" s="136" t="s">
        <v>209</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209</v>
      </c>
      <c r="BM1172" s="136" t="s">
        <v>1482</v>
      </c>
    </row>
    <row r="1173" spans="2:65" s="1" customFormat="1" ht="68.25" x14ac:dyDescent="0.2">
      <c r="B1173" s="32"/>
      <c r="D1173" s="138" t="s">
        <v>214</v>
      </c>
      <c r="F1173" s="139" t="s">
        <v>1483</v>
      </c>
      <c r="I1173" s="140"/>
      <c r="L1173" s="32"/>
      <c r="M1173" s="141"/>
      <c r="T1173" s="53"/>
      <c r="AT1173" s="17" t="s">
        <v>214</v>
      </c>
      <c r="AU1173" s="17" t="s">
        <v>79</v>
      </c>
    </row>
    <row r="1174" spans="2:65" s="13" customFormat="1" ht="11.25" x14ac:dyDescent="0.2">
      <c r="B1174" s="159"/>
      <c r="D1174" s="138" t="s">
        <v>330</v>
      </c>
      <c r="E1174" s="160" t="s">
        <v>19</v>
      </c>
      <c r="F1174" s="161" t="s">
        <v>1484</v>
      </c>
      <c r="H1174" s="162">
        <v>1</v>
      </c>
      <c r="I1174" s="163"/>
      <c r="L1174" s="159"/>
      <c r="M1174" s="164"/>
      <c r="T1174" s="165"/>
      <c r="AT1174" s="160" t="s">
        <v>330</v>
      </c>
      <c r="AU1174" s="160" t="s">
        <v>79</v>
      </c>
      <c r="AV1174" s="13" t="s">
        <v>79</v>
      </c>
      <c r="AW1174" s="13" t="s">
        <v>31</v>
      </c>
      <c r="AX1174" s="13" t="s">
        <v>69</v>
      </c>
      <c r="AY1174" s="160" t="s">
        <v>181</v>
      </c>
    </row>
    <row r="1175" spans="2:65" s="14" customFormat="1" ht="11.25" x14ac:dyDescent="0.2">
      <c r="B1175" s="166"/>
      <c r="D1175" s="138" t="s">
        <v>330</v>
      </c>
      <c r="E1175" s="167" t="s">
        <v>19</v>
      </c>
      <c r="F1175" s="168" t="s">
        <v>333</v>
      </c>
      <c r="H1175" s="169">
        <v>1</v>
      </c>
      <c r="I1175" s="170"/>
      <c r="L1175" s="166"/>
      <c r="M1175" s="171"/>
      <c r="T1175" s="172"/>
      <c r="AT1175" s="167" t="s">
        <v>330</v>
      </c>
      <c r="AU1175" s="167" t="s">
        <v>79</v>
      </c>
      <c r="AV1175" s="14" t="s">
        <v>187</v>
      </c>
      <c r="AW1175" s="14" t="s">
        <v>31</v>
      </c>
      <c r="AX1175" s="14" t="s">
        <v>77</v>
      </c>
      <c r="AY1175" s="167" t="s">
        <v>181</v>
      </c>
    </row>
    <row r="1176" spans="2:65" s="1" customFormat="1" ht="16.5" customHeight="1" x14ac:dyDescent="0.2">
      <c r="B1176" s="32"/>
      <c r="C1176" s="125" t="s">
        <v>1485</v>
      </c>
      <c r="D1176" s="125" t="s">
        <v>182</v>
      </c>
      <c r="E1176" s="126" t="s">
        <v>1486</v>
      </c>
      <c r="F1176" s="127" t="s">
        <v>1487</v>
      </c>
      <c r="G1176" s="128" t="s">
        <v>519</v>
      </c>
      <c r="H1176" s="129">
        <v>130</v>
      </c>
      <c r="I1176" s="130"/>
      <c r="J1176" s="131">
        <f>ROUND(I1176*H1176,2)</f>
        <v>0</v>
      </c>
      <c r="K1176" s="127" t="s">
        <v>186</v>
      </c>
      <c r="L1176" s="32"/>
      <c r="M1176" s="132" t="s">
        <v>19</v>
      </c>
      <c r="N1176" s="133" t="s">
        <v>40</v>
      </c>
      <c r="P1176" s="134">
        <f>O1176*H1176</f>
        <v>0</v>
      </c>
      <c r="Q1176" s="134">
        <v>0</v>
      </c>
      <c r="R1176" s="134">
        <f>Q1176*H1176</f>
        <v>0</v>
      </c>
      <c r="S1176" s="134">
        <v>0</v>
      </c>
      <c r="T1176" s="135">
        <f>S1176*H1176</f>
        <v>0</v>
      </c>
      <c r="AR1176" s="136" t="s">
        <v>209</v>
      </c>
      <c r="AT1176" s="136" t="s">
        <v>182</v>
      </c>
      <c r="AU1176" s="136" t="s">
        <v>79</v>
      </c>
      <c r="AY1176" s="17" t="s">
        <v>181</v>
      </c>
      <c r="BE1176" s="137">
        <f>IF(N1176="základní",J1176,0)</f>
        <v>0</v>
      </c>
      <c r="BF1176" s="137">
        <f>IF(N1176="snížená",J1176,0)</f>
        <v>0</v>
      </c>
      <c r="BG1176" s="137">
        <f>IF(N1176="zákl. přenesená",J1176,0)</f>
        <v>0</v>
      </c>
      <c r="BH1176" s="137">
        <f>IF(N1176="sníž. přenesená",J1176,0)</f>
        <v>0</v>
      </c>
      <c r="BI1176" s="137">
        <f>IF(N1176="nulová",J1176,0)</f>
        <v>0</v>
      </c>
      <c r="BJ1176" s="17" t="s">
        <v>77</v>
      </c>
      <c r="BK1176" s="137">
        <f>ROUND(I1176*H1176,2)</f>
        <v>0</v>
      </c>
      <c r="BL1176" s="17" t="s">
        <v>209</v>
      </c>
      <c r="BM1176" s="136" t="s">
        <v>1488</v>
      </c>
    </row>
    <row r="1177" spans="2:65" s="1" customFormat="1" ht="78" x14ac:dyDescent="0.2">
      <c r="B1177" s="32"/>
      <c r="D1177" s="138" t="s">
        <v>214</v>
      </c>
      <c r="F1177" s="139" t="s">
        <v>1489</v>
      </c>
      <c r="I1177" s="140"/>
      <c r="L1177" s="32"/>
      <c r="M1177" s="141"/>
      <c r="T1177" s="53"/>
      <c r="AT1177" s="17" t="s">
        <v>214</v>
      </c>
      <c r="AU1177" s="17" t="s">
        <v>79</v>
      </c>
    </row>
    <row r="1178" spans="2:65" s="13" customFormat="1" ht="11.25" x14ac:dyDescent="0.2">
      <c r="B1178" s="159"/>
      <c r="D1178" s="138" t="s">
        <v>330</v>
      </c>
      <c r="E1178" s="160" t="s">
        <v>19</v>
      </c>
      <c r="F1178" s="161" t="s">
        <v>1490</v>
      </c>
      <c r="H1178" s="162">
        <v>130</v>
      </c>
      <c r="I1178" s="163"/>
      <c r="L1178" s="159"/>
      <c r="M1178" s="164"/>
      <c r="T1178" s="165"/>
      <c r="AT1178" s="160" t="s">
        <v>330</v>
      </c>
      <c r="AU1178" s="160" t="s">
        <v>79</v>
      </c>
      <c r="AV1178" s="13" t="s">
        <v>79</v>
      </c>
      <c r="AW1178" s="13" t="s">
        <v>31</v>
      </c>
      <c r="AX1178" s="13" t="s">
        <v>69</v>
      </c>
      <c r="AY1178" s="160" t="s">
        <v>181</v>
      </c>
    </row>
    <row r="1179" spans="2:65" s="14" customFormat="1" ht="11.25" x14ac:dyDescent="0.2">
      <c r="B1179" s="166"/>
      <c r="D1179" s="138" t="s">
        <v>330</v>
      </c>
      <c r="E1179" s="167" t="s">
        <v>19</v>
      </c>
      <c r="F1179" s="168" t="s">
        <v>333</v>
      </c>
      <c r="H1179" s="169">
        <v>130</v>
      </c>
      <c r="I1179" s="170"/>
      <c r="L1179" s="166"/>
      <c r="M1179" s="171"/>
      <c r="T1179" s="172"/>
      <c r="AT1179" s="167" t="s">
        <v>330</v>
      </c>
      <c r="AU1179" s="167" t="s">
        <v>79</v>
      </c>
      <c r="AV1179" s="14" t="s">
        <v>187</v>
      </c>
      <c r="AW1179" s="14" t="s">
        <v>31</v>
      </c>
      <c r="AX1179" s="14" t="s">
        <v>77</v>
      </c>
      <c r="AY1179" s="167" t="s">
        <v>181</v>
      </c>
    </row>
    <row r="1180" spans="2:65" s="1" customFormat="1" ht="16.5" customHeight="1" x14ac:dyDescent="0.2">
      <c r="B1180" s="32"/>
      <c r="C1180" s="125" t="s">
        <v>856</v>
      </c>
      <c r="D1180" s="125" t="s">
        <v>182</v>
      </c>
      <c r="E1180" s="126" t="s">
        <v>1464</v>
      </c>
      <c r="F1180" s="127" t="s">
        <v>1465</v>
      </c>
      <c r="G1180" s="128" t="s">
        <v>1053</v>
      </c>
      <c r="H1180" s="129">
        <v>10</v>
      </c>
      <c r="I1180" s="130"/>
      <c r="J1180" s="131">
        <f>ROUND(I1180*H1180,2)</f>
        <v>0</v>
      </c>
      <c r="K1180" s="127" t="s">
        <v>327</v>
      </c>
      <c r="L1180" s="32"/>
      <c r="M1180" s="132" t="s">
        <v>19</v>
      </c>
      <c r="N1180" s="133" t="s">
        <v>40</v>
      </c>
      <c r="P1180" s="134">
        <f>O1180*H1180</f>
        <v>0</v>
      </c>
      <c r="Q1180" s="134">
        <v>0</v>
      </c>
      <c r="R1180" s="134">
        <f>Q1180*H1180</f>
        <v>0</v>
      </c>
      <c r="S1180" s="134">
        <v>0</v>
      </c>
      <c r="T1180" s="135">
        <f>S1180*H1180</f>
        <v>0</v>
      </c>
      <c r="AR1180" s="136" t="s">
        <v>209</v>
      </c>
      <c r="AT1180" s="136" t="s">
        <v>182</v>
      </c>
      <c r="AU1180" s="136" t="s">
        <v>79</v>
      </c>
      <c r="AY1180" s="17" t="s">
        <v>181</v>
      </c>
      <c r="BE1180" s="137">
        <f>IF(N1180="základní",J1180,0)</f>
        <v>0</v>
      </c>
      <c r="BF1180" s="137">
        <f>IF(N1180="snížená",J1180,0)</f>
        <v>0</v>
      </c>
      <c r="BG1180" s="137">
        <f>IF(N1180="zákl. přenesená",J1180,0)</f>
        <v>0</v>
      </c>
      <c r="BH1180" s="137">
        <f>IF(N1180="sníž. přenesená",J1180,0)</f>
        <v>0</v>
      </c>
      <c r="BI1180" s="137">
        <f>IF(N1180="nulová",J1180,0)</f>
        <v>0</v>
      </c>
      <c r="BJ1180" s="17" t="s">
        <v>77</v>
      </c>
      <c r="BK1180" s="137">
        <f>ROUND(I1180*H1180,2)</f>
        <v>0</v>
      </c>
      <c r="BL1180" s="17" t="s">
        <v>209</v>
      </c>
      <c r="BM1180" s="136" t="s">
        <v>1491</v>
      </c>
    </row>
    <row r="1181" spans="2:65" s="1" customFormat="1" ht="11.25" x14ac:dyDescent="0.2">
      <c r="B1181" s="32"/>
      <c r="D1181" s="151" t="s">
        <v>328</v>
      </c>
      <c r="F1181" s="152" t="s">
        <v>1467</v>
      </c>
      <c r="I1181" s="140"/>
      <c r="L1181" s="32"/>
      <c r="M1181" s="141"/>
      <c r="T1181" s="53"/>
      <c r="AT1181" s="17" t="s">
        <v>328</v>
      </c>
      <c r="AU1181" s="17" t="s">
        <v>79</v>
      </c>
    </row>
    <row r="1182" spans="2:65" s="1" customFormat="1" ht="19.5" x14ac:dyDescent="0.2">
      <c r="B1182" s="32"/>
      <c r="D1182" s="138" t="s">
        <v>214</v>
      </c>
      <c r="F1182" s="139" t="s">
        <v>1263</v>
      </c>
      <c r="I1182" s="140"/>
      <c r="L1182" s="32"/>
      <c r="M1182" s="141"/>
      <c r="T1182" s="53"/>
      <c r="AT1182" s="17" t="s">
        <v>214</v>
      </c>
      <c r="AU1182" s="17" t="s">
        <v>79</v>
      </c>
    </row>
    <row r="1183" spans="2:65" s="13" customFormat="1" ht="11.25" x14ac:dyDescent="0.2">
      <c r="B1183" s="159"/>
      <c r="D1183" s="138" t="s">
        <v>330</v>
      </c>
      <c r="E1183" s="160" t="s">
        <v>19</v>
      </c>
      <c r="F1183" s="161" t="s">
        <v>1492</v>
      </c>
      <c r="H1183" s="162">
        <v>10</v>
      </c>
      <c r="I1183" s="163"/>
      <c r="L1183" s="159"/>
      <c r="M1183" s="164"/>
      <c r="T1183" s="165"/>
      <c r="AT1183" s="160" t="s">
        <v>330</v>
      </c>
      <c r="AU1183" s="160" t="s">
        <v>79</v>
      </c>
      <c r="AV1183" s="13" t="s">
        <v>79</v>
      </c>
      <c r="AW1183" s="13" t="s">
        <v>31</v>
      </c>
      <c r="AX1183" s="13" t="s">
        <v>69</v>
      </c>
      <c r="AY1183" s="160" t="s">
        <v>181</v>
      </c>
    </row>
    <row r="1184" spans="2:65" s="14" customFormat="1" ht="11.25" x14ac:dyDescent="0.2">
      <c r="B1184" s="166"/>
      <c r="D1184" s="138" t="s">
        <v>330</v>
      </c>
      <c r="E1184" s="167" t="s">
        <v>19</v>
      </c>
      <c r="F1184" s="168" t="s">
        <v>333</v>
      </c>
      <c r="H1184" s="169">
        <v>10</v>
      </c>
      <c r="I1184" s="170"/>
      <c r="L1184" s="166"/>
      <c r="M1184" s="171"/>
      <c r="T1184" s="172"/>
      <c r="AT1184" s="167" t="s">
        <v>330</v>
      </c>
      <c r="AU1184" s="167" t="s">
        <v>79</v>
      </c>
      <c r="AV1184" s="14" t="s">
        <v>187</v>
      </c>
      <c r="AW1184" s="14" t="s">
        <v>31</v>
      </c>
      <c r="AX1184" s="14" t="s">
        <v>77</v>
      </c>
      <c r="AY1184" s="167" t="s">
        <v>181</v>
      </c>
    </row>
    <row r="1185" spans="2:65" s="10" customFormat="1" ht="22.9" customHeight="1" x14ac:dyDescent="0.2">
      <c r="B1185" s="115"/>
      <c r="D1185" s="116" t="s">
        <v>68</v>
      </c>
      <c r="E1185" s="149" t="s">
        <v>1493</v>
      </c>
      <c r="F1185" s="149" t="s">
        <v>1494</v>
      </c>
      <c r="I1185" s="118"/>
      <c r="J1185" s="150">
        <f>BK1185</f>
        <v>0</v>
      </c>
      <c r="L1185" s="115"/>
      <c r="M1185" s="120"/>
      <c r="P1185" s="121">
        <f>SUM(P1186:P1216)</f>
        <v>0</v>
      </c>
      <c r="R1185" s="121">
        <f>SUM(R1186:R1216)</f>
        <v>0</v>
      </c>
      <c r="T1185" s="122">
        <f>SUM(T1186:T1216)</f>
        <v>0</v>
      </c>
      <c r="AR1185" s="116" t="s">
        <v>79</v>
      </c>
      <c r="AT1185" s="123" t="s">
        <v>68</v>
      </c>
      <c r="AU1185" s="123" t="s">
        <v>77</v>
      </c>
      <c r="AY1185" s="116" t="s">
        <v>181</v>
      </c>
      <c r="BK1185" s="124">
        <f>SUM(BK1186:BK1216)</f>
        <v>0</v>
      </c>
    </row>
    <row r="1186" spans="2:65" s="1" customFormat="1" ht="16.5" customHeight="1" x14ac:dyDescent="0.2">
      <c r="B1186" s="32"/>
      <c r="C1186" s="125" t="s">
        <v>1495</v>
      </c>
      <c r="D1186" s="125" t="s">
        <v>182</v>
      </c>
      <c r="E1186" s="126" t="s">
        <v>1496</v>
      </c>
      <c r="F1186" s="127" t="s">
        <v>1497</v>
      </c>
      <c r="G1186" s="128" t="s">
        <v>510</v>
      </c>
      <c r="H1186" s="129">
        <v>33.04</v>
      </c>
      <c r="I1186" s="130"/>
      <c r="J1186" s="131">
        <f>ROUND(I1186*H1186,2)</f>
        <v>0</v>
      </c>
      <c r="K1186" s="127" t="s">
        <v>327</v>
      </c>
      <c r="L1186" s="32"/>
      <c r="M1186" s="132" t="s">
        <v>19</v>
      </c>
      <c r="N1186" s="133" t="s">
        <v>40</v>
      </c>
      <c r="P1186" s="134">
        <f>O1186*H1186</f>
        <v>0</v>
      </c>
      <c r="Q1186" s="134">
        <v>0</v>
      </c>
      <c r="R1186" s="134">
        <f>Q1186*H1186</f>
        <v>0</v>
      </c>
      <c r="S1186" s="134">
        <v>0</v>
      </c>
      <c r="T1186" s="135">
        <f>S1186*H1186</f>
        <v>0</v>
      </c>
      <c r="AR1186" s="136" t="s">
        <v>209</v>
      </c>
      <c r="AT1186" s="136" t="s">
        <v>182</v>
      </c>
      <c r="AU1186" s="136" t="s">
        <v>79</v>
      </c>
      <c r="AY1186" s="17" t="s">
        <v>181</v>
      </c>
      <c r="BE1186" s="137">
        <f>IF(N1186="základní",J1186,0)</f>
        <v>0</v>
      </c>
      <c r="BF1186" s="137">
        <f>IF(N1186="snížená",J1186,0)</f>
        <v>0</v>
      </c>
      <c r="BG1186" s="137">
        <f>IF(N1186="zákl. přenesená",J1186,0)</f>
        <v>0</v>
      </c>
      <c r="BH1186" s="137">
        <f>IF(N1186="sníž. přenesená",J1186,0)</f>
        <v>0</v>
      </c>
      <c r="BI1186" s="137">
        <f>IF(N1186="nulová",J1186,0)</f>
        <v>0</v>
      </c>
      <c r="BJ1186" s="17" t="s">
        <v>77</v>
      </c>
      <c r="BK1186" s="137">
        <f>ROUND(I1186*H1186,2)</f>
        <v>0</v>
      </c>
      <c r="BL1186" s="17" t="s">
        <v>209</v>
      </c>
      <c r="BM1186" s="136" t="s">
        <v>1498</v>
      </c>
    </row>
    <row r="1187" spans="2:65" s="1" customFormat="1" ht="11.25" x14ac:dyDescent="0.2">
      <c r="B1187" s="32"/>
      <c r="D1187" s="151" t="s">
        <v>328</v>
      </c>
      <c r="F1187" s="152" t="s">
        <v>1499</v>
      </c>
      <c r="I1187" s="140"/>
      <c r="L1187" s="32"/>
      <c r="M1187" s="141"/>
      <c r="T1187" s="53"/>
      <c r="AT1187" s="17" t="s">
        <v>328</v>
      </c>
      <c r="AU1187" s="17" t="s">
        <v>79</v>
      </c>
    </row>
    <row r="1188" spans="2:65" s="1" customFormat="1" ht="19.5" x14ac:dyDescent="0.2">
      <c r="B1188" s="32"/>
      <c r="D1188" s="138" t="s">
        <v>214</v>
      </c>
      <c r="F1188" s="139" t="s">
        <v>1500</v>
      </c>
      <c r="I1188" s="140"/>
      <c r="L1188" s="32"/>
      <c r="M1188" s="141"/>
      <c r="T1188" s="53"/>
      <c r="AT1188" s="17" t="s">
        <v>214</v>
      </c>
      <c r="AU1188" s="17" t="s">
        <v>79</v>
      </c>
    </row>
    <row r="1189" spans="2:65" s="12" customFormat="1" ht="11.25" x14ac:dyDescent="0.2">
      <c r="B1189" s="153"/>
      <c r="D1189" s="138" t="s">
        <v>330</v>
      </c>
      <c r="E1189" s="154" t="s">
        <v>19</v>
      </c>
      <c r="F1189" s="155" t="s">
        <v>1501</v>
      </c>
      <c r="H1189" s="154" t="s">
        <v>19</v>
      </c>
      <c r="I1189" s="156"/>
      <c r="L1189" s="153"/>
      <c r="M1189" s="157"/>
      <c r="T1189" s="158"/>
      <c r="AT1189" s="154" t="s">
        <v>330</v>
      </c>
      <c r="AU1189" s="154" t="s">
        <v>79</v>
      </c>
      <c r="AV1189" s="12" t="s">
        <v>77</v>
      </c>
      <c r="AW1189" s="12" t="s">
        <v>31</v>
      </c>
      <c r="AX1189" s="12" t="s">
        <v>69</v>
      </c>
      <c r="AY1189" s="154" t="s">
        <v>181</v>
      </c>
    </row>
    <row r="1190" spans="2:65" s="13" customFormat="1" ht="11.25" x14ac:dyDescent="0.2">
      <c r="B1190" s="159"/>
      <c r="D1190" s="138" t="s">
        <v>330</v>
      </c>
      <c r="E1190" s="160" t="s">
        <v>19</v>
      </c>
      <c r="F1190" s="161" t="s">
        <v>1502</v>
      </c>
      <c r="H1190" s="162">
        <v>33.04</v>
      </c>
      <c r="I1190" s="163"/>
      <c r="L1190" s="159"/>
      <c r="M1190" s="164"/>
      <c r="T1190" s="165"/>
      <c r="AT1190" s="160" t="s">
        <v>330</v>
      </c>
      <c r="AU1190" s="160" t="s">
        <v>79</v>
      </c>
      <c r="AV1190" s="13" t="s">
        <v>79</v>
      </c>
      <c r="AW1190" s="13" t="s">
        <v>31</v>
      </c>
      <c r="AX1190" s="13" t="s">
        <v>69</v>
      </c>
      <c r="AY1190" s="160" t="s">
        <v>181</v>
      </c>
    </row>
    <row r="1191" spans="2:65" s="14" customFormat="1" ht="11.25" x14ac:dyDescent="0.2">
      <c r="B1191" s="166"/>
      <c r="D1191" s="138" t="s">
        <v>330</v>
      </c>
      <c r="E1191" s="167" t="s">
        <v>19</v>
      </c>
      <c r="F1191" s="168" t="s">
        <v>333</v>
      </c>
      <c r="H1191" s="169">
        <v>33.04</v>
      </c>
      <c r="I1191" s="170"/>
      <c r="L1191" s="166"/>
      <c r="M1191" s="171"/>
      <c r="T1191" s="172"/>
      <c r="AT1191" s="167" t="s">
        <v>330</v>
      </c>
      <c r="AU1191" s="167" t="s">
        <v>79</v>
      </c>
      <c r="AV1191" s="14" t="s">
        <v>187</v>
      </c>
      <c r="AW1191" s="14" t="s">
        <v>31</v>
      </c>
      <c r="AX1191" s="14" t="s">
        <v>77</v>
      </c>
      <c r="AY1191" s="167" t="s">
        <v>181</v>
      </c>
    </row>
    <row r="1192" spans="2:65" s="1" customFormat="1" ht="16.5" customHeight="1" x14ac:dyDescent="0.2">
      <c r="B1192" s="32"/>
      <c r="C1192" s="125" t="s">
        <v>862</v>
      </c>
      <c r="D1192" s="125" t="s">
        <v>182</v>
      </c>
      <c r="E1192" s="126" t="s">
        <v>1503</v>
      </c>
      <c r="F1192" s="127" t="s">
        <v>1504</v>
      </c>
      <c r="G1192" s="128" t="s">
        <v>510</v>
      </c>
      <c r="H1192" s="129">
        <v>96.4</v>
      </c>
      <c r="I1192" s="130"/>
      <c r="J1192" s="131">
        <f>ROUND(I1192*H1192,2)</f>
        <v>0</v>
      </c>
      <c r="K1192" s="127" t="s">
        <v>327</v>
      </c>
      <c r="L1192" s="32"/>
      <c r="M1192" s="132" t="s">
        <v>19</v>
      </c>
      <c r="N1192" s="133" t="s">
        <v>40</v>
      </c>
      <c r="P1192" s="134">
        <f>O1192*H1192</f>
        <v>0</v>
      </c>
      <c r="Q1192" s="134">
        <v>0</v>
      </c>
      <c r="R1192" s="134">
        <f>Q1192*H1192</f>
        <v>0</v>
      </c>
      <c r="S1192" s="134">
        <v>0</v>
      </c>
      <c r="T1192" s="135">
        <f>S1192*H1192</f>
        <v>0</v>
      </c>
      <c r="AR1192" s="136" t="s">
        <v>209</v>
      </c>
      <c r="AT1192" s="136" t="s">
        <v>182</v>
      </c>
      <c r="AU1192" s="136" t="s">
        <v>79</v>
      </c>
      <c r="AY1192" s="17" t="s">
        <v>181</v>
      </c>
      <c r="BE1192" s="137">
        <f>IF(N1192="základní",J1192,0)</f>
        <v>0</v>
      </c>
      <c r="BF1192" s="137">
        <f>IF(N1192="snížená",J1192,0)</f>
        <v>0</v>
      </c>
      <c r="BG1192" s="137">
        <f>IF(N1192="zákl. přenesená",J1192,0)</f>
        <v>0</v>
      </c>
      <c r="BH1192" s="137">
        <f>IF(N1192="sníž. přenesená",J1192,0)</f>
        <v>0</v>
      </c>
      <c r="BI1192" s="137">
        <f>IF(N1192="nulová",J1192,0)</f>
        <v>0</v>
      </c>
      <c r="BJ1192" s="17" t="s">
        <v>77</v>
      </c>
      <c r="BK1192" s="137">
        <f>ROUND(I1192*H1192,2)</f>
        <v>0</v>
      </c>
      <c r="BL1192" s="17" t="s">
        <v>209</v>
      </c>
      <c r="BM1192" s="136" t="s">
        <v>1505</v>
      </c>
    </row>
    <row r="1193" spans="2:65" s="1" customFormat="1" ht="11.25" x14ac:dyDescent="0.2">
      <c r="B1193" s="32"/>
      <c r="D1193" s="151" t="s">
        <v>328</v>
      </c>
      <c r="F1193" s="152" t="s">
        <v>1506</v>
      </c>
      <c r="I1193" s="140"/>
      <c r="L1193" s="32"/>
      <c r="M1193" s="141"/>
      <c r="T1193" s="53"/>
      <c r="AT1193" s="17" t="s">
        <v>328</v>
      </c>
      <c r="AU1193" s="17" t="s">
        <v>79</v>
      </c>
    </row>
    <row r="1194" spans="2:65" s="1" customFormat="1" ht="19.5" x14ac:dyDescent="0.2">
      <c r="B1194" s="32"/>
      <c r="D1194" s="138" t="s">
        <v>214</v>
      </c>
      <c r="F1194" s="139" t="s">
        <v>1500</v>
      </c>
      <c r="I1194" s="140"/>
      <c r="L1194" s="32"/>
      <c r="M1194" s="141"/>
      <c r="T1194" s="53"/>
      <c r="AT1194" s="17" t="s">
        <v>214</v>
      </c>
      <c r="AU1194" s="17" t="s">
        <v>79</v>
      </c>
    </row>
    <row r="1195" spans="2:65" s="12" customFormat="1" ht="11.25" x14ac:dyDescent="0.2">
      <c r="B1195" s="153"/>
      <c r="D1195" s="138" t="s">
        <v>330</v>
      </c>
      <c r="E1195" s="154" t="s">
        <v>19</v>
      </c>
      <c r="F1195" s="155" t="s">
        <v>1507</v>
      </c>
      <c r="H1195" s="154" t="s">
        <v>19</v>
      </c>
      <c r="I1195" s="156"/>
      <c r="L1195" s="153"/>
      <c r="M1195" s="157"/>
      <c r="T1195" s="158"/>
      <c r="AT1195" s="154" t="s">
        <v>330</v>
      </c>
      <c r="AU1195" s="154" t="s">
        <v>79</v>
      </c>
      <c r="AV1195" s="12" t="s">
        <v>77</v>
      </c>
      <c r="AW1195" s="12" t="s">
        <v>31</v>
      </c>
      <c r="AX1195" s="12" t="s">
        <v>69</v>
      </c>
      <c r="AY1195" s="154" t="s">
        <v>181</v>
      </c>
    </row>
    <row r="1196" spans="2:65" s="13" customFormat="1" ht="11.25" x14ac:dyDescent="0.2">
      <c r="B1196" s="159"/>
      <c r="D1196" s="138" t="s">
        <v>330</v>
      </c>
      <c r="E1196" s="160" t="s">
        <v>19</v>
      </c>
      <c r="F1196" s="161" t="s">
        <v>1508</v>
      </c>
      <c r="H1196" s="162">
        <v>6.9749999999999996</v>
      </c>
      <c r="I1196" s="163"/>
      <c r="L1196" s="159"/>
      <c r="M1196" s="164"/>
      <c r="T1196" s="165"/>
      <c r="AT1196" s="160" t="s">
        <v>330</v>
      </c>
      <c r="AU1196" s="160" t="s">
        <v>79</v>
      </c>
      <c r="AV1196" s="13" t="s">
        <v>79</v>
      </c>
      <c r="AW1196" s="13" t="s">
        <v>31</v>
      </c>
      <c r="AX1196" s="13" t="s">
        <v>69</v>
      </c>
      <c r="AY1196" s="160" t="s">
        <v>181</v>
      </c>
    </row>
    <row r="1197" spans="2:65" s="13" customFormat="1" ht="11.25" x14ac:dyDescent="0.2">
      <c r="B1197" s="159"/>
      <c r="D1197" s="138" t="s">
        <v>330</v>
      </c>
      <c r="E1197" s="160" t="s">
        <v>19</v>
      </c>
      <c r="F1197" s="161" t="s">
        <v>1509</v>
      </c>
      <c r="H1197" s="162">
        <v>87.4</v>
      </c>
      <c r="I1197" s="163"/>
      <c r="L1197" s="159"/>
      <c r="M1197" s="164"/>
      <c r="T1197" s="165"/>
      <c r="AT1197" s="160" t="s">
        <v>330</v>
      </c>
      <c r="AU1197" s="160" t="s">
        <v>79</v>
      </c>
      <c r="AV1197" s="13" t="s">
        <v>79</v>
      </c>
      <c r="AW1197" s="13" t="s">
        <v>31</v>
      </c>
      <c r="AX1197" s="13" t="s">
        <v>69</v>
      </c>
      <c r="AY1197" s="160" t="s">
        <v>181</v>
      </c>
    </row>
    <row r="1198" spans="2:65" s="13" customFormat="1" ht="11.25" x14ac:dyDescent="0.2">
      <c r="B1198" s="159"/>
      <c r="D1198" s="138" t="s">
        <v>330</v>
      </c>
      <c r="E1198" s="160" t="s">
        <v>19</v>
      </c>
      <c r="F1198" s="161" t="s">
        <v>1510</v>
      </c>
      <c r="H1198" s="162">
        <v>2.0249999999999999</v>
      </c>
      <c r="I1198" s="163"/>
      <c r="L1198" s="159"/>
      <c r="M1198" s="164"/>
      <c r="T1198" s="165"/>
      <c r="AT1198" s="160" t="s">
        <v>330</v>
      </c>
      <c r="AU1198" s="160" t="s">
        <v>79</v>
      </c>
      <c r="AV1198" s="13" t="s">
        <v>79</v>
      </c>
      <c r="AW1198" s="13" t="s">
        <v>31</v>
      </c>
      <c r="AX1198" s="13" t="s">
        <v>69</v>
      </c>
      <c r="AY1198" s="160" t="s">
        <v>181</v>
      </c>
    </row>
    <row r="1199" spans="2:65" s="14" customFormat="1" ht="11.25" x14ac:dyDescent="0.2">
      <c r="B1199" s="166"/>
      <c r="D1199" s="138" t="s">
        <v>330</v>
      </c>
      <c r="E1199" s="167" t="s">
        <v>19</v>
      </c>
      <c r="F1199" s="168" t="s">
        <v>333</v>
      </c>
      <c r="H1199" s="169">
        <v>96.4</v>
      </c>
      <c r="I1199" s="170"/>
      <c r="L1199" s="166"/>
      <c r="M1199" s="171"/>
      <c r="T1199" s="172"/>
      <c r="AT1199" s="167" t="s">
        <v>330</v>
      </c>
      <c r="AU1199" s="167" t="s">
        <v>79</v>
      </c>
      <c r="AV1199" s="14" t="s">
        <v>187</v>
      </c>
      <c r="AW1199" s="14" t="s">
        <v>31</v>
      </c>
      <c r="AX1199" s="14" t="s">
        <v>77</v>
      </c>
      <c r="AY1199" s="167" t="s">
        <v>181</v>
      </c>
    </row>
    <row r="1200" spans="2:65" s="1" customFormat="1" ht="16.5" customHeight="1" x14ac:dyDescent="0.2">
      <c r="B1200" s="32"/>
      <c r="C1200" s="125" t="s">
        <v>1511</v>
      </c>
      <c r="D1200" s="125" t="s">
        <v>182</v>
      </c>
      <c r="E1200" s="126" t="s">
        <v>1512</v>
      </c>
      <c r="F1200" s="127" t="s">
        <v>1513</v>
      </c>
      <c r="G1200" s="128" t="s">
        <v>510</v>
      </c>
      <c r="H1200" s="129">
        <v>405.15</v>
      </c>
      <c r="I1200" s="130"/>
      <c r="J1200" s="131">
        <f>ROUND(I1200*H1200,2)</f>
        <v>0</v>
      </c>
      <c r="K1200" s="127" t="s">
        <v>186</v>
      </c>
      <c r="L1200" s="32"/>
      <c r="M1200" s="132" t="s">
        <v>19</v>
      </c>
      <c r="N1200" s="133" t="s">
        <v>40</v>
      </c>
      <c r="P1200" s="134">
        <f>O1200*H1200</f>
        <v>0</v>
      </c>
      <c r="Q1200" s="134">
        <v>0</v>
      </c>
      <c r="R1200" s="134">
        <f>Q1200*H1200</f>
        <v>0</v>
      </c>
      <c r="S1200" s="134">
        <v>0</v>
      </c>
      <c r="T1200" s="135">
        <f>S1200*H1200</f>
        <v>0</v>
      </c>
      <c r="AR1200" s="136" t="s">
        <v>209</v>
      </c>
      <c r="AT1200" s="136" t="s">
        <v>182</v>
      </c>
      <c r="AU1200" s="136" t="s">
        <v>79</v>
      </c>
      <c r="AY1200" s="17" t="s">
        <v>181</v>
      </c>
      <c r="BE1200" s="137">
        <f>IF(N1200="základní",J1200,0)</f>
        <v>0</v>
      </c>
      <c r="BF1200" s="137">
        <f>IF(N1200="snížená",J1200,0)</f>
        <v>0</v>
      </c>
      <c r="BG1200" s="137">
        <f>IF(N1200="zákl. přenesená",J1200,0)</f>
        <v>0</v>
      </c>
      <c r="BH1200" s="137">
        <f>IF(N1200="sníž. přenesená",J1200,0)</f>
        <v>0</v>
      </c>
      <c r="BI1200" s="137">
        <f>IF(N1200="nulová",J1200,0)</f>
        <v>0</v>
      </c>
      <c r="BJ1200" s="17" t="s">
        <v>77</v>
      </c>
      <c r="BK1200" s="137">
        <f>ROUND(I1200*H1200,2)</f>
        <v>0</v>
      </c>
      <c r="BL1200" s="17" t="s">
        <v>209</v>
      </c>
      <c r="BM1200" s="136" t="s">
        <v>1514</v>
      </c>
    </row>
    <row r="1201" spans="2:65" s="1" customFormat="1" ht="19.5" x14ac:dyDescent="0.2">
      <c r="B1201" s="32"/>
      <c r="D1201" s="138" t="s">
        <v>214</v>
      </c>
      <c r="F1201" s="139" t="s">
        <v>1515</v>
      </c>
      <c r="I1201" s="140"/>
      <c r="L1201" s="32"/>
      <c r="M1201" s="141"/>
      <c r="T1201" s="53"/>
      <c r="AT1201" s="17" t="s">
        <v>214</v>
      </c>
      <c r="AU1201" s="17" t="s">
        <v>79</v>
      </c>
    </row>
    <row r="1202" spans="2:65" s="12" customFormat="1" ht="11.25" x14ac:dyDescent="0.2">
      <c r="B1202" s="153"/>
      <c r="D1202" s="138" t="s">
        <v>330</v>
      </c>
      <c r="E1202" s="154" t="s">
        <v>19</v>
      </c>
      <c r="F1202" s="155" t="s">
        <v>1516</v>
      </c>
      <c r="H1202" s="154" t="s">
        <v>19</v>
      </c>
      <c r="I1202" s="156"/>
      <c r="L1202" s="153"/>
      <c r="M1202" s="157"/>
      <c r="T1202" s="158"/>
      <c r="AT1202" s="154" t="s">
        <v>330</v>
      </c>
      <c r="AU1202" s="154" t="s">
        <v>79</v>
      </c>
      <c r="AV1202" s="12" t="s">
        <v>77</v>
      </c>
      <c r="AW1202" s="12" t="s">
        <v>31</v>
      </c>
      <c r="AX1202" s="12" t="s">
        <v>69</v>
      </c>
      <c r="AY1202" s="154" t="s">
        <v>181</v>
      </c>
    </row>
    <row r="1203" spans="2:65" s="13" customFormat="1" ht="11.25" x14ac:dyDescent="0.2">
      <c r="B1203" s="159"/>
      <c r="D1203" s="138" t="s">
        <v>330</v>
      </c>
      <c r="E1203" s="160" t="s">
        <v>19</v>
      </c>
      <c r="F1203" s="161" t="s">
        <v>1517</v>
      </c>
      <c r="H1203" s="162">
        <v>194.81</v>
      </c>
      <c r="I1203" s="163"/>
      <c r="L1203" s="159"/>
      <c r="M1203" s="164"/>
      <c r="T1203" s="165"/>
      <c r="AT1203" s="160" t="s">
        <v>330</v>
      </c>
      <c r="AU1203" s="160" t="s">
        <v>79</v>
      </c>
      <c r="AV1203" s="13" t="s">
        <v>79</v>
      </c>
      <c r="AW1203" s="13" t="s">
        <v>31</v>
      </c>
      <c r="AX1203" s="13" t="s">
        <v>69</v>
      </c>
      <c r="AY1203" s="160" t="s">
        <v>181</v>
      </c>
    </row>
    <row r="1204" spans="2:65" s="13" customFormat="1" ht="11.25" x14ac:dyDescent="0.2">
      <c r="B1204" s="159"/>
      <c r="D1204" s="138" t="s">
        <v>330</v>
      </c>
      <c r="E1204" s="160" t="s">
        <v>19</v>
      </c>
      <c r="F1204" s="161" t="s">
        <v>1518</v>
      </c>
      <c r="H1204" s="162">
        <v>85.17</v>
      </c>
      <c r="I1204" s="163"/>
      <c r="L1204" s="159"/>
      <c r="M1204" s="164"/>
      <c r="T1204" s="165"/>
      <c r="AT1204" s="160" t="s">
        <v>330</v>
      </c>
      <c r="AU1204" s="160" t="s">
        <v>79</v>
      </c>
      <c r="AV1204" s="13" t="s">
        <v>79</v>
      </c>
      <c r="AW1204" s="13" t="s">
        <v>31</v>
      </c>
      <c r="AX1204" s="13" t="s">
        <v>69</v>
      </c>
      <c r="AY1204" s="160" t="s">
        <v>181</v>
      </c>
    </row>
    <row r="1205" spans="2:65" s="13" customFormat="1" ht="11.25" x14ac:dyDescent="0.2">
      <c r="B1205" s="159"/>
      <c r="D1205" s="138" t="s">
        <v>330</v>
      </c>
      <c r="E1205" s="160" t="s">
        <v>19</v>
      </c>
      <c r="F1205" s="161" t="s">
        <v>1519</v>
      </c>
      <c r="H1205" s="162">
        <v>125.17</v>
      </c>
      <c r="I1205" s="163"/>
      <c r="L1205" s="159"/>
      <c r="M1205" s="164"/>
      <c r="T1205" s="165"/>
      <c r="AT1205" s="160" t="s">
        <v>330</v>
      </c>
      <c r="AU1205" s="160" t="s">
        <v>79</v>
      </c>
      <c r="AV1205" s="13" t="s">
        <v>79</v>
      </c>
      <c r="AW1205" s="13" t="s">
        <v>31</v>
      </c>
      <c r="AX1205" s="13" t="s">
        <v>69</v>
      </c>
      <c r="AY1205" s="160" t="s">
        <v>181</v>
      </c>
    </row>
    <row r="1206" spans="2:65" s="14" customFormat="1" ht="11.25" x14ac:dyDescent="0.2">
      <c r="B1206" s="166"/>
      <c r="D1206" s="138" t="s">
        <v>330</v>
      </c>
      <c r="E1206" s="167" t="s">
        <v>19</v>
      </c>
      <c r="F1206" s="168" t="s">
        <v>333</v>
      </c>
      <c r="H1206" s="169">
        <v>405.15</v>
      </c>
      <c r="I1206" s="170"/>
      <c r="L1206" s="166"/>
      <c r="M1206" s="171"/>
      <c r="T1206" s="172"/>
      <c r="AT1206" s="167" t="s">
        <v>330</v>
      </c>
      <c r="AU1206" s="167" t="s">
        <v>79</v>
      </c>
      <c r="AV1206" s="14" t="s">
        <v>187</v>
      </c>
      <c r="AW1206" s="14" t="s">
        <v>31</v>
      </c>
      <c r="AX1206" s="14" t="s">
        <v>77</v>
      </c>
      <c r="AY1206" s="167" t="s">
        <v>181</v>
      </c>
    </row>
    <row r="1207" spans="2:65" s="1" customFormat="1" ht="16.5" customHeight="1" x14ac:dyDescent="0.2">
      <c r="B1207" s="32"/>
      <c r="C1207" s="125" t="s">
        <v>868</v>
      </c>
      <c r="D1207" s="125" t="s">
        <v>182</v>
      </c>
      <c r="E1207" s="126" t="s">
        <v>1520</v>
      </c>
      <c r="F1207" s="127" t="s">
        <v>1521</v>
      </c>
      <c r="G1207" s="128" t="s">
        <v>510</v>
      </c>
      <c r="H1207" s="129">
        <v>1.2</v>
      </c>
      <c r="I1207" s="130"/>
      <c r="J1207" s="131">
        <f>ROUND(I1207*H1207,2)</f>
        <v>0</v>
      </c>
      <c r="K1207" s="127" t="s">
        <v>186</v>
      </c>
      <c r="L1207" s="32"/>
      <c r="M1207" s="132" t="s">
        <v>19</v>
      </c>
      <c r="N1207" s="133" t="s">
        <v>40</v>
      </c>
      <c r="P1207" s="134">
        <f>O1207*H1207</f>
        <v>0</v>
      </c>
      <c r="Q1207" s="134">
        <v>0</v>
      </c>
      <c r="R1207" s="134">
        <f>Q1207*H1207</f>
        <v>0</v>
      </c>
      <c r="S1207" s="134">
        <v>0</v>
      </c>
      <c r="T1207" s="135">
        <f>S1207*H1207</f>
        <v>0</v>
      </c>
      <c r="AR1207" s="136" t="s">
        <v>209</v>
      </c>
      <c r="AT1207" s="136" t="s">
        <v>182</v>
      </c>
      <c r="AU1207" s="136" t="s">
        <v>79</v>
      </c>
      <c r="AY1207" s="17" t="s">
        <v>181</v>
      </c>
      <c r="BE1207" s="137">
        <f>IF(N1207="základní",J1207,0)</f>
        <v>0</v>
      </c>
      <c r="BF1207" s="137">
        <f>IF(N1207="snížená",J1207,0)</f>
        <v>0</v>
      </c>
      <c r="BG1207" s="137">
        <f>IF(N1207="zákl. přenesená",J1207,0)</f>
        <v>0</v>
      </c>
      <c r="BH1207" s="137">
        <f>IF(N1207="sníž. přenesená",J1207,0)</f>
        <v>0</v>
      </c>
      <c r="BI1207" s="137">
        <f>IF(N1207="nulová",J1207,0)</f>
        <v>0</v>
      </c>
      <c r="BJ1207" s="17" t="s">
        <v>77</v>
      </c>
      <c r="BK1207" s="137">
        <f>ROUND(I1207*H1207,2)</f>
        <v>0</v>
      </c>
      <c r="BL1207" s="17" t="s">
        <v>209</v>
      </c>
      <c r="BM1207" s="136" t="s">
        <v>1522</v>
      </c>
    </row>
    <row r="1208" spans="2:65" s="1" customFormat="1" ht="19.5" x14ac:dyDescent="0.2">
      <c r="B1208" s="32"/>
      <c r="D1208" s="138" t="s">
        <v>214</v>
      </c>
      <c r="F1208" s="139" t="s">
        <v>1523</v>
      </c>
      <c r="I1208" s="140"/>
      <c r="L1208" s="32"/>
      <c r="M1208" s="141"/>
      <c r="T1208" s="53"/>
      <c r="AT1208" s="17" t="s">
        <v>214</v>
      </c>
      <c r="AU1208" s="17" t="s">
        <v>79</v>
      </c>
    </row>
    <row r="1209" spans="2:65" s="12" customFormat="1" ht="11.25" x14ac:dyDescent="0.2">
      <c r="B1209" s="153"/>
      <c r="D1209" s="138" t="s">
        <v>330</v>
      </c>
      <c r="E1209" s="154" t="s">
        <v>19</v>
      </c>
      <c r="F1209" s="155" t="s">
        <v>1524</v>
      </c>
      <c r="H1209" s="154" t="s">
        <v>19</v>
      </c>
      <c r="I1209" s="156"/>
      <c r="L1209" s="153"/>
      <c r="M1209" s="157"/>
      <c r="T1209" s="158"/>
      <c r="AT1209" s="154" t="s">
        <v>330</v>
      </c>
      <c r="AU1209" s="154" t="s">
        <v>79</v>
      </c>
      <c r="AV1209" s="12" t="s">
        <v>77</v>
      </c>
      <c r="AW1209" s="12" t="s">
        <v>31</v>
      </c>
      <c r="AX1209" s="12" t="s">
        <v>69</v>
      </c>
      <c r="AY1209" s="154" t="s">
        <v>181</v>
      </c>
    </row>
    <row r="1210" spans="2:65" s="13" customFormat="1" ht="11.25" x14ac:dyDescent="0.2">
      <c r="B1210" s="159"/>
      <c r="D1210" s="138" t="s">
        <v>330</v>
      </c>
      <c r="E1210" s="160" t="s">
        <v>19</v>
      </c>
      <c r="F1210" s="161" t="s">
        <v>1525</v>
      </c>
      <c r="H1210" s="162">
        <v>1.2</v>
      </c>
      <c r="I1210" s="163"/>
      <c r="L1210" s="159"/>
      <c r="M1210" s="164"/>
      <c r="T1210" s="165"/>
      <c r="AT1210" s="160" t="s">
        <v>330</v>
      </c>
      <c r="AU1210" s="160" t="s">
        <v>79</v>
      </c>
      <c r="AV1210" s="13" t="s">
        <v>79</v>
      </c>
      <c r="AW1210" s="13" t="s">
        <v>31</v>
      </c>
      <c r="AX1210" s="13" t="s">
        <v>69</v>
      </c>
      <c r="AY1210" s="160" t="s">
        <v>181</v>
      </c>
    </row>
    <row r="1211" spans="2:65" s="14" customFormat="1" ht="11.25" x14ac:dyDescent="0.2">
      <c r="B1211" s="166"/>
      <c r="D1211" s="138" t="s">
        <v>330</v>
      </c>
      <c r="E1211" s="167" t="s">
        <v>19</v>
      </c>
      <c r="F1211" s="168" t="s">
        <v>333</v>
      </c>
      <c r="H1211" s="169">
        <v>1.2</v>
      </c>
      <c r="I1211" s="170"/>
      <c r="L1211" s="166"/>
      <c r="M1211" s="171"/>
      <c r="T1211" s="172"/>
      <c r="AT1211" s="167" t="s">
        <v>330</v>
      </c>
      <c r="AU1211" s="167" t="s">
        <v>79</v>
      </c>
      <c r="AV1211" s="14" t="s">
        <v>187</v>
      </c>
      <c r="AW1211" s="14" t="s">
        <v>31</v>
      </c>
      <c r="AX1211" s="14" t="s">
        <v>77</v>
      </c>
      <c r="AY1211" s="167" t="s">
        <v>181</v>
      </c>
    </row>
    <row r="1212" spans="2:65" s="1" customFormat="1" ht="16.5" customHeight="1" x14ac:dyDescent="0.2">
      <c r="B1212" s="32"/>
      <c r="C1212" s="125" t="s">
        <v>1526</v>
      </c>
      <c r="D1212" s="125" t="s">
        <v>182</v>
      </c>
      <c r="E1212" s="126" t="s">
        <v>1196</v>
      </c>
      <c r="F1212" s="127" t="s">
        <v>1197</v>
      </c>
      <c r="G1212" s="128" t="s">
        <v>1053</v>
      </c>
      <c r="H1212" s="129">
        <v>10</v>
      </c>
      <c r="I1212" s="130"/>
      <c r="J1212" s="131">
        <f>ROUND(I1212*H1212,2)</f>
        <v>0</v>
      </c>
      <c r="K1212" s="127" t="s">
        <v>327</v>
      </c>
      <c r="L1212" s="32"/>
      <c r="M1212" s="132" t="s">
        <v>19</v>
      </c>
      <c r="N1212" s="133" t="s">
        <v>40</v>
      </c>
      <c r="P1212" s="134">
        <f>O1212*H1212</f>
        <v>0</v>
      </c>
      <c r="Q1212" s="134">
        <v>0</v>
      </c>
      <c r="R1212" s="134">
        <f>Q1212*H1212</f>
        <v>0</v>
      </c>
      <c r="S1212" s="134">
        <v>0</v>
      </c>
      <c r="T1212" s="135">
        <f>S1212*H1212</f>
        <v>0</v>
      </c>
      <c r="AR1212" s="136" t="s">
        <v>209</v>
      </c>
      <c r="AT1212" s="136" t="s">
        <v>182</v>
      </c>
      <c r="AU1212" s="136" t="s">
        <v>79</v>
      </c>
      <c r="AY1212" s="17" t="s">
        <v>181</v>
      </c>
      <c r="BE1212" s="137">
        <f>IF(N1212="základní",J1212,0)</f>
        <v>0</v>
      </c>
      <c r="BF1212" s="137">
        <f>IF(N1212="snížená",J1212,0)</f>
        <v>0</v>
      </c>
      <c r="BG1212" s="137">
        <f>IF(N1212="zákl. přenesená",J1212,0)</f>
        <v>0</v>
      </c>
      <c r="BH1212" s="137">
        <f>IF(N1212="sníž. přenesená",J1212,0)</f>
        <v>0</v>
      </c>
      <c r="BI1212" s="137">
        <f>IF(N1212="nulová",J1212,0)</f>
        <v>0</v>
      </c>
      <c r="BJ1212" s="17" t="s">
        <v>77</v>
      </c>
      <c r="BK1212" s="137">
        <f>ROUND(I1212*H1212,2)</f>
        <v>0</v>
      </c>
      <c r="BL1212" s="17" t="s">
        <v>209</v>
      </c>
      <c r="BM1212" s="136" t="s">
        <v>1527</v>
      </c>
    </row>
    <row r="1213" spans="2:65" s="1" customFormat="1" ht="11.25" x14ac:dyDescent="0.2">
      <c r="B1213" s="32"/>
      <c r="D1213" s="151" t="s">
        <v>328</v>
      </c>
      <c r="F1213" s="152" t="s">
        <v>1199</v>
      </c>
      <c r="I1213" s="140"/>
      <c r="L1213" s="32"/>
      <c r="M1213" s="141"/>
      <c r="T1213" s="53"/>
      <c r="AT1213" s="17" t="s">
        <v>328</v>
      </c>
      <c r="AU1213" s="17" t="s">
        <v>79</v>
      </c>
    </row>
    <row r="1214" spans="2:65" s="1" customFormat="1" ht="19.5" x14ac:dyDescent="0.2">
      <c r="B1214" s="32"/>
      <c r="D1214" s="138" t="s">
        <v>214</v>
      </c>
      <c r="F1214" s="139" t="s">
        <v>1381</v>
      </c>
      <c r="I1214" s="140"/>
      <c r="L1214" s="32"/>
      <c r="M1214" s="141"/>
      <c r="T1214" s="53"/>
      <c r="AT1214" s="17" t="s">
        <v>214</v>
      </c>
      <c r="AU1214" s="17" t="s">
        <v>79</v>
      </c>
    </row>
    <row r="1215" spans="2:65" s="13" customFormat="1" ht="11.25" x14ac:dyDescent="0.2">
      <c r="B1215" s="159"/>
      <c r="D1215" s="138" t="s">
        <v>330</v>
      </c>
      <c r="E1215" s="160" t="s">
        <v>19</v>
      </c>
      <c r="F1215" s="161" t="s">
        <v>1528</v>
      </c>
      <c r="H1215" s="162">
        <v>10</v>
      </c>
      <c r="I1215" s="163"/>
      <c r="L1215" s="159"/>
      <c r="M1215" s="164"/>
      <c r="T1215" s="165"/>
      <c r="AT1215" s="160" t="s">
        <v>330</v>
      </c>
      <c r="AU1215" s="160" t="s">
        <v>79</v>
      </c>
      <c r="AV1215" s="13" t="s">
        <v>79</v>
      </c>
      <c r="AW1215" s="13" t="s">
        <v>31</v>
      </c>
      <c r="AX1215" s="13" t="s">
        <v>69</v>
      </c>
      <c r="AY1215" s="160" t="s">
        <v>181</v>
      </c>
    </row>
    <row r="1216" spans="2:65" s="14" customFormat="1" ht="11.25" x14ac:dyDescent="0.2">
      <c r="B1216" s="166"/>
      <c r="D1216" s="138" t="s">
        <v>330</v>
      </c>
      <c r="E1216" s="167" t="s">
        <v>19</v>
      </c>
      <c r="F1216" s="168" t="s">
        <v>333</v>
      </c>
      <c r="H1216" s="169">
        <v>10</v>
      </c>
      <c r="I1216" s="170"/>
      <c r="L1216" s="166"/>
      <c r="M1216" s="171"/>
      <c r="T1216" s="172"/>
      <c r="AT1216" s="167" t="s">
        <v>330</v>
      </c>
      <c r="AU1216" s="167" t="s">
        <v>79</v>
      </c>
      <c r="AV1216" s="14" t="s">
        <v>187</v>
      </c>
      <c r="AW1216" s="14" t="s">
        <v>31</v>
      </c>
      <c r="AX1216" s="14" t="s">
        <v>77</v>
      </c>
      <c r="AY1216" s="167" t="s">
        <v>181</v>
      </c>
    </row>
    <row r="1217" spans="2:65" s="10" customFormat="1" ht="22.9" customHeight="1" x14ac:dyDescent="0.2">
      <c r="B1217" s="115"/>
      <c r="D1217" s="116" t="s">
        <v>68</v>
      </c>
      <c r="E1217" s="149" t="s">
        <v>1529</v>
      </c>
      <c r="F1217" s="149" t="s">
        <v>1530</v>
      </c>
      <c r="I1217" s="118"/>
      <c r="J1217" s="150">
        <f>BK1217</f>
        <v>0</v>
      </c>
      <c r="L1217" s="115"/>
      <c r="M1217" s="120"/>
      <c r="P1217" s="121">
        <f>SUM(P1218:P1232)</f>
        <v>0</v>
      </c>
      <c r="R1217" s="121">
        <f>SUM(R1218:R1232)</f>
        <v>0</v>
      </c>
      <c r="T1217" s="122">
        <f>SUM(T1218:T1232)</f>
        <v>0</v>
      </c>
      <c r="AR1217" s="116" t="s">
        <v>79</v>
      </c>
      <c r="AT1217" s="123" t="s">
        <v>68</v>
      </c>
      <c r="AU1217" s="123" t="s">
        <v>77</v>
      </c>
      <c r="AY1217" s="116" t="s">
        <v>181</v>
      </c>
      <c r="BK1217" s="124">
        <f>SUM(BK1218:BK1232)</f>
        <v>0</v>
      </c>
    </row>
    <row r="1218" spans="2:65" s="1" customFormat="1" ht="16.5" customHeight="1" x14ac:dyDescent="0.2">
      <c r="B1218" s="32"/>
      <c r="C1218" s="125" t="s">
        <v>877</v>
      </c>
      <c r="D1218" s="125" t="s">
        <v>182</v>
      </c>
      <c r="E1218" s="126" t="s">
        <v>1531</v>
      </c>
      <c r="F1218" s="127" t="s">
        <v>1532</v>
      </c>
      <c r="G1218" s="128" t="s">
        <v>636</v>
      </c>
      <c r="H1218" s="129">
        <v>2.1</v>
      </c>
      <c r="I1218" s="130"/>
      <c r="J1218" s="131">
        <f>ROUND(I1218*H1218,2)</f>
        <v>0</v>
      </c>
      <c r="K1218" s="127" t="s">
        <v>327</v>
      </c>
      <c r="L1218" s="32"/>
      <c r="M1218" s="132" t="s">
        <v>19</v>
      </c>
      <c r="N1218" s="133" t="s">
        <v>40</v>
      </c>
      <c r="P1218" s="134">
        <f>O1218*H1218</f>
        <v>0</v>
      </c>
      <c r="Q1218" s="134">
        <v>0</v>
      </c>
      <c r="R1218" s="134">
        <f>Q1218*H1218</f>
        <v>0</v>
      </c>
      <c r="S1218" s="134">
        <v>0</v>
      </c>
      <c r="T1218" s="135">
        <f>S1218*H1218</f>
        <v>0</v>
      </c>
      <c r="AR1218" s="136" t="s">
        <v>209</v>
      </c>
      <c r="AT1218" s="136" t="s">
        <v>182</v>
      </c>
      <c r="AU1218" s="136" t="s">
        <v>79</v>
      </c>
      <c r="AY1218" s="17" t="s">
        <v>181</v>
      </c>
      <c r="BE1218" s="137">
        <f>IF(N1218="základní",J1218,0)</f>
        <v>0</v>
      </c>
      <c r="BF1218" s="137">
        <f>IF(N1218="snížená",J1218,0)</f>
        <v>0</v>
      </c>
      <c r="BG1218" s="137">
        <f>IF(N1218="zákl. přenesená",J1218,0)</f>
        <v>0</v>
      </c>
      <c r="BH1218" s="137">
        <f>IF(N1218="sníž. přenesená",J1218,0)</f>
        <v>0</v>
      </c>
      <c r="BI1218" s="137">
        <f>IF(N1218="nulová",J1218,0)</f>
        <v>0</v>
      </c>
      <c r="BJ1218" s="17" t="s">
        <v>77</v>
      </c>
      <c r="BK1218" s="137">
        <f>ROUND(I1218*H1218,2)</f>
        <v>0</v>
      </c>
      <c r="BL1218" s="17" t="s">
        <v>209</v>
      </c>
      <c r="BM1218" s="136" t="s">
        <v>1533</v>
      </c>
    </row>
    <row r="1219" spans="2:65" s="1" customFormat="1" ht="11.25" x14ac:dyDescent="0.2">
      <c r="B1219" s="32"/>
      <c r="D1219" s="151" t="s">
        <v>328</v>
      </c>
      <c r="F1219" s="152" t="s">
        <v>1534</v>
      </c>
      <c r="I1219" s="140"/>
      <c r="L1219" s="32"/>
      <c r="M1219" s="141"/>
      <c r="T1219" s="53"/>
      <c r="AT1219" s="17" t="s">
        <v>328</v>
      </c>
      <c r="AU1219" s="17" t="s">
        <v>79</v>
      </c>
    </row>
    <row r="1220" spans="2:65" s="12" customFormat="1" ht="11.25" x14ac:dyDescent="0.2">
      <c r="B1220" s="153"/>
      <c r="D1220" s="138" t="s">
        <v>330</v>
      </c>
      <c r="E1220" s="154" t="s">
        <v>19</v>
      </c>
      <c r="F1220" s="155" t="s">
        <v>1535</v>
      </c>
      <c r="H1220" s="154" t="s">
        <v>19</v>
      </c>
      <c r="I1220" s="156"/>
      <c r="L1220" s="153"/>
      <c r="M1220" s="157"/>
      <c r="T1220" s="158"/>
      <c r="AT1220" s="154" t="s">
        <v>330</v>
      </c>
      <c r="AU1220" s="154" t="s">
        <v>79</v>
      </c>
      <c r="AV1220" s="12" t="s">
        <v>77</v>
      </c>
      <c r="AW1220" s="12" t="s">
        <v>31</v>
      </c>
      <c r="AX1220" s="12" t="s">
        <v>69</v>
      </c>
      <c r="AY1220" s="154" t="s">
        <v>181</v>
      </c>
    </row>
    <row r="1221" spans="2:65" s="13" customFormat="1" ht="11.25" x14ac:dyDescent="0.2">
      <c r="B1221" s="159"/>
      <c r="D1221" s="138" t="s">
        <v>330</v>
      </c>
      <c r="E1221" s="160" t="s">
        <v>19</v>
      </c>
      <c r="F1221" s="161" t="s">
        <v>1536</v>
      </c>
      <c r="H1221" s="162">
        <v>2.1</v>
      </c>
      <c r="I1221" s="163"/>
      <c r="L1221" s="159"/>
      <c r="M1221" s="164"/>
      <c r="T1221" s="165"/>
      <c r="AT1221" s="160" t="s">
        <v>330</v>
      </c>
      <c r="AU1221" s="160" t="s">
        <v>79</v>
      </c>
      <c r="AV1221" s="13" t="s">
        <v>79</v>
      </c>
      <c r="AW1221" s="13" t="s">
        <v>31</v>
      </c>
      <c r="AX1221" s="13" t="s">
        <v>69</v>
      </c>
      <c r="AY1221" s="160" t="s">
        <v>181</v>
      </c>
    </row>
    <row r="1222" spans="2:65" s="14" customFormat="1" ht="11.25" x14ac:dyDescent="0.2">
      <c r="B1222" s="166"/>
      <c r="D1222" s="138" t="s">
        <v>330</v>
      </c>
      <c r="E1222" s="167" t="s">
        <v>19</v>
      </c>
      <c r="F1222" s="168" t="s">
        <v>333</v>
      </c>
      <c r="H1222" s="169">
        <v>2.1</v>
      </c>
      <c r="I1222" s="170"/>
      <c r="L1222" s="166"/>
      <c r="M1222" s="171"/>
      <c r="T1222" s="172"/>
      <c r="AT1222" s="167" t="s">
        <v>330</v>
      </c>
      <c r="AU1222" s="167" t="s">
        <v>79</v>
      </c>
      <c r="AV1222" s="14" t="s">
        <v>187</v>
      </c>
      <c r="AW1222" s="14" t="s">
        <v>31</v>
      </c>
      <c r="AX1222" s="14" t="s">
        <v>77</v>
      </c>
      <c r="AY1222" s="167" t="s">
        <v>181</v>
      </c>
    </row>
    <row r="1223" spans="2:65" s="1" customFormat="1" ht="16.5" customHeight="1" x14ac:dyDescent="0.2">
      <c r="B1223" s="32"/>
      <c r="C1223" s="125" t="s">
        <v>1537</v>
      </c>
      <c r="D1223" s="125" t="s">
        <v>182</v>
      </c>
      <c r="E1223" s="126" t="s">
        <v>1538</v>
      </c>
      <c r="F1223" s="127" t="s">
        <v>1539</v>
      </c>
      <c r="G1223" s="128" t="s">
        <v>636</v>
      </c>
      <c r="H1223" s="129">
        <v>2.1</v>
      </c>
      <c r="I1223" s="130"/>
      <c r="J1223" s="131">
        <f>ROUND(I1223*H1223,2)</f>
        <v>0</v>
      </c>
      <c r="K1223" s="127" t="s">
        <v>327</v>
      </c>
      <c r="L1223" s="32"/>
      <c r="M1223" s="132" t="s">
        <v>19</v>
      </c>
      <c r="N1223" s="133" t="s">
        <v>40</v>
      </c>
      <c r="P1223" s="134">
        <f>O1223*H1223</f>
        <v>0</v>
      </c>
      <c r="Q1223" s="134">
        <v>0</v>
      </c>
      <c r="R1223" s="134">
        <f>Q1223*H1223</f>
        <v>0</v>
      </c>
      <c r="S1223" s="134">
        <v>0</v>
      </c>
      <c r="T1223" s="135">
        <f>S1223*H1223</f>
        <v>0</v>
      </c>
      <c r="AR1223" s="136" t="s">
        <v>209</v>
      </c>
      <c r="AT1223" s="136" t="s">
        <v>182</v>
      </c>
      <c r="AU1223" s="136" t="s">
        <v>79</v>
      </c>
      <c r="AY1223" s="17" t="s">
        <v>181</v>
      </c>
      <c r="BE1223" s="137">
        <f>IF(N1223="základní",J1223,0)</f>
        <v>0</v>
      </c>
      <c r="BF1223" s="137">
        <f>IF(N1223="snížená",J1223,0)</f>
        <v>0</v>
      </c>
      <c r="BG1223" s="137">
        <f>IF(N1223="zákl. přenesená",J1223,0)</f>
        <v>0</v>
      </c>
      <c r="BH1223" s="137">
        <f>IF(N1223="sníž. přenesená",J1223,0)</f>
        <v>0</v>
      </c>
      <c r="BI1223" s="137">
        <f>IF(N1223="nulová",J1223,0)</f>
        <v>0</v>
      </c>
      <c r="BJ1223" s="17" t="s">
        <v>77</v>
      </c>
      <c r="BK1223" s="137">
        <f>ROUND(I1223*H1223,2)</f>
        <v>0</v>
      </c>
      <c r="BL1223" s="17" t="s">
        <v>209</v>
      </c>
      <c r="BM1223" s="136" t="s">
        <v>1540</v>
      </c>
    </row>
    <row r="1224" spans="2:65" s="1" customFormat="1" ht="11.25" x14ac:dyDescent="0.2">
      <c r="B1224" s="32"/>
      <c r="D1224" s="151" t="s">
        <v>328</v>
      </c>
      <c r="F1224" s="152" t="s">
        <v>1541</v>
      </c>
      <c r="I1224" s="140"/>
      <c r="L1224" s="32"/>
      <c r="M1224" s="141"/>
      <c r="T1224" s="53"/>
      <c r="AT1224" s="17" t="s">
        <v>328</v>
      </c>
      <c r="AU1224" s="17" t="s">
        <v>79</v>
      </c>
    </row>
    <row r="1225" spans="2:65" s="12" customFormat="1" ht="11.25" x14ac:dyDescent="0.2">
      <c r="B1225" s="153"/>
      <c r="D1225" s="138" t="s">
        <v>330</v>
      </c>
      <c r="E1225" s="154" t="s">
        <v>19</v>
      </c>
      <c r="F1225" s="155" t="s">
        <v>1535</v>
      </c>
      <c r="H1225" s="154" t="s">
        <v>19</v>
      </c>
      <c r="I1225" s="156"/>
      <c r="L1225" s="153"/>
      <c r="M1225" s="157"/>
      <c r="T1225" s="158"/>
      <c r="AT1225" s="154" t="s">
        <v>330</v>
      </c>
      <c r="AU1225" s="154" t="s">
        <v>79</v>
      </c>
      <c r="AV1225" s="12" t="s">
        <v>77</v>
      </c>
      <c r="AW1225" s="12" t="s">
        <v>31</v>
      </c>
      <c r="AX1225" s="12" t="s">
        <v>69</v>
      </c>
      <c r="AY1225" s="154" t="s">
        <v>181</v>
      </c>
    </row>
    <row r="1226" spans="2:65" s="13" customFormat="1" ht="11.25" x14ac:dyDescent="0.2">
      <c r="B1226" s="159"/>
      <c r="D1226" s="138" t="s">
        <v>330</v>
      </c>
      <c r="E1226" s="160" t="s">
        <v>19</v>
      </c>
      <c r="F1226" s="161" t="s">
        <v>1542</v>
      </c>
      <c r="H1226" s="162">
        <v>2.1</v>
      </c>
      <c r="I1226" s="163"/>
      <c r="L1226" s="159"/>
      <c r="M1226" s="164"/>
      <c r="T1226" s="165"/>
      <c r="AT1226" s="160" t="s">
        <v>330</v>
      </c>
      <c r="AU1226" s="160" t="s">
        <v>79</v>
      </c>
      <c r="AV1226" s="13" t="s">
        <v>79</v>
      </c>
      <c r="AW1226" s="13" t="s">
        <v>31</v>
      </c>
      <c r="AX1226" s="13" t="s">
        <v>69</v>
      </c>
      <c r="AY1226" s="160" t="s">
        <v>181</v>
      </c>
    </row>
    <row r="1227" spans="2:65" s="14" customFormat="1" ht="11.25" x14ac:dyDescent="0.2">
      <c r="B1227" s="166"/>
      <c r="D1227" s="138" t="s">
        <v>330</v>
      </c>
      <c r="E1227" s="167" t="s">
        <v>19</v>
      </c>
      <c r="F1227" s="168" t="s">
        <v>333</v>
      </c>
      <c r="H1227" s="169">
        <v>2.1</v>
      </c>
      <c r="I1227" s="170"/>
      <c r="L1227" s="166"/>
      <c r="M1227" s="171"/>
      <c r="T1227" s="172"/>
      <c r="AT1227" s="167" t="s">
        <v>330</v>
      </c>
      <c r="AU1227" s="167" t="s">
        <v>79</v>
      </c>
      <c r="AV1227" s="14" t="s">
        <v>187</v>
      </c>
      <c r="AW1227" s="14" t="s">
        <v>31</v>
      </c>
      <c r="AX1227" s="14" t="s">
        <v>77</v>
      </c>
      <c r="AY1227" s="167" t="s">
        <v>181</v>
      </c>
    </row>
    <row r="1228" spans="2:65" s="1" customFormat="1" ht="16.5" customHeight="1" x14ac:dyDescent="0.2">
      <c r="B1228" s="32"/>
      <c r="C1228" s="125" t="s">
        <v>888</v>
      </c>
      <c r="D1228" s="125" t="s">
        <v>182</v>
      </c>
      <c r="E1228" s="126" t="s">
        <v>1196</v>
      </c>
      <c r="F1228" s="127" t="s">
        <v>1197</v>
      </c>
      <c r="G1228" s="128" t="s">
        <v>1053</v>
      </c>
      <c r="H1228" s="129">
        <v>5</v>
      </c>
      <c r="I1228" s="130"/>
      <c r="J1228" s="131">
        <f>ROUND(I1228*H1228,2)</f>
        <v>0</v>
      </c>
      <c r="K1228" s="127" t="s">
        <v>327</v>
      </c>
      <c r="L1228" s="32"/>
      <c r="M1228" s="132" t="s">
        <v>19</v>
      </c>
      <c r="N1228" s="133" t="s">
        <v>40</v>
      </c>
      <c r="P1228" s="134">
        <f>O1228*H1228</f>
        <v>0</v>
      </c>
      <c r="Q1228" s="134">
        <v>0</v>
      </c>
      <c r="R1228" s="134">
        <f>Q1228*H1228</f>
        <v>0</v>
      </c>
      <c r="S1228" s="134">
        <v>0</v>
      </c>
      <c r="T1228" s="135">
        <f>S1228*H1228</f>
        <v>0</v>
      </c>
      <c r="AR1228" s="136" t="s">
        <v>209</v>
      </c>
      <c r="AT1228" s="136" t="s">
        <v>182</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209</v>
      </c>
      <c r="BM1228" s="136" t="s">
        <v>1543</v>
      </c>
    </row>
    <row r="1229" spans="2:65" s="1" customFormat="1" ht="11.25" x14ac:dyDescent="0.2">
      <c r="B1229" s="32"/>
      <c r="D1229" s="151" t="s">
        <v>328</v>
      </c>
      <c r="F1229" s="152" t="s">
        <v>1199</v>
      </c>
      <c r="I1229" s="140"/>
      <c r="L1229" s="32"/>
      <c r="M1229" s="141"/>
      <c r="T1229" s="53"/>
      <c r="AT1229" s="17" t="s">
        <v>328</v>
      </c>
      <c r="AU1229" s="17" t="s">
        <v>79</v>
      </c>
    </row>
    <row r="1230" spans="2:65" s="1" customFormat="1" ht="19.5" x14ac:dyDescent="0.2">
      <c r="B1230" s="32"/>
      <c r="D1230" s="138" t="s">
        <v>214</v>
      </c>
      <c r="F1230" s="139" t="s">
        <v>1381</v>
      </c>
      <c r="I1230" s="140"/>
      <c r="L1230" s="32"/>
      <c r="M1230" s="141"/>
      <c r="T1230" s="53"/>
      <c r="AT1230" s="17" t="s">
        <v>214</v>
      </c>
      <c r="AU1230" s="17" t="s">
        <v>79</v>
      </c>
    </row>
    <row r="1231" spans="2:65" s="13" customFormat="1" ht="11.25" x14ac:dyDescent="0.2">
      <c r="B1231" s="159"/>
      <c r="D1231" s="138" t="s">
        <v>330</v>
      </c>
      <c r="E1231" s="160" t="s">
        <v>19</v>
      </c>
      <c r="F1231" s="161" t="s">
        <v>1544</v>
      </c>
      <c r="H1231" s="162">
        <v>5</v>
      </c>
      <c r="I1231" s="163"/>
      <c r="L1231" s="159"/>
      <c r="M1231" s="164"/>
      <c r="T1231" s="165"/>
      <c r="AT1231" s="160" t="s">
        <v>330</v>
      </c>
      <c r="AU1231" s="160" t="s">
        <v>79</v>
      </c>
      <c r="AV1231" s="13" t="s">
        <v>79</v>
      </c>
      <c r="AW1231" s="13" t="s">
        <v>31</v>
      </c>
      <c r="AX1231" s="13" t="s">
        <v>69</v>
      </c>
      <c r="AY1231" s="160" t="s">
        <v>181</v>
      </c>
    </row>
    <row r="1232" spans="2:65" s="14" customFormat="1" ht="11.25" x14ac:dyDescent="0.2">
      <c r="B1232" s="166"/>
      <c r="D1232" s="138" t="s">
        <v>330</v>
      </c>
      <c r="E1232" s="167" t="s">
        <v>19</v>
      </c>
      <c r="F1232" s="168" t="s">
        <v>333</v>
      </c>
      <c r="H1232" s="169">
        <v>5</v>
      </c>
      <c r="I1232" s="170"/>
      <c r="L1232" s="166"/>
      <c r="M1232" s="171"/>
      <c r="T1232" s="172"/>
      <c r="AT1232" s="167" t="s">
        <v>330</v>
      </c>
      <c r="AU1232" s="167" t="s">
        <v>79</v>
      </c>
      <c r="AV1232" s="14" t="s">
        <v>187</v>
      </c>
      <c r="AW1232" s="14" t="s">
        <v>31</v>
      </c>
      <c r="AX1232" s="14" t="s">
        <v>77</v>
      </c>
      <c r="AY1232" s="167" t="s">
        <v>181</v>
      </c>
    </row>
    <row r="1233" spans="2:65" s="10" customFormat="1" ht="22.9" customHeight="1" x14ac:dyDescent="0.2">
      <c r="B1233" s="115"/>
      <c r="D1233" s="116" t="s">
        <v>68</v>
      </c>
      <c r="E1233" s="149" t="s">
        <v>1545</v>
      </c>
      <c r="F1233" s="149" t="s">
        <v>1546</v>
      </c>
      <c r="I1233" s="118"/>
      <c r="J1233" s="150">
        <f>BK1233</f>
        <v>0</v>
      </c>
      <c r="L1233" s="115"/>
      <c r="M1233" s="120"/>
      <c r="P1233" s="121">
        <f>SUM(P1234:P1243)</f>
        <v>0</v>
      </c>
      <c r="R1233" s="121">
        <f>SUM(R1234:R1243)</f>
        <v>0</v>
      </c>
      <c r="T1233" s="122">
        <f>SUM(T1234:T1243)</f>
        <v>0</v>
      </c>
      <c r="AR1233" s="116" t="s">
        <v>79</v>
      </c>
      <c r="AT1233" s="123" t="s">
        <v>68</v>
      </c>
      <c r="AU1233" s="123" t="s">
        <v>77</v>
      </c>
      <c r="AY1233" s="116" t="s">
        <v>181</v>
      </c>
      <c r="BK1233" s="124">
        <f>SUM(BK1234:BK1243)</f>
        <v>0</v>
      </c>
    </row>
    <row r="1234" spans="2:65" s="1" customFormat="1" ht="16.5" customHeight="1" x14ac:dyDescent="0.2">
      <c r="B1234" s="32"/>
      <c r="C1234" s="125" t="s">
        <v>1547</v>
      </c>
      <c r="D1234" s="125" t="s">
        <v>182</v>
      </c>
      <c r="E1234" s="126" t="s">
        <v>1548</v>
      </c>
      <c r="F1234" s="127" t="s">
        <v>1549</v>
      </c>
      <c r="G1234" s="128" t="s">
        <v>636</v>
      </c>
      <c r="H1234" s="129">
        <v>14.1</v>
      </c>
      <c r="I1234" s="130"/>
      <c r="J1234" s="131">
        <f>ROUND(I1234*H1234,2)</f>
        <v>0</v>
      </c>
      <c r="K1234" s="127" t="s">
        <v>186</v>
      </c>
      <c r="L1234" s="32"/>
      <c r="M1234" s="132" t="s">
        <v>19</v>
      </c>
      <c r="N1234" s="133" t="s">
        <v>40</v>
      </c>
      <c r="P1234" s="134">
        <f>O1234*H1234</f>
        <v>0</v>
      </c>
      <c r="Q1234" s="134">
        <v>0</v>
      </c>
      <c r="R1234" s="134">
        <f>Q1234*H1234</f>
        <v>0</v>
      </c>
      <c r="S1234" s="134">
        <v>0</v>
      </c>
      <c r="T1234" s="135">
        <f>S1234*H1234</f>
        <v>0</v>
      </c>
      <c r="AR1234" s="136" t="s">
        <v>209</v>
      </c>
      <c r="AT1234" s="136" t="s">
        <v>182</v>
      </c>
      <c r="AU1234" s="136" t="s">
        <v>79</v>
      </c>
      <c r="AY1234" s="17" t="s">
        <v>181</v>
      </c>
      <c r="BE1234" s="137">
        <f>IF(N1234="základní",J1234,0)</f>
        <v>0</v>
      </c>
      <c r="BF1234" s="137">
        <f>IF(N1234="snížená",J1234,0)</f>
        <v>0</v>
      </c>
      <c r="BG1234" s="137">
        <f>IF(N1234="zákl. přenesená",J1234,0)</f>
        <v>0</v>
      </c>
      <c r="BH1234" s="137">
        <f>IF(N1234="sníž. přenesená",J1234,0)</f>
        <v>0</v>
      </c>
      <c r="BI1234" s="137">
        <f>IF(N1234="nulová",J1234,0)</f>
        <v>0</v>
      </c>
      <c r="BJ1234" s="17" t="s">
        <v>77</v>
      </c>
      <c r="BK1234" s="137">
        <f>ROUND(I1234*H1234,2)</f>
        <v>0</v>
      </c>
      <c r="BL1234" s="17" t="s">
        <v>209</v>
      </c>
      <c r="BM1234" s="136" t="s">
        <v>1550</v>
      </c>
    </row>
    <row r="1235" spans="2:65" s="12" customFormat="1" ht="11.25" x14ac:dyDescent="0.2">
      <c r="B1235" s="153"/>
      <c r="D1235" s="138" t="s">
        <v>330</v>
      </c>
      <c r="E1235" s="154" t="s">
        <v>19</v>
      </c>
      <c r="F1235" s="155" t="s">
        <v>1551</v>
      </c>
      <c r="H1235" s="154" t="s">
        <v>19</v>
      </c>
      <c r="I1235" s="156"/>
      <c r="L1235" s="153"/>
      <c r="M1235" s="157"/>
      <c r="T1235" s="158"/>
      <c r="AT1235" s="154" t="s">
        <v>330</v>
      </c>
      <c r="AU1235" s="154" t="s">
        <v>79</v>
      </c>
      <c r="AV1235" s="12" t="s">
        <v>77</v>
      </c>
      <c r="AW1235" s="12" t="s">
        <v>31</v>
      </c>
      <c r="AX1235" s="12" t="s">
        <v>69</v>
      </c>
      <c r="AY1235" s="154" t="s">
        <v>181</v>
      </c>
    </row>
    <row r="1236" spans="2:65" s="13" customFormat="1" ht="11.25" x14ac:dyDescent="0.2">
      <c r="B1236" s="159"/>
      <c r="D1236" s="138" t="s">
        <v>330</v>
      </c>
      <c r="E1236" s="160" t="s">
        <v>19</v>
      </c>
      <c r="F1236" s="161" t="s">
        <v>1552</v>
      </c>
      <c r="H1236" s="162">
        <v>1.2</v>
      </c>
      <c r="I1236" s="163"/>
      <c r="L1236" s="159"/>
      <c r="M1236" s="164"/>
      <c r="T1236" s="165"/>
      <c r="AT1236" s="160" t="s">
        <v>330</v>
      </c>
      <c r="AU1236" s="160" t="s">
        <v>79</v>
      </c>
      <c r="AV1236" s="13" t="s">
        <v>79</v>
      </c>
      <c r="AW1236" s="13" t="s">
        <v>31</v>
      </c>
      <c r="AX1236" s="13" t="s">
        <v>69</v>
      </c>
      <c r="AY1236" s="160" t="s">
        <v>181</v>
      </c>
    </row>
    <row r="1237" spans="2:65" s="13" customFormat="1" ht="11.25" x14ac:dyDescent="0.2">
      <c r="B1237" s="159"/>
      <c r="D1237" s="138" t="s">
        <v>330</v>
      </c>
      <c r="E1237" s="160" t="s">
        <v>19</v>
      </c>
      <c r="F1237" s="161" t="s">
        <v>1553</v>
      </c>
      <c r="H1237" s="162">
        <v>12.9</v>
      </c>
      <c r="I1237" s="163"/>
      <c r="L1237" s="159"/>
      <c r="M1237" s="164"/>
      <c r="T1237" s="165"/>
      <c r="AT1237" s="160" t="s">
        <v>330</v>
      </c>
      <c r="AU1237" s="160" t="s">
        <v>79</v>
      </c>
      <c r="AV1237" s="13" t="s">
        <v>79</v>
      </c>
      <c r="AW1237" s="13" t="s">
        <v>31</v>
      </c>
      <c r="AX1237" s="13" t="s">
        <v>69</v>
      </c>
      <c r="AY1237" s="160" t="s">
        <v>181</v>
      </c>
    </row>
    <row r="1238" spans="2:65" s="14" customFormat="1" ht="11.25" x14ac:dyDescent="0.2">
      <c r="B1238" s="166"/>
      <c r="D1238" s="138" t="s">
        <v>330</v>
      </c>
      <c r="E1238" s="167" t="s">
        <v>19</v>
      </c>
      <c r="F1238" s="168" t="s">
        <v>333</v>
      </c>
      <c r="H1238" s="169">
        <v>14.1</v>
      </c>
      <c r="I1238" s="170"/>
      <c r="L1238" s="166"/>
      <c r="M1238" s="171"/>
      <c r="T1238" s="172"/>
      <c r="AT1238" s="167" t="s">
        <v>330</v>
      </c>
      <c r="AU1238" s="167" t="s">
        <v>79</v>
      </c>
      <c r="AV1238" s="14" t="s">
        <v>187</v>
      </c>
      <c r="AW1238" s="14" t="s">
        <v>31</v>
      </c>
      <c r="AX1238" s="14" t="s">
        <v>77</v>
      </c>
      <c r="AY1238" s="167" t="s">
        <v>181</v>
      </c>
    </row>
    <row r="1239" spans="2:65" s="1" customFormat="1" ht="16.5" customHeight="1" x14ac:dyDescent="0.2">
      <c r="B1239" s="32"/>
      <c r="C1239" s="125" t="s">
        <v>896</v>
      </c>
      <c r="D1239" s="125" t="s">
        <v>182</v>
      </c>
      <c r="E1239" s="126" t="s">
        <v>1196</v>
      </c>
      <c r="F1239" s="127" t="s">
        <v>1197</v>
      </c>
      <c r="G1239" s="128" t="s">
        <v>1053</v>
      </c>
      <c r="H1239" s="129">
        <v>5</v>
      </c>
      <c r="I1239" s="130"/>
      <c r="J1239" s="131">
        <f>ROUND(I1239*H1239,2)</f>
        <v>0</v>
      </c>
      <c r="K1239" s="127" t="s">
        <v>327</v>
      </c>
      <c r="L1239" s="32"/>
      <c r="M1239" s="132" t="s">
        <v>19</v>
      </c>
      <c r="N1239" s="133" t="s">
        <v>40</v>
      </c>
      <c r="P1239" s="134">
        <f>O1239*H1239</f>
        <v>0</v>
      </c>
      <c r="Q1239" s="134">
        <v>0</v>
      </c>
      <c r="R1239" s="134">
        <f>Q1239*H1239</f>
        <v>0</v>
      </c>
      <c r="S1239" s="134">
        <v>0</v>
      </c>
      <c r="T1239" s="135">
        <f>S1239*H1239</f>
        <v>0</v>
      </c>
      <c r="AR1239" s="136" t="s">
        <v>209</v>
      </c>
      <c r="AT1239" s="136" t="s">
        <v>182</v>
      </c>
      <c r="AU1239" s="136" t="s">
        <v>79</v>
      </c>
      <c r="AY1239" s="17" t="s">
        <v>181</v>
      </c>
      <c r="BE1239" s="137">
        <f>IF(N1239="základní",J1239,0)</f>
        <v>0</v>
      </c>
      <c r="BF1239" s="137">
        <f>IF(N1239="snížená",J1239,0)</f>
        <v>0</v>
      </c>
      <c r="BG1239" s="137">
        <f>IF(N1239="zákl. přenesená",J1239,0)</f>
        <v>0</v>
      </c>
      <c r="BH1239" s="137">
        <f>IF(N1239="sníž. přenesená",J1239,0)</f>
        <v>0</v>
      </c>
      <c r="BI1239" s="137">
        <f>IF(N1239="nulová",J1239,0)</f>
        <v>0</v>
      </c>
      <c r="BJ1239" s="17" t="s">
        <v>77</v>
      </c>
      <c r="BK1239" s="137">
        <f>ROUND(I1239*H1239,2)</f>
        <v>0</v>
      </c>
      <c r="BL1239" s="17" t="s">
        <v>209</v>
      </c>
      <c r="BM1239" s="136" t="s">
        <v>1554</v>
      </c>
    </row>
    <row r="1240" spans="2:65" s="1" customFormat="1" ht="11.25" x14ac:dyDescent="0.2">
      <c r="B1240" s="32"/>
      <c r="D1240" s="151" t="s">
        <v>328</v>
      </c>
      <c r="F1240" s="152" t="s">
        <v>1199</v>
      </c>
      <c r="I1240" s="140"/>
      <c r="L1240" s="32"/>
      <c r="M1240" s="141"/>
      <c r="T1240" s="53"/>
      <c r="AT1240" s="17" t="s">
        <v>328</v>
      </c>
      <c r="AU1240" s="17" t="s">
        <v>79</v>
      </c>
    </row>
    <row r="1241" spans="2:65" s="1" customFormat="1" ht="19.5" x14ac:dyDescent="0.2">
      <c r="B1241" s="32"/>
      <c r="D1241" s="138" t="s">
        <v>214</v>
      </c>
      <c r="F1241" s="139" t="s">
        <v>1381</v>
      </c>
      <c r="I1241" s="140"/>
      <c r="L1241" s="32"/>
      <c r="M1241" s="141"/>
      <c r="T1241" s="53"/>
      <c r="AT1241" s="17" t="s">
        <v>214</v>
      </c>
      <c r="AU1241" s="17" t="s">
        <v>79</v>
      </c>
    </row>
    <row r="1242" spans="2:65" s="13" customFormat="1" ht="11.25" x14ac:dyDescent="0.2">
      <c r="B1242" s="159"/>
      <c r="D1242" s="138" t="s">
        <v>330</v>
      </c>
      <c r="E1242" s="160" t="s">
        <v>19</v>
      </c>
      <c r="F1242" s="161" t="s">
        <v>1555</v>
      </c>
      <c r="H1242" s="162">
        <v>5</v>
      </c>
      <c r="I1242" s="163"/>
      <c r="L1242" s="159"/>
      <c r="M1242" s="164"/>
      <c r="T1242" s="165"/>
      <c r="AT1242" s="160" t="s">
        <v>330</v>
      </c>
      <c r="AU1242" s="160" t="s">
        <v>79</v>
      </c>
      <c r="AV1242" s="13" t="s">
        <v>79</v>
      </c>
      <c r="AW1242" s="13" t="s">
        <v>31</v>
      </c>
      <c r="AX1242" s="13" t="s">
        <v>69</v>
      </c>
      <c r="AY1242" s="160" t="s">
        <v>181</v>
      </c>
    </row>
    <row r="1243" spans="2:65" s="14" customFormat="1" ht="11.25" x14ac:dyDescent="0.2">
      <c r="B1243" s="166"/>
      <c r="D1243" s="138" t="s">
        <v>330</v>
      </c>
      <c r="E1243" s="167" t="s">
        <v>19</v>
      </c>
      <c r="F1243" s="168" t="s">
        <v>333</v>
      </c>
      <c r="H1243" s="169">
        <v>5</v>
      </c>
      <c r="I1243" s="170"/>
      <c r="L1243" s="166"/>
      <c r="M1243" s="171"/>
      <c r="T1243" s="172"/>
      <c r="AT1243" s="167" t="s">
        <v>330</v>
      </c>
      <c r="AU1243" s="167" t="s">
        <v>79</v>
      </c>
      <c r="AV1243" s="14" t="s">
        <v>187</v>
      </c>
      <c r="AW1243" s="14" t="s">
        <v>31</v>
      </c>
      <c r="AX1243" s="14" t="s">
        <v>77</v>
      </c>
      <c r="AY1243" s="167" t="s">
        <v>181</v>
      </c>
    </row>
    <row r="1244" spans="2:65" s="10" customFormat="1" ht="22.9" customHeight="1" x14ac:dyDescent="0.2">
      <c r="B1244" s="115"/>
      <c r="D1244" s="116" t="s">
        <v>68</v>
      </c>
      <c r="E1244" s="149" t="s">
        <v>1556</v>
      </c>
      <c r="F1244" s="149" t="s">
        <v>1557</v>
      </c>
      <c r="I1244" s="118"/>
      <c r="J1244" s="150">
        <f>BK1244</f>
        <v>0</v>
      </c>
      <c r="L1244" s="115"/>
      <c r="M1244" s="120"/>
      <c r="P1244" s="121">
        <f>SUM(P1245:P1306)</f>
        <v>0</v>
      </c>
      <c r="R1244" s="121">
        <f>SUM(R1245:R1306)</f>
        <v>0</v>
      </c>
      <c r="T1244" s="122">
        <f>SUM(T1245:T1306)</f>
        <v>3.0000000000000002E-2</v>
      </c>
      <c r="AR1244" s="116" t="s">
        <v>79</v>
      </c>
      <c r="AT1244" s="123" t="s">
        <v>68</v>
      </c>
      <c r="AU1244" s="123" t="s">
        <v>77</v>
      </c>
      <c r="AY1244" s="116" t="s">
        <v>181</v>
      </c>
      <c r="BK1244" s="124">
        <f>SUM(BK1245:BK1306)</f>
        <v>0</v>
      </c>
    </row>
    <row r="1245" spans="2:65" s="1" customFormat="1" ht="16.5" customHeight="1" x14ac:dyDescent="0.2">
      <c r="B1245" s="32"/>
      <c r="C1245" s="125" t="s">
        <v>1558</v>
      </c>
      <c r="D1245" s="125" t="s">
        <v>182</v>
      </c>
      <c r="E1245" s="126" t="s">
        <v>1559</v>
      </c>
      <c r="F1245" s="127" t="s">
        <v>1560</v>
      </c>
      <c r="G1245" s="128" t="s">
        <v>510</v>
      </c>
      <c r="H1245" s="129">
        <v>13.92</v>
      </c>
      <c r="I1245" s="130"/>
      <c r="J1245" s="131">
        <f>ROUND(I1245*H1245,2)</f>
        <v>0</v>
      </c>
      <c r="K1245" s="127" t="s">
        <v>327</v>
      </c>
      <c r="L1245" s="32"/>
      <c r="M1245" s="132" t="s">
        <v>19</v>
      </c>
      <c r="N1245" s="133" t="s">
        <v>40</v>
      </c>
      <c r="P1245" s="134">
        <f>O1245*H1245</f>
        <v>0</v>
      </c>
      <c r="Q1245" s="134">
        <v>0</v>
      </c>
      <c r="R1245" s="134">
        <f>Q1245*H1245</f>
        <v>0</v>
      </c>
      <c r="S1245" s="134">
        <v>0</v>
      </c>
      <c r="T1245" s="135">
        <f>S1245*H1245</f>
        <v>0</v>
      </c>
      <c r="AR1245" s="136" t="s">
        <v>209</v>
      </c>
      <c r="AT1245" s="136" t="s">
        <v>182</v>
      </c>
      <c r="AU1245" s="136" t="s">
        <v>79</v>
      </c>
      <c r="AY1245" s="17" t="s">
        <v>181</v>
      </c>
      <c r="BE1245" s="137">
        <f>IF(N1245="základní",J1245,0)</f>
        <v>0</v>
      </c>
      <c r="BF1245" s="137">
        <f>IF(N1245="snížená",J1245,0)</f>
        <v>0</v>
      </c>
      <c r="BG1245" s="137">
        <f>IF(N1245="zákl. přenesená",J1245,0)</f>
        <v>0</v>
      </c>
      <c r="BH1245" s="137">
        <f>IF(N1245="sníž. přenesená",J1245,0)</f>
        <v>0</v>
      </c>
      <c r="BI1245" s="137">
        <f>IF(N1245="nulová",J1245,0)</f>
        <v>0</v>
      </c>
      <c r="BJ1245" s="17" t="s">
        <v>77</v>
      </c>
      <c r="BK1245" s="137">
        <f>ROUND(I1245*H1245,2)</f>
        <v>0</v>
      </c>
      <c r="BL1245" s="17" t="s">
        <v>209</v>
      </c>
      <c r="BM1245" s="136" t="s">
        <v>1561</v>
      </c>
    </row>
    <row r="1246" spans="2:65" s="1" customFormat="1" ht="11.25" x14ac:dyDescent="0.2">
      <c r="B1246" s="32"/>
      <c r="D1246" s="151" t="s">
        <v>328</v>
      </c>
      <c r="F1246" s="152" t="s">
        <v>1562</v>
      </c>
      <c r="I1246" s="140"/>
      <c r="L1246" s="32"/>
      <c r="M1246" s="141"/>
      <c r="T1246" s="53"/>
      <c r="AT1246" s="17" t="s">
        <v>328</v>
      </c>
      <c r="AU1246" s="17" t="s">
        <v>79</v>
      </c>
    </row>
    <row r="1247" spans="2:65" s="12" customFormat="1" ht="11.25" x14ac:dyDescent="0.2">
      <c r="B1247" s="153"/>
      <c r="D1247" s="138" t="s">
        <v>330</v>
      </c>
      <c r="E1247" s="154" t="s">
        <v>19</v>
      </c>
      <c r="F1247" s="155" t="s">
        <v>1563</v>
      </c>
      <c r="H1247" s="154" t="s">
        <v>19</v>
      </c>
      <c r="I1247" s="156"/>
      <c r="L1247" s="153"/>
      <c r="M1247" s="157"/>
      <c r="T1247" s="158"/>
      <c r="AT1247" s="154" t="s">
        <v>330</v>
      </c>
      <c r="AU1247" s="154" t="s">
        <v>79</v>
      </c>
      <c r="AV1247" s="12" t="s">
        <v>77</v>
      </c>
      <c r="AW1247" s="12" t="s">
        <v>31</v>
      </c>
      <c r="AX1247" s="12" t="s">
        <v>69</v>
      </c>
      <c r="AY1247" s="154" t="s">
        <v>181</v>
      </c>
    </row>
    <row r="1248" spans="2:65" s="13" customFormat="1" ht="11.25" x14ac:dyDescent="0.2">
      <c r="B1248" s="159"/>
      <c r="D1248" s="138" t="s">
        <v>330</v>
      </c>
      <c r="E1248" s="160" t="s">
        <v>19</v>
      </c>
      <c r="F1248" s="161" t="s">
        <v>1564</v>
      </c>
      <c r="H1248" s="162">
        <v>13.92</v>
      </c>
      <c r="I1248" s="163"/>
      <c r="L1248" s="159"/>
      <c r="M1248" s="164"/>
      <c r="T1248" s="165"/>
      <c r="AT1248" s="160" t="s">
        <v>330</v>
      </c>
      <c r="AU1248" s="160" t="s">
        <v>79</v>
      </c>
      <c r="AV1248" s="13" t="s">
        <v>79</v>
      </c>
      <c r="AW1248" s="13" t="s">
        <v>31</v>
      </c>
      <c r="AX1248" s="13" t="s">
        <v>69</v>
      </c>
      <c r="AY1248" s="160" t="s">
        <v>181</v>
      </c>
    </row>
    <row r="1249" spans="2:65" s="14" customFormat="1" ht="11.25" x14ac:dyDescent="0.2">
      <c r="B1249" s="166"/>
      <c r="D1249" s="138" t="s">
        <v>330</v>
      </c>
      <c r="E1249" s="167" t="s">
        <v>19</v>
      </c>
      <c r="F1249" s="168" t="s">
        <v>333</v>
      </c>
      <c r="H1249" s="169">
        <v>13.92</v>
      </c>
      <c r="I1249" s="170"/>
      <c r="L1249" s="166"/>
      <c r="M1249" s="171"/>
      <c r="T1249" s="172"/>
      <c r="AT1249" s="167" t="s">
        <v>330</v>
      </c>
      <c r="AU1249" s="167" t="s">
        <v>79</v>
      </c>
      <c r="AV1249" s="14" t="s">
        <v>187</v>
      </c>
      <c r="AW1249" s="14" t="s">
        <v>31</v>
      </c>
      <c r="AX1249" s="14" t="s">
        <v>77</v>
      </c>
      <c r="AY1249" s="167" t="s">
        <v>181</v>
      </c>
    </row>
    <row r="1250" spans="2:65" s="1" customFormat="1" ht="16.5" customHeight="1" x14ac:dyDescent="0.2">
      <c r="B1250" s="32"/>
      <c r="C1250" s="125" t="s">
        <v>903</v>
      </c>
      <c r="D1250" s="125" t="s">
        <v>182</v>
      </c>
      <c r="E1250" s="126" t="s">
        <v>1565</v>
      </c>
      <c r="F1250" s="127" t="s">
        <v>1566</v>
      </c>
      <c r="G1250" s="128" t="s">
        <v>510</v>
      </c>
      <c r="H1250" s="129">
        <v>63.77</v>
      </c>
      <c r="I1250" s="130"/>
      <c r="J1250" s="131">
        <f>ROUND(I1250*H1250,2)</f>
        <v>0</v>
      </c>
      <c r="K1250" s="127" t="s">
        <v>327</v>
      </c>
      <c r="L1250" s="32"/>
      <c r="M1250" s="132" t="s">
        <v>19</v>
      </c>
      <c r="N1250" s="133" t="s">
        <v>40</v>
      </c>
      <c r="P1250" s="134">
        <f>O1250*H1250</f>
        <v>0</v>
      </c>
      <c r="Q1250" s="134">
        <v>0</v>
      </c>
      <c r="R1250" s="134">
        <f>Q1250*H1250</f>
        <v>0</v>
      </c>
      <c r="S1250" s="134">
        <v>0</v>
      </c>
      <c r="T1250" s="135">
        <f>S1250*H1250</f>
        <v>0</v>
      </c>
      <c r="AR1250" s="136" t="s">
        <v>209</v>
      </c>
      <c r="AT1250" s="136" t="s">
        <v>182</v>
      </c>
      <c r="AU1250" s="136" t="s">
        <v>79</v>
      </c>
      <c r="AY1250" s="17" t="s">
        <v>181</v>
      </c>
      <c r="BE1250" s="137">
        <f>IF(N1250="základní",J1250,0)</f>
        <v>0</v>
      </c>
      <c r="BF1250" s="137">
        <f>IF(N1250="snížená",J1250,0)</f>
        <v>0</v>
      </c>
      <c r="BG1250" s="137">
        <f>IF(N1250="zákl. přenesená",J1250,0)</f>
        <v>0</v>
      </c>
      <c r="BH1250" s="137">
        <f>IF(N1250="sníž. přenesená",J1250,0)</f>
        <v>0</v>
      </c>
      <c r="BI1250" s="137">
        <f>IF(N1250="nulová",J1250,0)</f>
        <v>0</v>
      </c>
      <c r="BJ1250" s="17" t="s">
        <v>77</v>
      </c>
      <c r="BK1250" s="137">
        <f>ROUND(I1250*H1250,2)</f>
        <v>0</v>
      </c>
      <c r="BL1250" s="17" t="s">
        <v>209</v>
      </c>
      <c r="BM1250" s="136" t="s">
        <v>1567</v>
      </c>
    </row>
    <row r="1251" spans="2:65" s="1" customFormat="1" ht="11.25" x14ac:dyDescent="0.2">
      <c r="B1251" s="32"/>
      <c r="D1251" s="151" t="s">
        <v>328</v>
      </c>
      <c r="F1251" s="152" t="s">
        <v>1568</v>
      </c>
      <c r="I1251" s="140"/>
      <c r="L1251" s="32"/>
      <c r="M1251" s="141"/>
      <c r="T1251" s="53"/>
      <c r="AT1251" s="17" t="s">
        <v>328</v>
      </c>
      <c r="AU1251" s="17" t="s">
        <v>79</v>
      </c>
    </row>
    <row r="1252" spans="2:65" s="12" customFormat="1" ht="11.25" x14ac:dyDescent="0.2">
      <c r="B1252" s="153"/>
      <c r="D1252" s="138" t="s">
        <v>330</v>
      </c>
      <c r="E1252" s="154" t="s">
        <v>19</v>
      </c>
      <c r="F1252" s="155" t="s">
        <v>1569</v>
      </c>
      <c r="H1252" s="154" t="s">
        <v>19</v>
      </c>
      <c r="I1252" s="156"/>
      <c r="L1252" s="153"/>
      <c r="M1252" s="157"/>
      <c r="T1252" s="158"/>
      <c r="AT1252" s="154" t="s">
        <v>330</v>
      </c>
      <c r="AU1252" s="154" t="s">
        <v>79</v>
      </c>
      <c r="AV1252" s="12" t="s">
        <v>77</v>
      </c>
      <c r="AW1252" s="12" t="s">
        <v>31</v>
      </c>
      <c r="AX1252" s="12" t="s">
        <v>69</v>
      </c>
      <c r="AY1252" s="154" t="s">
        <v>181</v>
      </c>
    </row>
    <row r="1253" spans="2:65" s="13" customFormat="1" ht="11.25" x14ac:dyDescent="0.2">
      <c r="B1253" s="159"/>
      <c r="D1253" s="138" t="s">
        <v>330</v>
      </c>
      <c r="E1253" s="160" t="s">
        <v>19</v>
      </c>
      <c r="F1253" s="161" t="s">
        <v>1570</v>
      </c>
      <c r="H1253" s="162">
        <v>63.77</v>
      </c>
      <c r="I1253" s="163"/>
      <c r="L1253" s="159"/>
      <c r="M1253" s="164"/>
      <c r="T1253" s="165"/>
      <c r="AT1253" s="160" t="s">
        <v>330</v>
      </c>
      <c r="AU1253" s="160" t="s">
        <v>79</v>
      </c>
      <c r="AV1253" s="13" t="s">
        <v>79</v>
      </c>
      <c r="AW1253" s="13" t="s">
        <v>31</v>
      </c>
      <c r="AX1253" s="13" t="s">
        <v>69</v>
      </c>
      <c r="AY1253" s="160" t="s">
        <v>181</v>
      </c>
    </row>
    <row r="1254" spans="2:65" s="14" customFormat="1" ht="11.25" x14ac:dyDescent="0.2">
      <c r="B1254" s="166"/>
      <c r="D1254" s="138" t="s">
        <v>330</v>
      </c>
      <c r="E1254" s="167" t="s">
        <v>19</v>
      </c>
      <c r="F1254" s="168" t="s">
        <v>333</v>
      </c>
      <c r="H1254" s="169">
        <v>63.77</v>
      </c>
      <c r="I1254" s="170"/>
      <c r="L1254" s="166"/>
      <c r="M1254" s="171"/>
      <c r="T1254" s="172"/>
      <c r="AT1254" s="167" t="s">
        <v>330</v>
      </c>
      <c r="AU1254" s="167" t="s">
        <v>79</v>
      </c>
      <c r="AV1254" s="14" t="s">
        <v>187</v>
      </c>
      <c r="AW1254" s="14" t="s">
        <v>31</v>
      </c>
      <c r="AX1254" s="14" t="s">
        <v>77</v>
      </c>
      <c r="AY1254" s="167" t="s">
        <v>181</v>
      </c>
    </row>
    <row r="1255" spans="2:65" s="1" customFormat="1" ht="16.5" customHeight="1" x14ac:dyDescent="0.2">
      <c r="B1255" s="32"/>
      <c r="C1255" s="125" t="s">
        <v>1571</v>
      </c>
      <c r="D1255" s="125" t="s">
        <v>182</v>
      </c>
      <c r="E1255" s="126" t="s">
        <v>1572</v>
      </c>
      <c r="F1255" s="127" t="s">
        <v>1573</v>
      </c>
      <c r="G1255" s="128" t="s">
        <v>510</v>
      </c>
      <c r="H1255" s="129">
        <v>63.77</v>
      </c>
      <c r="I1255" s="130"/>
      <c r="J1255" s="131">
        <f>ROUND(I1255*H1255,2)</f>
        <v>0</v>
      </c>
      <c r="K1255" s="127" t="s">
        <v>327</v>
      </c>
      <c r="L1255" s="32"/>
      <c r="M1255" s="132" t="s">
        <v>19</v>
      </c>
      <c r="N1255" s="133" t="s">
        <v>40</v>
      </c>
      <c r="P1255" s="134">
        <f>O1255*H1255</f>
        <v>0</v>
      </c>
      <c r="Q1255" s="134">
        <v>0</v>
      </c>
      <c r="R1255" s="134">
        <f>Q1255*H1255</f>
        <v>0</v>
      </c>
      <c r="S1255" s="134">
        <v>0</v>
      </c>
      <c r="T1255" s="135">
        <f>S1255*H1255</f>
        <v>0</v>
      </c>
      <c r="AR1255" s="136" t="s">
        <v>209</v>
      </c>
      <c r="AT1255" s="136" t="s">
        <v>182</v>
      </c>
      <c r="AU1255" s="136" t="s">
        <v>79</v>
      </c>
      <c r="AY1255" s="17" t="s">
        <v>181</v>
      </c>
      <c r="BE1255" s="137">
        <f>IF(N1255="základní",J1255,0)</f>
        <v>0</v>
      </c>
      <c r="BF1255" s="137">
        <f>IF(N1255="snížená",J1255,0)</f>
        <v>0</v>
      </c>
      <c r="BG1255" s="137">
        <f>IF(N1255="zákl. přenesená",J1255,0)</f>
        <v>0</v>
      </c>
      <c r="BH1255" s="137">
        <f>IF(N1255="sníž. přenesená",J1255,0)</f>
        <v>0</v>
      </c>
      <c r="BI1255" s="137">
        <f>IF(N1255="nulová",J1255,0)</f>
        <v>0</v>
      </c>
      <c r="BJ1255" s="17" t="s">
        <v>77</v>
      </c>
      <c r="BK1255" s="137">
        <f>ROUND(I1255*H1255,2)</f>
        <v>0</v>
      </c>
      <c r="BL1255" s="17" t="s">
        <v>209</v>
      </c>
      <c r="BM1255" s="136" t="s">
        <v>1574</v>
      </c>
    </row>
    <row r="1256" spans="2:65" s="1" customFormat="1" ht="11.25" x14ac:dyDescent="0.2">
      <c r="B1256" s="32"/>
      <c r="D1256" s="151" t="s">
        <v>328</v>
      </c>
      <c r="F1256" s="152" t="s">
        <v>1575</v>
      </c>
      <c r="I1256" s="140"/>
      <c r="L1256" s="32"/>
      <c r="M1256" s="141"/>
      <c r="T1256" s="53"/>
      <c r="AT1256" s="17" t="s">
        <v>328</v>
      </c>
      <c r="AU1256" s="17" t="s">
        <v>79</v>
      </c>
    </row>
    <row r="1257" spans="2:65" s="12" customFormat="1" ht="11.25" x14ac:dyDescent="0.2">
      <c r="B1257" s="153"/>
      <c r="D1257" s="138" t="s">
        <v>330</v>
      </c>
      <c r="E1257" s="154" t="s">
        <v>19</v>
      </c>
      <c r="F1257" s="155" t="s">
        <v>1576</v>
      </c>
      <c r="H1257" s="154" t="s">
        <v>19</v>
      </c>
      <c r="I1257" s="156"/>
      <c r="L1257" s="153"/>
      <c r="M1257" s="157"/>
      <c r="T1257" s="158"/>
      <c r="AT1257" s="154" t="s">
        <v>330</v>
      </c>
      <c r="AU1257" s="154" t="s">
        <v>79</v>
      </c>
      <c r="AV1257" s="12" t="s">
        <v>77</v>
      </c>
      <c r="AW1257" s="12" t="s">
        <v>31</v>
      </c>
      <c r="AX1257" s="12" t="s">
        <v>69</v>
      </c>
      <c r="AY1257" s="154" t="s">
        <v>181</v>
      </c>
    </row>
    <row r="1258" spans="2:65" s="13" customFormat="1" ht="11.25" x14ac:dyDescent="0.2">
      <c r="B1258" s="159"/>
      <c r="D1258" s="138" t="s">
        <v>330</v>
      </c>
      <c r="E1258" s="160" t="s">
        <v>19</v>
      </c>
      <c r="F1258" s="161" t="s">
        <v>1570</v>
      </c>
      <c r="H1258" s="162">
        <v>63.77</v>
      </c>
      <c r="I1258" s="163"/>
      <c r="L1258" s="159"/>
      <c r="M1258" s="164"/>
      <c r="T1258" s="165"/>
      <c r="AT1258" s="160" t="s">
        <v>330</v>
      </c>
      <c r="AU1258" s="160" t="s">
        <v>79</v>
      </c>
      <c r="AV1258" s="13" t="s">
        <v>79</v>
      </c>
      <c r="AW1258" s="13" t="s">
        <v>31</v>
      </c>
      <c r="AX1258" s="13" t="s">
        <v>69</v>
      </c>
      <c r="AY1258" s="160" t="s">
        <v>181</v>
      </c>
    </row>
    <row r="1259" spans="2:65" s="14" customFormat="1" ht="11.25" x14ac:dyDescent="0.2">
      <c r="B1259" s="166"/>
      <c r="D1259" s="138" t="s">
        <v>330</v>
      </c>
      <c r="E1259" s="167" t="s">
        <v>19</v>
      </c>
      <c r="F1259" s="168" t="s">
        <v>333</v>
      </c>
      <c r="H1259" s="169">
        <v>63.77</v>
      </c>
      <c r="I1259" s="170"/>
      <c r="L1259" s="166"/>
      <c r="M1259" s="171"/>
      <c r="T1259" s="172"/>
      <c r="AT1259" s="167" t="s">
        <v>330</v>
      </c>
      <c r="AU1259" s="167" t="s">
        <v>79</v>
      </c>
      <c r="AV1259" s="14" t="s">
        <v>187</v>
      </c>
      <c r="AW1259" s="14" t="s">
        <v>31</v>
      </c>
      <c r="AX1259" s="14" t="s">
        <v>77</v>
      </c>
      <c r="AY1259" s="167" t="s">
        <v>181</v>
      </c>
    </row>
    <row r="1260" spans="2:65" s="1" customFormat="1" ht="16.5" customHeight="1" x14ac:dyDescent="0.2">
      <c r="B1260" s="32"/>
      <c r="C1260" s="125" t="s">
        <v>922</v>
      </c>
      <c r="D1260" s="125" t="s">
        <v>182</v>
      </c>
      <c r="E1260" s="126" t="s">
        <v>1577</v>
      </c>
      <c r="F1260" s="127" t="s">
        <v>1578</v>
      </c>
      <c r="G1260" s="128" t="s">
        <v>636</v>
      </c>
      <c r="H1260" s="129">
        <v>17.100000000000001</v>
      </c>
      <c r="I1260" s="130"/>
      <c r="J1260" s="131">
        <f>ROUND(I1260*H1260,2)</f>
        <v>0</v>
      </c>
      <c r="K1260" s="127" t="s">
        <v>327</v>
      </c>
      <c r="L1260" s="32"/>
      <c r="M1260" s="132" t="s">
        <v>19</v>
      </c>
      <c r="N1260" s="133" t="s">
        <v>40</v>
      </c>
      <c r="P1260" s="134">
        <f>O1260*H1260</f>
        <v>0</v>
      </c>
      <c r="Q1260" s="134">
        <v>0</v>
      </c>
      <c r="R1260" s="134">
        <f>Q1260*H1260</f>
        <v>0</v>
      </c>
      <c r="S1260" s="134">
        <v>0</v>
      </c>
      <c r="T1260" s="135">
        <f>S1260*H1260</f>
        <v>0</v>
      </c>
      <c r="AR1260" s="136" t="s">
        <v>209</v>
      </c>
      <c r="AT1260" s="136" t="s">
        <v>182</v>
      </c>
      <c r="AU1260" s="136" t="s">
        <v>79</v>
      </c>
      <c r="AY1260" s="17" t="s">
        <v>181</v>
      </c>
      <c r="BE1260" s="137">
        <f>IF(N1260="základní",J1260,0)</f>
        <v>0</v>
      </c>
      <c r="BF1260" s="137">
        <f>IF(N1260="snížená",J1260,0)</f>
        <v>0</v>
      </c>
      <c r="BG1260" s="137">
        <f>IF(N1260="zákl. přenesená",J1260,0)</f>
        <v>0</v>
      </c>
      <c r="BH1260" s="137">
        <f>IF(N1260="sníž. přenesená",J1260,0)</f>
        <v>0</v>
      </c>
      <c r="BI1260" s="137">
        <f>IF(N1260="nulová",J1260,0)</f>
        <v>0</v>
      </c>
      <c r="BJ1260" s="17" t="s">
        <v>77</v>
      </c>
      <c r="BK1260" s="137">
        <f>ROUND(I1260*H1260,2)</f>
        <v>0</v>
      </c>
      <c r="BL1260" s="17" t="s">
        <v>209</v>
      </c>
      <c r="BM1260" s="136" t="s">
        <v>1579</v>
      </c>
    </row>
    <row r="1261" spans="2:65" s="1" customFormat="1" ht="11.25" x14ac:dyDescent="0.2">
      <c r="B1261" s="32"/>
      <c r="D1261" s="151" t="s">
        <v>328</v>
      </c>
      <c r="F1261" s="152" t="s">
        <v>1580</v>
      </c>
      <c r="I1261" s="140"/>
      <c r="L1261" s="32"/>
      <c r="M1261" s="141"/>
      <c r="T1261" s="53"/>
      <c r="AT1261" s="17" t="s">
        <v>328</v>
      </c>
      <c r="AU1261" s="17" t="s">
        <v>79</v>
      </c>
    </row>
    <row r="1262" spans="2:65" s="12" customFormat="1" ht="11.25" x14ac:dyDescent="0.2">
      <c r="B1262" s="153"/>
      <c r="D1262" s="138" t="s">
        <v>330</v>
      </c>
      <c r="E1262" s="154" t="s">
        <v>19</v>
      </c>
      <c r="F1262" s="155" t="s">
        <v>1581</v>
      </c>
      <c r="H1262" s="154" t="s">
        <v>19</v>
      </c>
      <c r="I1262" s="156"/>
      <c r="L1262" s="153"/>
      <c r="M1262" s="157"/>
      <c r="T1262" s="158"/>
      <c r="AT1262" s="154" t="s">
        <v>330</v>
      </c>
      <c r="AU1262" s="154" t="s">
        <v>79</v>
      </c>
      <c r="AV1262" s="12" t="s">
        <v>77</v>
      </c>
      <c r="AW1262" s="12" t="s">
        <v>31</v>
      </c>
      <c r="AX1262" s="12" t="s">
        <v>69</v>
      </c>
      <c r="AY1262" s="154" t="s">
        <v>181</v>
      </c>
    </row>
    <row r="1263" spans="2:65" s="13" customFormat="1" ht="11.25" x14ac:dyDescent="0.2">
      <c r="B1263" s="159"/>
      <c r="D1263" s="138" t="s">
        <v>330</v>
      </c>
      <c r="E1263" s="160" t="s">
        <v>19</v>
      </c>
      <c r="F1263" s="161" t="s">
        <v>1582</v>
      </c>
      <c r="H1263" s="162">
        <v>17.100000000000001</v>
      </c>
      <c r="I1263" s="163"/>
      <c r="L1263" s="159"/>
      <c r="M1263" s="164"/>
      <c r="T1263" s="165"/>
      <c r="AT1263" s="160" t="s">
        <v>330</v>
      </c>
      <c r="AU1263" s="160" t="s">
        <v>79</v>
      </c>
      <c r="AV1263" s="13" t="s">
        <v>79</v>
      </c>
      <c r="AW1263" s="13" t="s">
        <v>31</v>
      </c>
      <c r="AX1263" s="13" t="s">
        <v>69</v>
      </c>
      <c r="AY1263" s="160" t="s">
        <v>181</v>
      </c>
    </row>
    <row r="1264" spans="2:65" s="14" customFormat="1" ht="11.25" x14ac:dyDescent="0.2">
      <c r="B1264" s="166"/>
      <c r="D1264" s="138" t="s">
        <v>330</v>
      </c>
      <c r="E1264" s="167" t="s">
        <v>19</v>
      </c>
      <c r="F1264" s="168" t="s">
        <v>333</v>
      </c>
      <c r="H1264" s="169">
        <v>17.100000000000001</v>
      </c>
      <c r="I1264" s="170"/>
      <c r="L1264" s="166"/>
      <c r="M1264" s="171"/>
      <c r="T1264" s="172"/>
      <c r="AT1264" s="167" t="s">
        <v>330</v>
      </c>
      <c r="AU1264" s="167" t="s">
        <v>79</v>
      </c>
      <c r="AV1264" s="14" t="s">
        <v>187</v>
      </c>
      <c r="AW1264" s="14" t="s">
        <v>31</v>
      </c>
      <c r="AX1264" s="14" t="s">
        <v>77</v>
      </c>
      <c r="AY1264" s="167" t="s">
        <v>181</v>
      </c>
    </row>
    <row r="1265" spans="2:65" s="1" customFormat="1" ht="16.5" customHeight="1" x14ac:dyDescent="0.2">
      <c r="B1265" s="32"/>
      <c r="C1265" s="125" t="s">
        <v>1583</v>
      </c>
      <c r="D1265" s="125" t="s">
        <v>182</v>
      </c>
      <c r="E1265" s="126" t="s">
        <v>1584</v>
      </c>
      <c r="F1265" s="127" t="s">
        <v>1585</v>
      </c>
      <c r="G1265" s="128" t="s">
        <v>519</v>
      </c>
      <c r="H1265" s="129">
        <v>1</v>
      </c>
      <c r="I1265" s="130"/>
      <c r="J1265" s="131">
        <f>ROUND(I1265*H1265,2)</f>
        <v>0</v>
      </c>
      <c r="K1265" s="127" t="s">
        <v>186</v>
      </c>
      <c r="L1265" s="32"/>
      <c r="M1265" s="132" t="s">
        <v>19</v>
      </c>
      <c r="N1265" s="133" t="s">
        <v>40</v>
      </c>
      <c r="P1265" s="134">
        <f>O1265*H1265</f>
        <v>0</v>
      </c>
      <c r="Q1265" s="134">
        <v>0</v>
      </c>
      <c r="R1265" s="134">
        <f>Q1265*H1265</f>
        <v>0</v>
      </c>
      <c r="S1265" s="134">
        <v>0</v>
      </c>
      <c r="T1265" s="135">
        <f>S1265*H1265</f>
        <v>0</v>
      </c>
      <c r="AR1265" s="136" t="s">
        <v>209</v>
      </c>
      <c r="AT1265" s="136" t="s">
        <v>182</v>
      </c>
      <c r="AU1265" s="136" t="s">
        <v>79</v>
      </c>
      <c r="AY1265" s="17" t="s">
        <v>181</v>
      </c>
      <c r="BE1265" s="137">
        <f>IF(N1265="základní",J1265,0)</f>
        <v>0</v>
      </c>
      <c r="BF1265" s="137">
        <f>IF(N1265="snížená",J1265,0)</f>
        <v>0</v>
      </c>
      <c r="BG1265" s="137">
        <f>IF(N1265="zákl. přenesená",J1265,0)</f>
        <v>0</v>
      </c>
      <c r="BH1265" s="137">
        <f>IF(N1265="sníž. přenesená",J1265,0)</f>
        <v>0</v>
      </c>
      <c r="BI1265" s="137">
        <f>IF(N1265="nulová",J1265,0)</f>
        <v>0</v>
      </c>
      <c r="BJ1265" s="17" t="s">
        <v>77</v>
      </c>
      <c r="BK1265" s="137">
        <f>ROUND(I1265*H1265,2)</f>
        <v>0</v>
      </c>
      <c r="BL1265" s="17" t="s">
        <v>209</v>
      </c>
      <c r="BM1265" s="136" t="s">
        <v>1586</v>
      </c>
    </row>
    <row r="1266" spans="2:65" s="13" customFormat="1" ht="11.25" x14ac:dyDescent="0.2">
      <c r="B1266" s="159"/>
      <c r="D1266" s="138" t="s">
        <v>330</v>
      </c>
      <c r="E1266" s="160" t="s">
        <v>19</v>
      </c>
      <c r="F1266" s="161" t="s">
        <v>1587</v>
      </c>
      <c r="H1266" s="162">
        <v>1</v>
      </c>
      <c r="I1266" s="163"/>
      <c r="L1266" s="159"/>
      <c r="M1266" s="164"/>
      <c r="T1266" s="165"/>
      <c r="AT1266" s="160" t="s">
        <v>330</v>
      </c>
      <c r="AU1266" s="160" t="s">
        <v>79</v>
      </c>
      <c r="AV1266" s="13" t="s">
        <v>79</v>
      </c>
      <c r="AW1266" s="13" t="s">
        <v>31</v>
      </c>
      <c r="AX1266" s="13" t="s">
        <v>69</v>
      </c>
      <c r="AY1266" s="160" t="s">
        <v>181</v>
      </c>
    </row>
    <row r="1267" spans="2:65" s="14" customFormat="1" ht="11.25" x14ac:dyDescent="0.2">
      <c r="B1267" s="166"/>
      <c r="D1267" s="138" t="s">
        <v>330</v>
      </c>
      <c r="E1267" s="167" t="s">
        <v>19</v>
      </c>
      <c r="F1267" s="168" t="s">
        <v>333</v>
      </c>
      <c r="H1267" s="169">
        <v>1</v>
      </c>
      <c r="I1267" s="170"/>
      <c r="L1267" s="166"/>
      <c r="M1267" s="171"/>
      <c r="T1267" s="172"/>
      <c r="AT1267" s="167" t="s">
        <v>330</v>
      </c>
      <c r="AU1267" s="167" t="s">
        <v>79</v>
      </c>
      <c r="AV1267" s="14" t="s">
        <v>187</v>
      </c>
      <c r="AW1267" s="14" t="s">
        <v>31</v>
      </c>
      <c r="AX1267" s="14" t="s">
        <v>77</v>
      </c>
      <c r="AY1267" s="167" t="s">
        <v>181</v>
      </c>
    </row>
    <row r="1268" spans="2:65" s="1" customFormat="1" ht="16.5" customHeight="1" x14ac:dyDescent="0.2">
      <c r="B1268" s="32"/>
      <c r="C1268" s="125" t="s">
        <v>929</v>
      </c>
      <c r="D1268" s="125" t="s">
        <v>182</v>
      </c>
      <c r="E1268" s="126" t="s">
        <v>1588</v>
      </c>
      <c r="F1268" s="127" t="s">
        <v>1589</v>
      </c>
      <c r="G1268" s="128" t="s">
        <v>510</v>
      </c>
      <c r="H1268" s="129">
        <v>50.135629999999999</v>
      </c>
      <c r="I1268" s="130"/>
      <c r="J1268" s="131">
        <f>ROUND(I1268*H1268,2)</f>
        <v>0</v>
      </c>
      <c r="K1268" s="127" t="s">
        <v>186</v>
      </c>
      <c r="L1268" s="32"/>
      <c r="M1268" s="132" t="s">
        <v>19</v>
      </c>
      <c r="N1268" s="133" t="s">
        <v>40</v>
      </c>
      <c r="P1268" s="134">
        <f>O1268*H1268</f>
        <v>0</v>
      </c>
      <c r="Q1268" s="134">
        <v>0</v>
      </c>
      <c r="R1268" s="134">
        <f>Q1268*H1268</f>
        <v>0</v>
      </c>
      <c r="S1268" s="134">
        <v>0</v>
      </c>
      <c r="T1268" s="135">
        <f>S1268*H1268</f>
        <v>0</v>
      </c>
      <c r="AR1268" s="136" t="s">
        <v>209</v>
      </c>
      <c r="AT1268" s="136" t="s">
        <v>182</v>
      </c>
      <c r="AU1268" s="136" t="s">
        <v>79</v>
      </c>
      <c r="AY1268" s="17" t="s">
        <v>181</v>
      </c>
      <c r="BE1268" s="137">
        <f>IF(N1268="základní",J1268,0)</f>
        <v>0</v>
      </c>
      <c r="BF1268" s="137">
        <f>IF(N1268="snížená",J1268,0)</f>
        <v>0</v>
      </c>
      <c r="BG1268" s="137">
        <f>IF(N1268="zákl. přenesená",J1268,0)</f>
        <v>0</v>
      </c>
      <c r="BH1268" s="137">
        <f>IF(N1268="sníž. přenesená",J1268,0)</f>
        <v>0</v>
      </c>
      <c r="BI1268" s="137">
        <f>IF(N1268="nulová",J1268,0)</f>
        <v>0</v>
      </c>
      <c r="BJ1268" s="17" t="s">
        <v>77</v>
      </c>
      <c r="BK1268" s="137">
        <f>ROUND(I1268*H1268,2)</f>
        <v>0</v>
      </c>
      <c r="BL1268" s="17" t="s">
        <v>209</v>
      </c>
      <c r="BM1268" s="136" t="s">
        <v>1590</v>
      </c>
    </row>
    <row r="1269" spans="2:65" s="1" customFormat="1" ht="19.5" x14ac:dyDescent="0.2">
      <c r="B1269" s="32"/>
      <c r="D1269" s="138" t="s">
        <v>214</v>
      </c>
      <c r="F1269" s="139" t="s">
        <v>1591</v>
      </c>
      <c r="I1269" s="140"/>
      <c r="L1269" s="32"/>
      <c r="M1269" s="141"/>
      <c r="T1269" s="53"/>
      <c r="AT1269" s="17" t="s">
        <v>214</v>
      </c>
      <c r="AU1269" s="17" t="s">
        <v>79</v>
      </c>
    </row>
    <row r="1270" spans="2:65" s="12" customFormat="1" ht="11.25" x14ac:dyDescent="0.2">
      <c r="B1270" s="153"/>
      <c r="D1270" s="138" t="s">
        <v>330</v>
      </c>
      <c r="E1270" s="154" t="s">
        <v>19</v>
      </c>
      <c r="F1270" s="155" t="s">
        <v>1592</v>
      </c>
      <c r="H1270" s="154" t="s">
        <v>19</v>
      </c>
      <c r="I1270" s="156"/>
      <c r="L1270" s="153"/>
      <c r="M1270" s="157"/>
      <c r="T1270" s="158"/>
      <c r="AT1270" s="154" t="s">
        <v>330</v>
      </c>
      <c r="AU1270" s="154" t="s">
        <v>79</v>
      </c>
      <c r="AV1270" s="12" t="s">
        <v>77</v>
      </c>
      <c r="AW1270" s="12" t="s">
        <v>31</v>
      </c>
      <c r="AX1270" s="12" t="s">
        <v>69</v>
      </c>
      <c r="AY1270" s="154" t="s">
        <v>181</v>
      </c>
    </row>
    <row r="1271" spans="2:65" s="13" customFormat="1" ht="11.25" x14ac:dyDescent="0.2">
      <c r="B1271" s="159"/>
      <c r="D1271" s="138" t="s">
        <v>330</v>
      </c>
      <c r="E1271" s="160" t="s">
        <v>19</v>
      </c>
      <c r="F1271" s="161" t="s">
        <v>1593</v>
      </c>
      <c r="H1271" s="162">
        <v>15.01</v>
      </c>
      <c r="I1271" s="163"/>
      <c r="L1271" s="159"/>
      <c r="M1271" s="164"/>
      <c r="T1271" s="165"/>
      <c r="AT1271" s="160" t="s">
        <v>330</v>
      </c>
      <c r="AU1271" s="160" t="s">
        <v>79</v>
      </c>
      <c r="AV1271" s="13" t="s">
        <v>79</v>
      </c>
      <c r="AW1271" s="13" t="s">
        <v>31</v>
      </c>
      <c r="AX1271" s="13" t="s">
        <v>69</v>
      </c>
      <c r="AY1271" s="160" t="s">
        <v>181</v>
      </c>
    </row>
    <row r="1272" spans="2:65" s="13" customFormat="1" ht="11.25" x14ac:dyDescent="0.2">
      <c r="B1272" s="159"/>
      <c r="D1272" s="138" t="s">
        <v>330</v>
      </c>
      <c r="E1272" s="160" t="s">
        <v>19</v>
      </c>
      <c r="F1272" s="161" t="s">
        <v>1594</v>
      </c>
      <c r="H1272" s="162">
        <v>12.84563</v>
      </c>
      <c r="I1272" s="163"/>
      <c r="L1272" s="159"/>
      <c r="M1272" s="164"/>
      <c r="T1272" s="165"/>
      <c r="AT1272" s="160" t="s">
        <v>330</v>
      </c>
      <c r="AU1272" s="160" t="s">
        <v>79</v>
      </c>
      <c r="AV1272" s="13" t="s">
        <v>79</v>
      </c>
      <c r="AW1272" s="13" t="s">
        <v>31</v>
      </c>
      <c r="AX1272" s="13" t="s">
        <v>69</v>
      </c>
      <c r="AY1272" s="160" t="s">
        <v>181</v>
      </c>
    </row>
    <row r="1273" spans="2:65" s="12" customFormat="1" ht="11.25" x14ac:dyDescent="0.2">
      <c r="B1273" s="153"/>
      <c r="D1273" s="138" t="s">
        <v>330</v>
      </c>
      <c r="E1273" s="154" t="s">
        <v>19</v>
      </c>
      <c r="F1273" s="155" t="s">
        <v>1595</v>
      </c>
      <c r="H1273" s="154" t="s">
        <v>19</v>
      </c>
      <c r="I1273" s="156"/>
      <c r="L1273" s="153"/>
      <c r="M1273" s="157"/>
      <c r="T1273" s="158"/>
      <c r="AT1273" s="154" t="s">
        <v>330</v>
      </c>
      <c r="AU1273" s="154" t="s">
        <v>79</v>
      </c>
      <c r="AV1273" s="12" t="s">
        <v>77</v>
      </c>
      <c r="AW1273" s="12" t="s">
        <v>31</v>
      </c>
      <c r="AX1273" s="12" t="s">
        <v>69</v>
      </c>
      <c r="AY1273" s="154" t="s">
        <v>181</v>
      </c>
    </row>
    <row r="1274" spans="2:65" s="13" customFormat="1" ht="11.25" x14ac:dyDescent="0.2">
      <c r="B1274" s="159"/>
      <c r="D1274" s="138" t="s">
        <v>330</v>
      </c>
      <c r="E1274" s="160" t="s">
        <v>19</v>
      </c>
      <c r="F1274" s="161" t="s">
        <v>1596</v>
      </c>
      <c r="H1274" s="162">
        <v>22.28</v>
      </c>
      <c r="I1274" s="163"/>
      <c r="L1274" s="159"/>
      <c r="M1274" s="164"/>
      <c r="T1274" s="165"/>
      <c r="AT1274" s="160" t="s">
        <v>330</v>
      </c>
      <c r="AU1274" s="160" t="s">
        <v>79</v>
      </c>
      <c r="AV1274" s="13" t="s">
        <v>79</v>
      </c>
      <c r="AW1274" s="13" t="s">
        <v>31</v>
      </c>
      <c r="AX1274" s="13" t="s">
        <v>69</v>
      </c>
      <c r="AY1274" s="160" t="s">
        <v>181</v>
      </c>
    </row>
    <row r="1275" spans="2:65" s="14" customFormat="1" ht="11.25" x14ac:dyDescent="0.2">
      <c r="B1275" s="166"/>
      <c r="D1275" s="138" t="s">
        <v>330</v>
      </c>
      <c r="E1275" s="167" t="s">
        <v>19</v>
      </c>
      <c r="F1275" s="168" t="s">
        <v>333</v>
      </c>
      <c r="H1275" s="169">
        <v>50.135629999999999</v>
      </c>
      <c r="I1275" s="170"/>
      <c r="L1275" s="166"/>
      <c r="M1275" s="171"/>
      <c r="T1275" s="172"/>
      <c r="AT1275" s="167" t="s">
        <v>330</v>
      </c>
      <c r="AU1275" s="167" t="s">
        <v>79</v>
      </c>
      <c r="AV1275" s="14" t="s">
        <v>187</v>
      </c>
      <c r="AW1275" s="14" t="s">
        <v>31</v>
      </c>
      <c r="AX1275" s="14" t="s">
        <v>77</v>
      </c>
      <c r="AY1275" s="167" t="s">
        <v>181</v>
      </c>
    </row>
    <row r="1276" spans="2:65" s="1" customFormat="1" ht="16.5" customHeight="1" x14ac:dyDescent="0.2">
      <c r="B1276" s="32"/>
      <c r="C1276" s="125" t="s">
        <v>1597</v>
      </c>
      <c r="D1276" s="125" t="s">
        <v>182</v>
      </c>
      <c r="E1276" s="126" t="s">
        <v>1598</v>
      </c>
      <c r="F1276" s="127" t="s">
        <v>1599</v>
      </c>
      <c r="G1276" s="128" t="s">
        <v>510</v>
      </c>
      <c r="H1276" s="129">
        <v>212.86</v>
      </c>
      <c r="I1276" s="130"/>
      <c r="J1276" s="131">
        <f>ROUND(I1276*H1276,2)</f>
        <v>0</v>
      </c>
      <c r="K1276" s="127" t="s">
        <v>327</v>
      </c>
      <c r="L1276" s="32"/>
      <c r="M1276" s="132" t="s">
        <v>19</v>
      </c>
      <c r="N1276" s="133" t="s">
        <v>40</v>
      </c>
      <c r="P1276" s="134">
        <f>O1276*H1276</f>
        <v>0</v>
      </c>
      <c r="Q1276" s="134">
        <v>0</v>
      </c>
      <c r="R1276" s="134">
        <f>Q1276*H1276</f>
        <v>0</v>
      </c>
      <c r="S1276" s="134">
        <v>0</v>
      </c>
      <c r="T1276" s="135">
        <f>S1276*H1276</f>
        <v>0</v>
      </c>
      <c r="AR1276" s="136" t="s">
        <v>209</v>
      </c>
      <c r="AT1276" s="136" t="s">
        <v>182</v>
      </c>
      <c r="AU1276" s="136" t="s">
        <v>79</v>
      </c>
      <c r="AY1276" s="17" t="s">
        <v>181</v>
      </c>
      <c r="BE1276" s="137">
        <f>IF(N1276="základní",J1276,0)</f>
        <v>0</v>
      </c>
      <c r="BF1276" s="137">
        <f>IF(N1276="snížená",J1276,0)</f>
        <v>0</v>
      </c>
      <c r="BG1276" s="137">
        <f>IF(N1276="zákl. přenesená",J1276,0)</f>
        <v>0</v>
      </c>
      <c r="BH1276" s="137">
        <f>IF(N1276="sníž. přenesená",J1276,0)</f>
        <v>0</v>
      </c>
      <c r="BI1276" s="137">
        <f>IF(N1276="nulová",J1276,0)</f>
        <v>0</v>
      </c>
      <c r="BJ1276" s="17" t="s">
        <v>77</v>
      </c>
      <c r="BK1276" s="137">
        <f>ROUND(I1276*H1276,2)</f>
        <v>0</v>
      </c>
      <c r="BL1276" s="17" t="s">
        <v>209</v>
      </c>
      <c r="BM1276" s="136" t="s">
        <v>1600</v>
      </c>
    </row>
    <row r="1277" spans="2:65" s="1" customFormat="1" ht="11.25" x14ac:dyDescent="0.2">
      <c r="B1277" s="32"/>
      <c r="D1277" s="151" t="s">
        <v>328</v>
      </c>
      <c r="F1277" s="152" t="s">
        <v>1601</v>
      </c>
      <c r="I1277" s="140"/>
      <c r="L1277" s="32"/>
      <c r="M1277" s="141"/>
      <c r="T1277" s="53"/>
      <c r="AT1277" s="17" t="s">
        <v>328</v>
      </c>
      <c r="AU1277" s="17" t="s">
        <v>79</v>
      </c>
    </row>
    <row r="1278" spans="2:65" s="12" customFormat="1" ht="11.25" x14ac:dyDescent="0.2">
      <c r="B1278" s="153"/>
      <c r="D1278" s="138" t="s">
        <v>330</v>
      </c>
      <c r="E1278" s="154" t="s">
        <v>19</v>
      </c>
      <c r="F1278" s="155" t="s">
        <v>1602</v>
      </c>
      <c r="H1278" s="154" t="s">
        <v>19</v>
      </c>
      <c r="I1278" s="156"/>
      <c r="L1278" s="153"/>
      <c r="M1278" s="157"/>
      <c r="T1278" s="158"/>
      <c r="AT1278" s="154" t="s">
        <v>330</v>
      </c>
      <c r="AU1278" s="154" t="s">
        <v>79</v>
      </c>
      <c r="AV1278" s="12" t="s">
        <v>77</v>
      </c>
      <c r="AW1278" s="12" t="s">
        <v>31</v>
      </c>
      <c r="AX1278" s="12" t="s">
        <v>69</v>
      </c>
      <c r="AY1278" s="154" t="s">
        <v>181</v>
      </c>
    </row>
    <row r="1279" spans="2:65" s="13" customFormat="1" ht="33.75" x14ac:dyDescent="0.2">
      <c r="B1279" s="159"/>
      <c r="D1279" s="138" t="s">
        <v>330</v>
      </c>
      <c r="E1279" s="160" t="s">
        <v>19</v>
      </c>
      <c r="F1279" s="161" t="s">
        <v>1603</v>
      </c>
      <c r="H1279" s="162">
        <v>173.19</v>
      </c>
      <c r="I1279" s="163"/>
      <c r="L1279" s="159"/>
      <c r="M1279" s="164"/>
      <c r="T1279" s="165"/>
      <c r="AT1279" s="160" t="s">
        <v>330</v>
      </c>
      <c r="AU1279" s="160" t="s">
        <v>79</v>
      </c>
      <c r="AV1279" s="13" t="s">
        <v>79</v>
      </c>
      <c r="AW1279" s="13" t="s">
        <v>31</v>
      </c>
      <c r="AX1279" s="13" t="s">
        <v>69</v>
      </c>
      <c r="AY1279" s="160" t="s">
        <v>181</v>
      </c>
    </row>
    <row r="1280" spans="2:65" s="13" customFormat="1" ht="11.25" x14ac:dyDescent="0.2">
      <c r="B1280" s="159"/>
      <c r="D1280" s="138" t="s">
        <v>330</v>
      </c>
      <c r="E1280" s="160" t="s">
        <v>19</v>
      </c>
      <c r="F1280" s="161" t="s">
        <v>1604</v>
      </c>
      <c r="H1280" s="162">
        <v>39.67</v>
      </c>
      <c r="I1280" s="163"/>
      <c r="L1280" s="159"/>
      <c r="M1280" s="164"/>
      <c r="T1280" s="165"/>
      <c r="AT1280" s="160" t="s">
        <v>330</v>
      </c>
      <c r="AU1280" s="160" t="s">
        <v>79</v>
      </c>
      <c r="AV1280" s="13" t="s">
        <v>79</v>
      </c>
      <c r="AW1280" s="13" t="s">
        <v>31</v>
      </c>
      <c r="AX1280" s="13" t="s">
        <v>69</v>
      </c>
      <c r="AY1280" s="160" t="s">
        <v>181</v>
      </c>
    </row>
    <row r="1281" spans="2:65" s="14" customFormat="1" ht="11.25" x14ac:dyDescent="0.2">
      <c r="B1281" s="166"/>
      <c r="D1281" s="138" t="s">
        <v>330</v>
      </c>
      <c r="E1281" s="167" t="s">
        <v>19</v>
      </c>
      <c r="F1281" s="168" t="s">
        <v>333</v>
      </c>
      <c r="H1281" s="169">
        <v>212.86</v>
      </c>
      <c r="I1281" s="170"/>
      <c r="L1281" s="166"/>
      <c r="M1281" s="171"/>
      <c r="T1281" s="172"/>
      <c r="AT1281" s="167" t="s">
        <v>330</v>
      </c>
      <c r="AU1281" s="167" t="s">
        <v>79</v>
      </c>
      <c r="AV1281" s="14" t="s">
        <v>187</v>
      </c>
      <c r="AW1281" s="14" t="s">
        <v>31</v>
      </c>
      <c r="AX1281" s="14" t="s">
        <v>77</v>
      </c>
      <c r="AY1281" s="167" t="s">
        <v>181</v>
      </c>
    </row>
    <row r="1282" spans="2:65" s="1" customFormat="1" ht="16.5" customHeight="1" x14ac:dyDescent="0.2">
      <c r="B1282" s="32"/>
      <c r="C1282" s="125" t="s">
        <v>936</v>
      </c>
      <c r="D1282" s="125" t="s">
        <v>182</v>
      </c>
      <c r="E1282" s="126" t="s">
        <v>1605</v>
      </c>
      <c r="F1282" s="127" t="s">
        <v>1606</v>
      </c>
      <c r="G1282" s="128" t="s">
        <v>510</v>
      </c>
      <c r="H1282" s="129">
        <v>212.86</v>
      </c>
      <c r="I1282" s="130"/>
      <c r="J1282" s="131">
        <f>ROUND(I1282*H1282,2)</f>
        <v>0</v>
      </c>
      <c r="K1282" s="127" t="s">
        <v>327</v>
      </c>
      <c r="L1282" s="32"/>
      <c r="M1282" s="132" t="s">
        <v>19</v>
      </c>
      <c r="N1282" s="133" t="s">
        <v>40</v>
      </c>
      <c r="P1282" s="134">
        <f>O1282*H1282</f>
        <v>0</v>
      </c>
      <c r="Q1282" s="134">
        <v>0</v>
      </c>
      <c r="R1282" s="134">
        <f>Q1282*H1282</f>
        <v>0</v>
      </c>
      <c r="S1282" s="134">
        <v>0</v>
      </c>
      <c r="T1282" s="135">
        <f>S1282*H1282</f>
        <v>0</v>
      </c>
      <c r="AR1282" s="136" t="s">
        <v>209</v>
      </c>
      <c r="AT1282" s="136" t="s">
        <v>182</v>
      </c>
      <c r="AU1282" s="136" t="s">
        <v>79</v>
      </c>
      <c r="AY1282" s="17" t="s">
        <v>181</v>
      </c>
      <c r="BE1282" s="137">
        <f>IF(N1282="základní",J1282,0)</f>
        <v>0</v>
      </c>
      <c r="BF1282" s="137">
        <f>IF(N1282="snížená",J1282,0)</f>
        <v>0</v>
      </c>
      <c r="BG1282" s="137">
        <f>IF(N1282="zákl. přenesená",J1282,0)</f>
        <v>0</v>
      </c>
      <c r="BH1282" s="137">
        <f>IF(N1282="sníž. přenesená",J1282,0)</f>
        <v>0</v>
      </c>
      <c r="BI1282" s="137">
        <f>IF(N1282="nulová",J1282,0)</f>
        <v>0</v>
      </c>
      <c r="BJ1282" s="17" t="s">
        <v>77</v>
      </c>
      <c r="BK1282" s="137">
        <f>ROUND(I1282*H1282,2)</f>
        <v>0</v>
      </c>
      <c r="BL1282" s="17" t="s">
        <v>209</v>
      </c>
      <c r="BM1282" s="136" t="s">
        <v>1607</v>
      </c>
    </row>
    <row r="1283" spans="2:65" s="1" customFormat="1" ht="11.25" x14ac:dyDescent="0.2">
      <c r="B1283" s="32"/>
      <c r="D1283" s="151" t="s">
        <v>328</v>
      </c>
      <c r="F1283" s="152" t="s">
        <v>1608</v>
      </c>
      <c r="I1283" s="140"/>
      <c r="L1283" s="32"/>
      <c r="M1283" s="141"/>
      <c r="T1283" s="53"/>
      <c r="AT1283" s="17" t="s">
        <v>328</v>
      </c>
      <c r="AU1283" s="17" t="s">
        <v>79</v>
      </c>
    </row>
    <row r="1284" spans="2:65" s="12" customFormat="1" ht="11.25" x14ac:dyDescent="0.2">
      <c r="B1284" s="153"/>
      <c r="D1284" s="138" t="s">
        <v>330</v>
      </c>
      <c r="E1284" s="154" t="s">
        <v>19</v>
      </c>
      <c r="F1284" s="155" t="s">
        <v>1609</v>
      </c>
      <c r="H1284" s="154" t="s">
        <v>19</v>
      </c>
      <c r="I1284" s="156"/>
      <c r="L1284" s="153"/>
      <c r="M1284" s="157"/>
      <c r="T1284" s="158"/>
      <c r="AT1284" s="154" t="s">
        <v>330</v>
      </c>
      <c r="AU1284" s="154" t="s">
        <v>79</v>
      </c>
      <c r="AV1284" s="12" t="s">
        <v>77</v>
      </c>
      <c r="AW1284" s="12" t="s">
        <v>31</v>
      </c>
      <c r="AX1284" s="12" t="s">
        <v>69</v>
      </c>
      <c r="AY1284" s="154" t="s">
        <v>181</v>
      </c>
    </row>
    <row r="1285" spans="2:65" s="13" customFormat="1" ht="33.75" x14ac:dyDescent="0.2">
      <c r="B1285" s="159"/>
      <c r="D1285" s="138" t="s">
        <v>330</v>
      </c>
      <c r="E1285" s="160" t="s">
        <v>19</v>
      </c>
      <c r="F1285" s="161" t="s">
        <v>1603</v>
      </c>
      <c r="H1285" s="162">
        <v>173.19</v>
      </c>
      <c r="I1285" s="163"/>
      <c r="L1285" s="159"/>
      <c r="M1285" s="164"/>
      <c r="T1285" s="165"/>
      <c r="AT1285" s="160" t="s">
        <v>330</v>
      </c>
      <c r="AU1285" s="160" t="s">
        <v>79</v>
      </c>
      <c r="AV1285" s="13" t="s">
        <v>79</v>
      </c>
      <c r="AW1285" s="13" t="s">
        <v>31</v>
      </c>
      <c r="AX1285" s="13" t="s">
        <v>69</v>
      </c>
      <c r="AY1285" s="160" t="s">
        <v>181</v>
      </c>
    </row>
    <row r="1286" spans="2:65" s="13" customFormat="1" ht="11.25" x14ac:dyDescent="0.2">
      <c r="B1286" s="159"/>
      <c r="D1286" s="138" t="s">
        <v>330</v>
      </c>
      <c r="E1286" s="160" t="s">
        <v>19</v>
      </c>
      <c r="F1286" s="161" t="s">
        <v>1610</v>
      </c>
      <c r="H1286" s="162">
        <v>39.67</v>
      </c>
      <c r="I1286" s="163"/>
      <c r="L1286" s="159"/>
      <c r="M1286" s="164"/>
      <c r="T1286" s="165"/>
      <c r="AT1286" s="160" t="s">
        <v>330</v>
      </c>
      <c r="AU1286" s="160" t="s">
        <v>79</v>
      </c>
      <c r="AV1286" s="13" t="s">
        <v>79</v>
      </c>
      <c r="AW1286" s="13" t="s">
        <v>31</v>
      </c>
      <c r="AX1286" s="13" t="s">
        <v>69</v>
      </c>
      <c r="AY1286" s="160" t="s">
        <v>181</v>
      </c>
    </row>
    <row r="1287" spans="2:65" s="14" customFormat="1" ht="11.25" x14ac:dyDescent="0.2">
      <c r="B1287" s="166"/>
      <c r="D1287" s="138" t="s">
        <v>330</v>
      </c>
      <c r="E1287" s="167" t="s">
        <v>19</v>
      </c>
      <c r="F1287" s="168" t="s">
        <v>333</v>
      </c>
      <c r="H1287" s="169">
        <v>212.86</v>
      </c>
      <c r="I1287" s="170"/>
      <c r="L1287" s="166"/>
      <c r="M1287" s="171"/>
      <c r="T1287" s="172"/>
      <c r="AT1287" s="167" t="s">
        <v>330</v>
      </c>
      <c r="AU1287" s="167" t="s">
        <v>79</v>
      </c>
      <c r="AV1287" s="14" t="s">
        <v>187</v>
      </c>
      <c r="AW1287" s="14" t="s">
        <v>31</v>
      </c>
      <c r="AX1287" s="14" t="s">
        <v>77</v>
      </c>
      <c r="AY1287" s="167" t="s">
        <v>181</v>
      </c>
    </row>
    <row r="1288" spans="2:65" s="1" customFormat="1" ht="16.5" customHeight="1" x14ac:dyDescent="0.2">
      <c r="B1288" s="32"/>
      <c r="C1288" s="125" t="s">
        <v>1611</v>
      </c>
      <c r="D1288" s="125" t="s">
        <v>182</v>
      </c>
      <c r="E1288" s="126" t="s">
        <v>1612</v>
      </c>
      <c r="F1288" s="127" t="s">
        <v>1613</v>
      </c>
      <c r="G1288" s="128" t="s">
        <v>519</v>
      </c>
      <c r="H1288" s="129">
        <v>207</v>
      </c>
      <c r="I1288" s="130"/>
      <c r="J1288" s="131">
        <f>ROUND(I1288*H1288,2)</f>
        <v>0</v>
      </c>
      <c r="K1288" s="127" t="s">
        <v>186</v>
      </c>
      <c r="L1288" s="32"/>
      <c r="M1288" s="132" t="s">
        <v>19</v>
      </c>
      <c r="N1288" s="133" t="s">
        <v>40</v>
      </c>
      <c r="P1288" s="134">
        <f>O1288*H1288</f>
        <v>0</v>
      </c>
      <c r="Q1288" s="134">
        <v>0</v>
      </c>
      <c r="R1288" s="134">
        <f>Q1288*H1288</f>
        <v>0</v>
      </c>
      <c r="S1288" s="134">
        <v>0</v>
      </c>
      <c r="T1288" s="135">
        <f>S1288*H1288</f>
        <v>0</v>
      </c>
      <c r="AR1288" s="136" t="s">
        <v>209</v>
      </c>
      <c r="AT1288" s="136" t="s">
        <v>182</v>
      </c>
      <c r="AU1288" s="136" t="s">
        <v>79</v>
      </c>
      <c r="AY1288" s="17" t="s">
        <v>181</v>
      </c>
      <c r="BE1288" s="137">
        <f>IF(N1288="základní",J1288,0)</f>
        <v>0</v>
      </c>
      <c r="BF1288" s="137">
        <f>IF(N1288="snížená",J1288,0)</f>
        <v>0</v>
      </c>
      <c r="BG1288" s="137">
        <f>IF(N1288="zákl. přenesená",J1288,0)</f>
        <v>0</v>
      </c>
      <c r="BH1288" s="137">
        <f>IF(N1288="sníž. přenesená",J1288,0)</f>
        <v>0</v>
      </c>
      <c r="BI1288" s="137">
        <f>IF(N1288="nulová",J1288,0)</f>
        <v>0</v>
      </c>
      <c r="BJ1288" s="17" t="s">
        <v>77</v>
      </c>
      <c r="BK1288" s="137">
        <f>ROUND(I1288*H1288,2)</f>
        <v>0</v>
      </c>
      <c r="BL1288" s="17" t="s">
        <v>209</v>
      </c>
      <c r="BM1288" s="136" t="s">
        <v>1614</v>
      </c>
    </row>
    <row r="1289" spans="2:65" s="12" customFormat="1" ht="11.25" x14ac:dyDescent="0.2">
      <c r="B1289" s="153"/>
      <c r="D1289" s="138" t="s">
        <v>330</v>
      </c>
      <c r="E1289" s="154" t="s">
        <v>19</v>
      </c>
      <c r="F1289" s="155" t="s">
        <v>1615</v>
      </c>
      <c r="H1289" s="154" t="s">
        <v>19</v>
      </c>
      <c r="I1289" s="156"/>
      <c r="L1289" s="153"/>
      <c r="M1289" s="157"/>
      <c r="T1289" s="158"/>
      <c r="AT1289" s="154" t="s">
        <v>330</v>
      </c>
      <c r="AU1289" s="154" t="s">
        <v>79</v>
      </c>
      <c r="AV1289" s="12" t="s">
        <v>77</v>
      </c>
      <c r="AW1289" s="12" t="s">
        <v>31</v>
      </c>
      <c r="AX1289" s="12" t="s">
        <v>69</v>
      </c>
      <c r="AY1289" s="154" t="s">
        <v>181</v>
      </c>
    </row>
    <row r="1290" spans="2:65" s="13" customFormat="1" ht="11.25" x14ac:dyDescent="0.2">
      <c r="B1290" s="159"/>
      <c r="D1290" s="138" t="s">
        <v>330</v>
      </c>
      <c r="E1290" s="160" t="s">
        <v>19</v>
      </c>
      <c r="F1290" s="161" t="s">
        <v>1616</v>
      </c>
      <c r="H1290" s="162">
        <v>207</v>
      </c>
      <c r="I1290" s="163"/>
      <c r="L1290" s="159"/>
      <c r="M1290" s="164"/>
      <c r="T1290" s="165"/>
      <c r="AT1290" s="160" t="s">
        <v>330</v>
      </c>
      <c r="AU1290" s="160" t="s">
        <v>79</v>
      </c>
      <c r="AV1290" s="13" t="s">
        <v>79</v>
      </c>
      <c r="AW1290" s="13" t="s">
        <v>31</v>
      </c>
      <c r="AX1290" s="13" t="s">
        <v>69</v>
      </c>
      <c r="AY1290" s="160" t="s">
        <v>181</v>
      </c>
    </row>
    <row r="1291" spans="2:65" s="14" customFormat="1" ht="11.25" x14ac:dyDescent="0.2">
      <c r="B1291" s="166"/>
      <c r="D1291" s="138" t="s">
        <v>330</v>
      </c>
      <c r="E1291" s="167" t="s">
        <v>19</v>
      </c>
      <c r="F1291" s="168" t="s">
        <v>333</v>
      </c>
      <c r="H1291" s="169">
        <v>207</v>
      </c>
      <c r="I1291" s="170"/>
      <c r="L1291" s="166"/>
      <c r="M1291" s="171"/>
      <c r="T1291" s="172"/>
      <c r="AT1291" s="167" t="s">
        <v>330</v>
      </c>
      <c r="AU1291" s="167" t="s">
        <v>79</v>
      </c>
      <c r="AV1291" s="14" t="s">
        <v>187</v>
      </c>
      <c r="AW1291" s="14" t="s">
        <v>31</v>
      </c>
      <c r="AX1291" s="14" t="s">
        <v>77</v>
      </c>
      <c r="AY1291" s="167" t="s">
        <v>181</v>
      </c>
    </row>
    <row r="1292" spans="2:65" s="1" customFormat="1" ht="16.5" customHeight="1" x14ac:dyDescent="0.2">
      <c r="B1292" s="32"/>
      <c r="C1292" s="125" t="s">
        <v>943</v>
      </c>
      <c r="D1292" s="125" t="s">
        <v>182</v>
      </c>
      <c r="E1292" s="126" t="s">
        <v>1617</v>
      </c>
      <c r="F1292" s="127" t="s">
        <v>1618</v>
      </c>
      <c r="G1292" s="128" t="s">
        <v>185</v>
      </c>
      <c r="H1292" s="129">
        <v>1</v>
      </c>
      <c r="I1292" s="130"/>
      <c r="J1292" s="131">
        <f>ROUND(I1292*H1292,2)</f>
        <v>0</v>
      </c>
      <c r="K1292" s="127" t="s">
        <v>186</v>
      </c>
      <c r="L1292" s="32"/>
      <c r="M1292" s="132" t="s">
        <v>19</v>
      </c>
      <c r="N1292" s="133" t="s">
        <v>40</v>
      </c>
      <c r="P1292" s="134">
        <f>O1292*H1292</f>
        <v>0</v>
      </c>
      <c r="Q1292" s="134">
        <v>0</v>
      </c>
      <c r="R1292" s="134">
        <f>Q1292*H1292</f>
        <v>0</v>
      </c>
      <c r="S1292" s="134">
        <v>0</v>
      </c>
      <c r="T1292" s="135">
        <f>S1292*H1292</f>
        <v>0</v>
      </c>
      <c r="AR1292" s="136" t="s">
        <v>209</v>
      </c>
      <c r="AT1292" s="136" t="s">
        <v>182</v>
      </c>
      <c r="AU1292" s="136" t="s">
        <v>79</v>
      </c>
      <c r="AY1292" s="17" t="s">
        <v>181</v>
      </c>
      <c r="BE1292" s="137">
        <f>IF(N1292="základní",J1292,0)</f>
        <v>0</v>
      </c>
      <c r="BF1292" s="137">
        <f>IF(N1292="snížená",J1292,0)</f>
        <v>0</v>
      </c>
      <c r="BG1292" s="137">
        <f>IF(N1292="zákl. přenesená",J1292,0)</f>
        <v>0</v>
      </c>
      <c r="BH1292" s="137">
        <f>IF(N1292="sníž. přenesená",J1292,0)</f>
        <v>0</v>
      </c>
      <c r="BI1292" s="137">
        <f>IF(N1292="nulová",J1292,0)</f>
        <v>0</v>
      </c>
      <c r="BJ1292" s="17" t="s">
        <v>77</v>
      </c>
      <c r="BK1292" s="137">
        <f>ROUND(I1292*H1292,2)</f>
        <v>0</v>
      </c>
      <c r="BL1292" s="17" t="s">
        <v>209</v>
      </c>
      <c r="BM1292" s="136" t="s">
        <v>1619</v>
      </c>
    </row>
    <row r="1293" spans="2:65" s="1" customFormat="1" ht="107.25" x14ac:dyDescent="0.2">
      <c r="B1293" s="32"/>
      <c r="D1293" s="138" t="s">
        <v>214</v>
      </c>
      <c r="F1293" s="139" t="s">
        <v>1620</v>
      </c>
      <c r="I1293" s="140"/>
      <c r="L1293" s="32"/>
      <c r="M1293" s="141"/>
      <c r="T1293" s="53"/>
      <c r="AT1293" s="17" t="s">
        <v>214</v>
      </c>
      <c r="AU1293" s="17" t="s">
        <v>79</v>
      </c>
    </row>
    <row r="1294" spans="2:65" s="12" customFormat="1" ht="11.25" x14ac:dyDescent="0.2">
      <c r="B1294" s="153"/>
      <c r="D1294" s="138" t="s">
        <v>330</v>
      </c>
      <c r="E1294" s="154" t="s">
        <v>19</v>
      </c>
      <c r="F1294" s="155" t="s">
        <v>1621</v>
      </c>
      <c r="H1294" s="154" t="s">
        <v>19</v>
      </c>
      <c r="I1294" s="156"/>
      <c r="L1294" s="153"/>
      <c r="M1294" s="157"/>
      <c r="T1294" s="158"/>
      <c r="AT1294" s="154" t="s">
        <v>330</v>
      </c>
      <c r="AU1294" s="154" t="s">
        <v>79</v>
      </c>
      <c r="AV1294" s="12" t="s">
        <v>77</v>
      </c>
      <c r="AW1294" s="12" t="s">
        <v>31</v>
      </c>
      <c r="AX1294" s="12" t="s">
        <v>69</v>
      </c>
      <c r="AY1294" s="154" t="s">
        <v>181</v>
      </c>
    </row>
    <row r="1295" spans="2:65" s="13" customFormat="1" ht="11.25" x14ac:dyDescent="0.2">
      <c r="B1295" s="159"/>
      <c r="D1295" s="138" t="s">
        <v>330</v>
      </c>
      <c r="E1295" s="160" t="s">
        <v>19</v>
      </c>
      <c r="F1295" s="161" t="s">
        <v>1622</v>
      </c>
      <c r="H1295" s="162">
        <v>1</v>
      </c>
      <c r="I1295" s="163"/>
      <c r="L1295" s="159"/>
      <c r="M1295" s="164"/>
      <c r="T1295" s="165"/>
      <c r="AT1295" s="160" t="s">
        <v>330</v>
      </c>
      <c r="AU1295" s="160" t="s">
        <v>79</v>
      </c>
      <c r="AV1295" s="13" t="s">
        <v>79</v>
      </c>
      <c r="AW1295" s="13" t="s">
        <v>31</v>
      </c>
      <c r="AX1295" s="13" t="s">
        <v>69</v>
      </c>
      <c r="AY1295" s="160" t="s">
        <v>181</v>
      </c>
    </row>
    <row r="1296" spans="2:65" s="14" customFormat="1" ht="11.25" x14ac:dyDescent="0.2">
      <c r="B1296" s="166"/>
      <c r="D1296" s="138" t="s">
        <v>330</v>
      </c>
      <c r="E1296" s="167" t="s">
        <v>19</v>
      </c>
      <c r="F1296" s="168" t="s">
        <v>333</v>
      </c>
      <c r="H1296" s="169">
        <v>1</v>
      </c>
      <c r="I1296" s="170"/>
      <c r="L1296" s="166"/>
      <c r="M1296" s="171"/>
      <c r="T1296" s="172"/>
      <c r="AT1296" s="167" t="s">
        <v>330</v>
      </c>
      <c r="AU1296" s="167" t="s">
        <v>79</v>
      </c>
      <c r="AV1296" s="14" t="s">
        <v>187</v>
      </c>
      <c r="AW1296" s="14" t="s">
        <v>31</v>
      </c>
      <c r="AX1296" s="14" t="s">
        <v>77</v>
      </c>
      <c r="AY1296" s="167" t="s">
        <v>181</v>
      </c>
    </row>
    <row r="1297" spans="2:65" s="1" customFormat="1" ht="16.5" customHeight="1" x14ac:dyDescent="0.2">
      <c r="B1297" s="32"/>
      <c r="C1297" s="125" t="s">
        <v>1623</v>
      </c>
      <c r="D1297" s="125" t="s">
        <v>182</v>
      </c>
      <c r="E1297" s="126" t="s">
        <v>1624</v>
      </c>
      <c r="F1297" s="127" t="s">
        <v>1625</v>
      </c>
      <c r="G1297" s="128" t="s">
        <v>636</v>
      </c>
      <c r="H1297" s="129">
        <v>300</v>
      </c>
      <c r="I1297" s="130"/>
      <c r="J1297" s="131">
        <f>ROUND(I1297*H1297,2)</f>
        <v>0</v>
      </c>
      <c r="K1297" s="127" t="s">
        <v>327</v>
      </c>
      <c r="L1297" s="32"/>
      <c r="M1297" s="132" t="s">
        <v>19</v>
      </c>
      <c r="N1297" s="133" t="s">
        <v>40</v>
      </c>
      <c r="P1297" s="134">
        <f>O1297*H1297</f>
        <v>0</v>
      </c>
      <c r="Q1297" s="134">
        <v>0</v>
      </c>
      <c r="R1297" s="134">
        <f>Q1297*H1297</f>
        <v>0</v>
      </c>
      <c r="S1297" s="134">
        <v>1E-4</v>
      </c>
      <c r="T1297" s="135">
        <f>S1297*H1297</f>
        <v>3.0000000000000002E-2</v>
      </c>
      <c r="AR1297" s="136" t="s">
        <v>187</v>
      </c>
      <c r="AT1297" s="136" t="s">
        <v>182</v>
      </c>
      <c r="AU1297" s="136" t="s">
        <v>79</v>
      </c>
      <c r="AY1297" s="17" t="s">
        <v>181</v>
      </c>
      <c r="BE1297" s="137">
        <f>IF(N1297="základní",J1297,0)</f>
        <v>0</v>
      </c>
      <c r="BF1297" s="137">
        <f>IF(N1297="snížená",J1297,0)</f>
        <v>0</v>
      </c>
      <c r="BG1297" s="137">
        <f>IF(N1297="zákl. přenesená",J1297,0)</f>
        <v>0</v>
      </c>
      <c r="BH1297" s="137">
        <f>IF(N1297="sníž. přenesená",J1297,0)</f>
        <v>0</v>
      </c>
      <c r="BI1297" s="137">
        <f>IF(N1297="nulová",J1297,0)</f>
        <v>0</v>
      </c>
      <c r="BJ1297" s="17" t="s">
        <v>77</v>
      </c>
      <c r="BK1297" s="137">
        <f>ROUND(I1297*H1297,2)</f>
        <v>0</v>
      </c>
      <c r="BL1297" s="17" t="s">
        <v>187</v>
      </c>
      <c r="BM1297" s="136" t="s">
        <v>1626</v>
      </c>
    </row>
    <row r="1298" spans="2:65" s="1" customFormat="1" ht="11.25" x14ac:dyDescent="0.2">
      <c r="B1298" s="32"/>
      <c r="D1298" s="151" t="s">
        <v>328</v>
      </c>
      <c r="F1298" s="152" t="s">
        <v>1627</v>
      </c>
      <c r="I1298" s="140"/>
      <c r="L1298" s="32"/>
      <c r="M1298" s="141"/>
      <c r="T1298" s="53"/>
      <c r="AT1298" s="17" t="s">
        <v>328</v>
      </c>
      <c r="AU1298" s="17" t="s">
        <v>79</v>
      </c>
    </row>
    <row r="1299" spans="2:65" s="12" customFormat="1" ht="11.25" x14ac:dyDescent="0.2">
      <c r="B1299" s="153"/>
      <c r="D1299" s="138" t="s">
        <v>330</v>
      </c>
      <c r="E1299" s="154" t="s">
        <v>19</v>
      </c>
      <c r="F1299" s="155" t="s">
        <v>1628</v>
      </c>
      <c r="H1299" s="154" t="s">
        <v>19</v>
      </c>
      <c r="I1299" s="156"/>
      <c r="L1299" s="153"/>
      <c r="M1299" s="157"/>
      <c r="T1299" s="158"/>
      <c r="AT1299" s="154" t="s">
        <v>330</v>
      </c>
      <c r="AU1299" s="154" t="s">
        <v>79</v>
      </c>
      <c r="AV1299" s="12" t="s">
        <v>77</v>
      </c>
      <c r="AW1299" s="12" t="s">
        <v>31</v>
      </c>
      <c r="AX1299" s="12" t="s">
        <v>69</v>
      </c>
      <c r="AY1299" s="154" t="s">
        <v>181</v>
      </c>
    </row>
    <row r="1300" spans="2:65" s="13" customFormat="1" ht="11.25" x14ac:dyDescent="0.2">
      <c r="B1300" s="159"/>
      <c r="D1300" s="138" t="s">
        <v>330</v>
      </c>
      <c r="E1300" s="160" t="s">
        <v>19</v>
      </c>
      <c r="F1300" s="161" t="s">
        <v>1629</v>
      </c>
      <c r="H1300" s="162">
        <v>300</v>
      </c>
      <c r="I1300" s="163"/>
      <c r="L1300" s="159"/>
      <c r="M1300" s="164"/>
      <c r="T1300" s="165"/>
      <c r="AT1300" s="160" t="s">
        <v>330</v>
      </c>
      <c r="AU1300" s="160" t="s">
        <v>79</v>
      </c>
      <c r="AV1300" s="13" t="s">
        <v>79</v>
      </c>
      <c r="AW1300" s="13" t="s">
        <v>31</v>
      </c>
      <c r="AX1300" s="13" t="s">
        <v>69</v>
      </c>
      <c r="AY1300" s="160" t="s">
        <v>181</v>
      </c>
    </row>
    <row r="1301" spans="2:65" s="14" customFormat="1" ht="11.25" x14ac:dyDescent="0.2">
      <c r="B1301" s="166"/>
      <c r="D1301" s="138" t="s">
        <v>330</v>
      </c>
      <c r="E1301" s="167" t="s">
        <v>19</v>
      </c>
      <c r="F1301" s="168" t="s">
        <v>333</v>
      </c>
      <c r="H1301" s="169">
        <v>300</v>
      </c>
      <c r="I1301" s="170"/>
      <c r="L1301" s="166"/>
      <c r="M1301" s="171"/>
      <c r="T1301" s="172"/>
      <c r="AT1301" s="167" t="s">
        <v>330</v>
      </c>
      <c r="AU1301" s="167" t="s">
        <v>79</v>
      </c>
      <c r="AV1301" s="14" t="s">
        <v>187</v>
      </c>
      <c r="AW1301" s="14" t="s">
        <v>31</v>
      </c>
      <c r="AX1301" s="14" t="s">
        <v>77</v>
      </c>
      <c r="AY1301" s="167" t="s">
        <v>181</v>
      </c>
    </row>
    <row r="1302" spans="2:65" s="1" customFormat="1" ht="16.5" customHeight="1" x14ac:dyDescent="0.2">
      <c r="B1302" s="32"/>
      <c r="C1302" s="125" t="s">
        <v>1630</v>
      </c>
      <c r="D1302" s="125" t="s">
        <v>182</v>
      </c>
      <c r="E1302" s="126" t="s">
        <v>1196</v>
      </c>
      <c r="F1302" s="127" t="s">
        <v>1197</v>
      </c>
      <c r="G1302" s="128" t="s">
        <v>1053</v>
      </c>
      <c r="H1302" s="129">
        <v>15</v>
      </c>
      <c r="I1302" s="130"/>
      <c r="J1302" s="131">
        <f>ROUND(I1302*H1302,2)</f>
        <v>0</v>
      </c>
      <c r="K1302" s="127" t="s">
        <v>327</v>
      </c>
      <c r="L1302" s="32"/>
      <c r="M1302" s="132" t="s">
        <v>19</v>
      </c>
      <c r="N1302" s="133" t="s">
        <v>40</v>
      </c>
      <c r="P1302" s="134">
        <f>O1302*H1302</f>
        <v>0</v>
      </c>
      <c r="Q1302" s="134">
        <v>0</v>
      </c>
      <c r="R1302" s="134">
        <f>Q1302*H1302</f>
        <v>0</v>
      </c>
      <c r="S1302" s="134">
        <v>0</v>
      </c>
      <c r="T1302" s="135">
        <f>S1302*H1302</f>
        <v>0</v>
      </c>
      <c r="AR1302" s="136" t="s">
        <v>209</v>
      </c>
      <c r="AT1302" s="136" t="s">
        <v>182</v>
      </c>
      <c r="AU1302" s="136" t="s">
        <v>79</v>
      </c>
      <c r="AY1302" s="17" t="s">
        <v>181</v>
      </c>
      <c r="BE1302" s="137">
        <f>IF(N1302="základní",J1302,0)</f>
        <v>0</v>
      </c>
      <c r="BF1302" s="137">
        <f>IF(N1302="snížená",J1302,0)</f>
        <v>0</v>
      </c>
      <c r="BG1302" s="137">
        <f>IF(N1302="zákl. přenesená",J1302,0)</f>
        <v>0</v>
      </c>
      <c r="BH1302" s="137">
        <f>IF(N1302="sníž. přenesená",J1302,0)</f>
        <v>0</v>
      </c>
      <c r="BI1302" s="137">
        <f>IF(N1302="nulová",J1302,0)</f>
        <v>0</v>
      </c>
      <c r="BJ1302" s="17" t="s">
        <v>77</v>
      </c>
      <c r="BK1302" s="137">
        <f>ROUND(I1302*H1302,2)</f>
        <v>0</v>
      </c>
      <c r="BL1302" s="17" t="s">
        <v>209</v>
      </c>
      <c r="BM1302" s="136" t="s">
        <v>1631</v>
      </c>
    </row>
    <row r="1303" spans="2:65" s="1" customFormat="1" ht="11.25" x14ac:dyDescent="0.2">
      <c r="B1303" s="32"/>
      <c r="D1303" s="151" t="s">
        <v>328</v>
      </c>
      <c r="F1303" s="152" t="s">
        <v>1199</v>
      </c>
      <c r="I1303" s="140"/>
      <c r="L1303" s="32"/>
      <c r="M1303" s="141"/>
      <c r="T1303" s="53"/>
      <c r="AT1303" s="17" t="s">
        <v>328</v>
      </c>
      <c r="AU1303" s="17" t="s">
        <v>79</v>
      </c>
    </row>
    <row r="1304" spans="2:65" s="1" customFormat="1" ht="19.5" x14ac:dyDescent="0.2">
      <c r="B1304" s="32"/>
      <c r="D1304" s="138" t="s">
        <v>214</v>
      </c>
      <c r="F1304" s="139" t="s">
        <v>1263</v>
      </c>
      <c r="I1304" s="140"/>
      <c r="L1304" s="32"/>
      <c r="M1304" s="141"/>
      <c r="T1304" s="53"/>
      <c r="AT1304" s="17" t="s">
        <v>214</v>
      </c>
      <c r="AU1304" s="17" t="s">
        <v>79</v>
      </c>
    </row>
    <row r="1305" spans="2:65" s="13" customFormat="1" ht="11.25" x14ac:dyDescent="0.2">
      <c r="B1305" s="159"/>
      <c r="D1305" s="138" t="s">
        <v>330</v>
      </c>
      <c r="E1305" s="160" t="s">
        <v>19</v>
      </c>
      <c r="F1305" s="161" t="s">
        <v>1632</v>
      </c>
      <c r="H1305" s="162">
        <v>15</v>
      </c>
      <c r="I1305" s="163"/>
      <c r="L1305" s="159"/>
      <c r="M1305" s="164"/>
      <c r="T1305" s="165"/>
      <c r="AT1305" s="160" t="s">
        <v>330</v>
      </c>
      <c r="AU1305" s="160" t="s">
        <v>79</v>
      </c>
      <c r="AV1305" s="13" t="s">
        <v>79</v>
      </c>
      <c r="AW1305" s="13" t="s">
        <v>31</v>
      </c>
      <c r="AX1305" s="13" t="s">
        <v>69</v>
      </c>
      <c r="AY1305" s="160" t="s">
        <v>181</v>
      </c>
    </row>
    <row r="1306" spans="2:65" s="14" customFormat="1" ht="11.25" x14ac:dyDescent="0.2">
      <c r="B1306" s="166"/>
      <c r="D1306" s="138" t="s">
        <v>330</v>
      </c>
      <c r="E1306" s="167" t="s">
        <v>19</v>
      </c>
      <c r="F1306" s="168" t="s">
        <v>333</v>
      </c>
      <c r="H1306" s="169">
        <v>15</v>
      </c>
      <c r="I1306" s="170"/>
      <c r="L1306" s="166"/>
      <c r="M1306" s="171"/>
      <c r="T1306" s="172"/>
      <c r="AT1306" s="167" t="s">
        <v>330</v>
      </c>
      <c r="AU1306" s="167" t="s">
        <v>79</v>
      </c>
      <c r="AV1306" s="14" t="s">
        <v>187</v>
      </c>
      <c r="AW1306" s="14" t="s">
        <v>31</v>
      </c>
      <c r="AX1306" s="14" t="s">
        <v>77</v>
      </c>
      <c r="AY1306" s="167" t="s">
        <v>181</v>
      </c>
    </row>
    <row r="1307" spans="2:65" s="10" customFormat="1" ht="22.9" customHeight="1" x14ac:dyDescent="0.2">
      <c r="B1307" s="115"/>
      <c r="D1307" s="116" t="s">
        <v>68</v>
      </c>
      <c r="E1307" s="149" t="s">
        <v>1633</v>
      </c>
      <c r="F1307" s="149" t="s">
        <v>1634</v>
      </c>
      <c r="I1307" s="118"/>
      <c r="J1307" s="150">
        <f>BK1307</f>
        <v>0</v>
      </c>
      <c r="L1307" s="115"/>
      <c r="M1307" s="120"/>
      <c r="P1307" s="121">
        <f>SUM(P1308:P1312)</f>
        <v>0</v>
      </c>
      <c r="R1307" s="121">
        <f>SUM(R1308:R1312)</f>
        <v>0</v>
      </c>
      <c r="T1307" s="122">
        <f>SUM(T1308:T1312)</f>
        <v>0.1</v>
      </c>
      <c r="AR1307" s="116" t="s">
        <v>79</v>
      </c>
      <c r="AT1307" s="123" t="s">
        <v>68</v>
      </c>
      <c r="AU1307" s="123" t="s">
        <v>77</v>
      </c>
      <c r="AY1307" s="116" t="s">
        <v>181</v>
      </c>
      <c r="BK1307" s="124">
        <f>SUM(BK1308:BK1312)</f>
        <v>0</v>
      </c>
    </row>
    <row r="1308" spans="2:65" s="1" customFormat="1" ht="16.5" customHeight="1" x14ac:dyDescent="0.2">
      <c r="B1308" s="32"/>
      <c r="C1308" s="125" t="s">
        <v>1054</v>
      </c>
      <c r="D1308" s="125" t="s">
        <v>182</v>
      </c>
      <c r="E1308" s="126" t="s">
        <v>1635</v>
      </c>
      <c r="F1308" s="127" t="s">
        <v>1636</v>
      </c>
      <c r="G1308" s="128" t="s">
        <v>636</v>
      </c>
      <c r="H1308" s="129">
        <v>100</v>
      </c>
      <c r="I1308" s="130"/>
      <c r="J1308" s="131">
        <f>ROUND(I1308*H1308,2)</f>
        <v>0</v>
      </c>
      <c r="K1308" s="127" t="s">
        <v>327</v>
      </c>
      <c r="L1308" s="32"/>
      <c r="M1308" s="132" t="s">
        <v>19</v>
      </c>
      <c r="N1308" s="133" t="s">
        <v>40</v>
      </c>
      <c r="P1308" s="134">
        <f>O1308*H1308</f>
        <v>0</v>
      </c>
      <c r="Q1308" s="134">
        <v>0</v>
      </c>
      <c r="R1308" s="134">
        <f>Q1308*H1308</f>
        <v>0</v>
      </c>
      <c r="S1308" s="134">
        <v>1E-3</v>
      </c>
      <c r="T1308" s="135">
        <f>S1308*H1308</f>
        <v>0.1</v>
      </c>
      <c r="AR1308" s="136" t="s">
        <v>187</v>
      </c>
      <c r="AT1308" s="136" t="s">
        <v>182</v>
      </c>
      <c r="AU1308" s="136" t="s">
        <v>79</v>
      </c>
      <c r="AY1308" s="17" t="s">
        <v>181</v>
      </c>
      <c r="BE1308" s="137">
        <f>IF(N1308="základní",J1308,0)</f>
        <v>0</v>
      </c>
      <c r="BF1308" s="137">
        <f>IF(N1308="snížená",J1308,0)</f>
        <v>0</v>
      </c>
      <c r="BG1308" s="137">
        <f>IF(N1308="zákl. přenesená",J1308,0)</f>
        <v>0</v>
      </c>
      <c r="BH1308" s="137">
        <f>IF(N1308="sníž. přenesená",J1308,0)</f>
        <v>0</v>
      </c>
      <c r="BI1308" s="137">
        <f>IF(N1308="nulová",J1308,0)</f>
        <v>0</v>
      </c>
      <c r="BJ1308" s="17" t="s">
        <v>77</v>
      </c>
      <c r="BK1308" s="137">
        <f>ROUND(I1308*H1308,2)</f>
        <v>0</v>
      </c>
      <c r="BL1308" s="17" t="s">
        <v>187</v>
      </c>
      <c r="BM1308" s="136" t="s">
        <v>1637</v>
      </c>
    </row>
    <row r="1309" spans="2:65" s="1" customFormat="1" ht="11.25" x14ac:dyDescent="0.2">
      <c r="B1309" s="32"/>
      <c r="D1309" s="151" t="s">
        <v>328</v>
      </c>
      <c r="F1309" s="152" t="s">
        <v>1638</v>
      </c>
      <c r="I1309" s="140"/>
      <c r="L1309" s="32"/>
      <c r="M1309" s="141"/>
      <c r="T1309" s="53"/>
      <c r="AT1309" s="17" t="s">
        <v>328</v>
      </c>
      <c r="AU1309" s="17" t="s">
        <v>79</v>
      </c>
    </row>
    <row r="1310" spans="2:65" s="12" customFormat="1" ht="11.25" x14ac:dyDescent="0.2">
      <c r="B1310" s="153"/>
      <c r="D1310" s="138" t="s">
        <v>330</v>
      </c>
      <c r="E1310" s="154" t="s">
        <v>19</v>
      </c>
      <c r="F1310" s="155" t="s">
        <v>1639</v>
      </c>
      <c r="H1310" s="154" t="s">
        <v>19</v>
      </c>
      <c r="I1310" s="156"/>
      <c r="L1310" s="153"/>
      <c r="M1310" s="157"/>
      <c r="T1310" s="158"/>
      <c r="AT1310" s="154" t="s">
        <v>330</v>
      </c>
      <c r="AU1310" s="154" t="s">
        <v>79</v>
      </c>
      <c r="AV1310" s="12" t="s">
        <v>77</v>
      </c>
      <c r="AW1310" s="12" t="s">
        <v>31</v>
      </c>
      <c r="AX1310" s="12" t="s">
        <v>69</v>
      </c>
      <c r="AY1310" s="154" t="s">
        <v>181</v>
      </c>
    </row>
    <row r="1311" spans="2:65" s="13" customFormat="1" ht="11.25" x14ac:dyDescent="0.2">
      <c r="B1311" s="159"/>
      <c r="D1311" s="138" t="s">
        <v>330</v>
      </c>
      <c r="E1311" s="160" t="s">
        <v>19</v>
      </c>
      <c r="F1311" s="161" t="s">
        <v>1640</v>
      </c>
      <c r="H1311" s="162">
        <v>100</v>
      </c>
      <c r="I1311" s="163"/>
      <c r="L1311" s="159"/>
      <c r="M1311" s="164"/>
      <c r="T1311" s="165"/>
      <c r="AT1311" s="160" t="s">
        <v>330</v>
      </c>
      <c r="AU1311" s="160" t="s">
        <v>79</v>
      </c>
      <c r="AV1311" s="13" t="s">
        <v>79</v>
      </c>
      <c r="AW1311" s="13" t="s">
        <v>31</v>
      </c>
      <c r="AX1311" s="13" t="s">
        <v>69</v>
      </c>
      <c r="AY1311" s="160" t="s">
        <v>181</v>
      </c>
    </row>
    <row r="1312" spans="2:65" s="14" customFormat="1" ht="11.25" x14ac:dyDescent="0.2">
      <c r="B1312" s="166"/>
      <c r="D1312" s="138" t="s">
        <v>330</v>
      </c>
      <c r="E1312" s="167" t="s">
        <v>19</v>
      </c>
      <c r="F1312" s="168" t="s">
        <v>333</v>
      </c>
      <c r="H1312" s="169">
        <v>100</v>
      </c>
      <c r="I1312" s="170"/>
      <c r="L1312" s="166"/>
      <c r="M1312" s="171"/>
      <c r="T1312" s="172"/>
      <c r="AT1312" s="167" t="s">
        <v>330</v>
      </c>
      <c r="AU1312" s="167" t="s">
        <v>79</v>
      </c>
      <c r="AV1312" s="14" t="s">
        <v>187</v>
      </c>
      <c r="AW1312" s="14" t="s">
        <v>31</v>
      </c>
      <c r="AX1312" s="14" t="s">
        <v>77</v>
      </c>
      <c r="AY1312" s="167" t="s">
        <v>181</v>
      </c>
    </row>
    <row r="1313" spans="2:65" s="10" customFormat="1" ht="22.9" customHeight="1" x14ac:dyDescent="0.2">
      <c r="B1313" s="115"/>
      <c r="D1313" s="116" t="s">
        <v>68</v>
      </c>
      <c r="E1313" s="149" t="s">
        <v>1641</v>
      </c>
      <c r="F1313" s="149" t="s">
        <v>1642</v>
      </c>
      <c r="I1313" s="118"/>
      <c r="J1313" s="150">
        <f>BK1313</f>
        <v>0</v>
      </c>
      <c r="L1313" s="115"/>
      <c r="M1313" s="120"/>
      <c r="P1313" s="121">
        <f>SUM(P1314:P1340)</f>
        <v>0</v>
      </c>
      <c r="R1313" s="121">
        <f>SUM(R1314:R1340)</f>
        <v>0</v>
      </c>
      <c r="T1313" s="122">
        <f>SUM(T1314:T1340)</f>
        <v>0</v>
      </c>
      <c r="AR1313" s="116" t="s">
        <v>79</v>
      </c>
      <c r="AT1313" s="123" t="s">
        <v>68</v>
      </c>
      <c r="AU1313" s="123" t="s">
        <v>77</v>
      </c>
      <c r="AY1313" s="116" t="s">
        <v>181</v>
      </c>
      <c r="BK1313" s="124">
        <f>SUM(BK1314:BK1340)</f>
        <v>0</v>
      </c>
    </row>
    <row r="1314" spans="2:65" s="1" customFormat="1" ht="16.5" customHeight="1" x14ac:dyDescent="0.2">
      <c r="B1314" s="32"/>
      <c r="C1314" s="125" t="s">
        <v>950</v>
      </c>
      <c r="D1314" s="125" t="s">
        <v>182</v>
      </c>
      <c r="E1314" s="126" t="s">
        <v>1643</v>
      </c>
      <c r="F1314" s="127" t="s">
        <v>1644</v>
      </c>
      <c r="G1314" s="128" t="s">
        <v>510</v>
      </c>
      <c r="H1314" s="129">
        <v>525.41999999999996</v>
      </c>
      <c r="I1314" s="130"/>
      <c r="J1314" s="131">
        <f>ROUND(I1314*H1314,2)</f>
        <v>0</v>
      </c>
      <c r="K1314" s="127" t="s">
        <v>327</v>
      </c>
      <c r="L1314" s="32"/>
      <c r="M1314" s="132" t="s">
        <v>19</v>
      </c>
      <c r="N1314" s="133" t="s">
        <v>40</v>
      </c>
      <c r="P1314" s="134">
        <f>O1314*H1314</f>
        <v>0</v>
      </c>
      <c r="Q1314" s="134">
        <v>0</v>
      </c>
      <c r="R1314" s="134">
        <f>Q1314*H1314</f>
        <v>0</v>
      </c>
      <c r="S1314" s="134">
        <v>0</v>
      </c>
      <c r="T1314" s="135">
        <f>S1314*H1314</f>
        <v>0</v>
      </c>
      <c r="AR1314" s="136" t="s">
        <v>209</v>
      </c>
      <c r="AT1314" s="136" t="s">
        <v>182</v>
      </c>
      <c r="AU1314" s="136" t="s">
        <v>79</v>
      </c>
      <c r="AY1314" s="17" t="s">
        <v>181</v>
      </c>
      <c r="BE1314" s="137">
        <f>IF(N1314="základní",J1314,0)</f>
        <v>0</v>
      </c>
      <c r="BF1314" s="137">
        <f>IF(N1314="snížená",J1314,0)</f>
        <v>0</v>
      </c>
      <c r="BG1314" s="137">
        <f>IF(N1314="zákl. přenesená",J1314,0)</f>
        <v>0</v>
      </c>
      <c r="BH1314" s="137">
        <f>IF(N1314="sníž. přenesená",J1314,0)</f>
        <v>0</v>
      </c>
      <c r="BI1314" s="137">
        <f>IF(N1314="nulová",J1314,0)</f>
        <v>0</v>
      </c>
      <c r="BJ1314" s="17" t="s">
        <v>77</v>
      </c>
      <c r="BK1314" s="137">
        <f>ROUND(I1314*H1314,2)</f>
        <v>0</v>
      </c>
      <c r="BL1314" s="17" t="s">
        <v>209</v>
      </c>
      <c r="BM1314" s="136" t="s">
        <v>1645</v>
      </c>
    </row>
    <row r="1315" spans="2:65" s="1" customFormat="1" ht="11.25" x14ac:dyDescent="0.2">
      <c r="B1315" s="32"/>
      <c r="D1315" s="151" t="s">
        <v>328</v>
      </c>
      <c r="F1315" s="152" t="s">
        <v>1646</v>
      </c>
      <c r="I1315" s="140"/>
      <c r="L1315" s="32"/>
      <c r="M1315" s="141"/>
      <c r="T1315" s="53"/>
      <c r="AT1315" s="17" t="s">
        <v>328</v>
      </c>
      <c r="AU1315" s="17" t="s">
        <v>79</v>
      </c>
    </row>
    <row r="1316" spans="2:65" s="12" customFormat="1" ht="11.25" x14ac:dyDescent="0.2">
      <c r="B1316" s="153"/>
      <c r="D1316" s="138" t="s">
        <v>330</v>
      </c>
      <c r="E1316" s="154" t="s">
        <v>19</v>
      </c>
      <c r="F1316" s="155" t="s">
        <v>1647</v>
      </c>
      <c r="H1316" s="154" t="s">
        <v>19</v>
      </c>
      <c r="I1316" s="156"/>
      <c r="L1316" s="153"/>
      <c r="M1316" s="157"/>
      <c r="T1316" s="158"/>
      <c r="AT1316" s="154" t="s">
        <v>330</v>
      </c>
      <c r="AU1316" s="154" t="s">
        <v>79</v>
      </c>
      <c r="AV1316" s="12" t="s">
        <v>77</v>
      </c>
      <c r="AW1316" s="12" t="s">
        <v>31</v>
      </c>
      <c r="AX1316" s="12" t="s">
        <v>69</v>
      </c>
      <c r="AY1316" s="154" t="s">
        <v>181</v>
      </c>
    </row>
    <row r="1317" spans="2:65" s="13" customFormat="1" ht="22.5" x14ac:dyDescent="0.2">
      <c r="B1317" s="159"/>
      <c r="D1317" s="138" t="s">
        <v>330</v>
      </c>
      <c r="E1317" s="160" t="s">
        <v>19</v>
      </c>
      <c r="F1317" s="161" t="s">
        <v>1648</v>
      </c>
      <c r="H1317" s="162">
        <v>174.95</v>
      </c>
      <c r="I1317" s="163"/>
      <c r="L1317" s="159"/>
      <c r="M1317" s="164"/>
      <c r="T1317" s="165"/>
      <c r="AT1317" s="160" t="s">
        <v>330</v>
      </c>
      <c r="AU1317" s="160" t="s">
        <v>79</v>
      </c>
      <c r="AV1317" s="13" t="s">
        <v>79</v>
      </c>
      <c r="AW1317" s="13" t="s">
        <v>31</v>
      </c>
      <c r="AX1317" s="13" t="s">
        <v>69</v>
      </c>
      <c r="AY1317" s="160" t="s">
        <v>181</v>
      </c>
    </row>
    <row r="1318" spans="2:65" s="13" customFormat="1" ht="11.25" x14ac:dyDescent="0.2">
      <c r="B1318" s="159"/>
      <c r="D1318" s="138" t="s">
        <v>330</v>
      </c>
      <c r="E1318" s="160" t="s">
        <v>19</v>
      </c>
      <c r="F1318" s="161" t="s">
        <v>1649</v>
      </c>
      <c r="H1318" s="162">
        <v>58.07</v>
      </c>
      <c r="I1318" s="163"/>
      <c r="L1318" s="159"/>
      <c r="M1318" s="164"/>
      <c r="T1318" s="165"/>
      <c r="AT1318" s="160" t="s">
        <v>330</v>
      </c>
      <c r="AU1318" s="160" t="s">
        <v>79</v>
      </c>
      <c r="AV1318" s="13" t="s">
        <v>79</v>
      </c>
      <c r="AW1318" s="13" t="s">
        <v>31</v>
      </c>
      <c r="AX1318" s="13" t="s">
        <v>69</v>
      </c>
      <c r="AY1318" s="160" t="s">
        <v>181</v>
      </c>
    </row>
    <row r="1319" spans="2:65" s="13" customFormat="1" ht="11.25" x14ac:dyDescent="0.2">
      <c r="B1319" s="159"/>
      <c r="D1319" s="138" t="s">
        <v>330</v>
      </c>
      <c r="E1319" s="160" t="s">
        <v>19</v>
      </c>
      <c r="F1319" s="161" t="s">
        <v>1650</v>
      </c>
      <c r="H1319" s="162">
        <v>22.12</v>
      </c>
      <c r="I1319" s="163"/>
      <c r="L1319" s="159"/>
      <c r="M1319" s="164"/>
      <c r="T1319" s="165"/>
      <c r="AT1319" s="160" t="s">
        <v>330</v>
      </c>
      <c r="AU1319" s="160" t="s">
        <v>79</v>
      </c>
      <c r="AV1319" s="13" t="s">
        <v>79</v>
      </c>
      <c r="AW1319" s="13" t="s">
        <v>31</v>
      </c>
      <c r="AX1319" s="13" t="s">
        <v>69</v>
      </c>
      <c r="AY1319" s="160" t="s">
        <v>181</v>
      </c>
    </row>
    <row r="1320" spans="2:65" s="12" customFormat="1" ht="11.25" x14ac:dyDescent="0.2">
      <c r="B1320" s="153"/>
      <c r="D1320" s="138" t="s">
        <v>330</v>
      </c>
      <c r="E1320" s="154" t="s">
        <v>19</v>
      </c>
      <c r="F1320" s="155" t="s">
        <v>1651</v>
      </c>
      <c r="H1320" s="154" t="s">
        <v>19</v>
      </c>
      <c r="I1320" s="156"/>
      <c r="L1320" s="153"/>
      <c r="M1320" s="157"/>
      <c r="T1320" s="158"/>
      <c r="AT1320" s="154" t="s">
        <v>330</v>
      </c>
      <c r="AU1320" s="154" t="s">
        <v>79</v>
      </c>
      <c r="AV1320" s="12" t="s">
        <v>77</v>
      </c>
      <c r="AW1320" s="12" t="s">
        <v>31</v>
      </c>
      <c r="AX1320" s="12" t="s">
        <v>69</v>
      </c>
      <c r="AY1320" s="154" t="s">
        <v>181</v>
      </c>
    </row>
    <row r="1321" spans="2:65" s="12" customFormat="1" ht="11.25" x14ac:dyDescent="0.2">
      <c r="B1321" s="153"/>
      <c r="D1321" s="138" t="s">
        <v>330</v>
      </c>
      <c r="E1321" s="154" t="s">
        <v>19</v>
      </c>
      <c r="F1321" s="155" t="s">
        <v>1652</v>
      </c>
      <c r="H1321" s="154" t="s">
        <v>19</v>
      </c>
      <c r="I1321" s="156"/>
      <c r="L1321" s="153"/>
      <c r="M1321" s="157"/>
      <c r="T1321" s="158"/>
      <c r="AT1321" s="154" t="s">
        <v>330</v>
      </c>
      <c r="AU1321" s="154" t="s">
        <v>79</v>
      </c>
      <c r="AV1321" s="12" t="s">
        <v>77</v>
      </c>
      <c r="AW1321" s="12" t="s">
        <v>31</v>
      </c>
      <c r="AX1321" s="12" t="s">
        <v>69</v>
      </c>
      <c r="AY1321" s="154" t="s">
        <v>181</v>
      </c>
    </row>
    <row r="1322" spans="2:65" s="13" customFormat="1" ht="11.25" x14ac:dyDescent="0.2">
      <c r="B1322" s="159"/>
      <c r="D1322" s="138" t="s">
        <v>330</v>
      </c>
      <c r="E1322" s="160" t="s">
        <v>19</v>
      </c>
      <c r="F1322" s="161" t="s">
        <v>1653</v>
      </c>
      <c r="H1322" s="162">
        <v>249.08</v>
      </c>
      <c r="I1322" s="163"/>
      <c r="L1322" s="159"/>
      <c r="M1322" s="164"/>
      <c r="T1322" s="165"/>
      <c r="AT1322" s="160" t="s">
        <v>330</v>
      </c>
      <c r="AU1322" s="160" t="s">
        <v>79</v>
      </c>
      <c r="AV1322" s="13" t="s">
        <v>79</v>
      </c>
      <c r="AW1322" s="13" t="s">
        <v>31</v>
      </c>
      <c r="AX1322" s="13" t="s">
        <v>69</v>
      </c>
      <c r="AY1322" s="160" t="s">
        <v>181</v>
      </c>
    </row>
    <row r="1323" spans="2:65" s="12" customFormat="1" ht="11.25" x14ac:dyDescent="0.2">
      <c r="B1323" s="153"/>
      <c r="D1323" s="138" t="s">
        <v>330</v>
      </c>
      <c r="E1323" s="154" t="s">
        <v>19</v>
      </c>
      <c r="F1323" s="155" t="s">
        <v>1654</v>
      </c>
      <c r="H1323" s="154" t="s">
        <v>19</v>
      </c>
      <c r="I1323" s="156"/>
      <c r="L1323" s="153"/>
      <c r="M1323" s="157"/>
      <c r="T1323" s="158"/>
      <c r="AT1323" s="154" t="s">
        <v>330</v>
      </c>
      <c r="AU1323" s="154" t="s">
        <v>79</v>
      </c>
      <c r="AV1323" s="12" t="s">
        <v>77</v>
      </c>
      <c r="AW1323" s="12" t="s">
        <v>31</v>
      </c>
      <c r="AX1323" s="12" t="s">
        <v>69</v>
      </c>
      <c r="AY1323" s="154" t="s">
        <v>181</v>
      </c>
    </row>
    <row r="1324" spans="2:65" s="13" customFormat="1" ht="11.25" x14ac:dyDescent="0.2">
      <c r="B1324" s="159"/>
      <c r="D1324" s="138" t="s">
        <v>330</v>
      </c>
      <c r="E1324" s="160" t="s">
        <v>19</v>
      </c>
      <c r="F1324" s="161" t="s">
        <v>1655</v>
      </c>
      <c r="H1324" s="162">
        <v>21.2</v>
      </c>
      <c r="I1324" s="163"/>
      <c r="L1324" s="159"/>
      <c r="M1324" s="164"/>
      <c r="T1324" s="165"/>
      <c r="AT1324" s="160" t="s">
        <v>330</v>
      </c>
      <c r="AU1324" s="160" t="s">
        <v>79</v>
      </c>
      <c r="AV1324" s="13" t="s">
        <v>79</v>
      </c>
      <c r="AW1324" s="13" t="s">
        <v>31</v>
      </c>
      <c r="AX1324" s="13" t="s">
        <v>69</v>
      </c>
      <c r="AY1324" s="160" t="s">
        <v>181</v>
      </c>
    </row>
    <row r="1325" spans="2:65" s="14" customFormat="1" ht="11.25" x14ac:dyDescent="0.2">
      <c r="B1325" s="166"/>
      <c r="D1325" s="138" t="s">
        <v>330</v>
      </c>
      <c r="E1325" s="167" t="s">
        <v>19</v>
      </c>
      <c r="F1325" s="168" t="s">
        <v>333</v>
      </c>
      <c r="H1325" s="169">
        <v>525.41999999999996</v>
      </c>
      <c r="I1325" s="170"/>
      <c r="L1325" s="166"/>
      <c r="M1325" s="171"/>
      <c r="T1325" s="172"/>
      <c r="AT1325" s="167" t="s">
        <v>330</v>
      </c>
      <c r="AU1325" s="167" t="s">
        <v>79</v>
      </c>
      <c r="AV1325" s="14" t="s">
        <v>187</v>
      </c>
      <c r="AW1325" s="14" t="s">
        <v>31</v>
      </c>
      <c r="AX1325" s="14" t="s">
        <v>77</v>
      </c>
      <c r="AY1325" s="167" t="s">
        <v>181</v>
      </c>
    </row>
    <row r="1326" spans="2:65" s="1" customFormat="1" ht="16.5" customHeight="1" x14ac:dyDescent="0.2">
      <c r="B1326" s="32"/>
      <c r="C1326" s="125" t="s">
        <v>1656</v>
      </c>
      <c r="D1326" s="125" t="s">
        <v>182</v>
      </c>
      <c r="E1326" s="126" t="s">
        <v>1657</v>
      </c>
      <c r="F1326" s="127" t="s">
        <v>1658</v>
      </c>
      <c r="G1326" s="128" t="s">
        <v>636</v>
      </c>
      <c r="H1326" s="129">
        <v>953.9</v>
      </c>
      <c r="I1326" s="130"/>
      <c r="J1326" s="131">
        <f>ROUND(I1326*H1326,2)</f>
        <v>0</v>
      </c>
      <c r="K1326" s="127" t="s">
        <v>327</v>
      </c>
      <c r="L1326" s="32"/>
      <c r="M1326" s="132" t="s">
        <v>19</v>
      </c>
      <c r="N1326" s="133" t="s">
        <v>40</v>
      </c>
      <c r="P1326" s="134">
        <f>O1326*H1326</f>
        <v>0</v>
      </c>
      <c r="Q1326" s="134">
        <v>0</v>
      </c>
      <c r="R1326" s="134">
        <f>Q1326*H1326</f>
        <v>0</v>
      </c>
      <c r="S1326" s="134">
        <v>0</v>
      </c>
      <c r="T1326" s="135">
        <f>S1326*H1326</f>
        <v>0</v>
      </c>
      <c r="AR1326" s="136" t="s">
        <v>209</v>
      </c>
      <c r="AT1326" s="136" t="s">
        <v>182</v>
      </c>
      <c r="AU1326" s="136" t="s">
        <v>79</v>
      </c>
      <c r="AY1326" s="17" t="s">
        <v>181</v>
      </c>
      <c r="BE1326" s="137">
        <f>IF(N1326="základní",J1326,0)</f>
        <v>0</v>
      </c>
      <c r="BF1326" s="137">
        <f>IF(N1326="snížená",J1326,0)</f>
        <v>0</v>
      </c>
      <c r="BG1326" s="137">
        <f>IF(N1326="zákl. přenesená",J1326,0)</f>
        <v>0</v>
      </c>
      <c r="BH1326" s="137">
        <f>IF(N1326="sníž. přenesená",J1326,0)</f>
        <v>0</v>
      </c>
      <c r="BI1326" s="137">
        <f>IF(N1326="nulová",J1326,0)</f>
        <v>0</v>
      </c>
      <c r="BJ1326" s="17" t="s">
        <v>77</v>
      </c>
      <c r="BK1326" s="137">
        <f>ROUND(I1326*H1326,2)</f>
        <v>0</v>
      </c>
      <c r="BL1326" s="17" t="s">
        <v>209</v>
      </c>
      <c r="BM1326" s="136" t="s">
        <v>1659</v>
      </c>
    </row>
    <row r="1327" spans="2:65" s="1" customFormat="1" ht="11.25" x14ac:dyDescent="0.2">
      <c r="B1327" s="32"/>
      <c r="D1327" s="151" t="s">
        <v>328</v>
      </c>
      <c r="F1327" s="152" t="s">
        <v>1660</v>
      </c>
      <c r="I1327" s="140"/>
      <c r="L1327" s="32"/>
      <c r="M1327" s="141"/>
      <c r="T1327" s="53"/>
      <c r="AT1327" s="17" t="s">
        <v>328</v>
      </c>
      <c r="AU1327" s="17" t="s">
        <v>79</v>
      </c>
    </row>
    <row r="1328" spans="2:65" s="12" customFormat="1" ht="11.25" x14ac:dyDescent="0.2">
      <c r="B1328" s="153"/>
      <c r="D1328" s="138" t="s">
        <v>330</v>
      </c>
      <c r="E1328" s="154" t="s">
        <v>19</v>
      </c>
      <c r="F1328" s="155" t="s">
        <v>1661</v>
      </c>
      <c r="H1328" s="154" t="s">
        <v>19</v>
      </c>
      <c r="I1328" s="156"/>
      <c r="L1328" s="153"/>
      <c r="M1328" s="157"/>
      <c r="T1328" s="158"/>
      <c r="AT1328" s="154" t="s">
        <v>330</v>
      </c>
      <c r="AU1328" s="154" t="s">
        <v>79</v>
      </c>
      <c r="AV1328" s="12" t="s">
        <v>77</v>
      </c>
      <c r="AW1328" s="12" t="s">
        <v>31</v>
      </c>
      <c r="AX1328" s="12" t="s">
        <v>69</v>
      </c>
      <c r="AY1328" s="154" t="s">
        <v>181</v>
      </c>
    </row>
    <row r="1329" spans="2:65" s="13" customFormat="1" ht="11.25" x14ac:dyDescent="0.2">
      <c r="B1329" s="159"/>
      <c r="D1329" s="138" t="s">
        <v>330</v>
      </c>
      <c r="E1329" s="160" t="s">
        <v>19</v>
      </c>
      <c r="F1329" s="161" t="s">
        <v>1662</v>
      </c>
      <c r="H1329" s="162">
        <v>121.6</v>
      </c>
      <c r="I1329" s="163"/>
      <c r="L1329" s="159"/>
      <c r="M1329" s="164"/>
      <c r="T1329" s="165"/>
      <c r="AT1329" s="160" t="s">
        <v>330</v>
      </c>
      <c r="AU1329" s="160" t="s">
        <v>79</v>
      </c>
      <c r="AV1329" s="13" t="s">
        <v>79</v>
      </c>
      <c r="AW1329" s="13" t="s">
        <v>31</v>
      </c>
      <c r="AX1329" s="13" t="s">
        <v>69</v>
      </c>
      <c r="AY1329" s="160" t="s">
        <v>181</v>
      </c>
    </row>
    <row r="1330" spans="2:65" s="13" customFormat="1" ht="11.25" x14ac:dyDescent="0.2">
      <c r="B1330" s="159"/>
      <c r="D1330" s="138" t="s">
        <v>330</v>
      </c>
      <c r="E1330" s="160" t="s">
        <v>19</v>
      </c>
      <c r="F1330" s="161" t="s">
        <v>1663</v>
      </c>
      <c r="H1330" s="162">
        <v>59.3</v>
      </c>
      <c r="I1330" s="163"/>
      <c r="L1330" s="159"/>
      <c r="M1330" s="164"/>
      <c r="T1330" s="165"/>
      <c r="AT1330" s="160" t="s">
        <v>330</v>
      </c>
      <c r="AU1330" s="160" t="s">
        <v>79</v>
      </c>
      <c r="AV1330" s="13" t="s">
        <v>79</v>
      </c>
      <c r="AW1330" s="13" t="s">
        <v>31</v>
      </c>
      <c r="AX1330" s="13" t="s">
        <v>69</v>
      </c>
      <c r="AY1330" s="160" t="s">
        <v>181</v>
      </c>
    </row>
    <row r="1331" spans="2:65" s="12" customFormat="1" ht="11.25" x14ac:dyDescent="0.2">
      <c r="B1331" s="153"/>
      <c r="D1331" s="138" t="s">
        <v>330</v>
      </c>
      <c r="E1331" s="154" t="s">
        <v>19</v>
      </c>
      <c r="F1331" s="155" t="s">
        <v>1664</v>
      </c>
      <c r="H1331" s="154" t="s">
        <v>19</v>
      </c>
      <c r="I1331" s="156"/>
      <c r="L1331" s="153"/>
      <c r="M1331" s="157"/>
      <c r="T1331" s="158"/>
      <c r="AT1331" s="154" t="s">
        <v>330</v>
      </c>
      <c r="AU1331" s="154" t="s">
        <v>79</v>
      </c>
      <c r="AV1331" s="12" t="s">
        <v>77</v>
      </c>
      <c r="AW1331" s="12" t="s">
        <v>31</v>
      </c>
      <c r="AX1331" s="12" t="s">
        <v>69</v>
      </c>
      <c r="AY1331" s="154" t="s">
        <v>181</v>
      </c>
    </row>
    <row r="1332" spans="2:65" s="13" customFormat="1" ht="11.25" x14ac:dyDescent="0.2">
      <c r="B1332" s="159"/>
      <c r="D1332" s="138" t="s">
        <v>330</v>
      </c>
      <c r="E1332" s="160" t="s">
        <v>19</v>
      </c>
      <c r="F1332" s="161" t="s">
        <v>1665</v>
      </c>
      <c r="H1332" s="162">
        <v>273</v>
      </c>
      <c r="I1332" s="163"/>
      <c r="L1332" s="159"/>
      <c r="M1332" s="164"/>
      <c r="T1332" s="165"/>
      <c r="AT1332" s="160" t="s">
        <v>330</v>
      </c>
      <c r="AU1332" s="160" t="s">
        <v>79</v>
      </c>
      <c r="AV1332" s="13" t="s">
        <v>79</v>
      </c>
      <c r="AW1332" s="13" t="s">
        <v>31</v>
      </c>
      <c r="AX1332" s="13" t="s">
        <v>69</v>
      </c>
      <c r="AY1332" s="160" t="s">
        <v>181</v>
      </c>
    </row>
    <row r="1333" spans="2:65" s="12" customFormat="1" ht="11.25" x14ac:dyDescent="0.2">
      <c r="B1333" s="153"/>
      <c r="D1333" s="138" t="s">
        <v>330</v>
      </c>
      <c r="E1333" s="154" t="s">
        <v>19</v>
      </c>
      <c r="F1333" s="155" t="s">
        <v>1666</v>
      </c>
      <c r="H1333" s="154" t="s">
        <v>19</v>
      </c>
      <c r="I1333" s="156"/>
      <c r="L1333" s="153"/>
      <c r="M1333" s="157"/>
      <c r="T1333" s="158"/>
      <c r="AT1333" s="154" t="s">
        <v>330</v>
      </c>
      <c r="AU1333" s="154" t="s">
        <v>79</v>
      </c>
      <c r="AV1333" s="12" t="s">
        <v>77</v>
      </c>
      <c r="AW1333" s="12" t="s">
        <v>31</v>
      </c>
      <c r="AX1333" s="12" t="s">
        <v>69</v>
      </c>
      <c r="AY1333" s="154" t="s">
        <v>181</v>
      </c>
    </row>
    <row r="1334" spans="2:65" s="13" customFormat="1" ht="11.25" x14ac:dyDescent="0.2">
      <c r="B1334" s="159"/>
      <c r="D1334" s="138" t="s">
        <v>330</v>
      </c>
      <c r="E1334" s="160" t="s">
        <v>19</v>
      </c>
      <c r="F1334" s="161" t="s">
        <v>1667</v>
      </c>
      <c r="H1334" s="162">
        <v>500</v>
      </c>
      <c r="I1334" s="163"/>
      <c r="L1334" s="159"/>
      <c r="M1334" s="164"/>
      <c r="T1334" s="165"/>
      <c r="AT1334" s="160" t="s">
        <v>330</v>
      </c>
      <c r="AU1334" s="160" t="s">
        <v>79</v>
      </c>
      <c r="AV1334" s="13" t="s">
        <v>79</v>
      </c>
      <c r="AW1334" s="13" t="s">
        <v>31</v>
      </c>
      <c r="AX1334" s="13" t="s">
        <v>69</v>
      </c>
      <c r="AY1334" s="160" t="s">
        <v>181</v>
      </c>
    </row>
    <row r="1335" spans="2:65" s="14" customFormat="1" ht="11.25" x14ac:dyDescent="0.2">
      <c r="B1335" s="166"/>
      <c r="D1335" s="138" t="s">
        <v>330</v>
      </c>
      <c r="E1335" s="167" t="s">
        <v>19</v>
      </c>
      <c r="F1335" s="168" t="s">
        <v>333</v>
      </c>
      <c r="H1335" s="169">
        <v>953.9</v>
      </c>
      <c r="I1335" s="170"/>
      <c r="L1335" s="166"/>
      <c r="M1335" s="171"/>
      <c r="T1335" s="172"/>
      <c r="AT1335" s="167" t="s">
        <v>330</v>
      </c>
      <c r="AU1335" s="167" t="s">
        <v>79</v>
      </c>
      <c r="AV1335" s="14" t="s">
        <v>187</v>
      </c>
      <c r="AW1335" s="14" t="s">
        <v>31</v>
      </c>
      <c r="AX1335" s="14" t="s">
        <v>77</v>
      </c>
      <c r="AY1335" s="167" t="s">
        <v>181</v>
      </c>
    </row>
    <row r="1336" spans="2:65" s="1" customFormat="1" ht="16.5" customHeight="1" x14ac:dyDescent="0.2">
      <c r="B1336" s="32"/>
      <c r="C1336" s="125" t="s">
        <v>955</v>
      </c>
      <c r="D1336" s="125" t="s">
        <v>182</v>
      </c>
      <c r="E1336" s="126" t="s">
        <v>1196</v>
      </c>
      <c r="F1336" s="127" t="s">
        <v>1197</v>
      </c>
      <c r="G1336" s="128" t="s">
        <v>1053</v>
      </c>
      <c r="H1336" s="129">
        <v>10</v>
      </c>
      <c r="I1336" s="130"/>
      <c r="J1336" s="131">
        <f>ROUND(I1336*H1336,2)</f>
        <v>0</v>
      </c>
      <c r="K1336" s="127" t="s">
        <v>327</v>
      </c>
      <c r="L1336" s="32"/>
      <c r="M1336" s="132" t="s">
        <v>19</v>
      </c>
      <c r="N1336" s="133" t="s">
        <v>40</v>
      </c>
      <c r="P1336" s="134">
        <f>O1336*H1336</f>
        <v>0</v>
      </c>
      <c r="Q1336" s="134">
        <v>0</v>
      </c>
      <c r="R1336" s="134">
        <f>Q1336*H1336</f>
        <v>0</v>
      </c>
      <c r="S1336" s="134">
        <v>0</v>
      </c>
      <c r="T1336" s="135">
        <f>S1336*H1336</f>
        <v>0</v>
      </c>
      <c r="AR1336" s="136" t="s">
        <v>209</v>
      </c>
      <c r="AT1336" s="136" t="s">
        <v>182</v>
      </c>
      <c r="AU1336" s="136" t="s">
        <v>79</v>
      </c>
      <c r="AY1336" s="17" t="s">
        <v>181</v>
      </c>
      <c r="BE1336" s="137">
        <f>IF(N1336="základní",J1336,0)</f>
        <v>0</v>
      </c>
      <c r="BF1336" s="137">
        <f>IF(N1336="snížená",J1336,0)</f>
        <v>0</v>
      </c>
      <c r="BG1336" s="137">
        <f>IF(N1336="zákl. přenesená",J1336,0)</f>
        <v>0</v>
      </c>
      <c r="BH1336" s="137">
        <f>IF(N1336="sníž. přenesená",J1336,0)</f>
        <v>0</v>
      </c>
      <c r="BI1336" s="137">
        <f>IF(N1336="nulová",J1336,0)</f>
        <v>0</v>
      </c>
      <c r="BJ1336" s="17" t="s">
        <v>77</v>
      </c>
      <c r="BK1336" s="137">
        <f>ROUND(I1336*H1336,2)</f>
        <v>0</v>
      </c>
      <c r="BL1336" s="17" t="s">
        <v>209</v>
      </c>
      <c r="BM1336" s="136" t="s">
        <v>1668</v>
      </c>
    </row>
    <row r="1337" spans="2:65" s="1" customFormat="1" ht="11.25" x14ac:dyDescent="0.2">
      <c r="B1337" s="32"/>
      <c r="D1337" s="151" t="s">
        <v>328</v>
      </c>
      <c r="F1337" s="152" t="s">
        <v>1199</v>
      </c>
      <c r="I1337" s="140"/>
      <c r="L1337" s="32"/>
      <c r="M1337" s="141"/>
      <c r="T1337" s="53"/>
      <c r="AT1337" s="17" t="s">
        <v>328</v>
      </c>
      <c r="AU1337" s="17" t="s">
        <v>79</v>
      </c>
    </row>
    <row r="1338" spans="2:65" s="1" customFormat="1" ht="19.5" x14ac:dyDescent="0.2">
      <c r="B1338" s="32"/>
      <c r="D1338" s="138" t="s">
        <v>214</v>
      </c>
      <c r="F1338" s="139" t="s">
        <v>1381</v>
      </c>
      <c r="I1338" s="140"/>
      <c r="L1338" s="32"/>
      <c r="M1338" s="141"/>
      <c r="T1338" s="53"/>
      <c r="AT1338" s="17" t="s">
        <v>214</v>
      </c>
      <c r="AU1338" s="17" t="s">
        <v>79</v>
      </c>
    </row>
    <row r="1339" spans="2:65" s="13" customFormat="1" ht="11.25" x14ac:dyDescent="0.2">
      <c r="B1339" s="159"/>
      <c r="D1339" s="138" t="s">
        <v>330</v>
      </c>
      <c r="E1339" s="160" t="s">
        <v>19</v>
      </c>
      <c r="F1339" s="161" t="s">
        <v>1669</v>
      </c>
      <c r="H1339" s="162">
        <v>10</v>
      </c>
      <c r="I1339" s="163"/>
      <c r="L1339" s="159"/>
      <c r="M1339" s="164"/>
      <c r="T1339" s="165"/>
      <c r="AT1339" s="160" t="s">
        <v>330</v>
      </c>
      <c r="AU1339" s="160" t="s">
        <v>79</v>
      </c>
      <c r="AV1339" s="13" t="s">
        <v>79</v>
      </c>
      <c r="AW1339" s="13" t="s">
        <v>31</v>
      </c>
      <c r="AX1339" s="13" t="s">
        <v>69</v>
      </c>
      <c r="AY1339" s="160" t="s">
        <v>181</v>
      </c>
    </row>
    <row r="1340" spans="2:65" s="14" customFormat="1" ht="11.25" x14ac:dyDescent="0.2">
      <c r="B1340" s="166"/>
      <c r="D1340" s="138" t="s">
        <v>330</v>
      </c>
      <c r="E1340" s="167" t="s">
        <v>19</v>
      </c>
      <c r="F1340" s="168" t="s">
        <v>333</v>
      </c>
      <c r="H1340" s="169">
        <v>10</v>
      </c>
      <c r="I1340" s="170"/>
      <c r="L1340" s="166"/>
      <c r="M1340" s="171"/>
      <c r="T1340" s="172"/>
      <c r="AT1340" s="167" t="s">
        <v>330</v>
      </c>
      <c r="AU1340" s="167" t="s">
        <v>79</v>
      </c>
      <c r="AV1340" s="14" t="s">
        <v>187</v>
      </c>
      <c r="AW1340" s="14" t="s">
        <v>31</v>
      </c>
      <c r="AX1340" s="14" t="s">
        <v>77</v>
      </c>
      <c r="AY1340" s="167" t="s">
        <v>181</v>
      </c>
    </row>
    <row r="1341" spans="2:65" s="10" customFormat="1" ht="22.9" customHeight="1" x14ac:dyDescent="0.2">
      <c r="B1341" s="115"/>
      <c r="D1341" s="116" t="s">
        <v>68</v>
      </c>
      <c r="E1341" s="149" t="s">
        <v>1670</v>
      </c>
      <c r="F1341" s="149" t="s">
        <v>1671</v>
      </c>
      <c r="I1341" s="118"/>
      <c r="J1341" s="150">
        <f>BK1341</f>
        <v>0</v>
      </c>
      <c r="L1341" s="115"/>
      <c r="M1341" s="120"/>
      <c r="P1341" s="121">
        <f>SUM(P1342:P1374)</f>
        <v>0</v>
      </c>
      <c r="R1341" s="121">
        <f>SUM(R1342:R1374)</f>
        <v>0</v>
      </c>
      <c r="T1341" s="122">
        <f>SUM(T1342:T1374)</f>
        <v>0</v>
      </c>
      <c r="AR1341" s="116" t="s">
        <v>79</v>
      </c>
      <c r="AT1341" s="123" t="s">
        <v>68</v>
      </c>
      <c r="AU1341" s="123" t="s">
        <v>77</v>
      </c>
      <c r="AY1341" s="116" t="s">
        <v>181</v>
      </c>
      <c r="BK1341" s="124">
        <f>SUM(BK1342:BK1374)</f>
        <v>0</v>
      </c>
    </row>
    <row r="1342" spans="2:65" s="1" customFormat="1" ht="16.5" customHeight="1" x14ac:dyDescent="0.2">
      <c r="B1342" s="32"/>
      <c r="C1342" s="125" t="s">
        <v>1672</v>
      </c>
      <c r="D1342" s="125" t="s">
        <v>182</v>
      </c>
      <c r="E1342" s="126" t="s">
        <v>1673</v>
      </c>
      <c r="F1342" s="127" t="s">
        <v>1674</v>
      </c>
      <c r="G1342" s="128" t="s">
        <v>510</v>
      </c>
      <c r="H1342" s="129">
        <v>79.808080000000004</v>
      </c>
      <c r="I1342" s="130"/>
      <c r="J1342" s="131">
        <f>ROUND(I1342*H1342,2)</f>
        <v>0</v>
      </c>
      <c r="K1342" s="127" t="s">
        <v>327</v>
      </c>
      <c r="L1342" s="32"/>
      <c r="M1342" s="132" t="s">
        <v>19</v>
      </c>
      <c r="N1342" s="133" t="s">
        <v>40</v>
      </c>
      <c r="P1342" s="134">
        <f>O1342*H1342</f>
        <v>0</v>
      </c>
      <c r="Q1342" s="134">
        <v>0</v>
      </c>
      <c r="R1342" s="134">
        <f>Q1342*H1342</f>
        <v>0</v>
      </c>
      <c r="S1342" s="134">
        <v>0</v>
      </c>
      <c r="T1342" s="135">
        <f>S1342*H1342</f>
        <v>0</v>
      </c>
      <c r="AR1342" s="136" t="s">
        <v>209</v>
      </c>
      <c r="AT1342" s="136" t="s">
        <v>182</v>
      </c>
      <c r="AU1342" s="136" t="s">
        <v>79</v>
      </c>
      <c r="AY1342" s="17" t="s">
        <v>181</v>
      </c>
      <c r="BE1342" s="137">
        <f>IF(N1342="základní",J1342,0)</f>
        <v>0</v>
      </c>
      <c r="BF1342" s="137">
        <f>IF(N1342="snížená",J1342,0)</f>
        <v>0</v>
      </c>
      <c r="BG1342" s="137">
        <f>IF(N1342="zákl. přenesená",J1342,0)</f>
        <v>0</v>
      </c>
      <c r="BH1342" s="137">
        <f>IF(N1342="sníž. přenesená",J1342,0)</f>
        <v>0</v>
      </c>
      <c r="BI1342" s="137">
        <f>IF(N1342="nulová",J1342,0)</f>
        <v>0</v>
      </c>
      <c r="BJ1342" s="17" t="s">
        <v>77</v>
      </c>
      <c r="BK1342" s="137">
        <f>ROUND(I1342*H1342,2)</f>
        <v>0</v>
      </c>
      <c r="BL1342" s="17" t="s">
        <v>209</v>
      </c>
      <c r="BM1342" s="136" t="s">
        <v>1675</v>
      </c>
    </row>
    <row r="1343" spans="2:65" s="1" customFormat="1" ht="11.25" x14ac:dyDescent="0.2">
      <c r="B1343" s="32"/>
      <c r="D1343" s="151" t="s">
        <v>328</v>
      </c>
      <c r="F1343" s="152" t="s">
        <v>1676</v>
      </c>
      <c r="I1343" s="140"/>
      <c r="L1343" s="32"/>
      <c r="M1343" s="141"/>
      <c r="T1343" s="53"/>
      <c r="AT1343" s="17" t="s">
        <v>328</v>
      </c>
      <c r="AU1343" s="17" t="s">
        <v>79</v>
      </c>
    </row>
    <row r="1344" spans="2:65" s="12" customFormat="1" ht="11.25" x14ac:dyDescent="0.2">
      <c r="B1344" s="153"/>
      <c r="D1344" s="138" t="s">
        <v>330</v>
      </c>
      <c r="E1344" s="154" t="s">
        <v>19</v>
      </c>
      <c r="F1344" s="155" t="s">
        <v>1677</v>
      </c>
      <c r="H1344" s="154" t="s">
        <v>19</v>
      </c>
      <c r="I1344" s="156"/>
      <c r="L1344" s="153"/>
      <c r="M1344" s="157"/>
      <c r="T1344" s="158"/>
      <c r="AT1344" s="154" t="s">
        <v>330</v>
      </c>
      <c r="AU1344" s="154" t="s">
        <v>79</v>
      </c>
      <c r="AV1344" s="12" t="s">
        <v>77</v>
      </c>
      <c r="AW1344" s="12" t="s">
        <v>31</v>
      </c>
      <c r="AX1344" s="12" t="s">
        <v>69</v>
      </c>
      <c r="AY1344" s="154" t="s">
        <v>181</v>
      </c>
    </row>
    <row r="1345" spans="2:65" s="12" customFormat="1" ht="11.25" x14ac:dyDescent="0.2">
      <c r="B1345" s="153"/>
      <c r="D1345" s="138" t="s">
        <v>330</v>
      </c>
      <c r="E1345" s="154" t="s">
        <v>19</v>
      </c>
      <c r="F1345" s="155" t="s">
        <v>1678</v>
      </c>
      <c r="H1345" s="154" t="s">
        <v>19</v>
      </c>
      <c r="I1345" s="156"/>
      <c r="L1345" s="153"/>
      <c r="M1345" s="157"/>
      <c r="T1345" s="158"/>
      <c r="AT1345" s="154" t="s">
        <v>330</v>
      </c>
      <c r="AU1345" s="154" t="s">
        <v>79</v>
      </c>
      <c r="AV1345" s="12" t="s">
        <v>77</v>
      </c>
      <c r="AW1345" s="12" t="s">
        <v>31</v>
      </c>
      <c r="AX1345" s="12" t="s">
        <v>69</v>
      </c>
      <c r="AY1345" s="154" t="s">
        <v>181</v>
      </c>
    </row>
    <row r="1346" spans="2:65" s="13" customFormat="1" ht="11.25" x14ac:dyDescent="0.2">
      <c r="B1346" s="159"/>
      <c r="D1346" s="138" t="s">
        <v>330</v>
      </c>
      <c r="E1346" s="160" t="s">
        <v>19</v>
      </c>
      <c r="F1346" s="161" t="s">
        <v>1679</v>
      </c>
      <c r="H1346" s="162">
        <v>28.8</v>
      </c>
      <c r="I1346" s="163"/>
      <c r="L1346" s="159"/>
      <c r="M1346" s="164"/>
      <c r="T1346" s="165"/>
      <c r="AT1346" s="160" t="s">
        <v>330</v>
      </c>
      <c r="AU1346" s="160" t="s">
        <v>79</v>
      </c>
      <c r="AV1346" s="13" t="s">
        <v>79</v>
      </c>
      <c r="AW1346" s="13" t="s">
        <v>31</v>
      </c>
      <c r="AX1346" s="13" t="s">
        <v>69</v>
      </c>
      <c r="AY1346" s="160" t="s">
        <v>181</v>
      </c>
    </row>
    <row r="1347" spans="2:65" s="13" customFormat="1" ht="11.25" x14ac:dyDescent="0.2">
      <c r="B1347" s="159"/>
      <c r="D1347" s="138" t="s">
        <v>330</v>
      </c>
      <c r="E1347" s="160" t="s">
        <v>19</v>
      </c>
      <c r="F1347" s="161" t="s">
        <v>1680</v>
      </c>
      <c r="H1347" s="162">
        <v>14.4</v>
      </c>
      <c r="I1347" s="163"/>
      <c r="L1347" s="159"/>
      <c r="M1347" s="164"/>
      <c r="T1347" s="165"/>
      <c r="AT1347" s="160" t="s">
        <v>330</v>
      </c>
      <c r="AU1347" s="160" t="s">
        <v>79</v>
      </c>
      <c r="AV1347" s="13" t="s">
        <v>79</v>
      </c>
      <c r="AW1347" s="13" t="s">
        <v>31</v>
      </c>
      <c r="AX1347" s="13" t="s">
        <v>69</v>
      </c>
      <c r="AY1347" s="160" t="s">
        <v>181</v>
      </c>
    </row>
    <row r="1348" spans="2:65" s="13" customFormat="1" ht="11.25" x14ac:dyDescent="0.2">
      <c r="B1348" s="159"/>
      <c r="D1348" s="138" t="s">
        <v>330</v>
      </c>
      <c r="E1348" s="160" t="s">
        <v>19</v>
      </c>
      <c r="F1348" s="161" t="s">
        <v>1681</v>
      </c>
      <c r="H1348" s="162">
        <v>13.62</v>
      </c>
      <c r="I1348" s="163"/>
      <c r="L1348" s="159"/>
      <c r="M1348" s="164"/>
      <c r="T1348" s="165"/>
      <c r="AT1348" s="160" t="s">
        <v>330</v>
      </c>
      <c r="AU1348" s="160" t="s">
        <v>79</v>
      </c>
      <c r="AV1348" s="13" t="s">
        <v>79</v>
      </c>
      <c r="AW1348" s="13" t="s">
        <v>31</v>
      </c>
      <c r="AX1348" s="13" t="s">
        <v>69</v>
      </c>
      <c r="AY1348" s="160" t="s">
        <v>181</v>
      </c>
    </row>
    <row r="1349" spans="2:65" s="12" customFormat="1" ht="11.25" x14ac:dyDescent="0.2">
      <c r="B1349" s="153"/>
      <c r="D1349" s="138" t="s">
        <v>330</v>
      </c>
      <c r="E1349" s="154" t="s">
        <v>19</v>
      </c>
      <c r="F1349" s="155" t="s">
        <v>1682</v>
      </c>
      <c r="H1349" s="154" t="s">
        <v>19</v>
      </c>
      <c r="I1349" s="156"/>
      <c r="L1349" s="153"/>
      <c r="M1349" s="157"/>
      <c r="T1349" s="158"/>
      <c r="AT1349" s="154" t="s">
        <v>330</v>
      </c>
      <c r="AU1349" s="154" t="s">
        <v>79</v>
      </c>
      <c r="AV1349" s="12" t="s">
        <v>77</v>
      </c>
      <c r="AW1349" s="12" t="s">
        <v>31</v>
      </c>
      <c r="AX1349" s="12" t="s">
        <v>69</v>
      </c>
      <c r="AY1349" s="154" t="s">
        <v>181</v>
      </c>
    </row>
    <row r="1350" spans="2:65" s="13" customFormat="1" ht="11.25" x14ac:dyDescent="0.2">
      <c r="B1350" s="159"/>
      <c r="D1350" s="138" t="s">
        <v>330</v>
      </c>
      <c r="E1350" s="160" t="s">
        <v>19</v>
      </c>
      <c r="F1350" s="161" t="s">
        <v>1683</v>
      </c>
      <c r="H1350" s="162">
        <v>11.069599999999999</v>
      </c>
      <c r="I1350" s="163"/>
      <c r="L1350" s="159"/>
      <c r="M1350" s="164"/>
      <c r="T1350" s="165"/>
      <c r="AT1350" s="160" t="s">
        <v>330</v>
      </c>
      <c r="AU1350" s="160" t="s">
        <v>79</v>
      </c>
      <c r="AV1350" s="13" t="s">
        <v>79</v>
      </c>
      <c r="AW1350" s="13" t="s">
        <v>31</v>
      </c>
      <c r="AX1350" s="13" t="s">
        <v>69</v>
      </c>
      <c r="AY1350" s="160" t="s">
        <v>181</v>
      </c>
    </row>
    <row r="1351" spans="2:65" s="13" customFormat="1" ht="11.25" x14ac:dyDescent="0.2">
      <c r="B1351" s="159"/>
      <c r="D1351" s="138" t="s">
        <v>330</v>
      </c>
      <c r="E1351" s="160" t="s">
        <v>19</v>
      </c>
      <c r="F1351" s="161" t="s">
        <v>1684</v>
      </c>
      <c r="H1351" s="162">
        <v>7.1184799999999999</v>
      </c>
      <c r="I1351" s="163"/>
      <c r="L1351" s="159"/>
      <c r="M1351" s="164"/>
      <c r="T1351" s="165"/>
      <c r="AT1351" s="160" t="s">
        <v>330</v>
      </c>
      <c r="AU1351" s="160" t="s">
        <v>79</v>
      </c>
      <c r="AV1351" s="13" t="s">
        <v>79</v>
      </c>
      <c r="AW1351" s="13" t="s">
        <v>31</v>
      </c>
      <c r="AX1351" s="13" t="s">
        <v>69</v>
      </c>
      <c r="AY1351" s="160" t="s">
        <v>181</v>
      </c>
    </row>
    <row r="1352" spans="2:65" s="13" customFormat="1" ht="11.25" x14ac:dyDescent="0.2">
      <c r="B1352" s="159"/>
      <c r="D1352" s="138" t="s">
        <v>330</v>
      </c>
      <c r="E1352" s="160" t="s">
        <v>19</v>
      </c>
      <c r="F1352" s="161" t="s">
        <v>1685</v>
      </c>
      <c r="H1352" s="162">
        <v>4.8</v>
      </c>
      <c r="I1352" s="163"/>
      <c r="L1352" s="159"/>
      <c r="M1352" s="164"/>
      <c r="T1352" s="165"/>
      <c r="AT1352" s="160" t="s">
        <v>330</v>
      </c>
      <c r="AU1352" s="160" t="s">
        <v>79</v>
      </c>
      <c r="AV1352" s="13" t="s">
        <v>79</v>
      </c>
      <c r="AW1352" s="13" t="s">
        <v>31</v>
      </c>
      <c r="AX1352" s="13" t="s">
        <v>69</v>
      </c>
      <c r="AY1352" s="160" t="s">
        <v>181</v>
      </c>
    </row>
    <row r="1353" spans="2:65" s="14" customFormat="1" ht="11.25" x14ac:dyDescent="0.2">
      <c r="B1353" s="166"/>
      <c r="D1353" s="138" t="s">
        <v>330</v>
      </c>
      <c r="E1353" s="167" t="s">
        <v>19</v>
      </c>
      <c r="F1353" s="168" t="s">
        <v>333</v>
      </c>
      <c r="H1353" s="169">
        <v>79.808080000000004</v>
      </c>
      <c r="I1353" s="170"/>
      <c r="L1353" s="166"/>
      <c r="M1353" s="171"/>
      <c r="T1353" s="172"/>
      <c r="AT1353" s="167" t="s">
        <v>330</v>
      </c>
      <c r="AU1353" s="167" t="s">
        <v>79</v>
      </c>
      <c r="AV1353" s="14" t="s">
        <v>187</v>
      </c>
      <c r="AW1353" s="14" t="s">
        <v>31</v>
      </c>
      <c r="AX1353" s="14" t="s">
        <v>77</v>
      </c>
      <c r="AY1353" s="167" t="s">
        <v>181</v>
      </c>
    </row>
    <row r="1354" spans="2:65" s="1" customFormat="1" ht="16.5" customHeight="1" x14ac:dyDescent="0.2">
      <c r="B1354" s="32"/>
      <c r="C1354" s="125" t="s">
        <v>963</v>
      </c>
      <c r="D1354" s="125" t="s">
        <v>182</v>
      </c>
      <c r="E1354" s="126" t="s">
        <v>1686</v>
      </c>
      <c r="F1354" s="127" t="s">
        <v>1687</v>
      </c>
      <c r="G1354" s="128" t="s">
        <v>510</v>
      </c>
      <c r="H1354" s="129">
        <v>52.932000000000002</v>
      </c>
      <c r="I1354" s="130"/>
      <c r="J1354" s="131">
        <f>ROUND(I1354*H1354,2)</f>
        <v>0</v>
      </c>
      <c r="K1354" s="127" t="s">
        <v>327</v>
      </c>
      <c r="L1354" s="32"/>
      <c r="M1354" s="132" t="s">
        <v>19</v>
      </c>
      <c r="N1354" s="133" t="s">
        <v>40</v>
      </c>
      <c r="P1354" s="134">
        <f>O1354*H1354</f>
        <v>0</v>
      </c>
      <c r="Q1354" s="134">
        <v>0</v>
      </c>
      <c r="R1354" s="134">
        <f>Q1354*H1354</f>
        <v>0</v>
      </c>
      <c r="S1354" s="134">
        <v>0</v>
      </c>
      <c r="T1354" s="135">
        <f>S1354*H1354</f>
        <v>0</v>
      </c>
      <c r="AR1354" s="136" t="s">
        <v>209</v>
      </c>
      <c r="AT1354" s="136" t="s">
        <v>182</v>
      </c>
      <c r="AU1354" s="136" t="s">
        <v>79</v>
      </c>
      <c r="AY1354" s="17" t="s">
        <v>181</v>
      </c>
      <c r="BE1354" s="137">
        <f>IF(N1354="základní",J1354,0)</f>
        <v>0</v>
      </c>
      <c r="BF1354" s="137">
        <f>IF(N1354="snížená",J1354,0)</f>
        <v>0</v>
      </c>
      <c r="BG1354" s="137">
        <f>IF(N1354="zákl. přenesená",J1354,0)</f>
        <v>0</v>
      </c>
      <c r="BH1354" s="137">
        <f>IF(N1354="sníž. přenesená",J1354,0)</f>
        <v>0</v>
      </c>
      <c r="BI1354" s="137">
        <f>IF(N1354="nulová",J1354,0)</f>
        <v>0</v>
      </c>
      <c r="BJ1354" s="17" t="s">
        <v>77</v>
      </c>
      <c r="BK1354" s="137">
        <f>ROUND(I1354*H1354,2)</f>
        <v>0</v>
      </c>
      <c r="BL1354" s="17" t="s">
        <v>209</v>
      </c>
      <c r="BM1354" s="136" t="s">
        <v>1688</v>
      </c>
    </row>
    <row r="1355" spans="2:65" s="1" customFormat="1" ht="11.25" x14ac:dyDescent="0.2">
      <c r="B1355" s="32"/>
      <c r="D1355" s="151" t="s">
        <v>328</v>
      </c>
      <c r="F1355" s="152" t="s">
        <v>1689</v>
      </c>
      <c r="I1355" s="140"/>
      <c r="L1355" s="32"/>
      <c r="M1355" s="141"/>
      <c r="T1355" s="53"/>
      <c r="AT1355" s="17" t="s">
        <v>328</v>
      </c>
      <c r="AU1355" s="17" t="s">
        <v>79</v>
      </c>
    </row>
    <row r="1356" spans="2:65" s="12" customFormat="1" ht="11.25" x14ac:dyDescent="0.2">
      <c r="B1356" s="153"/>
      <c r="D1356" s="138" t="s">
        <v>330</v>
      </c>
      <c r="E1356" s="154" t="s">
        <v>19</v>
      </c>
      <c r="F1356" s="155" t="s">
        <v>1690</v>
      </c>
      <c r="H1356" s="154" t="s">
        <v>19</v>
      </c>
      <c r="I1356" s="156"/>
      <c r="L1356" s="153"/>
      <c r="M1356" s="157"/>
      <c r="T1356" s="158"/>
      <c r="AT1356" s="154" t="s">
        <v>330</v>
      </c>
      <c r="AU1356" s="154" t="s">
        <v>79</v>
      </c>
      <c r="AV1356" s="12" t="s">
        <v>77</v>
      </c>
      <c r="AW1356" s="12" t="s">
        <v>31</v>
      </c>
      <c r="AX1356" s="12" t="s">
        <v>69</v>
      </c>
      <c r="AY1356" s="154" t="s">
        <v>181</v>
      </c>
    </row>
    <row r="1357" spans="2:65" s="12" customFormat="1" ht="11.25" x14ac:dyDescent="0.2">
      <c r="B1357" s="153"/>
      <c r="D1357" s="138" t="s">
        <v>330</v>
      </c>
      <c r="E1357" s="154" t="s">
        <v>19</v>
      </c>
      <c r="F1357" s="155" t="s">
        <v>1678</v>
      </c>
      <c r="H1357" s="154" t="s">
        <v>19</v>
      </c>
      <c r="I1357" s="156"/>
      <c r="L1357" s="153"/>
      <c r="M1357" s="157"/>
      <c r="T1357" s="158"/>
      <c r="AT1357" s="154" t="s">
        <v>330</v>
      </c>
      <c r="AU1357" s="154" t="s">
        <v>79</v>
      </c>
      <c r="AV1357" s="12" t="s">
        <v>77</v>
      </c>
      <c r="AW1357" s="12" t="s">
        <v>31</v>
      </c>
      <c r="AX1357" s="12" t="s">
        <v>69</v>
      </c>
      <c r="AY1357" s="154" t="s">
        <v>181</v>
      </c>
    </row>
    <row r="1358" spans="2:65" s="13" customFormat="1" ht="11.25" x14ac:dyDescent="0.2">
      <c r="B1358" s="159"/>
      <c r="D1358" s="138" t="s">
        <v>330</v>
      </c>
      <c r="E1358" s="160" t="s">
        <v>19</v>
      </c>
      <c r="F1358" s="161" t="s">
        <v>1691</v>
      </c>
      <c r="H1358" s="162">
        <v>30.78</v>
      </c>
      <c r="I1358" s="163"/>
      <c r="L1358" s="159"/>
      <c r="M1358" s="164"/>
      <c r="T1358" s="165"/>
      <c r="AT1358" s="160" t="s">
        <v>330</v>
      </c>
      <c r="AU1358" s="160" t="s">
        <v>79</v>
      </c>
      <c r="AV1358" s="13" t="s">
        <v>79</v>
      </c>
      <c r="AW1358" s="13" t="s">
        <v>31</v>
      </c>
      <c r="AX1358" s="13" t="s">
        <v>69</v>
      </c>
      <c r="AY1358" s="160" t="s">
        <v>181</v>
      </c>
    </row>
    <row r="1359" spans="2:65" s="12" customFormat="1" ht="11.25" x14ac:dyDescent="0.2">
      <c r="B1359" s="153"/>
      <c r="D1359" s="138" t="s">
        <v>330</v>
      </c>
      <c r="E1359" s="154" t="s">
        <v>19</v>
      </c>
      <c r="F1359" s="155" t="s">
        <v>1682</v>
      </c>
      <c r="H1359" s="154" t="s">
        <v>19</v>
      </c>
      <c r="I1359" s="156"/>
      <c r="L1359" s="153"/>
      <c r="M1359" s="157"/>
      <c r="T1359" s="158"/>
      <c r="AT1359" s="154" t="s">
        <v>330</v>
      </c>
      <c r="AU1359" s="154" t="s">
        <v>79</v>
      </c>
      <c r="AV1359" s="12" t="s">
        <v>77</v>
      </c>
      <c r="AW1359" s="12" t="s">
        <v>31</v>
      </c>
      <c r="AX1359" s="12" t="s">
        <v>69</v>
      </c>
      <c r="AY1359" s="154" t="s">
        <v>181</v>
      </c>
    </row>
    <row r="1360" spans="2:65" s="13" customFormat="1" ht="11.25" x14ac:dyDescent="0.2">
      <c r="B1360" s="159"/>
      <c r="D1360" s="138" t="s">
        <v>330</v>
      </c>
      <c r="E1360" s="160" t="s">
        <v>19</v>
      </c>
      <c r="F1360" s="161" t="s">
        <v>1692</v>
      </c>
      <c r="H1360" s="162">
        <v>6.2619999999999996</v>
      </c>
      <c r="I1360" s="163"/>
      <c r="L1360" s="159"/>
      <c r="M1360" s="164"/>
      <c r="T1360" s="165"/>
      <c r="AT1360" s="160" t="s">
        <v>330</v>
      </c>
      <c r="AU1360" s="160" t="s">
        <v>79</v>
      </c>
      <c r="AV1360" s="13" t="s">
        <v>79</v>
      </c>
      <c r="AW1360" s="13" t="s">
        <v>31</v>
      </c>
      <c r="AX1360" s="13" t="s">
        <v>69</v>
      </c>
      <c r="AY1360" s="160" t="s">
        <v>181</v>
      </c>
    </row>
    <row r="1361" spans="2:65" s="13" customFormat="1" ht="11.25" x14ac:dyDescent="0.2">
      <c r="B1361" s="159"/>
      <c r="D1361" s="138" t="s">
        <v>330</v>
      </c>
      <c r="E1361" s="160" t="s">
        <v>19</v>
      </c>
      <c r="F1361" s="161" t="s">
        <v>1693</v>
      </c>
      <c r="H1361" s="162">
        <v>6.9649999999999999</v>
      </c>
      <c r="I1361" s="163"/>
      <c r="L1361" s="159"/>
      <c r="M1361" s="164"/>
      <c r="T1361" s="165"/>
      <c r="AT1361" s="160" t="s">
        <v>330</v>
      </c>
      <c r="AU1361" s="160" t="s">
        <v>79</v>
      </c>
      <c r="AV1361" s="13" t="s">
        <v>79</v>
      </c>
      <c r="AW1361" s="13" t="s">
        <v>31</v>
      </c>
      <c r="AX1361" s="13" t="s">
        <v>69</v>
      </c>
      <c r="AY1361" s="160" t="s">
        <v>181</v>
      </c>
    </row>
    <row r="1362" spans="2:65" s="13" customFormat="1" ht="11.25" x14ac:dyDescent="0.2">
      <c r="B1362" s="159"/>
      <c r="D1362" s="138" t="s">
        <v>330</v>
      </c>
      <c r="E1362" s="160" t="s">
        <v>19</v>
      </c>
      <c r="F1362" s="161" t="s">
        <v>1694</v>
      </c>
      <c r="H1362" s="162">
        <v>8.9250000000000007</v>
      </c>
      <c r="I1362" s="163"/>
      <c r="L1362" s="159"/>
      <c r="M1362" s="164"/>
      <c r="T1362" s="165"/>
      <c r="AT1362" s="160" t="s">
        <v>330</v>
      </c>
      <c r="AU1362" s="160" t="s">
        <v>79</v>
      </c>
      <c r="AV1362" s="13" t="s">
        <v>79</v>
      </c>
      <c r="AW1362" s="13" t="s">
        <v>31</v>
      </c>
      <c r="AX1362" s="13" t="s">
        <v>69</v>
      </c>
      <c r="AY1362" s="160" t="s">
        <v>181</v>
      </c>
    </row>
    <row r="1363" spans="2:65" s="14" customFormat="1" ht="11.25" x14ac:dyDescent="0.2">
      <c r="B1363" s="166"/>
      <c r="D1363" s="138" t="s">
        <v>330</v>
      </c>
      <c r="E1363" s="167" t="s">
        <v>19</v>
      </c>
      <c r="F1363" s="168" t="s">
        <v>333</v>
      </c>
      <c r="H1363" s="169">
        <v>52.932000000000002</v>
      </c>
      <c r="I1363" s="170"/>
      <c r="L1363" s="166"/>
      <c r="M1363" s="171"/>
      <c r="T1363" s="172"/>
      <c r="AT1363" s="167" t="s">
        <v>330</v>
      </c>
      <c r="AU1363" s="167" t="s">
        <v>79</v>
      </c>
      <c r="AV1363" s="14" t="s">
        <v>187</v>
      </c>
      <c r="AW1363" s="14" t="s">
        <v>31</v>
      </c>
      <c r="AX1363" s="14" t="s">
        <v>77</v>
      </c>
      <c r="AY1363" s="167" t="s">
        <v>181</v>
      </c>
    </row>
    <row r="1364" spans="2:65" s="1" customFormat="1" ht="16.5" customHeight="1" x14ac:dyDescent="0.2">
      <c r="B1364" s="32"/>
      <c r="C1364" s="125" t="s">
        <v>1695</v>
      </c>
      <c r="D1364" s="125" t="s">
        <v>182</v>
      </c>
      <c r="E1364" s="126" t="s">
        <v>1696</v>
      </c>
      <c r="F1364" s="127" t="s">
        <v>1697</v>
      </c>
      <c r="G1364" s="128" t="s">
        <v>510</v>
      </c>
      <c r="H1364" s="129">
        <v>13.92</v>
      </c>
      <c r="I1364" s="130"/>
      <c r="J1364" s="131">
        <f>ROUND(I1364*H1364,2)</f>
        <v>0</v>
      </c>
      <c r="K1364" s="127" t="s">
        <v>327</v>
      </c>
      <c r="L1364" s="32"/>
      <c r="M1364" s="132" t="s">
        <v>19</v>
      </c>
      <c r="N1364" s="133" t="s">
        <v>40</v>
      </c>
      <c r="P1364" s="134">
        <f>O1364*H1364</f>
        <v>0</v>
      </c>
      <c r="Q1364" s="134">
        <v>0</v>
      </c>
      <c r="R1364" s="134">
        <f>Q1364*H1364</f>
        <v>0</v>
      </c>
      <c r="S1364" s="134">
        <v>0</v>
      </c>
      <c r="T1364" s="135">
        <f>S1364*H1364</f>
        <v>0</v>
      </c>
      <c r="AR1364" s="136" t="s">
        <v>209</v>
      </c>
      <c r="AT1364" s="136" t="s">
        <v>182</v>
      </c>
      <c r="AU1364" s="136" t="s">
        <v>79</v>
      </c>
      <c r="AY1364" s="17" t="s">
        <v>181</v>
      </c>
      <c r="BE1364" s="137">
        <f>IF(N1364="základní",J1364,0)</f>
        <v>0</v>
      </c>
      <c r="BF1364" s="137">
        <f>IF(N1364="snížená",J1364,0)</f>
        <v>0</v>
      </c>
      <c r="BG1364" s="137">
        <f>IF(N1364="zákl. přenesená",J1364,0)</f>
        <v>0</v>
      </c>
      <c r="BH1364" s="137">
        <f>IF(N1364="sníž. přenesená",J1364,0)</f>
        <v>0</v>
      </c>
      <c r="BI1364" s="137">
        <f>IF(N1364="nulová",J1364,0)</f>
        <v>0</v>
      </c>
      <c r="BJ1364" s="17" t="s">
        <v>77</v>
      </c>
      <c r="BK1364" s="137">
        <f>ROUND(I1364*H1364,2)</f>
        <v>0</v>
      </c>
      <c r="BL1364" s="17" t="s">
        <v>209</v>
      </c>
      <c r="BM1364" s="136" t="s">
        <v>1698</v>
      </c>
    </row>
    <row r="1365" spans="2:65" s="1" customFormat="1" ht="11.25" x14ac:dyDescent="0.2">
      <c r="B1365" s="32"/>
      <c r="D1365" s="151" t="s">
        <v>328</v>
      </c>
      <c r="F1365" s="152" t="s">
        <v>1699</v>
      </c>
      <c r="I1365" s="140"/>
      <c r="L1365" s="32"/>
      <c r="M1365" s="141"/>
      <c r="T1365" s="53"/>
      <c r="AT1365" s="17" t="s">
        <v>328</v>
      </c>
      <c r="AU1365" s="17" t="s">
        <v>79</v>
      </c>
    </row>
    <row r="1366" spans="2:65" s="12" customFormat="1" ht="11.25" x14ac:dyDescent="0.2">
      <c r="B1366" s="153"/>
      <c r="D1366" s="138" t="s">
        <v>330</v>
      </c>
      <c r="E1366" s="154" t="s">
        <v>19</v>
      </c>
      <c r="F1366" s="155" t="s">
        <v>1700</v>
      </c>
      <c r="H1366" s="154" t="s">
        <v>19</v>
      </c>
      <c r="I1366" s="156"/>
      <c r="L1366" s="153"/>
      <c r="M1366" s="157"/>
      <c r="T1366" s="158"/>
      <c r="AT1366" s="154" t="s">
        <v>330</v>
      </c>
      <c r="AU1366" s="154" t="s">
        <v>79</v>
      </c>
      <c r="AV1366" s="12" t="s">
        <v>77</v>
      </c>
      <c r="AW1366" s="12" t="s">
        <v>31</v>
      </c>
      <c r="AX1366" s="12" t="s">
        <v>69</v>
      </c>
      <c r="AY1366" s="154" t="s">
        <v>181</v>
      </c>
    </row>
    <row r="1367" spans="2:65" s="12" customFormat="1" ht="11.25" x14ac:dyDescent="0.2">
      <c r="B1367" s="153"/>
      <c r="D1367" s="138" t="s">
        <v>330</v>
      </c>
      <c r="E1367" s="154" t="s">
        <v>19</v>
      </c>
      <c r="F1367" s="155" t="s">
        <v>1701</v>
      </c>
      <c r="H1367" s="154" t="s">
        <v>19</v>
      </c>
      <c r="I1367" s="156"/>
      <c r="L1367" s="153"/>
      <c r="M1367" s="157"/>
      <c r="T1367" s="158"/>
      <c r="AT1367" s="154" t="s">
        <v>330</v>
      </c>
      <c r="AU1367" s="154" t="s">
        <v>79</v>
      </c>
      <c r="AV1367" s="12" t="s">
        <v>77</v>
      </c>
      <c r="AW1367" s="12" t="s">
        <v>31</v>
      </c>
      <c r="AX1367" s="12" t="s">
        <v>69</v>
      </c>
      <c r="AY1367" s="154" t="s">
        <v>181</v>
      </c>
    </row>
    <row r="1368" spans="2:65" s="13" customFormat="1" ht="11.25" x14ac:dyDescent="0.2">
      <c r="B1368" s="159"/>
      <c r="D1368" s="138" t="s">
        <v>330</v>
      </c>
      <c r="E1368" s="160" t="s">
        <v>19</v>
      </c>
      <c r="F1368" s="161" t="s">
        <v>1702</v>
      </c>
      <c r="H1368" s="162">
        <v>13.92</v>
      </c>
      <c r="I1368" s="163"/>
      <c r="L1368" s="159"/>
      <c r="M1368" s="164"/>
      <c r="T1368" s="165"/>
      <c r="AT1368" s="160" t="s">
        <v>330</v>
      </c>
      <c r="AU1368" s="160" t="s">
        <v>79</v>
      </c>
      <c r="AV1368" s="13" t="s">
        <v>79</v>
      </c>
      <c r="AW1368" s="13" t="s">
        <v>31</v>
      </c>
      <c r="AX1368" s="13" t="s">
        <v>69</v>
      </c>
      <c r="AY1368" s="160" t="s">
        <v>181</v>
      </c>
    </row>
    <row r="1369" spans="2:65" s="14" customFormat="1" ht="11.25" x14ac:dyDescent="0.2">
      <c r="B1369" s="166"/>
      <c r="D1369" s="138" t="s">
        <v>330</v>
      </c>
      <c r="E1369" s="167" t="s">
        <v>19</v>
      </c>
      <c r="F1369" s="168" t="s">
        <v>333</v>
      </c>
      <c r="H1369" s="169">
        <v>13.92</v>
      </c>
      <c r="I1369" s="170"/>
      <c r="L1369" s="166"/>
      <c r="M1369" s="171"/>
      <c r="T1369" s="172"/>
      <c r="AT1369" s="167" t="s">
        <v>330</v>
      </c>
      <c r="AU1369" s="167" t="s">
        <v>79</v>
      </c>
      <c r="AV1369" s="14" t="s">
        <v>187</v>
      </c>
      <c r="AW1369" s="14" t="s">
        <v>31</v>
      </c>
      <c r="AX1369" s="14" t="s">
        <v>77</v>
      </c>
      <c r="AY1369" s="167" t="s">
        <v>181</v>
      </c>
    </row>
    <row r="1370" spans="2:65" s="1" customFormat="1" ht="16.5" customHeight="1" x14ac:dyDescent="0.2">
      <c r="B1370" s="32"/>
      <c r="C1370" s="125" t="s">
        <v>971</v>
      </c>
      <c r="D1370" s="125" t="s">
        <v>182</v>
      </c>
      <c r="E1370" s="126" t="s">
        <v>1196</v>
      </c>
      <c r="F1370" s="127" t="s">
        <v>1197</v>
      </c>
      <c r="G1370" s="128" t="s">
        <v>1053</v>
      </c>
      <c r="H1370" s="129">
        <v>10</v>
      </c>
      <c r="I1370" s="130"/>
      <c r="J1370" s="131">
        <f>ROUND(I1370*H1370,2)</f>
        <v>0</v>
      </c>
      <c r="K1370" s="127" t="s">
        <v>327</v>
      </c>
      <c r="L1370" s="32"/>
      <c r="M1370" s="132" t="s">
        <v>19</v>
      </c>
      <c r="N1370" s="133" t="s">
        <v>40</v>
      </c>
      <c r="P1370" s="134">
        <f>O1370*H1370</f>
        <v>0</v>
      </c>
      <c r="Q1370" s="134">
        <v>0</v>
      </c>
      <c r="R1370" s="134">
        <f>Q1370*H1370</f>
        <v>0</v>
      </c>
      <c r="S1370" s="134">
        <v>0</v>
      </c>
      <c r="T1370" s="135">
        <f>S1370*H1370</f>
        <v>0</v>
      </c>
      <c r="AR1370" s="136" t="s">
        <v>209</v>
      </c>
      <c r="AT1370" s="136" t="s">
        <v>182</v>
      </c>
      <c r="AU1370" s="136" t="s">
        <v>79</v>
      </c>
      <c r="AY1370" s="17" t="s">
        <v>181</v>
      </c>
      <c r="BE1370" s="137">
        <f>IF(N1370="základní",J1370,0)</f>
        <v>0</v>
      </c>
      <c r="BF1370" s="137">
        <f>IF(N1370="snížená",J1370,0)</f>
        <v>0</v>
      </c>
      <c r="BG1370" s="137">
        <f>IF(N1370="zákl. přenesená",J1370,0)</f>
        <v>0</v>
      </c>
      <c r="BH1370" s="137">
        <f>IF(N1370="sníž. přenesená",J1370,0)</f>
        <v>0</v>
      </c>
      <c r="BI1370" s="137">
        <f>IF(N1370="nulová",J1370,0)</f>
        <v>0</v>
      </c>
      <c r="BJ1370" s="17" t="s">
        <v>77</v>
      </c>
      <c r="BK1370" s="137">
        <f>ROUND(I1370*H1370,2)</f>
        <v>0</v>
      </c>
      <c r="BL1370" s="17" t="s">
        <v>209</v>
      </c>
      <c r="BM1370" s="136" t="s">
        <v>1703</v>
      </c>
    </row>
    <row r="1371" spans="2:65" s="1" customFormat="1" ht="11.25" x14ac:dyDescent="0.2">
      <c r="B1371" s="32"/>
      <c r="D1371" s="151" t="s">
        <v>328</v>
      </c>
      <c r="F1371" s="152" t="s">
        <v>1199</v>
      </c>
      <c r="I1371" s="140"/>
      <c r="L1371" s="32"/>
      <c r="M1371" s="141"/>
      <c r="T1371" s="53"/>
      <c r="AT1371" s="17" t="s">
        <v>328</v>
      </c>
      <c r="AU1371" s="17" t="s">
        <v>79</v>
      </c>
    </row>
    <row r="1372" spans="2:65" s="1" customFormat="1" ht="19.5" x14ac:dyDescent="0.2">
      <c r="B1372" s="32"/>
      <c r="D1372" s="138" t="s">
        <v>214</v>
      </c>
      <c r="F1372" s="139" t="s">
        <v>1381</v>
      </c>
      <c r="I1372" s="140"/>
      <c r="L1372" s="32"/>
      <c r="M1372" s="141"/>
      <c r="T1372" s="53"/>
      <c r="AT1372" s="17" t="s">
        <v>214</v>
      </c>
      <c r="AU1372" s="17" t="s">
        <v>79</v>
      </c>
    </row>
    <row r="1373" spans="2:65" s="13" customFormat="1" ht="11.25" x14ac:dyDescent="0.2">
      <c r="B1373" s="159"/>
      <c r="D1373" s="138" t="s">
        <v>330</v>
      </c>
      <c r="E1373" s="160" t="s">
        <v>19</v>
      </c>
      <c r="F1373" s="161" t="s">
        <v>1704</v>
      </c>
      <c r="H1373" s="162">
        <v>10</v>
      </c>
      <c r="I1373" s="163"/>
      <c r="L1373" s="159"/>
      <c r="M1373" s="164"/>
      <c r="T1373" s="165"/>
      <c r="AT1373" s="160" t="s">
        <v>330</v>
      </c>
      <c r="AU1373" s="160" t="s">
        <v>79</v>
      </c>
      <c r="AV1373" s="13" t="s">
        <v>79</v>
      </c>
      <c r="AW1373" s="13" t="s">
        <v>31</v>
      </c>
      <c r="AX1373" s="13" t="s">
        <v>69</v>
      </c>
      <c r="AY1373" s="160" t="s">
        <v>181</v>
      </c>
    </row>
    <row r="1374" spans="2:65" s="14" customFormat="1" ht="11.25" x14ac:dyDescent="0.2">
      <c r="B1374" s="166"/>
      <c r="D1374" s="138" t="s">
        <v>330</v>
      </c>
      <c r="E1374" s="167" t="s">
        <v>19</v>
      </c>
      <c r="F1374" s="168" t="s">
        <v>333</v>
      </c>
      <c r="H1374" s="169">
        <v>10</v>
      </c>
      <c r="I1374" s="170"/>
      <c r="L1374" s="166"/>
      <c r="M1374" s="173"/>
      <c r="N1374" s="174"/>
      <c r="O1374" s="174"/>
      <c r="P1374" s="174"/>
      <c r="Q1374" s="174"/>
      <c r="R1374" s="174"/>
      <c r="S1374" s="174"/>
      <c r="T1374" s="175"/>
      <c r="AT1374" s="167" t="s">
        <v>330</v>
      </c>
      <c r="AU1374" s="167" t="s">
        <v>79</v>
      </c>
      <c r="AV1374" s="14" t="s">
        <v>187</v>
      </c>
      <c r="AW1374" s="14" t="s">
        <v>31</v>
      </c>
      <c r="AX1374" s="14" t="s">
        <v>77</v>
      </c>
      <c r="AY1374" s="167" t="s">
        <v>181</v>
      </c>
    </row>
    <row r="1375" spans="2:65" s="1" customFormat="1" ht="6.95" customHeight="1" x14ac:dyDescent="0.2">
      <c r="B1375" s="41"/>
      <c r="C1375" s="42"/>
      <c r="D1375" s="42"/>
      <c r="E1375" s="42"/>
      <c r="F1375" s="42"/>
      <c r="G1375" s="42"/>
      <c r="H1375" s="42"/>
      <c r="I1375" s="42"/>
      <c r="J1375" s="42"/>
      <c r="K1375" s="42"/>
      <c r="L1375" s="32"/>
    </row>
  </sheetData>
  <sheetProtection algorithmName="SHA-512" hashValue="JGW51roa5WDqS5T0yTxRSoB2aYsjd3CVMZPHEG8AWxdbKcAPj+TQ9OcfR5cINxvzV2KwgrgsgTGN9qzauv5bag==" saltValue="vfrQjHgxUyHsNAgKCAs0tcjeOmw4J6/wgv2rN8+TnRF9p4yG0zUuDR6hS380LWN03M9gQzZ4O8QEGYyqDUh28g==" spinCount="100000" sheet="1" objects="1" scenarios="1" formatColumns="0" formatRows="0" autoFilter="0"/>
  <autoFilter ref="C103:K1374" xr:uid="{00000000-0009-0000-0000-000002000000}"/>
  <mergeCells count="9">
    <mergeCell ref="E50:H50"/>
    <mergeCell ref="E94:H94"/>
    <mergeCell ref="E96:H96"/>
    <mergeCell ref="L2:V2"/>
    <mergeCell ref="E7:H7"/>
    <mergeCell ref="E9:H9"/>
    <mergeCell ref="E18:H18"/>
    <mergeCell ref="E27:H27"/>
    <mergeCell ref="E48:H48"/>
  </mergeCells>
  <hyperlinks>
    <hyperlink ref="F108" r:id="rId1" xr:uid="{00000000-0004-0000-0200-000000000000}"/>
    <hyperlink ref="F113" r:id="rId2" xr:uid="{00000000-0004-0000-0200-000001000000}"/>
    <hyperlink ref="F118" r:id="rId3" xr:uid="{00000000-0004-0000-0200-000002000000}"/>
    <hyperlink ref="F123" r:id="rId4" xr:uid="{00000000-0004-0000-0200-000003000000}"/>
    <hyperlink ref="F128" r:id="rId5" xr:uid="{00000000-0004-0000-0200-000004000000}"/>
    <hyperlink ref="F133" r:id="rId6" xr:uid="{00000000-0004-0000-0200-000005000000}"/>
    <hyperlink ref="F138" r:id="rId7" xr:uid="{00000000-0004-0000-0200-000006000000}"/>
    <hyperlink ref="F143" r:id="rId8" xr:uid="{00000000-0004-0000-0200-000007000000}"/>
    <hyperlink ref="F148" r:id="rId9" xr:uid="{00000000-0004-0000-0200-000008000000}"/>
    <hyperlink ref="F153" r:id="rId10" xr:uid="{00000000-0004-0000-0200-000009000000}"/>
    <hyperlink ref="F158" r:id="rId11" xr:uid="{00000000-0004-0000-0200-00000A000000}"/>
    <hyperlink ref="F163" r:id="rId12" xr:uid="{00000000-0004-0000-0200-00000B000000}"/>
    <hyperlink ref="F168" r:id="rId13" xr:uid="{00000000-0004-0000-0200-00000C000000}"/>
    <hyperlink ref="F172" r:id="rId14" xr:uid="{00000000-0004-0000-0200-00000D000000}"/>
    <hyperlink ref="F178" r:id="rId15" xr:uid="{00000000-0004-0000-0200-00000E000000}"/>
    <hyperlink ref="F184" r:id="rId16" xr:uid="{00000000-0004-0000-0200-00000F000000}"/>
    <hyperlink ref="F190" r:id="rId17" xr:uid="{00000000-0004-0000-0200-000010000000}"/>
    <hyperlink ref="F195" r:id="rId18" xr:uid="{00000000-0004-0000-0200-000011000000}"/>
    <hyperlink ref="F200" r:id="rId19" xr:uid="{00000000-0004-0000-0200-000012000000}"/>
    <hyperlink ref="F205" r:id="rId20" xr:uid="{00000000-0004-0000-0200-000013000000}"/>
    <hyperlink ref="F210" r:id="rId21" xr:uid="{00000000-0004-0000-0200-000014000000}"/>
    <hyperlink ref="F215" r:id="rId22" xr:uid="{00000000-0004-0000-0200-000015000000}"/>
    <hyperlink ref="F220" r:id="rId23" xr:uid="{00000000-0004-0000-0200-000016000000}"/>
    <hyperlink ref="F224" r:id="rId24" xr:uid="{00000000-0004-0000-0200-000017000000}"/>
    <hyperlink ref="F229" r:id="rId25" xr:uid="{00000000-0004-0000-0200-000018000000}"/>
    <hyperlink ref="F234" r:id="rId26" xr:uid="{00000000-0004-0000-0200-000019000000}"/>
    <hyperlink ref="F239" r:id="rId27" xr:uid="{00000000-0004-0000-0200-00001A000000}"/>
    <hyperlink ref="F244" r:id="rId28" xr:uid="{00000000-0004-0000-0200-00001B000000}"/>
    <hyperlink ref="F249" r:id="rId29" xr:uid="{00000000-0004-0000-0200-00001C000000}"/>
    <hyperlink ref="F254" r:id="rId30" xr:uid="{00000000-0004-0000-0200-00001D000000}"/>
    <hyperlink ref="F259" r:id="rId31" xr:uid="{00000000-0004-0000-0200-00001E000000}"/>
    <hyperlink ref="F265" r:id="rId32" xr:uid="{00000000-0004-0000-0200-00001F000000}"/>
    <hyperlink ref="F271" r:id="rId33" xr:uid="{00000000-0004-0000-0200-000020000000}"/>
    <hyperlink ref="F277" r:id="rId34" xr:uid="{00000000-0004-0000-0200-000021000000}"/>
    <hyperlink ref="F282" r:id="rId35" xr:uid="{00000000-0004-0000-0200-000022000000}"/>
    <hyperlink ref="F287" r:id="rId36" xr:uid="{00000000-0004-0000-0200-000023000000}"/>
    <hyperlink ref="F292" r:id="rId37" xr:uid="{00000000-0004-0000-0200-000024000000}"/>
    <hyperlink ref="F297" r:id="rId38" xr:uid="{00000000-0004-0000-0200-000025000000}"/>
    <hyperlink ref="F302" r:id="rId39" xr:uid="{00000000-0004-0000-0200-000026000000}"/>
    <hyperlink ref="F307" r:id="rId40" xr:uid="{00000000-0004-0000-0200-000027000000}"/>
    <hyperlink ref="F311" r:id="rId41" xr:uid="{00000000-0004-0000-0200-000028000000}"/>
    <hyperlink ref="F317" r:id="rId42" xr:uid="{00000000-0004-0000-0200-000029000000}"/>
    <hyperlink ref="F370" r:id="rId43" xr:uid="{00000000-0004-0000-0200-00002A000000}"/>
    <hyperlink ref="F377" r:id="rId44" xr:uid="{00000000-0004-0000-0200-00002B000000}"/>
    <hyperlink ref="F385" r:id="rId45" xr:uid="{00000000-0004-0000-0200-00002C000000}"/>
    <hyperlink ref="F392" r:id="rId46" xr:uid="{00000000-0004-0000-0200-00002D000000}"/>
    <hyperlink ref="F396" r:id="rId47" xr:uid="{00000000-0004-0000-0200-00002E000000}"/>
    <hyperlink ref="F403" r:id="rId48" xr:uid="{00000000-0004-0000-0200-00002F000000}"/>
    <hyperlink ref="F409" r:id="rId49" xr:uid="{00000000-0004-0000-0200-000030000000}"/>
    <hyperlink ref="F413" r:id="rId50" xr:uid="{00000000-0004-0000-0200-000031000000}"/>
    <hyperlink ref="F417" r:id="rId51" xr:uid="{00000000-0004-0000-0200-000032000000}"/>
    <hyperlink ref="F421" r:id="rId52" xr:uid="{00000000-0004-0000-0200-000033000000}"/>
    <hyperlink ref="F425" r:id="rId53" xr:uid="{00000000-0004-0000-0200-000034000000}"/>
    <hyperlink ref="F429" r:id="rId54" xr:uid="{00000000-0004-0000-0200-000035000000}"/>
    <hyperlink ref="F433" r:id="rId55" xr:uid="{00000000-0004-0000-0200-000036000000}"/>
    <hyperlink ref="F437" r:id="rId56" xr:uid="{00000000-0004-0000-0200-000037000000}"/>
    <hyperlink ref="F441" r:id="rId57" xr:uid="{00000000-0004-0000-0200-000038000000}"/>
    <hyperlink ref="F450" r:id="rId58" xr:uid="{00000000-0004-0000-0200-000039000000}"/>
    <hyperlink ref="F458" r:id="rId59" xr:uid="{00000000-0004-0000-0200-00003A000000}"/>
    <hyperlink ref="F469" r:id="rId60" xr:uid="{00000000-0004-0000-0200-00003B000000}"/>
    <hyperlink ref="F475" r:id="rId61" xr:uid="{00000000-0004-0000-0200-00003C000000}"/>
    <hyperlink ref="F481" r:id="rId62" xr:uid="{00000000-0004-0000-0200-00003D000000}"/>
    <hyperlink ref="F498" r:id="rId63" xr:uid="{00000000-0004-0000-0200-00003E000000}"/>
    <hyperlink ref="F504" r:id="rId64" xr:uid="{00000000-0004-0000-0200-00003F000000}"/>
    <hyperlink ref="F512" r:id="rId65" xr:uid="{00000000-0004-0000-0200-000040000000}"/>
    <hyperlink ref="F522" r:id="rId66" xr:uid="{00000000-0004-0000-0200-000041000000}"/>
    <hyperlink ref="F533" r:id="rId67" xr:uid="{00000000-0004-0000-0200-000042000000}"/>
    <hyperlink ref="F542" r:id="rId68" xr:uid="{00000000-0004-0000-0200-000043000000}"/>
    <hyperlink ref="F547" r:id="rId69" xr:uid="{00000000-0004-0000-0200-000044000000}"/>
    <hyperlink ref="F557" r:id="rId70" xr:uid="{00000000-0004-0000-0200-000045000000}"/>
    <hyperlink ref="F567" r:id="rId71" xr:uid="{00000000-0004-0000-0200-000046000000}"/>
    <hyperlink ref="F576" r:id="rId72" xr:uid="{00000000-0004-0000-0200-000047000000}"/>
    <hyperlink ref="F586" r:id="rId73" xr:uid="{00000000-0004-0000-0200-000048000000}"/>
    <hyperlink ref="F591" r:id="rId74" xr:uid="{00000000-0004-0000-0200-000049000000}"/>
    <hyperlink ref="F598" r:id="rId75" xr:uid="{00000000-0004-0000-0200-00004A000000}"/>
    <hyperlink ref="F603" r:id="rId76" xr:uid="{00000000-0004-0000-0200-00004B000000}"/>
    <hyperlink ref="F609" r:id="rId77" xr:uid="{00000000-0004-0000-0200-00004C000000}"/>
    <hyperlink ref="F615" r:id="rId78" xr:uid="{00000000-0004-0000-0200-00004D000000}"/>
    <hyperlink ref="F621" r:id="rId79" xr:uid="{00000000-0004-0000-0200-00004E000000}"/>
    <hyperlink ref="F627" r:id="rId80" xr:uid="{00000000-0004-0000-0200-00004F000000}"/>
    <hyperlink ref="F651" r:id="rId81" xr:uid="{00000000-0004-0000-0200-000050000000}"/>
    <hyperlink ref="F657" r:id="rId82" xr:uid="{00000000-0004-0000-0200-000051000000}"/>
    <hyperlink ref="F664" r:id="rId83" xr:uid="{00000000-0004-0000-0200-000052000000}"/>
    <hyperlink ref="F681" r:id="rId84" xr:uid="{00000000-0004-0000-0200-000053000000}"/>
    <hyperlink ref="F687" r:id="rId85" xr:uid="{00000000-0004-0000-0200-000054000000}"/>
    <hyperlink ref="F693" r:id="rId86" xr:uid="{00000000-0004-0000-0200-000055000000}"/>
    <hyperlink ref="F709" r:id="rId87" xr:uid="{00000000-0004-0000-0200-000056000000}"/>
    <hyperlink ref="F715" r:id="rId88" xr:uid="{00000000-0004-0000-0200-000057000000}"/>
    <hyperlink ref="F722" r:id="rId89" xr:uid="{00000000-0004-0000-0200-000058000000}"/>
    <hyperlink ref="F728" r:id="rId90" xr:uid="{00000000-0004-0000-0200-000059000000}"/>
    <hyperlink ref="F733" r:id="rId91" xr:uid="{00000000-0004-0000-0200-00005A000000}"/>
    <hyperlink ref="F746" r:id="rId92" xr:uid="{00000000-0004-0000-0200-00005B000000}"/>
    <hyperlink ref="F804" r:id="rId93" xr:uid="{00000000-0004-0000-0200-00005C000000}"/>
    <hyperlink ref="F820" r:id="rId94" xr:uid="{00000000-0004-0000-0200-00005D000000}"/>
    <hyperlink ref="F835" r:id="rId95" xr:uid="{00000000-0004-0000-0200-00005E000000}"/>
    <hyperlink ref="F850" r:id="rId96" xr:uid="{00000000-0004-0000-0200-00005F000000}"/>
    <hyperlink ref="F871" r:id="rId97" xr:uid="{00000000-0004-0000-0200-000060000000}"/>
    <hyperlink ref="F878" r:id="rId98" xr:uid="{00000000-0004-0000-0200-000061000000}"/>
    <hyperlink ref="F890" r:id="rId99" xr:uid="{00000000-0004-0000-0200-000062000000}"/>
    <hyperlink ref="F896" r:id="rId100" xr:uid="{00000000-0004-0000-0200-000063000000}"/>
    <hyperlink ref="F902" r:id="rId101" xr:uid="{00000000-0004-0000-0200-000064000000}"/>
    <hyperlink ref="F908" r:id="rId102" xr:uid="{00000000-0004-0000-0200-000065000000}"/>
    <hyperlink ref="F916" r:id="rId103" xr:uid="{00000000-0004-0000-0200-000066000000}"/>
    <hyperlink ref="F921" r:id="rId104" xr:uid="{00000000-0004-0000-0200-000067000000}"/>
    <hyperlink ref="F927" r:id="rId105" xr:uid="{00000000-0004-0000-0200-000068000000}"/>
    <hyperlink ref="F933" r:id="rId106" xr:uid="{00000000-0004-0000-0200-000069000000}"/>
    <hyperlink ref="F941" r:id="rId107" xr:uid="{00000000-0004-0000-0200-00006A000000}"/>
    <hyperlink ref="F946" r:id="rId108" xr:uid="{00000000-0004-0000-0200-00006B000000}"/>
    <hyperlink ref="F967" r:id="rId109" xr:uid="{00000000-0004-0000-0200-00006C000000}"/>
    <hyperlink ref="F989" r:id="rId110" xr:uid="{00000000-0004-0000-0200-00006D000000}"/>
    <hyperlink ref="F1003" r:id="rId111" xr:uid="{00000000-0004-0000-0200-00006E000000}"/>
    <hyperlink ref="F1009" r:id="rId112" xr:uid="{00000000-0004-0000-0200-00006F000000}"/>
    <hyperlink ref="F1014" r:id="rId113" xr:uid="{00000000-0004-0000-0200-000070000000}"/>
    <hyperlink ref="F1020" r:id="rId114" xr:uid="{00000000-0004-0000-0200-000071000000}"/>
    <hyperlink ref="F1024" r:id="rId115" xr:uid="{00000000-0004-0000-0200-000072000000}"/>
    <hyperlink ref="F1029" r:id="rId116" xr:uid="{00000000-0004-0000-0200-000073000000}"/>
    <hyperlink ref="F1034" r:id="rId117" xr:uid="{00000000-0004-0000-0200-000074000000}"/>
    <hyperlink ref="F1047" r:id="rId118" xr:uid="{00000000-0004-0000-0200-000075000000}"/>
    <hyperlink ref="F1054" r:id="rId119" xr:uid="{00000000-0004-0000-0200-000076000000}"/>
    <hyperlink ref="F1065" r:id="rId120" xr:uid="{00000000-0004-0000-0200-000077000000}"/>
    <hyperlink ref="F1075" r:id="rId121" xr:uid="{00000000-0004-0000-0200-000078000000}"/>
    <hyperlink ref="F1093" r:id="rId122" xr:uid="{00000000-0004-0000-0200-000079000000}"/>
    <hyperlink ref="F1111" r:id="rId123" xr:uid="{00000000-0004-0000-0200-00007A000000}"/>
    <hyperlink ref="F1133" r:id="rId124" xr:uid="{00000000-0004-0000-0200-00007B000000}"/>
    <hyperlink ref="F1146" r:id="rId125" xr:uid="{00000000-0004-0000-0200-00007C000000}"/>
    <hyperlink ref="F1159" r:id="rId126" xr:uid="{00000000-0004-0000-0200-00007D000000}"/>
    <hyperlink ref="F1181" r:id="rId127" xr:uid="{00000000-0004-0000-0200-00007E000000}"/>
    <hyperlink ref="F1187" r:id="rId128" xr:uid="{00000000-0004-0000-0200-00007F000000}"/>
    <hyperlink ref="F1193" r:id="rId129" xr:uid="{00000000-0004-0000-0200-000080000000}"/>
    <hyperlink ref="F1213" r:id="rId130" xr:uid="{00000000-0004-0000-0200-000081000000}"/>
    <hyperlink ref="F1219" r:id="rId131" xr:uid="{00000000-0004-0000-0200-000082000000}"/>
    <hyperlink ref="F1224" r:id="rId132" xr:uid="{00000000-0004-0000-0200-000083000000}"/>
    <hyperlink ref="F1229" r:id="rId133" xr:uid="{00000000-0004-0000-0200-000084000000}"/>
    <hyperlink ref="F1240" r:id="rId134" xr:uid="{00000000-0004-0000-0200-000085000000}"/>
    <hyperlink ref="F1246" r:id="rId135" xr:uid="{00000000-0004-0000-0200-000086000000}"/>
    <hyperlink ref="F1251" r:id="rId136" xr:uid="{00000000-0004-0000-0200-000087000000}"/>
    <hyperlink ref="F1256" r:id="rId137" xr:uid="{00000000-0004-0000-0200-000088000000}"/>
    <hyperlink ref="F1261" r:id="rId138" xr:uid="{00000000-0004-0000-0200-000089000000}"/>
    <hyperlink ref="F1277" r:id="rId139" xr:uid="{00000000-0004-0000-0200-00008A000000}"/>
    <hyperlink ref="F1283" r:id="rId140" xr:uid="{00000000-0004-0000-0200-00008B000000}"/>
    <hyperlink ref="F1298" r:id="rId141" xr:uid="{00000000-0004-0000-0200-00008C000000}"/>
    <hyperlink ref="F1303" r:id="rId142" xr:uid="{00000000-0004-0000-0200-00008D000000}"/>
    <hyperlink ref="F1309" r:id="rId143" xr:uid="{00000000-0004-0000-0200-00008E000000}"/>
    <hyperlink ref="F1315" r:id="rId144" xr:uid="{00000000-0004-0000-0200-00008F000000}"/>
    <hyperlink ref="F1327" r:id="rId145" xr:uid="{00000000-0004-0000-0200-000090000000}"/>
    <hyperlink ref="F1337" r:id="rId146" xr:uid="{00000000-0004-0000-0200-000091000000}"/>
    <hyperlink ref="F1343" r:id="rId147" xr:uid="{00000000-0004-0000-0200-000092000000}"/>
    <hyperlink ref="F1355" r:id="rId148" xr:uid="{00000000-0004-0000-0200-000093000000}"/>
    <hyperlink ref="F1365" r:id="rId149" xr:uid="{00000000-0004-0000-0200-000094000000}"/>
    <hyperlink ref="F1371" r:id="rId150" xr:uid="{00000000-0004-0000-0200-00009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6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1705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ROUND(J149,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ROUND((SUM(BE149:BE4266)),  2)</f>
        <v>0</v>
      </c>
      <c r="I33" s="93">
        <v>0.21</v>
      </c>
      <c r="J33" s="83">
        <f>ROUND(((SUM(BE149:BE4266))*I33),  2)</f>
        <v>0</v>
      </c>
      <c r="L33" s="32"/>
    </row>
    <row r="34" spans="2:12" s="1" customFormat="1" ht="14.45" customHeight="1" x14ac:dyDescent="0.2">
      <c r="B34" s="32"/>
      <c r="E34" s="27" t="s">
        <v>41</v>
      </c>
      <c r="F34" s="83">
        <f>ROUND((SUM(BF149:BF4266)),  2)</f>
        <v>0</v>
      </c>
      <c r="I34" s="93">
        <v>0.12</v>
      </c>
      <c r="J34" s="83">
        <f>ROUND(((SUM(BF149:BF4266))*I34),  2)</f>
        <v>0</v>
      </c>
      <c r="L34" s="32"/>
    </row>
    <row r="35" spans="2:12" s="1" customFormat="1" ht="14.45" hidden="1" customHeight="1" x14ac:dyDescent="0.2">
      <c r="B35" s="32"/>
      <c r="E35" s="27" t="s">
        <v>42</v>
      </c>
      <c r="F35" s="83">
        <f>ROUND((SUM(BG149:BG4266)),  2)</f>
        <v>0</v>
      </c>
      <c r="I35" s="93">
        <v>0.21</v>
      </c>
      <c r="J35" s="83">
        <f>0</f>
        <v>0</v>
      </c>
      <c r="L35" s="32"/>
    </row>
    <row r="36" spans="2:12" s="1" customFormat="1" ht="14.45" hidden="1" customHeight="1" x14ac:dyDescent="0.2">
      <c r="B36" s="32"/>
      <c r="E36" s="27" t="s">
        <v>43</v>
      </c>
      <c r="F36" s="83">
        <f>ROUND((SUM(BH149:BH4266)),  2)</f>
        <v>0</v>
      </c>
      <c r="I36" s="93">
        <v>0.12</v>
      </c>
      <c r="J36" s="83">
        <f>0</f>
        <v>0</v>
      </c>
      <c r="L36" s="32"/>
    </row>
    <row r="37" spans="2:12" s="1" customFormat="1" ht="14.45" hidden="1" customHeight="1" x14ac:dyDescent="0.2">
      <c r="B37" s="32"/>
      <c r="E37" s="27" t="s">
        <v>44</v>
      </c>
      <c r="F37" s="83">
        <f>ROUND((SUM(BI149:BI4266)),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D.1.1.-2 - ASŘ - NOVÝ STAV</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J149</f>
        <v>0</v>
      </c>
      <c r="L59" s="32"/>
      <c r="AU59" s="17" t="s">
        <v>164</v>
      </c>
    </row>
    <row r="60" spans="2:47" s="8" customFormat="1" ht="24.95" customHeight="1" x14ac:dyDescent="0.2">
      <c r="B60" s="103"/>
      <c r="D60" s="104" t="s">
        <v>296</v>
      </c>
      <c r="E60" s="105"/>
      <c r="F60" s="105"/>
      <c r="G60" s="105"/>
      <c r="H60" s="105"/>
      <c r="I60" s="105"/>
      <c r="J60" s="106">
        <f>J150</f>
        <v>0</v>
      </c>
      <c r="L60" s="103"/>
    </row>
    <row r="61" spans="2:47" s="11" customFormat="1" ht="19.899999999999999" customHeight="1" x14ac:dyDescent="0.2">
      <c r="B61" s="145"/>
      <c r="D61" s="146" t="s">
        <v>297</v>
      </c>
      <c r="E61" s="147"/>
      <c r="F61" s="147"/>
      <c r="G61" s="147"/>
      <c r="H61" s="147"/>
      <c r="I61" s="147"/>
      <c r="J61" s="148">
        <f>J151</f>
        <v>0</v>
      </c>
      <c r="L61" s="145"/>
    </row>
    <row r="62" spans="2:47" s="11" customFormat="1" ht="19.899999999999999" customHeight="1" x14ac:dyDescent="0.2">
      <c r="B62" s="145"/>
      <c r="D62" s="146" t="s">
        <v>1706</v>
      </c>
      <c r="E62" s="147"/>
      <c r="F62" s="147"/>
      <c r="G62" s="147"/>
      <c r="H62" s="147"/>
      <c r="I62" s="147"/>
      <c r="J62" s="148">
        <f>J301</f>
        <v>0</v>
      </c>
      <c r="L62" s="145"/>
    </row>
    <row r="63" spans="2:47" s="11" customFormat="1" ht="19.899999999999999" customHeight="1" x14ac:dyDescent="0.2">
      <c r="B63" s="145"/>
      <c r="D63" s="146" t="s">
        <v>298</v>
      </c>
      <c r="E63" s="147"/>
      <c r="F63" s="147"/>
      <c r="G63" s="147"/>
      <c r="H63" s="147"/>
      <c r="I63" s="147"/>
      <c r="J63" s="148">
        <f>J453</f>
        <v>0</v>
      </c>
      <c r="L63" s="145"/>
    </row>
    <row r="64" spans="2:47" s="11" customFormat="1" ht="19.899999999999999" customHeight="1" x14ac:dyDescent="0.2">
      <c r="B64" s="145"/>
      <c r="D64" s="146" t="s">
        <v>1707</v>
      </c>
      <c r="E64" s="147"/>
      <c r="F64" s="147"/>
      <c r="G64" s="147"/>
      <c r="H64" s="147"/>
      <c r="I64" s="147"/>
      <c r="J64" s="148">
        <f>J638</f>
        <v>0</v>
      </c>
      <c r="L64" s="145"/>
    </row>
    <row r="65" spans="2:12" s="11" customFormat="1" ht="19.899999999999999" customHeight="1" x14ac:dyDescent="0.2">
      <c r="B65" s="145"/>
      <c r="D65" s="146" t="s">
        <v>299</v>
      </c>
      <c r="E65" s="147"/>
      <c r="F65" s="147"/>
      <c r="G65" s="147"/>
      <c r="H65" s="147"/>
      <c r="I65" s="147"/>
      <c r="J65" s="148">
        <f>J680</f>
        <v>0</v>
      </c>
      <c r="L65" s="145"/>
    </row>
    <row r="66" spans="2:12" s="11" customFormat="1" ht="19.899999999999999" customHeight="1" x14ac:dyDescent="0.2">
      <c r="B66" s="145"/>
      <c r="D66" s="146" t="s">
        <v>300</v>
      </c>
      <c r="E66" s="147"/>
      <c r="F66" s="147"/>
      <c r="G66" s="147"/>
      <c r="H66" s="147"/>
      <c r="I66" s="147"/>
      <c r="J66" s="148">
        <f>J766</f>
        <v>0</v>
      </c>
      <c r="L66" s="145"/>
    </row>
    <row r="67" spans="2:12" s="11" customFormat="1" ht="19.899999999999999" customHeight="1" x14ac:dyDescent="0.2">
      <c r="B67" s="145"/>
      <c r="D67" s="146" t="s">
        <v>301</v>
      </c>
      <c r="E67" s="147"/>
      <c r="F67" s="147"/>
      <c r="G67" s="147"/>
      <c r="H67" s="147"/>
      <c r="I67" s="147"/>
      <c r="J67" s="148">
        <f>J1301</f>
        <v>0</v>
      </c>
      <c r="L67" s="145"/>
    </row>
    <row r="68" spans="2:12" s="8" customFormat="1" ht="24.95" customHeight="1" x14ac:dyDescent="0.2">
      <c r="B68" s="103"/>
      <c r="D68" s="104" t="s">
        <v>302</v>
      </c>
      <c r="E68" s="105"/>
      <c r="F68" s="105"/>
      <c r="G68" s="105"/>
      <c r="H68" s="105"/>
      <c r="I68" s="105"/>
      <c r="J68" s="106">
        <f>J1320</f>
        <v>0</v>
      </c>
      <c r="L68" s="103"/>
    </row>
    <row r="69" spans="2:12" s="11" customFormat="1" ht="19.899999999999999" customHeight="1" x14ac:dyDescent="0.2">
      <c r="B69" s="145"/>
      <c r="D69" s="146" t="s">
        <v>303</v>
      </c>
      <c r="E69" s="147"/>
      <c r="F69" s="147"/>
      <c r="G69" s="147"/>
      <c r="H69" s="147"/>
      <c r="I69" s="147"/>
      <c r="J69" s="148">
        <f>J1321</f>
        <v>0</v>
      </c>
      <c r="L69" s="145"/>
    </row>
    <row r="70" spans="2:12" s="11" customFormat="1" ht="19.899999999999999" customHeight="1" x14ac:dyDescent="0.2">
      <c r="B70" s="145"/>
      <c r="D70" s="146" t="s">
        <v>1708</v>
      </c>
      <c r="E70" s="147"/>
      <c r="F70" s="147"/>
      <c r="G70" s="147"/>
      <c r="H70" s="147"/>
      <c r="I70" s="147"/>
      <c r="J70" s="148">
        <f>J1384</f>
        <v>0</v>
      </c>
      <c r="L70" s="145"/>
    </row>
    <row r="71" spans="2:12" s="11" customFormat="1" ht="14.85" customHeight="1" x14ac:dyDescent="0.2">
      <c r="B71" s="145"/>
      <c r="D71" s="146" t="s">
        <v>1709</v>
      </c>
      <c r="E71" s="147"/>
      <c r="F71" s="147"/>
      <c r="G71" s="147"/>
      <c r="H71" s="147"/>
      <c r="I71" s="147"/>
      <c r="J71" s="148">
        <f>J1385</f>
        <v>0</v>
      </c>
      <c r="L71" s="145"/>
    </row>
    <row r="72" spans="2:12" s="11" customFormat="1" ht="14.85" customHeight="1" x14ac:dyDescent="0.2">
      <c r="B72" s="145"/>
      <c r="D72" s="146" t="s">
        <v>1710</v>
      </c>
      <c r="E72" s="147"/>
      <c r="F72" s="147"/>
      <c r="G72" s="147"/>
      <c r="H72" s="147"/>
      <c r="I72" s="147"/>
      <c r="J72" s="148">
        <f>J1498</f>
        <v>0</v>
      </c>
      <c r="L72" s="145"/>
    </row>
    <row r="73" spans="2:12" s="11" customFormat="1" ht="14.85" customHeight="1" x14ac:dyDescent="0.2">
      <c r="B73" s="145"/>
      <c r="D73" s="146" t="s">
        <v>1711</v>
      </c>
      <c r="E73" s="147"/>
      <c r="F73" s="147"/>
      <c r="G73" s="147"/>
      <c r="H73" s="147"/>
      <c r="I73" s="147"/>
      <c r="J73" s="148">
        <f>J1603</f>
        <v>0</v>
      </c>
      <c r="L73" s="145"/>
    </row>
    <row r="74" spans="2:12" s="11" customFormat="1" ht="19.899999999999999" customHeight="1" x14ac:dyDescent="0.2">
      <c r="B74" s="145"/>
      <c r="D74" s="146" t="s">
        <v>304</v>
      </c>
      <c r="E74" s="147"/>
      <c r="F74" s="147"/>
      <c r="G74" s="147"/>
      <c r="H74" s="147"/>
      <c r="I74" s="147"/>
      <c r="J74" s="148">
        <f>J1619</f>
        <v>0</v>
      </c>
      <c r="L74" s="145"/>
    </row>
    <row r="75" spans="2:12" s="11" customFormat="1" ht="14.85" customHeight="1" x14ac:dyDescent="0.2">
      <c r="B75" s="145"/>
      <c r="D75" s="146" t="s">
        <v>1712</v>
      </c>
      <c r="E75" s="147"/>
      <c r="F75" s="147"/>
      <c r="G75" s="147"/>
      <c r="H75" s="147"/>
      <c r="I75" s="147"/>
      <c r="J75" s="148">
        <f>J1620</f>
        <v>0</v>
      </c>
      <c r="L75" s="145"/>
    </row>
    <row r="76" spans="2:12" s="11" customFormat="1" ht="14.85" customHeight="1" x14ac:dyDescent="0.2">
      <c r="B76" s="145"/>
      <c r="D76" s="146" t="s">
        <v>1713</v>
      </c>
      <c r="E76" s="147"/>
      <c r="F76" s="147"/>
      <c r="G76" s="147"/>
      <c r="H76" s="147"/>
      <c r="I76" s="147"/>
      <c r="J76" s="148">
        <f>J1659</f>
        <v>0</v>
      </c>
      <c r="L76" s="145"/>
    </row>
    <row r="77" spans="2:12" s="11" customFormat="1" ht="14.85" customHeight="1" x14ac:dyDescent="0.2">
      <c r="B77" s="145"/>
      <c r="D77" s="146" t="s">
        <v>1714</v>
      </c>
      <c r="E77" s="147"/>
      <c r="F77" s="147"/>
      <c r="G77" s="147"/>
      <c r="H77" s="147"/>
      <c r="I77" s="147"/>
      <c r="J77" s="148">
        <f>J1698</f>
        <v>0</v>
      </c>
      <c r="L77" s="145"/>
    </row>
    <row r="78" spans="2:12" s="11" customFormat="1" ht="14.85" customHeight="1" x14ac:dyDescent="0.2">
      <c r="B78" s="145"/>
      <c r="D78" s="146" t="s">
        <v>1715</v>
      </c>
      <c r="E78" s="147"/>
      <c r="F78" s="147"/>
      <c r="G78" s="147"/>
      <c r="H78" s="147"/>
      <c r="I78" s="147"/>
      <c r="J78" s="148">
        <f>J1719</f>
        <v>0</v>
      </c>
      <c r="L78" s="145"/>
    </row>
    <row r="79" spans="2:12" s="11" customFormat="1" ht="14.85" customHeight="1" x14ac:dyDescent="0.2">
      <c r="B79" s="145"/>
      <c r="D79" s="146" t="s">
        <v>1716</v>
      </c>
      <c r="E79" s="147"/>
      <c r="F79" s="147"/>
      <c r="G79" s="147"/>
      <c r="H79" s="147"/>
      <c r="I79" s="147"/>
      <c r="J79" s="148">
        <f>J1772</f>
        <v>0</v>
      </c>
      <c r="L79" s="145"/>
    </row>
    <row r="80" spans="2:12" s="11" customFormat="1" ht="14.85" customHeight="1" x14ac:dyDescent="0.2">
      <c r="B80" s="145"/>
      <c r="D80" s="146" t="s">
        <v>1717</v>
      </c>
      <c r="E80" s="147"/>
      <c r="F80" s="147"/>
      <c r="G80" s="147"/>
      <c r="H80" s="147"/>
      <c r="I80" s="147"/>
      <c r="J80" s="148">
        <f>J1820</f>
        <v>0</v>
      </c>
      <c r="L80" s="145"/>
    </row>
    <row r="81" spans="2:12" s="11" customFormat="1" ht="14.85" customHeight="1" x14ac:dyDescent="0.2">
      <c r="B81" s="145"/>
      <c r="D81" s="146" t="s">
        <v>1718</v>
      </c>
      <c r="E81" s="147"/>
      <c r="F81" s="147"/>
      <c r="G81" s="147"/>
      <c r="H81" s="147"/>
      <c r="I81" s="147"/>
      <c r="J81" s="148">
        <f>J1849</f>
        <v>0</v>
      </c>
      <c r="L81" s="145"/>
    </row>
    <row r="82" spans="2:12" s="11" customFormat="1" ht="14.85" customHeight="1" x14ac:dyDescent="0.2">
      <c r="B82" s="145"/>
      <c r="D82" s="146" t="s">
        <v>1719</v>
      </c>
      <c r="E82" s="147"/>
      <c r="F82" s="147"/>
      <c r="G82" s="147"/>
      <c r="H82" s="147"/>
      <c r="I82" s="147"/>
      <c r="J82" s="148">
        <f>J1887</f>
        <v>0</v>
      </c>
      <c r="L82" s="145"/>
    </row>
    <row r="83" spans="2:12" s="11" customFormat="1" ht="14.85" customHeight="1" x14ac:dyDescent="0.2">
      <c r="B83" s="145"/>
      <c r="D83" s="146" t="s">
        <v>1720</v>
      </c>
      <c r="E83" s="147"/>
      <c r="F83" s="147"/>
      <c r="G83" s="147"/>
      <c r="H83" s="147"/>
      <c r="I83" s="147"/>
      <c r="J83" s="148">
        <f>J1916</f>
        <v>0</v>
      </c>
      <c r="L83" s="145"/>
    </row>
    <row r="84" spans="2:12" s="11" customFormat="1" ht="14.85" customHeight="1" x14ac:dyDescent="0.2">
      <c r="B84" s="145"/>
      <c r="D84" s="146" t="s">
        <v>1721</v>
      </c>
      <c r="E84" s="147"/>
      <c r="F84" s="147"/>
      <c r="G84" s="147"/>
      <c r="H84" s="147"/>
      <c r="I84" s="147"/>
      <c r="J84" s="148">
        <f>J1955</f>
        <v>0</v>
      </c>
      <c r="L84" s="145"/>
    </row>
    <row r="85" spans="2:12" s="11" customFormat="1" ht="19.899999999999999" customHeight="1" x14ac:dyDescent="0.2">
      <c r="B85" s="145"/>
      <c r="D85" s="146" t="s">
        <v>1722</v>
      </c>
      <c r="E85" s="147"/>
      <c r="F85" s="147"/>
      <c r="G85" s="147"/>
      <c r="H85" s="147"/>
      <c r="I85" s="147"/>
      <c r="J85" s="148">
        <f>J1968</f>
        <v>0</v>
      </c>
      <c r="L85" s="145"/>
    </row>
    <row r="86" spans="2:12" s="11" customFormat="1" ht="19.899999999999999" customHeight="1" x14ac:dyDescent="0.2">
      <c r="B86" s="145"/>
      <c r="D86" s="146" t="s">
        <v>314</v>
      </c>
      <c r="E86" s="147"/>
      <c r="F86" s="147"/>
      <c r="G86" s="147"/>
      <c r="H86" s="147"/>
      <c r="I86" s="147"/>
      <c r="J86" s="148">
        <f>J1985</f>
        <v>0</v>
      </c>
      <c r="L86" s="145"/>
    </row>
    <row r="87" spans="2:12" s="11" customFormat="1" ht="19.899999999999999" customHeight="1" x14ac:dyDescent="0.2">
      <c r="B87" s="145"/>
      <c r="D87" s="146" t="s">
        <v>1723</v>
      </c>
      <c r="E87" s="147"/>
      <c r="F87" s="147"/>
      <c r="G87" s="147"/>
      <c r="H87" s="147"/>
      <c r="I87" s="147"/>
      <c r="J87" s="148">
        <f>J2260</f>
        <v>0</v>
      </c>
      <c r="L87" s="145"/>
    </row>
    <row r="88" spans="2:12" s="11" customFormat="1" ht="19.899999999999999" customHeight="1" x14ac:dyDescent="0.2">
      <c r="B88" s="145"/>
      <c r="D88" s="146" t="s">
        <v>1724</v>
      </c>
      <c r="E88" s="147"/>
      <c r="F88" s="147"/>
      <c r="G88" s="147"/>
      <c r="H88" s="147"/>
      <c r="I88" s="147"/>
      <c r="J88" s="148">
        <f>J2329</f>
        <v>0</v>
      </c>
      <c r="L88" s="145"/>
    </row>
    <row r="89" spans="2:12" s="11" customFormat="1" ht="19.899999999999999" customHeight="1" x14ac:dyDescent="0.2">
      <c r="B89" s="145"/>
      <c r="D89" s="146" t="s">
        <v>1725</v>
      </c>
      <c r="E89" s="147"/>
      <c r="F89" s="147"/>
      <c r="G89" s="147"/>
      <c r="H89" s="147"/>
      <c r="I89" s="147"/>
      <c r="J89" s="148">
        <f>J2747</f>
        <v>0</v>
      </c>
      <c r="L89" s="145"/>
    </row>
    <row r="90" spans="2:12" s="11" customFormat="1" ht="19.899999999999999" customHeight="1" x14ac:dyDescent="0.2">
      <c r="B90" s="145"/>
      <c r="D90" s="146" t="s">
        <v>1726</v>
      </c>
      <c r="E90" s="147"/>
      <c r="F90" s="147"/>
      <c r="G90" s="147"/>
      <c r="H90" s="147"/>
      <c r="I90" s="147"/>
      <c r="J90" s="148">
        <f>J2821</f>
        <v>0</v>
      </c>
      <c r="L90" s="145"/>
    </row>
    <row r="91" spans="2:12" s="11" customFormat="1" ht="14.85" customHeight="1" x14ac:dyDescent="0.2">
      <c r="B91" s="145"/>
      <c r="D91" s="146" t="s">
        <v>1727</v>
      </c>
      <c r="E91" s="147"/>
      <c r="F91" s="147"/>
      <c r="G91" s="147"/>
      <c r="H91" s="147"/>
      <c r="I91" s="147"/>
      <c r="J91" s="148">
        <f>J2822</f>
        <v>0</v>
      </c>
      <c r="L91" s="145"/>
    </row>
    <row r="92" spans="2:12" s="11" customFormat="1" ht="14.85" customHeight="1" x14ac:dyDescent="0.2">
      <c r="B92" s="145"/>
      <c r="D92" s="146" t="s">
        <v>1728</v>
      </c>
      <c r="E92" s="147"/>
      <c r="F92" s="147"/>
      <c r="G92" s="147"/>
      <c r="H92" s="147"/>
      <c r="I92" s="147"/>
      <c r="J92" s="148">
        <f>J2850</f>
        <v>0</v>
      </c>
      <c r="L92" s="145"/>
    </row>
    <row r="93" spans="2:12" s="11" customFormat="1" ht="14.85" customHeight="1" x14ac:dyDescent="0.2">
      <c r="B93" s="145"/>
      <c r="D93" s="146" t="s">
        <v>1729</v>
      </c>
      <c r="E93" s="147"/>
      <c r="F93" s="147"/>
      <c r="G93" s="147"/>
      <c r="H93" s="147"/>
      <c r="I93" s="147"/>
      <c r="J93" s="148">
        <f>J2878</f>
        <v>0</v>
      </c>
      <c r="L93" s="145"/>
    </row>
    <row r="94" spans="2:12" s="11" customFormat="1" ht="14.85" customHeight="1" x14ac:dyDescent="0.2">
      <c r="B94" s="145"/>
      <c r="D94" s="146" t="s">
        <v>1730</v>
      </c>
      <c r="E94" s="147"/>
      <c r="F94" s="147"/>
      <c r="G94" s="147"/>
      <c r="H94" s="147"/>
      <c r="I94" s="147"/>
      <c r="J94" s="148">
        <f>J2906</f>
        <v>0</v>
      </c>
      <c r="L94" s="145"/>
    </row>
    <row r="95" spans="2:12" s="11" customFormat="1" ht="14.85" customHeight="1" x14ac:dyDescent="0.2">
      <c r="B95" s="145"/>
      <c r="D95" s="146" t="s">
        <v>1731</v>
      </c>
      <c r="E95" s="147"/>
      <c r="F95" s="147"/>
      <c r="G95" s="147"/>
      <c r="H95" s="147"/>
      <c r="I95" s="147"/>
      <c r="J95" s="148">
        <f>J2934</f>
        <v>0</v>
      </c>
      <c r="L95" s="145"/>
    </row>
    <row r="96" spans="2:12" s="11" customFormat="1" ht="14.85" customHeight="1" x14ac:dyDescent="0.2">
      <c r="B96" s="145"/>
      <c r="D96" s="146" t="s">
        <v>1732</v>
      </c>
      <c r="E96" s="147"/>
      <c r="F96" s="147"/>
      <c r="G96" s="147"/>
      <c r="H96" s="147"/>
      <c r="I96" s="147"/>
      <c r="J96" s="148">
        <f>J2962</f>
        <v>0</v>
      </c>
      <c r="L96" s="145"/>
    </row>
    <row r="97" spans="2:12" s="11" customFormat="1" ht="14.85" customHeight="1" x14ac:dyDescent="0.2">
      <c r="B97" s="145"/>
      <c r="D97" s="146" t="s">
        <v>1733</v>
      </c>
      <c r="E97" s="147"/>
      <c r="F97" s="147"/>
      <c r="G97" s="147"/>
      <c r="H97" s="147"/>
      <c r="I97" s="147"/>
      <c r="J97" s="148">
        <f>J2990</f>
        <v>0</v>
      </c>
      <c r="L97" s="145"/>
    </row>
    <row r="98" spans="2:12" s="11" customFormat="1" ht="14.85" customHeight="1" x14ac:dyDescent="0.2">
      <c r="B98" s="145"/>
      <c r="D98" s="146" t="s">
        <v>1734</v>
      </c>
      <c r="E98" s="147"/>
      <c r="F98" s="147"/>
      <c r="G98" s="147"/>
      <c r="H98" s="147"/>
      <c r="I98" s="147"/>
      <c r="J98" s="148">
        <f>J3012</f>
        <v>0</v>
      </c>
      <c r="L98" s="145"/>
    </row>
    <row r="99" spans="2:12" s="11" customFormat="1" ht="14.85" customHeight="1" x14ac:dyDescent="0.2">
      <c r="B99" s="145"/>
      <c r="D99" s="146" t="s">
        <v>1735</v>
      </c>
      <c r="E99" s="147"/>
      <c r="F99" s="147"/>
      <c r="G99" s="147"/>
      <c r="H99" s="147"/>
      <c r="I99" s="147"/>
      <c r="J99" s="148">
        <f>J3032</f>
        <v>0</v>
      </c>
      <c r="L99" s="145"/>
    </row>
    <row r="100" spans="2:12" s="11" customFormat="1" ht="14.85" customHeight="1" x14ac:dyDescent="0.2">
      <c r="B100" s="145"/>
      <c r="D100" s="146" t="s">
        <v>1736</v>
      </c>
      <c r="E100" s="147"/>
      <c r="F100" s="147"/>
      <c r="G100" s="147"/>
      <c r="H100" s="147"/>
      <c r="I100" s="147"/>
      <c r="J100" s="148">
        <f>J3061</f>
        <v>0</v>
      </c>
      <c r="L100" s="145"/>
    </row>
    <row r="101" spans="2:12" s="11" customFormat="1" ht="14.85" customHeight="1" x14ac:dyDescent="0.2">
      <c r="B101" s="145"/>
      <c r="D101" s="146" t="s">
        <v>1737</v>
      </c>
      <c r="E101" s="147"/>
      <c r="F101" s="147"/>
      <c r="G101" s="147"/>
      <c r="H101" s="147"/>
      <c r="I101" s="147"/>
      <c r="J101" s="148">
        <f>J3091</f>
        <v>0</v>
      </c>
      <c r="L101" s="145"/>
    </row>
    <row r="102" spans="2:12" s="11" customFormat="1" ht="19.899999999999999" customHeight="1" x14ac:dyDescent="0.2">
      <c r="B102" s="145"/>
      <c r="D102" s="146" t="s">
        <v>317</v>
      </c>
      <c r="E102" s="147"/>
      <c r="F102" s="147"/>
      <c r="G102" s="147"/>
      <c r="H102" s="147"/>
      <c r="I102" s="147"/>
      <c r="J102" s="148">
        <f>J3105</f>
        <v>0</v>
      </c>
      <c r="L102" s="145"/>
    </row>
    <row r="103" spans="2:12" s="11" customFormat="1" ht="19.899999999999999" customHeight="1" x14ac:dyDescent="0.2">
      <c r="B103" s="145"/>
      <c r="D103" s="146" t="s">
        <v>1738</v>
      </c>
      <c r="E103" s="147"/>
      <c r="F103" s="147"/>
      <c r="G103" s="147"/>
      <c r="H103" s="147"/>
      <c r="I103" s="147"/>
      <c r="J103" s="148">
        <f>J3127</f>
        <v>0</v>
      </c>
      <c r="L103" s="145"/>
    </row>
    <row r="104" spans="2:12" s="11" customFormat="1" ht="19.899999999999999" customHeight="1" x14ac:dyDescent="0.2">
      <c r="B104" s="145"/>
      <c r="D104" s="146" t="s">
        <v>1739</v>
      </c>
      <c r="E104" s="147"/>
      <c r="F104" s="147"/>
      <c r="G104" s="147"/>
      <c r="H104" s="147"/>
      <c r="I104" s="147"/>
      <c r="J104" s="148">
        <f>J3173</f>
        <v>0</v>
      </c>
      <c r="L104" s="145"/>
    </row>
    <row r="105" spans="2:12" s="11" customFormat="1" ht="14.85" customHeight="1" x14ac:dyDescent="0.2">
      <c r="B105" s="145"/>
      <c r="D105" s="146" t="s">
        <v>1740</v>
      </c>
      <c r="E105" s="147"/>
      <c r="F105" s="147"/>
      <c r="G105" s="147"/>
      <c r="H105" s="147"/>
      <c r="I105" s="147"/>
      <c r="J105" s="148">
        <f>J3174</f>
        <v>0</v>
      </c>
      <c r="L105" s="145"/>
    </row>
    <row r="106" spans="2:12" s="11" customFormat="1" ht="14.85" customHeight="1" x14ac:dyDescent="0.2">
      <c r="B106" s="145"/>
      <c r="D106" s="146" t="s">
        <v>1741</v>
      </c>
      <c r="E106" s="147"/>
      <c r="F106" s="147"/>
      <c r="G106" s="147"/>
      <c r="H106" s="147"/>
      <c r="I106" s="147"/>
      <c r="J106" s="148">
        <f>J3209</f>
        <v>0</v>
      </c>
      <c r="L106" s="145"/>
    </row>
    <row r="107" spans="2:12" s="11" customFormat="1" ht="14.85" customHeight="1" x14ac:dyDescent="0.2">
      <c r="B107" s="145"/>
      <c r="D107" s="146" t="s">
        <v>1742</v>
      </c>
      <c r="E107" s="147"/>
      <c r="F107" s="147"/>
      <c r="G107" s="147"/>
      <c r="H107" s="147"/>
      <c r="I107" s="147"/>
      <c r="J107" s="148">
        <f>J3244</f>
        <v>0</v>
      </c>
      <c r="L107" s="145"/>
    </row>
    <row r="108" spans="2:12" s="11" customFormat="1" ht="19.899999999999999" customHeight="1" x14ac:dyDescent="0.2">
      <c r="B108" s="145"/>
      <c r="D108" s="146" t="s">
        <v>319</v>
      </c>
      <c r="E108" s="147"/>
      <c r="F108" s="147"/>
      <c r="G108" s="147"/>
      <c r="H108" s="147"/>
      <c r="I108" s="147"/>
      <c r="J108" s="148">
        <f>J3300</f>
        <v>0</v>
      </c>
      <c r="L108" s="145"/>
    </row>
    <row r="109" spans="2:12" s="11" customFormat="1" ht="14.85" customHeight="1" x14ac:dyDescent="0.2">
      <c r="B109" s="145"/>
      <c r="D109" s="146" t="s">
        <v>1743</v>
      </c>
      <c r="E109" s="147"/>
      <c r="F109" s="147"/>
      <c r="G109" s="147"/>
      <c r="H109" s="147"/>
      <c r="I109" s="147"/>
      <c r="J109" s="148">
        <f>J3301</f>
        <v>0</v>
      </c>
      <c r="L109" s="145"/>
    </row>
    <row r="110" spans="2:12" s="11" customFormat="1" ht="14.85" customHeight="1" x14ac:dyDescent="0.2">
      <c r="B110" s="145"/>
      <c r="D110" s="146" t="s">
        <v>1744</v>
      </c>
      <c r="E110" s="147"/>
      <c r="F110" s="147"/>
      <c r="G110" s="147"/>
      <c r="H110" s="147"/>
      <c r="I110" s="147"/>
      <c r="J110" s="148">
        <f>J3343</f>
        <v>0</v>
      </c>
      <c r="L110" s="145"/>
    </row>
    <row r="111" spans="2:12" s="11" customFormat="1" ht="14.85" customHeight="1" x14ac:dyDescent="0.2">
      <c r="B111" s="145"/>
      <c r="D111" s="146" t="s">
        <v>1745</v>
      </c>
      <c r="E111" s="147"/>
      <c r="F111" s="147"/>
      <c r="G111" s="147"/>
      <c r="H111" s="147"/>
      <c r="I111" s="147"/>
      <c r="J111" s="148">
        <f>J3385</f>
        <v>0</v>
      </c>
      <c r="L111" s="145"/>
    </row>
    <row r="112" spans="2:12" s="11" customFormat="1" ht="14.85" customHeight="1" x14ac:dyDescent="0.2">
      <c r="B112" s="145"/>
      <c r="D112" s="146" t="s">
        <v>1746</v>
      </c>
      <c r="E112" s="147"/>
      <c r="F112" s="147"/>
      <c r="G112" s="147"/>
      <c r="H112" s="147"/>
      <c r="I112" s="147"/>
      <c r="J112" s="148">
        <f>J3420</f>
        <v>0</v>
      </c>
      <c r="L112" s="145"/>
    </row>
    <row r="113" spans="2:12" s="11" customFormat="1" ht="14.85" customHeight="1" x14ac:dyDescent="0.2">
      <c r="B113" s="145"/>
      <c r="D113" s="146" t="s">
        <v>1747</v>
      </c>
      <c r="E113" s="147"/>
      <c r="F113" s="147"/>
      <c r="G113" s="147"/>
      <c r="H113" s="147"/>
      <c r="I113" s="147"/>
      <c r="J113" s="148">
        <f>J3461</f>
        <v>0</v>
      </c>
      <c r="L113" s="145"/>
    </row>
    <row r="114" spans="2:12" s="11" customFormat="1" ht="14.85" customHeight="1" x14ac:dyDescent="0.2">
      <c r="B114" s="145"/>
      <c r="D114" s="146" t="s">
        <v>1748</v>
      </c>
      <c r="E114" s="147"/>
      <c r="F114" s="147"/>
      <c r="G114" s="147"/>
      <c r="H114" s="147"/>
      <c r="I114" s="147"/>
      <c r="J114" s="148">
        <f>J3481</f>
        <v>0</v>
      </c>
      <c r="L114" s="145"/>
    </row>
    <row r="115" spans="2:12" s="11" customFormat="1" ht="14.85" customHeight="1" x14ac:dyDescent="0.2">
      <c r="B115" s="145"/>
      <c r="D115" s="146" t="s">
        <v>1749</v>
      </c>
      <c r="E115" s="147"/>
      <c r="F115" s="147"/>
      <c r="G115" s="147"/>
      <c r="H115" s="147"/>
      <c r="I115" s="147"/>
      <c r="J115" s="148">
        <f>J3515</f>
        <v>0</v>
      </c>
      <c r="L115" s="145"/>
    </row>
    <row r="116" spans="2:12" s="11" customFormat="1" ht="14.85" customHeight="1" x14ac:dyDescent="0.2">
      <c r="B116" s="145"/>
      <c r="D116" s="146" t="s">
        <v>1750</v>
      </c>
      <c r="E116" s="147"/>
      <c r="F116" s="147"/>
      <c r="G116" s="147"/>
      <c r="H116" s="147"/>
      <c r="I116" s="147"/>
      <c r="J116" s="148">
        <f>J3556</f>
        <v>0</v>
      </c>
      <c r="L116" s="145"/>
    </row>
    <row r="117" spans="2:12" s="11" customFormat="1" ht="14.85" customHeight="1" x14ac:dyDescent="0.2">
      <c r="B117" s="145"/>
      <c r="D117" s="146" t="s">
        <v>1751</v>
      </c>
      <c r="E117" s="147"/>
      <c r="F117" s="147"/>
      <c r="G117" s="147"/>
      <c r="H117" s="147"/>
      <c r="I117" s="147"/>
      <c r="J117" s="148">
        <f>J3590</f>
        <v>0</v>
      </c>
      <c r="L117" s="145"/>
    </row>
    <row r="118" spans="2:12" s="11" customFormat="1" ht="14.85" customHeight="1" x14ac:dyDescent="0.2">
      <c r="B118" s="145"/>
      <c r="D118" s="146" t="s">
        <v>1752</v>
      </c>
      <c r="E118" s="147"/>
      <c r="F118" s="147"/>
      <c r="G118" s="147"/>
      <c r="H118" s="147"/>
      <c r="I118" s="147"/>
      <c r="J118" s="148">
        <f>J3615</f>
        <v>0</v>
      </c>
      <c r="L118" s="145"/>
    </row>
    <row r="119" spans="2:12" s="11" customFormat="1" ht="19.899999999999999" customHeight="1" x14ac:dyDescent="0.2">
      <c r="B119" s="145"/>
      <c r="D119" s="146" t="s">
        <v>1753</v>
      </c>
      <c r="E119" s="147"/>
      <c r="F119" s="147"/>
      <c r="G119" s="147"/>
      <c r="H119" s="147"/>
      <c r="I119" s="147"/>
      <c r="J119" s="148">
        <f>J3711</f>
        <v>0</v>
      </c>
      <c r="L119" s="145"/>
    </row>
    <row r="120" spans="2:12" s="11" customFormat="1" ht="14.85" customHeight="1" x14ac:dyDescent="0.2">
      <c r="B120" s="145"/>
      <c r="D120" s="146" t="s">
        <v>1754</v>
      </c>
      <c r="E120" s="147"/>
      <c r="F120" s="147"/>
      <c r="G120" s="147"/>
      <c r="H120" s="147"/>
      <c r="I120" s="147"/>
      <c r="J120" s="148">
        <f>J3712</f>
        <v>0</v>
      </c>
      <c r="L120" s="145"/>
    </row>
    <row r="121" spans="2:12" s="11" customFormat="1" ht="14.85" customHeight="1" x14ac:dyDescent="0.2">
      <c r="B121" s="145"/>
      <c r="D121" s="146" t="s">
        <v>1755</v>
      </c>
      <c r="E121" s="147"/>
      <c r="F121" s="147"/>
      <c r="G121" s="147"/>
      <c r="H121" s="147"/>
      <c r="I121" s="147"/>
      <c r="J121" s="148">
        <f>J3745</f>
        <v>0</v>
      </c>
      <c r="L121" s="145"/>
    </row>
    <row r="122" spans="2:12" s="11" customFormat="1" ht="14.85" customHeight="1" x14ac:dyDescent="0.2">
      <c r="B122" s="145"/>
      <c r="D122" s="146" t="s">
        <v>1756</v>
      </c>
      <c r="E122" s="147"/>
      <c r="F122" s="147"/>
      <c r="G122" s="147"/>
      <c r="H122" s="147"/>
      <c r="I122" s="147"/>
      <c r="J122" s="148">
        <f>J3778</f>
        <v>0</v>
      </c>
      <c r="L122" s="145"/>
    </row>
    <row r="123" spans="2:12" s="11" customFormat="1" ht="19.899999999999999" customHeight="1" x14ac:dyDescent="0.2">
      <c r="B123" s="145"/>
      <c r="D123" s="146" t="s">
        <v>1757</v>
      </c>
      <c r="E123" s="147"/>
      <c r="F123" s="147"/>
      <c r="G123" s="147"/>
      <c r="H123" s="147"/>
      <c r="I123" s="147"/>
      <c r="J123" s="148">
        <f>J3811</f>
        <v>0</v>
      </c>
      <c r="L123" s="145"/>
    </row>
    <row r="124" spans="2:12" s="11" customFormat="1" ht="19.899999999999999" customHeight="1" x14ac:dyDescent="0.2">
      <c r="B124" s="145"/>
      <c r="D124" s="146" t="s">
        <v>1758</v>
      </c>
      <c r="E124" s="147"/>
      <c r="F124" s="147"/>
      <c r="G124" s="147"/>
      <c r="H124" s="147"/>
      <c r="I124" s="147"/>
      <c r="J124" s="148">
        <f>J3831</f>
        <v>0</v>
      </c>
      <c r="L124" s="145"/>
    </row>
    <row r="125" spans="2:12" s="11" customFormat="1" ht="19.899999999999999" customHeight="1" x14ac:dyDescent="0.2">
      <c r="B125" s="145"/>
      <c r="D125" s="146" t="s">
        <v>1759</v>
      </c>
      <c r="E125" s="147"/>
      <c r="F125" s="147"/>
      <c r="G125" s="147"/>
      <c r="H125" s="147"/>
      <c r="I125" s="147"/>
      <c r="J125" s="148">
        <f>J3866</f>
        <v>0</v>
      </c>
      <c r="L125" s="145"/>
    </row>
    <row r="126" spans="2:12" s="11" customFormat="1" ht="19.899999999999999" customHeight="1" x14ac:dyDescent="0.2">
      <c r="B126" s="145"/>
      <c r="D126" s="146" t="s">
        <v>1760</v>
      </c>
      <c r="E126" s="147"/>
      <c r="F126" s="147"/>
      <c r="G126" s="147"/>
      <c r="H126" s="147"/>
      <c r="I126" s="147"/>
      <c r="J126" s="148">
        <f>J3888</f>
        <v>0</v>
      </c>
      <c r="L126" s="145"/>
    </row>
    <row r="127" spans="2:12" s="11" customFormat="1" ht="19.899999999999999" customHeight="1" x14ac:dyDescent="0.2">
      <c r="B127" s="145"/>
      <c r="D127" s="146" t="s">
        <v>1761</v>
      </c>
      <c r="E127" s="147"/>
      <c r="F127" s="147"/>
      <c r="G127" s="147"/>
      <c r="H127" s="147"/>
      <c r="I127" s="147"/>
      <c r="J127" s="148">
        <f>J3942</f>
        <v>0</v>
      </c>
      <c r="L127" s="145"/>
    </row>
    <row r="128" spans="2:12" s="11" customFormat="1" ht="19.899999999999999" customHeight="1" x14ac:dyDescent="0.2">
      <c r="B128" s="145"/>
      <c r="D128" s="146" t="s">
        <v>1762</v>
      </c>
      <c r="E128" s="147"/>
      <c r="F128" s="147"/>
      <c r="G128" s="147"/>
      <c r="H128" s="147"/>
      <c r="I128" s="147"/>
      <c r="J128" s="148">
        <f>J3992</f>
        <v>0</v>
      </c>
      <c r="L128" s="145"/>
    </row>
    <row r="129" spans="2:12" s="11" customFormat="1" ht="19.899999999999999" customHeight="1" x14ac:dyDescent="0.2">
      <c r="B129" s="145"/>
      <c r="D129" s="146" t="s">
        <v>1763</v>
      </c>
      <c r="E129" s="147"/>
      <c r="F129" s="147"/>
      <c r="G129" s="147"/>
      <c r="H129" s="147"/>
      <c r="I129" s="147"/>
      <c r="J129" s="148">
        <f>J4012</f>
        <v>0</v>
      </c>
      <c r="L129" s="145"/>
    </row>
    <row r="130" spans="2:12" s="1" customFormat="1" ht="21.75" customHeight="1" x14ac:dyDescent="0.2">
      <c r="B130" s="32"/>
      <c r="L130" s="32"/>
    </row>
    <row r="131" spans="2:12" s="1" customFormat="1" ht="6.95" customHeight="1" x14ac:dyDescent="0.2">
      <c r="B131" s="41"/>
      <c r="C131" s="42"/>
      <c r="D131" s="42"/>
      <c r="E131" s="42"/>
      <c r="F131" s="42"/>
      <c r="G131" s="42"/>
      <c r="H131" s="42"/>
      <c r="I131" s="42"/>
      <c r="J131" s="42"/>
      <c r="K131" s="42"/>
      <c r="L131" s="32"/>
    </row>
    <row r="135" spans="2:12" s="1" customFormat="1" ht="6.95" customHeight="1" x14ac:dyDescent="0.2">
      <c r="B135" s="43"/>
      <c r="C135" s="44"/>
      <c r="D135" s="44"/>
      <c r="E135" s="44"/>
      <c r="F135" s="44"/>
      <c r="G135" s="44"/>
      <c r="H135" s="44"/>
      <c r="I135" s="44"/>
      <c r="J135" s="44"/>
      <c r="K135" s="44"/>
      <c r="L135" s="32"/>
    </row>
    <row r="136" spans="2:12" s="1" customFormat="1" ht="24.95" customHeight="1" x14ac:dyDescent="0.2">
      <c r="B136" s="32"/>
      <c r="C136" s="21" t="s">
        <v>166</v>
      </c>
      <c r="L136" s="32"/>
    </row>
    <row r="137" spans="2:12" s="1" customFormat="1" ht="6.95" customHeight="1" x14ac:dyDescent="0.2">
      <c r="B137" s="32"/>
      <c r="L137" s="32"/>
    </row>
    <row r="138" spans="2:12" s="1" customFormat="1" ht="12" customHeight="1" x14ac:dyDescent="0.2">
      <c r="B138" s="32"/>
      <c r="C138" s="27" t="s">
        <v>16</v>
      </c>
      <c r="L138" s="32"/>
    </row>
    <row r="139" spans="2:12" s="1" customFormat="1" ht="16.5" customHeight="1" x14ac:dyDescent="0.2">
      <c r="B139" s="32"/>
      <c r="E139" s="313" t="str">
        <f>E7</f>
        <v>Výstavba urgentního příjmu nemocnice Sokolov - Úprava po ZD č. 21</v>
      </c>
      <c r="F139" s="314"/>
      <c r="G139" s="314"/>
      <c r="H139" s="314"/>
      <c r="L139" s="32"/>
    </row>
    <row r="140" spans="2:12" s="1" customFormat="1" ht="12" customHeight="1" x14ac:dyDescent="0.2">
      <c r="B140" s="32"/>
      <c r="C140" s="27" t="s">
        <v>159</v>
      </c>
      <c r="L140" s="32"/>
    </row>
    <row r="141" spans="2:12" s="1" customFormat="1" ht="16.5" customHeight="1" x14ac:dyDescent="0.2">
      <c r="B141" s="32"/>
      <c r="E141" s="279" t="str">
        <f>E9</f>
        <v>D.1.1.-2 - ASŘ - NOVÝ STAV</v>
      </c>
      <c r="F141" s="315"/>
      <c r="G141" s="315"/>
      <c r="H141" s="315"/>
      <c r="L141" s="32"/>
    </row>
    <row r="142" spans="2:12" s="1" customFormat="1" ht="6.95" customHeight="1" x14ac:dyDescent="0.2">
      <c r="B142" s="32"/>
      <c r="L142" s="32"/>
    </row>
    <row r="143" spans="2:12" s="1" customFormat="1" ht="12" customHeight="1" x14ac:dyDescent="0.2">
      <c r="B143" s="32"/>
      <c r="C143" s="27" t="s">
        <v>21</v>
      </c>
      <c r="F143" s="25" t="str">
        <f>F12</f>
        <v xml:space="preserve"> </v>
      </c>
      <c r="I143" s="27" t="s">
        <v>23</v>
      </c>
      <c r="J143" s="49" t="str">
        <f>IF(J12="","",J12)</f>
        <v>11. 2. 2025</v>
      </c>
      <c r="L143" s="32"/>
    </row>
    <row r="144" spans="2:12" s="1" customFormat="1" ht="6.95" customHeight="1" x14ac:dyDescent="0.2">
      <c r="B144" s="32"/>
      <c r="L144" s="32"/>
    </row>
    <row r="145" spans="2:65" s="1" customFormat="1" ht="15.2" customHeight="1" x14ac:dyDescent="0.2">
      <c r="B145" s="32"/>
      <c r="C145" s="27" t="s">
        <v>25</v>
      </c>
      <c r="F145" s="25" t="str">
        <f>E15</f>
        <v xml:space="preserve"> </v>
      </c>
      <c r="I145" s="27" t="s">
        <v>30</v>
      </c>
      <c r="J145" s="30" t="str">
        <f>E21</f>
        <v xml:space="preserve"> </v>
      </c>
      <c r="L145" s="32"/>
    </row>
    <row r="146" spans="2:65" s="1" customFormat="1" ht="15.2" customHeight="1" x14ac:dyDescent="0.2">
      <c r="B146" s="32"/>
      <c r="C146" s="27" t="s">
        <v>28</v>
      </c>
      <c r="F146" s="25" t="str">
        <f>IF(E18="","",E18)</f>
        <v>Vyplň údaj</v>
      </c>
      <c r="I146" s="27" t="s">
        <v>32</v>
      </c>
      <c r="J146" s="30" t="str">
        <f>E24</f>
        <v xml:space="preserve"> </v>
      </c>
      <c r="L146" s="32"/>
    </row>
    <row r="147" spans="2:65" s="1" customFormat="1" ht="10.35" customHeight="1" x14ac:dyDescent="0.2">
      <c r="B147" s="32"/>
      <c r="L147" s="32"/>
    </row>
    <row r="148" spans="2:65" s="9" customFormat="1" ht="29.25" customHeight="1" x14ac:dyDescent="0.2">
      <c r="B148" s="107"/>
      <c r="C148" s="108" t="s">
        <v>167</v>
      </c>
      <c r="D148" s="109" t="s">
        <v>54</v>
      </c>
      <c r="E148" s="109" t="s">
        <v>50</v>
      </c>
      <c r="F148" s="109" t="s">
        <v>51</v>
      </c>
      <c r="G148" s="109" t="s">
        <v>168</v>
      </c>
      <c r="H148" s="109" t="s">
        <v>169</v>
      </c>
      <c r="I148" s="109" t="s">
        <v>170</v>
      </c>
      <c r="J148" s="109" t="s">
        <v>163</v>
      </c>
      <c r="K148" s="110" t="s">
        <v>171</v>
      </c>
      <c r="L148" s="107"/>
      <c r="M148" s="56" t="s">
        <v>19</v>
      </c>
      <c r="N148" s="57" t="s">
        <v>39</v>
      </c>
      <c r="O148" s="57" t="s">
        <v>172</v>
      </c>
      <c r="P148" s="57" t="s">
        <v>173</v>
      </c>
      <c r="Q148" s="57" t="s">
        <v>174</v>
      </c>
      <c r="R148" s="57" t="s">
        <v>175</v>
      </c>
      <c r="S148" s="57" t="s">
        <v>176</v>
      </c>
      <c r="T148" s="58" t="s">
        <v>177</v>
      </c>
    </row>
    <row r="149" spans="2:65" s="1" customFormat="1" ht="22.9" customHeight="1" x14ac:dyDescent="0.25">
      <c r="B149" s="32"/>
      <c r="C149" s="61" t="s">
        <v>178</v>
      </c>
      <c r="J149" s="111">
        <f>BK149</f>
        <v>0</v>
      </c>
      <c r="L149" s="32"/>
      <c r="M149" s="59"/>
      <c r="N149" s="50"/>
      <c r="O149" s="50"/>
      <c r="P149" s="112">
        <f>P150+P1320</f>
        <v>0</v>
      </c>
      <c r="Q149" s="50"/>
      <c r="R149" s="112">
        <f>R150+R1320</f>
        <v>14.384679439999999</v>
      </c>
      <c r="S149" s="50"/>
      <c r="T149" s="113">
        <f>T150+T1320</f>
        <v>0.93558999999999992</v>
      </c>
      <c r="AT149" s="17" t="s">
        <v>68</v>
      </c>
      <c r="AU149" s="17" t="s">
        <v>164</v>
      </c>
      <c r="BK149" s="114">
        <f>BK150+BK1320</f>
        <v>0</v>
      </c>
    </row>
    <row r="150" spans="2:65" s="10" customFormat="1" ht="25.9" customHeight="1" x14ac:dyDescent="0.2">
      <c r="B150" s="115"/>
      <c r="D150" s="116" t="s">
        <v>68</v>
      </c>
      <c r="E150" s="117" t="s">
        <v>321</v>
      </c>
      <c r="F150" s="117" t="s">
        <v>322</v>
      </c>
      <c r="I150" s="118"/>
      <c r="J150" s="119">
        <f>BK150</f>
        <v>0</v>
      </c>
      <c r="L150" s="115"/>
      <c r="M150" s="120"/>
      <c r="P150" s="121">
        <f>P151+P301+P453+P638+P680+P766+P1301</f>
        <v>0</v>
      </c>
      <c r="R150" s="121">
        <f>R151+R301+R453+R638+R680+R766+R1301</f>
        <v>6.8552394399999992</v>
      </c>
      <c r="T150" s="122">
        <f>T151+T301+T453+T638+T680+T766+T1301</f>
        <v>0</v>
      </c>
      <c r="AR150" s="116" t="s">
        <v>77</v>
      </c>
      <c r="AT150" s="123" t="s">
        <v>68</v>
      </c>
      <c r="AU150" s="123" t="s">
        <v>69</v>
      </c>
      <c r="AY150" s="116" t="s">
        <v>181</v>
      </c>
      <c r="BK150" s="124">
        <f>BK151+BK301+BK453+BK638+BK680+BK766+BK1301</f>
        <v>0</v>
      </c>
    </row>
    <row r="151" spans="2:65" s="10" customFormat="1" ht="22.9" customHeight="1" x14ac:dyDescent="0.2">
      <c r="B151" s="115"/>
      <c r="D151" s="116" t="s">
        <v>68</v>
      </c>
      <c r="E151" s="149" t="s">
        <v>77</v>
      </c>
      <c r="F151" s="149" t="s">
        <v>323</v>
      </c>
      <c r="I151" s="118"/>
      <c r="J151" s="150">
        <f>BK151</f>
        <v>0</v>
      </c>
      <c r="L151" s="115"/>
      <c r="M151" s="120"/>
      <c r="P151" s="121">
        <f>SUM(P152:P300)</f>
        <v>0</v>
      </c>
      <c r="R151" s="121">
        <f>SUM(R152:R300)</f>
        <v>0</v>
      </c>
      <c r="T151" s="122">
        <f>SUM(T152:T300)</f>
        <v>0</v>
      </c>
      <c r="AR151" s="116" t="s">
        <v>77</v>
      </c>
      <c r="AT151" s="123" t="s">
        <v>68</v>
      </c>
      <c r="AU151" s="123" t="s">
        <v>77</v>
      </c>
      <c r="AY151" s="116" t="s">
        <v>181</v>
      </c>
      <c r="BK151" s="124">
        <f>SUM(BK152:BK300)</f>
        <v>0</v>
      </c>
    </row>
    <row r="152" spans="2:65" s="1" customFormat="1" ht="16.5" customHeight="1" x14ac:dyDescent="0.2">
      <c r="B152" s="32"/>
      <c r="C152" s="125" t="s">
        <v>77</v>
      </c>
      <c r="D152" s="125" t="s">
        <v>182</v>
      </c>
      <c r="E152" s="126" t="s">
        <v>1764</v>
      </c>
      <c r="F152" s="127" t="s">
        <v>1765</v>
      </c>
      <c r="G152" s="128" t="s">
        <v>1053</v>
      </c>
      <c r="H152" s="129">
        <v>160</v>
      </c>
      <c r="I152" s="130"/>
      <c r="J152" s="131">
        <f>ROUND(I152*H152,2)</f>
        <v>0</v>
      </c>
      <c r="K152" s="127" t="s">
        <v>327</v>
      </c>
      <c r="L152" s="32"/>
      <c r="M152" s="132" t="s">
        <v>19</v>
      </c>
      <c r="N152" s="133" t="s">
        <v>40</v>
      </c>
      <c r="P152" s="134">
        <f>O152*H152</f>
        <v>0</v>
      </c>
      <c r="Q152" s="134">
        <v>0</v>
      </c>
      <c r="R152" s="134">
        <f>Q152*H152</f>
        <v>0</v>
      </c>
      <c r="S152" s="134">
        <v>0</v>
      </c>
      <c r="T152" s="135">
        <f>S152*H152</f>
        <v>0</v>
      </c>
      <c r="AR152" s="136" t="s">
        <v>187</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187</v>
      </c>
      <c r="BM152" s="136" t="s">
        <v>79</v>
      </c>
    </row>
    <row r="153" spans="2:65" s="1" customFormat="1" ht="11.25" x14ac:dyDescent="0.2">
      <c r="B153" s="32"/>
      <c r="D153" s="151" t="s">
        <v>328</v>
      </c>
      <c r="F153" s="152" t="s">
        <v>1766</v>
      </c>
      <c r="I153" s="140"/>
      <c r="L153" s="32"/>
      <c r="M153" s="141"/>
      <c r="T153" s="53"/>
      <c r="AT153" s="17" t="s">
        <v>328</v>
      </c>
      <c r="AU153" s="17" t="s">
        <v>79</v>
      </c>
    </row>
    <row r="154" spans="2:65" s="1" customFormat="1" ht="16.5" customHeight="1" x14ac:dyDescent="0.2">
      <c r="B154" s="32"/>
      <c r="C154" s="125" t="s">
        <v>79</v>
      </c>
      <c r="D154" s="125" t="s">
        <v>182</v>
      </c>
      <c r="E154" s="126" t="s">
        <v>1767</v>
      </c>
      <c r="F154" s="127" t="s">
        <v>1768</v>
      </c>
      <c r="G154" s="128" t="s">
        <v>1769</v>
      </c>
      <c r="H154" s="129">
        <v>20</v>
      </c>
      <c r="I154" s="130"/>
      <c r="J154" s="131">
        <f>ROUND(I154*H154,2)</f>
        <v>0</v>
      </c>
      <c r="K154" s="127" t="s">
        <v>327</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187</v>
      </c>
    </row>
    <row r="155" spans="2:65" s="1" customFormat="1" ht="11.25" x14ac:dyDescent="0.2">
      <c r="B155" s="32"/>
      <c r="D155" s="151" t="s">
        <v>328</v>
      </c>
      <c r="F155" s="152" t="s">
        <v>1770</v>
      </c>
      <c r="I155" s="140"/>
      <c r="L155" s="32"/>
      <c r="M155" s="141"/>
      <c r="T155" s="53"/>
      <c r="AT155" s="17" t="s">
        <v>328</v>
      </c>
      <c r="AU155" s="17" t="s">
        <v>79</v>
      </c>
    </row>
    <row r="156" spans="2:65" s="1" customFormat="1" ht="16.5" customHeight="1" x14ac:dyDescent="0.2">
      <c r="B156" s="32"/>
      <c r="C156" s="125" t="s">
        <v>190</v>
      </c>
      <c r="D156" s="125" t="s">
        <v>182</v>
      </c>
      <c r="E156" s="126" t="s">
        <v>1771</v>
      </c>
      <c r="F156" s="127" t="s">
        <v>1772</v>
      </c>
      <c r="G156" s="128" t="s">
        <v>636</v>
      </c>
      <c r="H156" s="129">
        <v>10</v>
      </c>
      <c r="I156" s="130"/>
      <c r="J156" s="131">
        <f>ROUND(I156*H156,2)</f>
        <v>0</v>
      </c>
      <c r="K156" s="127" t="s">
        <v>327</v>
      </c>
      <c r="L156" s="32"/>
      <c r="M156" s="132" t="s">
        <v>19</v>
      </c>
      <c r="N156" s="133" t="s">
        <v>40</v>
      </c>
      <c r="P156" s="134">
        <f>O156*H156</f>
        <v>0</v>
      </c>
      <c r="Q156" s="134">
        <v>0</v>
      </c>
      <c r="R156" s="134">
        <f>Q156*H156</f>
        <v>0</v>
      </c>
      <c r="S156" s="134">
        <v>0</v>
      </c>
      <c r="T156" s="135">
        <f>S156*H156</f>
        <v>0</v>
      </c>
      <c r="AR156" s="136" t="s">
        <v>187</v>
      </c>
      <c r="AT156" s="136" t="s">
        <v>182</v>
      </c>
      <c r="AU156" s="136" t="s">
        <v>79</v>
      </c>
      <c r="AY156" s="17" t="s">
        <v>181</v>
      </c>
      <c r="BE156" s="137">
        <f>IF(N156="základní",J156,0)</f>
        <v>0</v>
      </c>
      <c r="BF156" s="137">
        <f>IF(N156="snížená",J156,0)</f>
        <v>0</v>
      </c>
      <c r="BG156" s="137">
        <f>IF(N156="zákl. přenesená",J156,0)</f>
        <v>0</v>
      </c>
      <c r="BH156" s="137">
        <f>IF(N156="sníž. přenesená",J156,0)</f>
        <v>0</v>
      </c>
      <c r="BI156" s="137">
        <f>IF(N156="nulová",J156,0)</f>
        <v>0</v>
      </c>
      <c r="BJ156" s="17" t="s">
        <v>77</v>
      </c>
      <c r="BK156" s="137">
        <f>ROUND(I156*H156,2)</f>
        <v>0</v>
      </c>
      <c r="BL156" s="17" t="s">
        <v>187</v>
      </c>
      <c r="BM156" s="136" t="s">
        <v>193</v>
      </c>
    </row>
    <row r="157" spans="2:65" s="1" customFormat="1" ht="11.25" x14ac:dyDescent="0.2">
      <c r="B157" s="32"/>
      <c r="D157" s="151" t="s">
        <v>328</v>
      </c>
      <c r="F157" s="152" t="s">
        <v>1773</v>
      </c>
      <c r="I157" s="140"/>
      <c r="L157" s="32"/>
      <c r="M157" s="141"/>
      <c r="T157" s="53"/>
      <c r="AT157" s="17" t="s">
        <v>328</v>
      </c>
      <c r="AU157" s="17" t="s">
        <v>79</v>
      </c>
    </row>
    <row r="158" spans="2:65" s="1" customFormat="1" ht="16.5" customHeight="1" x14ac:dyDescent="0.2">
      <c r="B158" s="32"/>
      <c r="C158" s="125" t="s">
        <v>187</v>
      </c>
      <c r="D158" s="125" t="s">
        <v>182</v>
      </c>
      <c r="E158" s="126" t="s">
        <v>1774</v>
      </c>
      <c r="F158" s="127" t="s">
        <v>1775</v>
      </c>
      <c r="G158" s="128" t="s">
        <v>636</v>
      </c>
      <c r="H158" s="129">
        <v>10</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196</v>
      </c>
    </row>
    <row r="159" spans="2:65" s="1" customFormat="1" ht="11.25" x14ac:dyDescent="0.2">
      <c r="B159" s="32"/>
      <c r="D159" s="151" t="s">
        <v>328</v>
      </c>
      <c r="F159" s="152" t="s">
        <v>1776</v>
      </c>
      <c r="I159" s="140"/>
      <c r="L159" s="32"/>
      <c r="M159" s="141"/>
      <c r="T159" s="53"/>
      <c r="AT159" s="17" t="s">
        <v>328</v>
      </c>
      <c r="AU159" s="17" t="s">
        <v>79</v>
      </c>
    </row>
    <row r="160" spans="2:65" s="1" customFormat="1" ht="16.5" customHeight="1" x14ac:dyDescent="0.2">
      <c r="B160" s="32"/>
      <c r="C160" s="125" t="s">
        <v>197</v>
      </c>
      <c r="D160" s="125" t="s">
        <v>182</v>
      </c>
      <c r="E160" s="126" t="s">
        <v>1777</v>
      </c>
      <c r="F160" s="127" t="s">
        <v>1778</v>
      </c>
      <c r="G160" s="128" t="s">
        <v>636</v>
      </c>
      <c r="H160" s="129">
        <v>10</v>
      </c>
      <c r="I160" s="130"/>
      <c r="J160" s="131">
        <f>ROUND(I160*H160,2)</f>
        <v>0</v>
      </c>
      <c r="K160" s="127" t="s">
        <v>327</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200</v>
      </c>
    </row>
    <row r="161" spans="2:65" s="1" customFormat="1" ht="11.25" x14ac:dyDescent="0.2">
      <c r="B161" s="32"/>
      <c r="D161" s="151" t="s">
        <v>328</v>
      </c>
      <c r="F161" s="152" t="s">
        <v>1779</v>
      </c>
      <c r="I161" s="140"/>
      <c r="L161" s="32"/>
      <c r="M161" s="141"/>
      <c r="T161" s="53"/>
      <c r="AT161" s="17" t="s">
        <v>328</v>
      </c>
      <c r="AU161" s="17" t="s">
        <v>79</v>
      </c>
    </row>
    <row r="162" spans="2:65" s="1" customFormat="1" ht="16.5" customHeight="1" x14ac:dyDescent="0.2">
      <c r="B162" s="32"/>
      <c r="C162" s="125" t="s">
        <v>193</v>
      </c>
      <c r="D162" s="125" t="s">
        <v>182</v>
      </c>
      <c r="E162" s="126" t="s">
        <v>1780</v>
      </c>
      <c r="F162" s="127" t="s">
        <v>1781</v>
      </c>
      <c r="G162" s="128" t="s">
        <v>636</v>
      </c>
      <c r="H162" s="129">
        <v>70</v>
      </c>
      <c r="I162" s="130"/>
      <c r="J162" s="131">
        <f>ROUND(I162*H162,2)</f>
        <v>0</v>
      </c>
      <c r="K162" s="127" t="s">
        <v>327</v>
      </c>
      <c r="L162" s="32"/>
      <c r="M162" s="132" t="s">
        <v>19</v>
      </c>
      <c r="N162" s="133" t="s">
        <v>40</v>
      </c>
      <c r="P162" s="134">
        <f>O162*H162</f>
        <v>0</v>
      </c>
      <c r="Q162" s="134">
        <v>0</v>
      </c>
      <c r="R162" s="134">
        <f>Q162*H162</f>
        <v>0</v>
      </c>
      <c r="S162" s="134">
        <v>0</v>
      </c>
      <c r="T162" s="135">
        <f>S162*H162</f>
        <v>0</v>
      </c>
      <c r="AR162" s="136" t="s">
        <v>187</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187</v>
      </c>
      <c r="BM162" s="136" t="s">
        <v>8</v>
      </c>
    </row>
    <row r="163" spans="2:65" s="1" customFormat="1" ht="11.25" x14ac:dyDescent="0.2">
      <c r="B163" s="32"/>
      <c r="D163" s="151" t="s">
        <v>328</v>
      </c>
      <c r="F163" s="152" t="s">
        <v>1782</v>
      </c>
      <c r="I163" s="140"/>
      <c r="L163" s="32"/>
      <c r="M163" s="141"/>
      <c r="T163" s="53"/>
      <c r="AT163" s="17" t="s">
        <v>328</v>
      </c>
      <c r="AU163" s="17" t="s">
        <v>79</v>
      </c>
    </row>
    <row r="164" spans="2:65" s="1" customFormat="1" ht="16.5" customHeight="1" x14ac:dyDescent="0.2">
      <c r="B164" s="32"/>
      <c r="C164" s="125" t="s">
        <v>203</v>
      </c>
      <c r="D164" s="125" t="s">
        <v>182</v>
      </c>
      <c r="E164" s="126" t="s">
        <v>1783</v>
      </c>
      <c r="F164" s="127" t="s">
        <v>1784</v>
      </c>
      <c r="G164" s="128" t="s">
        <v>636</v>
      </c>
      <c r="H164" s="129">
        <v>128</v>
      </c>
      <c r="I164" s="130"/>
      <c r="J164" s="131">
        <f>ROUND(I164*H164,2)</f>
        <v>0</v>
      </c>
      <c r="K164" s="127" t="s">
        <v>327</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206</v>
      </c>
    </row>
    <row r="165" spans="2:65" s="1" customFormat="1" ht="11.25" x14ac:dyDescent="0.2">
      <c r="B165" s="32"/>
      <c r="D165" s="151" t="s">
        <v>328</v>
      </c>
      <c r="F165" s="152" t="s">
        <v>1785</v>
      </c>
      <c r="I165" s="140"/>
      <c r="L165" s="32"/>
      <c r="M165" s="141"/>
      <c r="T165" s="53"/>
      <c r="AT165" s="17" t="s">
        <v>328</v>
      </c>
      <c r="AU165" s="17" t="s">
        <v>79</v>
      </c>
    </row>
    <row r="166" spans="2:65" s="12" customFormat="1" ht="11.25" x14ac:dyDescent="0.2">
      <c r="B166" s="153"/>
      <c r="D166" s="138" t="s">
        <v>330</v>
      </c>
      <c r="E166" s="154" t="s">
        <v>19</v>
      </c>
      <c r="F166" s="155" t="s">
        <v>1786</v>
      </c>
      <c r="H166" s="154" t="s">
        <v>19</v>
      </c>
      <c r="I166" s="156"/>
      <c r="L166" s="153"/>
      <c r="M166" s="157"/>
      <c r="T166" s="158"/>
      <c r="AT166" s="154" t="s">
        <v>330</v>
      </c>
      <c r="AU166" s="154" t="s">
        <v>79</v>
      </c>
      <c r="AV166" s="12" t="s">
        <v>77</v>
      </c>
      <c r="AW166" s="12" t="s">
        <v>31</v>
      </c>
      <c r="AX166" s="12" t="s">
        <v>69</v>
      </c>
      <c r="AY166" s="154" t="s">
        <v>181</v>
      </c>
    </row>
    <row r="167" spans="2:65" s="13" customFormat="1" ht="11.25" x14ac:dyDescent="0.2">
      <c r="B167" s="159"/>
      <c r="D167" s="138" t="s">
        <v>330</v>
      </c>
      <c r="E167" s="160" t="s">
        <v>19</v>
      </c>
      <c r="F167" s="161" t="s">
        <v>1787</v>
      </c>
      <c r="H167" s="162">
        <v>4</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1788</v>
      </c>
      <c r="H168" s="162">
        <v>4</v>
      </c>
      <c r="I168" s="163"/>
      <c r="L168" s="159"/>
      <c r="M168" s="164"/>
      <c r="T168" s="165"/>
      <c r="AT168" s="160" t="s">
        <v>330</v>
      </c>
      <c r="AU168" s="160" t="s">
        <v>79</v>
      </c>
      <c r="AV168" s="13" t="s">
        <v>79</v>
      </c>
      <c r="AW168" s="13" t="s">
        <v>31</v>
      </c>
      <c r="AX168" s="13" t="s">
        <v>69</v>
      </c>
      <c r="AY168" s="160" t="s">
        <v>181</v>
      </c>
    </row>
    <row r="169" spans="2:65" s="13" customFormat="1" ht="11.25" x14ac:dyDescent="0.2">
      <c r="B169" s="159"/>
      <c r="D169" s="138" t="s">
        <v>330</v>
      </c>
      <c r="E169" s="160" t="s">
        <v>19</v>
      </c>
      <c r="F169" s="161" t="s">
        <v>1789</v>
      </c>
      <c r="H169" s="162">
        <v>5</v>
      </c>
      <c r="I169" s="163"/>
      <c r="L169" s="159"/>
      <c r="M169" s="164"/>
      <c r="T169" s="165"/>
      <c r="AT169" s="160" t="s">
        <v>330</v>
      </c>
      <c r="AU169" s="160" t="s">
        <v>79</v>
      </c>
      <c r="AV169" s="13" t="s">
        <v>79</v>
      </c>
      <c r="AW169" s="13" t="s">
        <v>31</v>
      </c>
      <c r="AX169" s="13" t="s">
        <v>69</v>
      </c>
      <c r="AY169" s="160" t="s">
        <v>181</v>
      </c>
    </row>
    <row r="170" spans="2:65" s="13" customFormat="1" ht="11.25" x14ac:dyDescent="0.2">
      <c r="B170" s="159"/>
      <c r="D170" s="138" t="s">
        <v>330</v>
      </c>
      <c r="E170" s="160" t="s">
        <v>19</v>
      </c>
      <c r="F170" s="161" t="s">
        <v>1790</v>
      </c>
      <c r="H170" s="162">
        <v>60</v>
      </c>
      <c r="I170" s="163"/>
      <c r="L170" s="159"/>
      <c r="M170" s="164"/>
      <c r="T170" s="165"/>
      <c r="AT170" s="160" t="s">
        <v>330</v>
      </c>
      <c r="AU170" s="160" t="s">
        <v>79</v>
      </c>
      <c r="AV170" s="13" t="s">
        <v>79</v>
      </c>
      <c r="AW170" s="13" t="s">
        <v>31</v>
      </c>
      <c r="AX170" s="13" t="s">
        <v>69</v>
      </c>
      <c r="AY170" s="160" t="s">
        <v>181</v>
      </c>
    </row>
    <row r="171" spans="2:65" s="13" customFormat="1" ht="11.25" x14ac:dyDescent="0.2">
      <c r="B171" s="159"/>
      <c r="D171" s="138" t="s">
        <v>330</v>
      </c>
      <c r="E171" s="160" t="s">
        <v>19</v>
      </c>
      <c r="F171" s="161" t="s">
        <v>1791</v>
      </c>
      <c r="H171" s="162">
        <v>55</v>
      </c>
      <c r="I171" s="163"/>
      <c r="L171" s="159"/>
      <c r="M171" s="164"/>
      <c r="T171" s="165"/>
      <c r="AT171" s="160" t="s">
        <v>330</v>
      </c>
      <c r="AU171" s="160" t="s">
        <v>79</v>
      </c>
      <c r="AV171" s="13" t="s">
        <v>79</v>
      </c>
      <c r="AW171" s="13" t="s">
        <v>31</v>
      </c>
      <c r="AX171" s="13" t="s">
        <v>69</v>
      </c>
      <c r="AY171" s="160" t="s">
        <v>181</v>
      </c>
    </row>
    <row r="172" spans="2:65" s="12" customFormat="1" ht="11.25" x14ac:dyDescent="0.2">
      <c r="B172" s="153"/>
      <c r="D172" s="138" t="s">
        <v>330</v>
      </c>
      <c r="E172" s="154" t="s">
        <v>19</v>
      </c>
      <c r="F172" s="155" t="s">
        <v>1792</v>
      </c>
      <c r="H172" s="154" t="s">
        <v>19</v>
      </c>
      <c r="I172" s="156"/>
      <c r="L172" s="153"/>
      <c r="M172" s="157"/>
      <c r="T172" s="158"/>
      <c r="AT172" s="154" t="s">
        <v>330</v>
      </c>
      <c r="AU172" s="154" t="s">
        <v>79</v>
      </c>
      <c r="AV172" s="12" t="s">
        <v>77</v>
      </c>
      <c r="AW172" s="12" t="s">
        <v>31</v>
      </c>
      <c r="AX172" s="12" t="s">
        <v>69</v>
      </c>
      <c r="AY172" s="154" t="s">
        <v>181</v>
      </c>
    </row>
    <row r="173" spans="2:65" s="12" customFormat="1" ht="11.25" x14ac:dyDescent="0.2">
      <c r="B173" s="153"/>
      <c r="D173" s="138" t="s">
        <v>330</v>
      </c>
      <c r="E173" s="154" t="s">
        <v>19</v>
      </c>
      <c r="F173" s="155" t="s">
        <v>1793</v>
      </c>
      <c r="H173" s="154" t="s">
        <v>19</v>
      </c>
      <c r="I173" s="156"/>
      <c r="L173" s="153"/>
      <c r="M173" s="157"/>
      <c r="T173" s="158"/>
      <c r="AT173" s="154" t="s">
        <v>330</v>
      </c>
      <c r="AU173" s="154" t="s">
        <v>79</v>
      </c>
      <c r="AV173" s="12" t="s">
        <v>77</v>
      </c>
      <c r="AW173" s="12" t="s">
        <v>31</v>
      </c>
      <c r="AX173" s="12" t="s">
        <v>69</v>
      </c>
      <c r="AY173" s="154" t="s">
        <v>181</v>
      </c>
    </row>
    <row r="174" spans="2:65" s="14" customFormat="1" ht="11.25" x14ac:dyDescent="0.2">
      <c r="B174" s="166"/>
      <c r="D174" s="138" t="s">
        <v>330</v>
      </c>
      <c r="E174" s="167" t="s">
        <v>19</v>
      </c>
      <c r="F174" s="168" t="s">
        <v>333</v>
      </c>
      <c r="H174" s="169">
        <v>128</v>
      </c>
      <c r="I174" s="170"/>
      <c r="L174" s="166"/>
      <c r="M174" s="171"/>
      <c r="T174" s="172"/>
      <c r="AT174" s="167" t="s">
        <v>330</v>
      </c>
      <c r="AU174" s="167" t="s">
        <v>79</v>
      </c>
      <c r="AV174" s="14" t="s">
        <v>187</v>
      </c>
      <c r="AW174" s="14" t="s">
        <v>31</v>
      </c>
      <c r="AX174" s="14" t="s">
        <v>77</v>
      </c>
      <c r="AY174" s="167" t="s">
        <v>181</v>
      </c>
    </row>
    <row r="175" spans="2:65" s="1" customFormat="1" ht="16.5" customHeight="1" x14ac:dyDescent="0.2">
      <c r="B175" s="32"/>
      <c r="C175" s="176" t="s">
        <v>196</v>
      </c>
      <c r="D175" s="176" t="s">
        <v>1794</v>
      </c>
      <c r="E175" s="177" t="s">
        <v>1795</v>
      </c>
      <c r="F175" s="178" t="s">
        <v>1796</v>
      </c>
      <c r="G175" s="179" t="s">
        <v>326</v>
      </c>
      <c r="H175" s="180">
        <v>3.34449</v>
      </c>
      <c r="I175" s="181"/>
      <c r="J175" s="182">
        <f>ROUND(I175*H175,2)</f>
        <v>0</v>
      </c>
      <c r="K175" s="178" t="s">
        <v>186</v>
      </c>
      <c r="L175" s="183"/>
      <c r="M175" s="184" t="s">
        <v>19</v>
      </c>
      <c r="N175" s="185" t="s">
        <v>40</v>
      </c>
      <c r="P175" s="134">
        <f>O175*H175</f>
        <v>0</v>
      </c>
      <c r="Q175" s="134">
        <v>0</v>
      </c>
      <c r="R175" s="134">
        <f>Q175*H175</f>
        <v>0</v>
      </c>
      <c r="S175" s="134">
        <v>0</v>
      </c>
      <c r="T175" s="135">
        <f>S175*H175</f>
        <v>0</v>
      </c>
      <c r="AR175" s="136" t="s">
        <v>196</v>
      </c>
      <c r="AT175" s="136" t="s">
        <v>1794</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209</v>
      </c>
    </row>
    <row r="176" spans="2:65" s="12" customFormat="1" ht="11.25" x14ac:dyDescent="0.2">
      <c r="B176" s="153"/>
      <c r="D176" s="138" t="s">
        <v>330</v>
      </c>
      <c r="E176" s="154" t="s">
        <v>19</v>
      </c>
      <c r="F176" s="155" t="s">
        <v>1797</v>
      </c>
      <c r="H176" s="154" t="s">
        <v>19</v>
      </c>
      <c r="I176" s="156"/>
      <c r="L176" s="153"/>
      <c r="M176" s="157"/>
      <c r="T176" s="158"/>
      <c r="AT176" s="154" t="s">
        <v>330</v>
      </c>
      <c r="AU176" s="154" t="s">
        <v>79</v>
      </c>
      <c r="AV176" s="12" t="s">
        <v>77</v>
      </c>
      <c r="AW176" s="12" t="s">
        <v>31</v>
      </c>
      <c r="AX176" s="12" t="s">
        <v>69</v>
      </c>
      <c r="AY176" s="154" t="s">
        <v>181</v>
      </c>
    </row>
    <row r="177" spans="2:65" s="13" customFormat="1" ht="11.25" x14ac:dyDescent="0.2">
      <c r="B177" s="159"/>
      <c r="D177" s="138" t="s">
        <v>330</v>
      </c>
      <c r="E177" s="160" t="s">
        <v>19</v>
      </c>
      <c r="F177" s="161" t="s">
        <v>1798</v>
      </c>
      <c r="H177" s="162">
        <v>0.10452</v>
      </c>
      <c r="I177" s="163"/>
      <c r="L177" s="159"/>
      <c r="M177" s="164"/>
      <c r="T177" s="165"/>
      <c r="AT177" s="160" t="s">
        <v>330</v>
      </c>
      <c r="AU177" s="160" t="s">
        <v>79</v>
      </c>
      <c r="AV177" s="13" t="s">
        <v>79</v>
      </c>
      <c r="AW177" s="13" t="s">
        <v>31</v>
      </c>
      <c r="AX177" s="13" t="s">
        <v>69</v>
      </c>
      <c r="AY177" s="160" t="s">
        <v>181</v>
      </c>
    </row>
    <row r="178" spans="2:65" s="13" customFormat="1" ht="11.25" x14ac:dyDescent="0.2">
      <c r="B178" s="159"/>
      <c r="D178" s="138" t="s">
        <v>330</v>
      </c>
      <c r="E178" s="160" t="s">
        <v>19</v>
      </c>
      <c r="F178" s="161" t="s">
        <v>1799</v>
      </c>
      <c r="H178" s="162">
        <v>0.10452</v>
      </c>
      <c r="I178" s="163"/>
      <c r="L178" s="159"/>
      <c r="M178" s="164"/>
      <c r="T178" s="165"/>
      <c r="AT178" s="160" t="s">
        <v>330</v>
      </c>
      <c r="AU178" s="160" t="s">
        <v>79</v>
      </c>
      <c r="AV178" s="13" t="s">
        <v>79</v>
      </c>
      <c r="AW178" s="13" t="s">
        <v>31</v>
      </c>
      <c r="AX178" s="13" t="s">
        <v>69</v>
      </c>
      <c r="AY178" s="160" t="s">
        <v>181</v>
      </c>
    </row>
    <row r="179" spans="2:65" s="13" customFormat="1" ht="11.25" x14ac:dyDescent="0.2">
      <c r="B179" s="159"/>
      <c r="D179" s="138" t="s">
        <v>330</v>
      </c>
      <c r="E179" s="160" t="s">
        <v>19</v>
      </c>
      <c r="F179" s="161" t="s">
        <v>1800</v>
      </c>
      <c r="H179" s="162">
        <v>0.13064000000000001</v>
      </c>
      <c r="I179" s="163"/>
      <c r="L179" s="159"/>
      <c r="M179" s="164"/>
      <c r="T179" s="165"/>
      <c r="AT179" s="160" t="s">
        <v>330</v>
      </c>
      <c r="AU179" s="160" t="s">
        <v>79</v>
      </c>
      <c r="AV179" s="13" t="s">
        <v>79</v>
      </c>
      <c r="AW179" s="13" t="s">
        <v>31</v>
      </c>
      <c r="AX179" s="13" t="s">
        <v>69</v>
      </c>
      <c r="AY179" s="160" t="s">
        <v>181</v>
      </c>
    </row>
    <row r="180" spans="2:65" s="13" customFormat="1" ht="11.25" x14ac:dyDescent="0.2">
      <c r="B180" s="159"/>
      <c r="D180" s="138" t="s">
        <v>330</v>
      </c>
      <c r="E180" s="160" t="s">
        <v>19</v>
      </c>
      <c r="F180" s="161" t="s">
        <v>1801</v>
      </c>
      <c r="H180" s="162">
        <v>1.5677300000000001</v>
      </c>
      <c r="I180" s="163"/>
      <c r="L180" s="159"/>
      <c r="M180" s="164"/>
      <c r="T180" s="165"/>
      <c r="AT180" s="160" t="s">
        <v>330</v>
      </c>
      <c r="AU180" s="160" t="s">
        <v>79</v>
      </c>
      <c r="AV180" s="13" t="s">
        <v>79</v>
      </c>
      <c r="AW180" s="13" t="s">
        <v>31</v>
      </c>
      <c r="AX180" s="13" t="s">
        <v>69</v>
      </c>
      <c r="AY180" s="160" t="s">
        <v>181</v>
      </c>
    </row>
    <row r="181" spans="2:65" s="13" customFormat="1" ht="11.25" x14ac:dyDescent="0.2">
      <c r="B181" s="159"/>
      <c r="D181" s="138" t="s">
        <v>330</v>
      </c>
      <c r="E181" s="160" t="s">
        <v>19</v>
      </c>
      <c r="F181" s="161" t="s">
        <v>1802</v>
      </c>
      <c r="H181" s="162">
        <v>1.4370799999999999</v>
      </c>
      <c r="I181" s="163"/>
      <c r="L181" s="159"/>
      <c r="M181" s="164"/>
      <c r="T181" s="165"/>
      <c r="AT181" s="160" t="s">
        <v>330</v>
      </c>
      <c r="AU181" s="160" t="s">
        <v>79</v>
      </c>
      <c r="AV181" s="13" t="s">
        <v>79</v>
      </c>
      <c r="AW181" s="13" t="s">
        <v>31</v>
      </c>
      <c r="AX181" s="13" t="s">
        <v>69</v>
      </c>
      <c r="AY181" s="160" t="s">
        <v>181</v>
      </c>
    </row>
    <row r="182" spans="2:65" s="14" customFormat="1" ht="11.25" x14ac:dyDescent="0.2">
      <c r="B182" s="166"/>
      <c r="D182" s="138" t="s">
        <v>330</v>
      </c>
      <c r="E182" s="167" t="s">
        <v>19</v>
      </c>
      <c r="F182" s="168" t="s">
        <v>333</v>
      </c>
      <c r="H182" s="169">
        <v>3.34449</v>
      </c>
      <c r="I182" s="170"/>
      <c r="L182" s="166"/>
      <c r="M182" s="171"/>
      <c r="T182" s="172"/>
      <c r="AT182" s="167" t="s">
        <v>330</v>
      </c>
      <c r="AU182" s="167" t="s">
        <v>79</v>
      </c>
      <c r="AV182" s="14" t="s">
        <v>187</v>
      </c>
      <c r="AW182" s="14" t="s">
        <v>31</v>
      </c>
      <c r="AX182" s="14" t="s">
        <v>77</v>
      </c>
      <c r="AY182" s="167" t="s">
        <v>181</v>
      </c>
    </row>
    <row r="183" spans="2:65" s="1" customFormat="1" ht="16.5" customHeight="1" x14ac:dyDescent="0.2">
      <c r="B183" s="32"/>
      <c r="C183" s="176" t="s">
        <v>210</v>
      </c>
      <c r="D183" s="176" t="s">
        <v>1794</v>
      </c>
      <c r="E183" s="177" t="s">
        <v>1803</v>
      </c>
      <c r="F183" s="178" t="s">
        <v>1804</v>
      </c>
      <c r="G183" s="179" t="s">
        <v>438</v>
      </c>
      <c r="H183" s="180">
        <v>2.8201000000000001</v>
      </c>
      <c r="I183" s="181"/>
      <c r="J183" s="182">
        <f>ROUND(I183*H183,2)</f>
        <v>0</v>
      </c>
      <c r="K183" s="178" t="s">
        <v>327</v>
      </c>
      <c r="L183" s="183"/>
      <c r="M183" s="184" t="s">
        <v>19</v>
      </c>
      <c r="N183" s="185" t="s">
        <v>40</v>
      </c>
      <c r="P183" s="134">
        <f>O183*H183</f>
        <v>0</v>
      </c>
      <c r="Q183" s="134">
        <v>0</v>
      </c>
      <c r="R183" s="134">
        <f>Q183*H183</f>
        <v>0</v>
      </c>
      <c r="S183" s="134">
        <v>0</v>
      </c>
      <c r="T183" s="135">
        <f>S183*H183</f>
        <v>0</v>
      </c>
      <c r="AR183" s="136" t="s">
        <v>196</v>
      </c>
      <c r="AT183" s="136" t="s">
        <v>1794</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213</v>
      </c>
    </row>
    <row r="184" spans="2:65" s="12" customFormat="1" ht="11.25" x14ac:dyDescent="0.2">
      <c r="B184" s="153"/>
      <c r="D184" s="138" t="s">
        <v>330</v>
      </c>
      <c r="E184" s="154" t="s">
        <v>19</v>
      </c>
      <c r="F184" s="155" t="s">
        <v>1805</v>
      </c>
      <c r="H184" s="154" t="s">
        <v>19</v>
      </c>
      <c r="I184" s="156"/>
      <c r="L184" s="153"/>
      <c r="M184" s="157"/>
      <c r="T184" s="158"/>
      <c r="AT184" s="154" t="s">
        <v>330</v>
      </c>
      <c r="AU184" s="154" t="s">
        <v>79</v>
      </c>
      <c r="AV184" s="12" t="s">
        <v>77</v>
      </c>
      <c r="AW184" s="12" t="s">
        <v>31</v>
      </c>
      <c r="AX184" s="12" t="s">
        <v>69</v>
      </c>
      <c r="AY184" s="154" t="s">
        <v>181</v>
      </c>
    </row>
    <row r="185" spans="2:65" s="13" customFormat="1" ht="11.25" x14ac:dyDescent="0.2">
      <c r="B185" s="159"/>
      <c r="D185" s="138" t="s">
        <v>330</v>
      </c>
      <c r="E185" s="160" t="s">
        <v>19</v>
      </c>
      <c r="F185" s="161" t="s">
        <v>1806</v>
      </c>
      <c r="H185" s="162">
        <v>8.813E-2</v>
      </c>
      <c r="I185" s="163"/>
      <c r="L185" s="159"/>
      <c r="M185" s="164"/>
      <c r="T185" s="165"/>
      <c r="AT185" s="160" t="s">
        <v>330</v>
      </c>
      <c r="AU185" s="160" t="s">
        <v>79</v>
      </c>
      <c r="AV185" s="13" t="s">
        <v>79</v>
      </c>
      <c r="AW185" s="13" t="s">
        <v>31</v>
      </c>
      <c r="AX185" s="13" t="s">
        <v>69</v>
      </c>
      <c r="AY185" s="160" t="s">
        <v>181</v>
      </c>
    </row>
    <row r="186" spans="2:65" s="13" customFormat="1" ht="11.25" x14ac:dyDescent="0.2">
      <c r="B186" s="159"/>
      <c r="D186" s="138" t="s">
        <v>330</v>
      </c>
      <c r="E186" s="160" t="s">
        <v>19</v>
      </c>
      <c r="F186" s="161" t="s">
        <v>1807</v>
      </c>
      <c r="H186" s="162">
        <v>8.813E-2</v>
      </c>
      <c r="I186" s="163"/>
      <c r="L186" s="159"/>
      <c r="M186" s="164"/>
      <c r="T186" s="165"/>
      <c r="AT186" s="160" t="s">
        <v>330</v>
      </c>
      <c r="AU186" s="160" t="s">
        <v>79</v>
      </c>
      <c r="AV186" s="13" t="s">
        <v>79</v>
      </c>
      <c r="AW186" s="13" t="s">
        <v>31</v>
      </c>
      <c r="AX186" s="13" t="s">
        <v>69</v>
      </c>
      <c r="AY186" s="160" t="s">
        <v>181</v>
      </c>
    </row>
    <row r="187" spans="2:65" s="13" customFormat="1" ht="11.25" x14ac:dyDescent="0.2">
      <c r="B187" s="159"/>
      <c r="D187" s="138" t="s">
        <v>330</v>
      </c>
      <c r="E187" s="160" t="s">
        <v>19</v>
      </c>
      <c r="F187" s="161" t="s">
        <v>1808</v>
      </c>
      <c r="H187" s="162">
        <v>0.11015999999999999</v>
      </c>
      <c r="I187" s="163"/>
      <c r="L187" s="159"/>
      <c r="M187" s="164"/>
      <c r="T187" s="165"/>
      <c r="AT187" s="160" t="s">
        <v>330</v>
      </c>
      <c r="AU187" s="160" t="s">
        <v>79</v>
      </c>
      <c r="AV187" s="13" t="s">
        <v>79</v>
      </c>
      <c r="AW187" s="13" t="s">
        <v>31</v>
      </c>
      <c r="AX187" s="13" t="s">
        <v>69</v>
      </c>
      <c r="AY187" s="160" t="s">
        <v>181</v>
      </c>
    </row>
    <row r="188" spans="2:65" s="13" customFormat="1" ht="11.25" x14ac:dyDescent="0.2">
      <c r="B188" s="159"/>
      <c r="D188" s="138" t="s">
        <v>330</v>
      </c>
      <c r="E188" s="160" t="s">
        <v>19</v>
      </c>
      <c r="F188" s="161" t="s">
        <v>1809</v>
      </c>
      <c r="H188" s="162">
        <v>1.32192</v>
      </c>
      <c r="I188" s="163"/>
      <c r="L188" s="159"/>
      <c r="M188" s="164"/>
      <c r="T188" s="165"/>
      <c r="AT188" s="160" t="s">
        <v>330</v>
      </c>
      <c r="AU188" s="160" t="s">
        <v>79</v>
      </c>
      <c r="AV188" s="13" t="s">
        <v>79</v>
      </c>
      <c r="AW188" s="13" t="s">
        <v>31</v>
      </c>
      <c r="AX188" s="13" t="s">
        <v>69</v>
      </c>
      <c r="AY188" s="160" t="s">
        <v>181</v>
      </c>
    </row>
    <row r="189" spans="2:65" s="13" customFormat="1" ht="11.25" x14ac:dyDescent="0.2">
      <c r="B189" s="159"/>
      <c r="D189" s="138" t="s">
        <v>330</v>
      </c>
      <c r="E189" s="160" t="s">
        <v>19</v>
      </c>
      <c r="F189" s="161" t="s">
        <v>1810</v>
      </c>
      <c r="H189" s="162">
        <v>1.2117599999999999</v>
      </c>
      <c r="I189" s="163"/>
      <c r="L189" s="159"/>
      <c r="M189" s="164"/>
      <c r="T189" s="165"/>
      <c r="AT189" s="160" t="s">
        <v>330</v>
      </c>
      <c r="AU189" s="160" t="s">
        <v>79</v>
      </c>
      <c r="AV189" s="13" t="s">
        <v>79</v>
      </c>
      <c r="AW189" s="13" t="s">
        <v>31</v>
      </c>
      <c r="AX189" s="13" t="s">
        <v>69</v>
      </c>
      <c r="AY189" s="160" t="s">
        <v>181</v>
      </c>
    </row>
    <row r="190" spans="2:65" s="14" customFormat="1" ht="11.25" x14ac:dyDescent="0.2">
      <c r="B190" s="166"/>
      <c r="D190" s="138" t="s">
        <v>330</v>
      </c>
      <c r="E190" s="167" t="s">
        <v>19</v>
      </c>
      <c r="F190" s="168" t="s">
        <v>333</v>
      </c>
      <c r="H190" s="169">
        <v>2.8201000000000001</v>
      </c>
      <c r="I190" s="170"/>
      <c r="L190" s="166"/>
      <c r="M190" s="171"/>
      <c r="T190" s="172"/>
      <c r="AT190" s="167" t="s">
        <v>330</v>
      </c>
      <c r="AU190" s="167" t="s">
        <v>79</v>
      </c>
      <c r="AV190" s="14" t="s">
        <v>187</v>
      </c>
      <c r="AW190" s="14" t="s">
        <v>31</v>
      </c>
      <c r="AX190" s="14" t="s">
        <v>77</v>
      </c>
      <c r="AY190" s="167" t="s">
        <v>181</v>
      </c>
    </row>
    <row r="191" spans="2:65" s="1" customFormat="1" ht="16.5" customHeight="1" x14ac:dyDescent="0.2">
      <c r="B191" s="32"/>
      <c r="C191" s="125" t="s">
        <v>200</v>
      </c>
      <c r="D191" s="125" t="s">
        <v>182</v>
      </c>
      <c r="E191" s="126" t="s">
        <v>1811</v>
      </c>
      <c r="F191" s="127" t="s">
        <v>1812</v>
      </c>
      <c r="G191" s="128" t="s">
        <v>636</v>
      </c>
      <c r="H191" s="129">
        <v>24.75</v>
      </c>
      <c r="I191" s="130"/>
      <c r="J191" s="131">
        <f>ROUND(I191*H191,2)</f>
        <v>0</v>
      </c>
      <c r="K191" s="127" t="s">
        <v>327</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218</v>
      </c>
    </row>
    <row r="192" spans="2:65" s="1" customFormat="1" ht="11.25" x14ac:dyDescent="0.2">
      <c r="B192" s="32"/>
      <c r="D192" s="151" t="s">
        <v>328</v>
      </c>
      <c r="F192" s="152" t="s">
        <v>1813</v>
      </c>
      <c r="I192" s="140"/>
      <c r="L192" s="32"/>
      <c r="M192" s="141"/>
      <c r="T192" s="53"/>
      <c r="AT192" s="17" t="s">
        <v>328</v>
      </c>
      <c r="AU192" s="17" t="s">
        <v>79</v>
      </c>
    </row>
    <row r="193" spans="2:65" s="1" customFormat="1" ht="19.5" x14ac:dyDescent="0.2">
      <c r="B193" s="32"/>
      <c r="D193" s="138" t="s">
        <v>214</v>
      </c>
      <c r="F193" s="139" t="s">
        <v>1814</v>
      </c>
      <c r="I193" s="140"/>
      <c r="L193" s="32"/>
      <c r="M193" s="141"/>
      <c r="T193" s="53"/>
      <c r="AT193" s="17" t="s">
        <v>214</v>
      </c>
      <c r="AU193" s="17" t="s">
        <v>79</v>
      </c>
    </row>
    <row r="194" spans="2:65" s="12" customFormat="1" ht="11.25" x14ac:dyDescent="0.2">
      <c r="B194" s="153"/>
      <c r="D194" s="138" t="s">
        <v>330</v>
      </c>
      <c r="E194" s="154" t="s">
        <v>19</v>
      </c>
      <c r="F194" s="155" t="s">
        <v>1815</v>
      </c>
      <c r="H194" s="154" t="s">
        <v>19</v>
      </c>
      <c r="I194" s="156"/>
      <c r="L194" s="153"/>
      <c r="M194" s="157"/>
      <c r="T194" s="158"/>
      <c r="AT194" s="154" t="s">
        <v>330</v>
      </c>
      <c r="AU194" s="154" t="s">
        <v>79</v>
      </c>
      <c r="AV194" s="12" t="s">
        <v>77</v>
      </c>
      <c r="AW194" s="12" t="s">
        <v>31</v>
      </c>
      <c r="AX194" s="12" t="s">
        <v>69</v>
      </c>
      <c r="AY194" s="154" t="s">
        <v>181</v>
      </c>
    </row>
    <row r="195" spans="2:65" s="13" customFormat="1" ht="11.25" x14ac:dyDescent="0.2">
      <c r="B195" s="159"/>
      <c r="D195" s="138" t="s">
        <v>330</v>
      </c>
      <c r="E195" s="160" t="s">
        <v>19</v>
      </c>
      <c r="F195" s="161" t="s">
        <v>1816</v>
      </c>
      <c r="H195" s="162">
        <v>22.05</v>
      </c>
      <c r="I195" s="163"/>
      <c r="L195" s="159"/>
      <c r="M195" s="164"/>
      <c r="T195" s="165"/>
      <c r="AT195" s="160" t="s">
        <v>330</v>
      </c>
      <c r="AU195" s="160" t="s">
        <v>79</v>
      </c>
      <c r="AV195" s="13" t="s">
        <v>79</v>
      </c>
      <c r="AW195" s="13" t="s">
        <v>31</v>
      </c>
      <c r="AX195" s="13" t="s">
        <v>69</v>
      </c>
      <c r="AY195" s="160" t="s">
        <v>181</v>
      </c>
    </row>
    <row r="196" spans="2:65" s="12" customFormat="1" ht="11.25" x14ac:dyDescent="0.2">
      <c r="B196" s="153"/>
      <c r="D196" s="138" t="s">
        <v>330</v>
      </c>
      <c r="E196" s="154" t="s">
        <v>19</v>
      </c>
      <c r="F196" s="155" t="s">
        <v>1817</v>
      </c>
      <c r="H196" s="154" t="s">
        <v>19</v>
      </c>
      <c r="I196" s="156"/>
      <c r="L196" s="153"/>
      <c r="M196" s="157"/>
      <c r="T196" s="158"/>
      <c r="AT196" s="154" t="s">
        <v>330</v>
      </c>
      <c r="AU196" s="154" t="s">
        <v>79</v>
      </c>
      <c r="AV196" s="12" t="s">
        <v>77</v>
      </c>
      <c r="AW196" s="12" t="s">
        <v>31</v>
      </c>
      <c r="AX196" s="12" t="s">
        <v>69</v>
      </c>
      <c r="AY196" s="154" t="s">
        <v>181</v>
      </c>
    </row>
    <row r="197" spans="2:65" s="13" customFormat="1" ht="11.25" x14ac:dyDescent="0.2">
      <c r="B197" s="159"/>
      <c r="D197" s="138" t="s">
        <v>330</v>
      </c>
      <c r="E197" s="160" t="s">
        <v>19</v>
      </c>
      <c r="F197" s="161" t="s">
        <v>1818</v>
      </c>
      <c r="H197" s="162">
        <v>2.7</v>
      </c>
      <c r="I197" s="163"/>
      <c r="L197" s="159"/>
      <c r="M197" s="164"/>
      <c r="T197" s="165"/>
      <c r="AT197" s="160" t="s">
        <v>330</v>
      </c>
      <c r="AU197" s="160" t="s">
        <v>79</v>
      </c>
      <c r="AV197" s="13" t="s">
        <v>79</v>
      </c>
      <c r="AW197" s="13" t="s">
        <v>31</v>
      </c>
      <c r="AX197" s="13" t="s">
        <v>69</v>
      </c>
      <c r="AY197" s="160" t="s">
        <v>181</v>
      </c>
    </row>
    <row r="198" spans="2:65" s="14" customFormat="1" ht="11.25" x14ac:dyDescent="0.2">
      <c r="B198" s="166"/>
      <c r="D198" s="138" t="s">
        <v>330</v>
      </c>
      <c r="E198" s="167" t="s">
        <v>19</v>
      </c>
      <c r="F198" s="168" t="s">
        <v>333</v>
      </c>
      <c r="H198" s="169">
        <v>24.75</v>
      </c>
      <c r="I198" s="170"/>
      <c r="L198" s="166"/>
      <c r="M198" s="171"/>
      <c r="T198" s="172"/>
      <c r="AT198" s="167" t="s">
        <v>330</v>
      </c>
      <c r="AU198" s="167" t="s">
        <v>79</v>
      </c>
      <c r="AV198" s="14" t="s">
        <v>187</v>
      </c>
      <c r="AW198" s="14" t="s">
        <v>31</v>
      </c>
      <c r="AX198" s="14" t="s">
        <v>77</v>
      </c>
      <c r="AY198" s="167" t="s">
        <v>181</v>
      </c>
    </row>
    <row r="199" spans="2:65" s="1" customFormat="1" ht="16.5" customHeight="1" x14ac:dyDescent="0.2">
      <c r="B199" s="32"/>
      <c r="C199" s="125" t="s">
        <v>219</v>
      </c>
      <c r="D199" s="125" t="s">
        <v>182</v>
      </c>
      <c r="E199" s="126" t="s">
        <v>1819</v>
      </c>
      <c r="F199" s="127" t="s">
        <v>1820</v>
      </c>
      <c r="G199" s="128" t="s">
        <v>510</v>
      </c>
      <c r="H199" s="129">
        <v>128.535</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222</v>
      </c>
    </row>
    <row r="200" spans="2:65" s="1" customFormat="1" ht="11.25" x14ac:dyDescent="0.2">
      <c r="B200" s="32"/>
      <c r="D200" s="151" t="s">
        <v>328</v>
      </c>
      <c r="F200" s="152" t="s">
        <v>1821</v>
      </c>
      <c r="I200" s="140"/>
      <c r="L200" s="32"/>
      <c r="M200" s="141"/>
      <c r="T200" s="53"/>
      <c r="AT200" s="17" t="s">
        <v>328</v>
      </c>
      <c r="AU200" s="17" t="s">
        <v>79</v>
      </c>
    </row>
    <row r="201" spans="2:65" s="12" customFormat="1" ht="11.25" x14ac:dyDescent="0.2">
      <c r="B201" s="153"/>
      <c r="D201" s="138" t="s">
        <v>330</v>
      </c>
      <c r="E201" s="154" t="s">
        <v>19</v>
      </c>
      <c r="F201" s="155" t="s">
        <v>1822</v>
      </c>
      <c r="H201" s="154" t="s">
        <v>19</v>
      </c>
      <c r="I201" s="156"/>
      <c r="L201" s="153"/>
      <c r="M201" s="157"/>
      <c r="T201" s="158"/>
      <c r="AT201" s="154" t="s">
        <v>330</v>
      </c>
      <c r="AU201" s="154" t="s">
        <v>79</v>
      </c>
      <c r="AV201" s="12" t="s">
        <v>77</v>
      </c>
      <c r="AW201" s="12" t="s">
        <v>31</v>
      </c>
      <c r="AX201" s="12" t="s">
        <v>69</v>
      </c>
      <c r="AY201" s="154" t="s">
        <v>181</v>
      </c>
    </row>
    <row r="202" spans="2:65" s="13" customFormat="1" ht="11.25" x14ac:dyDescent="0.2">
      <c r="B202" s="159"/>
      <c r="D202" s="138" t="s">
        <v>330</v>
      </c>
      <c r="E202" s="160" t="s">
        <v>19</v>
      </c>
      <c r="F202" s="161" t="s">
        <v>1823</v>
      </c>
      <c r="H202" s="162">
        <v>128.535</v>
      </c>
      <c r="I202" s="163"/>
      <c r="L202" s="159"/>
      <c r="M202" s="164"/>
      <c r="T202" s="165"/>
      <c r="AT202" s="160" t="s">
        <v>330</v>
      </c>
      <c r="AU202" s="160" t="s">
        <v>79</v>
      </c>
      <c r="AV202" s="13" t="s">
        <v>79</v>
      </c>
      <c r="AW202" s="13" t="s">
        <v>31</v>
      </c>
      <c r="AX202" s="13" t="s">
        <v>69</v>
      </c>
      <c r="AY202" s="160" t="s">
        <v>181</v>
      </c>
    </row>
    <row r="203" spans="2:65" s="14" customFormat="1" ht="11.25" x14ac:dyDescent="0.2">
      <c r="B203" s="166"/>
      <c r="D203" s="138" t="s">
        <v>330</v>
      </c>
      <c r="E203" s="167" t="s">
        <v>19</v>
      </c>
      <c r="F203" s="168" t="s">
        <v>333</v>
      </c>
      <c r="H203" s="169">
        <v>128.535</v>
      </c>
      <c r="I203" s="170"/>
      <c r="L203" s="166"/>
      <c r="M203" s="171"/>
      <c r="T203" s="172"/>
      <c r="AT203" s="167" t="s">
        <v>330</v>
      </c>
      <c r="AU203" s="167" t="s">
        <v>79</v>
      </c>
      <c r="AV203" s="14" t="s">
        <v>187</v>
      </c>
      <c r="AW203" s="14" t="s">
        <v>31</v>
      </c>
      <c r="AX203" s="14" t="s">
        <v>77</v>
      </c>
      <c r="AY203" s="167" t="s">
        <v>181</v>
      </c>
    </row>
    <row r="204" spans="2:65" s="1" customFormat="1" ht="16.5" customHeight="1" x14ac:dyDescent="0.2">
      <c r="B204" s="32"/>
      <c r="C204" s="125" t="s">
        <v>8</v>
      </c>
      <c r="D204" s="125" t="s">
        <v>182</v>
      </c>
      <c r="E204" s="126" t="s">
        <v>1824</v>
      </c>
      <c r="F204" s="127" t="s">
        <v>1825</v>
      </c>
      <c r="G204" s="128" t="s">
        <v>636</v>
      </c>
      <c r="H204" s="129">
        <v>78</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225</v>
      </c>
    </row>
    <row r="205" spans="2:65" s="1" customFormat="1" ht="29.25" x14ac:dyDescent="0.2">
      <c r="B205" s="32"/>
      <c r="D205" s="138" t="s">
        <v>214</v>
      </c>
      <c r="F205" s="139" t="s">
        <v>1826</v>
      </c>
      <c r="I205" s="140"/>
      <c r="L205" s="32"/>
      <c r="M205" s="141"/>
      <c r="T205" s="53"/>
      <c r="AT205" s="17" t="s">
        <v>214</v>
      </c>
      <c r="AU205" s="17" t="s">
        <v>79</v>
      </c>
    </row>
    <row r="206" spans="2:65" s="12" customFormat="1" ht="11.25" x14ac:dyDescent="0.2">
      <c r="B206" s="153"/>
      <c r="D206" s="138" t="s">
        <v>330</v>
      </c>
      <c r="E206" s="154" t="s">
        <v>19</v>
      </c>
      <c r="F206" s="155" t="s">
        <v>1827</v>
      </c>
      <c r="H206" s="154" t="s">
        <v>19</v>
      </c>
      <c r="I206" s="156"/>
      <c r="L206" s="153"/>
      <c r="M206" s="157"/>
      <c r="T206" s="158"/>
      <c r="AT206" s="154" t="s">
        <v>330</v>
      </c>
      <c r="AU206" s="154" t="s">
        <v>79</v>
      </c>
      <c r="AV206" s="12" t="s">
        <v>77</v>
      </c>
      <c r="AW206" s="12" t="s">
        <v>31</v>
      </c>
      <c r="AX206" s="12" t="s">
        <v>69</v>
      </c>
      <c r="AY206" s="154" t="s">
        <v>181</v>
      </c>
    </row>
    <row r="207" spans="2:65" s="13" customFormat="1" ht="11.25" x14ac:dyDescent="0.2">
      <c r="B207" s="159"/>
      <c r="D207" s="138" t="s">
        <v>330</v>
      </c>
      <c r="E207" s="160" t="s">
        <v>19</v>
      </c>
      <c r="F207" s="161" t="s">
        <v>1828</v>
      </c>
      <c r="H207" s="162">
        <v>42</v>
      </c>
      <c r="I207" s="163"/>
      <c r="L207" s="159"/>
      <c r="M207" s="164"/>
      <c r="T207" s="165"/>
      <c r="AT207" s="160" t="s">
        <v>330</v>
      </c>
      <c r="AU207" s="160" t="s">
        <v>79</v>
      </c>
      <c r="AV207" s="13" t="s">
        <v>79</v>
      </c>
      <c r="AW207" s="13" t="s">
        <v>31</v>
      </c>
      <c r="AX207" s="13" t="s">
        <v>69</v>
      </c>
      <c r="AY207" s="160" t="s">
        <v>181</v>
      </c>
    </row>
    <row r="208" spans="2:65" s="13" customFormat="1" ht="11.25" x14ac:dyDescent="0.2">
      <c r="B208" s="159"/>
      <c r="D208" s="138" t="s">
        <v>330</v>
      </c>
      <c r="E208" s="160" t="s">
        <v>19</v>
      </c>
      <c r="F208" s="161" t="s">
        <v>1829</v>
      </c>
      <c r="H208" s="162">
        <v>36</v>
      </c>
      <c r="I208" s="163"/>
      <c r="L208" s="159"/>
      <c r="M208" s="164"/>
      <c r="T208" s="165"/>
      <c r="AT208" s="160" t="s">
        <v>330</v>
      </c>
      <c r="AU208" s="160" t="s">
        <v>79</v>
      </c>
      <c r="AV208" s="13" t="s">
        <v>79</v>
      </c>
      <c r="AW208" s="13" t="s">
        <v>31</v>
      </c>
      <c r="AX208" s="13" t="s">
        <v>69</v>
      </c>
      <c r="AY208" s="160" t="s">
        <v>181</v>
      </c>
    </row>
    <row r="209" spans="2:65" s="14" customFormat="1" ht="11.25" x14ac:dyDescent="0.2">
      <c r="B209" s="166"/>
      <c r="D209" s="138" t="s">
        <v>330</v>
      </c>
      <c r="E209" s="167" t="s">
        <v>19</v>
      </c>
      <c r="F209" s="168" t="s">
        <v>333</v>
      </c>
      <c r="H209" s="169">
        <v>78</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226</v>
      </c>
      <c r="D210" s="125" t="s">
        <v>182</v>
      </c>
      <c r="E210" s="126" t="s">
        <v>1830</v>
      </c>
      <c r="F210" s="127" t="s">
        <v>1831</v>
      </c>
      <c r="G210" s="128" t="s">
        <v>636</v>
      </c>
      <c r="H210" s="129">
        <v>30</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229</v>
      </c>
    </row>
    <row r="211" spans="2:65" s="1" customFormat="1" ht="48.75" x14ac:dyDescent="0.2">
      <c r="B211" s="32"/>
      <c r="D211" s="138" t="s">
        <v>214</v>
      </c>
      <c r="F211" s="139" t="s">
        <v>1832</v>
      </c>
      <c r="I211" s="140"/>
      <c r="L211" s="32"/>
      <c r="M211" s="141"/>
      <c r="T211" s="53"/>
      <c r="AT211" s="17" t="s">
        <v>214</v>
      </c>
      <c r="AU211" s="17" t="s">
        <v>79</v>
      </c>
    </row>
    <row r="212" spans="2:65" s="13" customFormat="1" ht="11.25" x14ac:dyDescent="0.2">
      <c r="B212" s="159"/>
      <c r="D212" s="138" t="s">
        <v>330</v>
      </c>
      <c r="E212" s="160" t="s">
        <v>19</v>
      </c>
      <c r="F212" s="161" t="s">
        <v>1833</v>
      </c>
      <c r="H212" s="162">
        <v>18</v>
      </c>
      <c r="I212" s="163"/>
      <c r="L212" s="159"/>
      <c r="M212" s="164"/>
      <c r="T212" s="165"/>
      <c r="AT212" s="160" t="s">
        <v>330</v>
      </c>
      <c r="AU212" s="160" t="s">
        <v>79</v>
      </c>
      <c r="AV212" s="13" t="s">
        <v>79</v>
      </c>
      <c r="AW212" s="13" t="s">
        <v>31</v>
      </c>
      <c r="AX212" s="13" t="s">
        <v>69</v>
      </c>
      <c r="AY212" s="160" t="s">
        <v>181</v>
      </c>
    </row>
    <row r="213" spans="2:65" s="13" customFormat="1" ht="11.25" x14ac:dyDescent="0.2">
      <c r="B213" s="159"/>
      <c r="D213" s="138" t="s">
        <v>330</v>
      </c>
      <c r="E213" s="160" t="s">
        <v>19</v>
      </c>
      <c r="F213" s="161" t="s">
        <v>1834</v>
      </c>
      <c r="H213" s="162">
        <v>6</v>
      </c>
      <c r="I213" s="163"/>
      <c r="L213" s="159"/>
      <c r="M213" s="164"/>
      <c r="T213" s="165"/>
      <c r="AT213" s="160" t="s">
        <v>330</v>
      </c>
      <c r="AU213" s="160" t="s">
        <v>79</v>
      </c>
      <c r="AV213" s="13" t="s">
        <v>79</v>
      </c>
      <c r="AW213" s="13" t="s">
        <v>31</v>
      </c>
      <c r="AX213" s="13" t="s">
        <v>69</v>
      </c>
      <c r="AY213" s="160" t="s">
        <v>181</v>
      </c>
    </row>
    <row r="214" spans="2:65" s="13" customFormat="1" ht="11.25" x14ac:dyDescent="0.2">
      <c r="B214" s="159"/>
      <c r="D214" s="138" t="s">
        <v>330</v>
      </c>
      <c r="E214" s="160" t="s">
        <v>19</v>
      </c>
      <c r="F214" s="161" t="s">
        <v>1835</v>
      </c>
      <c r="H214" s="162">
        <v>6</v>
      </c>
      <c r="I214" s="163"/>
      <c r="L214" s="159"/>
      <c r="M214" s="164"/>
      <c r="T214" s="165"/>
      <c r="AT214" s="160" t="s">
        <v>330</v>
      </c>
      <c r="AU214" s="160" t="s">
        <v>79</v>
      </c>
      <c r="AV214" s="13" t="s">
        <v>79</v>
      </c>
      <c r="AW214" s="13" t="s">
        <v>31</v>
      </c>
      <c r="AX214" s="13" t="s">
        <v>69</v>
      </c>
      <c r="AY214" s="160" t="s">
        <v>181</v>
      </c>
    </row>
    <row r="215" spans="2:65" s="14" customFormat="1" ht="11.25" x14ac:dyDescent="0.2">
      <c r="B215" s="166"/>
      <c r="D215" s="138" t="s">
        <v>330</v>
      </c>
      <c r="E215" s="167" t="s">
        <v>19</v>
      </c>
      <c r="F215" s="168" t="s">
        <v>333</v>
      </c>
      <c r="H215" s="169">
        <v>30</v>
      </c>
      <c r="I215" s="170"/>
      <c r="L215" s="166"/>
      <c r="M215" s="171"/>
      <c r="T215" s="172"/>
      <c r="AT215" s="167" t="s">
        <v>330</v>
      </c>
      <c r="AU215" s="167" t="s">
        <v>79</v>
      </c>
      <c r="AV215" s="14" t="s">
        <v>187</v>
      </c>
      <c r="AW215" s="14" t="s">
        <v>31</v>
      </c>
      <c r="AX215" s="14" t="s">
        <v>77</v>
      </c>
      <c r="AY215" s="167" t="s">
        <v>181</v>
      </c>
    </row>
    <row r="216" spans="2:65" s="1" customFormat="1" ht="16.5" customHeight="1" x14ac:dyDescent="0.2">
      <c r="B216" s="32"/>
      <c r="C216" s="125" t="s">
        <v>206</v>
      </c>
      <c r="D216" s="125" t="s">
        <v>182</v>
      </c>
      <c r="E216" s="126" t="s">
        <v>1836</v>
      </c>
      <c r="F216" s="127" t="s">
        <v>1837</v>
      </c>
      <c r="G216" s="128" t="s">
        <v>510</v>
      </c>
      <c r="H216" s="129">
        <v>522.20000000000005</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232</v>
      </c>
    </row>
    <row r="217" spans="2:65" s="1" customFormat="1" ht="11.25" x14ac:dyDescent="0.2">
      <c r="B217" s="32"/>
      <c r="D217" s="151" t="s">
        <v>328</v>
      </c>
      <c r="F217" s="152" t="s">
        <v>1838</v>
      </c>
      <c r="I217" s="140"/>
      <c r="L217" s="32"/>
      <c r="M217" s="141"/>
      <c r="T217" s="53"/>
      <c r="AT217" s="17" t="s">
        <v>328</v>
      </c>
      <c r="AU217" s="17" t="s">
        <v>79</v>
      </c>
    </row>
    <row r="218" spans="2:65" s="12" customFormat="1" ht="11.25" x14ac:dyDescent="0.2">
      <c r="B218" s="153"/>
      <c r="D218" s="138" t="s">
        <v>330</v>
      </c>
      <c r="E218" s="154" t="s">
        <v>19</v>
      </c>
      <c r="F218" s="155" t="s">
        <v>1839</v>
      </c>
      <c r="H218" s="154" t="s">
        <v>19</v>
      </c>
      <c r="I218" s="156"/>
      <c r="L218" s="153"/>
      <c r="M218" s="157"/>
      <c r="T218" s="158"/>
      <c r="AT218" s="154" t="s">
        <v>330</v>
      </c>
      <c r="AU218" s="154" t="s">
        <v>79</v>
      </c>
      <c r="AV218" s="12" t="s">
        <v>77</v>
      </c>
      <c r="AW218" s="12" t="s">
        <v>31</v>
      </c>
      <c r="AX218" s="12" t="s">
        <v>69</v>
      </c>
      <c r="AY218" s="154" t="s">
        <v>181</v>
      </c>
    </row>
    <row r="219" spans="2:65" s="13" customFormat="1" ht="11.25" x14ac:dyDescent="0.2">
      <c r="B219" s="159"/>
      <c r="D219" s="138" t="s">
        <v>330</v>
      </c>
      <c r="E219" s="160" t="s">
        <v>19</v>
      </c>
      <c r="F219" s="161" t="s">
        <v>1840</v>
      </c>
      <c r="H219" s="162">
        <v>145.80000000000001</v>
      </c>
      <c r="I219" s="163"/>
      <c r="L219" s="159"/>
      <c r="M219" s="164"/>
      <c r="T219" s="165"/>
      <c r="AT219" s="160" t="s">
        <v>330</v>
      </c>
      <c r="AU219" s="160" t="s">
        <v>79</v>
      </c>
      <c r="AV219" s="13" t="s">
        <v>79</v>
      </c>
      <c r="AW219" s="13" t="s">
        <v>31</v>
      </c>
      <c r="AX219" s="13" t="s">
        <v>69</v>
      </c>
      <c r="AY219" s="160" t="s">
        <v>181</v>
      </c>
    </row>
    <row r="220" spans="2:65" s="13" customFormat="1" ht="11.25" x14ac:dyDescent="0.2">
      <c r="B220" s="159"/>
      <c r="D220" s="138" t="s">
        <v>330</v>
      </c>
      <c r="E220" s="160" t="s">
        <v>19</v>
      </c>
      <c r="F220" s="161" t="s">
        <v>1841</v>
      </c>
      <c r="H220" s="162">
        <v>376.4</v>
      </c>
      <c r="I220" s="163"/>
      <c r="L220" s="159"/>
      <c r="M220" s="164"/>
      <c r="T220" s="165"/>
      <c r="AT220" s="160" t="s">
        <v>330</v>
      </c>
      <c r="AU220" s="160" t="s">
        <v>79</v>
      </c>
      <c r="AV220" s="13" t="s">
        <v>79</v>
      </c>
      <c r="AW220" s="13" t="s">
        <v>31</v>
      </c>
      <c r="AX220" s="13" t="s">
        <v>69</v>
      </c>
      <c r="AY220" s="160" t="s">
        <v>181</v>
      </c>
    </row>
    <row r="221" spans="2:65" s="14" customFormat="1" ht="11.25" x14ac:dyDescent="0.2">
      <c r="B221" s="166"/>
      <c r="D221" s="138" t="s">
        <v>330</v>
      </c>
      <c r="E221" s="167" t="s">
        <v>19</v>
      </c>
      <c r="F221" s="168" t="s">
        <v>333</v>
      </c>
      <c r="H221" s="169">
        <v>522.20000000000005</v>
      </c>
      <c r="I221" s="170"/>
      <c r="L221" s="166"/>
      <c r="M221" s="171"/>
      <c r="T221" s="172"/>
      <c r="AT221" s="167" t="s">
        <v>330</v>
      </c>
      <c r="AU221" s="167" t="s">
        <v>79</v>
      </c>
      <c r="AV221" s="14" t="s">
        <v>187</v>
      </c>
      <c r="AW221" s="14" t="s">
        <v>31</v>
      </c>
      <c r="AX221" s="14" t="s">
        <v>77</v>
      </c>
      <c r="AY221" s="167" t="s">
        <v>181</v>
      </c>
    </row>
    <row r="222" spans="2:65" s="1" customFormat="1" ht="16.5" customHeight="1" x14ac:dyDescent="0.2">
      <c r="B222" s="32"/>
      <c r="C222" s="125" t="s">
        <v>233</v>
      </c>
      <c r="D222" s="125" t="s">
        <v>182</v>
      </c>
      <c r="E222" s="126" t="s">
        <v>1842</v>
      </c>
      <c r="F222" s="127" t="s">
        <v>1843</v>
      </c>
      <c r="G222" s="128" t="s">
        <v>326</v>
      </c>
      <c r="H222" s="129">
        <v>76</v>
      </c>
      <c r="I222" s="130"/>
      <c r="J222" s="131">
        <f>ROUND(I222*H222,2)</f>
        <v>0</v>
      </c>
      <c r="K222" s="127" t="s">
        <v>327</v>
      </c>
      <c r="L222" s="32"/>
      <c r="M222" s="132" t="s">
        <v>19</v>
      </c>
      <c r="N222" s="133" t="s">
        <v>40</v>
      </c>
      <c r="P222" s="134">
        <f>O222*H222</f>
        <v>0</v>
      </c>
      <c r="Q222" s="134">
        <v>0</v>
      </c>
      <c r="R222" s="134">
        <f>Q222*H222</f>
        <v>0</v>
      </c>
      <c r="S222" s="134">
        <v>0</v>
      </c>
      <c r="T222" s="135">
        <f>S222*H222</f>
        <v>0</v>
      </c>
      <c r="AR222" s="136" t="s">
        <v>187</v>
      </c>
      <c r="AT222" s="136" t="s">
        <v>182</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236</v>
      </c>
    </row>
    <row r="223" spans="2:65" s="1" customFormat="1" ht="11.25" x14ac:dyDescent="0.2">
      <c r="B223" s="32"/>
      <c r="D223" s="151" t="s">
        <v>328</v>
      </c>
      <c r="F223" s="152" t="s">
        <v>1844</v>
      </c>
      <c r="I223" s="140"/>
      <c r="L223" s="32"/>
      <c r="M223" s="141"/>
      <c r="T223" s="53"/>
      <c r="AT223" s="17" t="s">
        <v>328</v>
      </c>
      <c r="AU223" s="17" t="s">
        <v>79</v>
      </c>
    </row>
    <row r="224" spans="2:65" s="1" customFormat="1" ht="19.5" x14ac:dyDescent="0.2">
      <c r="B224" s="32"/>
      <c r="D224" s="138" t="s">
        <v>214</v>
      </c>
      <c r="F224" s="139" t="s">
        <v>1845</v>
      </c>
      <c r="I224" s="140"/>
      <c r="L224" s="32"/>
      <c r="M224" s="141"/>
      <c r="T224" s="53"/>
      <c r="AT224" s="17" t="s">
        <v>214</v>
      </c>
      <c r="AU224" s="17" t="s">
        <v>79</v>
      </c>
    </row>
    <row r="225" spans="2:65" s="12" customFormat="1" ht="11.25" x14ac:dyDescent="0.2">
      <c r="B225" s="153"/>
      <c r="D225" s="138" t="s">
        <v>330</v>
      </c>
      <c r="E225" s="154" t="s">
        <v>19</v>
      </c>
      <c r="F225" s="155" t="s">
        <v>1846</v>
      </c>
      <c r="H225" s="154" t="s">
        <v>19</v>
      </c>
      <c r="I225" s="156"/>
      <c r="L225" s="153"/>
      <c r="M225" s="157"/>
      <c r="T225" s="158"/>
      <c r="AT225" s="154" t="s">
        <v>330</v>
      </c>
      <c r="AU225" s="154" t="s">
        <v>79</v>
      </c>
      <c r="AV225" s="12" t="s">
        <v>77</v>
      </c>
      <c r="AW225" s="12" t="s">
        <v>31</v>
      </c>
      <c r="AX225" s="12" t="s">
        <v>69</v>
      </c>
      <c r="AY225" s="154" t="s">
        <v>181</v>
      </c>
    </row>
    <row r="226" spans="2:65" s="13" customFormat="1" ht="11.25" x14ac:dyDescent="0.2">
      <c r="B226" s="159"/>
      <c r="D226" s="138" t="s">
        <v>330</v>
      </c>
      <c r="E226" s="160" t="s">
        <v>19</v>
      </c>
      <c r="F226" s="161" t="s">
        <v>1847</v>
      </c>
      <c r="H226" s="162">
        <v>50.84</v>
      </c>
      <c r="I226" s="163"/>
      <c r="L226" s="159"/>
      <c r="M226" s="164"/>
      <c r="T226" s="165"/>
      <c r="AT226" s="160" t="s">
        <v>330</v>
      </c>
      <c r="AU226" s="160" t="s">
        <v>79</v>
      </c>
      <c r="AV226" s="13" t="s">
        <v>79</v>
      </c>
      <c r="AW226" s="13" t="s">
        <v>31</v>
      </c>
      <c r="AX226" s="13" t="s">
        <v>69</v>
      </c>
      <c r="AY226" s="160" t="s">
        <v>181</v>
      </c>
    </row>
    <row r="227" spans="2:65" s="12" customFormat="1" ht="11.25" x14ac:dyDescent="0.2">
      <c r="B227" s="153"/>
      <c r="D227" s="138" t="s">
        <v>330</v>
      </c>
      <c r="E227" s="154" t="s">
        <v>19</v>
      </c>
      <c r="F227" s="155" t="s">
        <v>1848</v>
      </c>
      <c r="H227" s="154" t="s">
        <v>19</v>
      </c>
      <c r="I227" s="156"/>
      <c r="L227" s="153"/>
      <c r="M227" s="157"/>
      <c r="T227" s="158"/>
      <c r="AT227" s="154" t="s">
        <v>330</v>
      </c>
      <c r="AU227" s="154" t="s">
        <v>79</v>
      </c>
      <c r="AV227" s="12" t="s">
        <v>77</v>
      </c>
      <c r="AW227" s="12" t="s">
        <v>31</v>
      </c>
      <c r="AX227" s="12" t="s">
        <v>69</v>
      </c>
      <c r="AY227" s="154" t="s">
        <v>181</v>
      </c>
    </row>
    <row r="228" spans="2:65" s="13" customFormat="1" ht="11.25" x14ac:dyDescent="0.2">
      <c r="B228" s="159"/>
      <c r="D228" s="138" t="s">
        <v>330</v>
      </c>
      <c r="E228" s="160" t="s">
        <v>19</v>
      </c>
      <c r="F228" s="161" t="s">
        <v>1849</v>
      </c>
      <c r="H228" s="162">
        <v>25.16</v>
      </c>
      <c r="I228" s="163"/>
      <c r="L228" s="159"/>
      <c r="M228" s="164"/>
      <c r="T228" s="165"/>
      <c r="AT228" s="160" t="s">
        <v>330</v>
      </c>
      <c r="AU228" s="160" t="s">
        <v>79</v>
      </c>
      <c r="AV228" s="13" t="s">
        <v>79</v>
      </c>
      <c r="AW228" s="13" t="s">
        <v>31</v>
      </c>
      <c r="AX228" s="13" t="s">
        <v>69</v>
      </c>
      <c r="AY228" s="160" t="s">
        <v>181</v>
      </c>
    </row>
    <row r="229" spans="2:65" s="14" customFormat="1" ht="11.25" x14ac:dyDescent="0.2">
      <c r="B229" s="166"/>
      <c r="D229" s="138" t="s">
        <v>330</v>
      </c>
      <c r="E229" s="167" t="s">
        <v>19</v>
      </c>
      <c r="F229" s="168" t="s">
        <v>333</v>
      </c>
      <c r="H229" s="169">
        <v>76</v>
      </c>
      <c r="I229" s="170"/>
      <c r="L229" s="166"/>
      <c r="M229" s="171"/>
      <c r="T229" s="172"/>
      <c r="AT229" s="167" t="s">
        <v>330</v>
      </c>
      <c r="AU229" s="167" t="s">
        <v>79</v>
      </c>
      <c r="AV229" s="14" t="s">
        <v>187</v>
      </c>
      <c r="AW229" s="14" t="s">
        <v>31</v>
      </c>
      <c r="AX229" s="14" t="s">
        <v>77</v>
      </c>
      <c r="AY229" s="167" t="s">
        <v>181</v>
      </c>
    </row>
    <row r="230" spans="2:65" s="1" customFormat="1" ht="16.5" customHeight="1" x14ac:dyDescent="0.2">
      <c r="B230" s="32"/>
      <c r="C230" s="125" t="s">
        <v>209</v>
      </c>
      <c r="D230" s="125" t="s">
        <v>182</v>
      </c>
      <c r="E230" s="126" t="s">
        <v>1850</v>
      </c>
      <c r="F230" s="127" t="s">
        <v>1851</v>
      </c>
      <c r="G230" s="128" t="s">
        <v>326</v>
      </c>
      <c r="H230" s="129">
        <v>638.57000000000005</v>
      </c>
      <c r="I230" s="130"/>
      <c r="J230" s="131">
        <f>ROUND(I230*H230,2)</f>
        <v>0</v>
      </c>
      <c r="K230" s="127" t="s">
        <v>327</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239</v>
      </c>
    </row>
    <row r="231" spans="2:65" s="1" customFormat="1" ht="11.25" x14ac:dyDescent="0.2">
      <c r="B231" s="32"/>
      <c r="D231" s="151" t="s">
        <v>328</v>
      </c>
      <c r="F231" s="152" t="s">
        <v>1852</v>
      </c>
      <c r="I231" s="140"/>
      <c r="L231" s="32"/>
      <c r="M231" s="141"/>
      <c r="T231" s="53"/>
      <c r="AT231" s="17" t="s">
        <v>328</v>
      </c>
      <c r="AU231" s="17" t="s">
        <v>79</v>
      </c>
    </row>
    <row r="232" spans="2:65" s="1" customFormat="1" ht="19.5" x14ac:dyDescent="0.2">
      <c r="B232" s="32"/>
      <c r="D232" s="138" t="s">
        <v>214</v>
      </c>
      <c r="F232" s="139" t="s">
        <v>1845</v>
      </c>
      <c r="I232" s="140"/>
      <c r="L232" s="32"/>
      <c r="M232" s="141"/>
      <c r="T232" s="53"/>
      <c r="AT232" s="17" t="s">
        <v>214</v>
      </c>
      <c r="AU232" s="17" t="s">
        <v>79</v>
      </c>
    </row>
    <row r="233" spans="2:65" s="12" customFormat="1" ht="11.25" x14ac:dyDescent="0.2">
      <c r="B233" s="153"/>
      <c r="D233" s="138" t="s">
        <v>330</v>
      </c>
      <c r="E233" s="154" t="s">
        <v>19</v>
      </c>
      <c r="F233" s="155" t="s">
        <v>1846</v>
      </c>
      <c r="H233" s="154" t="s">
        <v>19</v>
      </c>
      <c r="I233" s="156"/>
      <c r="L233" s="153"/>
      <c r="M233" s="157"/>
      <c r="T233" s="158"/>
      <c r="AT233" s="154" t="s">
        <v>330</v>
      </c>
      <c r="AU233" s="154" t="s">
        <v>79</v>
      </c>
      <c r="AV233" s="12" t="s">
        <v>77</v>
      </c>
      <c r="AW233" s="12" t="s">
        <v>31</v>
      </c>
      <c r="AX233" s="12" t="s">
        <v>69</v>
      </c>
      <c r="AY233" s="154" t="s">
        <v>181</v>
      </c>
    </row>
    <row r="234" spans="2:65" s="13" customFormat="1" ht="11.25" x14ac:dyDescent="0.2">
      <c r="B234" s="159"/>
      <c r="D234" s="138" t="s">
        <v>330</v>
      </c>
      <c r="E234" s="160" t="s">
        <v>19</v>
      </c>
      <c r="F234" s="161" t="s">
        <v>1853</v>
      </c>
      <c r="H234" s="162">
        <v>308.27</v>
      </c>
      <c r="I234" s="163"/>
      <c r="L234" s="159"/>
      <c r="M234" s="164"/>
      <c r="T234" s="165"/>
      <c r="AT234" s="160" t="s">
        <v>330</v>
      </c>
      <c r="AU234" s="160" t="s">
        <v>79</v>
      </c>
      <c r="AV234" s="13" t="s">
        <v>79</v>
      </c>
      <c r="AW234" s="13" t="s">
        <v>31</v>
      </c>
      <c r="AX234" s="13" t="s">
        <v>69</v>
      </c>
      <c r="AY234" s="160" t="s">
        <v>181</v>
      </c>
    </row>
    <row r="235" spans="2:65" s="12" customFormat="1" ht="11.25" x14ac:dyDescent="0.2">
      <c r="B235" s="153"/>
      <c r="D235" s="138" t="s">
        <v>330</v>
      </c>
      <c r="E235" s="154" t="s">
        <v>19</v>
      </c>
      <c r="F235" s="155" t="s">
        <v>1848</v>
      </c>
      <c r="H235" s="154" t="s">
        <v>19</v>
      </c>
      <c r="I235" s="156"/>
      <c r="L235" s="153"/>
      <c r="M235" s="157"/>
      <c r="T235" s="158"/>
      <c r="AT235" s="154" t="s">
        <v>330</v>
      </c>
      <c r="AU235" s="154" t="s">
        <v>79</v>
      </c>
      <c r="AV235" s="12" t="s">
        <v>77</v>
      </c>
      <c r="AW235" s="12" t="s">
        <v>31</v>
      </c>
      <c r="AX235" s="12" t="s">
        <v>69</v>
      </c>
      <c r="AY235" s="154" t="s">
        <v>181</v>
      </c>
    </row>
    <row r="236" spans="2:65" s="13" customFormat="1" ht="11.25" x14ac:dyDescent="0.2">
      <c r="B236" s="159"/>
      <c r="D236" s="138" t="s">
        <v>330</v>
      </c>
      <c r="E236" s="160" t="s">
        <v>19</v>
      </c>
      <c r="F236" s="161" t="s">
        <v>1854</v>
      </c>
      <c r="H236" s="162">
        <v>330.3</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638.57000000000005</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76" t="s">
        <v>404</v>
      </c>
      <c r="D238" s="176" t="s">
        <v>1794</v>
      </c>
      <c r="E238" s="177" t="s">
        <v>1855</v>
      </c>
      <c r="F238" s="178" t="s">
        <v>1856</v>
      </c>
      <c r="G238" s="179" t="s">
        <v>438</v>
      </c>
      <c r="H238" s="180">
        <v>610.48699999999997</v>
      </c>
      <c r="I238" s="181"/>
      <c r="J238" s="182">
        <f>ROUND(I238*H238,2)</f>
        <v>0</v>
      </c>
      <c r="K238" s="178" t="s">
        <v>327</v>
      </c>
      <c r="L238" s="183"/>
      <c r="M238" s="184" t="s">
        <v>19</v>
      </c>
      <c r="N238" s="185" t="s">
        <v>40</v>
      </c>
      <c r="P238" s="134">
        <f>O238*H238</f>
        <v>0</v>
      </c>
      <c r="Q238" s="134">
        <v>0</v>
      </c>
      <c r="R238" s="134">
        <f>Q238*H238</f>
        <v>0</v>
      </c>
      <c r="S238" s="134">
        <v>0</v>
      </c>
      <c r="T238" s="135">
        <f>S238*H238</f>
        <v>0</v>
      </c>
      <c r="AR238" s="136" t="s">
        <v>196</v>
      </c>
      <c r="AT238" s="136" t="s">
        <v>1794</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407</v>
      </c>
    </row>
    <row r="239" spans="2:65" s="12" customFormat="1" ht="11.25" x14ac:dyDescent="0.2">
      <c r="B239" s="153"/>
      <c r="D239" s="138" t="s">
        <v>330</v>
      </c>
      <c r="E239" s="154" t="s">
        <v>19</v>
      </c>
      <c r="F239" s="155" t="s">
        <v>1846</v>
      </c>
      <c r="H239" s="154" t="s">
        <v>19</v>
      </c>
      <c r="I239" s="156"/>
      <c r="L239" s="153"/>
      <c r="M239" s="157"/>
      <c r="T239" s="158"/>
      <c r="AT239" s="154" t="s">
        <v>330</v>
      </c>
      <c r="AU239" s="154" t="s">
        <v>79</v>
      </c>
      <c r="AV239" s="12" t="s">
        <v>77</v>
      </c>
      <c r="AW239" s="12" t="s">
        <v>31</v>
      </c>
      <c r="AX239" s="12" t="s">
        <v>69</v>
      </c>
      <c r="AY239" s="154" t="s">
        <v>181</v>
      </c>
    </row>
    <row r="240" spans="2:65" s="13" customFormat="1" ht="11.25" x14ac:dyDescent="0.2">
      <c r="B240" s="159"/>
      <c r="D240" s="138" t="s">
        <v>330</v>
      </c>
      <c r="E240" s="160" t="s">
        <v>19</v>
      </c>
      <c r="F240" s="161" t="s">
        <v>1857</v>
      </c>
      <c r="H240" s="162">
        <v>86.427999999999997</v>
      </c>
      <c r="I240" s="163"/>
      <c r="L240" s="159"/>
      <c r="M240" s="164"/>
      <c r="T240" s="165"/>
      <c r="AT240" s="160" t="s">
        <v>330</v>
      </c>
      <c r="AU240" s="160" t="s">
        <v>79</v>
      </c>
      <c r="AV240" s="13" t="s">
        <v>79</v>
      </c>
      <c r="AW240" s="13" t="s">
        <v>31</v>
      </c>
      <c r="AX240" s="13" t="s">
        <v>69</v>
      </c>
      <c r="AY240" s="160" t="s">
        <v>181</v>
      </c>
    </row>
    <row r="241" spans="2:65" s="13" customFormat="1" ht="11.25" x14ac:dyDescent="0.2">
      <c r="B241" s="159"/>
      <c r="D241" s="138" t="s">
        <v>330</v>
      </c>
      <c r="E241" s="160" t="s">
        <v>19</v>
      </c>
      <c r="F241" s="161" t="s">
        <v>1858</v>
      </c>
      <c r="H241" s="162">
        <v>524.05899999999997</v>
      </c>
      <c r="I241" s="163"/>
      <c r="L241" s="159"/>
      <c r="M241" s="164"/>
      <c r="T241" s="165"/>
      <c r="AT241" s="160" t="s">
        <v>330</v>
      </c>
      <c r="AU241" s="160" t="s">
        <v>79</v>
      </c>
      <c r="AV241" s="13" t="s">
        <v>79</v>
      </c>
      <c r="AW241" s="13" t="s">
        <v>31</v>
      </c>
      <c r="AX241" s="13" t="s">
        <v>69</v>
      </c>
      <c r="AY241" s="160" t="s">
        <v>181</v>
      </c>
    </row>
    <row r="242" spans="2:65" s="14" customFormat="1" ht="11.25" x14ac:dyDescent="0.2">
      <c r="B242" s="166"/>
      <c r="D242" s="138" t="s">
        <v>330</v>
      </c>
      <c r="E242" s="167" t="s">
        <v>19</v>
      </c>
      <c r="F242" s="168" t="s">
        <v>333</v>
      </c>
      <c r="H242" s="169">
        <v>610.48699999999997</v>
      </c>
      <c r="I242" s="170"/>
      <c r="L242" s="166"/>
      <c r="M242" s="171"/>
      <c r="T242" s="172"/>
      <c r="AT242" s="167" t="s">
        <v>330</v>
      </c>
      <c r="AU242" s="167" t="s">
        <v>79</v>
      </c>
      <c r="AV242" s="14" t="s">
        <v>187</v>
      </c>
      <c r="AW242" s="14" t="s">
        <v>31</v>
      </c>
      <c r="AX242" s="14" t="s">
        <v>77</v>
      </c>
      <c r="AY242" s="167" t="s">
        <v>181</v>
      </c>
    </row>
    <row r="243" spans="2:65" s="1" customFormat="1" ht="16.5" customHeight="1" x14ac:dyDescent="0.2">
      <c r="B243" s="32"/>
      <c r="C243" s="176" t="s">
        <v>213</v>
      </c>
      <c r="D243" s="176" t="s">
        <v>1794</v>
      </c>
      <c r="E243" s="177" t="s">
        <v>1859</v>
      </c>
      <c r="F243" s="178" t="s">
        <v>1860</v>
      </c>
      <c r="G243" s="179" t="s">
        <v>438</v>
      </c>
      <c r="H243" s="180">
        <v>710.92</v>
      </c>
      <c r="I243" s="181"/>
      <c r="J243" s="182">
        <f>ROUND(I243*H243,2)</f>
        <v>0</v>
      </c>
      <c r="K243" s="178" t="s">
        <v>327</v>
      </c>
      <c r="L243" s="183"/>
      <c r="M243" s="184" t="s">
        <v>19</v>
      </c>
      <c r="N243" s="185" t="s">
        <v>40</v>
      </c>
      <c r="P243" s="134">
        <f>O243*H243</f>
        <v>0</v>
      </c>
      <c r="Q243" s="134">
        <v>0</v>
      </c>
      <c r="R243" s="134">
        <f>Q243*H243</f>
        <v>0</v>
      </c>
      <c r="S243" s="134">
        <v>0</v>
      </c>
      <c r="T243" s="135">
        <f>S243*H243</f>
        <v>0</v>
      </c>
      <c r="AR243" s="136" t="s">
        <v>196</v>
      </c>
      <c r="AT243" s="136" t="s">
        <v>1794</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242</v>
      </c>
    </row>
    <row r="244" spans="2:65" s="12" customFormat="1" ht="11.25" x14ac:dyDescent="0.2">
      <c r="B244" s="153"/>
      <c r="D244" s="138" t="s">
        <v>330</v>
      </c>
      <c r="E244" s="154" t="s">
        <v>19</v>
      </c>
      <c r="F244" s="155" t="s">
        <v>1848</v>
      </c>
      <c r="H244" s="154" t="s">
        <v>19</v>
      </c>
      <c r="I244" s="156"/>
      <c r="L244" s="153"/>
      <c r="M244" s="157"/>
      <c r="T244" s="158"/>
      <c r="AT244" s="154" t="s">
        <v>330</v>
      </c>
      <c r="AU244" s="154" t="s">
        <v>79</v>
      </c>
      <c r="AV244" s="12" t="s">
        <v>77</v>
      </c>
      <c r="AW244" s="12" t="s">
        <v>31</v>
      </c>
      <c r="AX244" s="12" t="s">
        <v>69</v>
      </c>
      <c r="AY244" s="154" t="s">
        <v>181</v>
      </c>
    </row>
    <row r="245" spans="2:65" s="13" customFormat="1" ht="11.25" x14ac:dyDescent="0.2">
      <c r="B245" s="159"/>
      <c r="D245" s="138" t="s">
        <v>330</v>
      </c>
      <c r="E245" s="160" t="s">
        <v>19</v>
      </c>
      <c r="F245" s="161" t="s">
        <v>1861</v>
      </c>
      <c r="H245" s="162">
        <v>50.32</v>
      </c>
      <c r="I245" s="163"/>
      <c r="L245" s="159"/>
      <c r="M245" s="164"/>
      <c r="T245" s="165"/>
      <c r="AT245" s="160" t="s">
        <v>330</v>
      </c>
      <c r="AU245" s="160" t="s">
        <v>79</v>
      </c>
      <c r="AV245" s="13" t="s">
        <v>79</v>
      </c>
      <c r="AW245" s="13" t="s">
        <v>31</v>
      </c>
      <c r="AX245" s="13" t="s">
        <v>69</v>
      </c>
      <c r="AY245" s="160" t="s">
        <v>181</v>
      </c>
    </row>
    <row r="246" spans="2:65" s="13" customFormat="1" ht="11.25" x14ac:dyDescent="0.2">
      <c r="B246" s="159"/>
      <c r="D246" s="138" t="s">
        <v>330</v>
      </c>
      <c r="E246" s="160" t="s">
        <v>19</v>
      </c>
      <c r="F246" s="161" t="s">
        <v>1862</v>
      </c>
      <c r="H246" s="162">
        <v>660.6</v>
      </c>
      <c r="I246" s="163"/>
      <c r="L246" s="159"/>
      <c r="M246" s="164"/>
      <c r="T246" s="165"/>
      <c r="AT246" s="160" t="s">
        <v>330</v>
      </c>
      <c r="AU246" s="160" t="s">
        <v>79</v>
      </c>
      <c r="AV246" s="13" t="s">
        <v>79</v>
      </c>
      <c r="AW246" s="13" t="s">
        <v>31</v>
      </c>
      <c r="AX246" s="13" t="s">
        <v>69</v>
      </c>
      <c r="AY246" s="160" t="s">
        <v>181</v>
      </c>
    </row>
    <row r="247" spans="2:65" s="14" customFormat="1" ht="11.25" x14ac:dyDescent="0.2">
      <c r="B247" s="166"/>
      <c r="D247" s="138" t="s">
        <v>330</v>
      </c>
      <c r="E247" s="167" t="s">
        <v>19</v>
      </c>
      <c r="F247" s="168" t="s">
        <v>333</v>
      </c>
      <c r="H247" s="169">
        <v>710.92</v>
      </c>
      <c r="I247" s="170"/>
      <c r="L247" s="166"/>
      <c r="M247" s="171"/>
      <c r="T247" s="172"/>
      <c r="AT247" s="167" t="s">
        <v>330</v>
      </c>
      <c r="AU247" s="167" t="s">
        <v>79</v>
      </c>
      <c r="AV247" s="14" t="s">
        <v>187</v>
      </c>
      <c r="AW247" s="14" t="s">
        <v>31</v>
      </c>
      <c r="AX247" s="14" t="s">
        <v>77</v>
      </c>
      <c r="AY247" s="167" t="s">
        <v>181</v>
      </c>
    </row>
    <row r="248" spans="2:65" s="1" customFormat="1" ht="16.5" customHeight="1" x14ac:dyDescent="0.2">
      <c r="B248" s="32"/>
      <c r="C248" s="125" t="s">
        <v>243</v>
      </c>
      <c r="D248" s="125" t="s">
        <v>182</v>
      </c>
      <c r="E248" s="126" t="s">
        <v>1863</v>
      </c>
      <c r="F248" s="127" t="s">
        <v>1864</v>
      </c>
      <c r="G248" s="128" t="s">
        <v>326</v>
      </c>
      <c r="H248" s="129">
        <v>7.9339899999999997</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246</v>
      </c>
    </row>
    <row r="249" spans="2:65" s="1" customFormat="1" ht="11.25" x14ac:dyDescent="0.2">
      <c r="B249" s="32"/>
      <c r="D249" s="151" t="s">
        <v>328</v>
      </c>
      <c r="F249" s="152" t="s">
        <v>1865</v>
      </c>
      <c r="I249" s="140"/>
      <c r="L249" s="32"/>
      <c r="M249" s="141"/>
      <c r="T249" s="53"/>
      <c r="AT249" s="17" t="s">
        <v>328</v>
      </c>
      <c r="AU249" s="17" t="s">
        <v>79</v>
      </c>
    </row>
    <row r="250" spans="2:65" s="12" customFormat="1" ht="11.25" x14ac:dyDescent="0.2">
      <c r="B250" s="153"/>
      <c r="D250" s="138" t="s">
        <v>330</v>
      </c>
      <c r="E250" s="154" t="s">
        <v>19</v>
      </c>
      <c r="F250" s="155" t="s">
        <v>1866</v>
      </c>
      <c r="H250" s="154" t="s">
        <v>19</v>
      </c>
      <c r="I250" s="156"/>
      <c r="L250" s="153"/>
      <c r="M250" s="157"/>
      <c r="T250" s="158"/>
      <c r="AT250" s="154" t="s">
        <v>330</v>
      </c>
      <c r="AU250" s="154" t="s">
        <v>79</v>
      </c>
      <c r="AV250" s="12" t="s">
        <v>77</v>
      </c>
      <c r="AW250" s="12" t="s">
        <v>31</v>
      </c>
      <c r="AX250" s="12" t="s">
        <v>69</v>
      </c>
      <c r="AY250" s="154" t="s">
        <v>181</v>
      </c>
    </row>
    <row r="251" spans="2:65" s="13" customFormat="1" ht="11.25" x14ac:dyDescent="0.2">
      <c r="B251" s="159"/>
      <c r="D251" s="138" t="s">
        <v>330</v>
      </c>
      <c r="E251" s="160" t="s">
        <v>19</v>
      </c>
      <c r="F251" s="161" t="s">
        <v>1867</v>
      </c>
      <c r="H251" s="162">
        <v>5.4588000000000001</v>
      </c>
      <c r="I251" s="163"/>
      <c r="L251" s="159"/>
      <c r="M251" s="164"/>
      <c r="T251" s="165"/>
      <c r="AT251" s="160" t="s">
        <v>330</v>
      </c>
      <c r="AU251" s="160" t="s">
        <v>79</v>
      </c>
      <c r="AV251" s="13" t="s">
        <v>79</v>
      </c>
      <c r="AW251" s="13" t="s">
        <v>31</v>
      </c>
      <c r="AX251" s="13" t="s">
        <v>69</v>
      </c>
      <c r="AY251" s="160" t="s">
        <v>181</v>
      </c>
    </row>
    <row r="252" spans="2:65" s="13" customFormat="1" ht="11.25" x14ac:dyDescent="0.2">
      <c r="B252" s="159"/>
      <c r="D252" s="138" t="s">
        <v>330</v>
      </c>
      <c r="E252" s="160" t="s">
        <v>19</v>
      </c>
      <c r="F252" s="161" t="s">
        <v>1868</v>
      </c>
      <c r="H252" s="162">
        <v>2.47519</v>
      </c>
      <c r="I252" s="163"/>
      <c r="L252" s="159"/>
      <c r="M252" s="164"/>
      <c r="T252" s="165"/>
      <c r="AT252" s="160" t="s">
        <v>330</v>
      </c>
      <c r="AU252" s="160" t="s">
        <v>79</v>
      </c>
      <c r="AV252" s="13" t="s">
        <v>79</v>
      </c>
      <c r="AW252" s="13" t="s">
        <v>31</v>
      </c>
      <c r="AX252" s="13" t="s">
        <v>69</v>
      </c>
      <c r="AY252" s="160" t="s">
        <v>181</v>
      </c>
    </row>
    <row r="253" spans="2:65" s="14" customFormat="1" ht="11.25" x14ac:dyDescent="0.2">
      <c r="B253" s="166"/>
      <c r="D253" s="138" t="s">
        <v>330</v>
      </c>
      <c r="E253" s="167" t="s">
        <v>19</v>
      </c>
      <c r="F253" s="168" t="s">
        <v>333</v>
      </c>
      <c r="H253" s="169">
        <v>7.9339899999999997</v>
      </c>
      <c r="I253" s="170"/>
      <c r="L253" s="166"/>
      <c r="M253" s="171"/>
      <c r="T253" s="172"/>
      <c r="AT253" s="167" t="s">
        <v>330</v>
      </c>
      <c r="AU253" s="167" t="s">
        <v>79</v>
      </c>
      <c r="AV253" s="14" t="s">
        <v>187</v>
      </c>
      <c r="AW253" s="14" t="s">
        <v>31</v>
      </c>
      <c r="AX253" s="14" t="s">
        <v>77</v>
      </c>
      <c r="AY253" s="167" t="s">
        <v>181</v>
      </c>
    </row>
    <row r="254" spans="2:65" s="1" customFormat="1" ht="16.5" customHeight="1" x14ac:dyDescent="0.2">
      <c r="B254" s="32"/>
      <c r="C254" s="125" t="s">
        <v>218</v>
      </c>
      <c r="D254" s="125" t="s">
        <v>182</v>
      </c>
      <c r="E254" s="126" t="s">
        <v>1869</v>
      </c>
      <c r="F254" s="127" t="s">
        <v>1870</v>
      </c>
      <c r="G254" s="128" t="s">
        <v>326</v>
      </c>
      <c r="H254" s="129">
        <v>8.0859400000000008</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250</v>
      </c>
    </row>
    <row r="255" spans="2:65" s="1" customFormat="1" ht="11.25" x14ac:dyDescent="0.2">
      <c r="B255" s="32"/>
      <c r="D255" s="151" t="s">
        <v>328</v>
      </c>
      <c r="F255" s="152" t="s">
        <v>1871</v>
      </c>
      <c r="I255" s="140"/>
      <c r="L255" s="32"/>
      <c r="M255" s="141"/>
      <c r="T255" s="53"/>
      <c r="AT255" s="17" t="s">
        <v>328</v>
      </c>
      <c r="AU255" s="17" t="s">
        <v>79</v>
      </c>
    </row>
    <row r="256" spans="2:65" s="12" customFormat="1" ht="11.25" x14ac:dyDescent="0.2">
      <c r="B256" s="153"/>
      <c r="D256" s="138" t="s">
        <v>330</v>
      </c>
      <c r="E256" s="154" t="s">
        <v>19</v>
      </c>
      <c r="F256" s="155" t="s">
        <v>1866</v>
      </c>
      <c r="H256" s="154" t="s">
        <v>19</v>
      </c>
      <c r="I256" s="156"/>
      <c r="L256" s="153"/>
      <c r="M256" s="157"/>
      <c r="T256" s="158"/>
      <c r="AT256" s="154" t="s">
        <v>330</v>
      </c>
      <c r="AU256" s="154" t="s">
        <v>79</v>
      </c>
      <c r="AV256" s="12" t="s">
        <v>77</v>
      </c>
      <c r="AW256" s="12" t="s">
        <v>31</v>
      </c>
      <c r="AX256" s="12" t="s">
        <v>69</v>
      </c>
      <c r="AY256" s="154" t="s">
        <v>181</v>
      </c>
    </row>
    <row r="257" spans="2:65" s="13" customFormat="1" ht="11.25" x14ac:dyDescent="0.2">
      <c r="B257" s="159"/>
      <c r="D257" s="138" t="s">
        <v>330</v>
      </c>
      <c r="E257" s="160" t="s">
        <v>19</v>
      </c>
      <c r="F257" s="161" t="s">
        <v>1872</v>
      </c>
      <c r="H257" s="162">
        <v>2.3394900000000001</v>
      </c>
      <c r="I257" s="163"/>
      <c r="L257" s="159"/>
      <c r="M257" s="164"/>
      <c r="T257" s="165"/>
      <c r="AT257" s="160" t="s">
        <v>330</v>
      </c>
      <c r="AU257" s="160" t="s">
        <v>79</v>
      </c>
      <c r="AV257" s="13" t="s">
        <v>79</v>
      </c>
      <c r="AW257" s="13" t="s">
        <v>31</v>
      </c>
      <c r="AX257" s="13" t="s">
        <v>69</v>
      </c>
      <c r="AY257" s="160" t="s">
        <v>181</v>
      </c>
    </row>
    <row r="258" spans="2:65" s="13" customFormat="1" ht="11.25" x14ac:dyDescent="0.2">
      <c r="B258" s="159"/>
      <c r="D258" s="138" t="s">
        <v>330</v>
      </c>
      <c r="E258" s="160" t="s">
        <v>19</v>
      </c>
      <c r="F258" s="161" t="s">
        <v>1873</v>
      </c>
      <c r="H258" s="162">
        <v>1.0608</v>
      </c>
      <c r="I258" s="163"/>
      <c r="L258" s="159"/>
      <c r="M258" s="164"/>
      <c r="T258" s="165"/>
      <c r="AT258" s="160" t="s">
        <v>330</v>
      </c>
      <c r="AU258" s="160" t="s">
        <v>79</v>
      </c>
      <c r="AV258" s="13" t="s">
        <v>79</v>
      </c>
      <c r="AW258" s="13" t="s">
        <v>31</v>
      </c>
      <c r="AX258" s="13" t="s">
        <v>69</v>
      </c>
      <c r="AY258" s="160" t="s">
        <v>181</v>
      </c>
    </row>
    <row r="259" spans="2:65" s="12" customFormat="1" ht="11.25" x14ac:dyDescent="0.2">
      <c r="B259" s="153"/>
      <c r="D259" s="138" t="s">
        <v>330</v>
      </c>
      <c r="E259" s="154" t="s">
        <v>19</v>
      </c>
      <c r="F259" s="155" t="s">
        <v>1874</v>
      </c>
      <c r="H259" s="154" t="s">
        <v>19</v>
      </c>
      <c r="I259" s="156"/>
      <c r="L259" s="153"/>
      <c r="M259" s="157"/>
      <c r="T259" s="158"/>
      <c r="AT259" s="154" t="s">
        <v>330</v>
      </c>
      <c r="AU259" s="154" t="s">
        <v>79</v>
      </c>
      <c r="AV259" s="12" t="s">
        <v>77</v>
      </c>
      <c r="AW259" s="12" t="s">
        <v>31</v>
      </c>
      <c r="AX259" s="12" t="s">
        <v>69</v>
      </c>
      <c r="AY259" s="154" t="s">
        <v>181</v>
      </c>
    </row>
    <row r="260" spans="2:65" s="13" customFormat="1" ht="11.25" x14ac:dyDescent="0.2">
      <c r="B260" s="159"/>
      <c r="D260" s="138" t="s">
        <v>330</v>
      </c>
      <c r="E260" s="160" t="s">
        <v>19</v>
      </c>
      <c r="F260" s="161" t="s">
        <v>1875</v>
      </c>
      <c r="H260" s="162">
        <v>9.9540000000000003E-2</v>
      </c>
      <c r="I260" s="163"/>
      <c r="L260" s="159"/>
      <c r="M260" s="164"/>
      <c r="T260" s="165"/>
      <c r="AT260" s="160" t="s">
        <v>330</v>
      </c>
      <c r="AU260" s="160" t="s">
        <v>79</v>
      </c>
      <c r="AV260" s="13" t="s">
        <v>79</v>
      </c>
      <c r="AW260" s="13" t="s">
        <v>31</v>
      </c>
      <c r="AX260" s="13" t="s">
        <v>69</v>
      </c>
      <c r="AY260" s="160" t="s">
        <v>181</v>
      </c>
    </row>
    <row r="261" spans="2:65" s="13" customFormat="1" ht="11.25" x14ac:dyDescent="0.2">
      <c r="B261" s="159"/>
      <c r="D261" s="138" t="s">
        <v>330</v>
      </c>
      <c r="E261" s="160" t="s">
        <v>19</v>
      </c>
      <c r="F261" s="161" t="s">
        <v>1876</v>
      </c>
      <c r="H261" s="162">
        <v>9.9540000000000003E-2</v>
      </c>
      <c r="I261" s="163"/>
      <c r="L261" s="159"/>
      <c r="M261" s="164"/>
      <c r="T261" s="165"/>
      <c r="AT261" s="160" t="s">
        <v>330</v>
      </c>
      <c r="AU261" s="160" t="s">
        <v>79</v>
      </c>
      <c r="AV261" s="13" t="s">
        <v>79</v>
      </c>
      <c r="AW261" s="13" t="s">
        <v>31</v>
      </c>
      <c r="AX261" s="13" t="s">
        <v>69</v>
      </c>
      <c r="AY261" s="160" t="s">
        <v>181</v>
      </c>
    </row>
    <row r="262" spans="2:65" s="13" customFormat="1" ht="11.25" x14ac:dyDescent="0.2">
      <c r="B262" s="159"/>
      <c r="D262" s="138" t="s">
        <v>330</v>
      </c>
      <c r="E262" s="160" t="s">
        <v>19</v>
      </c>
      <c r="F262" s="161" t="s">
        <v>1877</v>
      </c>
      <c r="H262" s="162">
        <v>0.12442</v>
      </c>
      <c r="I262" s="163"/>
      <c r="L262" s="159"/>
      <c r="M262" s="164"/>
      <c r="T262" s="165"/>
      <c r="AT262" s="160" t="s">
        <v>330</v>
      </c>
      <c r="AU262" s="160" t="s">
        <v>79</v>
      </c>
      <c r="AV262" s="13" t="s">
        <v>79</v>
      </c>
      <c r="AW262" s="13" t="s">
        <v>31</v>
      </c>
      <c r="AX262" s="13" t="s">
        <v>69</v>
      </c>
      <c r="AY262" s="160" t="s">
        <v>181</v>
      </c>
    </row>
    <row r="263" spans="2:65" s="13" customFormat="1" ht="11.25" x14ac:dyDescent="0.2">
      <c r="B263" s="159"/>
      <c r="D263" s="138" t="s">
        <v>330</v>
      </c>
      <c r="E263" s="160" t="s">
        <v>19</v>
      </c>
      <c r="F263" s="161" t="s">
        <v>1878</v>
      </c>
      <c r="H263" s="162">
        <v>1.4930699999999999</v>
      </c>
      <c r="I263" s="163"/>
      <c r="L263" s="159"/>
      <c r="M263" s="164"/>
      <c r="T263" s="165"/>
      <c r="AT263" s="160" t="s">
        <v>330</v>
      </c>
      <c r="AU263" s="160" t="s">
        <v>79</v>
      </c>
      <c r="AV263" s="13" t="s">
        <v>79</v>
      </c>
      <c r="AW263" s="13" t="s">
        <v>31</v>
      </c>
      <c r="AX263" s="13" t="s">
        <v>69</v>
      </c>
      <c r="AY263" s="160" t="s">
        <v>181</v>
      </c>
    </row>
    <row r="264" spans="2:65" s="13" customFormat="1" ht="11.25" x14ac:dyDescent="0.2">
      <c r="B264" s="159"/>
      <c r="D264" s="138" t="s">
        <v>330</v>
      </c>
      <c r="E264" s="160" t="s">
        <v>19</v>
      </c>
      <c r="F264" s="161" t="s">
        <v>1879</v>
      </c>
      <c r="H264" s="162">
        <v>1.3686499999999999</v>
      </c>
      <c r="I264" s="163"/>
      <c r="L264" s="159"/>
      <c r="M264" s="164"/>
      <c r="T264" s="165"/>
      <c r="AT264" s="160" t="s">
        <v>330</v>
      </c>
      <c r="AU264" s="160" t="s">
        <v>79</v>
      </c>
      <c r="AV264" s="13" t="s">
        <v>79</v>
      </c>
      <c r="AW264" s="13" t="s">
        <v>31</v>
      </c>
      <c r="AX264" s="13" t="s">
        <v>69</v>
      </c>
      <c r="AY264" s="160" t="s">
        <v>181</v>
      </c>
    </row>
    <row r="265" spans="2:65" s="12" customFormat="1" ht="11.25" x14ac:dyDescent="0.2">
      <c r="B265" s="153"/>
      <c r="D265" s="138" t="s">
        <v>330</v>
      </c>
      <c r="E265" s="154" t="s">
        <v>19</v>
      </c>
      <c r="F265" s="155" t="s">
        <v>1880</v>
      </c>
      <c r="H265" s="154" t="s">
        <v>19</v>
      </c>
      <c r="I265" s="156"/>
      <c r="L265" s="153"/>
      <c r="M265" s="157"/>
      <c r="T265" s="158"/>
      <c r="AT265" s="154" t="s">
        <v>330</v>
      </c>
      <c r="AU265" s="154" t="s">
        <v>79</v>
      </c>
      <c r="AV265" s="12" t="s">
        <v>77</v>
      </c>
      <c r="AW265" s="12" t="s">
        <v>31</v>
      </c>
      <c r="AX265" s="12" t="s">
        <v>69</v>
      </c>
      <c r="AY265" s="154" t="s">
        <v>181</v>
      </c>
    </row>
    <row r="266" spans="2:65" s="13" customFormat="1" ht="11.25" x14ac:dyDescent="0.2">
      <c r="B266" s="159"/>
      <c r="D266" s="138" t="s">
        <v>330</v>
      </c>
      <c r="E266" s="160" t="s">
        <v>19</v>
      </c>
      <c r="F266" s="161" t="s">
        <v>1881</v>
      </c>
      <c r="H266" s="162">
        <v>0.58350000000000002</v>
      </c>
      <c r="I266" s="163"/>
      <c r="L266" s="159"/>
      <c r="M266" s="164"/>
      <c r="T266" s="165"/>
      <c r="AT266" s="160" t="s">
        <v>330</v>
      </c>
      <c r="AU266" s="160" t="s">
        <v>79</v>
      </c>
      <c r="AV266" s="13" t="s">
        <v>79</v>
      </c>
      <c r="AW266" s="13" t="s">
        <v>31</v>
      </c>
      <c r="AX266" s="13" t="s">
        <v>69</v>
      </c>
      <c r="AY266" s="160" t="s">
        <v>181</v>
      </c>
    </row>
    <row r="267" spans="2:65" s="13" customFormat="1" ht="11.25" x14ac:dyDescent="0.2">
      <c r="B267" s="159"/>
      <c r="D267" s="138" t="s">
        <v>330</v>
      </c>
      <c r="E267" s="160" t="s">
        <v>19</v>
      </c>
      <c r="F267" s="161" t="s">
        <v>1882</v>
      </c>
      <c r="H267" s="162">
        <v>0.50014000000000003</v>
      </c>
      <c r="I267" s="163"/>
      <c r="L267" s="159"/>
      <c r="M267" s="164"/>
      <c r="T267" s="165"/>
      <c r="AT267" s="160" t="s">
        <v>330</v>
      </c>
      <c r="AU267" s="160" t="s">
        <v>79</v>
      </c>
      <c r="AV267" s="13" t="s">
        <v>79</v>
      </c>
      <c r="AW267" s="13" t="s">
        <v>31</v>
      </c>
      <c r="AX267" s="13" t="s">
        <v>69</v>
      </c>
      <c r="AY267" s="160" t="s">
        <v>181</v>
      </c>
    </row>
    <row r="268" spans="2:65" s="13" customFormat="1" ht="11.25" x14ac:dyDescent="0.2">
      <c r="B268" s="159"/>
      <c r="D268" s="138" t="s">
        <v>330</v>
      </c>
      <c r="E268" s="160" t="s">
        <v>19</v>
      </c>
      <c r="F268" s="161" t="s">
        <v>1883</v>
      </c>
      <c r="H268" s="162">
        <v>0.25007000000000001</v>
      </c>
      <c r="I268" s="163"/>
      <c r="L268" s="159"/>
      <c r="M268" s="164"/>
      <c r="T268" s="165"/>
      <c r="AT268" s="160" t="s">
        <v>330</v>
      </c>
      <c r="AU268" s="160" t="s">
        <v>79</v>
      </c>
      <c r="AV268" s="13" t="s">
        <v>79</v>
      </c>
      <c r="AW268" s="13" t="s">
        <v>31</v>
      </c>
      <c r="AX268" s="13" t="s">
        <v>69</v>
      </c>
      <c r="AY268" s="160" t="s">
        <v>181</v>
      </c>
    </row>
    <row r="269" spans="2:65" s="13" customFormat="1" ht="11.25" x14ac:dyDescent="0.2">
      <c r="B269" s="159"/>
      <c r="D269" s="138" t="s">
        <v>330</v>
      </c>
      <c r="E269" s="160" t="s">
        <v>19</v>
      </c>
      <c r="F269" s="161" t="s">
        <v>1884</v>
      </c>
      <c r="H269" s="162">
        <v>8.3360000000000004E-2</v>
      </c>
      <c r="I269" s="163"/>
      <c r="L269" s="159"/>
      <c r="M269" s="164"/>
      <c r="T269" s="165"/>
      <c r="AT269" s="160" t="s">
        <v>330</v>
      </c>
      <c r="AU269" s="160" t="s">
        <v>79</v>
      </c>
      <c r="AV269" s="13" t="s">
        <v>79</v>
      </c>
      <c r="AW269" s="13" t="s">
        <v>31</v>
      </c>
      <c r="AX269" s="13" t="s">
        <v>69</v>
      </c>
      <c r="AY269" s="160" t="s">
        <v>181</v>
      </c>
    </row>
    <row r="270" spans="2:65" s="13" customFormat="1" ht="11.25" x14ac:dyDescent="0.2">
      <c r="B270" s="159"/>
      <c r="D270" s="138" t="s">
        <v>330</v>
      </c>
      <c r="E270" s="160" t="s">
        <v>19</v>
      </c>
      <c r="F270" s="161" t="s">
        <v>1885</v>
      </c>
      <c r="H270" s="162">
        <v>8.3360000000000004E-2</v>
      </c>
      <c r="I270" s="163"/>
      <c r="L270" s="159"/>
      <c r="M270" s="164"/>
      <c r="T270" s="165"/>
      <c r="AT270" s="160" t="s">
        <v>330</v>
      </c>
      <c r="AU270" s="160" t="s">
        <v>79</v>
      </c>
      <c r="AV270" s="13" t="s">
        <v>79</v>
      </c>
      <c r="AW270" s="13" t="s">
        <v>31</v>
      </c>
      <c r="AX270" s="13" t="s">
        <v>69</v>
      </c>
      <c r="AY270" s="160" t="s">
        <v>181</v>
      </c>
    </row>
    <row r="271" spans="2:65" s="14" customFormat="1" ht="11.25" x14ac:dyDescent="0.2">
      <c r="B271" s="166"/>
      <c r="D271" s="138" t="s">
        <v>330</v>
      </c>
      <c r="E271" s="167" t="s">
        <v>19</v>
      </c>
      <c r="F271" s="168" t="s">
        <v>333</v>
      </c>
      <c r="H271" s="169">
        <v>8.0859400000000008</v>
      </c>
      <c r="I271" s="170"/>
      <c r="L271" s="166"/>
      <c r="M271" s="171"/>
      <c r="T271" s="172"/>
      <c r="AT271" s="167" t="s">
        <v>330</v>
      </c>
      <c r="AU271" s="167" t="s">
        <v>79</v>
      </c>
      <c r="AV271" s="14" t="s">
        <v>187</v>
      </c>
      <c r="AW271" s="14" t="s">
        <v>31</v>
      </c>
      <c r="AX271" s="14" t="s">
        <v>77</v>
      </c>
      <c r="AY271" s="167" t="s">
        <v>181</v>
      </c>
    </row>
    <row r="272" spans="2:65" s="1" customFormat="1" ht="21.75" customHeight="1" x14ac:dyDescent="0.2">
      <c r="B272" s="32"/>
      <c r="C272" s="125" t="s">
        <v>7</v>
      </c>
      <c r="D272" s="125" t="s">
        <v>182</v>
      </c>
      <c r="E272" s="126" t="s">
        <v>411</v>
      </c>
      <c r="F272" s="127" t="s">
        <v>412</v>
      </c>
      <c r="G272" s="128" t="s">
        <v>326</v>
      </c>
      <c r="H272" s="129">
        <v>7.9339899999999997</v>
      </c>
      <c r="I272" s="130"/>
      <c r="J272" s="131">
        <f>ROUND(I272*H272,2)</f>
        <v>0</v>
      </c>
      <c r="K272" s="127" t="s">
        <v>327</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254</v>
      </c>
    </row>
    <row r="273" spans="2:65" s="1" customFormat="1" ht="11.25" x14ac:dyDescent="0.2">
      <c r="B273" s="32"/>
      <c r="D273" s="151" t="s">
        <v>328</v>
      </c>
      <c r="F273" s="152" t="s">
        <v>413</v>
      </c>
      <c r="I273" s="140"/>
      <c r="L273" s="32"/>
      <c r="M273" s="141"/>
      <c r="T273" s="53"/>
      <c r="AT273" s="17" t="s">
        <v>328</v>
      </c>
      <c r="AU273" s="17" t="s">
        <v>79</v>
      </c>
    </row>
    <row r="274" spans="2:65" s="12" customFormat="1" ht="11.25" x14ac:dyDescent="0.2">
      <c r="B274" s="153"/>
      <c r="D274" s="138" t="s">
        <v>330</v>
      </c>
      <c r="E274" s="154" t="s">
        <v>19</v>
      </c>
      <c r="F274" s="155" t="s">
        <v>409</v>
      </c>
      <c r="H274" s="154" t="s">
        <v>19</v>
      </c>
      <c r="I274" s="156"/>
      <c r="L274" s="153"/>
      <c r="M274" s="157"/>
      <c r="T274" s="158"/>
      <c r="AT274" s="154" t="s">
        <v>330</v>
      </c>
      <c r="AU274" s="154" t="s">
        <v>79</v>
      </c>
      <c r="AV274" s="12" t="s">
        <v>77</v>
      </c>
      <c r="AW274" s="12" t="s">
        <v>31</v>
      </c>
      <c r="AX274" s="12" t="s">
        <v>69</v>
      </c>
      <c r="AY274" s="154" t="s">
        <v>181</v>
      </c>
    </row>
    <row r="275" spans="2:65" s="13" customFormat="1" ht="11.25" x14ac:dyDescent="0.2">
      <c r="B275" s="159"/>
      <c r="D275" s="138" t="s">
        <v>330</v>
      </c>
      <c r="E275" s="160" t="s">
        <v>19</v>
      </c>
      <c r="F275" s="161" t="s">
        <v>1886</v>
      </c>
      <c r="H275" s="162">
        <v>7.9339899999999997</v>
      </c>
      <c r="I275" s="163"/>
      <c r="L275" s="159"/>
      <c r="M275" s="164"/>
      <c r="T275" s="165"/>
      <c r="AT275" s="160" t="s">
        <v>330</v>
      </c>
      <c r="AU275" s="160" t="s">
        <v>79</v>
      </c>
      <c r="AV275" s="13" t="s">
        <v>79</v>
      </c>
      <c r="AW275" s="13" t="s">
        <v>31</v>
      </c>
      <c r="AX275" s="13" t="s">
        <v>69</v>
      </c>
      <c r="AY275" s="160" t="s">
        <v>181</v>
      </c>
    </row>
    <row r="276" spans="2:65" s="14" customFormat="1" ht="11.25" x14ac:dyDescent="0.2">
      <c r="B276" s="166"/>
      <c r="D276" s="138" t="s">
        <v>330</v>
      </c>
      <c r="E276" s="167" t="s">
        <v>19</v>
      </c>
      <c r="F276" s="168" t="s">
        <v>333</v>
      </c>
      <c r="H276" s="169">
        <v>7.9339899999999997</v>
      </c>
      <c r="I276" s="170"/>
      <c r="L276" s="166"/>
      <c r="M276" s="171"/>
      <c r="T276" s="172"/>
      <c r="AT276" s="167" t="s">
        <v>330</v>
      </c>
      <c r="AU276" s="167" t="s">
        <v>79</v>
      </c>
      <c r="AV276" s="14" t="s">
        <v>187</v>
      </c>
      <c r="AW276" s="14" t="s">
        <v>31</v>
      </c>
      <c r="AX276" s="14" t="s">
        <v>77</v>
      </c>
      <c r="AY276" s="167" t="s">
        <v>181</v>
      </c>
    </row>
    <row r="277" spans="2:65" s="1" customFormat="1" ht="21.75" customHeight="1" x14ac:dyDescent="0.2">
      <c r="B277" s="32"/>
      <c r="C277" s="125" t="s">
        <v>222</v>
      </c>
      <c r="D277" s="125" t="s">
        <v>182</v>
      </c>
      <c r="E277" s="126" t="s">
        <v>415</v>
      </c>
      <c r="F277" s="127" t="s">
        <v>416</v>
      </c>
      <c r="G277" s="128" t="s">
        <v>326</v>
      </c>
      <c r="H277" s="129">
        <v>8.0859400000000008</v>
      </c>
      <c r="I277" s="130"/>
      <c r="J277" s="131">
        <f>ROUND(I277*H277,2)</f>
        <v>0</v>
      </c>
      <c r="K277" s="127" t="s">
        <v>327</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258</v>
      </c>
    </row>
    <row r="278" spans="2:65" s="1" customFormat="1" ht="11.25" x14ac:dyDescent="0.2">
      <c r="B278" s="32"/>
      <c r="D278" s="151" t="s">
        <v>328</v>
      </c>
      <c r="F278" s="152" t="s">
        <v>417</v>
      </c>
      <c r="I278" s="140"/>
      <c r="L278" s="32"/>
      <c r="M278" s="141"/>
      <c r="T278" s="53"/>
      <c r="AT278" s="17" t="s">
        <v>328</v>
      </c>
      <c r="AU278" s="17" t="s">
        <v>79</v>
      </c>
    </row>
    <row r="279" spans="2:65" s="12" customFormat="1" ht="11.25" x14ac:dyDescent="0.2">
      <c r="B279" s="153"/>
      <c r="D279" s="138" t="s">
        <v>330</v>
      </c>
      <c r="E279" s="154" t="s">
        <v>19</v>
      </c>
      <c r="F279" s="155" t="s">
        <v>409</v>
      </c>
      <c r="H279" s="154" t="s">
        <v>19</v>
      </c>
      <c r="I279" s="156"/>
      <c r="L279" s="153"/>
      <c r="M279" s="157"/>
      <c r="T279" s="158"/>
      <c r="AT279" s="154" t="s">
        <v>330</v>
      </c>
      <c r="AU279" s="154" t="s">
        <v>79</v>
      </c>
      <c r="AV279" s="12" t="s">
        <v>77</v>
      </c>
      <c r="AW279" s="12" t="s">
        <v>31</v>
      </c>
      <c r="AX279" s="12" t="s">
        <v>69</v>
      </c>
      <c r="AY279" s="154" t="s">
        <v>181</v>
      </c>
    </row>
    <row r="280" spans="2:65" s="13" customFormat="1" ht="11.25" x14ac:dyDescent="0.2">
      <c r="B280" s="159"/>
      <c r="D280" s="138" t="s">
        <v>330</v>
      </c>
      <c r="E280" s="160" t="s">
        <v>19</v>
      </c>
      <c r="F280" s="161" t="s">
        <v>1887</v>
      </c>
      <c r="H280" s="162">
        <v>8.0859400000000008</v>
      </c>
      <c r="I280" s="163"/>
      <c r="L280" s="159"/>
      <c r="M280" s="164"/>
      <c r="T280" s="165"/>
      <c r="AT280" s="160" t="s">
        <v>330</v>
      </c>
      <c r="AU280" s="160" t="s">
        <v>79</v>
      </c>
      <c r="AV280" s="13" t="s">
        <v>79</v>
      </c>
      <c r="AW280" s="13" t="s">
        <v>31</v>
      </c>
      <c r="AX280" s="13" t="s">
        <v>69</v>
      </c>
      <c r="AY280" s="160" t="s">
        <v>181</v>
      </c>
    </row>
    <row r="281" spans="2:65" s="14" customFormat="1" ht="11.25" x14ac:dyDescent="0.2">
      <c r="B281" s="166"/>
      <c r="D281" s="138" t="s">
        <v>330</v>
      </c>
      <c r="E281" s="167" t="s">
        <v>19</v>
      </c>
      <c r="F281" s="168" t="s">
        <v>333</v>
      </c>
      <c r="H281" s="169">
        <v>8.0859400000000008</v>
      </c>
      <c r="I281" s="170"/>
      <c r="L281" s="166"/>
      <c r="M281" s="171"/>
      <c r="T281" s="172"/>
      <c r="AT281" s="167" t="s">
        <v>330</v>
      </c>
      <c r="AU281" s="167" t="s">
        <v>79</v>
      </c>
      <c r="AV281" s="14" t="s">
        <v>187</v>
      </c>
      <c r="AW281" s="14" t="s">
        <v>31</v>
      </c>
      <c r="AX281" s="14" t="s">
        <v>77</v>
      </c>
      <c r="AY281" s="167" t="s">
        <v>181</v>
      </c>
    </row>
    <row r="282" spans="2:65" s="1" customFormat="1" ht="24.2" customHeight="1" x14ac:dyDescent="0.2">
      <c r="B282" s="32"/>
      <c r="C282" s="125" t="s">
        <v>260</v>
      </c>
      <c r="D282" s="125" t="s">
        <v>182</v>
      </c>
      <c r="E282" s="126" t="s">
        <v>424</v>
      </c>
      <c r="F282" s="127" t="s">
        <v>425</v>
      </c>
      <c r="G282" s="128" t="s">
        <v>326</v>
      </c>
      <c r="H282" s="129">
        <v>79.3399</v>
      </c>
      <c r="I282" s="130"/>
      <c r="J282" s="131">
        <f>ROUND(I282*H282,2)</f>
        <v>0</v>
      </c>
      <c r="K282" s="127" t="s">
        <v>327</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263</v>
      </c>
    </row>
    <row r="283" spans="2:65" s="1" customFormat="1" ht="11.25" x14ac:dyDescent="0.2">
      <c r="B283" s="32"/>
      <c r="D283" s="151" t="s">
        <v>328</v>
      </c>
      <c r="F283" s="152" t="s">
        <v>426</v>
      </c>
      <c r="I283" s="140"/>
      <c r="L283" s="32"/>
      <c r="M283" s="141"/>
      <c r="T283" s="53"/>
      <c r="AT283" s="17" t="s">
        <v>328</v>
      </c>
      <c r="AU283" s="17" t="s">
        <v>79</v>
      </c>
    </row>
    <row r="284" spans="2:65" s="12" customFormat="1" ht="11.25" x14ac:dyDescent="0.2">
      <c r="B284" s="153"/>
      <c r="D284" s="138" t="s">
        <v>330</v>
      </c>
      <c r="E284" s="154" t="s">
        <v>19</v>
      </c>
      <c r="F284" s="155" t="s">
        <v>422</v>
      </c>
      <c r="H284" s="154" t="s">
        <v>19</v>
      </c>
      <c r="I284" s="156"/>
      <c r="L284" s="153"/>
      <c r="M284" s="157"/>
      <c r="T284" s="158"/>
      <c r="AT284" s="154" t="s">
        <v>330</v>
      </c>
      <c r="AU284" s="154" t="s">
        <v>79</v>
      </c>
      <c r="AV284" s="12" t="s">
        <v>77</v>
      </c>
      <c r="AW284" s="12" t="s">
        <v>31</v>
      </c>
      <c r="AX284" s="12" t="s">
        <v>69</v>
      </c>
      <c r="AY284" s="154" t="s">
        <v>181</v>
      </c>
    </row>
    <row r="285" spans="2:65" s="13" customFormat="1" ht="11.25" x14ac:dyDescent="0.2">
      <c r="B285" s="159"/>
      <c r="D285" s="138" t="s">
        <v>330</v>
      </c>
      <c r="E285" s="160" t="s">
        <v>19</v>
      </c>
      <c r="F285" s="161" t="s">
        <v>1888</v>
      </c>
      <c r="H285" s="162">
        <v>79.3399</v>
      </c>
      <c r="I285" s="163"/>
      <c r="L285" s="159"/>
      <c r="M285" s="164"/>
      <c r="T285" s="165"/>
      <c r="AT285" s="160" t="s">
        <v>330</v>
      </c>
      <c r="AU285" s="160" t="s">
        <v>79</v>
      </c>
      <c r="AV285" s="13" t="s">
        <v>79</v>
      </c>
      <c r="AW285" s="13" t="s">
        <v>31</v>
      </c>
      <c r="AX285" s="13" t="s">
        <v>69</v>
      </c>
      <c r="AY285" s="160" t="s">
        <v>181</v>
      </c>
    </row>
    <row r="286" spans="2:65" s="14" customFormat="1" ht="11.25" x14ac:dyDescent="0.2">
      <c r="B286" s="166"/>
      <c r="D286" s="138" t="s">
        <v>330</v>
      </c>
      <c r="E286" s="167" t="s">
        <v>19</v>
      </c>
      <c r="F286" s="168" t="s">
        <v>333</v>
      </c>
      <c r="H286" s="169">
        <v>79.3399</v>
      </c>
      <c r="I286" s="170"/>
      <c r="L286" s="166"/>
      <c r="M286" s="171"/>
      <c r="T286" s="172"/>
      <c r="AT286" s="167" t="s">
        <v>330</v>
      </c>
      <c r="AU286" s="167" t="s">
        <v>79</v>
      </c>
      <c r="AV286" s="14" t="s">
        <v>187</v>
      </c>
      <c r="AW286" s="14" t="s">
        <v>31</v>
      </c>
      <c r="AX286" s="14" t="s">
        <v>77</v>
      </c>
      <c r="AY286" s="167" t="s">
        <v>181</v>
      </c>
    </row>
    <row r="287" spans="2:65" s="1" customFormat="1" ht="24.2" customHeight="1" x14ac:dyDescent="0.2">
      <c r="B287" s="32"/>
      <c r="C287" s="125" t="s">
        <v>225</v>
      </c>
      <c r="D287" s="125" t="s">
        <v>182</v>
      </c>
      <c r="E287" s="126" t="s">
        <v>428</v>
      </c>
      <c r="F287" s="127" t="s">
        <v>429</v>
      </c>
      <c r="G287" s="128" t="s">
        <v>326</v>
      </c>
      <c r="H287" s="129">
        <v>80.859399999999994</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266</v>
      </c>
    </row>
    <row r="288" spans="2:65" s="1" customFormat="1" ht="11.25" x14ac:dyDescent="0.2">
      <c r="B288" s="32"/>
      <c r="D288" s="151" t="s">
        <v>328</v>
      </c>
      <c r="F288" s="152" t="s">
        <v>430</v>
      </c>
      <c r="I288" s="140"/>
      <c r="L288" s="32"/>
      <c r="M288" s="141"/>
      <c r="T288" s="53"/>
      <c r="AT288" s="17" t="s">
        <v>328</v>
      </c>
      <c r="AU288" s="17" t="s">
        <v>79</v>
      </c>
    </row>
    <row r="289" spans="2:65" s="12" customFormat="1" ht="11.25" x14ac:dyDescent="0.2">
      <c r="B289" s="153"/>
      <c r="D289" s="138" t="s">
        <v>330</v>
      </c>
      <c r="E289" s="154" t="s">
        <v>19</v>
      </c>
      <c r="F289" s="155" t="s">
        <v>422</v>
      </c>
      <c r="H289" s="154" t="s">
        <v>19</v>
      </c>
      <c r="I289" s="156"/>
      <c r="L289" s="153"/>
      <c r="M289" s="157"/>
      <c r="T289" s="158"/>
      <c r="AT289" s="154" t="s">
        <v>330</v>
      </c>
      <c r="AU289" s="154" t="s">
        <v>79</v>
      </c>
      <c r="AV289" s="12" t="s">
        <v>77</v>
      </c>
      <c r="AW289" s="12" t="s">
        <v>31</v>
      </c>
      <c r="AX289" s="12" t="s">
        <v>69</v>
      </c>
      <c r="AY289" s="154" t="s">
        <v>181</v>
      </c>
    </row>
    <row r="290" spans="2:65" s="13" customFormat="1" ht="11.25" x14ac:dyDescent="0.2">
      <c r="B290" s="159"/>
      <c r="D290" s="138" t="s">
        <v>330</v>
      </c>
      <c r="E290" s="160" t="s">
        <v>19</v>
      </c>
      <c r="F290" s="161" t="s">
        <v>1889</v>
      </c>
      <c r="H290" s="162">
        <v>80.859399999999994</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80.859399999999994</v>
      </c>
      <c r="I291" s="170"/>
      <c r="L291" s="166"/>
      <c r="M291" s="171"/>
      <c r="T291" s="172"/>
      <c r="AT291" s="167" t="s">
        <v>330</v>
      </c>
      <c r="AU291" s="167" t="s">
        <v>79</v>
      </c>
      <c r="AV291" s="14" t="s">
        <v>187</v>
      </c>
      <c r="AW291" s="14" t="s">
        <v>31</v>
      </c>
      <c r="AX291" s="14" t="s">
        <v>77</v>
      </c>
      <c r="AY291" s="167" t="s">
        <v>181</v>
      </c>
    </row>
    <row r="292" spans="2:65" s="1" customFormat="1" ht="16.5" customHeight="1" x14ac:dyDescent="0.2">
      <c r="B292" s="32"/>
      <c r="C292" s="125" t="s">
        <v>267</v>
      </c>
      <c r="D292" s="125" t="s">
        <v>182</v>
      </c>
      <c r="E292" s="126" t="s">
        <v>432</v>
      </c>
      <c r="F292" s="127" t="s">
        <v>433</v>
      </c>
      <c r="G292" s="128" t="s">
        <v>326</v>
      </c>
      <c r="H292" s="129">
        <v>16.019929999999999</v>
      </c>
      <c r="I292" s="130"/>
      <c r="J292" s="131">
        <f>ROUND(I292*H292,2)</f>
        <v>0</v>
      </c>
      <c r="K292" s="127" t="s">
        <v>327</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270</v>
      </c>
    </row>
    <row r="293" spans="2:65" s="1" customFormat="1" ht="11.25" x14ac:dyDescent="0.2">
      <c r="B293" s="32"/>
      <c r="D293" s="151" t="s">
        <v>328</v>
      </c>
      <c r="F293" s="152" t="s">
        <v>434</v>
      </c>
      <c r="I293" s="140"/>
      <c r="L293" s="32"/>
      <c r="M293" s="141"/>
      <c r="T293" s="53"/>
      <c r="AT293" s="17" t="s">
        <v>328</v>
      </c>
      <c r="AU293" s="17" t="s">
        <v>79</v>
      </c>
    </row>
    <row r="294" spans="2:65" s="13" customFormat="1" ht="11.25" x14ac:dyDescent="0.2">
      <c r="B294" s="159"/>
      <c r="D294" s="138" t="s">
        <v>330</v>
      </c>
      <c r="E294" s="160" t="s">
        <v>19</v>
      </c>
      <c r="F294" s="161" t="s">
        <v>1890</v>
      </c>
      <c r="H294" s="162">
        <v>16.019929999999999</v>
      </c>
      <c r="I294" s="163"/>
      <c r="L294" s="159"/>
      <c r="M294" s="164"/>
      <c r="T294" s="165"/>
      <c r="AT294" s="160" t="s">
        <v>330</v>
      </c>
      <c r="AU294" s="160" t="s">
        <v>79</v>
      </c>
      <c r="AV294" s="13" t="s">
        <v>79</v>
      </c>
      <c r="AW294" s="13" t="s">
        <v>31</v>
      </c>
      <c r="AX294" s="13" t="s">
        <v>69</v>
      </c>
      <c r="AY294" s="160" t="s">
        <v>181</v>
      </c>
    </row>
    <row r="295" spans="2:65" s="14" customFormat="1" ht="11.25" x14ac:dyDescent="0.2">
      <c r="B295" s="166"/>
      <c r="D295" s="138" t="s">
        <v>330</v>
      </c>
      <c r="E295" s="167" t="s">
        <v>19</v>
      </c>
      <c r="F295" s="168" t="s">
        <v>333</v>
      </c>
      <c r="H295" s="169">
        <v>16.019929999999999</v>
      </c>
      <c r="I295" s="170"/>
      <c r="L295" s="166"/>
      <c r="M295" s="171"/>
      <c r="T295" s="172"/>
      <c r="AT295" s="167" t="s">
        <v>330</v>
      </c>
      <c r="AU295" s="167" t="s">
        <v>79</v>
      </c>
      <c r="AV295" s="14" t="s">
        <v>187</v>
      </c>
      <c r="AW295" s="14" t="s">
        <v>31</v>
      </c>
      <c r="AX295" s="14" t="s">
        <v>77</v>
      </c>
      <c r="AY295" s="167" t="s">
        <v>181</v>
      </c>
    </row>
    <row r="296" spans="2:65" s="1" customFormat="1" ht="16.5" customHeight="1" x14ac:dyDescent="0.2">
      <c r="B296" s="32"/>
      <c r="C296" s="125" t="s">
        <v>229</v>
      </c>
      <c r="D296" s="125" t="s">
        <v>182</v>
      </c>
      <c r="E296" s="126" t="s">
        <v>436</v>
      </c>
      <c r="F296" s="127" t="s">
        <v>437</v>
      </c>
      <c r="G296" s="128" t="s">
        <v>438</v>
      </c>
      <c r="H296" s="129">
        <v>32.039859999999997</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273</v>
      </c>
    </row>
    <row r="297" spans="2:65" s="1" customFormat="1" ht="11.25" x14ac:dyDescent="0.2">
      <c r="B297" s="32"/>
      <c r="D297" s="151" t="s">
        <v>328</v>
      </c>
      <c r="F297" s="152" t="s">
        <v>439</v>
      </c>
      <c r="I297" s="140"/>
      <c r="L297" s="32"/>
      <c r="M297" s="141"/>
      <c r="T297" s="53"/>
      <c r="AT297" s="17" t="s">
        <v>328</v>
      </c>
      <c r="AU297" s="17" t="s">
        <v>79</v>
      </c>
    </row>
    <row r="298" spans="2:65" s="1" customFormat="1" ht="48.75" x14ac:dyDescent="0.2">
      <c r="B298" s="32"/>
      <c r="D298" s="138" t="s">
        <v>214</v>
      </c>
      <c r="F298" s="139" t="s">
        <v>440</v>
      </c>
      <c r="I298" s="140"/>
      <c r="L298" s="32"/>
      <c r="M298" s="141"/>
      <c r="T298" s="53"/>
      <c r="AT298" s="17" t="s">
        <v>214</v>
      </c>
      <c r="AU298" s="17" t="s">
        <v>79</v>
      </c>
    </row>
    <row r="299" spans="2:65" s="13" customFormat="1" ht="11.25" x14ac:dyDescent="0.2">
      <c r="B299" s="159"/>
      <c r="D299" s="138" t="s">
        <v>330</v>
      </c>
      <c r="E299" s="160" t="s">
        <v>19</v>
      </c>
      <c r="F299" s="161" t="s">
        <v>1891</v>
      </c>
      <c r="H299" s="162">
        <v>32.039859999999997</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32.039859999999997</v>
      </c>
      <c r="I300" s="170"/>
      <c r="L300" s="166"/>
      <c r="M300" s="171"/>
      <c r="T300" s="172"/>
      <c r="AT300" s="167" t="s">
        <v>330</v>
      </c>
      <c r="AU300" s="167" t="s">
        <v>79</v>
      </c>
      <c r="AV300" s="14" t="s">
        <v>187</v>
      </c>
      <c r="AW300" s="14" t="s">
        <v>31</v>
      </c>
      <c r="AX300" s="14" t="s">
        <v>77</v>
      </c>
      <c r="AY300" s="167" t="s">
        <v>181</v>
      </c>
    </row>
    <row r="301" spans="2:65" s="10" customFormat="1" ht="22.9" customHeight="1" x14ac:dyDescent="0.2">
      <c r="B301" s="115"/>
      <c r="D301" s="116" t="s">
        <v>68</v>
      </c>
      <c r="E301" s="149" t="s">
        <v>79</v>
      </c>
      <c r="F301" s="149" t="s">
        <v>1892</v>
      </c>
      <c r="I301" s="118"/>
      <c r="J301" s="150">
        <f>BK301</f>
        <v>0</v>
      </c>
      <c r="L301" s="115"/>
      <c r="M301" s="120"/>
      <c r="P301" s="121">
        <f>SUM(P302:P452)</f>
        <v>0</v>
      </c>
      <c r="R301" s="121">
        <f>SUM(R302:R452)</f>
        <v>0</v>
      </c>
      <c r="T301" s="122">
        <f>SUM(T302:T452)</f>
        <v>0</v>
      </c>
      <c r="AR301" s="116" t="s">
        <v>77</v>
      </c>
      <c r="AT301" s="123" t="s">
        <v>68</v>
      </c>
      <c r="AU301" s="123" t="s">
        <v>77</v>
      </c>
      <c r="AY301" s="116" t="s">
        <v>181</v>
      </c>
      <c r="BK301" s="124">
        <f>SUM(BK302:BK452)</f>
        <v>0</v>
      </c>
    </row>
    <row r="302" spans="2:65" s="1" customFormat="1" ht="16.5" customHeight="1" x14ac:dyDescent="0.2">
      <c r="B302" s="32"/>
      <c r="C302" s="125" t="s">
        <v>274</v>
      </c>
      <c r="D302" s="125" t="s">
        <v>182</v>
      </c>
      <c r="E302" s="126" t="s">
        <v>1893</v>
      </c>
      <c r="F302" s="127" t="s">
        <v>1894</v>
      </c>
      <c r="G302" s="128" t="s">
        <v>636</v>
      </c>
      <c r="H302" s="129">
        <v>129.47</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277</v>
      </c>
    </row>
    <row r="303" spans="2:65" s="1" customFormat="1" ht="11.25" x14ac:dyDescent="0.2">
      <c r="B303" s="32"/>
      <c r="D303" s="151" t="s">
        <v>328</v>
      </c>
      <c r="F303" s="152" t="s">
        <v>1895</v>
      </c>
      <c r="I303" s="140"/>
      <c r="L303" s="32"/>
      <c r="M303" s="141"/>
      <c r="T303" s="53"/>
      <c r="AT303" s="17" t="s">
        <v>328</v>
      </c>
      <c r="AU303" s="17" t="s">
        <v>79</v>
      </c>
    </row>
    <row r="304" spans="2:65" s="1" customFormat="1" ht="19.5" x14ac:dyDescent="0.2">
      <c r="B304" s="32"/>
      <c r="D304" s="138" t="s">
        <v>214</v>
      </c>
      <c r="F304" s="139" t="s">
        <v>1896</v>
      </c>
      <c r="I304" s="140"/>
      <c r="L304" s="32"/>
      <c r="M304" s="141"/>
      <c r="T304" s="53"/>
      <c r="AT304" s="17" t="s">
        <v>214</v>
      </c>
      <c r="AU304" s="17" t="s">
        <v>79</v>
      </c>
    </row>
    <row r="305" spans="2:65" s="12" customFormat="1" ht="11.25" x14ac:dyDescent="0.2">
      <c r="B305" s="153"/>
      <c r="D305" s="138" t="s">
        <v>330</v>
      </c>
      <c r="E305" s="154" t="s">
        <v>19</v>
      </c>
      <c r="F305" s="155" t="s">
        <v>1897</v>
      </c>
      <c r="H305" s="154" t="s">
        <v>19</v>
      </c>
      <c r="I305" s="156"/>
      <c r="L305" s="153"/>
      <c r="M305" s="157"/>
      <c r="T305" s="158"/>
      <c r="AT305" s="154" t="s">
        <v>330</v>
      </c>
      <c r="AU305" s="154" t="s">
        <v>79</v>
      </c>
      <c r="AV305" s="12" t="s">
        <v>77</v>
      </c>
      <c r="AW305" s="12" t="s">
        <v>31</v>
      </c>
      <c r="AX305" s="12" t="s">
        <v>69</v>
      </c>
      <c r="AY305" s="154" t="s">
        <v>181</v>
      </c>
    </row>
    <row r="306" spans="2:65" s="13" customFormat="1" ht="11.25" x14ac:dyDescent="0.2">
      <c r="B306" s="159"/>
      <c r="D306" s="138" t="s">
        <v>330</v>
      </c>
      <c r="E306" s="160" t="s">
        <v>19</v>
      </c>
      <c r="F306" s="161" t="s">
        <v>1898</v>
      </c>
      <c r="H306" s="162">
        <v>129.47</v>
      </c>
      <c r="I306" s="163"/>
      <c r="L306" s="159"/>
      <c r="M306" s="164"/>
      <c r="T306" s="165"/>
      <c r="AT306" s="160" t="s">
        <v>330</v>
      </c>
      <c r="AU306" s="160" t="s">
        <v>79</v>
      </c>
      <c r="AV306" s="13" t="s">
        <v>79</v>
      </c>
      <c r="AW306" s="13" t="s">
        <v>31</v>
      </c>
      <c r="AX306" s="13" t="s">
        <v>69</v>
      </c>
      <c r="AY306" s="160" t="s">
        <v>181</v>
      </c>
    </row>
    <row r="307" spans="2:65" s="14" customFormat="1" ht="11.25" x14ac:dyDescent="0.2">
      <c r="B307" s="166"/>
      <c r="D307" s="138" t="s">
        <v>330</v>
      </c>
      <c r="E307" s="167" t="s">
        <v>19</v>
      </c>
      <c r="F307" s="168" t="s">
        <v>333</v>
      </c>
      <c r="H307" s="169">
        <v>129.47</v>
      </c>
      <c r="I307" s="170"/>
      <c r="L307" s="166"/>
      <c r="M307" s="171"/>
      <c r="T307" s="172"/>
      <c r="AT307" s="167" t="s">
        <v>330</v>
      </c>
      <c r="AU307" s="167" t="s">
        <v>79</v>
      </c>
      <c r="AV307" s="14" t="s">
        <v>187</v>
      </c>
      <c r="AW307" s="14" t="s">
        <v>31</v>
      </c>
      <c r="AX307" s="14" t="s">
        <v>77</v>
      </c>
      <c r="AY307" s="167" t="s">
        <v>181</v>
      </c>
    </row>
    <row r="308" spans="2:65" s="1" customFormat="1" ht="21.75" customHeight="1" x14ac:dyDescent="0.2">
      <c r="B308" s="32"/>
      <c r="C308" s="125" t="s">
        <v>232</v>
      </c>
      <c r="D308" s="125" t="s">
        <v>182</v>
      </c>
      <c r="E308" s="126" t="s">
        <v>1899</v>
      </c>
      <c r="F308" s="127" t="s">
        <v>1900</v>
      </c>
      <c r="G308" s="128" t="s">
        <v>519</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187</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280</v>
      </c>
    </row>
    <row r="309" spans="2:65" s="1" customFormat="1" ht="19.5" x14ac:dyDescent="0.2">
      <c r="B309" s="32"/>
      <c r="D309" s="138" t="s">
        <v>214</v>
      </c>
      <c r="F309" s="139" t="s">
        <v>1901</v>
      </c>
      <c r="I309" s="140"/>
      <c r="L309" s="32"/>
      <c r="M309" s="141"/>
      <c r="T309" s="53"/>
      <c r="AT309" s="17" t="s">
        <v>214</v>
      </c>
      <c r="AU309" s="17" t="s">
        <v>79</v>
      </c>
    </row>
    <row r="310" spans="2:65" s="13" customFormat="1" ht="11.25" x14ac:dyDescent="0.2">
      <c r="B310" s="159"/>
      <c r="D310" s="138" t="s">
        <v>330</v>
      </c>
      <c r="E310" s="160" t="s">
        <v>19</v>
      </c>
      <c r="F310" s="161" t="s">
        <v>1902</v>
      </c>
      <c r="H310" s="162">
        <v>2</v>
      </c>
      <c r="I310" s="163"/>
      <c r="L310" s="159"/>
      <c r="M310" s="164"/>
      <c r="T310" s="165"/>
      <c r="AT310" s="160" t="s">
        <v>330</v>
      </c>
      <c r="AU310" s="160" t="s">
        <v>79</v>
      </c>
      <c r="AV310" s="13" t="s">
        <v>79</v>
      </c>
      <c r="AW310" s="13" t="s">
        <v>31</v>
      </c>
      <c r="AX310" s="13" t="s">
        <v>69</v>
      </c>
      <c r="AY310" s="160" t="s">
        <v>181</v>
      </c>
    </row>
    <row r="311" spans="2:65" s="14" customFormat="1" ht="11.25" x14ac:dyDescent="0.2">
      <c r="B311" s="166"/>
      <c r="D311" s="138" t="s">
        <v>330</v>
      </c>
      <c r="E311" s="167" t="s">
        <v>19</v>
      </c>
      <c r="F311" s="168" t="s">
        <v>333</v>
      </c>
      <c r="H311" s="169">
        <v>2</v>
      </c>
      <c r="I311" s="170"/>
      <c r="L311" s="166"/>
      <c r="M311" s="171"/>
      <c r="T311" s="172"/>
      <c r="AT311" s="167" t="s">
        <v>330</v>
      </c>
      <c r="AU311" s="167" t="s">
        <v>79</v>
      </c>
      <c r="AV311" s="14" t="s">
        <v>187</v>
      </c>
      <c r="AW311" s="14" t="s">
        <v>31</v>
      </c>
      <c r="AX311" s="14" t="s">
        <v>77</v>
      </c>
      <c r="AY311" s="167" t="s">
        <v>181</v>
      </c>
    </row>
    <row r="312" spans="2:65" s="1" customFormat="1" ht="16.5" customHeight="1" x14ac:dyDescent="0.2">
      <c r="B312" s="32"/>
      <c r="C312" s="125" t="s">
        <v>281</v>
      </c>
      <c r="D312" s="125" t="s">
        <v>182</v>
      </c>
      <c r="E312" s="126" t="s">
        <v>1903</v>
      </c>
      <c r="F312" s="127" t="s">
        <v>1904</v>
      </c>
      <c r="G312" s="128" t="s">
        <v>510</v>
      </c>
      <c r="H312" s="129">
        <v>47.08</v>
      </c>
      <c r="I312" s="130"/>
      <c r="J312" s="131">
        <f>ROUND(I312*H312,2)</f>
        <v>0</v>
      </c>
      <c r="K312" s="127" t="s">
        <v>327</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284</v>
      </c>
    </row>
    <row r="313" spans="2:65" s="1" customFormat="1" ht="11.25" x14ac:dyDescent="0.2">
      <c r="B313" s="32"/>
      <c r="D313" s="151" t="s">
        <v>328</v>
      </c>
      <c r="F313" s="152" t="s">
        <v>1905</v>
      </c>
      <c r="I313" s="140"/>
      <c r="L313" s="32"/>
      <c r="M313" s="141"/>
      <c r="T313" s="53"/>
      <c r="AT313" s="17" t="s">
        <v>328</v>
      </c>
      <c r="AU313" s="17" t="s">
        <v>79</v>
      </c>
    </row>
    <row r="314" spans="2:65" s="13" customFormat="1" ht="11.25" x14ac:dyDescent="0.2">
      <c r="B314" s="159"/>
      <c r="D314" s="138" t="s">
        <v>330</v>
      </c>
      <c r="E314" s="160" t="s">
        <v>19</v>
      </c>
      <c r="F314" s="161" t="s">
        <v>1906</v>
      </c>
      <c r="H314" s="162">
        <v>47.08</v>
      </c>
      <c r="I314" s="163"/>
      <c r="L314" s="159"/>
      <c r="M314" s="164"/>
      <c r="T314" s="165"/>
      <c r="AT314" s="160" t="s">
        <v>330</v>
      </c>
      <c r="AU314" s="160" t="s">
        <v>79</v>
      </c>
      <c r="AV314" s="13" t="s">
        <v>79</v>
      </c>
      <c r="AW314" s="13" t="s">
        <v>31</v>
      </c>
      <c r="AX314" s="13" t="s">
        <v>69</v>
      </c>
      <c r="AY314" s="160" t="s">
        <v>181</v>
      </c>
    </row>
    <row r="315" spans="2:65" s="14" customFormat="1" ht="11.25" x14ac:dyDescent="0.2">
      <c r="B315" s="166"/>
      <c r="D315" s="138" t="s">
        <v>330</v>
      </c>
      <c r="E315" s="167" t="s">
        <v>19</v>
      </c>
      <c r="F315" s="168" t="s">
        <v>333</v>
      </c>
      <c r="H315" s="169">
        <v>47.08</v>
      </c>
      <c r="I315" s="170"/>
      <c r="L315" s="166"/>
      <c r="M315" s="171"/>
      <c r="T315" s="172"/>
      <c r="AT315" s="167" t="s">
        <v>330</v>
      </c>
      <c r="AU315" s="167" t="s">
        <v>79</v>
      </c>
      <c r="AV315" s="14" t="s">
        <v>187</v>
      </c>
      <c r="AW315" s="14" t="s">
        <v>31</v>
      </c>
      <c r="AX315" s="14" t="s">
        <v>77</v>
      </c>
      <c r="AY315" s="167" t="s">
        <v>181</v>
      </c>
    </row>
    <row r="316" spans="2:65" s="1" customFormat="1" ht="16.5" customHeight="1" x14ac:dyDescent="0.2">
      <c r="B316" s="32"/>
      <c r="C316" s="176" t="s">
        <v>236</v>
      </c>
      <c r="D316" s="176" t="s">
        <v>1794</v>
      </c>
      <c r="E316" s="177" t="s">
        <v>1907</v>
      </c>
      <c r="F316" s="178" t="s">
        <v>1908</v>
      </c>
      <c r="G316" s="179" t="s">
        <v>510</v>
      </c>
      <c r="H316" s="180">
        <v>54.142000000000003</v>
      </c>
      <c r="I316" s="181"/>
      <c r="J316" s="182">
        <f>ROUND(I316*H316,2)</f>
        <v>0</v>
      </c>
      <c r="K316" s="178" t="s">
        <v>327</v>
      </c>
      <c r="L316" s="183"/>
      <c r="M316" s="184" t="s">
        <v>19</v>
      </c>
      <c r="N316" s="185" t="s">
        <v>40</v>
      </c>
      <c r="P316" s="134">
        <f>O316*H316</f>
        <v>0</v>
      </c>
      <c r="Q316" s="134">
        <v>0</v>
      </c>
      <c r="R316" s="134">
        <f>Q316*H316</f>
        <v>0</v>
      </c>
      <c r="S316" s="134">
        <v>0</v>
      </c>
      <c r="T316" s="135">
        <f>S316*H316</f>
        <v>0</v>
      </c>
      <c r="AR316" s="136" t="s">
        <v>196</v>
      </c>
      <c r="AT316" s="136" t="s">
        <v>1794</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288</v>
      </c>
    </row>
    <row r="317" spans="2:65" s="13" customFormat="1" ht="11.25" x14ac:dyDescent="0.2">
      <c r="B317" s="159"/>
      <c r="D317" s="138" t="s">
        <v>330</v>
      </c>
      <c r="E317" s="160" t="s">
        <v>19</v>
      </c>
      <c r="F317" s="161" t="s">
        <v>1909</v>
      </c>
      <c r="H317" s="162">
        <v>54.142000000000003</v>
      </c>
      <c r="I317" s="163"/>
      <c r="L317" s="159"/>
      <c r="M317" s="164"/>
      <c r="T317" s="165"/>
      <c r="AT317" s="160" t="s">
        <v>330</v>
      </c>
      <c r="AU317" s="160" t="s">
        <v>79</v>
      </c>
      <c r="AV317" s="13" t="s">
        <v>79</v>
      </c>
      <c r="AW317" s="13" t="s">
        <v>31</v>
      </c>
      <c r="AX317" s="13" t="s">
        <v>69</v>
      </c>
      <c r="AY317" s="160" t="s">
        <v>181</v>
      </c>
    </row>
    <row r="318" spans="2:65" s="14" customFormat="1" ht="11.25" x14ac:dyDescent="0.2">
      <c r="B318" s="166"/>
      <c r="D318" s="138" t="s">
        <v>330</v>
      </c>
      <c r="E318" s="167" t="s">
        <v>19</v>
      </c>
      <c r="F318" s="168" t="s">
        <v>333</v>
      </c>
      <c r="H318" s="169">
        <v>54.142000000000003</v>
      </c>
      <c r="I318" s="170"/>
      <c r="L318" s="166"/>
      <c r="M318" s="171"/>
      <c r="T318" s="172"/>
      <c r="AT318" s="167" t="s">
        <v>330</v>
      </c>
      <c r="AU318" s="167" t="s">
        <v>79</v>
      </c>
      <c r="AV318" s="14" t="s">
        <v>187</v>
      </c>
      <c r="AW318" s="14" t="s">
        <v>31</v>
      </c>
      <c r="AX318" s="14" t="s">
        <v>77</v>
      </c>
      <c r="AY318" s="167" t="s">
        <v>181</v>
      </c>
    </row>
    <row r="319" spans="2:65" s="1" customFormat="1" ht="16.5" customHeight="1" x14ac:dyDescent="0.2">
      <c r="B319" s="32"/>
      <c r="C319" s="125" t="s">
        <v>290</v>
      </c>
      <c r="D319" s="125" t="s">
        <v>182</v>
      </c>
      <c r="E319" s="126" t="s">
        <v>1910</v>
      </c>
      <c r="F319" s="127" t="s">
        <v>1911</v>
      </c>
      <c r="G319" s="128" t="s">
        <v>636</v>
      </c>
      <c r="H319" s="129">
        <v>12.1</v>
      </c>
      <c r="I319" s="130"/>
      <c r="J319" s="131">
        <f>ROUND(I319*H319,2)</f>
        <v>0</v>
      </c>
      <c r="K319" s="127" t="s">
        <v>327</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293</v>
      </c>
    </row>
    <row r="320" spans="2:65" s="1" customFormat="1" ht="11.25" x14ac:dyDescent="0.2">
      <c r="B320" s="32"/>
      <c r="D320" s="151" t="s">
        <v>328</v>
      </c>
      <c r="F320" s="152" t="s">
        <v>1912</v>
      </c>
      <c r="I320" s="140"/>
      <c r="L320" s="32"/>
      <c r="M320" s="141"/>
      <c r="T320" s="53"/>
      <c r="AT320" s="17" t="s">
        <v>328</v>
      </c>
      <c r="AU320" s="17" t="s">
        <v>79</v>
      </c>
    </row>
    <row r="321" spans="2:65" s="12" customFormat="1" ht="11.25" x14ac:dyDescent="0.2">
      <c r="B321" s="153"/>
      <c r="D321" s="138" t="s">
        <v>330</v>
      </c>
      <c r="E321" s="154" t="s">
        <v>19</v>
      </c>
      <c r="F321" s="155" t="s">
        <v>1913</v>
      </c>
      <c r="H321" s="154" t="s">
        <v>19</v>
      </c>
      <c r="I321" s="156"/>
      <c r="L321" s="153"/>
      <c r="M321" s="157"/>
      <c r="T321" s="158"/>
      <c r="AT321" s="154" t="s">
        <v>330</v>
      </c>
      <c r="AU321" s="154" t="s">
        <v>79</v>
      </c>
      <c r="AV321" s="12" t="s">
        <v>77</v>
      </c>
      <c r="AW321" s="12" t="s">
        <v>31</v>
      </c>
      <c r="AX321" s="12" t="s">
        <v>69</v>
      </c>
      <c r="AY321" s="154" t="s">
        <v>181</v>
      </c>
    </row>
    <row r="322" spans="2:65" s="13" customFormat="1" ht="11.25" x14ac:dyDescent="0.2">
      <c r="B322" s="159"/>
      <c r="D322" s="138" t="s">
        <v>330</v>
      </c>
      <c r="E322" s="160" t="s">
        <v>19</v>
      </c>
      <c r="F322" s="161" t="s">
        <v>1914</v>
      </c>
      <c r="H322" s="162">
        <v>12.1</v>
      </c>
      <c r="I322" s="163"/>
      <c r="L322" s="159"/>
      <c r="M322" s="164"/>
      <c r="T322" s="165"/>
      <c r="AT322" s="160" t="s">
        <v>330</v>
      </c>
      <c r="AU322" s="160" t="s">
        <v>79</v>
      </c>
      <c r="AV322" s="13" t="s">
        <v>79</v>
      </c>
      <c r="AW322" s="13" t="s">
        <v>31</v>
      </c>
      <c r="AX322" s="13" t="s">
        <v>69</v>
      </c>
      <c r="AY322" s="160" t="s">
        <v>181</v>
      </c>
    </row>
    <row r="323" spans="2:65" s="14" customFormat="1" ht="11.25" x14ac:dyDescent="0.2">
      <c r="B323" s="166"/>
      <c r="D323" s="138" t="s">
        <v>330</v>
      </c>
      <c r="E323" s="167" t="s">
        <v>19</v>
      </c>
      <c r="F323" s="168" t="s">
        <v>333</v>
      </c>
      <c r="H323" s="169">
        <v>12.1</v>
      </c>
      <c r="I323" s="170"/>
      <c r="L323" s="166"/>
      <c r="M323" s="171"/>
      <c r="T323" s="172"/>
      <c r="AT323" s="167" t="s">
        <v>330</v>
      </c>
      <c r="AU323" s="167" t="s">
        <v>79</v>
      </c>
      <c r="AV323" s="14" t="s">
        <v>187</v>
      </c>
      <c r="AW323" s="14" t="s">
        <v>31</v>
      </c>
      <c r="AX323" s="14" t="s">
        <v>77</v>
      </c>
      <c r="AY323" s="167" t="s">
        <v>181</v>
      </c>
    </row>
    <row r="324" spans="2:65" s="1" customFormat="1" ht="16.5" customHeight="1" x14ac:dyDescent="0.2">
      <c r="B324" s="32"/>
      <c r="C324" s="125" t="s">
        <v>239</v>
      </c>
      <c r="D324" s="125" t="s">
        <v>182</v>
      </c>
      <c r="E324" s="126" t="s">
        <v>1915</v>
      </c>
      <c r="F324" s="127" t="s">
        <v>1916</v>
      </c>
      <c r="G324" s="128" t="s">
        <v>519</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478</v>
      </c>
    </row>
    <row r="325" spans="2:65" s="1" customFormat="1" ht="19.5" x14ac:dyDescent="0.2">
      <c r="B325" s="32"/>
      <c r="D325" s="138" t="s">
        <v>214</v>
      </c>
      <c r="F325" s="139" t="s">
        <v>1917</v>
      </c>
      <c r="I325" s="140"/>
      <c r="L325" s="32"/>
      <c r="M325" s="141"/>
      <c r="T325" s="53"/>
      <c r="AT325" s="17" t="s">
        <v>214</v>
      </c>
      <c r="AU325" s="17" t="s">
        <v>79</v>
      </c>
    </row>
    <row r="326" spans="2:65" s="12" customFormat="1" ht="11.25" x14ac:dyDescent="0.2">
      <c r="B326" s="153"/>
      <c r="D326" s="138" t="s">
        <v>330</v>
      </c>
      <c r="E326" s="154" t="s">
        <v>19</v>
      </c>
      <c r="F326" s="155" t="s">
        <v>1918</v>
      </c>
      <c r="H326" s="154" t="s">
        <v>19</v>
      </c>
      <c r="I326" s="156"/>
      <c r="L326" s="153"/>
      <c r="M326" s="157"/>
      <c r="T326" s="158"/>
      <c r="AT326" s="154" t="s">
        <v>330</v>
      </c>
      <c r="AU326" s="154" t="s">
        <v>79</v>
      </c>
      <c r="AV326" s="12" t="s">
        <v>77</v>
      </c>
      <c r="AW326" s="12" t="s">
        <v>31</v>
      </c>
      <c r="AX326" s="12" t="s">
        <v>69</v>
      </c>
      <c r="AY326" s="154" t="s">
        <v>181</v>
      </c>
    </row>
    <row r="327" spans="2:65" s="13" customFormat="1" ht="11.25" x14ac:dyDescent="0.2">
      <c r="B327" s="159"/>
      <c r="D327" s="138" t="s">
        <v>330</v>
      </c>
      <c r="E327" s="160" t="s">
        <v>19</v>
      </c>
      <c r="F327" s="161" t="s">
        <v>1919</v>
      </c>
      <c r="H327" s="162">
        <v>2</v>
      </c>
      <c r="I327" s="163"/>
      <c r="L327" s="159"/>
      <c r="M327" s="164"/>
      <c r="T327" s="165"/>
      <c r="AT327" s="160" t="s">
        <v>330</v>
      </c>
      <c r="AU327" s="160" t="s">
        <v>79</v>
      </c>
      <c r="AV327" s="13" t="s">
        <v>79</v>
      </c>
      <c r="AW327" s="13" t="s">
        <v>31</v>
      </c>
      <c r="AX327" s="13" t="s">
        <v>69</v>
      </c>
      <c r="AY327" s="160" t="s">
        <v>181</v>
      </c>
    </row>
    <row r="328" spans="2:65" s="14" customFormat="1" ht="11.25" x14ac:dyDescent="0.2">
      <c r="B328" s="166"/>
      <c r="D328" s="138" t="s">
        <v>330</v>
      </c>
      <c r="E328" s="167" t="s">
        <v>19</v>
      </c>
      <c r="F328" s="168" t="s">
        <v>333</v>
      </c>
      <c r="H328" s="169">
        <v>2</v>
      </c>
      <c r="I328" s="170"/>
      <c r="L328" s="166"/>
      <c r="M328" s="171"/>
      <c r="T328" s="172"/>
      <c r="AT328" s="167" t="s">
        <v>330</v>
      </c>
      <c r="AU328" s="167" t="s">
        <v>79</v>
      </c>
      <c r="AV328" s="14" t="s">
        <v>187</v>
      </c>
      <c r="AW328" s="14" t="s">
        <v>31</v>
      </c>
      <c r="AX328" s="14" t="s">
        <v>77</v>
      </c>
      <c r="AY328" s="167" t="s">
        <v>181</v>
      </c>
    </row>
    <row r="329" spans="2:65" s="1" customFormat="1" ht="21.75" customHeight="1" x14ac:dyDescent="0.2">
      <c r="B329" s="32"/>
      <c r="C329" s="125" t="s">
        <v>481</v>
      </c>
      <c r="D329" s="125" t="s">
        <v>182</v>
      </c>
      <c r="E329" s="126" t="s">
        <v>1920</v>
      </c>
      <c r="F329" s="127" t="s">
        <v>1921</v>
      </c>
      <c r="G329" s="128" t="s">
        <v>636</v>
      </c>
      <c r="H329" s="129">
        <v>233.4</v>
      </c>
      <c r="I329" s="130"/>
      <c r="J329" s="131">
        <f>ROUND(I329*H329,2)</f>
        <v>0</v>
      </c>
      <c r="K329" s="127" t="s">
        <v>327</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484</v>
      </c>
    </row>
    <row r="330" spans="2:65" s="1" customFormat="1" ht="11.25" x14ac:dyDescent="0.2">
      <c r="B330" s="32"/>
      <c r="D330" s="151" t="s">
        <v>328</v>
      </c>
      <c r="F330" s="152" t="s">
        <v>1922</v>
      </c>
      <c r="I330" s="140"/>
      <c r="L330" s="32"/>
      <c r="M330" s="141"/>
      <c r="T330" s="53"/>
      <c r="AT330" s="17" t="s">
        <v>328</v>
      </c>
      <c r="AU330" s="17" t="s">
        <v>79</v>
      </c>
    </row>
    <row r="331" spans="2:65" s="12" customFormat="1" ht="11.25" x14ac:dyDescent="0.2">
      <c r="B331" s="153"/>
      <c r="D331" s="138" t="s">
        <v>330</v>
      </c>
      <c r="E331" s="154" t="s">
        <v>19</v>
      </c>
      <c r="F331" s="155" t="s">
        <v>1923</v>
      </c>
      <c r="H331" s="154" t="s">
        <v>19</v>
      </c>
      <c r="I331" s="156"/>
      <c r="L331" s="153"/>
      <c r="M331" s="157"/>
      <c r="T331" s="158"/>
      <c r="AT331" s="154" t="s">
        <v>330</v>
      </c>
      <c r="AU331" s="154" t="s">
        <v>79</v>
      </c>
      <c r="AV331" s="12" t="s">
        <v>77</v>
      </c>
      <c r="AW331" s="12" t="s">
        <v>31</v>
      </c>
      <c r="AX331" s="12" t="s">
        <v>69</v>
      </c>
      <c r="AY331" s="154" t="s">
        <v>181</v>
      </c>
    </row>
    <row r="332" spans="2:65" s="13" customFormat="1" ht="11.25" x14ac:dyDescent="0.2">
      <c r="B332" s="159"/>
      <c r="D332" s="138" t="s">
        <v>330</v>
      </c>
      <c r="E332" s="160" t="s">
        <v>19</v>
      </c>
      <c r="F332" s="161" t="s">
        <v>1924</v>
      </c>
      <c r="H332" s="162">
        <v>122.4</v>
      </c>
      <c r="I332" s="163"/>
      <c r="L332" s="159"/>
      <c r="M332" s="164"/>
      <c r="T332" s="165"/>
      <c r="AT332" s="160" t="s">
        <v>330</v>
      </c>
      <c r="AU332" s="160" t="s">
        <v>79</v>
      </c>
      <c r="AV332" s="13" t="s">
        <v>79</v>
      </c>
      <c r="AW332" s="13" t="s">
        <v>31</v>
      </c>
      <c r="AX332" s="13" t="s">
        <v>69</v>
      </c>
      <c r="AY332" s="160" t="s">
        <v>181</v>
      </c>
    </row>
    <row r="333" spans="2:65" s="12" customFormat="1" ht="11.25" x14ac:dyDescent="0.2">
      <c r="B333" s="153"/>
      <c r="D333" s="138" t="s">
        <v>330</v>
      </c>
      <c r="E333" s="154" t="s">
        <v>19</v>
      </c>
      <c r="F333" s="155" t="s">
        <v>1925</v>
      </c>
      <c r="H333" s="154" t="s">
        <v>19</v>
      </c>
      <c r="I333" s="156"/>
      <c r="L333" s="153"/>
      <c r="M333" s="157"/>
      <c r="T333" s="158"/>
      <c r="AT333" s="154" t="s">
        <v>330</v>
      </c>
      <c r="AU333" s="154" t="s">
        <v>79</v>
      </c>
      <c r="AV333" s="12" t="s">
        <v>77</v>
      </c>
      <c r="AW333" s="12" t="s">
        <v>31</v>
      </c>
      <c r="AX333" s="12" t="s">
        <v>69</v>
      </c>
      <c r="AY333" s="154" t="s">
        <v>181</v>
      </c>
    </row>
    <row r="334" spans="2:65" s="13" customFormat="1" ht="11.25" x14ac:dyDescent="0.2">
      <c r="B334" s="159"/>
      <c r="D334" s="138" t="s">
        <v>330</v>
      </c>
      <c r="E334" s="160" t="s">
        <v>19</v>
      </c>
      <c r="F334" s="161" t="s">
        <v>1926</v>
      </c>
      <c r="H334" s="162">
        <v>111</v>
      </c>
      <c r="I334" s="163"/>
      <c r="L334" s="159"/>
      <c r="M334" s="164"/>
      <c r="T334" s="165"/>
      <c r="AT334" s="160" t="s">
        <v>330</v>
      </c>
      <c r="AU334" s="160" t="s">
        <v>79</v>
      </c>
      <c r="AV334" s="13" t="s">
        <v>79</v>
      </c>
      <c r="AW334" s="13" t="s">
        <v>31</v>
      </c>
      <c r="AX334" s="13" t="s">
        <v>69</v>
      </c>
      <c r="AY334" s="160" t="s">
        <v>181</v>
      </c>
    </row>
    <row r="335" spans="2:65" s="14" customFormat="1" ht="11.25" x14ac:dyDescent="0.2">
      <c r="B335" s="166"/>
      <c r="D335" s="138" t="s">
        <v>330</v>
      </c>
      <c r="E335" s="167" t="s">
        <v>19</v>
      </c>
      <c r="F335" s="168" t="s">
        <v>333</v>
      </c>
      <c r="H335" s="169">
        <v>233.4</v>
      </c>
      <c r="I335" s="170"/>
      <c r="L335" s="166"/>
      <c r="M335" s="171"/>
      <c r="T335" s="172"/>
      <c r="AT335" s="167" t="s">
        <v>330</v>
      </c>
      <c r="AU335" s="167" t="s">
        <v>79</v>
      </c>
      <c r="AV335" s="14" t="s">
        <v>187</v>
      </c>
      <c r="AW335" s="14" t="s">
        <v>31</v>
      </c>
      <c r="AX335" s="14" t="s">
        <v>77</v>
      </c>
      <c r="AY335" s="167" t="s">
        <v>181</v>
      </c>
    </row>
    <row r="336" spans="2:65" s="1" customFormat="1" ht="21.75" customHeight="1" x14ac:dyDescent="0.2">
      <c r="B336" s="32"/>
      <c r="C336" s="125" t="s">
        <v>407</v>
      </c>
      <c r="D336" s="125" t="s">
        <v>182</v>
      </c>
      <c r="E336" s="126" t="s">
        <v>1927</v>
      </c>
      <c r="F336" s="127" t="s">
        <v>1928</v>
      </c>
      <c r="G336" s="128" t="s">
        <v>636</v>
      </c>
      <c r="H336" s="129">
        <v>467.6</v>
      </c>
      <c r="I336" s="130"/>
      <c r="J336" s="131">
        <f>ROUND(I336*H336,2)</f>
        <v>0</v>
      </c>
      <c r="K336" s="127" t="s">
        <v>327</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487</v>
      </c>
    </row>
    <row r="337" spans="2:65" s="1" customFormat="1" ht="11.25" x14ac:dyDescent="0.2">
      <c r="B337" s="32"/>
      <c r="D337" s="151" t="s">
        <v>328</v>
      </c>
      <c r="F337" s="152" t="s">
        <v>1929</v>
      </c>
      <c r="I337" s="140"/>
      <c r="L337" s="32"/>
      <c r="M337" s="141"/>
      <c r="T337" s="53"/>
      <c r="AT337" s="17" t="s">
        <v>328</v>
      </c>
      <c r="AU337" s="17" t="s">
        <v>79</v>
      </c>
    </row>
    <row r="338" spans="2:65" s="12" customFormat="1" ht="11.25" x14ac:dyDescent="0.2">
      <c r="B338" s="153"/>
      <c r="D338" s="138" t="s">
        <v>330</v>
      </c>
      <c r="E338" s="154" t="s">
        <v>19</v>
      </c>
      <c r="F338" s="155" t="s">
        <v>1930</v>
      </c>
      <c r="H338" s="154" t="s">
        <v>19</v>
      </c>
      <c r="I338" s="156"/>
      <c r="L338" s="153"/>
      <c r="M338" s="157"/>
      <c r="T338" s="158"/>
      <c r="AT338" s="154" t="s">
        <v>330</v>
      </c>
      <c r="AU338" s="154" t="s">
        <v>79</v>
      </c>
      <c r="AV338" s="12" t="s">
        <v>77</v>
      </c>
      <c r="AW338" s="12" t="s">
        <v>31</v>
      </c>
      <c r="AX338" s="12" t="s">
        <v>69</v>
      </c>
      <c r="AY338" s="154" t="s">
        <v>181</v>
      </c>
    </row>
    <row r="339" spans="2:65" s="13" customFormat="1" ht="11.25" x14ac:dyDescent="0.2">
      <c r="B339" s="159"/>
      <c r="D339" s="138" t="s">
        <v>330</v>
      </c>
      <c r="E339" s="160" t="s">
        <v>19</v>
      </c>
      <c r="F339" s="161" t="s">
        <v>1931</v>
      </c>
      <c r="H339" s="162">
        <v>285.60000000000002</v>
      </c>
      <c r="I339" s="163"/>
      <c r="L339" s="159"/>
      <c r="M339" s="164"/>
      <c r="T339" s="165"/>
      <c r="AT339" s="160" t="s">
        <v>330</v>
      </c>
      <c r="AU339" s="160" t="s">
        <v>79</v>
      </c>
      <c r="AV339" s="13" t="s">
        <v>79</v>
      </c>
      <c r="AW339" s="13" t="s">
        <v>31</v>
      </c>
      <c r="AX339" s="13" t="s">
        <v>69</v>
      </c>
      <c r="AY339" s="160" t="s">
        <v>181</v>
      </c>
    </row>
    <row r="340" spans="2:65" s="12" customFormat="1" ht="11.25" x14ac:dyDescent="0.2">
      <c r="B340" s="153"/>
      <c r="D340" s="138" t="s">
        <v>330</v>
      </c>
      <c r="E340" s="154" t="s">
        <v>19</v>
      </c>
      <c r="F340" s="155" t="s">
        <v>1932</v>
      </c>
      <c r="H340" s="154" t="s">
        <v>19</v>
      </c>
      <c r="I340" s="156"/>
      <c r="L340" s="153"/>
      <c r="M340" s="157"/>
      <c r="T340" s="158"/>
      <c r="AT340" s="154" t="s">
        <v>330</v>
      </c>
      <c r="AU340" s="154" t="s">
        <v>79</v>
      </c>
      <c r="AV340" s="12" t="s">
        <v>77</v>
      </c>
      <c r="AW340" s="12" t="s">
        <v>31</v>
      </c>
      <c r="AX340" s="12" t="s">
        <v>69</v>
      </c>
      <c r="AY340" s="154" t="s">
        <v>181</v>
      </c>
    </row>
    <row r="341" spans="2:65" s="13" customFormat="1" ht="11.25" x14ac:dyDescent="0.2">
      <c r="B341" s="159"/>
      <c r="D341" s="138" t="s">
        <v>330</v>
      </c>
      <c r="E341" s="160" t="s">
        <v>19</v>
      </c>
      <c r="F341" s="161" t="s">
        <v>1933</v>
      </c>
      <c r="H341" s="162">
        <v>74</v>
      </c>
      <c r="I341" s="163"/>
      <c r="L341" s="159"/>
      <c r="M341" s="164"/>
      <c r="T341" s="165"/>
      <c r="AT341" s="160" t="s">
        <v>330</v>
      </c>
      <c r="AU341" s="160" t="s">
        <v>79</v>
      </c>
      <c r="AV341" s="13" t="s">
        <v>79</v>
      </c>
      <c r="AW341" s="13" t="s">
        <v>31</v>
      </c>
      <c r="AX341" s="13" t="s">
        <v>69</v>
      </c>
      <c r="AY341" s="160" t="s">
        <v>181</v>
      </c>
    </row>
    <row r="342" spans="2:65" s="12" customFormat="1" ht="11.25" x14ac:dyDescent="0.2">
      <c r="B342" s="153"/>
      <c r="D342" s="138" t="s">
        <v>330</v>
      </c>
      <c r="E342" s="154" t="s">
        <v>19</v>
      </c>
      <c r="F342" s="155" t="s">
        <v>1934</v>
      </c>
      <c r="H342" s="154" t="s">
        <v>19</v>
      </c>
      <c r="I342" s="156"/>
      <c r="L342" s="153"/>
      <c r="M342" s="157"/>
      <c r="T342" s="158"/>
      <c r="AT342" s="154" t="s">
        <v>330</v>
      </c>
      <c r="AU342" s="154" t="s">
        <v>79</v>
      </c>
      <c r="AV342" s="12" t="s">
        <v>77</v>
      </c>
      <c r="AW342" s="12" t="s">
        <v>31</v>
      </c>
      <c r="AX342" s="12" t="s">
        <v>69</v>
      </c>
      <c r="AY342" s="154" t="s">
        <v>181</v>
      </c>
    </row>
    <row r="343" spans="2:65" s="12" customFormat="1" ht="11.25" x14ac:dyDescent="0.2">
      <c r="B343" s="153"/>
      <c r="D343" s="138" t="s">
        <v>330</v>
      </c>
      <c r="E343" s="154" t="s">
        <v>19</v>
      </c>
      <c r="F343" s="155" t="s">
        <v>1935</v>
      </c>
      <c r="H343" s="154" t="s">
        <v>19</v>
      </c>
      <c r="I343" s="156"/>
      <c r="L343" s="153"/>
      <c r="M343" s="157"/>
      <c r="T343" s="158"/>
      <c r="AT343" s="154" t="s">
        <v>330</v>
      </c>
      <c r="AU343" s="154" t="s">
        <v>79</v>
      </c>
      <c r="AV343" s="12" t="s">
        <v>77</v>
      </c>
      <c r="AW343" s="12" t="s">
        <v>31</v>
      </c>
      <c r="AX343" s="12" t="s">
        <v>69</v>
      </c>
      <c r="AY343" s="154" t="s">
        <v>181</v>
      </c>
    </row>
    <row r="344" spans="2:65" s="13" customFormat="1" ht="11.25" x14ac:dyDescent="0.2">
      <c r="B344" s="159"/>
      <c r="D344" s="138" t="s">
        <v>330</v>
      </c>
      <c r="E344" s="160" t="s">
        <v>19</v>
      </c>
      <c r="F344" s="161" t="s">
        <v>1936</v>
      </c>
      <c r="H344" s="162">
        <v>42</v>
      </c>
      <c r="I344" s="163"/>
      <c r="L344" s="159"/>
      <c r="M344" s="164"/>
      <c r="T344" s="165"/>
      <c r="AT344" s="160" t="s">
        <v>330</v>
      </c>
      <c r="AU344" s="160" t="s">
        <v>79</v>
      </c>
      <c r="AV344" s="13" t="s">
        <v>79</v>
      </c>
      <c r="AW344" s="13" t="s">
        <v>31</v>
      </c>
      <c r="AX344" s="13" t="s">
        <v>69</v>
      </c>
      <c r="AY344" s="160" t="s">
        <v>181</v>
      </c>
    </row>
    <row r="345" spans="2:65" s="13" customFormat="1" ht="11.25" x14ac:dyDescent="0.2">
      <c r="B345" s="159"/>
      <c r="D345" s="138" t="s">
        <v>330</v>
      </c>
      <c r="E345" s="160" t="s">
        <v>19</v>
      </c>
      <c r="F345" s="161" t="s">
        <v>1937</v>
      </c>
      <c r="H345" s="162">
        <v>36</v>
      </c>
      <c r="I345" s="163"/>
      <c r="L345" s="159"/>
      <c r="M345" s="164"/>
      <c r="T345" s="165"/>
      <c r="AT345" s="160" t="s">
        <v>330</v>
      </c>
      <c r="AU345" s="160" t="s">
        <v>79</v>
      </c>
      <c r="AV345" s="13" t="s">
        <v>79</v>
      </c>
      <c r="AW345" s="13" t="s">
        <v>31</v>
      </c>
      <c r="AX345" s="13" t="s">
        <v>69</v>
      </c>
      <c r="AY345" s="160" t="s">
        <v>181</v>
      </c>
    </row>
    <row r="346" spans="2:65" s="12" customFormat="1" ht="11.25" x14ac:dyDescent="0.2">
      <c r="B346" s="153"/>
      <c r="D346" s="138" t="s">
        <v>330</v>
      </c>
      <c r="E346" s="154" t="s">
        <v>19</v>
      </c>
      <c r="F346" s="155" t="s">
        <v>1938</v>
      </c>
      <c r="H346" s="154" t="s">
        <v>19</v>
      </c>
      <c r="I346" s="156"/>
      <c r="L346" s="153"/>
      <c r="M346" s="157"/>
      <c r="T346" s="158"/>
      <c r="AT346" s="154" t="s">
        <v>330</v>
      </c>
      <c r="AU346" s="154" t="s">
        <v>79</v>
      </c>
      <c r="AV346" s="12" t="s">
        <v>77</v>
      </c>
      <c r="AW346" s="12" t="s">
        <v>31</v>
      </c>
      <c r="AX346" s="12" t="s">
        <v>69</v>
      </c>
      <c r="AY346" s="154" t="s">
        <v>181</v>
      </c>
    </row>
    <row r="347" spans="2:65" s="13" customFormat="1" ht="11.25" x14ac:dyDescent="0.2">
      <c r="B347" s="159"/>
      <c r="D347" s="138" t="s">
        <v>330</v>
      </c>
      <c r="E347" s="160" t="s">
        <v>19</v>
      </c>
      <c r="F347" s="161" t="s">
        <v>1939</v>
      </c>
      <c r="H347" s="162">
        <v>18</v>
      </c>
      <c r="I347" s="163"/>
      <c r="L347" s="159"/>
      <c r="M347" s="164"/>
      <c r="T347" s="165"/>
      <c r="AT347" s="160" t="s">
        <v>330</v>
      </c>
      <c r="AU347" s="160" t="s">
        <v>79</v>
      </c>
      <c r="AV347" s="13" t="s">
        <v>79</v>
      </c>
      <c r="AW347" s="13" t="s">
        <v>31</v>
      </c>
      <c r="AX347" s="13" t="s">
        <v>69</v>
      </c>
      <c r="AY347" s="160" t="s">
        <v>181</v>
      </c>
    </row>
    <row r="348" spans="2:65" s="13" customFormat="1" ht="11.25" x14ac:dyDescent="0.2">
      <c r="B348" s="159"/>
      <c r="D348" s="138" t="s">
        <v>330</v>
      </c>
      <c r="E348" s="160" t="s">
        <v>19</v>
      </c>
      <c r="F348" s="161" t="s">
        <v>1940</v>
      </c>
      <c r="H348" s="162">
        <v>6</v>
      </c>
      <c r="I348" s="163"/>
      <c r="L348" s="159"/>
      <c r="M348" s="164"/>
      <c r="T348" s="165"/>
      <c r="AT348" s="160" t="s">
        <v>330</v>
      </c>
      <c r="AU348" s="160" t="s">
        <v>79</v>
      </c>
      <c r="AV348" s="13" t="s">
        <v>79</v>
      </c>
      <c r="AW348" s="13" t="s">
        <v>31</v>
      </c>
      <c r="AX348" s="13" t="s">
        <v>69</v>
      </c>
      <c r="AY348" s="160" t="s">
        <v>181</v>
      </c>
    </row>
    <row r="349" spans="2:65" s="13" customFormat="1" ht="11.25" x14ac:dyDescent="0.2">
      <c r="B349" s="159"/>
      <c r="D349" s="138" t="s">
        <v>330</v>
      </c>
      <c r="E349" s="160" t="s">
        <v>19</v>
      </c>
      <c r="F349" s="161" t="s">
        <v>1941</v>
      </c>
      <c r="H349" s="162">
        <v>6</v>
      </c>
      <c r="I349" s="163"/>
      <c r="L349" s="159"/>
      <c r="M349" s="164"/>
      <c r="T349" s="165"/>
      <c r="AT349" s="160" t="s">
        <v>330</v>
      </c>
      <c r="AU349" s="160" t="s">
        <v>79</v>
      </c>
      <c r="AV349" s="13" t="s">
        <v>79</v>
      </c>
      <c r="AW349" s="13" t="s">
        <v>31</v>
      </c>
      <c r="AX349" s="13" t="s">
        <v>69</v>
      </c>
      <c r="AY349" s="160" t="s">
        <v>181</v>
      </c>
    </row>
    <row r="350" spans="2:65" s="14" customFormat="1" ht="11.25" x14ac:dyDescent="0.2">
      <c r="B350" s="166"/>
      <c r="D350" s="138" t="s">
        <v>330</v>
      </c>
      <c r="E350" s="167" t="s">
        <v>19</v>
      </c>
      <c r="F350" s="168" t="s">
        <v>333</v>
      </c>
      <c r="H350" s="169">
        <v>467.6</v>
      </c>
      <c r="I350" s="170"/>
      <c r="L350" s="166"/>
      <c r="M350" s="171"/>
      <c r="T350" s="172"/>
      <c r="AT350" s="167" t="s">
        <v>330</v>
      </c>
      <c r="AU350" s="167" t="s">
        <v>79</v>
      </c>
      <c r="AV350" s="14" t="s">
        <v>187</v>
      </c>
      <c r="AW350" s="14" t="s">
        <v>31</v>
      </c>
      <c r="AX350" s="14" t="s">
        <v>77</v>
      </c>
      <c r="AY350" s="167" t="s">
        <v>181</v>
      </c>
    </row>
    <row r="351" spans="2:65" s="1" customFormat="1" ht="21.75" customHeight="1" x14ac:dyDescent="0.2">
      <c r="B351" s="32"/>
      <c r="C351" s="125" t="s">
        <v>489</v>
      </c>
      <c r="D351" s="125" t="s">
        <v>182</v>
      </c>
      <c r="E351" s="126" t="s">
        <v>1942</v>
      </c>
      <c r="F351" s="127" t="s">
        <v>1943</v>
      </c>
      <c r="G351" s="128" t="s">
        <v>636</v>
      </c>
      <c r="H351" s="129">
        <v>128</v>
      </c>
      <c r="I351" s="130"/>
      <c r="J351" s="131">
        <f>ROUND(I351*H351,2)</f>
        <v>0</v>
      </c>
      <c r="K351" s="127" t="s">
        <v>327</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490</v>
      </c>
    </row>
    <row r="352" spans="2:65" s="1" customFormat="1" ht="11.25" x14ac:dyDescent="0.2">
      <c r="B352" s="32"/>
      <c r="D352" s="151" t="s">
        <v>328</v>
      </c>
      <c r="F352" s="152" t="s">
        <v>1944</v>
      </c>
      <c r="I352" s="140"/>
      <c r="L352" s="32"/>
      <c r="M352" s="141"/>
      <c r="T352" s="53"/>
      <c r="AT352" s="17" t="s">
        <v>328</v>
      </c>
      <c r="AU352" s="17" t="s">
        <v>79</v>
      </c>
    </row>
    <row r="353" spans="2:65" s="12" customFormat="1" ht="11.25" x14ac:dyDescent="0.2">
      <c r="B353" s="153"/>
      <c r="D353" s="138" t="s">
        <v>330</v>
      </c>
      <c r="E353" s="154" t="s">
        <v>19</v>
      </c>
      <c r="F353" s="155" t="s">
        <v>1945</v>
      </c>
      <c r="H353" s="154" t="s">
        <v>19</v>
      </c>
      <c r="I353" s="156"/>
      <c r="L353" s="153"/>
      <c r="M353" s="157"/>
      <c r="T353" s="158"/>
      <c r="AT353" s="154" t="s">
        <v>330</v>
      </c>
      <c r="AU353" s="154" t="s">
        <v>79</v>
      </c>
      <c r="AV353" s="12" t="s">
        <v>77</v>
      </c>
      <c r="AW353" s="12" t="s">
        <v>31</v>
      </c>
      <c r="AX353" s="12" t="s">
        <v>69</v>
      </c>
      <c r="AY353" s="154" t="s">
        <v>181</v>
      </c>
    </row>
    <row r="354" spans="2:65" s="12" customFormat="1" ht="11.25" x14ac:dyDescent="0.2">
      <c r="B354" s="153"/>
      <c r="D354" s="138" t="s">
        <v>330</v>
      </c>
      <c r="E354" s="154" t="s">
        <v>19</v>
      </c>
      <c r="F354" s="155" t="s">
        <v>1946</v>
      </c>
      <c r="H354" s="154" t="s">
        <v>19</v>
      </c>
      <c r="I354" s="156"/>
      <c r="L354" s="153"/>
      <c r="M354" s="157"/>
      <c r="T354" s="158"/>
      <c r="AT354" s="154" t="s">
        <v>330</v>
      </c>
      <c r="AU354" s="154" t="s">
        <v>79</v>
      </c>
      <c r="AV354" s="12" t="s">
        <v>77</v>
      </c>
      <c r="AW354" s="12" t="s">
        <v>31</v>
      </c>
      <c r="AX354" s="12" t="s">
        <v>69</v>
      </c>
      <c r="AY354" s="154" t="s">
        <v>181</v>
      </c>
    </row>
    <row r="355" spans="2:65" s="13" customFormat="1" ht="11.25" x14ac:dyDescent="0.2">
      <c r="B355" s="159"/>
      <c r="D355" s="138" t="s">
        <v>330</v>
      </c>
      <c r="E355" s="160" t="s">
        <v>19</v>
      </c>
      <c r="F355" s="161" t="s">
        <v>1947</v>
      </c>
      <c r="H355" s="162">
        <v>4</v>
      </c>
      <c r="I355" s="163"/>
      <c r="L355" s="159"/>
      <c r="M355" s="164"/>
      <c r="T355" s="165"/>
      <c r="AT355" s="160" t="s">
        <v>330</v>
      </c>
      <c r="AU355" s="160" t="s">
        <v>79</v>
      </c>
      <c r="AV355" s="13" t="s">
        <v>79</v>
      </c>
      <c r="AW355" s="13" t="s">
        <v>31</v>
      </c>
      <c r="AX355" s="13" t="s">
        <v>69</v>
      </c>
      <c r="AY355" s="160" t="s">
        <v>181</v>
      </c>
    </row>
    <row r="356" spans="2:65" s="13" customFormat="1" ht="11.25" x14ac:dyDescent="0.2">
      <c r="B356" s="159"/>
      <c r="D356" s="138" t="s">
        <v>330</v>
      </c>
      <c r="E356" s="160" t="s">
        <v>19</v>
      </c>
      <c r="F356" s="161" t="s">
        <v>1948</v>
      </c>
      <c r="H356" s="162">
        <v>4</v>
      </c>
      <c r="I356" s="163"/>
      <c r="L356" s="159"/>
      <c r="M356" s="164"/>
      <c r="T356" s="165"/>
      <c r="AT356" s="160" t="s">
        <v>330</v>
      </c>
      <c r="AU356" s="160" t="s">
        <v>79</v>
      </c>
      <c r="AV356" s="13" t="s">
        <v>79</v>
      </c>
      <c r="AW356" s="13" t="s">
        <v>31</v>
      </c>
      <c r="AX356" s="13" t="s">
        <v>69</v>
      </c>
      <c r="AY356" s="160" t="s">
        <v>181</v>
      </c>
    </row>
    <row r="357" spans="2:65" s="13" customFormat="1" ht="11.25" x14ac:dyDescent="0.2">
      <c r="B357" s="159"/>
      <c r="D357" s="138" t="s">
        <v>330</v>
      </c>
      <c r="E357" s="160" t="s">
        <v>19</v>
      </c>
      <c r="F357" s="161" t="s">
        <v>1949</v>
      </c>
      <c r="H357" s="162">
        <v>5</v>
      </c>
      <c r="I357" s="163"/>
      <c r="L357" s="159"/>
      <c r="M357" s="164"/>
      <c r="T357" s="165"/>
      <c r="AT357" s="160" t="s">
        <v>330</v>
      </c>
      <c r="AU357" s="160" t="s">
        <v>79</v>
      </c>
      <c r="AV357" s="13" t="s">
        <v>79</v>
      </c>
      <c r="AW357" s="13" t="s">
        <v>31</v>
      </c>
      <c r="AX357" s="13" t="s">
        <v>69</v>
      </c>
      <c r="AY357" s="160" t="s">
        <v>181</v>
      </c>
    </row>
    <row r="358" spans="2:65" s="13" customFormat="1" ht="11.25" x14ac:dyDescent="0.2">
      <c r="B358" s="159"/>
      <c r="D358" s="138" t="s">
        <v>330</v>
      </c>
      <c r="E358" s="160" t="s">
        <v>19</v>
      </c>
      <c r="F358" s="161" t="s">
        <v>1950</v>
      </c>
      <c r="H358" s="162">
        <v>60</v>
      </c>
      <c r="I358" s="163"/>
      <c r="L358" s="159"/>
      <c r="M358" s="164"/>
      <c r="T358" s="165"/>
      <c r="AT358" s="160" t="s">
        <v>330</v>
      </c>
      <c r="AU358" s="160" t="s">
        <v>79</v>
      </c>
      <c r="AV358" s="13" t="s">
        <v>79</v>
      </c>
      <c r="AW358" s="13" t="s">
        <v>31</v>
      </c>
      <c r="AX358" s="13" t="s">
        <v>69</v>
      </c>
      <c r="AY358" s="160" t="s">
        <v>181</v>
      </c>
    </row>
    <row r="359" spans="2:65" s="13" customFormat="1" ht="11.25" x14ac:dyDescent="0.2">
      <c r="B359" s="159"/>
      <c r="D359" s="138" t="s">
        <v>330</v>
      </c>
      <c r="E359" s="160" t="s">
        <v>19</v>
      </c>
      <c r="F359" s="161" t="s">
        <v>1951</v>
      </c>
      <c r="H359" s="162">
        <v>55</v>
      </c>
      <c r="I359" s="163"/>
      <c r="L359" s="159"/>
      <c r="M359" s="164"/>
      <c r="T359" s="165"/>
      <c r="AT359" s="160" t="s">
        <v>330</v>
      </c>
      <c r="AU359" s="160" t="s">
        <v>79</v>
      </c>
      <c r="AV359" s="13" t="s">
        <v>79</v>
      </c>
      <c r="AW359" s="13" t="s">
        <v>31</v>
      </c>
      <c r="AX359" s="13" t="s">
        <v>69</v>
      </c>
      <c r="AY359" s="160" t="s">
        <v>181</v>
      </c>
    </row>
    <row r="360" spans="2:65" s="14" customFormat="1" ht="11.25" x14ac:dyDescent="0.2">
      <c r="B360" s="166"/>
      <c r="D360" s="138" t="s">
        <v>330</v>
      </c>
      <c r="E360" s="167" t="s">
        <v>19</v>
      </c>
      <c r="F360" s="168" t="s">
        <v>333</v>
      </c>
      <c r="H360" s="169">
        <v>128</v>
      </c>
      <c r="I360" s="170"/>
      <c r="L360" s="166"/>
      <c r="M360" s="171"/>
      <c r="T360" s="172"/>
      <c r="AT360" s="167" t="s">
        <v>330</v>
      </c>
      <c r="AU360" s="167" t="s">
        <v>79</v>
      </c>
      <c r="AV360" s="14" t="s">
        <v>187</v>
      </c>
      <c r="AW360" s="14" t="s">
        <v>31</v>
      </c>
      <c r="AX360" s="14" t="s">
        <v>77</v>
      </c>
      <c r="AY360" s="167" t="s">
        <v>181</v>
      </c>
    </row>
    <row r="361" spans="2:65" s="1" customFormat="1" ht="16.5" customHeight="1" x14ac:dyDescent="0.2">
      <c r="B361" s="32"/>
      <c r="C361" s="125" t="s">
        <v>242</v>
      </c>
      <c r="D361" s="125" t="s">
        <v>182</v>
      </c>
      <c r="E361" s="126" t="s">
        <v>1952</v>
      </c>
      <c r="F361" s="127" t="s">
        <v>1953</v>
      </c>
      <c r="G361" s="128" t="s">
        <v>326</v>
      </c>
      <c r="H361" s="129">
        <v>26.99</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492</v>
      </c>
    </row>
    <row r="362" spans="2:65" s="13" customFormat="1" ht="11.25" x14ac:dyDescent="0.2">
      <c r="B362" s="159"/>
      <c r="D362" s="138" t="s">
        <v>330</v>
      </c>
      <c r="E362" s="160" t="s">
        <v>19</v>
      </c>
      <c r="F362" s="161" t="s">
        <v>1954</v>
      </c>
      <c r="H362" s="162">
        <v>26.99</v>
      </c>
      <c r="I362" s="163"/>
      <c r="L362" s="159"/>
      <c r="M362" s="164"/>
      <c r="T362" s="165"/>
      <c r="AT362" s="160" t="s">
        <v>330</v>
      </c>
      <c r="AU362" s="160" t="s">
        <v>79</v>
      </c>
      <c r="AV362" s="13" t="s">
        <v>79</v>
      </c>
      <c r="AW362" s="13" t="s">
        <v>31</v>
      </c>
      <c r="AX362" s="13" t="s">
        <v>69</v>
      </c>
      <c r="AY362" s="160" t="s">
        <v>181</v>
      </c>
    </row>
    <row r="363" spans="2:65" s="14" customFormat="1" ht="11.25" x14ac:dyDescent="0.2">
      <c r="B363" s="166"/>
      <c r="D363" s="138" t="s">
        <v>330</v>
      </c>
      <c r="E363" s="167" t="s">
        <v>19</v>
      </c>
      <c r="F363" s="168" t="s">
        <v>333</v>
      </c>
      <c r="H363" s="169">
        <v>26.99</v>
      </c>
      <c r="I363" s="170"/>
      <c r="L363" s="166"/>
      <c r="M363" s="171"/>
      <c r="T363" s="172"/>
      <c r="AT363" s="167" t="s">
        <v>330</v>
      </c>
      <c r="AU363" s="167" t="s">
        <v>79</v>
      </c>
      <c r="AV363" s="14" t="s">
        <v>187</v>
      </c>
      <c r="AW363" s="14" t="s">
        <v>31</v>
      </c>
      <c r="AX363" s="14" t="s">
        <v>77</v>
      </c>
      <c r="AY363" s="167" t="s">
        <v>181</v>
      </c>
    </row>
    <row r="364" spans="2:65" s="1" customFormat="1" ht="16.5" customHeight="1" x14ac:dyDescent="0.2">
      <c r="B364" s="32"/>
      <c r="C364" s="125" t="s">
        <v>494</v>
      </c>
      <c r="D364" s="125" t="s">
        <v>182</v>
      </c>
      <c r="E364" s="126" t="s">
        <v>1955</v>
      </c>
      <c r="F364" s="127" t="s">
        <v>1956</v>
      </c>
      <c r="G364" s="128" t="s">
        <v>326</v>
      </c>
      <c r="H364" s="129">
        <v>118.44735</v>
      </c>
      <c r="I364" s="130"/>
      <c r="J364" s="131">
        <f>ROUND(I364*H364,2)</f>
        <v>0</v>
      </c>
      <c r="K364" s="127" t="s">
        <v>327</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495</v>
      </c>
    </row>
    <row r="365" spans="2:65" s="1" customFormat="1" ht="11.25" x14ac:dyDescent="0.2">
      <c r="B365" s="32"/>
      <c r="D365" s="151" t="s">
        <v>328</v>
      </c>
      <c r="F365" s="152" t="s">
        <v>1957</v>
      </c>
      <c r="I365" s="140"/>
      <c r="L365" s="32"/>
      <c r="M365" s="141"/>
      <c r="T365" s="53"/>
      <c r="AT365" s="17" t="s">
        <v>328</v>
      </c>
      <c r="AU365" s="17" t="s">
        <v>79</v>
      </c>
    </row>
    <row r="366" spans="2:65" s="12" customFormat="1" ht="11.25" x14ac:dyDescent="0.2">
      <c r="B366" s="153"/>
      <c r="D366" s="138" t="s">
        <v>330</v>
      </c>
      <c r="E366" s="154" t="s">
        <v>19</v>
      </c>
      <c r="F366" s="155" t="s">
        <v>1958</v>
      </c>
      <c r="H366" s="154" t="s">
        <v>19</v>
      </c>
      <c r="I366" s="156"/>
      <c r="L366" s="153"/>
      <c r="M366" s="157"/>
      <c r="T366" s="158"/>
      <c r="AT366" s="154" t="s">
        <v>330</v>
      </c>
      <c r="AU366" s="154" t="s">
        <v>79</v>
      </c>
      <c r="AV366" s="12" t="s">
        <v>77</v>
      </c>
      <c r="AW366" s="12" t="s">
        <v>31</v>
      </c>
      <c r="AX366" s="12" t="s">
        <v>69</v>
      </c>
      <c r="AY366" s="154" t="s">
        <v>181</v>
      </c>
    </row>
    <row r="367" spans="2:65" s="13" customFormat="1" ht="11.25" x14ac:dyDescent="0.2">
      <c r="B367" s="159"/>
      <c r="D367" s="138" t="s">
        <v>330</v>
      </c>
      <c r="E367" s="160" t="s">
        <v>19</v>
      </c>
      <c r="F367" s="161" t="s">
        <v>1959</v>
      </c>
      <c r="H367" s="162">
        <v>43.9803</v>
      </c>
      <c r="I367" s="163"/>
      <c r="L367" s="159"/>
      <c r="M367" s="164"/>
      <c r="T367" s="165"/>
      <c r="AT367" s="160" t="s">
        <v>330</v>
      </c>
      <c r="AU367" s="160" t="s">
        <v>79</v>
      </c>
      <c r="AV367" s="13" t="s">
        <v>79</v>
      </c>
      <c r="AW367" s="13" t="s">
        <v>31</v>
      </c>
      <c r="AX367" s="13" t="s">
        <v>69</v>
      </c>
      <c r="AY367" s="160" t="s">
        <v>181</v>
      </c>
    </row>
    <row r="368" spans="2:65" s="13" customFormat="1" ht="11.25" x14ac:dyDescent="0.2">
      <c r="B368" s="159"/>
      <c r="D368" s="138" t="s">
        <v>330</v>
      </c>
      <c r="E368" s="160" t="s">
        <v>19</v>
      </c>
      <c r="F368" s="161" t="s">
        <v>1960</v>
      </c>
      <c r="H368" s="162">
        <v>74.46705</v>
      </c>
      <c r="I368" s="163"/>
      <c r="L368" s="159"/>
      <c r="M368" s="164"/>
      <c r="T368" s="165"/>
      <c r="AT368" s="160" t="s">
        <v>330</v>
      </c>
      <c r="AU368" s="160" t="s">
        <v>79</v>
      </c>
      <c r="AV368" s="13" t="s">
        <v>79</v>
      </c>
      <c r="AW368" s="13" t="s">
        <v>31</v>
      </c>
      <c r="AX368" s="13" t="s">
        <v>69</v>
      </c>
      <c r="AY368" s="160" t="s">
        <v>181</v>
      </c>
    </row>
    <row r="369" spans="2:65" s="14" customFormat="1" ht="11.25" x14ac:dyDescent="0.2">
      <c r="B369" s="166"/>
      <c r="D369" s="138" t="s">
        <v>330</v>
      </c>
      <c r="E369" s="167" t="s">
        <v>19</v>
      </c>
      <c r="F369" s="168" t="s">
        <v>333</v>
      </c>
      <c r="H369" s="169">
        <v>118.44735</v>
      </c>
      <c r="I369" s="170"/>
      <c r="L369" s="166"/>
      <c r="M369" s="171"/>
      <c r="T369" s="172"/>
      <c r="AT369" s="167" t="s">
        <v>330</v>
      </c>
      <c r="AU369" s="167" t="s">
        <v>79</v>
      </c>
      <c r="AV369" s="14" t="s">
        <v>187</v>
      </c>
      <c r="AW369" s="14" t="s">
        <v>31</v>
      </c>
      <c r="AX369" s="14" t="s">
        <v>77</v>
      </c>
      <c r="AY369" s="167" t="s">
        <v>181</v>
      </c>
    </row>
    <row r="370" spans="2:65" s="1" customFormat="1" ht="16.5" customHeight="1" x14ac:dyDescent="0.2">
      <c r="B370" s="32"/>
      <c r="C370" s="125" t="s">
        <v>246</v>
      </c>
      <c r="D370" s="125" t="s">
        <v>182</v>
      </c>
      <c r="E370" s="126" t="s">
        <v>1961</v>
      </c>
      <c r="F370" s="127" t="s">
        <v>1962</v>
      </c>
      <c r="G370" s="128" t="s">
        <v>510</v>
      </c>
      <c r="H370" s="129">
        <v>40.945</v>
      </c>
      <c r="I370" s="130"/>
      <c r="J370" s="131">
        <f>ROUND(I370*H370,2)</f>
        <v>0</v>
      </c>
      <c r="K370" s="127" t="s">
        <v>327</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497</v>
      </c>
    </row>
    <row r="371" spans="2:65" s="1" customFormat="1" ht="11.25" x14ac:dyDescent="0.2">
      <c r="B371" s="32"/>
      <c r="D371" s="151" t="s">
        <v>328</v>
      </c>
      <c r="F371" s="152" t="s">
        <v>1963</v>
      </c>
      <c r="I371" s="140"/>
      <c r="L371" s="32"/>
      <c r="M371" s="141"/>
      <c r="T371" s="53"/>
      <c r="AT371" s="17" t="s">
        <v>328</v>
      </c>
      <c r="AU371" s="17" t="s">
        <v>79</v>
      </c>
    </row>
    <row r="372" spans="2:65" s="13" customFormat="1" ht="11.25" x14ac:dyDescent="0.2">
      <c r="B372" s="159"/>
      <c r="D372" s="138" t="s">
        <v>330</v>
      </c>
      <c r="E372" s="160" t="s">
        <v>19</v>
      </c>
      <c r="F372" s="161" t="s">
        <v>1964</v>
      </c>
      <c r="H372" s="162">
        <v>16.376999999999999</v>
      </c>
      <c r="I372" s="163"/>
      <c r="L372" s="159"/>
      <c r="M372" s="164"/>
      <c r="T372" s="165"/>
      <c r="AT372" s="160" t="s">
        <v>330</v>
      </c>
      <c r="AU372" s="160" t="s">
        <v>79</v>
      </c>
      <c r="AV372" s="13" t="s">
        <v>79</v>
      </c>
      <c r="AW372" s="13" t="s">
        <v>31</v>
      </c>
      <c r="AX372" s="13" t="s">
        <v>69</v>
      </c>
      <c r="AY372" s="160" t="s">
        <v>181</v>
      </c>
    </row>
    <row r="373" spans="2:65" s="13" customFormat="1" ht="11.25" x14ac:dyDescent="0.2">
      <c r="B373" s="159"/>
      <c r="D373" s="138" t="s">
        <v>330</v>
      </c>
      <c r="E373" s="160" t="s">
        <v>19</v>
      </c>
      <c r="F373" s="161" t="s">
        <v>1965</v>
      </c>
      <c r="H373" s="162">
        <v>24.568000000000001</v>
      </c>
      <c r="I373" s="163"/>
      <c r="L373" s="159"/>
      <c r="M373" s="164"/>
      <c r="T373" s="165"/>
      <c r="AT373" s="160" t="s">
        <v>330</v>
      </c>
      <c r="AU373" s="160" t="s">
        <v>79</v>
      </c>
      <c r="AV373" s="13" t="s">
        <v>79</v>
      </c>
      <c r="AW373" s="13" t="s">
        <v>31</v>
      </c>
      <c r="AX373" s="13" t="s">
        <v>69</v>
      </c>
      <c r="AY373" s="160" t="s">
        <v>181</v>
      </c>
    </row>
    <row r="374" spans="2:65" s="14" customFormat="1" ht="11.25" x14ac:dyDescent="0.2">
      <c r="B374" s="166"/>
      <c r="D374" s="138" t="s">
        <v>330</v>
      </c>
      <c r="E374" s="167" t="s">
        <v>19</v>
      </c>
      <c r="F374" s="168" t="s">
        <v>333</v>
      </c>
      <c r="H374" s="169">
        <v>40.945</v>
      </c>
      <c r="I374" s="170"/>
      <c r="L374" s="166"/>
      <c r="M374" s="171"/>
      <c r="T374" s="172"/>
      <c r="AT374" s="167" t="s">
        <v>330</v>
      </c>
      <c r="AU374" s="167" t="s">
        <v>79</v>
      </c>
      <c r="AV374" s="14" t="s">
        <v>187</v>
      </c>
      <c r="AW374" s="14" t="s">
        <v>31</v>
      </c>
      <c r="AX374" s="14" t="s">
        <v>77</v>
      </c>
      <c r="AY374" s="167" t="s">
        <v>181</v>
      </c>
    </row>
    <row r="375" spans="2:65" s="1" customFormat="1" ht="16.5" customHeight="1" x14ac:dyDescent="0.2">
      <c r="B375" s="32"/>
      <c r="C375" s="125" t="s">
        <v>499</v>
      </c>
      <c r="D375" s="125" t="s">
        <v>182</v>
      </c>
      <c r="E375" s="126" t="s">
        <v>1966</v>
      </c>
      <c r="F375" s="127" t="s">
        <v>1967</v>
      </c>
      <c r="G375" s="128" t="s">
        <v>510</v>
      </c>
      <c r="H375" s="129">
        <v>40.945</v>
      </c>
      <c r="I375" s="130"/>
      <c r="J375" s="131">
        <f>ROUND(I375*H375,2)</f>
        <v>0</v>
      </c>
      <c r="K375" s="127" t="s">
        <v>327</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500</v>
      </c>
    </row>
    <row r="376" spans="2:65" s="1" customFormat="1" ht="11.25" x14ac:dyDescent="0.2">
      <c r="B376" s="32"/>
      <c r="D376" s="151" t="s">
        <v>328</v>
      </c>
      <c r="F376" s="152" t="s">
        <v>1968</v>
      </c>
      <c r="I376" s="140"/>
      <c r="L376" s="32"/>
      <c r="M376" s="141"/>
      <c r="T376" s="53"/>
      <c r="AT376" s="17" t="s">
        <v>328</v>
      </c>
      <c r="AU376" s="17" t="s">
        <v>79</v>
      </c>
    </row>
    <row r="377" spans="2:65" s="1" customFormat="1" ht="16.5" customHeight="1" x14ac:dyDescent="0.2">
      <c r="B377" s="32"/>
      <c r="C377" s="125" t="s">
        <v>250</v>
      </c>
      <c r="D377" s="125" t="s">
        <v>182</v>
      </c>
      <c r="E377" s="126" t="s">
        <v>1969</v>
      </c>
      <c r="F377" s="127" t="s">
        <v>1970</v>
      </c>
      <c r="G377" s="128" t="s">
        <v>438</v>
      </c>
      <c r="H377" s="129">
        <v>13.537140000000001</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502</v>
      </c>
    </row>
    <row r="378" spans="2:65" s="1" customFormat="1" ht="11.25" x14ac:dyDescent="0.2">
      <c r="B378" s="32"/>
      <c r="D378" s="151" t="s">
        <v>328</v>
      </c>
      <c r="F378" s="152" t="s">
        <v>1971</v>
      </c>
      <c r="I378" s="140"/>
      <c r="L378" s="32"/>
      <c r="M378" s="141"/>
      <c r="T378" s="53"/>
      <c r="AT378" s="17" t="s">
        <v>328</v>
      </c>
      <c r="AU378" s="17" t="s">
        <v>79</v>
      </c>
    </row>
    <row r="379" spans="2:65" s="13" customFormat="1" ht="11.25" x14ac:dyDescent="0.2">
      <c r="B379" s="159"/>
      <c r="D379" s="138" t="s">
        <v>330</v>
      </c>
      <c r="E379" s="160" t="s">
        <v>19</v>
      </c>
      <c r="F379" s="161" t="s">
        <v>1972</v>
      </c>
      <c r="H379" s="162">
        <v>13.537140000000001</v>
      </c>
      <c r="I379" s="163"/>
      <c r="L379" s="159"/>
      <c r="M379" s="164"/>
      <c r="T379" s="165"/>
      <c r="AT379" s="160" t="s">
        <v>330</v>
      </c>
      <c r="AU379" s="160" t="s">
        <v>79</v>
      </c>
      <c r="AV379" s="13" t="s">
        <v>79</v>
      </c>
      <c r="AW379" s="13" t="s">
        <v>31</v>
      </c>
      <c r="AX379" s="13" t="s">
        <v>69</v>
      </c>
      <c r="AY379" s="160" t="s">
        <v>181</v>
      </c>
    </row>
    <row r="380" spans="2:65" s="14" customFormat="1" ht="11.25" x14ac:dyDescent="0.2">
      <c r="B380" s="166"/>
      <c r="D380" s="138" t="s">
        <v>330</v>
      </c>
      <c r="E380" s="167" t="s">
        <v>19</v>
      </c>
      <c r="F380" s="168" t="s">
        <v>333</v>
      </c>
      <c r="H380" s="169">
        <v>13.537140000000001</v>
      </c>
      <c r="I380" s="170"/>
      <c r="L380" s="166"/>
      <c r="M380" s="171"/>
      <c r="T380" s="172"/>
      <c r="AT380" s="167" t="s">
        <v>330</v>
      </c>
      <c r="AU380" s="167" t="s">
        <v>79</v>
      </c>
      <c r="AV380" s="14" t="s">
        <v>187</v>
      </c>
      <c r="AW380" s="14" t="s">
        <v>31</v>
      </c>
      <c r="AX380" s="14" t="s">
        <v>77</v>
      </c>
      <c r="AY380" s="167" t="s">
        <v>181</v>
      </c>
    </row>
    <row r="381" spans="2:65" s="1" customFormat="1" ht="16.5" customHeight="1" x14ac:dyDescent="0.2">
      <c r="B381" s="32"/>
      <c r="C381" s="125" t="s">
        <v>504</v>
      </c>
      <c r="D381" s="125" t="s">
        <v>182</v>
      </c>
      <c r="E381" s="126" t="s">
        <v>1973</v>
      </c>
      <c r="F381" s="127" t="s">
        <v>1974</v>
      </c>
      <c r="G381" s="128" t="s">
        <v>326</v>
      </c>
      <c r="H381" s="129">
        <v>67.903499999999994</v>
      </c>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505</v>
      </c>
    </row>
    <row r="382" spans="2:65" s="1" customFormat="1" ht="11.25" x14ac:dyDescent="0.2">
      <c r="B382" s="32"/>
      <c r="D382" s="151" t="s">
        <v>328</v>
      </c>
      <c r="F382" s="152" t="s">
        <v>1975</v>
      </c>
      <c r="I382" s="140"/>
      <c r="L382" s="32"/>
      <c r="M382" s="141"/>
      <c r="T382" s="53"/>
      <c r="AT382" s="17" t="s">
        <v>328</v>
      </c>
      <c r="AU382" s="17" t="s">
        <v>79</v>
      </c>
    </row>
    <row r="383" spans="2:65" s="1" customFormat="1" ht="19.5" x14ac:dyDescent="0.2">
      <c r="B383" s="32"/>
      <c r="D383" s="138" t="s">
        <v>214</v>
      </c>
      <c r="F383" s="139" t="s">
        <v>1976</v>
      </c>
      <c r="I383" s="140"/>
      <c r="L383" s="32"/>
      <c r="M383" s="141"/>
      <c r="T383" s="53"/>
      <c r="AT383" s="17" t="s">
        <v>214</v>
      </c>
      <c r="AU383" s="17" t="s">
        <v>79</v>
      </c>
    </row>
    <row r="384" spans="2:65" s="12" customFormat="1" ht="11.25" x14ac:dyDescent="0.2">
      <c r="B384" s="153"/>
      <c r="D384" s="138" t="s">
        <v>330</v>
      </c>
      <c r="E384" s="154" t="s">
        <v>19</v>
      </c>
      <c r="F384" s="155" t="s">
        <v>1977</v>
      </c>
      <c r="H384" s="154" t="s">
        <v>19</v>
      </c>
      <c r="I384" s="156"/>
      <c r="L384" s="153"/>
      <c r="M384" s="157"/>
      <c r="T384" s="158"/>
      <c r="AT384" s="154" t="s">
        <v>330</v>
      </c>
      <c r="AU384" s="154" t="s">
        <v>79</v>
      </c>
      <c r="AV384" s="12" t="s">
        <v>77</v>
      </c>
      <c r="AW384" s="12" t="s">
        <v>31</v>
      </c>
      <c r="AX384" s="12" t="s">
        <v>69</v>
      </c>
      <c r="AY384" s="154" t="s">
        <v>181</v>
      </c>
    </row>
    <row r="385" spans="2:65" s="13" customFormat="1" ht="11.25" x14ac:dyDescent="0.2">
      <c r="B385" s="159"/>
      <c r="D385" s="138" t="s">
        <v>330</v>
      </c>
      <c r="E385" s="160" t="s">
        <v>19</v>
      </c>
      <c r="F385" s="161" t="s">
        <v>1978</v>
      </c>
      <c r="H385" s="162">
        <v>15.259650000000001</v>
      </c>
      <c r="I385" s="163"/>
      <c r="L385" s="159"/>
      <c r="M385" s="164"/>
      <c r="T385" s="165"/>
      <c r="AT385" s="160" t="s">
        <v>330</v>
      </c>
      <c r="AU385" s="160" t="s">
        <v>79</v>
      </c>
      <c r="AV385" s="13" t="s">
        <v>79</v>
      </c>
      <c r="AW385" s="13" t="s">
        <v>31</v>
      </c>
      <c r="AX385" s="13" t="s">
        <v>69</v>
      </c>
      <c r="AY385" s="160" t="s">
        <v>181</v>
      </c>
    </row>
    <row r="386" spans="2:65" s="13" customFormat="1" ht="11.25" x14ac:dyDescent="0.2">
      <c r="B386" s="159"/>
      <c r="D386" s="138" t="s">
        <v>330</v>
      </c>
      <c r="E386" s="160" t="s">
        <v>19</v>
      </c>
      <c r="F386" s="161" t="s">
        <v>1979</v>
      </c>
      <c r="H386" s="162">
        <v>52.64385</v>
      </c>
      <c r="I386" s="163"/>
      <c r="L386" s="159"/>
      <c r="M386" s="164"/>
      <c r="T386" s="165"/>
      <c r="AT386" s="160" t="s">
        <v>330</v>
      </c>
      <c r="AU386" s="160" t="s">
        <v>79</v>
      </c>
      <c r="AV386" s="13" t="s">
        <v>79</v>
      </c>
      <c r="AW386" s="13" t="s">
        <v>31</v>
      </c>
      <c r="AX386" s="13" t="s">
        <v>69</v>
      </c>
      <c r="AY386" s="160" t="s">
        <v>181</v>
      </c>
    </row>
    <row r="387" spans="2:65" s="14" customFormat="1" ht="11.25" x14ac:dyDescent="0.2">
      <c r="B387" s="166"/>
      <c r="D387" s="138" t="s">
        <v>330</v>
      </c>
      <c r="E387" s="167" t="s">
        <v>19</v>
      </c>
      <c r="F387" s="168" t="s">
        <v>333</v>
      </c>
      <c r="H387" s="169">
        <v>67.903499999999994</v>
      </c>
      <c r="I387" s="170"/>
      <c r="L387" s="166"/>
      <c r="M387" s="171"/>
      <c r="T387" s="172"/>
      <c r="AT387" s="167" t="s">
        <v>330</v>
      </c>
      <c r="AU387" s="167" t="s">
        <v>79</v>
      </c>
      <c r="AV387" s="14" t="s">
        <v>187</v>
      </c>
      <c r="AW387" s="14" t="s">
        <v>31</v>
      </c>
      <c r="AX387" s="14" t="s">
        <v>77</v>
      </c>
      <c r="AY387" s="167" t="s">
        <v>181</v>
      </c>
    </row>
    <row r="388" spans="2:65" s="1" customFormat="1" ht="16.5" customHeight="1" x14ac:dyDescent="0.2">
      <c r="B388" s="32"/>
      <c r="C388" s="125" t="s">
        <v>254</v>
      </c>
      <c r="D388" s="125" t="s">
        <v>182</v>
      </c>
      <c r="E388" s="126" t="s">
        <v>1980</v>
      </c>
      <c r="F388" s="127" t="s">
        <v>1981</v>
      </c>
      <c r="G388" s="128" t="s">
        <v>510</v>
      </c>
      <c r="H388" s="129">
        <v>246.72200000000001</v>
      </c>
      <c r="I388" s="130"/>
      <c r="J388" s="131">
        <f>ROUND(I388*H388,2)</f>
        <v>0</v>
      </c>
      <c r="K388" s="127" t="s">
        <v>327</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511</v>
      </c>
    </row>
    <row r="389" spans="2:65" s="1" customFormat="1" ht="11.25" x14ac:dyDescent="0.2">
      <c r="B389" s="32"/>
      <c r="D389" s="151" t="s">
        <v>328</v>
      </c>
      <c r="F389" s="152" t="s">
        <v>1982</v>
      </c>
      <c r="I389" s="140"/>
      <c r="L389" s="32"/>
      <c r="M389" s="141"/>
      <c r="T389" s="53"/>
      <c r="AT389" s="17" t="s">
        <v>328</v>
      </c>
      <c r="AU389" s="17" t="s">
        <v>79</v>
      </c>
    </row>
    <row r="390" spans="2:65" s="13" customFormat="1" ht="11.25" x14ac:dyDescent="0.2">
      <c r="B390" s="159"/>
      <c r="D390" s="138" t="s">
        <v>330</v>
      </c>
      <c r="E390" s="160" t="s">
        <v>19</v>
      </c>
      <c r="F390" s="161" t="s">
        <v>1983</v>
      </c>
      <c r="H390" s="162">
        <v>58.131999999999998</v>
      </c>
      <c r="I390" s="163"/>
      <c r="L390" s="159"/>
      <c r="M390" s="164"/>
      <c r="T390" s="165"/>
      <c r="AT390" s="160" t="s">
        <v>330</v>
      </c>
      <c r="AU390" s="160" t="s">
        <v>79</v>
      </c>
      <c r="AV390" s="13" t="s">
        <v>79</v>
      </c>
      <c r="AW390" s="13" t="s">
        <v>31</v>
      </c>
      <c r="AX390" s="13" t="s">
        <v>69</v>
      </c>
      <c r="AY390" s="160" t="s">
        <v>181</v>
      </c>
    </row>
    <row r="391" spans="2:65" s="12" customFormat="1" ht="11.25" x14ac:dyDescent="0.2">
      <c r="B391" s="153"/>
      <c r="D391" s="138" t="s">
        <v>330</v>
      </c>
      <c r="E391" s="154" t="s">
        <v>19</v>
      </c>
      <c r="F391" s="155" t="s">
        <v>1984</v>
      </c>
      <c r="H391" s="154" t="s">
        <v>19</v>
      </c>
      <c r="I391" s="156"/>
      <c r="L391" s="153"/>
      <c r="M391" s="157"/>
      <c r="T391" s="158"/>
      <c r="AT391" s="154" t="s">
        <v>330</v>
      </c>
      <c r="AU391" s="154" t="s">
        <v>79</v>
      </c>
      <c r="AV391" s="12" t="s">
        <v>77</v>
      </c>
      <c r="AW391" s="12" t="s">
        <v>31</v>
      </c>
      <c r="AX391" s="12" t="s">
        <v>69</v>
      </c>
      <c r="AY391" s="154" t="s">
        <v>181</v>
      </c>
    </row>
    <row r="392" spans="2:65" s="13" customFormat="1" ht="22.5" x14ac:dyDescent="0.2">
      <c r="B392" s="159"/>
      <c r="D392" s="138" t="s">
        <v>330</v>
      </c>
      <c r="E392" s="160" t="s">
        <v>19</v>
      </c>
      <c r="F392" s="161" t="s">
        <v>1985</v>
      </c>
      <c r="H392" s="162">
        <v>231.291</v>
      </c>
      <c r="I392" s="163"/>
      <c r="L392" s="159"/>
      <c r="M392" s="164"/>
      <c r="T392" s="165"/>
      <c r="AT392" s="160" t="s">
        <v>330</v>
      </c>
      <c r="AU392" s="160" t="s">
        <v>79</v>
      </c>
      <c r="AV392" s="13" t="s">
        <v>79</v>
      </c>
      <c r="AW392" s="13" t="s">
        <v>31</v>
      </c>
      <c r="AX392" s="13" t="s">
        <v>69</v>
      </c>
      <c r="AY392" s="160" t="s">
        <v>181</v>
      </c>
    </row>
    <row r="393" spans="2:65" s="13" customFormat="1" ht="11.25" x14ac:dyDescent="0.2">
      <c r="B393" s="159"/>
      <c r="D393" s="138" t="s">
        <v>330</v>
      </c>
      <c r="E393" s="160" t="s">
        <v>19</v>
      </c>
      <c r="F393" s="161" t="s">
        <v>1986</v>
      </c>
      <c r="H393" s="162">
        <v>1.649</v>
      </c>
      <c r="I393" s="163"/>
      <c r="L393" s="159"/>
      <c r="M393" s="164"/>
      <c r="T393" s="165"/>
      <c r="AT393" s="160" t="s">
        <v>330</v>
      </c>
      <c r="AU393" s="160" t="s">
        <v>79</v>
      </c>
      <c r="AV393" s="13" t="s">
        <v>79</v>
      </c>
      <c r="AW393" s="13" t="s">
        <v>31</v>
      </c>
      <c r="AX393" s="13" t="s">
        <v>69</v>
      </c>
      <c r="AY393" s="160" t="s">
        <v>181</v>
      </c>
    </row>
    <row r="394" spans="2:65" s="13" customFormat="1" ht="11.25" x14ac:dyDescent="0.2">
      <c r="B394" s="159"/>
      <c r="D394" s="138" t="s">
        <v>330</v>
      </c>
      <c r="E394" s="160" t="s">
        <v>19</v>
      </c>
      <c r="F394" s="161" t="s">
        <v>1987</v>
      </c>
      <c r="H394" s="162">
        <v>-44.35</v>
      </c>
      <c r="I394" s="163"/>
      <c r="L394" s="159"/>
      <c r="M394" s="164"/>
      <c r="T394" s="165"/>
      <c r="AT394" s="160" t="s">
        <v>330</v>
      </c>
      <c r="AU394" s="160" t="s">
        <v>79</v>
      </c>
      <c r="AV394" s="13" t="s">
        <v>79</v>
      </c>
      <c r="AW394" s="13" t="s">
        <v>31</v>
      </c>
      <c r="AX394" s="13" t="s">
        <v>69</v>
      </c>
      <c r="AY394" s="160" t="s">
        <v>181</v>
      </c>
    </row>
    <row r="395" spans="2:65" s="14" customFormat="1" ht="11.25" x14ac:dyDescent="0.2">
      <c r="B395" s="166"/>
      <c r="D395" s="138" t="s">
        <v>330</v>
      </c>
      <c r="E395" s="167" t="s">
        <v>19</v>
      </c>
      <c r="F395" s="168" t="s">
        <v>333</v>
      </c>
      <c r="H395" s="169">
        <v>246.72200000000001</v>
      </c>
      <c r="I395" s="170"/>
      <c r="L395" s="166"/>
      <c r="M395" s="171"/>
      <c r="T395" s="172"/>
      <c r="AT395" s="167" t="s">
        <v>330</v>
      </c>
      <c r="AU395" s="167" t="s">
        <v>79</v>
      </c>
      <c r="AV395" s="14" t="s">
        <v>187</v>
      </c>
      <c r="AW395" s="14" t="s">
        <v>31</v>
      </c>
      <c r="AX395" s="14" t="s">
        <v>77</v>
      </c>
      <c r="AY395" s="167" t="s">
        <v>181</v>
      </c>
    </row>
    <row r="396" spans="2:65" s="1" customFormat="1" ht="16.5" customHeight="1" x14ac:dyDescent="0.2">
      <c r="B396" s="32"/>
      <c r="C396" s="125" t="s">
        <v>516</v>
      </c>
      <c r="D396" s="125" t="s">
        <v>182</v>
      </c>
      <c r="E396" s="126" t="s">
        <v>1988</v>
      </c>
      <c r="F396" s="127" t="s">
        <v>1989</v>
      </c>
      <c r="G396" s="128" t="s">
        <v>510</v>
      </c>
      <c r="H396" s="129">
        <v>246.72200000000001</v>
      </c>
      <c r="I396" s="130"/>
      <c r="J396" s="131">
        <f>ROUND(I396*H396,2)</f>
        <v>0</v>
      </c>
      <c r="K396" s="127" t="s">
        <v>327</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520</v>
      </c>
    </row>
    <row r="397" spans="2:65" s="1" customFormat="1" ht="11.25" x14ac:dyDescent="0.2">
      <c r="B397" s="32"/>
      <c r="D397" s="151" t="s">
        <v>328</v>
      </c>
      <c r="F397" s="152" t="s">
        <v>1990</v>
      </c>
      <c r="I397" s="140"/>
      <c r="L397" s="32"/>
      <c r="M397" s="141"/>
      <c r="T397" s="53"/>
      <c r="AT397" s="17" t="s">
        <v>328</v>
      </c>
      <c r="AU397" s="17" t="s">
        <v>79</v>
      </c>
    </row>
    <row r="398" spans="2:65" s="1" customFormat="1" ht="16.5" customHeight="1" x14ac:dyDescent="0.2">
      <c r="B398" s="32"/>
      <c r="C398" s="125" t="s">
        <v>258</v>
      </c>
      <c r="D398" s="125" t="s">
        <v>182</v>
      </c>
      <c r="E398" s="126" t="s">
        <v>1991</v>
      </c>
      <c r="F398" s="127" t="s">
        <v>1992</v>
      </c>
      <c r="G398" s="128" t="s">
        <v>510</v>
      </c>
      <c r="H398" s="129">
        <v>44.35</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526</v>
      </c>
    </row>
    <row r="399" spans="2:65" s="13" customFormat="1" ht="11.25" x14ac:dyDescent="0.2">
      <c r="B399" s="159"/>
      <c r="D399" s="138" t="s">
        <v>330</v>
      </c>
      <c r="E399" s="160" t="s">
        <v>19</v>
      </c>
      <c r="F399" s="161" t="s">
        <v>1993</v>
      </c>
      <c r="H399" s="162">
        <v>44.35</v>
      </c>
      <c r="I399" s="163"/>
      <c r="L399" s="159"/>
      <c r="M399" s="164"/>
      <c r="T399" s="165"/>
      <c r="AT399" s="160" t="s">
        <v>330</v>
      </c>
      <c r="AU399" s="160" t="s">
        <v>79</v>
      </c>
      <c r="AV399" s="13" t="s">
        <v>79</v>
      </c>
      <c r="AW399" s="13" t="s">
        <v>31</v>
      </c>
      <c r="AX399" s="13" t="s">
        <v>69</v>
      </c>
      <c r="AY399" s="160" t="s">
        <v>181</v>
      </c>
    </row>
    <row r="400" spans="2:65" s="14" customFormat="1" ht="11.25" x14ac:dyDescent="0.2">
      <c r="B400" s="166"/>
      <c r="D400" s="138" t="s">
        <v>330</v>
      </c>
      <c r="E400" s="167" t="s">
        <v>19</v>
      </c>
      <c r="F400" s="168" t="s">
        <v>333</v>
      </c>
      <c r="H400" s="169">
        <v>44.35</v>
      </c>
      <c r="I400" s="170"/>
      <c r="L400" s="166"/>
      <c r="M400" s="171"/>
      <c r="T400" s="172"/>
      <c r="AT400" s="167" t="s">
        <v>330</v>
      </c>
      <c r="AU400" s="167" t="s">
        <v>79</v>
      </c>
      <c r="AV400" s="14" t="s">
        <v>187</v>
      </c>
      <c r="AW400" s="14" t="s">
        <v>31</v>
      </c>
      <c r="AX400" s="14" t="s">
        <v>77</v>
      </c>
      <c r="AY400" s="167" t="s">
        <v>181</v>
      </c>
    </row>
    <row r="401" spans="2:65" s="1" customFormat="1" ht="16.5" customHeight="1" x14ac:dyDescent="0.2">
      <c r="B401" s="32"/>
      <c r="C401" s="125" t="s">
        <v>529</v>
      </c>
      <c r="D401" s="125" t="s">
        <v>182</v>
      </c>
      <c r="E401" s="126" t="s">
        <v>1994</v>
      </c>
      <c r="F401" s="127" t="s">
        <v>1995</v>
      </c>
      <c r="G401" s="128" t="s">
        <v>510</v>
      </c>
      <c r="H401" s="129">
        <v>44.35</v>
      </c>
      <c r="I401" s="130"/>
      <c r="J401" s="131">
        <f>ROUND(I401*H401,2)</f>
        <v>0</v>
      </c>
      <c r="K401" s="127" t="s">
        <v>186</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532</v>
      </c>
    </row>
    <row r="402" spans="2:65" s="1" customFormat="1" ht="16.5" customHeight="1" x14ac:dyDescent="0.2">
      <c r="B402" s="32"/>
      <c r="C402" s="125" t="s">
        <v>263</v>
      </c>
      <c r="D402" s="125" t="s">
        <v>182</v>
      </c>
      <c r="E402" s="126" t="s">
        <v>1996</v>
      </c>
      <c r="F402" s="127" t="s">
        <v>1997</v>
      </c>
      <c r="G402" s="128" t="s">
        <v>438</v>
      </c>
      <c r="H402" s="129">
        <v>4.5266700000000002</v>
      </c>
      <c r="I402" s="130"/>
      <c r="J402" s="131">
        <f>ROUND(I402*H402,2)</f>
        <v>0</v>
      </c>
      <c r="K402" s="127" t="s">
        <v>327</v>
      </c>
      <c r="L402" s="32"/>
      <c r="M402" s="132" t="s">
        <v>19</v>
      </c>
      <c r="N402" s="133" t="s">
        <v>40</v>
      </c>
      <c r="P402" s="134">
        <f>O402*H402</f>
        <v>0</v>
      </c>
      <c r="Q402" s="134">
        <v>0</v>
      </c>
      <c r="R402" s="134">
        <f>Q402*H402</f>
        <v>0</v>
      </c>
      <c r="S402" s="134">
        <v>0</v>
      </c>
      <c r="T402" s="135">
        <f>S402*H402</f>
        <v>0</v>
      </c>
      <c r="AR402" s="136" t="s">
        <v>187</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536</v>
      </c>
    </row>
    <row r="403" spans="2:65" s="1" customFormat="1" ht="11.25" x14ac:dyDescent="0.2">
      <c r="B403" s="32"/>
      <c r="D403" s="151" t="s">
        <v>328</v>
      </c>
      <c r="F403" s="152" t="s">
        <v>1998</v>
      </c>
      <c r="I403" s="140"/>
      <c r="L403" s="32"/>
      <c r="M403" s="141"/>
      <c r="T403" s="53"/>
      <c r="AT403" s="17" t="s">
        <v>328</v>
      </c>
      <c r="AU403" s="17" t="s">
        <v>79</v>
      </c>
    </row>
    <row r="404" spans="2:65" s="13" customFormat="1" ht="11.25" x14ac:dyDescent="0.2">
      <c r="B404" s="159"/>
      <c r="D404" s="138" t="s">
        <v>330</v>
      </c>
      <c r="E404" s="160" t="s">
        <v>19</v>
      </c>
      <c r="F404" s="161" t="s">
        <v>1999</v>
      </c>
      <c r="H404" s="162">
        <v>4.5266700000000002</v>
      </c>
      <c r="I404" s="163"/>
      <c r="L404" s="159"/>
      <c r="M404" s="164"/>
      <c r="T404" s="165"/>
      <c r="AT404" s="160" t="s">
        <v>330</v>
      </c>
      <c r="AU404" s="160" t="s">
        <v>79</v>
      </c>
      <c r="AV404" s="13" t="s">
        <v>79</v>
      </c>
      <c r="AW404" s="13" t="s">
        <v>31</v>
      </c>
      <c r="AX404" s="13" t="s">
        <v>69</v>
      </c>
      <c r="AY404" s="160" t="s">
        <v>181</v>
      </c>
    </row>
    <row r="405" spans="2:65" s="14" customFormat="1" ht="11.25" x14ac:dyDescent="0.2">
      <c r="B405" s="166"/>
      <c r="D405" s="138" t="s">
        <v>330</v>
      </c>
      <c r="E405" s="167" t="s">
        <v>19</v>
      </c>
      <c r="F405" s="168" t="s">
        <v>333</v>
      </c>
      <c r="H405" s="169">
        <v>4.5266700000000002</v>
      </c>
      <c r="I405" s="170"/>
      <c r="L405" s="166"/>
      <c r="M405" s="171"/>
      <c r="T405" s="172"/>
      <c r="AT405" s="167" t="s">
        <v>330</v>
      </c>
      <c r="AU405" s="167" t="s">
        <v>79</v>
      </c>
      <c r="AV405" s="14" t="s">
        <v>187</v>
      </c>
      <c r="AW405" s="14" t="s">
        <v>31</v>
      </c>
      <c r="AX405" s="14" t="s">
        <v>77</v>
      </c>
      <c r="AY405" s="167" t="s">
        <v>181</v>
      </c>
    </row>
    <row r="406" spans="2:65" s="1" customFormat="1" ht="16.5" customHeight="1" x14ac:dyDescent="0.2">
      <c r="B406" s="32"/>
      <c r="C406" s="125" t="s">
        <v>538</v>
      </c>
      <c r="D406" s="125" t="s">
        <v>182</v>
      </c>
      <c r="E406" s="126" t="s">
        <v>2000</v>
      </c>
      <c r="F406" s="127" t="s">
        <v>2001</v>
      </c>
      <c r="G406" s="128" t="s">
        <v>326</v>
      </c>
      <c r="H406" s="129">
        <v>7.9589999999999996</v>
      </c>
      <c r="I406" s="130"/>
      <c r="J406" s="131">
        <f>ROUND(I406*H406,2)</f>
        <v>0</v>
      </c>
      <c r="K406" s="127" t="s">
        <v>327</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541</v>
      </c>
    </row>
    <row r="407" spans="2:65" s="1" customFormat="1" ht="11.25" x14ac:dyDescent="0.2">
      <c r="B407" s="32"/>
      <c r="D407" s="151" t="s">
        <v>328</v>
      </c>
      <c r="F407" s="152" t="s">
        <v>2002</v>
      </c>
      <c r="I407" s="140"/>
      <c r="L407" s="32"/>
      <c r="M407" s="141"/>
      <c r="T407" s="53"/>
      <c r="AT407" s="17" t="s">
        <v>328</v>
      </c>
      <c r="AU407" s="17" t="s">
        <v>79</v>
      </c>
    </row>
    <row r="408" spans="2:65" s="1" customFormat="1" ht="19.5" x14ac:dyDescent="0.2">
      <c r="B408" s="32"/>
      <c r="D408" s="138" t="s">
        <v>214</v>
      </c>
      <c r="F408" s="139" t="s">
        <v>2003</v>
      </c>
      <c r="I408" s="140"/>
      <c r="L408" s="32"/>
      <c r="M408" s="141"/>
      <c r="T408" s="53"/>
      <c r="AT408" s="17" t="s">
        <v>214</v>
      </c>
      <c r="AU408" s="17" t="s">
        <v>79</v>
      </c>
    </row>
    <row r="409" spans="2:65" s="12" customFormat="1" ht="11.25" x14ac:dyDescent="0.2">
      <c r="B409" s="153"/>
      <c r="D409" s="138" t="s">
        <v>330</v>
      </c>
      <c r="E409" s="154" t="s">
        <v>19</v>
      </c>
      <c r="F409" s="155" t="s">
        <v>1977</v>
      </c>
      <c r="H409" s="154" t="s">
        <v>19</v>
      </c>
      <c r="I409" s="156"/>
      <c r="L409" s="153"/>
      <c r="M409" s="157"/>
      <c r="T409" s="158"/>
      <c r="AT409" s="154" t="s">
        <v>330</v>
      </c>
      <c r="AU409" s="154" t="s">
        <v>79</v>
      </c>
      <c r="AV409" s="12" t="s">
        <v>77</v>
      </c>
      <c r="AW409" s="12" t="s">
        <v>31</v>
      </c>
      <c r="AX409" s="12" t="s">
        <v>69</v>
      </c>
      <c r="AY409" s="154" t="s">
        <v>181</v>
      </c>
    </row>
    <row r="410" spans="2:65" s="13" customFormat="1" ht="11.25" x14ac:dyDescent="0.2">
      <c r="B410" s="159"/>
      <c r="D410" s="138" t="s">
        <v>330</v>
      </c>
      <c r="E410" s="160" t="s">
        <v>19</v>
      </c>
      <c r="F410" s="161" t="s">
        <v>2004</v>
      </c>
      <c r="H410" s="162">
        <v>2.3624999999999998</v>
      </c>
      <c r="I410" s="163"/>
      <c r="L410" s="159"/>
      <c r="M410" s="164"/>
      <c r="T410" s="165"/>
      <c r="AT410" s="160" t="s">
        <v>330</v>
      </c>
      <c r="AU410" s="160" t="s">
        <v>79</v>
      </c>
      <c r="AV410" s="13" t="s">
        <v>79</v>
      </c>
      <c r="AW410" s="13" t="s">
        <v>31</v>
      </c>
      <c r="AX410" s="13" t="s">
        <v>69</v>
      </c>
      <c r="AY410" s="160" t="s">
        <v>181</v>
      </c>
    </row>
    <row r="411" spans="2:65" s="13" customFormat="1" ht="11.25" x14ac:dyDescent="0.2">
      <c r="B411" s="159"/>
      <c r="D411" s="138" t="s">
        <v>330</v>
      </c>
      <c r="E411" s="160" t="s">
        <v>19</v>
      </c>
      <c r="F411" s="161" t="s">
        <v>2005</v>
      </c>
      <c r="H411" s="162">
        <v>5.5964999999999998</v>
      </c>
      <c r="I411" s="163"/>
      <c r="L411" s="159"/>
      <c r="M411" s="164"/>
      <c r="T411" s="165"/>
      <c r="AT411" s="160" t="s">
        <v>330</v>
      </c>
      <c r="AU411" s="160" t="s">
        <v>79</v>
      </c>
      <c r="AV411" s="13" t="s">
        <v>79</v>
      </c>
      <c r="AW411" s="13" t="s">
        <v>31</v>
      </c>
      <c r="AX411" s="13" t="s">
        <v>69</v>
      </c>
      <c r="AY411" s="160" t="s">
        <v>181</v>
      </c>
    </row>
    <row r="412" spans="2:65" s="14" customFormat="1" ht="11.25" x14ac:dyDescent="0.2">
      <c r="B412" s="166"/>
      <c r="D412" s="138" t="s">
        <v>330</v>
      </c>
      <c r="E412" s="167" t="s">
        <v>19</v>
      </c>
      <c r="F412" s="168" t="s">
        <v>333</v>
      </c>
      <c r="H412" s="169">
        <v>7.9589999999999996</v>
      </c>
      <c r="I412" s="170"/>
      <c r="L412" s="166"/>
      <c r="M412" s="171"/>
      <c r="T412" s="172"/>
      <c r="AT412" s="167" t="s">
        <v>330</v>
      </c>
      <c r="AU412" s="167" t="s">
        <v>79</v>
      </c>
      <c r="AV412" s="14" t="s">
        <v>187</v>
      </c>
      <c r="AW412" s="14" t="s">
        <v>31</v>
      </c>
      <c r="AX412" s="14" t="s">
        <v>77</v>
      </c>
      <c r="AY412" s="167" t="s">
        <v>181</v>
      </c>
    </row>
    <row r="413" spans="2:65" s="1" customFormat="1" ht="16.5" customHeight="1" x14ac:dyDescent="0.2">
      <c r="B413" s="32"/>
      <c r="C413" s="125" t="s">
        <v>266</v>
      </c>
      <c r="D413" s="125" t="s">
        <v>182</v>
      </c>
      <c r="E413" s="126" t="s">
        <v>2006</v>
      </c>
      <c r="F413" s="127" t="s">
        <v>2007</v>
      </c>
      <c r="G413" s="128" t="s">
        <v>510</v>
      </c>
      <c r="H413" s="129">
        <v>22.2</v>
      </c>
      <c r="I413" s="130"/>
      <c r="J413" s="131">
        <f>ROUND(I413*H413,2)</f>
        <v>0</v>
      </c>
      <c r="K413" s="127" t="s">
        <v>327</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545</v>
      </c>
    </row>
    <row r="414" spans="2:65" s="1" customFormat="1" ht="11.25" x14ac:dyDescent="0.2">
      <c r="B414" s="32"/>
      <c r="D414" s="151" t="s">
        <v>328</v>
      </c>
      <c r="F414" s="152" t="s">
        <v>2008</v>
      </c>
      <c r="I414" s="140"/>
      <c r="L414" s="32"/>
      <c r="M414" s="141"/>
      <c r="T414" s="53"/>
      <c r="AT414" s="17" t="s">
        <v>328</v>
      </c>
      <c r="AU414" s="17" t="s">
        <v>79</v>
      </c>
    </row>
    <row r="415" spans="2:65" s="13" customFormat="1" ht="11.25" x14ac:dyDescent="0.2">
      <c r="B415" s="159"/>
      <c r="D415" s="138" t="s">
        <v>330</v>
      </c>
      <c r="E415" s="160" t="s">
        <v>19</v>
      </c>
      <c r="F415" s="161" t="s">
        <v>2009</v>
      </c>
      <c r="H415" s="162">
        <v>6</v>
      </c>
      <c r="I415" s="163"/>
      <c r="L415" s="159"/>
      <c r="M415" s="164"/>
      <c r="T415" s="165"/>
      <c r="AT415" s="160" t="s">
        <v>330</v>
      </c>
      <c r="AU415" s="160" t="s">
        <v>79</v>
      </c>
      <c r="AV415" s="13" t="s">
        <v>79</v>
      </c>
      <c r="AW415" s="13" t="s">
        <v>31</v>
      </c>
      <c r="AX415" s="13" t="s">
        <v>69</v>
      </c>
      <c r="AY415" s="160" t="s">
        <v>181</v>
      </c>
    </row>
    <row r="416" spans="2:65" s="13" customFormat="1" ht="11.25" x14ac:dyDescent="0.2">
      <c r="B416" s="159"/>
      <c r="D416" s="138" t="s">
        <v>330</v>
      </c>
      <c r="E416" s="160" t="s">
        <v>19</v>
      </c>
      <c r="F416" s="161" t="s">
        <v>2010</v>
      </c>
      <c r="H416" s="162">
        <v>16.2</v>
      </c>
      <c r="I416" s="163"/>
      <c r="L416" s="159"/>
      <c r="M416" s="164"/>
      <c r="T416" s="165"/>
      <c r="AT416" s="160" t="s">
        <v>330</v>
      </c>
      <c r="AU416" s="160" t="s">
        <v>79</v>
      </c>
      <c r="AV416" s="13" t="s">
        <v>79</v>
      </c>
      <c r="AW416" s="13" t="s">
        <v>31</v>
      </c>
      <c r="AX416" s="13" t="s">
        <v>69</v>
      </c>
      <c r="AY416" s="160" t="s">
        <v>181</v>
      </c>
    </row>
    <row r="417" spans="2:65" s="14" customFormat="1" ht="11.25" x14ac:dyDescent="0.2">
      <c r="B417" s="166"/>
      <c r="D417" s="138" t="s">
        <v>330</v>
      </c>
      <c r="E417" s="167" t="s">
        <v>19</v>
      </c>
      <c r="F417" s="168" t="s">
        <v>333</v>
      </c>
      <c r="H417" s="169">
        <v>22.2</v>
      </c>
      <c r="I417" s="170"/>
      <c r="L417" s="166"/>
      <c r="M417" s="171"/>
      <c r="T417" s="172"/>
      <c r="AT417" s="167" t="s">
        <v>330</v>
      </c>
      <c r="AU417" s="167" t="s">
        <v>79</v>
      </c>
      <c r="AV417" s="14" t="s">
        <v>187</v>
      </c>
      <c r="AW417" s="14" t="s">
        <v>31</v>
      </c>
      <c r="AX417" s="14" t="s">
        <v>77</v>
      </c>
      <c r="AY417" s="167" t="s">
        <v>181</v>
      </c>
    </row>
    <row r="418" spans="2:65" s="1" customFormat="1" ht="16.5" customHeight="1" x14ac:dyDescent="0.2">
      <c r="B418" s="32"/>
      <c r="C418" s="125" t="s">
        <v>546</v>
      </c>
      <c r="D418" s="125" t="s">
        <v>182</v>
      </c>
      <c r="E418" s="126" t="s">
        <v>2011</v>
      </c>
      <c r="F418" s="127" t="s">
        <v>2012</v>
      </c>
      <c r="G418" s="128" t="s">
        <v>510</v>
      </c>
      <c r="H418" s="129">
        <v>22.2</v>
      </c>
      <c r="I418" s="130"/>
      <c r="J418" s="131">
        <f>ROUND(I418*H418,2)</f>
        <v>0</v>
      </c>
      <c r="K418" s="127" t="s">
        <v>327</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549</v>
      </c>
    </row>
    <row r="419" spans="2:65" s="1" customFormat="1" ht="11.25" x14ac:dyDescent="0.2">
      <c r="B419" s="32"/>
      <c r="D419" s="151" t="s">
        <v>328</v>
      </c>
      <c r="F419" s="152" t="s">
        <v>2013</v>
      </c>
      <c r="I419" s="140"/>
      <c r="L419" s="32"/>
      <c r="M419" s="141"/>
      <c r="T419" s="53"/>
      <c r="AT419" s="17" t="s">
        <v>328</v>
      </c>
      <c r="AU419" s="17" t="s">
        <v>79</v>
      </c>
    </row>
    <row r="420" spans="2:65" s="1" customFormat="1" ht="16.5" customHeight="1" x14ac:dyDescent="0.2">
      <c r="B420" s="32"/>
      <c r="C420" s="125" t="s">
        <v>270</v>
      </c>
      <c r="D420" s="125" t="s">
        <v>182</v>
      </c>
      <c r="E420" s="126" t="s">
        <v>2014</v>
      </c>
      <c r="F420" s="127" t="s">
        <v>2015</v>
      </c>
      <c r="G420" s="128" t="s">
        <v>438</v>
      </c>
      <c r="H420" s="129">
        <v>0.53066999999999998</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552</v>
      </c>
    </row>
    <row r="421" spans="2:65" s="1" customFormat="1" ht="11.25" x14ac:dyDescent="0.2">
      <c r="B421" s="32"/>
      <c r="D421" s="151" t="s">
        <v>328</v>
      </c>
      <c r="F421" s="152" t="s">
        <v>2016</v>
      </c>
      <c r="I421" s="140"/>
      <c r="L421" s="32"/>
      <c r="M421" s="141"/>
      <c r="T421" s="53"/>
      <c r="AT421" s="17" t="s">
        <v>328</v>
      </c>
      <c r="AU421" s="17" t="s">
        <v>79</v>
      </c>
    </row>
    <row r="422" spans="2:65" s="13" customFormat="1" ht="11.25" x14ac:dyDescent="0.2">
      <c r="B422" s="159"/>
      <c r="D422" s="138" t="s">
        <v>330</v>
      </c>
      <c r="E422" s="160" t="s">
        <v>19</v>
      </c>
      <c r="F422" s="161" t="s">
        <v>2017</v>
      </c>
      <c r="H422" s="162">
        <v>0.53066999999999998</v>
      </c>
      <c r="I422" s="163"/>
      <c r="L422" s="159"/>
      <c r="M422" s="164"/>
      <c r="T422" s="165"/>
      <c r="AT422" s="160" t="s">
        <v>330</v>
      </c>
      <c r="AU422" s="160" t="s">
        <v>79</v>
      </c>
      <c r="AV422" s="13" t="s">
        <v>79</v>
      </c>
      <c r="AW422" s="13" t="s">
        <v>31</v>
      </c>
      <c r="AX422" s="13" t="s">
        <v>69</v>
      </c>
      <c r="AY422" s="160" t="s">
        <v>181</v>
      </c>
    </row>
    <row r="423" spans="2:65" s="14" customFormat="1" ht="11.25" x14ac:dyDescent="0.2">
      <c r="B423" s="166"/>
      <c r="D423" s="138" t="s">
        <v>330</v>
      </c>
      <c r="E423" s="167" t="s">
        <v>19</v>
      </c>
      <c r="F423" s="168" t="s">
        <v>333</v>
      </c>
      <c r="H423" s="169">
        <v>0.53066999999999998</v>
      </c>
      <c r="I423" s="170"/>
      <c r="L423" s="166"/>
      <c r="M423" s="171"/>
      <c r="T423" s="172"/>
      <c r="AT423" s="167" t="s">
        <v>330</v>
      </c>
      <c r="AU423" s="167" t="s">
        <v>79</v>
      </c>
      <c r="AV423" s="14" t="s">
        <v>187</v>
      </c>
      <c r="AW423" s="14" t="s">
        <v>31</v>
      </c>
      <c r="AX423" s="14" t="s">
        <v>77</v>
      </c>
      <c r="AY423" s="167" t="s">
        <v>181</v>
      </c>
    </row>
    <row r="424" spans="2:65" s="1" customFormat="1" ht="16.5" customHeight="1" x14ac:dyDescent="0.2">
      <c r="B424" s="32"/>
      <c r="C424" s="125" t="s">
        <v>553</v>
      </c>
      <c r="D424" s="125" t="s">
        <v>182</v>
      </c>
      <c r="E424" s="126" t="s">
        <v>2018</v>
      </c>
      <c r="F424" s="127" t="s">
        <v>2019</v>
      </c>
      <c r="G424" s="128" t="s">
        <v>1053</v>
      </c>
      <c r="H424" s="129">
        <v>70</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556</v>
      </c>
    </row>
    <row r="425" spans="2:65" s="1" customFormat="1" ht="19.5" x14ac:dyDescent="0.2">
      <c r="B425" s="32"/>
      <c r="D425" s="138" t="s">
        <v>214</v>
      </c>
      <c r="F425" s="139" t="s">
        <v>2020</v>
      </c>
      <c r="I425" s="140"/>
      <c r="L425" s="32"/>
      <c r="M425" s="141"/>
      <c r="T425" s="53"/>
      <c r="AT425" s="17" t="s">
        <v>214</v>
      </c>
      <c r="AU425" s="17" t="s">
        <v>79</v>
      </c>
    </row>
    <row r="426" spans="2:65" s="13" customFormat="1" ht="11.25" x14ac:dyDescent="0.2">
      <c r="B426" s="159"/>
      <c r="D426" s="138" t="s">
        <v>330</v>
      </c>
      <c r="E426" s="160" t="s">
        <v>19</v>
      </c>
      <c r="F426" s="161" t="s">
        <v>2021</v>
      </c>
      <c r="H426" s="162">
        <v>70</v>
      </c>
      <c r="I426" s="163"/>
      <c r="L426" s="159"/>
      <c r="M426" s="164"/>
      <c r="T426" s="165"/>
      <c r="AT426" s="160" t="s">
        <v>330</v>
      </c>
      <c r="AU426" s="160" t="s">
        <v>79</v>
      </c>
      <c r="AV426" s="13" t="s">
        <v>79</v>
      </c>
      <c r="AW426" s="13" t="s">
        <v>31</v>
      </c>
      <c r="AX426" s="13" t="s">
        <v>69</v>
      </c>
      <c r="AY426" s="160" t="s">
        <v>181</v>
      </c>
    </row>
    <row r="427" spans="2:65" s="14" customFormat="1" ht="11.25" x14ac:dyDescent="0.2">
      <c r="B427" s="166"/>
      <c r="D427" s="138" t="s">
        <v>330</v>
      </c>
      <c r="E427" s="167" t="s">
        <v>19</v>
      </c>
      <c r="F427" s="168" t="s">
        <v>333</v>
      </c>
      <c r="H427" s="169">
        <v>70</v>
      </c>
      <c r="I427" s="170"/>
      <c r="L427" s="166"/>
      <c r="M427" s="171"/>
      <c r="T427" s="172"/>
      <c r="AT427" s="167" t="s">
        <v>330</v>
      </c>
      <c r="AU427" s="167" t="s">
        <v>79</v>
      </c>
      <c r="AV427" s="14" t="s">
        <v>187</v>
      </c>
      <c r="AW427" s="14" t="s">
        <v>31</v>
      </c>
      <c r="AX427" s="14" t="s">
        <v>77</v>
      </c>
      <c r="AY427" s="167" t="s">
        <v>181</v>
      </c>
    </row>
    <row r="428" spans="2:65" s="1" customFormat="1" ht="16.5" customHeight="1" x14ac:dyDescent="0.2">
      <c r="B428" s="32"/>
      <c r="C428" s="125" t="s">
        <v>273</v>
      </c>
      <c r="D428" s="125" t="s">
        <v>182</v>
      </c>
      <c r="E428" s="126" t="s">
        <v>2022</v>
      </c>
      <c r="F428" s="127" t="s">
        <v>2023</v>
      </c>
      <c r="G428" s="128" t="s">
        <v>636</v>
      </c>
      <c r="H428" s="129">
        <v>593</v>
      </c>
      <c r="I428" s="130"/>
      <c r="J428" s="131">
        <f>ROUND(I428*H428,2)</f>
        <v>0</v>
      </c>
      <c r="K428" s="127" t="s">
        <v>186</v>
      </c>
      <c r="L428" s="32"/>
      <c r="M428" s="132" t="s">
        <v>19</v>
      </c>
      <c r="N428" s="133" t="s">
        <v>40</v>
      </c>
      <c r="P428" s="134">
        <f>O428*H428</f>
        <v>0</v>
      </c>
      <c r="Q428" s="134">
        <v>0</v>
      </c>
      <c r="R428" s="134">
        <f>Q428*H428</f>
        <v>0</v>
      </c>
      <c r="S428" s="134">
        <v>0</v>
      </c>
      <c r="T428" s="135">
        <f>S428*H428</f>
        <v>0</v>
      </c>
      <c r="AR428" s="136" t="s">
        <v>187</v>
      </c>
      <c r="AT428" s="136" t="s">
        <v>182</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560</v>
      </c>
    </row>
    <row r="429" spans="2:65" s="1" customFormat="1" ht="29.25" x14ac:dyDescent="0.2">
      <c r="B429" s="32"/>
      <c r="D429" s="138" t="s">
        <v>214</v>
      </c>
      <c r="F429" s="139" t="s">
        <v>2024</v>
      </c>
      <c r="I429" s="140"/>
      <c r="L429" s="32"/>
      <c r="M429" s="141"/>
      <c r="T429" s="53"/>
      <c r="AT429" s="17" t="s">
        <v>214</v>
      </c>
      <c r="AU429" s="17" t="s">
        <v>79</v>
      </c>
    </row>
    <row r="430" spans="2:65" s="12" customFormat="1" ht="11.25" x14ac:dyDescent="0.2">
      <c r="B430" s="153"/>
      <c r="D430" s="138" t="s">
        <v>330</v>
      </c>
      <c r="E430" s="154" t="s">
        <v>19</v>
      </c>
      <c r="F430" s="155" t="s">
        <v>2025</v>
      </c>
      <c r="H430" s="154" t="s">
        <v>19</v>
      </c>
      <c r="I430" s="156"/>
      <c r="L430" s="153"/>
      <c r="M430" s="157"/>
      <c r="T430" s="158"/>
      <c r="AT430" s="154" t="s">
        <v>330</v>
      </c>
      <c r="AU430" s="154" t="s">
        <v>79</v>
      </c>
      <c r="AV430" s="12" t="s">
        <v>77</v>
      </c>
      <c r="AW430" s="12" t="s">
        <v>31</v>
      </c>
      <c r="AX430" s="12" t="s">
        <v>69</v>
      </c>
      <c r="AY430" s="154" t="s">
        <v>181</v>
      </c>
    </row>
    <row r="431" spans="2:65" s="13" customFormat="1" ht="11.25" x14ac:dyDescent="0.2">
      <c r="B431" s="159"/>
      <c r="D431" s="138" t="s">
        <v>330</v>
      </c>
      <c r="E431" s="160" t="s">
        <v>19</v>
      </c>
      <c r="F431" s="161" t="s">
        <v>2026</v>
      </c>
      <c r="H431" s="162">
        <v>408</v>
      </c>
      <c r="I431" s="163"/>
      <c r="L431" s="159"/>
      <c r="M431" s="164"/>
      <c r="T431" s="165"/>
      <c r="AT431" s="160" t="s">
        <v>330</v>
      </c>
      <c r="AU431" s="160" t="s">
        <v>79</v>
      </c>
      <c r="AV431" s="13" t="s">
        <v>79</v>
      </c>
      <c r="AW431" s="13" t="s">
        <v>31</v>
      </c>
      <c r="AX431" s="13" t="s">
        <v>69</v>
      </c>
      <c r="AY431" s="160" t="s">
        <v>181</v>
      </c>
    </row>
    <row r="432" spans="2:65" s="13" customFormat="1" ht="11.25" x14ac:dyDescent="0.2">
      <c r="B432" s="159"/>
      <c r="D432" s="138" t="s">
        <v>330</v>
      </c>
      <c r="E432" s="160" t="s">
        <v>19</v>
      </c>
      <c r="F432" s="161" t="s">
        <v>2027</v>
      </c>
      <c r="H432" s="162">
        <v>185</v>
      </c>
      <c r="I432" s="163"/>
      <c r="L432" s="159"/>
      <c r="M432" s="164"/>
      <c r="T432" s="165"/>
      <c r="AT432" s="160" t="s">
        <v>330</v>
      </c>
      <c r="AU432" s="160" t="s">
        <v>79</v>
      </c>
      <c r="AV432" s="13" t="s">
        <v>79</v>
      </c>
      <c r="AW432" s="13" t="s">
        <v>31</v>
      </c>
      <c r="AX432" s="13" t="s">
        <v>69</v>
      </c>
      <c r="AY432" s="160" t="s">
        <v>181</v>
      </c>
    </row>
    <row r="433" spans="2:65" s="14" customFormat="1" ht="11.25" x14ac:dyDescent="0.2">
      <c r="B433" s="166"/>
      <c r="D433" s="138" t="s">
        <v>330</v>
      </c>
      <c r="E433" s="167" t="s">
        <v>19</v>
      </c>
      <c r="F433" s="168" t="s">
        <v>333</v>
      </c>
      <c r="H433" s="169">
        <v>593</v>
      </c>
      <c r="I433" s="170"/>
      <c r="L433" s="166"/>
      <c r="M433" s="171"/>
      <c r="T433" s="172"/>
      <c r="AT433" s="167" t="s">
        <v>330</v>
      </c>
      <c r="AU433" s="167" t="s">
        <v>79</v>
      </c>
      <c r="AV433" s="14" t="s">
        <v>187</v>
      </c>
      <c r="AW433" s="14" t="s">
        <v>31</v>
      </c>
      <c r="AX433" s="14" t="s">
        <v>77</v>
      </c>
      <c r="AY433" s="167" t="s">
        <v>181</v>
      </c>
    </row>
    <row r="434" spans="2:65" s="1" customFormat="1" ht="16.5" customHeight="1" x14ac:dyDescent="0.2">
      <c r="B434" s="32"/>
      <c r="C434" s="176" t="s">
        <v>566</v>
      </c>
      <c r="D434" s="176" t="s">
        <v>1794</v>
      </c>
      <c r="E434" s="177" t="s">
        <v>2028</v>
      </c>
      <c r="F434" s="178" t="s">
        <v>2029</v>
      </c>
      <c r="G434" s="179" t="s">
        <v>636</v>
      </c>
      <c r="H434" s="180">
        <v>593</v>
      </c>
      <c r="I434" s="181"/>
      <c r="J434" s="182">
        <f>ROUND(I434*H434,2)</f>
        <v>0</v>
      </c>
      <c r="K434" s="178" t="s">
        <v>186</v>
      </c>
      <c r="L434" s="183"/>
      <c r="M434" s="184" t="s">
        <v>19</v>
      </c>
      <c r="N434" s="185" t="s">
        <v>40</v>
      </c>
      <c r="P434" s="134">
        <f>O434*H434</f>
        <v>0</v>
      </c>
      <c r="Q434" s="134">
        <v>0</v>
      </c>
      <c r="R434" s="134">
        <f>Q434*H434</f>
        <v>0</v>
      </c>
      <c r="S434" s="134">
        <v>0</v>
      </c>
      <c r="T434" s="135">
        <f>S434*H434</f>
        <v>0</v>
      </c>
      <c r="AR434" s="136" t="s">
        <v>196</v>
      </c>
      <c r="AT434" s="136" t="s">
        <v>1794</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187</v>
      </c>
      <c r="BM434" s="136" t="s">
        <v>569</v>
      </c>
    </row>
    <row r="435" spans="2:65" s="1" customFormat="1" ht="19.5" x14ac:dyDescent="0.2">
      <c r="B435" s="32"/>
      <c r="D435" s="138" t="s">
        <v>214</v>
      </c>
      <c r="F435" s="139" t="s">
        <v>2030</v>
      </c>
      <c r="I435" s="140"/>
      <c r="L435" s="32"/>
      <c r="M435" s="141"/>
      <c r="T435" s="53"/>
      <c r="AT435" s="17" t="s">
        <v>214</v>
      </c>
      <c r="AU435" s="17" t="s">
        <v>79</v>
      </c>
    </row>
    <row r="436" spans="2:65" s="13" customFormat="1" ht="11.25" x14ac:dyDescent="0.2">
      <c r="B436" s="159"/>
      <c r="D436" s="138" t="s">
        <v>330</v>
      </c>
      <c r="E436" s="160" t="s">
        <v>19</v>
      </c>
      <c r="F436" s="161" t="s">
        <v>2031</v>
      </c>
      <c r="H436" s="162">
        <v>408</v>
      </c>
      <c r="I436" s="163"/>
      <c r="L436" s="159"/>
      <c r="M436" s="164"/>
      <c r="T436" s="165"/>
      <c r="AT436" s="160" t="s">
        <v>330</v>
      </c>
      <c r="AU436" s="160" t="s">
        <v>79</v>
      </c>
      <c r="AV436" s="13" t="s">
        <v>79</v>
      </c>
      <c r="AW436" s="13" t="s">
        <v>31</v>
      </c>
      <c r="AX436" s="13" t="s">
        <v>69</v>
      </c>
      <c r="AY436" s="160" t="s">
        <v>181</v>
      </c>
    </row>
    <row r="437" spans="2:65" s="13" customFormat="1" ht="11.25" x14ac:dyDescent="0.2">
      <c r="B437" s="159"/>
      <c r="D437" s="138" t="s">
        <v>330</v>
      </c>
      <c r="E437" s="160" t="s">
        <v>19</v>
      </c>
      <c r="F437" s="161" t="s">
        <v>2032</v>
      </c>
      <c r="H437" s="162">
        <v>185</v>
      </c>
      <c r="I437" s="163"/>
      <c r="L437" s="159"/>
      <c r="M437" s="164"/>
      <c r="T437" s="165"/>
      <c r="AT437" s="160" t="s">
        <v>330</v>
      </c>
      <c r="AU437" s="160" t="s">
        <v>79</v>
      </c>
      <c r="AV437" s="13" t="s">
        <v>79</v>
      </c>
      <c r="AW437" s="13" t="s">
        <v>31</v>
      </c>
      <c r="AX437" s="13" t="s">
        <v>69</v>
      </c>
      <c r="AY437" s="160" t="s">
        <v>181</v>
      </c>
    </row>
    <row r="438" spans="2:65" s="14" customFormat="1" ht="11.25" x14ac:dyDescent="0.2">
      <c r="B438" s="166"/>
      <c r="D438" s="138" t="s">
        <v>330</v>
      </c>
      <c r="E438" s="167" t="s">
        <v>19</v>
      </c>
      <c r="F438" s="168" t="s">
        <v>333</v>
      </c>
      <c r="H438" s="169">
        <v>593</v>
      </c>
      <c r="I438" s="170"/>
      <c r="L438" s="166"/>
      <c r="M438" s="171"/>
      <c r="T438" s="172"/>
      <c r="AT438" s="167" t="s">
        <v>330</v>
      </c>
      <c r="AU438" s="167" t="s">
        <v>79</v>
      </c>
      <c r="AV438" s="14" t="s">
        <v>187</v>
      </c>
      <c r="AW438" s="14" t="s">
        <v>31</v>
      </c>
      <c r="AX438" s="14" t="s">
        <v>77</v>
      </c>
      <c r="AY438" s="167" t="s">
        <v>181</v>
      </c>
    </row>
    <row r="439" spans="2:65" s="1" customFormat="1" ht="16.5" customHeight="1" x14ac:dyDescent="0.2">
      <c r="B439" s="32"/>
      <c r="C439" s="125" t="s">
        <v>277</v>
      </c>
      <c r="D439" s="125" t="s">
        <v>182</v>
      </c>
      <c r="E439" s="126" t="s">
        <v>2033</v>
      </c>
      <c r="F439" s="127" t="s">
        <v>2034</v>
      </c>
      <c r="G439" s="128" t="s">
        <v>519</v>
      </c>
      <c r="H439" s="129">
        <v>88</v>
      </c>
      <c r="I439" s="130"/>
      <c r="J439" s="131">
        <f>ROUND(I439*H439,2)</f>
        <v>0</v>
      </c>
      <c r="K439" s="127" t="s">
        <v>327</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578</v>
      </c>
    </row>
    <row r="440" spans="2:65" s="1" customFormat="1" ht="11.25" x14ac:dyDescent="0.2">
      <c r="B440" s="32"/>
      <c r="D440" s="151" t="s">
        <v>328</v>
      </c>
      <c r="F440" s="152" t="s">
        <v>2035</v>
      </c>
      <c r="I440" s="140"/>
      <c r="L440" s="32"/>
      <c r="M440" s="141"/>
      <c r="T440" s="53"/>
      <c r="AT440" s="17" t="s">
        <v>328</v>
      </c>
      <c r="AU440" s="17" t="s">
        <v>79</v>
      </c>
    </row>
    <row r="441" spans="2:65" s="13" customFormat="1" ht="11.25" x14ac:dyDescent="0.2">
      <c r="B441" s="159"/>
      <c r="D441" s="138" t="s">
        <v>330</v>
      </c>
      <c r="E441" s="160" t="s">
        <v>19</v>
      </c>
      <c r="F441" s="161" t="s">
        <v>2036</v>
      </c>
      <c r="H441" s="162">
        <v>51</v>
      </c>
      <c r="I441" s="163"/>
      <c r="L441" s="159"/>
      <c r="M441" s="164"/>
      <c r="T441" s="165"/>
      <c r="AT441" s="160" t="s">
        <v>330</v>
      </c>
      <c r="AU441" s="160" t="s">
        <v>79</v>
      </c>
      <c r="AV441" s="13" t="s">
        <v>79</v>
      </c>
      <c r="AW441" s="13" t="s">
        <v>31</v>
      </c>
      <c r="AX441" s="13" t="s">
        <v>69</v>
      </c>
      <c r="AY441" s="160" t="s">
        <v>181</v>
      </c>
    </row>
    <row r="442" spans="2:65" s="13" customFormat="1" ht="11.25" x14ac:dyDescent="0.2">
      <c r="B442" s="159"/>
      <c r="D442" s="138" t="s">
        <v>330</v>
      </c>
      <c r="E442" s="160" t="s">
        <v>19</v>
      </c>
      <c r="F442" s="161" t="s">
        <v>2037</v>
      </c>
      <c r="H442" s="162">
        <v>37</v>
      </c>
      <c r="I442" s="163"/>
      <c r="L442" s="159"/>
      <c r="M442" s="164"/>
      <c r="T442" s="165"/>
      <c r="AT442" s="160" t="s">
        <v>330</v>
      </c>
      <c r="AU442" s="160" t="s">
        <v>79</v>
      </c>
      <c r="AV442" s="13" t="s">
        <v>79</v>
      </c>
      <c r="AW442" s="13" t="s">
        <v>31</v>
      </c>
      <c r="AX442" s="13" t="s">
        <v>69</v>
      </c>
      <c r="AY442" s="160" t="s">
        <v>181</v>
      </c>
    </row>
    <row r="443" spans="2:65" s="12" customFormat="1" ht="11.25" x14ac:dyDescent="0.2">
      <c r="B443" s="153"/>
      <c r="D443" s="138" t="s">
        <v>330</v>
      </c>
      <c r="E443" s="154" t="s">
        <v>19</v>
      </c>
      <c r="F443" s="155" t="s">
        <v>2038</v>
      </c>
      <c r="H443" s="154" t="s">
        <v>19</v>
      </c>
      <c r="I443" s="156"/>
      <c r="L443" s="153"/>
      <c r="M443" s="157"/>
      <c r="T443" s="158"/>
      <c r="AT443" s="154" t="s">
        <v>330</v>
      </c>
      <c r="AU443" s="154" t="s">
        <v>79</v>
      </c>
      <c r="AV443" s="12" t="s">
        <v>77</v>
      </c>
      <c r="AW443" s="12" t="s">
        <v>31</v>
      </c>
      <c r="AX443" s="12" t="s">
        <v>69</v>
      </c>
      <c r="AY443" s="154" t="s">
        <v>181</v>
      </c>
    </row>
    <row r="444" spans="2:65" s="14" customFormat="1" ht="11.25" x14ac:dyDescent="0.2">
      <c r="B444" s="166"/>
      <c r="D444" s="138" t="s">
        <v>330</v>
      </c>
      <c r="E444" s="167" t="s">
        <v>19</v>
      </c>
      <c r="F444" s="168" t="s">
        <v>333</v>
      </c>
      <c r="H444" s="169">
        <v>88</v>
      </c>
      <c r="I444" s="170"/>
      <c r="L444" s="166"/>
      <c r="M444" s="171"/>
      <c r="T444" s="172"/>
      <c r="AT444" s="167" t="s">
        <v>330</v>
      </c>
      <c r="AU444" s="167" t="s">
        <v>79</v>
      </c>
      <c r="AV444" s="14" t="s">
        <v>187</v>
      </c>
      <c r="AW444" s="14" t="s">
        <v>31</v>
      </c>
      <c r="AX444" s="14" t="s">
        <v>77</v>
      </c>
      <c r="AY444" s="167" t="s">
        <v>181</v>
      </c>
    </row>
    <row r="445" spans="2:65" s="1" customFormat="1" ht="16.5" customHeight="1" x14ac:dyDescent="0.2">
      <c r="B445" s="32"/>
      <c r="C445" s="176" t="s">
        <v>584</v>
      </c>
      <c r="D445" s="176" t="s">
        <v>1794</v>
      </c>
      <c r="E445" s="177" t="s">
        <v>2039</v>
      </c>
      <c r="F445" s="178" t="s">
        <v>2040</v>
      </c>
      <c r="G445" s="179" t="s">
        <v>438</v>
      </c>
      <c r="H445" s="180">
        <v>0.94864000000000004</v>
      </c>
      <c r="I445" s="181"/>
      <c r="J445" s="182">
        <f>ROUND(I445*H445,2)</f>
        <v>0</v>
      </c>
      <c r="K445" s="178" t="s">
        <v>327</v>
      </c>
      <c r="L445" s="183"/>
      <c r="M445" s="184" t="s">
        <v>19</v>
      </c>
      <c r="N445" s="185" t="s">
        <v>40</v>
      </c>
      <c r="P445" s="134">
        <f>O445*H445</f>
        <v>0</v>
      </c>
      <c r="Q445" s="134">
        <v>0</v>
      </c>
      <c r="R445" s="134">
        <f>Q445*H445</f>
        <v>0</v>
      </c>
      <c r="S445" s="134">
        <v>0</v>
      </c>
      <c r="T445" s="135">
        <f>S445*H445</f>
        <v>0</v>
      </c>
      <c r="AR445" s="136" t="s">
        <v>196</v>
      </c>
      <c r="AT445" s="136" t="s">
        <v>1794</v>
      </c>
      <c r="AU445" s="136" t="s">
        <v>79</v>
      </c>
      <c r="AY445" s="17" t="s">
        <v>181</v>
      </c>
      <c r="BE445" s="137">
        <f>IF(N445="základní",J445,0)</f>
        <v>0</v>
      </c>
      <c r="BF445" s="137">
        <f>IF(N445="snížená",J445,0)</f>
        <v>0</v>
      </c>
      <c r="BG445" s="137">
        <f>IF(N445="zákl. přenesená",J445,0)</f>
        <v>0</v>
      </c>
      <c r="BH445" s="137">
        <f>IF(N445="sníž. přenesená",J445,0)</f>
        <v>0</v>
      </c>
      <c r="BI445" s="137">
        <f>IF(N445="nulová",J445,0)</f>
        <v>0</v>
      </c>
      <c r="BJ445" s="17" t="s">
        <v>77</v>
      </c>
      <c r="BK445" s="137">
        <f>ROUND(I445*H445,2)</f>
        <v>0</v>
      </c>
      <c r="BL445" s="17" t="s">
        <v>187</v>
      </c>
      <c r="BM445" s="136" t="s">
        <v>587</v>
      </c>
    </row>
    <row r="446" spans="2:65" s="13" customFormat="1" ht="11.25" x14ac:dyDescent="0.2">
      <c r="B446" s="159"/>
      <c r="D446" s="138" t="s">
        <v>330</v>
      </c>
      <c r="E446" s="160" t="s">
        <v>19</v>
      </c>
      <c r="F446" s="161" t="s">
        <v>2041</v>
      </c>
      <c r="H446" s="162">
        <v>0.54978000000000005</v>
      </c>
      <c r="I446" s="163"/>
      <c r="L446" s="159"/>
      <c r="M446" s="164"/>
      <c r="T446" s="165"/>
      <c r="AT446" s="160" t="s">
        <v>330</v>
      </c>
      <c r="AU446" s="160" t="s">
        <v>79</v>
      </c>
      <c r="AV446" s="13" t="s">
        <v>79</v>
      </c>
      <c r="AW446" s="13" t="s">
        <v>31</v>
      </c>
      <c r="AX446" s="13" t="s">
        <v>69</v>
      </c>
      <c r="AY446" s="160" t="s">
        <v>181</v>
      </c>
    </row>
    <row r="447" spans="2:65" s="13" customFormat="1" ht="11.25" x14ac:dyDescent="0.2">
      <c r="B447" s="159"/>
      <c r="D447" s="138" t="s">
        <v>330</v>
      </c>
      <c r="E447" s="160" t="s">
        <v>19</v>
      </c>
      <c r="F447" s="161" t="s">
        <v>2042</v>
      </c>
      <c r="H447" s="162">
        <v>0.39885999999999999</v>
      </c>
      <c r="I447" s="163"/>
      <c r="L447" s="159"/>
      <c r="M447" s="164"/>
      <c r="T447" s="165"/>
      <c r="AT447" s="160" t="s">
        <v>330</v>
      </c>
      <c r="AU447" s="160" t="s">
        <v>79</v>
      </c>
      <c r="AV447" s="13" t="s">
        <v>79</v>
      </c>
      <c r="AW447" s="13" t="s">
        <v>31</v>
      </c>
      <c r="AX447" s="13" t="s">
        <v>69</v>
      </c>
      <c r="AY447" s="160" t="s">
        <v>181</v>
      </c>
    </row>
    <row r="448" spans="2:65" s="14" customFormat="1" ht="11.25" x14ac:dyDescent="0.2">
      <c r="B448" s="166"/>
      <c r="D448" s="138" t="s">
        <v>330</v>
      </c>
      <c r="E448" s="167" t="s">
        <v>19</v>
      </c>
      <c r="F448" s="168" t="s">
        <v>333</v>
      </c>
      <c r="H448" s="169">
        <v>0.94864000000000004</v>
      </c>
      <c r="I448" s="170"/>
      <c r="L448" s="166"/>
      <c r="M448" s="171"/>
      <c r="T448" s="172"/>
      <c r="AT448" s="167" t="s">
        <v>330</v>
      </c>
      <c r="AU448" s="167" t="s">
        <v>79</v>
      </c>
      <c r="AV448" s="14" t="s">
        <v>187</v>
      </c>
      <c r="AW448" s="14" t="s">
        <v>31</v>
      </c>
      <c r="AX448" s="14" t="s">
        <v>77</v>
      </c>
      <c r="AY448" s="167" t="s">
        <v>181</v>
      </c>
    </row>
    <row r="449" spans="2:65" s="1" customFormat="1" ht="24.2" customHeight="1" x14ac:dyDescent="0.2">
      <c r="B449" s="32"/>
      <c r="C449" s="125" t="s">
        <v>280</v>
      </c>
      <c r="D449" s="125" t="s">
        <v>182</v>
      </c>
      <c r="E449" s="126" t="s">
        <v>2043</v>
      </c>
      <c r="F449" s="127" t="s">
        <v>2044</v>
      </c>
      <c r="G449" s="128" t="s">
        <v>510</v>
      </c>
      <c r="H449" s="129">
        <v>492.2</v>
      </c>
      <c r="I449" s="130"/>
      <c r="J449" s="131">
        <f>ROUND(I449*H449,2)</f>
        <v>0</v>
      </c>
      <c r="K449" s="127" t="s">
        <v>186</v>
      </c>
      <c r="L449" s="32"/>
      <c r="M449" s="132" t="s">
        <v>19</v>
      </c>
      <c r="N449" s="133" t="s">
        <v>40</v>
      </c>
      <c r="P449" s="134">
        <f>O449*H449</f>
        <v>0</v>
      </c>
      <c r="Q449" s="134">
        <v>0</v>
      </c>
      <c r="R449" s="134">
        <f>Q449*H449</f>
        <v>0</v>
      </c>
      <c r="S449" s="134">
        <v>0</v>
      </c>
      <c r="T449" s="135">
        <f>S449*H449</f>
        <v>0</v>
      </c>
      <c r="AR449" s="136" t="s">
        <v>187</v>
      </c>
      <c r="AT449" s="136" t="s">
        <v>182</v>
      </c>
      <c r="AU449" s="136" t="s">
        <v>79</v>
      </c>
      <c r="AY449" s="17" t="s">
        <v>181</v>
      </c>
      <c r="BE449" s="137">
        <f>IF(N449="základní",J449,0)</f>
        <v>0</v>
      </c>
      <c r="BF449" s="137">
        <f>IF(N449="snížená",J449,0)</f>
        <v>0</v>
      </c>
      <c r="BG449" s="137">
        <f>IF(N449="zákl. přenesená",J449,0)</f>
        <v>0</v>
      </c>
      <c r="BH449" s="137">
        <f>IF(N449="sníž. přenesená",J449,0)</f>
        <v>0</v>
      </c>
      <c r="BI449" s="137">
        <f>IF(N449="nulová",J449,0)</f>
        <v>0</v>
      </c>
      <c r="BJ449" s="17" t="s">
        <v>77</v>
      </c>
      <c r="BK449" s="137">
        <f>ROUND(I449*H449,2)</f>
        <v>0</v>
      </c>
      <c r="BL449" s="17" t="s">
        <v>187</v>
      </c>
      <c r="BM449" s="136" t="s">
        <v>592</v>
      </c>
    </row>
    <row r="450" spans="2:65" s="1" customFormat="1" ht="19.5" x14ac:dyDescent="0.2">
      <c r="B450" s="32"/>
      <c r="D450" s="138" t="s">
        <v>214</v>
      </c>
      <c r="F450" s="139" t="s">
        <v>2045</v>
      </c>
      <c r="I450" s="140"/>
      <c r="L450" s="32"/>
      <c r="M450" s="141"/>
      <c r="T450" s="53"/>
      <c r="AT450" s="17" t="s">
        <v>214</v>
      </c>
      <c r="AU450" s="17" t="s">
        <v>79</v>
      </c>
    </row>
    <row r="451" spans="2:65" s="13" customFormat="1" ht="22.5" x14ac:dyDescent="0.2">
      <c r="B451" s="159"/>
      <c r="D451" s="138" t="s">
        <v>330</v>
      </c>
      <c r="E451" s="160" t="s">
        <v>19</v>
      </c>
      <c r="F451" s="161" t="s">
        <v>2046</v>
      </c>
      <c r="H451" s="162">
        <v>492.2</v>
      </c>
      <c r="I451" s="163"/>
      <c r="L451" s="159"/>
      <c r="M451" s="164"/>
      <c r="T451" s="165"/>
      <c r="AT451" s="160" t="s">
        <v>330</v>
      </c>
      <c r="AU451" s="160" t="s">
        <v>79</v>
      </c>
      <c r="AV451" s="13" t="s">
        <v>79</v>
      </c>
      <c r="AW451" s="13" t="s">
        <v>31</v>
      </c>
      <c r="AX451" s="13" t="s">
        <v>69</v>
      </c>
      <c r="AY451" s="160" t="s">
        <v>181</v>
      </c>
    </row>
    <row r="452" spans="2:65" s="14" customFormat="1" ht="11.25" x14ac:dyDescent="0.2">
      <c r="B452" s="166"/>
      <c r="D452" s="138" t="s">
        <v>330</v>
      </c>
      <c r="E452" s="167" t="s">
        <v>19</v>
      </c>
      <c r="F452" s="168" t="s">
        <v>333</v>
      </c>
      <c r="H452" s="169">
        <v>492.2</v>
      </c>
      <c r="I452" s="170"/>
      <c r="L452" s="166"/>
      <c r="M452" s="171"/>
      <c r="T452" s="172"/>
      <c r="AT452" s="167" t="s">
        <v>330</v>
      </c>
      <c r="AU452" s="167" t="s">
        <v>79</v>
      </c>
      <c r="AV452" s="14" t="s">
        <v>187</v>
      </c>
      <c r="AW452" s="14" t="s">
        <v>31</v>
      </c>
      <c r="AX452" s="14" t="s">
        <v>77</v>
      </c>
      <c r="AY452" s="167" t="s">
        <v>181</v>
      </c>
    </row>
    <row r="453" spans="2:65" s="10" customFormat="1" ht="22.9" customHeight="1" x14ac:dyDescent="0.2">
      <c r="B453" s="115"/>
      <c r="D453" s="116" t="s">
        <v>68</v>
      </c>
      <c r="E453" s="149" t="s">
        <v>190</v>
      </c>
      <c r="F453" s="149" t="s">
        <v>507</v>
      </c>
      <c r="I453" s="118"/>
      <c r="J453" s="150">
        <f>BK453</f>
        <v>0</v>
      </c>
      <c r="L453" s="115"/>
      <c r="M453" s="120"/>
      <c r="P453" s="121">
        <f>SUM(P454:P637)</f>
        <v>0</v>
      </c>
      <c r="R453" s="121">
        <f>SUM(R454:R637)</f>
        <v>0</v>
      </c>
      <c r="T453" s="122">
        <f>SUM(T454:T637)</f>
        <v>0</v>
      </c>
      <c r="AR453" s="116" t="s">
        <v>77</v>
      </c>
      <c r="AT453" s="123" t="s">
        <v>68</v>
      </c>
      <c r="AU453" s="123" t="s">
        <v>77</v>
      </c>
      <c r="AY453" s="116" t="s">
        <v>181</v>
      </c>
      <c r="BK453" s="124">
        <f>SUM(BK454:BK637)</f>
        <v>0</v>
      </c>
    </row>
    <row r="454" spans="2:65" s="1" customFormat="1" ht="24.2" customHeight="1" x14ac:dyDescent="0.2">
      <c r="B454" s="32"/>
      <c r="C454" s="125" t="s">
        <v>284</v>
      </c>
      <c r="D454" s="125" t="s">
        <v>182</v>
      </c>
      <c r="E454" s="126" t="s">
        <v>2047</v>
      </c>
      <c r="F454" s="127" t="s">
        <v>2048</v>
      </c>
      <c r="G454" s="128" t="s">
        <v>510</v>
      </c>
      <c r="H454" s="129">
        <v>39.614400000000003</v>
      </c>
      <c r="I454" s="130"/>
      <c r="J454" s="131">
        <f>ROUND(I454*H454,2)</f>
        <v>0</v>
      </c>
      <c r="K454" s="127" t="s">
        <v>327</v>
      </c>
      <c r="L454" s="32"/>
      <c r="M454" s="132" t="s">
        <v>19</v>
      </c>
      <c r="N454" s="133" t="s">
        <v>40</v>
      </c>
      <c r="P454" s="134">
        <f>O454*H454</f>
        <v>0</v>
      </c>
      <c r="Q454" s="134">
        <v>0</v>
      </c>
      <c r="R454" s="134">
        <f>Q454*H454</f>
        <v>0</v>
      </c>
      <c r="S454" s="134">
        <v>0</v>
      </c>
      <c r="T454" s="135">
        <f>S454*H454</f>
        <v>0</v>
      </c>
      <c r="AR454" s="136" t="s">
        <v>187</v>
      </c>
      <c r="AT454" s="136" t="s">
        <v>182</v>
      </c>
      <c r="AU454" s="136" t="s">
        <v>79</v>
      </c>
      <c r="AY454" s="17" t="s">
        <v>181</v>
      </c>
      <c r="BE454" s="137">
        <f>IF(N454="základní",J454,0)</f>
        <v>0</v>
      </c>
      <c r="BF454" s="137">
        <f>IF(N454="snížená",J454,0)</f>
        <v>0</v>
      </c>
      <c r="BG454" s="137">
        <f>IF(N454="zákl. přenesená",J454,0)</f>
        <v>0</v>
      </c>
      <c r="BH454" s="137">
        <f>IF(N454="sníž. přenesená",J454,0)</f>
        <v>0</v>
      </c>
      <c r="BI454" s="137">
        <f>IF(N454="nulová",J454,0)</f>
        <v>0</v>
      </c>
      <c r="BJ454" s="17" t="s">
        <v>77</v>
      </c>
      <c r="BK454" s="137">
        <f>ROUND(I454*H454,2)</f>
        <v>0</v>
      </c>
      <c r="BL454" s="17" t="s">
        <v>187</v>
      </c>
      <c r="BM454" s="136" t="s">
        <v>608</v>
      </c>
    </row>
    <row r="455" spans="2:65" s="1" customFormat="1" ht="11.25" x14ac:dyDescent="0.2">
      <c r="B455" s="32"/>
      <c r="D455" s="151" t="s">
        <v>328</v>
      </c>
      <c r="F455" s="152" t="s">
        <v>2049</v>
      </c>
      <c r="I455" s="140"/>
      <c r="L455" s="32"/>
      <c r="M455" s="141"/>
      <c r="T455" s="53"/>
      <c r="AT455" s="17" t="s">
        <v>328</v>
      </c>
      <c r="AU455" s="17" t="s">
        <v>79</v>
      </c>
    </row>
    <row r="456" spans="2:65" s="12" customFormat="1" ht="11.25" x14ac:dyDescent="0.2">
      <c r="B456" s="153"/>
      <c r="D456" s="138" t="s">
        <v>330</v>
      </c>
      <c r="E456" s="154" t="s">
        <v>19</v>
      </c>
      <c r="F456" s="155" t="s">
        <v>2050</v>
      </c>
      <c r="H456" s="154" t="s">
        <v>19</v>
      </c>
      <c r="I456" s="156"/>
      <c r="L456" s="153"/>
      <c r="M456" s="157"/>
      <c r="T456" s="158"/>
      <c r="AT456" s="154" t="s">
        <v>330</v>
      </c>
      <c r="AU456" s="154" t="s">
        <v>79</v>
      </c>
      <c r="AV456" s="12" t="s">
        <v>77</v>
      </c>
      <c r="AW456" s="12" t="s">
        <v>31</v>
      </c>
      <c r="AX456" s="12" t="s">
        <v>69</v>
      </c>
      <c r="AY456" s="154" t="s">
        <v>181</v>
      </c>
    </row>
    <row r="457" spans="2:65" s="13" customFormat="1" ht="11.25" x14ac:dyDescent="0.2">
      <c r="B457" s="159"/>
      <c r="D457" s="138" t="s">
        <v>330</v>
      </c>
      <c r="E457" s="160" t="s">
        <v>19</v>
      </c>
      <c r="F457" s="161" t="s">
        <v>2051</v>
      </c>
      <c r="H457" s="162">
        <v>9.1392000000000007</v>
      </c>
      <c r="I457" s="163"/>
      <c r="L457" s="159"/>
      <c r="M457" s="164"/>
      <c r="T457" s="165"/>
      <c r="AT457" s="160" t="s">
        <v>330</v>
      </c>
      <c r="AU457" s="160" t="s">
        <v>79</v>
      </c>
      <c r="AV457" s="13" t="s">
        <v>79</v>
      </c>
      <c r="AW457" s="13" t="s">
        <v>31</v>
      </c>
      <c r="AX457" s="13" t="s">
        <v>69</v>
      </c>
      <c r="AY457" s="160" t="s">
        <v>181</v>
      </c>
    </row>
    <row r="458" spans="2:65" s="13" customFormat="1" ht="11.25" x14ac:dyDescent="0.2">
      <c r="B458" s="159"/>
      <c r="D458" s="138" t="s">
        <v>330</v>
      </c>
      <c r="E458" s="160" t="s">
        <v>19</v>
      </c>
      <c r="F458" s="161" t="s">
        <v>2052</v>
      </c>
      <c r="H458" s="162">
        <v>30.475200000000001</v>
      </c>
      <c r="I458" s="163"/>
      <c r="L458" s="159"/>
      <c r="M458" s="164"/>
      <c r="T458" s="165"/>
      <c r="AT458" s="160" t="s">
        <v>330</v>
      </c>
      <c r="AU458" s="160" t="s">
        <v>79</v>
      </c>
      <c r="AV458" s="13" t="s">
        <v>79</v>
      </c>
      <c r="AW458" s="13" t="s">
        <v>31</v>
      </c>
      <c r="AX458" s="13" t="s">
        <v>69</v>
      </c>
      <c r="AY458" s="160" t="s">
        <v>181</v>
      </c>
    </row>
    <row r="459" spans="2:65" s="14" customFormat="1" ht="11.25" x14ac:dyDescent="0.2">
      <c r="B459" s="166"/>
      <c r="D459" s="138" t="s">
        <v>330</v>
      </c>
      <c r="E459" s="167" t="s">
        <v>19</v>
      </c>
      <c r="F459" s="168" t="s">
        <v>333</v>
      </c>
      <c r="H459" s="169">
        <v>39.614400000000003</v>
      </c>
      <c r="I459" s="170"/>
      <c r="L459" s="166"/>
      <c r="M459" s="171"/>
      <c r="T459" s="172"/>
      <c r="AT459" s="167" t="s">
        <v>330</v>
      </c>
      <c r="AU459" s="167" t="s">
        <v>79</v>
      </c>
      <c r="AV459" s="14" t="s">
        <v>187</v>
      </c>
      <c r="AW459" s="14" t="s">
        <v>31</v>
      </c>
      <c r="AX459" s="14" t="s">
        <v>77</v>
      </c>
      <c r="AY459" s="167" t="s">
        <v>181</v>
      </c>
    </row>
    <row r="460" spans="2:65" s="1" customFormat="1" ht="24.2" customHeight="1" x14ac:dyDescent="0.2">
      <c r="B460" s="32"/>
      <c r="C460" s="125" t="s">
        <v>611</v>
      </c>
      <c r="D460" s="125" t="s">
        <v>182</v>
      </c>
      <c r="E460" s="126" t="s">
        <v>508</v>
      </c>
      <c r="F460" s="127" t="s">
        <v>509</v>
      </c>
      <c r="G460" s="128" t="s">
        <v>510</v>
      </c>
      <c r="H460" s="129">
        <v>11.941649999999999</v>
      </c>
      <c r="I460" s="130"/>
      <c r="J460" s="131">
        <f>ROUND(I460*H460,2)</f>
        <v>0</v>
      </c>
      <c r="K460" s="127" t="s">
        <v>327</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614</v>
      </c>
    </row>
    <row r="461" spans="2:65" s="1" customFormat="1" ht="11.25" x14ac:dyDescent="0.2">
      <c r="B461" s="32"/>
      <c r="D461" s="151" t="s">
        <v>328</v>
      </c>
      <c r="F461" s="152" t="s">
        <v>512</v>
      </c>
      <c r="I461" s="140"/>
      <c r="L461" s="32"/>
      <c r="M461" s="141"/>
      <c r="T461" s="53"/>
      <c r="AT461" s="17" t="s">
        <v>328</v>
      </c>
      <c r="AU461" s="17" t="s">
        <v>79</v>
      </c>
    </row>
    <row r="462" spans="2:65" s="12" customFormat="1" ht="11.25" x14ac:dyDescent="0.2">
      <c r="B462" s="153"/>
      <c r="D462" s="138" t="s">
        <v>330</v>
      </c>
      <c r="E462" s="154" t="s">
        <v>19</v>
      </c>
      <c r="F462" s="155" t="s">
        <v>2050</v>
      </c>
      <c r="H462" s="154" t="s">
        <v>19</v>
      </c>
      <c r="I462" s="156"/>
      <c r="L462" s="153"/>
      <c r="M462" s="157"/>
      <c r="T462" s="158"/>
      <c r="AT462" s="154" t="s">
        <v>330</v>
      </c>
      <c r="AU462" s="154" t="s">
        <v>79</v>
      </c>
      <c r="AV462" s="12" t="s">
        <v>77</v>
      </c>
      <c r="AW462" s="12" t="s">
        <v>31</v>
      </c>
      <c r="AX462" s="12" t="s">
        <v>69</v>
      </c>
      <c r="AY462" s="154" t="s">
        <v>181</v>
      </c>
    </row>
    <row r="463" spans="2:65" s="13" customFormat="1" ht="11.25" x14ac:dyDescent="0.2">
      <c r="B463" s="159"/>
      <c r="D463" s="138" t="s">
        <v>330</v>
      </c>
      <c r="E463" s="160" t="s">
        <v>19</v>
      </c>
      <c r="F463" s="161" t="s">
        <v>2053</v>
      </c>
      <c r="H463" s="162">
        <v>11.941649999999999</v>
      </c>
      <c r="I463" s="163"/>
      <c r="L463" s="159"/>
      <c r="M463" s="164"/>
      <c r="T463" s="165"/>
      <c r="AT463" s="160" t="s">
        <v>330</v>
      </c>
      <c r="AU463" s="160" t="s">
        <v>79</v>
      </c>
      <c r="AV463" s="13" t="s">
        <v>79</v>
      </c>
      <c r="AW463" s="13" t="s">
        <v>31</v>
      </c>
      <c r="AX463" s="13" t="s">
        <v>69</v>
      </c>
      <c r="AY463" s="160" t="s">
        <v>181</v>
      </c>
    </row>
    <row r="464" spans="2:65" s="14" customFormat="1" ht="11.25" x14ac:dyDescent="0.2">
      <c r="B464" s="166"/>
      <c r="D464" s="138" t="s">
        <v>330</v>
      </c>
      <c r="E464" s="167" t="s">
        <v>19</v>
      </c>
      <c r="F464" s="168" t="s">
        <v>333</v>
      </c>
      <c r="H464" s="169">
        <v>11.941649999999999</v>
      </c>
      <c r="I464" s="170"/>
      <c r="L464" s="166"/>
      <c r="M464" s="171"/>
      <c r="T464" s="172"/>
      <c r="AT464" s="167" t="s">
        <v>330</v>
      </c>
      <c r="AU464" s="167" t="s">
        <v>79</v>
      </c>
      <c r="AV464" s="14" t="s">
        <v>187</v>
      </c>
      <c r="AW464" s="14" t="s">
        <v>31</v>
      </c>
      <c r="AX464" s="14" t="s">
        <v>77</v>
      </c>
      <c r="AY464" s="167" t="s">
        <v>181</v>
      </c>
    </row>
    <row r="465" spans="2:65" s="1" customFormat="1" ht="21.75" customHeight="1" x14ac:dyDescent="0.2">
      <c r="B465" s="32"/>
      <c r="C465" s="125" t="s">
        <v>288</v>
      </c>
      <c r="D465" s="125" t="s">
        <v>182</v>
      </c>
      <c r="E465" s="126" t="s">
        <v>2054</v>
      </c>
      <c r="F465" s="127" t="s">
        <v>2055</v>
      </c>
      <c r="G465" s="128" t="s">
        <v>519</v>
      </c>
      <c r="H465" s="129">
        <v>1</v>
      </c>
      <c r="I465" s="130"/>
      <c r="J465" s="131">
        <f>ROUND(I465*H465,2)</f>
        <v>0</v>
      </c>
      <c r="K465" s="127" t="s">
        <v>327</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619</v>
      </c>
    </row>
    <row r="466" spans="2:65" s="1" customFormat="1" ht="11.25" x14ac:dyDescent="0.2">
      <c r="B466" s="32"/>
      <c r="D466" s="151" t="s">
        <v>328</v>
      </c>
      <c r="F466" s="152" t="s">
        <v>2056</v>
      </c>
      <c r="I466" s="140"/>
      <c r="L466" s="32"/>
      <c r="M466" s="141"/>
      <c r="T466" s="53"/>
      <c r="AT466" s="17" t="s">
        <v>328</v>
      </c>
      <c r="AU466" s="17" t="s">
        <v>79</v>
      </c>
    </row>
    <row r="467" spans="2:65" s="1" customFormat="1" ht="19.5" x14ac:dyDescent="0.2">
      <c r="B467" s="32"/>
      <c r="D467" s="138" t="s">
        <v>214</v>
      </c>
      <c r="F467" s="139" t="s">
        <v>2057</v>
      </c>
      <c r="I467" s="140"/>
      <c r="L467" s="32"/>
      <c r="M467" s="141"/>
      <c r="T467" s="53"/>
      <c r="AT467" s="17" t="s">
        <v>214</v>
      </c>
      <c r="AU467" s="17" t="s">
        <v>79</v>
      </c>
    </row>
    <row r="468" spans="2:65" s="12" customFormat="1" ht="11.25" x14ac:dyDescent="0.2">
      <c r="B468" s="153"/>
      <c r="D468" s="138" t="s">
        <v>330</v>
      </c>
      <c r="E468" s="154" t="s">
        <v>19</v>
      </c>
      <c r="F468" s="155" t="s">
        <v>2058</v>
      </c>
      <c r="H468" s="154" t="s">
        <v>19</v>
      </c>
      <c r="I468" s="156"/>
      <c r="L468" s="153"/>
      <c r="M468" s="157"/>
      <c r="T468" s="158"/>
      <c r="AT468" s="154" t="s">
        <v>330</v>
      </c>
      <c r="AU468" s="154" t="s">
        <v>79</v>
      </c>
      <c r="AV468" s="12" t="s">
        <v>77</v>
      </c>
      <c r="AW468" s="12" t="s">
        <v>31</v>
      </c>
      <c r="AX468" s="12" t="s">
        <v>69</v>
      </c>
      <c r="AY468" s="154" t="s">
        <v>181</v>
      </c>
    </row>
    <row r="469" spans="2:65" s="13" customFormat="1" ht="11.25" x14ac:dyDescent="0.2">
      <c r="B469" s="159"/>
      <c r="D469" s="138" t="s">
        <v>330</v>
      </c>
      <c r="E469" s="160" t="s">
        <v>19</v>
      </c>
      <c r="F469" s="161" t="s">
        <v>2059</v>
      </c>
      <c r="H469" s="162">
        <v>1</v>
      </c>
      <c r="I469" s="163"/>
      <c r="L469" s="159"/>
      <c r="M469" s="164"/>
      <c r="T469" s="165"/>
      <c r="AT469" s="160" t="s">
        <v>330</v>
      </c>
      <c r="AU469" s="160" t="s">
        <v>79</v>
      </c>
      <c r="AV469" s="13" t="s">
        <v>79</v>
      </c>
      <c r="AW469" s="13" t="s">
        <v>31</v>
      </c>
      <c r="AX469" s="13" t="s">
        <v>69</v>
      </c>
      <c r="AY469" s="160" t="s">
        <v>181</v>
      </c>
    </row>
    <row r="470" spans="2:65" s="14" customFormat="1" ht="11.25" x14ac:dyDescent="0.2">
      <c r="B470" s="166"/>
      <c r="D470" s="138" t="s">
        <v>330</v>
      </c>
      <c r="E470" s="167" t="s">
        <v>19</v>
      </c>
      <c r="F470" s="168" t="s">
        <v>333</v>
      </c>
      <c r="H470" s="169">
        <v>1</v>
      </c>
      <c r="I470" s="170"/>
      <c r="L470" s="166"/>
      <c r="M470" s="171"/>
      <c r="T470" s="172"/>
      <c r="AT470" s="167" t="s">
        <v>330</v>
      </c>
      <c r="AU470" s="167" t="s">
        <v>79</v>
      </c>
      <c r="AV470" s="14" t="s">
        <v>187</v>
      </c>
      <c r="AW470" s="14" t="s">
        <v>31</v>
      </c>
      <c r="AX470" s="14" t="s">
        <v>77</v>
      </c>
      <c r="AY470" s="167" t="s">
        <v>181</v>
      </c>
    </row>
    <row r="471" spans="2:65" s="1" customFormat="1" ht="16.5" customHeight="1" x14ac:dyDescent="0.2">
      <c r="B471" s="32"/>
      <c r="C471" s="125" t="s">
        <v>622</v>
      </c>
      <c r="D471" s="125" t="s">
        <v>182</v>
      </c>
      <c r="E471" s="126" t="s">
        <v>2060</v>
      </c>
      <c r="F471" s="127" t="s">
        <v>2061</v>
      </c>
      <c r="G471" s="128" t="s">
        <v>519</v>
      </c>
      <c r="H471" s="129">
        <v>3</v>
      </c>
      <c r="I471" s="130"/>
      <c r="J471" s="131">
        <f>ROUND(I471*H471,2)</f>
        <v>0</v>
      </c>
      <c r="K471" s="127" t="s">
        <v>327</v>
      </c>
      <c r="L471" s="32"/>
      <c r="M471" s="132" t="s">
        <v>19</v>
      </c>
      <c r="N471" s="133" t="s">
        <v>40</v>
      </c>
      <c r="P471" s="134">
        <f>O471*H471</f>
        <v>0</v>
      </c>
      <c r="Q471" s="134">
        <v>0</v>
      </c>
      <c r="R471" s="134">
        <f>Q471*H471</f>
        <v>0</v>
      </c>
      <c r="S471" s="134">
        <v>0</v>
      </c>
      <c r="T471" s="135">
        <f>S471*H471</f>
        <v>0</v>
      </c>
      <c r="AR471" s="136" t="s">
        <v>187</v>
      </c>
      <c r="AT471" s="136" t="s">
        <v>182</v>
      </c>
      <c r="AU471" s="136" t="s">
        <v>79</v>
      </c>
      <c r="AY471" s="17" t="s">
        <v>181</v>
      </c>
      <c r="BE471" s="137">
        <f>IF(N471="základní",J471,0)</f>
        <v>0</v>
      </c>
      <c r="BF471" s="137">
        <f>IF(N471="snížená",J471,0)</f>
        <v>0</v>
      </c>
      <c r="BG471" s="137">
        <f>IF(N471="zákl. přenesená",J471,0)</f>
        <v>0</v>
      </c>
      <c r="BH471" s="137">
        <f>IF(N471="sníž. přenesená",J471,0)</f>
        <v>0</v>
      </c>
      <c r="BI471" s="137">
        <f>IF(N471="nulová",J471,0)</f>
        <v>0</v>
      </c>
      <c r="BJ471" s="17" t="s">
        <v>77</v>
      </c>
      <c r="BK471" s="137">
        <f>ROUND(I471*H471,2)</f>
        <v>0</v>
      </c>
      <c r="BL471" s="17" t="s">
        <v>187</v>
      </c>
      <c r="BM471" s="136" t="s">
        <v>625</v>
      </c>
    </row>
    <row r="472" spans="2:65" s="1" customFormat="1" ht="11.25" x14ac:dyDescent="0.2">
      <c r="B472" s="32"/>
      <c r="D472" s="151" t="s">
        <v>328</v>
      </c>
      <c r="F472" s="152" t="s">
        <v>2062</v>
      </c>
      <c r="I472" s="140"/>
      <c r="L472" s="32"/>
      <c r="M472" s="141"/>
      <c r="T472" s="53"/>
      <c r="AT472" s="17" t="s">
        <v>328</v>
      </c>
      <c r="AU472" s="17" t="s">
        <v>79</v>
      </c>
    </row>
    <row r="473" spans="2:65" s="1" customFormat="1" ht="19.5" x14ac:dyDescent="0.2">
      <c r="B473" s="32"/>
      <c r="D473" s="138" t="s">
        <v>214</v>
      </c>
      <c r="F473" s="139" t="s">
        <v>2057</v>
      </c>
      <c r="I473" s="140"/>
      <c r="L473" s="32"/>
      <c r="M473" s="141"/>
      <c r="T473" s="53"/>
      <c r="AT473" s="17" t="s">
        <v>214</v>
      </c>
      <c r="AU473" s="17" t="s">
        <v>79</v>
      </c>
    </row>
    <row r="474" spans="2:65" s="12" customFormat="1" ht="11.25" x14ac:dyDescent="0.2">
      <c r="B474" s="153"/>
      <c r="D474" s="138" t="s">
        <v>330</v>
      </c>
      <c r="E474" s="154" t="s">
        <v>19</v>
      </c>
      <c r="F474" s="155" t="s">
        <v>2063</v>
      </c>
      <c r="H474" s="154" t="s">
        <v>19</v>
      </c>
      <c r="I474" s="156"/>
      <c r="L474" s="153"/>
      <c r="M474" s="157"/>
      <c r="T474" s="158"/>
      <c r="AT474" s="154" t="s">
        <v>330</v>
      </c>
      <c r="AU474" s="154" t="s">
        <v>79</v>
      </c>
      <c r="AV474" s="12" t="s">
        <v>77</v>
      </c>
      <c r="AW474" s="12" t="s">
        <v>31</v>
      </c>
      <c r="AX474" s="12" t="s">
        <v>69</v>
      </c>
      <c r="AY474" s="154" t="s">
        <v>181</v>
      </c>
    </row>
    <row r="475" spans="2:65" s="13" customFormat="1" ht="11.25" x14ac:dyDescent="0.2">
      <c r="B475" s="159"/>
      <c r="D475" s="138" t="s">
        <v>330</v>
      </c>
      <c r="E475" s="160" t="s">
        <v>19</v>
      </c>
      <c r="F475" s="161" t="s">
        <v>2064</v>
      </c>
      <c r="H475" s="162">
        <v>3</v>
      </c>
      <c r="I475" s="163"/>
      <c r="L475" s="159"/>
      <c r="M475" s="164"/>
      <c r="T475" s="165"/>
      <c r="AT475" s="160" t="s">
        <v>330</v>
      </c>
      <c r="AU475" s="160" t="s">
        <v>79</v>
      </c>
      <c r="AV475" s="13" t="s">
        <v>79</v>
      </c>
      <c r="AW475" s="13" t="s">
        <v>31</v>
      </c>
      <c r="AX475" s="13" t="s">
        <v>69</v>
      </c>
      <c r="AY475" s="160" t="s">
        <v>181</v>
      </c>
    </row>
    <row r="476" spans="2:65" s="14" customFormat="1" ht="11.25" x14ac:dyDescent="0.2">
      <c r="B476" s="166"/>
      <c r="D476" s="138" t="s">
        <v>330</v>
      </c>
      <c r="E476" s="167" t="s">
        <v>19</v>
      </c>
      <c r="F476" s="168" t="s">
        <v>333</v>
      </c>
      <c r="H476" s="169">
        <v>3</v>
      </c>
      <c r="I476" s="170"/>
      <c r="L476" s="166"/>
      <c r="M476" s="171"/>
      <c r="T476" s="172"/>
      <c r="AT476" s="167" t="s">
        <v>330</v>
      </c>
      <c r="AU476" s="167" t="s">
        <v>79</v>
      </c>
      <c r="AV476" s="14" t="s">
        <v>187</v>
      </c>
      <c r="AW476" s="14" t="s">
        <v>31</v>
      </c>
      <c r="AX476" s="14" t="s">
        <v>77</v>
      </c>
      <c r="AY476" s="167" t="s">
        <v>181</v>
      </c>
    </row>
    <row r="477" spans="2:65" s="1" customFormat="1" ht="16.5" customHeight="1" x14ac:dyDescent="0.2">
      <c r="B477" s="32"/>
      <c r="C477" s="125" t="s">
        <v>293</v>
      </c>
      <c r="D477" s="125" t="s">
        <v>182</v>
      </c>
      <c r="E477" s="126" t="s">
        <v>2065</v>
      </c>
      <c r="F477" s="127" t="s">
        <v>2066</v>
      </c>
      <c r="G477" s="128" t="s">
        <v>519</v>
      </c>
      <c r="H477" s="129">
        <v>1</v>
      </c>
      <c r="I477" s="130"/>
      <c r="J477" s="131">
        <f>ROUND(I477*H477,2)</f>
        <v>0</v>
      </c>
      <c r="K477" s="127" t="s">
        <v>327</v>
      </c>
      <c r="L477" s="32"/>
      <c r="M477" s="132" t="s">
        <v>19</v>
      </c>
      <c r="N477" s="133" t="s">
        <v>40</v>
      </c>
      <c r="P477" s="134">
        <f>O477*H477</f>
        <v>0</v>
      </c>
      <c r="Q477" s="134">
        <v>0</v>
      </c>
      <c r="R477" s="134">
        <f>Q477*H477</f>
        <v>0</v>
      </c>
      <c r="S477" s="134">
        <v>0</v>
      </c>
      <c r="T477" s="135">
        <f>S477*H477</f>
        <v>0</v>
      </c>
      <c r="AR477" s="136" t="s">
        <v>187</v>
      </c>
      <c r="AT477" s="136" t="s">
        <v>182</v>
      </c>
      <c r="AU477" s="136" t="s">
        <v>79</v>
      </c>
      <c r="AY477" s="17" t="s">
        <v>181</v>
      </c>
      <c r="BE477" s="137">
        <f>IF(N477="základní",J477,0)</f>
        <v>0</v>
      </c>
      <c r="BF477" s="137">
        <f>IF(N477="snížená",J477,0)</f>
        <v>0</v>
      </c>
      <c r="BG477" s="137">
        <f>IF(N477="zákl. přenesená",J477,0)</f>
        <v>0</v>
      </c>
      <c r="BH477" s="137">
        <f>IF(N477="sníž. přenesená",J477,0)</f>
        <v>0</v>
      </c>
      <c r="BI477" s="137">
        <f>IF(N477="nulová",J477,0)</f>
        <v>0</v>
      </c>
      <c r="BJ477" s="17" t="s">
        <v>77</v>
      </c>
      <c r="BK477" s="137">
        <f>ROUND(I477*H477,2)</f>
        <v>0</v>
      </c>
      <c r="BL477" s="17" t="s">
        <v>187</v>
      </c>
      <c r="BM477" s="136" t="s">
        <v>630</v>
      </c>
    </row>
    <row r="478" spans="2:65" s="1" customFormat="1" ht="11.25" x14ac:dyDescent="0.2">
      <c r="B478" s="32"/>
      <c r="D478" s="151" t="s">
        <v>328</v>
      </c>
      <c r="F478" s="152" t="s">
        <v>2067</v>
      </c>
      <c r="I478" s="140"/>
      <c r="L478" s="32"/>
      <c r="M478" s="141"/>
      <c r="T478" s="53"/>
      <c r="AT478" s="17" t="s">
        <v>328</v>
      </c>
      <c r="AU478" s="17" t="s">
        <v>79</v>
      </c>
    </row>
    <row r="479" spans="2:65" s="1" customFormat="1" ht="19.5" x14ac:dyDescent="0.2">
      <c r="B479" s="32"/>
      <c r="D479" s="138" t="s">
        <v>214</v>
      </c>
      <c r="F479" s="139" t="s">
        <v>2057</v>
      </c>
      <c r="I479" s="140"/>
      <c r="L479" s="32"/>
      <c r="M479" s="141"/>
      <c r="T479" s="53"/>
      <c r="AT479" s="17" t="s">
        <v>214</v>
      </c>
      <c r="AU479" s="17" t="s">
        <v>79</v>
      </c>
    </row>
    <row r="480" spans="2:65" s="12" customFormat="1" ht="11.25" x14ac:dyDescent="0.2">
      <c r="B480" s="153"/>
      <c r="D480" s="138" t="s">
        <v>330</v>
      </c>
      <c r="E480" s="154" t="s">
        <v>19</v>
      </c>
      <c r="F480" s="155" t="s">
        <v>2068</v>
      </c>
      <c r="H480" s="154" t="s">
        <v>19</v>
      </c>
      <c r="I480" s="156"/>
      <c r="L480" s="153"/>
      <c r="M480" s="157"/>
      <c r="T480" s="158"/>
      <c r="AT480" s="154" t="s">
        <v>330</v>
      </c>
      <c r="AU480" s="154" t="s">
        <v>79</v>
      </c>
      <c r="AV480" s="12" t="s">
        <v>77</v>
      </c>
      <c r="AW480" s="12" t="s">
        <v>31</v>
      </c>
      <c r="AX480" s="12" t="s">
        <v>69</v>
      </c>
      <c r="AY480" s="154" t="s">
        <v>181</v>
      </c>
    </row>
    <row r="481" spans="2:65" s="13" customFormat="1" ht="11.25" x14ac:dyDescent="0.2">
      <c r="B481" s="159"/>
      <c r="D481" s="138" t="s">
        <v>330</v>
      </c>
      <c r="E481" s="160" t="s">
        <v>19</v>
      </c>
      <c r="F481" s="161" t="s">
        <v>1315</v>
      </c>
      <c r="H481" s="162">
        <v>1</v>
      </c>
      <c r="I481" s="163"/>
      <c r="L481" s="159"/>
      <c r="M481" s="164"/>
      <c r="T481" s="165"/>
      <c r="AT481" s="160" t="s">
        <v>330</v>
      </c>
      <c r="AU481" s="160" t="s">
        <v>79</v>
      </c>
      <c r="AV481" s="13" t="s">
        <v>79</v>
      </c>
      <c r="AW481" s="13" t="s">
        <v>31</v>
      </c>
      <c r="AX481" s="13" t="s">
        <v>69</v>
      </c>
      <c r="AY481" s="160" t="s">
        <v>181</v>
      </c>
    </row>
    <row r="482" spans="2:65" s="14" customFormat="1" ht="11.25" x14ac:dyDescent="0.2">
      <c r="B482" s="166"/>
      <c r="D482" s="138" t="s">
        <v>330</v>
      </c>
      <c r="E482" s="167" t="s">
        <v>19</v>
      </c>
      <c r="F482" s="168" t="s">
        <v>333</v>
      </c>
      <c r="H482" s="169">
        <v>1</v>
      </c>
      <c r="I482" s="170"/>
      <c r="L482" s="166"/>
      <c r="M482" s="171"/>
      <c r="T482" s="172"/>
      <c r="AT482" s="167" t="s">
        <v>330</v>
      </c>
      <c r="AU482" s="167" t="s">
        <v>79</v>
      </c>
      <c r="AV482" s="14" t="s">
        <v>187</v>
      </c>
      <c r="AW482" s="14" t="s">
        <v>31</v>
      </c>
      <c r="AX482" s="14" t="s">
        <v>77</v>
      </c>
      <c r="AY482" s="167" t="s">
        <v>181</v>
      </c>
    </row>
    <row r="483" spans="2:65" s="1" customFormat="1" ht="16.5" customHeight="1" x14ac:dyDescent="0.2">
      <c r="B483" s="32"/>
      <c r="C483" s="125" t="s">
        <v>633</v>
      </c>
      <c r="D483" s="125" t="s">
        <v>182</v>
      </c>
      <c r="E483" s="126" t="s">
        <v>2069</v>
      </c>
      <c r="F483" s="127" t="s">
        <v>2070</v>
      </c>
      <c r="G483" s="128" t="s">
        <v>519</v>
      </c>
      <c r="H483" s="129">
        <v>1</v>
      </c>
      <c r="I483" s="130"/>
      <c r="J483" s="131">
        <f>ROUND(I483*H483,2)</f>
        <v>0</v>
      </c>
      <c r="K483" s="127" t="s">
        <v>327</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637</v>
      </c>
    </row>
    <row r="484" spans="2:65" s="1" customFormat="1" ht="11.25" x14ac:dyDescent="0.2">
      <c r="B484" s="32"/>
      <c r="D484" s="151" t="s">
        <v>328</v>
      </c>
      <c r="F484" s="152" t="s">
        <v>2071</v>
      </c>
      <c r="I484" s="140"/>
      <c r="L484" s="32"/>
      <c r="M484" s="141"/>
      <c r="T484" s="53"/>
      <c r="AT484" s="17" t="s">
        <v>328</v>
      </c>
      <c r="AU484" s="17" t="s">
        <v>79</v>
      </c>
    </row>
    <row r="485" spans="2:65" s="1" customFormat="1" ht="19.5" x14ac:dyDescent="0.2">
      <c r="B485" s="32"/>
      <c r="D485" s="138" t="s">
        <v>214</v>
      </c>
      <c r="F485" s="139" t="s">
        <v>2057</v>
      </c>
      <c r="I485" s="140"/>
      <c r="L485" s="32"/>
      <c r="M485" s="141"/>
      <c r="T485" s="53"/>
      <c r="AT485" s="17" t="s">
        <v>214</v>
      </c>
      <c r="AU485" s="17" t="s">
        <v>79</v>
      </c>
    </row>
    <row r="486" spans="2:65" s="12" customFormat="1" ht="11.25" x14ac:dyDescent="0.2">
      <c r="B486" s="153"/>
      <c r="D486" s="138" t="s">
        <v>330</v>
      </c>
      <c r="E486" s="154" t="s">
        <v>19</v>
      </c>
      <c r="F486" s="155" t="s">
        <v>2072</v>
      </c>
      <c r="H486" s="154" t="s">
        <v>19</v>
      </c>
      <c r="I486" s="156"/>
      <c r="L486" s="153"/>
      <c r="M486" s="157"/>
      <c r="T486" s="158"/>
      <c r="AT486" s="154" t="s">
        <v>330</v>
      </c>
      <c r="AU486" s="154" t="s">
        <v>79</v>
      </c>
      <c r="AV486" s="12" t="s">
        <v>77</v>
      </c>
      <c r="AW486" s="12" t="s">
        <v>31</v>
      </c>
      <c r="AX486" s="12" t="s">
        <v>69</v>
      </c>
      <c r="AY486" s="154" t="s">
        <v>181</v>
      </c>
    </row>
    <row r="487" spans="2:65" s="13" customFormat="1" ht="11.25" x14ac:dyDescent="0.2">
      <c r="B487" s="159"/>
      <c r="D487" s="138" t="s">
        <v>330</v>
      </c>
      <c r="E487" s="160" t="s">
        <v>19</v>
      </c>
      <c r="F487" s="161" t="s">
        <v>1315</v>
      </c>
      <c r="H487" s="162">
        <v>1</v>
      </c>
      <c r="I487" s="163"/>
      <c r="L487" s="159"/>
      <c r="M487" s="164"/>
      <c r="T487" s="165"/>
      <c r="AT487" s="160" t="s">
        <v>330</v>
      </c>
      <c r="AU487" s="160" t="s">
        <v>79</v>
      </c>
      <c r="AV487" s="13" t="s">
        <v>79</v>
      </c>
      <c r="AW487" s="13" t="s">
        <v>31</v>
      </c>
      <c r="AX487" s="13" t="s">
        <v>69</v>
      </c>
      <c r="AY487" s="160" t="s">
        <v>181</v>
      </c>
    </row>
    <row r="488" spans="2:65" s="14" customFormat="1" ht="11.25" x14ac:dyDescent="0.2">
      <c r="B488" s="166"/>
      <c r="D488" s="138" t="s">
        <v>330</v>
      </c>
      <c r="E488" s="167" t="s">
        <v>19</v>
      </c>
      <c r="F488" s="168" t="s">
        <v>333</v>
      </c>
      <c r="H488" s="169">
        <v>1</v>
      </c>
      <c r="I488" s="170"/>
      <c r="L488" s="166"/>
      <c r="M488" s="171"/>
      <c r="T488" s="172"/>
      <c r="AT488" s="167" t="s">
        <v>330</v>
      </c>
      <c r="AU488" s="167" t="s">
        <v>79</v>
      </c>
      <c r="AV488" s="14" t="s">
        <v>187</v>
      </c>
      <c r="AW488" s="14" t="s">
        <v>31</v>
      </c>
      <c r="AX488" s="14" t="s">
        <v>77</v>
      </c>
      <c r="AY488" s="167" t="s">
        <v>181</v>
      </c>
    </row>
    <row r="489" spans="2:65" s="1" customFormat="1" ht="16.5" customHeight="1" x14ac:dyDescent="0.2">
      <c r="B489" s="32"/>
      <c r="C489" s="125" t="s">
        <v>478</v>
      </c>
      <c r="D489" s="125" t="s">
        <v>182</v>
      </c>
      <c r="E489" s="126" t="s">
        <v>517</v>
      </c>
      <c r="F489" s="127" t="s">
        <v>2073</v>
      </c>
      <c r="G489" s="128" t="s">
        <v>519</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642</v>
      </c>
    </row>
    <row r="490" spans="2:65" s="1" customFormat="1" ht="117" x14ac:dyDescent="0.2">
      <c r="B490" s="32"/>
      <c r="D490" s="138" t="s">
        <v>214</v>
      </c>
      <c r="F490" s="139" t="s">
        <v>527</v>
      </c>
      <c r="I490" s="140"/>
      <c r="L490" s="32"/>
      <c r="M490" s="141"/>
      <c r="T490" s="53"/>
      <c r="AT490" s="17" t="s">
        <v>214</v>
      </c>
      <c r="AU490" s="17" t="s">
        <v>79</v>
      </c>
    </row>
    <row r="491" spans="2:65" s="12" customFormat="1" ht="11.25" x14ac:dyDescent="0.2">
      <c r="B491" s="153"/>
      <c r="D491" s="138" t="s">
        <v>330</v>
      </c>
      <c r="E491" s="154" t="s">
        <v>19</v>
      </c>
      <c r="F491" s="155" t="s">
        <v>522</v>
      </c>
      <c r="H491" s="154" t="s">
        <v>19</v>
      </c>
      <c r="I491" s="156"/>
      <c r="L491" s="153"/>
      <c r="M491" s="157"/>
      <c r="T491" s="158"/>
      <c r="AT491" s="154" t="s">
        <v>330</v>
      </c>
      <c r="AU491" s="154" t="s">
        <v>79</v>
      </c>
      <c r="AV491" s="12" t="s">
        <v>77</v>
      </c>
      <c r="AW491" s="12" t="s">
        <v>31</v>
      </c>
      <c r="AX491" s="12" t="s">
        <v>69</v>
      </c>
      <c r="AY491" s="154" t="s">
        <v>181</v>
      </c>
    </row>
    <row r="492" spans="2:65" s="13" customFormat="1" ht="11.25" x14ac:dyDescent="0.2">
      <c r="B492" s="159"/>
      <c r="D492" s="138" t="s">
        <v>330</v>
      </c>
      <c r="E492" s="160" t="s">
        <v>19</v>
      </c>
      <c r="F492" s="161" t="s">
        <v>528</v>
      </c>
      <c r="H492" s="162">
        <v>1</v>
      </c>
      <c r="I492" s="163"/>
      <c r="L492" s="159"/>
      <c r="M492" s="164"/>
      <c r="T492" s="165"/>
      <c r="AT492" s="160" t="s">
        <v>330</v>
      </c>
      <c r="AU492" s="160" t="s">
        <v>79</v>
      </c>
      <c r="AV492" s="13" t="s">
        <v>79</v>
      </c>
      <c r="AW492" s="13" t="s">
        <v>31</v>
      </c>
      <c r="AX492" s="13" t="s">
        <v>69</v>
      </c>
      <c r="AY492" s="160" t="s">
        <v>181</v>
      </c>
    </row>
    <row r="493" spans="2:65" s="14" customFormat="1" ht="11.25" x14ac:dyDescent="0.2">
      <c r="B493" s="166"/>
      <c r="D493" s="138" t="s">
        <v>330</v>
      </c>
      <c r="E493" s="167" t="s">
        <v>19</v>
      </c>
      <c r="F493" s="168" t="s">
        <v>333</v>
      </c>
      <c r="H493" s="169">
        <v>1</v>
      </c>
      <c r="I493" s="170"/>
      <c r="L493" s="166"/>
      <c r="M493" s="171"/>
      <c r="T493" s="172"/>
      <c r="AT493" s="167" t="s">
        <v>330</v>
      </c>
      <c r="AU493" s="167" t="s">
        <v>79</v>
      </c>
      <c r="AV493" s="14" t="s">
        <v>187</v>
      </c>
      <c r="AW493" s="14" t="s">
        <v>31</v>
      </c>
      <c r="AX493" s="14" t="s">
        <v>77</v>
      </c>
      <c r="AY493" s="167" t="s">
        <v>181</v>
      </c>
    </row>
    <row r="494" spans="2:65" s="1" customFormat="1" ht="16.5" customHeight="1" x14ac:dyDescent="0.2">
      <c r="B494" s="32"/>
      <c r="C494" s="125" t="s">
        <v>645</v>
      </c>
      <c r="D494" s="125" t="s">
        <v>182</v>
      </c>
      <c r="E494" s="126" t="s">
        <v>524</v>
      </c>
      <c r="F494" s="127" t="s">
        <v>2074</v>
      </c>
      <c r="G494" s="128" t="s">
        <v>519</v>
      </c>
      <c r="H494" s="129">
        <v>2</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648</v>
      </c>
    </row>
    <row r="495" spans="2:65" s="1" customFormat="1" ht="87.75" x14ac:dyDescent="0.2">
      <c r="B495" s="32"/>
      <c r="D495" s="138" t="s">
        <v>214</v>
      </c>
      <c r="F495" s="139" t="s">
        <v>537</v>
      </c>
      <c r="I495" s="140"/>
      <c r="L495" s="32"/>
      <c r="M495" s="141"/>
      <c r="T495" s="53"/>
      <c r="AT495" s="17" t="s">
        <v>214</v>
      </c>
      <c r="AU495" s="17" t="s">
        <v>79</v>
      </c>
    </row>
    <row r="496" spans="2:65" s="12" customFormat="1" ht="11.25" x14ac:dyDescent="0.2">
      <c r="B496" s="153"/>
      <c r="D496" s="138" t="s">
        <v>330</v>
      </c>
      <c r="E496" s="154" t="s">
        <v>19</v>
      </c>
      <c r="F496" s="155" t="s">
        <v>522</v>
      </c>
      <c r="H496" s="154" t="s">
        <v>19</v>
      </c>
      <c r="I496" s="156"/>
      <c r="L496" s="153"/>
      <c r="M496" s="157"/>
      <c r="T496" s="158"/>
      <c r="AT496" s="154" t="s">
        <v>330</v>
      </c>
      <c r="AU496" s="154" t="s">
        <v>79</v>
      </c>
      <c r="AV496" s="12" t="s">
        <v>77</v>
      </c>
      <c r="AW496" s="12" t="s">
        <v>31</v>
      </c>
      <c r="AX496" s="12" t="s">
        <v>69</v>
      </c>
      <c r="AY496" s="154" t="s">
        <v>181</v>
      </c>
    </row>
    <row r="497" spans="2:65" s="13" customFormat="1" ht="11.25" x14ac:dyDescent="0.2">
      <c r="B497" s="159"/>
      <c r="D497" s="138" t="s">
        <v>330</v>
      </c>
      <c r="E497" s="160" t="s">
        <v>19</v>
      </c>
      <c r="F497" s="161" t="s">
        <v>542</v>
      </c>
      <c r="H497" s="162">
        <v>2</v>
      </c>
      <c r="I497" s="163"/>
      <c r="L497" s="159"/>
      <c r="M497" s="164"/>
      <c r="T497" s="165"/>
      <c r="AT497" s="160" t="s">
        <v>330</v>
      </c>
      <c r="AU497" s="160" t="s">
        <v>79</v>
      </c>
      <c r="AV497" s="13" t="s">
        <v>79</v>
      </c>
      <c r="AW497" s="13" t="s">
        <v>31</v>
      </c>
      <c r="AX497" s="13" t="s">
        <v>69</v>
      </c>
      <c r="AY497" s="160" t="s">
        <v>181</v>
      </c>
    </row>
    <row r="498" spans="2:65" s="14" customFormat="1" ht="11.25" x14ac:dyDescent="0.2">
      <c r="B498" s="166"/>
      <c r="D498" s="138" t="s">
        <v>330</v>
      </c>
      <c r="E498" s="167" t="s">
        <v>19</v>
      </c>
      <c r="F498" s="168" t="s">
        <v>333</v>
      </c>
      <c r="H498" s="169">
        <v>2</v>
      </c>
      <c r="I498" s="170"/>
      <c r="L498" s="166"/>
      <c r="M498" s="171"/>
      <c r="T498" s="172"/>
      <c r="AT498" s="167" t="s">
        <v>330</v>
      </c>
      <c r="AU498" s="167" t="s">
        <v>79</v>
      </c>
      <c r="AV498" s="14" t="s">
        <v>187</v>
      </c>
      <c r="AW498" s="14" t="s">
        <v>31</v>
      </c>
      <c r="AX498" s="14" t="s">
        <v>77</v>
      </c>
      <c r="AY498" s="167" t="s">
        <v>181</v>
      </c>
    </row>
    <row r="499" spans="2:65" s="1" customFormat="1" ht="16.5" customHeight="1" x14ac:dyDescent="0.2">
      <c r="B499" s="32"/>
      <c r="C499" s="125" t="s">
        <v>484</v>
      </c>
      <c r="D499" s="125" t="s">
        <v>182</v>
      </c>
      <c r="E499" s="126" t="s">
        <v>2075</v>
      </c>
      <c r="F499" s="127" t="s">
        <v>2076</v>
      </c>
      <c r="G499" s="128" t="s">
        <v>326</v>
      </c>
      <c r="H499" s="129">
        <v>4.3359800000000002</v>
      </c>
      <c r="I499" s="130"/>
      <c r="J499" s="131">
        <f>ROUND(I499*H499,2)</f>
        <v>0</v>
      </c>
      <c r="K499" s="127" t="s">
        <v>327</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653</v>
      </c>
    </row>
    <row r="500" spans="2:65" s="1" customFormat="1" ht="11.25" x14ac:dyDescent="0.2">
      <c r="B500" s="32"/>
      <c r="D500" s="151" t="s">
        <v>328</v>
      </c>
      <c r="F500" s="152" t="s">
        <v>2077</v>
      </c>
      <c r="I500" s="140"/>
      <c r="L500" s="32"/>
      <c r="M500" s="141"/>
      <c r="T500" s="53"/>
      <c r="AT500" s="17" t="s">
        <v>328</v>
      </c>
      <c r="AU500" s="17" t="s">
        <v>79</v>
      </c>
    </row>
    <row r="501" spans="2:65" s="12" customFormat="1" ht="11.25" x14ac:dyDescent="0.2">
      <c r="B501" s="153"/>
      <c r="D501" s="138" t="s">
        <v>330</v>
      </c>
      <c r="E501" s="154" t="s">
        <v>19</v>
      </c>
      <c r="F501" s="155" t="s">
        <v>2078</v>
      </c>
      <c r="H501" s="154" t="s">
        <v>19</v>
      </c>
      <c r="I501" s="156"/>
      <c r="L501" s="153"/>
      <c r="M501" s="157"/>
      <c r="T501" s="158"/>
      <c r="AT501" s="154" t="s">
        <v>330</v>
      </c>
      <c r="AU501" s="154" t="s">
        <v>79</v>
      </c>
      <c r="AV501" s="12" t="s">
        <v>77</v>
      </c>
      <c r="AW501" s="12" t="s">
        <v>31</v>
      </c>
      <c r="AX501" s="12" t="s">
        <v>69</v>
      </c>
      <c r="AY501" s="154" t="s">
        <v>181</v>
      </c>
    </row>
    <row r="502" spans="2:65" s="12" customFormat="1" ht="11.25" x14ac:dyDescent="0.2">
      <c r="B502" s="153"/>
      <c r="D502" s="138" t="s">
        <v>330</v>
      </c>
      <c r="E502" s="154" t="s">
        <v>19</v>
      </c>
      <c r="F502" s="155" t="s">
        <v>2079</v>
      </c>
      <c r="H502" s="154" t="s">
        <v>19</v>
      </c>
      <c r="I502" s="156"/>
      <c r="L502" s="153"/>
      <c r="M502" s="157"/>
      <c r="T502" s="158"/>
      <c r="AT502" s="154" t="s">
        <v>330</v>
      </c>
      <c r="AU502" s="154" t="s">
        <v>79</v>
      </c>
      <c r="AV502" s="12" t="s">
        <v>77</v>
      </c>
      <c r="AW502" s="12" t="s">
        <v>31</v>
      </c>
      <c r="AX502" s="12" t="s">
        <v>69</v>
      </c>
      <c r="AY502" s="154" t="s">
        <v>181</v>
      </c>
    </row>
    <row r="503" spans="2:65" s="13" customFormat="1" ht="11.25" x14ac:dyDescent="0.2">
      <c r="B503" s="159"/>
      <c r="D503" s="138" t="s">
        <v>330</v>
      </c>
      <c r="E503" s="160" t="s">
        <v>19</v>
      </c>
      <c r="F503" s="161" t="s">
        <v>2080</v>
      </c>
      <c r="H503" s="162">
        <v>1.0920000000000001</v>
      </c>
      <c r="I503" s="163"/>
      <c r="L503" s="159"/>
      <c r="M503" s="164"/>
      <c r="T503" s="165"/>
      <c r="AT503" s="160" t="s">
        <v>330</v>
      </c>
      <c r="AU503" s="160" t="s">
        <v>79</v>
      </c>
      <c r="AV503" s="13" t="s">
        <v>79</v>
      </c>
      <c r="AW503" s="13" t="s">
        <v>31</v>
      </c>
      <c r="AX503" s="13" t="s">
        <v>69</v>
      </c>
      <c r="AY503" s="160" t="s">
        <v>181</v>
      </c>
    </row>
    <row r="504" spans="2:65" s="13" customFormat="1" ht="11.25" x14ac:dyDescent="0.2">
      <c r="B504" s="159"/>
      <c r="D504" s="138" t="s">
        <v>330</v>
      </c>
      <c r="E504" s="160" t="s">
        <v>19</v>
      </c>
      <c r="F504" s="161" t="s">
        <v>2081</v>
      </c>
      <c r="H504" s="162">
        <v>0.59640000000000004</v>
      </c>
      <c r="I504" s="163"/>
      <c r="L504" s="159"/>
      <c r="M504" s="164"/>
      <c r="T504" s="165"/>
      <c r="AT504" s="160" t="s">
        <v>330</v>
      </c>
      <c r="AU504" s="160" t="s">
        <v>79</v>
      </c>
      <c r="AV504" s="13" t="s">
        <v>79</v>
      </c>
      <c r="AW504" s="13" t="s">
        <v>31</v>
      </c>
      <c r="AX504" s="13" t="s">
        <v>69</v>
      </c>
      <c r="AY504" s="160" t="s">
        <v>181</v>
      </c>
    </row>
    <row r="505" spans="2:65" s="12" customFormat="1" ht="11.25" x14ac:dyDescent="0.2">
      <c r="B505" s="153"/>
      <c r="D505" s="138" t="s">
        <v>330</v>
      </c>
      <c r="E505" s="154" t="s">
        <v>19</v>
      </c>
      <c r="F505" s="155" t="s">
        <v>2082</v>
      </c>
      <c r="H505" s="154" t="s">
        <v>19</v>
      </c>
      <c r="I505" s="156"/>
      <c r="L505" s="153"/>
      <c r="M505" s="157"/>
      <c r="T505" s="158"/>
      <c r="AT505" s="154" t="s">
        <v>330</v>
      </c>
      <c r="AU505" s="154" t="s">
        <v>79</v>
      </c>
      <c r="AV505" s="12" t="s">
        <v>77</v>
      </c>
      <c r="AW505" s="12" t="s">
        <v>31</v>
      </c>
      <c r="AX505" s="12" t="s">
        <v>69</v>
      </c>
      <c r="AY505" s="154" t="s">
        <v>181</v>
      </c>
    </row>
    <row r="506" spans="2:65" s="13" customFormat="1" ht="11.25" x14ac:dyDescent="0.2">
      <c r="B506" s="159"/>
      <c r="D506" s="138" t="s">
        <v>330</v>
      </c>
      <c r="E506" s="160" t="s">
        <v>19</v>
      </c>
      <c r="F506" s="161" t="s">
        <v>2083</v>
      </c>
      <c r="H506" s="162">
        <v>1.43719</v>
      </c>
      <c r="I506" s="163"/>
      <c r="L506" s="159"/>
      <c r="M506" s="164"/>
      <c r="T506" s="165"/>
      <c r="AT506" s="160" t="s">
        <v>330</v>
      </c>
      <c r="AU506" s="160" t="s">
        <v>79</v>
      </c>
      <c r="AV506" s="13" t="s">
        <v>79</v>
      </c>
      <c r="AW506" s="13" t="s">
        <v>31</v>
      </c>
      <c r="AX506" s="13" t="s">
        <v>69</v>
      </c>
      <c r="AY506" s="160" t="s">
        <v>181</v>
      </c>
    </row>
    <row r="507" spans="2:65" s="12" customFormat="1" ht="11.25" x14ac:dyDescent="0.2">
      <c r="B507" s="153"/>
      <c r="D507" s="138" t="s">
        <v>330</v>
      </c>
      <c r="E507" s="154" t="s">
        <v>19</v>
      </c>
      <c r="F507" s="155" t="s">
        <v>2084</v>
      </c>
      <c r="H507" s="154" t="s">
        <v>19</v>
      </c>
      <c r="I507" s="156"/>
      <c r="L507" s="153"/>
      <c r="M507" s="157"/>
      <c r="T507" s="158"/>
      <c r="AT507" s="154" t="s">
        <v>330</v>
      </c>
      <c r="AU507" s="154" t="s">
        <v>79</v>
      </c>
      <c r="AV507" s="12" t="s">
        <v>77</v>
      </c>
      <c r="AW507" s="12" t="s">
        <v>31</v>
      </c>
      <c r="AX507" s="12" t="s">
        <v>69</v>
      </c>
      <c r="AY507" s="154" t="s">
        <v>181</v>
      </c>
    </row>
    <row r="508" spans="2:65" s="13" customFormat="1" ht="11.25" x14ac:dyDescent="0.2">
      <c r="B508" s="159"/>
      <c r="D508" s="138" t="s">
        <v>330</v>
      </c>
      <c r="E508" s="160" t="s">
        <v>19</v>
      </c>
      <c r="F508" s="161" t="s">
        <v>2085</v>
      </c>
      <c r="H508" s="162">
        <v>1.2103900000000001</v>
      </c>
      <c r="I508" s="163"/>
      <c r="L508" s="159"/>
      <c r="M508" s="164"/>
      <c r="T508" s="165"/>
      <c r="AT508" s="160" t="s">
        <v>330</v>
      </c>
      <c r="AU508" s="160" t="s">
        <v>79</v>
      </c>
      <c r="AV508" s="13" t="s">
        <v>79</v>
      </c>
      <c r="AW508" s="13" t="s">
        <v>31</v>
      </c>
      <c r="AX508" s="13" t="s">
        <v>69</v>
      </c>
      <c r="AY508" s="160" t="s">
        <v>181</v>
      </c>
    </row>
    <row r="509" spans="2:65" s="14" customFormat="1" ht="11.25" x14ac:dyDescent="0.2">
      <c r="B509" s="166"/>
      <c r="D509" s="138" t="s">
        <v>330</v>
      </c>
      <c r="E509" s="167" t="s">
        <v>19</v>
      </c>
      <c r="F509" s="168" t="s">
        <v>333</v>
      </c>
      <c r="H509" s="169">
        <v>4.3359800000000002</v>
      </c>
      <c r="I509" s="170"/>
      <c r="L509" s="166"/>
      <c r="M509" s="171"/>
      <c r="T509" s="172"/>
      <c r="AT509" s="167" t="s">
        <v>330</v>
      </c>
      <c r="AU509" s="167" t="s">
        <v>79</v>
      </c>
      <c r="AV509" s="14" t="s">
        <v>187</v>
      </c>
      <c r="AW509" s="14" t="s">
        <v>31</v>
      </c>
      <c r="AX509" s="14" t="s">
        <v>77</v>
      </c>
      <c r="AY509" s="167" t="s">
        <v>181</v>
      </c>
    </row>
    <row r="510" spans="2:65" s="1" customFormat="1" ht="16.5" customHeight="1" x14ac:dyDescent="0.2">
      <c r="B510" s="32"/>
      <c r="C510" s="125" t="s">
        <v>660</v>
      </c>
      <c r="D510" s="125" t="s">
        <v>182</v>
      </c>
      <c r="E510" s="126" t="s">
        <v>2086</v>
      </c>
      <c r="F510" s="127" t="s">
        <v>2087</v>
      </c>
      <c r="G510" s="128" t="s">
        <v>326</v>
      </c>
      <c r="H510" s="129">
        <v>2.2323</v>
      </c>
      <c r="I510" s="130"/>
      <c r="J510" s="131">
        <f>ROUND(I510*H510,2)</f>
        <v>0</v>
      </c>
      <c r="K510" s="127" t="s">
        <v>327</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663</v>
      </c>
    </row>
    <row r="511" spans="2:65" s="1" customFormat="1" ht="11.25" x14ac:dyDescent="0.2">
      <c r="B511" s="32"/>
      <c r="D511" s="151" t="s">
        <v>328</v>
      </c>
      <c r="F511" s="152" t="s">
        <v>2088</v>
      </c>
      <c r="I511" s="140"/>
      <c r="L511" s="32"/>
      <c r="M511" s="141"/>
      <c r="T511" s="53"/>
      <c r="AT511" s="17" t="s">
        <v>328</v>
      </c>
      <c r="AU511" s="17" t="s">
        <v>79</v>
      </c>
    </row>
    <row r="512" spans="2:65" s="12" customFormat="1" ht="11.25" x14ac:dyDescent="0.2">
      <c r="B512" s="153"/>
      <c r="D512" s="138" t="s">
        <v>330</v>
      </c>
      <c r="E512" s="154" t="s">
        <v>19</v>
      </c>
      <c r="F512" s="155" t="s">
        <v>2089</v>
      </c>
      <c r="H512" s="154" t="s">
        <v>19</v>
      </c>
      <c r="I512" s="156"/>
      <c r="L512" s="153"/>
      <c r="M512" s="157"/>
      <c r="T512" s="158"/>
      <c r="AT512" s="154" t="s">
        <v>330</v>
      </c>
      <c r="AU512" s="154" t="s">
        <v>79</v>
      </c>
      <c r="AV512" s="12" t="s">
        <v>77</v>
      </c>
      <c r="AW512" s="12" t="s">
        <v>31</v>
      </c>
      <c r="AX512" s="12" t="s">
        <v>69</v>
      </c>
      <c r="AY512" s="154" t="s">
        <v>181</v>
      </c>
    </row>
    <row r="513" spans="2:65" s="13" customFormat="1" ht="11.25" x14ac:dyDescent="0.2">
      <c r="B513" s="159"/>
      <c r="D513" s="138" t="s">
        <v>330</v>
      </c>
      <c r="E513" s="160" t="s">
        <v>19</v>
      </c>
      <c r="F513" s="161" t="s">
        <v>2090</v>
      </c>
      <c r="H513" s="162">
        <v>1.6149</v>
      </c>
      <c r="I513" s="163"/>
      <c r="L513" s="159"/>
      <c r="M513" s="164"/>
      <c r="T513" s="165"/>
      <c r="AT513" s="160" t="s">
        <v>330</v>
      </c>
      <c r="AU513" s="160" t="s">
        <v>79</v>
      </c>
      <c r="AV513" s="13" t="s">
        <v>79</v>
      </c>
      <c r="AW513" s="13" t="s">
        <v>31</v>
      </c>
      <c r="AX513" s="13" t="s">
        <v>69</v>
      </c>
      <c r="AY513" s="160" t="s">
        <v>181</v>
      </c>
    </row>
    <row r="514" spans="2:65" s="13" customFormat="1" ht="11.25" x14ac:dyDescent="0.2">
      <c r="B514" s="159"/>
      <c r="D514" s="138" t="s">
        <v>330</v>
      </c>
      <c r="E514" s="160" t="s">
        <v>19</v>
      </c>
      <c r="F514" s="161" t="s">
        <v>2091</v>
      </c>
      <c r="H514" s="162">
        <v>0.61739999999999995</v>
      </c>
      <c r="I514" s="163"/>
      <c r="L514" s="159"/>
      <c r="M514" s="164"/>
      <c r="T514" s="165"/>
      <c r="AT514" s="160" t="s">
        <v>330</v>
      </c>
      <c r="AU514" s="160" t="s">
        <v>79</v>
      </c>
      <c r="AV514" s="13" t="s">
        <v>79</v>
      </c>
      <c r="AW514" s="13" t="s">
        <v>31</v>
      </c>
      <c r="AX514" s="13" t="s">
        <v>69</v>
      </c>
      <c r="AY514" s="160" t="s">
        <v>181</v>
      </c>
    </row>
    <row r="515" spans="2:65" s="14" customFormat="1" ht="11.25" x14ac:dyDescent="0.2">
      <c r="B515" s="166"/>
      <c r="D515" s="138" t="s">
        <v>330</v>
      </c>
      <c r="E515" s="167" t="s">
        <v>19</v>
      </c>
      <c r="F515" s="168" t="s">
        <v>333</v>
      </c>
      <c r="H515" s="169">
        <v>2.2323</v>
      </c>
      <c r="I515" s="170"/>
      <c r="L515" s="166"/>
      <c r="M515" s="171"/>
      <c r="T515" s="172"/>
      <c r="AT515" s="167" t="s">
        <v>330</v>
      </c>
      <c r="AU515" s="167" t="s">
        <v>79</v>
      </c>
      <c r="AV515" s="14" t="s">
        <v>187</v>
      </c>
      <c r="AW515" s="14" t="s">
        <v>31</v>
      </c>
      <c r="AX515" s="14" t="s">
        <v>77</v>
      </c>
      <c r="AY515" s="167" t="s">
        <v>181</v>
      </c>
    </row>
    <row r="516" spans="2:65" s="1" customFormat="1" ht="16.5" customHeight="1" x14ac:dyDescent="0.2">
      <c r="B516" s="32"/>
      <c r="C516" s="125" t="s">
        <v>487</v>
      </c>
      <c r="D516" s="125" t="s">
        <v>182</v>
      </c>
      <c r="E516" s="126" t="s">
        <v>2092</v>
      </c>
      <c r="F516" s="127" t="s">
        <v>2093</v>
      </c>
      <c r="G516" s="128" t="s">
        <v>510</v>
      </c>
      <c r="H516" s="129">
        <v>32.505000000000003</v>
      </c>
      <c r="I516" s="130"/>
      <c r="J516" s="131">
        <f>ROUND(I516*H516,2)</f>
        <v>0</v>
      </c>
      <c r="K516" s="127" t="s">
        <v>327</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672</v>
      </c>
    </row>
    <row r="517" spans="2:65" s="1" customFormat="1" ht="11.25" x14ac:dyDescent="0.2">
      <c r="B517" s="32"/>
      <c r="D517" s="151" t="s">
        <v>328</v>
      </c>
      <c r="F517" s="152" t="s">
        <v>2094</v>
      </c>
      <c r="I517" s="140"/>
      <c r="L517" s="32"/>
      <c r="M517" s="141"/>
      <c r="T517" s="53"/>
      <c r="AT517" s="17" t="s">
        <v>328</v>
      </c>
      <c r="AU517" s="17" t="s">
        <v>79</v>
      </c>
    </row>
    <row r="518" spans="2:65" s="12" customFormat="1" ht="11.25" x14ac:dyDescent="0.2">
      <c r="B518" s="153"/>
      <c r="D518" s="138" t="s">
        <v>330</v>
      </c>
      <c r="E518" s="154" t="s">
        <v>19</v>
      </c>
      <c r="F518" s="155" t="s">
        <v>2095</v>
      </c>
      <c r="H518" s="154" t="s">
        <v>19</v>
      </c>
      <c r="I518" s="156"/>
      <c r="L518" s="153"/>
      <c r="M518" s="157"/>
      <c r="T518" s="158"/>
      <c r="AT518" s="154" t="s">
        <v>330</v>
      </c>
      <c r="AU518" s="154" t="s">
        <v>79</v>
      </c>
      <c r="AV518" s="12" t="s">
        <v>77</v>
      </c>
      <c r="AW518" s="12" t="s">
        <v>31</v>
      </c>
      <c r="AX518" s="12" t="s">
        <v>69</v>
      </c>
      <c r="AY518" s="154" t="s">
        <v>181</v>
      </c>
    </row>
    <row r="519" spans="2:65" s="13" customFormat="1" ht="11.25" x14ac:dyDescent="0.2">
      <c r="B519" s="159"/>
      <c r="D519" s="138" t="s">
        <v>330</v>
      </c>
      <c r="E519" s="160" t="s">
        <v>19</v>
      </c>
      <c r="F519" s="161" t="s">
        <v>2096</v>
      </c>
      <c r="H519" s="162">
        <v>10.4</v>
      </c>
      <c r="I519" s="163"/>
      <c r="L519" s="159"/>
      <c r="M519" s="164"/>
      <c r="T519" s="165"/>
      <c r="AT519" s="160" t="s">
        <v>330</v>
      </c>
      <c r="AU519" s="160" t="s">
        <v>79</v>
      </c>
      <c r="AV519" s="13" t="s">
        <v>79</v>
      </c>
      <c r="AW519" s="13" t="s">
        <v>31</v>
      </c>
      <c r="AX519" s="13" t="s">
        <v>69</v>
      </c>
      <c r="AY519" s="160" t="s">
        <v>181</v>
      </c>
    </row>
    <row r="520" spans="2:65" s="13" customFormat="1" ht="11.25" x14ac:dyDescent="0.2">
      <c r="B520" s="159"/>
      <c r="D520" s="138" t="s">
        <v>330</v>
      </c>
      <c r="E520" s="160" t="s">
        <v>19</v>
      </c>
      <c r="F520" s="161" t="s">
        <v>2097</v>
      </c>
      <c r="H520" s="162">
        <v>5.68</v>
      </c>
      <c r="I520" s="163"/>
      <c r="L520" s="159"/>
      <c r="M520" s="164"/>
      <c r="T520" s="165"/>
      <c r="AT520" s="160" t="s">
        <v>330</v>
      </c>
      <c r="AU520" s="160" t="s">
        <v>79</v>
      </c>
      <c r="AV520" s="13" t="s">
        <v>79</v>
      </c>
      <c r="AW520" s="13" t="s">
        <v>31</v>
      </c>
      <c r="AX520" s="13" t="s">
        <v>69</v>
      </c>
      <c r="AY520" s="160" t="s">
        <v>181</v>
      </c>
    </row>
    <row r="521" spans="2:65" s="12" customFormat="1" ht="11.25" x14ac:dyDescent="0.2">
      <c r="B521" s="153"/>
      <c r="D521" s="138" t="s">
        <v>330</v>
      </c>
      <c r="E521" s="154" t="s">
        <v>19</v>
      </c>
      <c r="F521" s="155" t="s">
        <v>2098</v>
      </c>
      <c r="H521" s="154" t="s">
        <v>19</v>
      </c>
      <c r="I521" s="156"/>
      <c r="L521" s="153"/>
      <c r="M521" s="157"/>
      <c r="T521" s="158"/>
      <c r="AT521" s="154" t="s">
        <v>330</v>
      </c>
      <c r="AU521" s="154" t="s">
        <v>79</v>
      </c>
      <c r="AV521" s="12" t="s">
        <v>77</v>
      </c>
      <c r="AW521" s="12" t="s">
        <v>31</v>
      </c>
      <c r="AX521" s="12" t="s">
        <v>69</v>
      </c>
      <c r="AY521" s="154" t="s">
        <v>181</v>
      </c>
    </row>
    <row r="522" spans="2:65" s="13" customFormat="1" ht="11.25" x14ac:dyDescent="0.2">
      <c r="B522" s="159"/>
      <c r="D522" s="138" t="s">
        <v>330</v>
      </c>
      <c r="E522" s="160" t="s">
        <v>19</v>
      </c>
      <c r="F522" s="161" t="s">
        <v>2099</v>
      </c>
      <c r="H522" s="162">
        <v>16.425000000000001</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32.505000000000003</v>
      </c>
      <c r="I523" s="170"/>
      <c r="L523" s="166"/>
      <c r="M523" s="171"/>
      <c r="T523" s="172"/>
      <c r="AT523" s="167" t="s">
        <v>330</v>
      </c>
      <c r="AU523" s="167" t="s">
        <v>79</v>
      </c>
      <c r="AV523" s="14" t="s">
        <v>187</v>
      </c>
      <c r="AW523" s="14" t="s">
        <v>31</v>
      </c>
      <c r="AX523" s="14" t="s">
        <v>77</v>
      </c>
      <c r="AY523" s="167" t="s">
        <v>181</v>
      </c>
    </row>
    <row r="524" spans="2:65" s="1" customFormat="1" ht="16.5" customHeight="1" x14ac:dyDescent="0.2">
      <c r="B524" s="32"/>
      <c r="C524" s="125" t="s">
        <v>682</v>
      </c>
      <c r="D524" s="125" t="s">
        <v>182</v>
      </c>
      <c r="E524" s="126" t="s">
        <v>2100</v>
      </c>
      <c r="F524" s="127" t="s">
        <v>2101</v>
      </c>
      <c r="G524" s="128" t="s">
        <v>510</v>
      </c>
      <c r="H524" s="129">
        <v>32.505000000000003</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685</v>
      </c>
    </row>
    <row r="525" spans="2:65" s="1" customFormat="1" ht="11.25" x14ac:dyDescent="0.2">
      <c r="B525" s="32"/>
      <c r="D525" s="151" t="s">
        <v>328</v>
      </c>
      <c r="F525" s="152" t="s">
        <v>2102</v>
      </c>
      <c r="I525" s="140"/>
      <c r="L525" s="32"/>
      <c r="M525" s="141"/>
      <c r="T525" s="53"/>
      <c r="AT525" s="17" t="s">
        <v>328</v>
      </c>
      <c r="AU525" s="17" t="s">
        <v>79</v>
      </c>
    </row>
    <row r="526" spans="2:65" s="1" customFormat="1" ht="16.5" customHeight="1" x14ac:dyDescent="0.2">
      <c r="B526" s="32"/>
      <c r="C526" s="125" t="s">
        <v>490</v>
      </c>
      <c r="D526" s="125" t="s">
        <v>182</v>
      </c>
      <c r="E526" s="126" t="s">
        <v>2103</v>
      </c>
      <c r="F526" s="127" t="s">
        <v>2104</v>
      </c>
      <c r="G526" s="128" t="s">
        <v>438</v>
      </c>
      <c r="H526" s="129">
        <v>0.59619</v>
      </c>
      <c r="I526" s="130"/>
      <c r="J526" s="131">
        <f>ROUND(I526*H526,2)</f>
        <v>0</v>
      </c>
      <c r="K526" s="127" t="s">
        <v>327</v>
      </c>
      <c r="L526" s="32"/>
      <c r="M526" s="132" t="s">
        <v>19</v>
      </c>
      <c r="N526" s="133" t="s">
        <v>40</v>
      </c>
      <c r="P526" s="134">
        <f>O526*H526</f>
        <v>0</v>
      </c>
      <c r="Q526" s="134">
        <v>0</v>
      </c>
      <c r="R526" s="134">
        <f>Q526*H526</f>
        <v>0</v>
      </c>
      <c r="S526" s="134">
        <v>0</v>
      </c>
      <c r="T526" s="135">
        <f>S526*H526</f>
        <v>0</v>
      </c>
      <c r="AR526" s="136" t="s">
        <v>187</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187</v>
      </c>
      <c r="BM526" s="136" t="s">
        <v>692</v>
      </c>
    </row>
    <row r="527" spans="2:65" s="1" customFormat="1" ht="11.25" x14ac:dyDescent="0.2">
      <c r="B527" s="32"/>
      <c r="D527" s="151" t="s">
        <v>328</v>
      </c>
      <c r="F527" s="152" t="s">
        <v>2105</v>
      </c>
      <c r="I527" s="140"/>
      <c r="L527" s="32"/>
      <c r="M527" s="141"/>
      <c r="T527" s="53"/>
      <c r="AT527" s="17" t="s">
        <v>328</v>
      </c>
      <c r="AU527" s="17" t="s">
        <v>79</v>
      </c>
    </row>
    <row r="528" spans="2:65" s="12" customFormat="1" ht="11.25" x14ac:dyDescent="0.2">
      <c r="B528" s="153"/>
      <c r="D528" s="138" t="s">
        <v>330</v>
      </c>
      <c r="E528" s="154" t="s">
        <v>19</v>
      </c>
      <c r="F528" s="155" t="s">
        <v>2106</v>
      </c>
      <c r="H528" s="154" t="s">
        <v>19</v>
      </c>
      <c r="I528" s="156"/>
      <c r="L528" s="153"/>
      <c r="M528" s="157"/>
      <c r="T528" s="158"/>
      <c r="AT528" s="154" t="s">
        <v>330</v>
      </c>
      <c r="AU528" s="154" t="s">
        <v>79</v>
      </c>
      <c r="AV528" s="12" t="s">
        <v>77</v>
      </c>
      <c r="AW528" s="12" t="s">
        <v>31</v>
      </c>
      <c r="AX528" s="12" t="s">
        <v>69</v>
      </c>
      <c r="AY528" s="154" t="s">
        <v>181</v>
      </c>
    </row>
    <row r="529" spans="2:65" s="13" customFormat="1" ht="11.25" x14ac:dyDescent="0.2">
      <c r="B529" s="159"/>
      <c r="D529" s="138" t="s">
        <v>330</v>
      </c>
      <c r="E529" s="160" t="s">
        <v>19</v>
      </c>
      <c r="F529" s="161" t="s">
        <v>2107</v>
      </c>
      <c r="H529" s="162">
        <v>0.59619</v>
      </c>
      <c r="I529" s="163"/>
      <c r="L529" s="159"/>
      <c r="M529" s="164"/>
      <c r="T529" s="165"/>
      <c r="AT529" s="160" t="s">
        <v>330</v>
      </c>
      <c r="AU529" s="160" t="s">
        <v>79</v>
      </c>
      <c r="AV529" s="13" t="s">
        <v>79</v>
      </c>
      <c r="AW529" s="13" t="s">
        <v>31</v>
      </c>
      <c r="AX529" s="13" t="s">
        <v>69</v>
      </c>
      <c r="AY529" s="160" t="s">
        <v>181</v>
      </c>
    </row>
    <row r="530" spans="2:65" s="14" customFormat="1" ht="11.25" x14ac:dyDescent="0.2">
      <c r="B530" s="166"/>
      <c r="D530" s="138" t="s">
        <v>330</v>
      </c>
      <c r="E530" s="167" t="s">
        <v>19</v>
      </c>
      <c r="F530" s="168" t="s">
        <v>333</v>
      </c>
      <c r="H530" s="169">
        <v>0.59619</v>
      </c>
      <c r="I530" s="170"/>
      <c r="L530" s="166"/>
      <c r="M530" s="171"/>
      <c r="T530" s="172"/>
      <c r="AT530" s="167" t="s">
        <v>330</v>
      </c>
      <c r="AU530" s="167" t="s">
        <v>79</v>
      </c>
      <c r="AV530" s="14" t="s">
        <v>187</v>
      </c>
      <c r="AW530" s="14" t="s">
        <v>31</v>
      </c>
      <c r="AX530" s="14" t="s">
        <v>77</v>
      </c>
      <c r="AY530" s="167" t="s">
        <v>181</v>
      </c>
    </row>
    <row r="531" spans="2:65" s="1" customFormat="1" ht="16.5" customHeight="1" x14ac:dyDescent="0.2">
      <c r="B531" s="32"/>
      <c r="C531" s="125" t="s">
        <v>697</v>
      </c>
      <c r="D531" s="125" t="s">
        <v>182</v>
      </c>
      <c r="E531" s="126" t="s">
        <v>2108</v>
      </c>
      <c r="F531" s="127" t="s">
        <v>2109</v>
      </c>
      <c r="G531" s="128" t="s">
        <v>510</v>
      </c>
      <c r="H531" s="129">
        <v>15.499000000000001</v>
      </c>
      <c r="I531" s="130"/>
      <c r="J531" s="131">
        <f>ROUND(I531*H531,2)</f>
        <v>0</v>
      </c>
      <c r="K531" s="127" t="s">
        <v>327</v>
      </c>
      <c r="L531" s="32"/>
      <c r="M531" s="132" t="s">
        <v>19</v>
      </c>
      <c r="N531" s="133" t="s">
        <v>40</v>
      </c>
      <c r="P531" s="134">
        <f>O531*H531</f>
        <v>0</v>
      </c>
      <c r="Q531" s="134">
        <v>0</v>
      </c>
      <c r="R531" s="134">
        <f>Q531*H531</f>
        <v>0</v>
      </c>
      <c r="S531" s="134">
        <v>0</v>
      </c>
      <c r="T531" s="135">
        <f>S531*H531</f>
        <v>0</v>
      </c>
      <c r="AR531" s="136" t="s">
        <v>187</v>
      </c>
      <c r="AT531" s="136" t="s">
        <v>182</v>
      </c>
      <c r="AU531" s="136" t="s">
        <v>79</v>
      </c>
      <c r="AY531" s="17" t="s">
        <v>181</v>
      </c>
      <c r="BE531" s="137">
        <f>IF(N531="základní",J531,0)</f>
        <v>0</v>
      </c>
      <c r="BF531" s="137">
        <f>IF(N531="snížená",J531,0)</f>
        <v>0</v>
      </c>
      <c r="BG531" s="137">
        <f>IF(N531="zákl. přenesená",J531,0)</f>
        <v>0</v>
      </c>
      <c r="BH531" s="137">
        <f>IF(N531="sníž. přenesená",J531,0)</f>
        <v>0</v>
      </c>
      <c r="BI531" s="137">
        <f>IF(N531="nulová",J531,0)</f>
        <v>0</v>
      </c>
      <c r="BJ531" s="17" t="s">
        <v>77</v>
      </c>
      <c r="BK531" s="137">
        <f>ROUND(I531*H531,2)</f>
        <v>0</v>
      </c>
      <c r="BL531" s="17" t="s">
        <v>187</v>
      </c>
      <c r="BM531" s="136" t="s">
        <v>700</v>
      </c>
    </row>
    <row r="532" spans="2:65" s="1" customFormat="1" ht="11.25" x14ac:dyDescent="0.2">
      <c r="B532" s="32"/>
      <c r="D532" s="151" t="s">
        <v>328</v>
      </c>
      <c r="F532" s="152" t="s">
        <v>2110</v>
      </c>
      <c r="I532" s="140"/>
      <c r="L532" s="32"/>
      <c r="M532" s="141"/>
      <c r="T532" s="53"/>
      <c r="AT532" s="17" t="s">
        <v>328</v>
      </c>
      <c r="AU532" s="17" t="s">
        <v>79</v>
      </c>
    </row>
    <row r="533" spans="2:65" s="12" customFormat="1" ht="11.25" x14ac:dyDescent="0.2">
      <c r="B533" s="153"/>
      <c r="D533" s="138" t="s">
        <v>330</v>
      </c>
      <c r="E533" s="154" t="s">
        <v>19</v>
      </c>
      <c r="F533" s="155" t="s">
        <v>2111</v>
      </c>
      <c r="H533" s="154" t="s">
        <v>19</v>
      </c>
      <c r="I533" s="156"/>
      <c r="L533" s="153"/>
      <c r="M533" s="157"/>
      <c r="T533" s="158"/>
      <c r="AT533" s="154" t="s">
        <v>330</v>
      </c>
      <c r="AU533" s="154" t="s">
        <v>79</v>
      </c>
      <c r="AV533" s="12" t="s">
        <v>77</v>
      </c>
      <c r="AW533" s="12" t="s">
        <v>31</v>
      </c>
      <c r="AX533" s="12" t="s">
        <v>69</v>
      </c>
      <c r="AY533" s="154" t="s">
        <v>181</v>
      </c>
    </row>
    <row r="534" spans="2:65" s="13" customFormat="1" ht="11.25" x14ac:dyDescent="0.2">
      <c r="B534" s="159"/>
      <c r="D534" s="138" t="s">
        <v>330</v>
      </c>
      <c r="E534" s="160" t="s">
        <v>19</v>
      </c>
      <c r="F534" s="161" t="s">
        <v>2112</v>
      </c>
      <c r="H534" s="162">
        <v>5.2370000000000001</v>
      </c>
      <c r="I534" s="163"/>
      <c r="L534" s="159"/>
      <c r="M534" s="164"/>
      <c r="T534" s="165"/>
      <c r="AT534" s="160" t="s">
        <v>330</v>
      </c>
      <c r="AU534" s="160" t="s">
        <v>79</v>
      </c>
      <c r="AV534" s="13" t="s">
        <v>79</v>
      </c>
      <c r="AW534" s="13" t="s">
        <v>31</v>
      </c>
      <c r="AX534" s="13" t="s">
        <v>69</v>
      </c>
      <c r="AY534" s="160" t="s">
        <v>181</v>
      </c>
    </row>
    <row r="535" spans="2:65" s="12" customFormat="1" ht="11.25" x14ac:dyDescent="0.2">
      <c r="B535" s="153"/>
      <c r="D535" s="138" t="s">
        <v>330</v>
      </c>
      <c r="E535" s="154" t="s">
        <v>19</v>
      </c>
      <c r="F535" s="155" t="s">
        <v>2113</v>
      </c>
      <c r="H535" s="154" t="s">
        <v>19</v>
      </c>
      <c r="I535" s="156"/>
      <c r="L535" s="153"/>
      <c r="M535" s="157"/>
      <c r="T535" s="158"/>
      <c r="AT535" s="154" t="s">
        <v>330</v>
      </c>
      <c r="AU535" s="154" t="s">
        <v>79</v>
      </c>
      <c r="AV535" s="12" t="s">
        <v>77</v>
      </c>
      <c r="AW535" s="12" t="s">
        <v>31</v>
      </c>
      <c r="AX535" s="12" t="s">
        <v>69</v>
      </c>
      <c r="AY535" s="154" t="s">
        <v>181</v>
      </c>
    </row>
    <row r="536" spans="2:65" s="13" customFormat="1" ht="11.25" x14ac:dyDescent="0.2">
      <c r="B536" s="159"/>
      <c r="D536" s="138" t="s">
        <v>330</v>
      </c>
      <c r="E536" s="160" t="s">
        <v>19</v>
      </c>
      <c r="F536" s="161" t="s">
        <v>2114</v>
      </c>
      <c r="H536" s="162">
        <v>10.262</v>
      </c>
      <c r="I536" s="163"/>
      <c r="L536" s="159"/>
      <c r="M536" s="164"/>
      <c r="T536" s="165"/>
      <c r="AT536" s="160" t="s">
        <v>330</v>
      </c>
      <c r="AU536" s="160" t="s">
        <v>79</v>
      </c>
      <c r="AV536" s="13" t="s">
        <v>79</v>
      </c>
      <c r="AW536" s="13" t="s">
        <v>31</v>
      </c>
      <c r="AX536" s="13" t="s">
        <v>69</v>
      </c>
      <c r="AY536" s="160" t="s">
        <v>181</v>
      </c>
    </row>
    <row r="537" spans="2:65" s="14" customFormat="1" ht="11.25" x14ac:dyDescent="0.2">
      <c r="B537" s="166"/>
      <c r="D537" s="138" t="s">
        <v>330</v>
      </c>
      <c r="E537" s="167" t="s">
        <v>19</v>
      </c>
      <c r="F537" s="168" t="s">
        <v>333</v>
      </c>
      <c r="H537" s="169">
        <v>15.499000000000001</v>
      </c>
      <c r="I537" s="170"/>
      <c r="L537" s="166"/>
      <c r="M537" s="171"/>
      <c r="T537" s="172"/>
      <c r="AT537" s="167" t="s">
        <v>330</v>
      </c>
      <c r="AU537" s="167" t="s">
        <v>79</v>
      </c>
      <c r="AV537" s="14" t="s">
        <v>187</v>
      </c>
      <c r="AW537" s="14" t="s">
        <v>31</v>
      </c>
      <c r="AX537" s="14" t="s">
        <v>77</v>
      </c>
      <c r="AY537" s="167" t="s">
        <v>181</v>
      </c>
    </row>
    <row r="538" spans="2:65" s="1" customFormat="1" ht="16.5" customHeight="1" x14ac:dyDescent="0.2">
      <c r="B538" s="32"/>
      <c r="C538" s="125" t="s">
        <v>492</v>
      </c>
      <c r="D538" s="125" t="s">
        <v>182</v>
      </c>
      <c r="E538" s="126" t="s">
        <v>2115</v>
      </c>
      <c r="F538" s="127" t="s">
        <v>2116</v>
      </c>
      <c r="G538" s="128" t="s">
        <v>510</v>
      </c>
      <c r="H538" s="129">
        <v>15.499000000000001</v>
      </c>
      <c r="I538" s="130"/>
      <c r="J538" s="131">
        <f>ROUND(I538*H538,2)</f>
        <v>0</v>
      </c>
      <c r="K538" s="127" t="s">
        <v>327</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718</v>
      </c>
    </row>
    <row r="539" spans="2:65" s="1" customFormat="1" ht="11.25" x14ac:dyDescent="0.2">
      <c r="B539" s="32"/>
      <c r="D539" s="151" t="s">
        <v>328</v>
      </c>
      <c r="F539" s="152" t="s">
        <v>2117</v>
      </c>
      <c r="I539" s="140"/>
      <c r="L539" s="32"/>
      <c r="M539" s="141"/>
      <c r="T539" s="53"/>
      <c r="AT539" s="17" t="s">
        <v>328</v>
      </c>
      <c r="AU539" s="17" t="s">
        <v>79</v>
      </c>
    </row>
    <row r="540" spans="2:65" s="1" customFormat="1" ht="16.5" customHeight="1" x14ac:dyDescent="0.2">
      <c r="B540" s="32"/>
      <c r="C540" s="125" t="s">
        <v>723</v>
      </c>
      <c r="D540" s="125" t="s">
        <v>182</v>
      </c>
      <c r="E540" s="126" t="s">
        <v>2118</v>
      </c>
      <c r="F540" s="127" t="s">
        <v>2119</v>
      </c>
      <c r="G540" s="128" t="s">
        <v>510</v>
      </c>
      <c r="H540" s="129">
        <v>9.4540000000000006</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726</v>
      </c>
    </row>
    <row r="541" spans="2:65" s="12" customFormat="1" ht="11.25" x14ac:dyDescent="0.2">
      <c r="B541" s="153"/>
      <c r="D541" s="138" t="s">
        <v>330</v>
      </c>
      <c r="E541" s="154" t="s">
        <v>19</v>
      </c>
      <c r="F541" s="155" t="s">
        <v>2120</v>
      </c>
      <c r="H541" s="154" t="s">
        <v>19</v>
      </c>
      <c r="I541" s="156"/>
      <c r="L541" s="153"/>
      <c r="M541" s="157"/>
      <c r="T541" s="158"/>
      <c r="AT541" s="154" t="s">
        <v>330</v>
      </c>
      <c r="AU541" s="154" t="s">
        <v>79</v>
      </c>
      <c r="AV541" s="12" t="s">
        <v>77</v>
      </c>
      <c r="AW541" s="12" t="s">
        <v>31</v>
      </c>
      <c r="AX541" s="12" t="s">
        <v>69</v>
      </c>
      <c r="AY541" s="154" t="s">
        <v>181</v>
      </c>
    </row>
    <row r="542" spans="2:65" s="13" customFormat="1" ht="11.25" x14ac:dyDescent="0.2">
      <c r="B542" s="159"/>
      <c r="D542" s="138" t="s">
        <v>330</v>
      </c>
      <c r="E542" s="160" t="s">
        <v>19</v>
      </c>
      <c r="F542" s="161" t="s">
        <v>2121</v>
      </c>
      <c r="H542" s="162">
        <v>9.4540000000000006</v>
      </c>
      <c r="I542" s="163"/>
      <c r="L542" s="159"/>
      <c r="M542" s="164"/>
      <c r="T542" s="165"/>
      <c r="AT542" s="160" t="s">
        <v>330</v>
      </c>
      <c r="AU542" s="160" t="s">
        <v>79</v>
      </c>
      <c r="AV542" s="13" t="s">
        <v>79</v>
      </c>
      <c r="AW542" s="13" t="s">
        <v>31</v>
      </c>
      <c r="AX542" s="13" t="s">
        <v>69</v>
      </c>
      <c r="AY542" s="160" t="s">
        <v>181</v>
      </c>
    </row>
    <row r="543" spans="2:65" s="14" customFormat="1" ht="11.25" x14ac:dyDescent="0.2">
      <c r="B543" s="166"/>
      <c r="D543" s="138" t="s">
        <v>330</v>
      </c>
      <c r="E543" s="167" t="s">
        <v>19</v>
      </c>
      <c r="F543" s="168" t="s">
        <v>333</v>
      </c>
      <c r="H543" s="169">
        <v>9.4540000000000006</v>
      </c>
      <c r="I543" s="170"/>
      <c r="L543" s="166"/>
      <c r="M543" s="171"/>
      <c r="T543" s="172"/>
      <c r="AT543" s="167" t="s">
        <v>330</v>
      </c>
      <c r="AU543" s="167" t="s">
        <v>79</v>
      </c>
      <c r="AV543" s="14" t="s">
        <v>187</v>
      </c>
      <c r="AW543" s="14" t="s">
        <v>31</v>
      </c>
      <c r="AX543" s="14" t="s">
        <v>77</v>
      </c>
      <c r="AY543" s="167" t="s">
        <v>181</v>
      </c>
    </row>
    <row r="544" spans="2:65" s="1" customFormat="1" ht="16.5" customHeight="1" x14ac:dyDescent="0.2">
      <c r="B544" s="32"/>
      <c r="C544" s="125" t="s">
        <v>495</v>
      </c>
      <c r="D544" s="125" t="s">
        <v>182</v>
      </c>
      <c r="E544" s="126" t="s">
        <v>2122</v>
      </c>
      <c r="F544" s="127" t="s">
        <v>2123</v>
      </c>
      <c r="G544" s="128" t="s">
        <v>510</v>
      </c>
      <c r="H544" s="129">
        <v>9.4540000000000006</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734</v>
      </c>
    </row>
    <row r="545" spans="2:65" s="1" customFormat="1" ht="16.5" customHeight="1" x14ac:dyDescent="0.2">
      <c r="B545" s="32"/>
      <c r="C545" s="125" t="s">
        <v>741</v>
      </c>
      <c r="D545" s="125" t="s">
        <v>182</v>
      </c>
      <c r="E545" s="126" t="s">
        <v>2124</v>
      </c>
      <c r="F545" s="127" t="s">
        <v>2125</v>
      </c>
      <c r="G545" s="128" t="s">
        <v>510</v>
      </c>
      <c r="H545" s="129">
        <v>14.691000000000001</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744</v>
      </c>
    </row>
    <row r="546" spans="2:65" s="12" customFormat="1" ht="11.25" x14ac:dyDescent="0.2">
      <c r="B546" s="153"/>
      <c r="D546" s="138" t="s">
        <v>330</v>
      </c>
      <c r="E546" s="154" t="s">
        <v>19</v>
      </c>
      <c r="F546" s="155" t="s">
        <v>2126</v>
      </c>
      <c r="H546" s="154" t="s">
        <v>19</v>
      </c>
      <c r="I546" s="156"/>
      <c r="L546" s="153"/>
      <c r="M546" s="157"/>
      <c r="T546" s="158"/>
      <c r="AT546" s="154" t="s">
        <v>330</v>
      </c>
      <c r="AU546" s="154" t="s">
        <v>79</v>
      </c>
      <c r="AV546" s="12" t="s">
        <v>77</v>
      </c>
      <c r="AW546" s="12" t="s">
        <v>31</v>
      </c>
      <c r="AX546" s="12" t="s">
        <v>69</v>
      </c>
      <c r="AY546" s="154" t="s">
        <v>181</v>
      </c>
    </row>
    <row r="547" spans="2:65" s="13" customFormat="1" ht="11.25" x14ac:dyDescent="0.2">
      <c r="B547" s="159"/>
      <c r="D547" s="138" t="s">
        <v>330</v>
      </c>
      <c r="E547" s="160" t="s">
        <v>19</v>
      </c>
      <c r="F547" s="161" t="s">
        <v>2127</v>
      </c>
      <c r="H547" s="162">
        <v>9.4540000000000006</v>
      </c>
      <c r="I547" s="163"/>
      <c r="L547" s="159"/>
      <c r="M547" s="164"/>
      <c r="T547" s="165"/>
      <c r="AT547" s="160" t="s">
        <v>330</v>
      </c>
      <c r="AU547" s="160" t="s">
        <v>79</v>
      </c>
      <c r="AV547" s="13" t="s">
        <v>79</v>
      </c>
      <c r="AW547" s="13" t="s">
        <v>31</v>
      </c>
      <c r="AX547" s="13" t="s">
        <v>69</v>
      </c>
      <c r="AY547" s="160" t="s">
        <v>181</v>
      </c>
    </row>
    <row r="548" spans="2:65" s="13" customFormat="1" ht="11.25" x14ac:dyDescent="0.2">
      <c r="B548" s="159"/>
      <c r="D548" s="138" t="s">
        <v>330</v>
      </c>
      <c r="E548" s="160" t="s">
        <v>19</v>
      </c>
      <c r="F548" s="161" t="s">
        <v>2128</v>
      </c>
      <c r="H548" s="162">
        <v>5.2370000000000001</v>
      </c>
      <c r="I548" s="163"/>
      <c r="L548" s="159"/>
      <c r="M548" s="164"/>
      <c r="T548" s="165"/>
      <c r="AT548" s="160" t="s">
        <v>330</v>
      </c>
      <c r="AU548" s="160" t="s">
        <v>79</v>
      </c>
      <c r="AV548" s="13" t="s">
        <v>79</v>
      </c>
      <c r="AW548" s="13" t="s">
        <v>31</v>
      </c>
      <c r="AX548" s="13" t="s">
        <v>69</v>
      </c>
      <c r="AY548" s="160" t="s">
        <v>181</v>
      </c>
    </row>
    <row r="549" spans="2:65" s="14" customFormat="1" ht="11.25" x14ac:dyDescent="0.2">
      <c r="B549" s="166"/>
      <c r="D549" s="138" t="s">
        <v>330</v>
      </c>
      <c r="E549" s="167" t="s">
        <v>19</v>
      </c>
      <c r="F549" s="168" t="s">
        <v>333</v>
      </c>
      <c r="H549" s="169">
        <v>14.691000000000001</v>
      </c>
      <c r="I549" s="170"/>
      <c r="L549" s="166"/>
      <c r="M549" s="171"/>
      <c r="T549" s="172"/>
      <c r="AT549" s="167" t="s">
        <v>330</v>
      </c>
      <c r="AU549" s="167" t="s">
        <v>79</v>
      </c>
      <c r="AV549" s="14" t="s">
        <v>187</v>
      </c>
      <c r="AW549" s="14" t="s">
        <v>31</v>
      </c>
      <c r="AX549" s="14" t="s">
        <v>77</v>
      </c>
      <c r="AY549" s="167" t="s">
        <v>181</v>
      </c>
    </row>
    <row r="550" spans="2:65" s="1" customFormat="1" ht="16.5" customHeight="1" x14ac:dyDescent="0.2">
      <c r="B550" s="32"/>
      <c r="C550" s="125" t="s">
        <v>497</v>
      </c>
      <c r="D550" s="125" t="s">
        <v>182</v>
      </c>
      <c r="E550" s="126" t="s">
        <v>2129</v>
      </c>
      <c r="F550" s="127" t="s">
        <v>2130</v>
      </c>
      <c r="G550" s="128" t="s">
        <v>438</v>
      </c>
      <c r="H550" s="129">
        <v>0.65568000000000004</v>
      </c>
      <c r="I550" s="130"/>
      <c r="J550" s="131">
        <f>ROUND(I550*H550,2)</f>
        <v>0</v>
      </c>
      <c r="K550" s="127" t="s">
        <v>327</v>
      </c>
      <c r="L550" s="32"/>
      <c r="M550" s="132" t="s">
        <v>19</v>
      </c>
      <c r="N550" s="133" t="s">
        <v>40</v>
      </c>
      <c r="P550" s="134">
        <f>O550*H550</f>
        <v>0</v>
      </c>
      <c r="Q550" s="134">
        <v>0</v>
      </c>
      <c r="R550" s="134">
        <f>Q550*H550</f>
        <v>0</v>
      </c>
      <c r="S550" s="134">
        <v>0</v>
      </c>
      <c r="T550" s="135">
        <f>S550*H550</f>
        <v>0</v>
      </c>
      <c r="AR550" s="136" t="s">
        <v>187</v>
      </c>
      <c r="AT550" s="136" t="s">
        <v>182</v>
      </c>
      <c r="AU550" s="136" t="s">
        <v>79</v>
      </c>
      <c r="AY550" s="17" t="s">
        <v>181</v>
      </c>
      <c r="BE550" s="137">
        <f>IF(N550="základní",J550,0)</f>
        <v>0</v>
      </c>
      <c r="BF550" s="137">
        <f>IF(N550="snížená",J550,0)</f>
        <v>0</v>
      </c>
      <c r="BG550" s="137">
        <f>IF(N550="zákl. přenesená",J550,0)</f>
        <v>0</v>
      </c>
      <c r="BH550" s="137">
        <f>IF(N550="sníž. přenesená",J550,0)</f>
        <v>0</v>
      </c>
      <c r="BI550" s="137">
        <f>IF(N550="nulová",J550,0)</f>
        <v>0</v>
      </c>
      <c r="BJ550" s="17" t="s">
        <v>77</v>
      </c>
      <c r="BK550" s="137">
        <f>ROUND(I550*H550,2)</f>
        <v>0</v>
      </c>
      <c r="BL550" s="17" t="s">
        <v>187</v>
      </c>
      <c r="BM550" s="136" t="s">
        <v>756</v>
      </c>
    </row>
    <row r="551" spans="2:65" s="1" customFormat="1" ht="11.25" x14ac:dyDescent="0.2">
      <c r="B551" s="32"/>
      <c r="D551" s="151" t="s">
        <v>328</v>
      </c>
      <c r="F551" s="152" t="s">
        <v>2131</v>
      </c>
      <c r="I551" s="140"/>
      <c r="L551" s="32"/>
      <c r="M551" s="141"/>
      <c r="T551" s="53"/>
      <c r="AT551" s="17" t="s">
        <v>328</v>
      </c>
      <c r="AU551" s="17" t="s">
        <v>79</v>
      </c>
    </row>
    <row r="552" spans="2:65" s="12" customFormat="1" ht="11.25" x14ac:dyDescent="0.2">
      <c r="B552" s="153"/>
      <c r="D552" s="138" t="s">
        <v>330</v>
      </c>
      <c r="E552" s="154" t="s">
        <v>19</v>
      </c>
      <c r="F552" s="155" t="s">
        <v>2106</v>
      </c>
      <c r="H552" s="154" t="s">
        <v>19</v>
      </c>
      <c r="I552" s="156"/>
      <c r="L552" s="153"/>
      <c r="M552" s="157"/>
      <c r="T552" s="158"/>
      <c r="AT552" s="154" t="s">
        <v>330</v>
      </c>
      <c r="AU552" s="154" t="s">
        <v>79</v>
      </c>
      <c r="AV552" s="12" t="s">
        <v>77</v>
      </c>
      <c r="AW552" s="12" t="s">
        <v>31</v>
      </c>
      <c r="AX552" s="12" t="s">
        <v>69</v>
      </c>
      <c r="AY552" s="154" t="s">
        <v>181</v>
      </c>
    </row>
    <row r="553" spans="2:65" s="13" customFormat="1" ht="11.25" x14ac:dyDescent="0.2">
      <c r="B553" s="159"/>
      <c r="D553" s="138" t="s">
        <v>330</v>
      </c>
      <c r="E553" s="160" t="s">
        <v>19</v>
      </c>
      <c r="F553" s="161" t="s">
        <v>2132</v>
      </c>
      <c r="H553" s="162">
        <v>0.23047999999999999</v>
      </c>
      <c r="I553" s="163"/>
      <c r="L553" s="159"/>
      <c r="M553" s="164"/>
      <c r="T553" s="165"/>
      <c r="AT553" s="160" t="s">
        <v>330</v>
      </c>
      <c r="AU553" s="160" t="s">
        <v>79</v>
      </c>
      <c r="AV553" s="13" t="s">
        <v>79</v>
      </c>
      <c r="AW553" s="13" t="s">
        <v>31</v>
      </c>
      <c r="AX553" s="13" t="s">
        <v>69</v>
      </c>
      <c r="AY553" s="160" t="s">
        <v>181</v>
      </c>
    </row>
    <row r="554" spans="2:65" s="13" customFormat="1" ht="11.25" x14ac:dyDescent="0.2">
      <c r="B554" s="159"/>
      <c r="D554" s="138" t="s">
        <v>330</v>
      </c>
      <c r="E554" s="160" t="s">
        <v>19</v>
      </c>
      <c r="F554" s="161" t="s">
        <v>2133</v>
      </c>
      <c r="H554" s="162">
        <v>0.1176</v>
      </c>
      <c r="I554" s="163"/>
      <c r="L554" s="159"/>
      <c r="M554" s="164"/>
      <c r="T554" s="165"/>
      <c r="AT554" s="160" t="s">
        <v>330</v>
      </c>
      <c r="AU554" s="160" t="s">
        <v>79</v>
      </c>
      <c r="AV554" s="13" t="s">
        <v>79</v>
      </c>
      <c r="AW554" s="13" t="s">
        <v>31</v>
      </c>
      <c r="AX554" s="13" t="s">
        <v>69</v>
      </c>
      <c r="AY554" s="160" t="s">
        <v>181</v>
      </c>
    </row>
    <row r="555" spans="2:65" s="13" customFormat="1" ht="11.25" x14ac:dyDescent="0.2">
      <c r="B555" s="159"/>
      <c r="D555" s="138" t="s">
        <v>330</v>
      </c>
      <c r="E555" s="160" t="s">
        <v>19</v>
      </c>
      <c r="F555" s="161" t="s">
        <v>2134</v>
      </c>
      <c r="H555" s="162">
        <v>0.30759999999999998</v>
      </c>
      <c r="I555" s="163"/>
      <c r="L555" s="159"/>
      <c r="M555" s="164"/>
      <c r="T555" s="165"/>
      <c r="AT555" s="160" t="s">
        <v>330</v>
      </c>
      <c r="AU555" s="160" t="s">
        <v>79</v>
      </c>
      <c r="AV555" s="13" t="s">
        <v>79</v>
      </c>
      <c r="AW555" s="13" t="s">
        <v>31</v>
      </c>
      <c r="AX555" s="13" t="s">
        <v>69</v>
      </c>
      <c r="AY555" s="160" t="s">
        <v>181</v>
      </c>
    </row>
    <row r="556" spans="2:65" s="14" customFormat="1" ht="11.25" x14ac:dyDescent="0.2">
      <c r="B556" s="166"/>
      <c r="D556" s="138" t="s">
        <v>330</v>
      </c>
      <c r="E556" s="167" t="s">
        <v>19</v>
      </c>
      <c r="F556" s="168" t="s">
        <v>333</v>
      </c>
      <c r="H556" s="169">
        <v>0.65568000000000004</v>
      </c>
      <c r="I556" s="170"/>
      <c r="L556" s="166"/>
      <c r="M556" s="171"/>
      <c r="T556" s="172"/>
      <c r="AT556" s="167" t="s">
        <v>330</v>
      </c>
      <c r="AU556" s="167" t="s">
        <v>79</v>
      </c>
      <c r="AV556" s="14" t="s">
        <v>187</v>
      </c>
      <c r="AW556" s="14" t="s">
        <v>31</v>
      </c>
      <c r="AX556" s="14" t="s">
        <v>77</v>
      </c>
      <c r="AY556" s="167" t="s">
        <v>181</v>
      </c>
    </row>
    <row r="557" spans="2:65" s="1" customFormat="1" ht="16.5" customHeight="1" x14ac:dyDescent="0.2">
      <c r="B557" s="32"/>
      <c r="C557" s="125" t="s">
        <v>760</v>
      </c>
      <c r="D557" s="125" t="s">
        <v>182</v>
      </c>
      <c r="E557" s="126" t="s">
        <v>2135</v>
      </c>
      <c r="F557" s="127" t="s">
        <v>2136</v>
      </c>
      <c r="G557" s="128" t="s">
        <v>326</v>
      </c>
      <c r="H557" s="129">
        <v>150.46709999999999</v>
      </c>
      <c r="I557" s="130"/>
      <c r="J557" s="131">
        <f>ROUND(I557*H557,2)</f>
        <v>0</v>
      </c>
      <c r="K557" s="127" t="s">
        <v>327</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763</v>
      </c>
    </row>
    <row r="558" spans="2:65" s="1" customFormat="1" ht="11.25" x14ac:dyDescent="0.2">
      <c r="B558" s="32"/>
      <c r="D558" s="151" t="s">
        <v>328</v>
      </c>
      <c r="F558" s="152" t="s">
        <v>2137</v>
      </c>
      <c r="I558" s="140"/>
      <c r="L558" s="32"/>
      <c r="M558" s="141"/>
      <c r="T558" s="53"/>
      <c r="AT558" s="17" t="s">
        <v>328</v>
      </c>
      <c r="AU558" s="17" t="s">
        <v>79</v>
      </c>
    </row>
    <row r="559" spans="2:65" s="12" customFormat="1" ht="11.25" x14ac:dyDescent="0.2">
      <c r="B559" s="153"/>
      <c r="D559" s="138" t="s">
        <v>330</v>
      </c>
      <c r="E559" s="154" t="s">
        <v>19</v>
      </c>
      <c r="F559" s="155" t="s">
        <v>2078</v>
      </c>
      <c r="H559" s="154" t="s">
        <v>19</v>
      </c>
      <c r="I559" s="156"/>
      <c r="L559" s="153"/>
      <c r="M559" s="157"/>
      <c r="T559" s="158"/>
      <c r="AT559" s="154" t="s">
        <v>330</v>
      </c>
      <c r="AU559" s="154" t="s">
        <v>79</v>
      </c>
      <c r="AV559" s="12" t="s">
        <v>77</v>
      </c>
      <c r="AW559" s="12" t="s">
        <v>31</v>
      </c>
      <c r="AX559" s="12" t="s">
        <v>69</v>
      </c>
      <c r="AY559" s="154" t="s">
        <v>181</v>
      </c>
    </row>
    <row r="560" spans="2:65" s="13" customFormat="1" ht="11.25" x14ac:dyDescent="0.2">
      <c r="B560" s="159"/>
      <c r="D560" s="138" t="s">
        <v>330</v>
      </c>
      <c r="E560" s="160" t="s">
        <v>19</v>
      </c>
      <c r="F560" s="161" t="s">
        <v>2138</v>
      </c>
      <c r="H560" s="162">
        <v>53.650799999999997</v>
      </c>
      <c r="I560" s="163"/>
      <c r="L560" s="159"/>
      <c r="M560" s="164"/>
      <c r="T560" s="165"/>
      <c r="AT560" s="160" t="s">
        <v>330</v>
      </c>
      <c r="AU560" s="160" t="s">
        <v>79</v>
      </c>
      <c r="AV560" s="13" t="s">
        <v>79</v>
      </c>
      <c r="AW560" s="13" t="s">
        <v>31</v>
      </c>
      <c r="AX560" s="13" t="s">
        <v>69</v>
      </c>
      <c r="AY560" s="160" t="s">
        <v>181</v>
      </c>
    </row>
    <row r="561" spans="2:65" s="13" customFormat="1" ht="11.25" x14ac:dyDescent="0.2">
      <c r="B561" s="159"/>
      <c r="D561" s="138" t="s">
        <v>330</v>
      </c>
      <c r="E561" s="160" t="s">
        <v>19</v>
      </c>
      <c r="F561" s="161" t="s">
        <v>2139</v>
      </c>
      <c r="H561" s="162">
        <v>96.816299999999998</v>
      </c>
      <c r="I561" s="163"/>
      <c r="L561" s="159"/>
      <c r="M561" s="164"/>
      <c r="T561" s="165"/>
      <c r="AT561" s="160" t="s">
        <v>330</v>
      </c>
      <c r="AU561" s="160" t="s">
        <v>79</v>
      </c>
      <c r="AV561" s="13" t="s">
        <v>79</v>
      </c>
      <c r="AW561" s="13" t="s">
        <v>31</v>
      </c>
      <c r="AX561" s="13" t="s">
        <v>69</v>
      </c>
      <c r="AY561" s="160" t="s">
        <v>181</v>
      </c>
    </row>
    <row r="562" spans="2:65" s="14" customFormat="1" ht="11.25" x14ac:dyDescent="0.2">
      <c r="B562" s="166"/>
      <c r="D562" s="138" t="s">
        <v>330</v>
      </c>
      <c r="E562" s="167" t="s">
        <v>19</v>
      </c>
      <c r="F562" s="168" t="s">
        <v>333</v>
      </c>
      <c r="H562" s="169">
        <v>150.46709999999999</v>
      </c>
      <c r="I562" s="170"/>
      <c r="L562" s="166"/>
      <c r="M562" s="171"/>
      <c r="T562" s="172"/>
      <c r="AT562" s="167" t="s">
        <v>330</v>
      </c>
      <c r="AU562" s="167" t="s">
        <v>79</v>
      </c>
      <c r="AV562" s="14" t="s">
        <v>187</v>
      </c>
      <c r="AW562" s="14" t="s">
        <v>31</v>
      </c>
      <c r="AX562" s="14" t="s">
        <v>77</v>
      </c>
      <c r="AY562" s="167" t="s">
        <v>181</v>
      </c>
    </row>
    <row r="563" spans="2:65" s="1" customFormat="1" ht="16.5" customHeight="1" x14ac:dyDescent="0.2">
      <c r="B563" s="32"/>
      <c r="C563" s="125" t="s">
        <v>500</v>
      </c>
      <c r="D563" s="125" t="s">
        <v>182</v>
      </c>
      <c r="E563" s="126" t="s">
        <v>2140</v>
      </c>
      <c r="F563" s="127" t="s">
        <v>2141</v>
      </c>
      <c r="G563" s="128" t="s">
        <v>510</v>
      </c>
      <c r="H563" s="129">
        <v>1193.1949999999999</v>
      </c>
      <c r="I563" s="130"/>
      <c r="J563" s="131">
        <f>ROUND(I563*H563,2)</f>
        <v>0</v>
      </c>
      <c r="K563" s="127" t="s">
        <v>327</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768</v>
      </c>
    </row>
    <row r="564" spans="2:65" s="1" customFormat="1" ht="11.25" x14ac:dyDescent="0.2">
      <c r="B564" s="32"/>
      <c r="D564" s="151" t="s">
        <v>328</v>
      </c>
      <c r="F564" s="152" t="s">
        <v>2142</v>
      </c>
      <c r="I564" s="140"/>
      <c r="L564" s="32"/>
      <c r="M564" s="141"/>
      <c r="T564" s="53"/>
      <c r="AT564" s="17" t="s">
        <v>328</v>
      </c>
      <c r="AU564" s="17" t="s">
        <v>79</v>
      </c>
    </row>
    <row r="565" spans="2:65" s="12" customFormat="1" ht="11.25" x14ac:dyDescent="0.2">
      <c r="B565" s="153"/>
      <c r="D565" s="138" t="s">
        <v>330</v>
      </c>
      <c r="E565" s="154" t="s">
        <v>19</v>
      </c>
      <c r="F565" s="155" t="s">
        <v>2143</v>
      </c>
      <c r="H565" s="154" t="s">
        <v>19</v>
      </c>
      <c r="I565" s="156"/>
      <c r="L565" s="153"/>
      <c r="M565" s="157"/>
      <c r="T565" s="158"/>
      <c r="AT565" s="154" t="s">
        <v>330</v>
      </c>
      <c r="AU565" s="154" t="s">
        <v>79</v>
      </c>
      <c r="AV565" s="12" t="s">
        <v>77</v>
      </c>
      <c r="AW565" s="12" t="s">
        <v>31</v>
      </c>
      <c r="AX565" s="12" t="s">
        <v>69</v>
      </c>
      <c r="AY565" s="154" t="s">
        <v>181</v>
      </c>
    </row>
    <row r="566" spans="2:65" s="13" customFormat="1" ht="11.25" x14ac:dyDescent="0.2">
      <c r="B566" s="159"/>
      <c r="D566" s="138" t="s">
        <v>330</v>
      </c>
      <c r="E566" s="160" t="s">
        <v>19</v>
      </c>
      <c r="F566" s="161" t="s">
        <v>2144</v>
      </c>
      <c r="H566" s="162">
        <v>366.66800000000001</v>
      </c>
      <c r="I566" s="163"/>
      <c r="L566" s="159"/>
      <c r="M566" s="164"/>
      <c r="T566" s="165"/>
      <c r="AT566" s="160" t="s">
        <v>330</v>
      </c>
      <c r="AU566" s="160" t="s">
        <v>79</v>
      </c>
      <c r="AV566" s="13" t="s">
        <v>79</v>
      </c>
      <c r="AW566" s="13" t="s">
        <v>31</v>
      </c>
      <c r="AX566" s="13" t="s">
        <v>69</v>
      </c>
      <c r="AY566" s="160" t="s">
        <v>181</v>
      </c>
    </row>
    <row r="567" spans="2:65" s="13" customFormat="1" ht="11.25" x14ac:dyDescent="0.2">
      <c r="B567" s="159"/>
      <c r="D567" s="138" t="s">
        <v>330</v>
      </c>
      <c r="E567" s="160" t="s">
        <v>19</v>
      </c>
      <c r="F567" s="161" t="s">
        <v>2145</v>
      </c>
      <c r="H567" s="162">
        <v>9.8420000000000005</v>
      </c>
      <c r="I567" s="163"/>
      <c r="L567" s="159"/>
      <c r="M567" s="164"/>
      <c r="T567" s="165"/>
      <c r="AT567" s="160" t="s">
        <v>330</v>
      </c>
      <c r="AU567" s="160" t="s">
        <v>79</v>
      </c>
      <c r="AV567" s="13" t="s">
        <v>79</v>
      </c>
      <c r="AW567" s="13" t="s">
        <v>31</v>
      </c>
      <c r="AX567" s="13" t="s">
        <v>69</v>
      </c>
      <c r="AY567" s="160" t="s">
        <v>181</v>
      </c>
    </row>
    <row r="568" spans="2:65" s="13" customFormat="1" ht="11.25" x14ac:dyDescent="0.2">
      <c r="B568" s="159"/>
      <c r="D568" s="138" t="s">
        <v>330</v>
      </c>
      <c r="E568" s="160" t="s">
        <v>19</v>
      </c>
      <c r="F568" s="161" t="s">
        <v>2146</v>
      </c>
      <c r="H568" s="162">
        <v>784.32799999999997</v>
      </c>
      <c r="I568" s="163"/>
      <c r="L568" s="159"/>
      <c r="M568" s="164"/>
      <c r="T568" s="165"/>
      <c r="AT568" s="160" t="s">
        <v>330</v>
      </c>
      <c r="AU568" s="160" t="s">
        <v>79</v>
      </c>
      <c r="AV568" s="13" t="s">
        <v>79</v>
      </c>
      <c r="AW568" s="13" t="s">
        <v>31</v>
      </c>
      <c r="AX568" s="13" t="s">
        <v>69</v>
      </c>
      <c r="AY568" s="160" t="s">
        <v>181</v>
      </c>
    </row>
    <row r="569" spans="2:65" s="13" customFormat="1" ht="11.25" x14ac:dyDescent="0.2">
      <c r="B569" s="159"/>
      <c r="D569" s="138" t="s">
        <v>330</v>
      </c>
      <c r="E569" s="160" t="s">
        <v>19</v>
      </c>
      <c r="F569" s="161" t="s">
        <v>2147</v>
      </c>
      <c r="H569" s="162">
        <v>32.356999999999999</v>
      </c>
      <c r="I569" s="163"/>
      <c r="L569" s="159"/>
      <c r="M569" s="164"/>
      <c r="T569" s="165"/>
      <c r="AT569" s="160" t="s">
        <v>330</v>
      </c>
      <c r="AU569" s="160" t="s">
        <v>79</v>
      </c>
      <c r="AV569" s="13" t="s">
        <v>79</v>
      </c>
      <c r="AW569" s="13" t="s">
        <v>31</v>
      </c>
      <c r="AX569" s="13" t="s">
        <v>69</v>
      </c>
      <c r="AY569" s="160" t="s">
        <v>181</v>
      </c>
    </row>
    <row r="570" spans="2:65" s="14" customFormat="1" ht="11.25" x14ac:dyDescent="0.2">
      <c r="B570" s="166"/>
      <c r="D570" s="138" t="s">
        <v>330</v>
      </c>
      <c r="E570" s="167" t="s">
        <v>19</v>
      </c>
      <c r="F570" s="168" t="s">
        <v>333</v>
      </c>
      <c r="H570" s="169">
        <v>1193.1949999999999</v>
      </c>
      <c r="I570" s="170"/>
      <c r="L570" s="166"/>
      <c r="M570" s="171"/>
      <c r="T570" s="172"/>
      <c r="AT570" s="167" t="s">
        <v>330</v>
      </c>
      <c r="AU570" s="167" t="s">
        <v>79</v>
      </c>
      <c r="AV570" s="14" t="s">
        <v>187</v>
      </c>
      <c r="AW570" s="14" t="s">
        <v>31</v>
      </c>
      <c r="AX570" s="14" t="s">
        <v>77</v>
      </c>
      <c r="AY570" s="167" t="s">
        <v>181</v>
      </c>
    </row>
    <row r="571" spans="2:65" s="1" customFormat="1" ht="16.5" customHeight="1" x14ac:dyDescent="0.2">
      <c r="B571" s="32"/>
      <c r="C571" s="125" t="s">
        <v>2148</v>
      </c>
      <c r="D571" s="125" t="s">
        <v>182</v>
      </c>
      <c r="E571" s="126" t="s">
        <v>2149</v>
      </c>
      <c r="F571" s="127" t="s">
        <v>2150</v>
      </c>
      <c r="G571" s="128" t="s">
        <v>510</v>
      </c>
      <c r="H571" s="129">
        <v>1193.1949999999999</v>
      </c>
      <c r="I571" s="130"/>
      <c r="J571" s="131">
        <f>ROUND(I571*H571,2)</f>
        <v>0</v>
      </c>
      <c r="K571" s="127" t="s">
        <v>327</v>
      </c>
      <c r="L571" s="32"/>
      <c r="M571" s="132" t="s">
        <v>19</v>
      </c>
      <c r="N571" s="133" t="s">
        <v>40</v>
      </c>
      <c r="P571" s="134">
        <f>O571*H571</f>
        <v>0</v>
      </c>
      <c r="Q571" s="134">
        <v>0</v>
      </c>
      <c r="R571" s="134">
        <f>Q571*H571</f>
        <v>0</v>
      </c>
      <c r="S571" s="134">
        <v>0</v>
      </c>
      <c r="T571" s="135">
        <f>S571*H571</f>
        <v>0</v>
      </c>
      <c r="AR571" s="136" t="s">
        <v>187</v>
      </c>
      <c r="AT571" s="136" t="s">
        <v>182</v>
      </c>
      <c r="AU571" s="136" t="s">
        <v>79</v>
      </c>
      <c r="AY571" s="17" t="s">
        <v>181</v>
      </c>
      <c r="BE571" s="137">
        <f>IF(N571="základní",J571,0)</f>
        <v>0</v>
      </c>
      <c r="BF571" s="137">
        <f>IF(N571="snížená",J571,0)</f>
        <v>0</v>
      </c>
      <c r="BG571" s="137">
        <f>IF(N571="zákl. přenesená",J571,0)</f>
        <v>0</v>
      </c>
      <c r="BH571" s="137">
        <f>IF(N571="sníž. přenesená",J571,0)</f>
        <v>0</v>
      </c>
      <c r="BI571" s="137">
        <f>IF(N571="nulová",J571,0)</f>
        <v>0</v>
      </c>
      <c r="BJ571" s="17" t="s">
        <v>77</v>
      </c>
      <c r="BK571" s="137">
        <f>ROUND(I571*H571,2)</f>
        <v>0</v>
      </c>
      <c r="BL571" s="17" t="s">
        <v>187</v>
      </c>
      <c r="BM571" s="136" t="s">
        <v>1391</v>
      </c>
    </row>
    <row r="572" spans="2:65" s="1" customFormat="1" ht="11.25" x14ac:dyDescent="0.2">
      <c r="B572" s="32"/>
      <c r="D572" s="151" t="s">
        <v>328</v>
      </c>
      <c r="F572" s="152" t="s">
        <v>2151</v>
      </c>
      <c r="I572" s="140"/>
      <c r="L572" s="32"/>
      <c r="M572" s="141"/>
      <c r="T572" s="53"/>
      <c r="AT572" s="17" t="s">
        <v>328</v>
      </c>
      <c r="AU572" s="17" t="s">
        <v>79</v>
      </c>
    </row>
    <row r="573" spans="2:65" s="1" customFormat="1" ht="16.5" customHeight="1" x14ac:dyDescent="0.2">
      <c r="B573" s="32"/>
      <c r="C573" s="125" t="s">
        <v>502</v>
      </c>
      <c r="D573" s="125" t="s">
        <v>182</v>
      </c>
      <c r="E573" s="126" t="s">
        <v>2152</v>
      </c>
      <c r="F573" s="127" t="s">
        <v>2153</v>
      </c>
      <c r="G573" s="128" t="s">
        <v>438</v>
      </c>
      <c r="H573" s="129">
        <v>21.495709999999999</v>
      </c>
      <c r="I573" s="130"/>
      <c r="J573" s="131">
        <f>ROUND(I573*H573,2)</f>
        <v>0</v>
      </c>
      <c r="K573" s="127" t="s">
        <v>327</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792</v>
      </c>
    </row>
    <row r="574" spans="2:65" s="1" customFormat="1" ht="11.25" x14ac:dyDescent="0.2">
      <c r="B574" s="32"/>
      <c r="D574" s="151" t="s">
        <v>328</v>
      </c>
      <c r="F574" s="152" t="s">
        <v>2154</v>
      </c>
      <c r="I574" s="140"/>
      <c r="L574" s="32"/>
      <c r="M574" s="141"/>
      <c r="T574" s="53"/>
      <c r="AT574" s="17" t="s">
        <v>328</v>
      </c>
      <c r="AU574" s="17" t="s">
        <v>79</v>
      </c>
    </row>
    <row r="575" spans="2:65" s="13" customFormat="1" ht="11.25" x14ac:dyDescent="0.2">
      <c r="B575" s="159"/>
      <c r="D575" s="138" t="s">
        <v>330</v>
      </c>
      <c r="E575" s="160" t="s">
        <v>19</v>
      </c>
      <c r="F575" s="161" t="s">
        <v>2155</v>
      </c>
      <c r="H575" s="162">
        <v>21.495709999999999</v>
      </c>
      <c r="I575" s="163"/>
      <c r="L575" s="159"/>
      <c r="M575" s="164"/>
      <c r="T575" s="165"/>
      <c r="AT575" s="160" t="s">
        <v>330</v>
      </c>
      <c r="AU575" s="160" t="s">
        <v>79</v>
      </c>
      <c r="AV575" s="13" t="s">
        <v>79</v>
      </c>
      <c r="AW575" s="13" t="s">
        <v>31</v>
      </c>
      <c r="AX575" s="13" t="s">
        <v>69</v>
      </c>
      <c r="AY575" s="160" t="s">
        <v>181</v>
      </c>
    </row>
    <row r="576" spans="2:65" s="14" customFormat="1" ht="11.25" x14ac:dyDescent="0.2">
      <c r="B576" s="166"/>
      <c r="D576" s="138" t="s">
        <v>330</v>
      </c>
      <c r="E576" s="167" t="s">
        <v>19</v>
      </c>
      <c r="F576" s="168" t="s">
        <v>333</v>
      </c>
      <c r="H576" s="169">
        <v>21.495709999999999</v>
      </c>
      <c r="I576" s="170"/>
      <c r="L576" s="166"/>
      <c r="M576" s="171"/>
      <c r="T576" s="172"/>
      <c r="AT576" s="167" t="s">
        <v>330</v>
      </c>
      <c r="AU576" s="167" t="s">
        <v>79</v>
      </c>
      <c r="AV576" s="14" t="s">
        <v>187</v>
      </c>
      <c r="AW576" s="14" t="s">
        <v>31</v>
      </c>
      <c r="AX576" s="14" t="s">
        <v>77</v>
      </c>
      <c r="AY576" s="167" t="s">
        <v>181</v>
      </c>
    </row>
    <row r="577" spans="2:65" s="1" customFormat="1" ht="16.5" customHeight="1" x14ac:dyDescent="0.2">
      <c r="B577" s="32"/>
      <c r="C577" s="125" t="s">
        <v>800</v>
      </c>
      <c r="D577" s="125" t="s">
        <v>182</v>
      </c>
      <c r="E577" s="126" t="s">
        <v>2156</v>
      </c>
      <c r="F577" s="127" t="s">
        <v>2157</v>
      </c>
      <c r="G577" s="128" t="s">
        <v>326</v>
      </c>
      <c r="H577" s="129">
        <v>0.85050000000000003</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803</v>
      </c>
    </row>
    <row r="578" spans="2:65" s="1" customFormat="1" ht="68.25" x14ac:dyDescent="0.2">
      <c r="B578" s="32"/>
      <c r="D578" s="138" t="s">
        <v>214</v>
      </c>
      <c r="F578" s="139" t="s">
        <v>2158</v>
      </c>
      <c r="I578" s="140"/>
      <c r="L578" s="32"/>
      <c r="M578" s="141"/>
      <c r="T578" s="53"/>
      <c r="AT578" s="17" t="s">
        <v>214</v>
      </c>
      <c r="AU578" s="17" t="s">
        <v>79</v>
      </c>
    </row>
    <row r="579" spans="2:65" s="12" customFormat="1" ht="11.25" x14ac:dyDescent="0.2">
      <c r="B579" s="153"/>
      <c r="D579" s="138" t="s">
        <v>330</v>
      </c>
      <c r="E579" s="154" t="s">
        <v>19</v>
      </c>
      <c r="F579" s="155" t="s">
        <v>2159</v>
      </c>
      <c r="H579" s="154" t="s">
        <v>19</v>
      </c>
      <c r="I579" s="156"/>
      <c r="L579" s="153"/>
      <c r="M579" s="157"/>
      <c r="T579" s="158"/>
      <c r="AT579" s="154" t="s">
        <v>330</v>
      </c>
      <c r="AU579" s="154" t="s">
        <v>79</v>
      </c>
      <c r="AV579" s="12" t="s">
        <v>77</v>
      </c>
      <c r="AW579" s="12" t="s">
        <v>31</v>
      </c>
      <c r="AX579" s="12" t="s">
        <v>69</v>
      </c>
      <c r="AY579" s="154" t="s">
        <v>181</v>
      </c>
    </row>
    <row r="580" spans="2:65" s="13" customFormat="1" ht="11.25" x14ac:dyDescent="0.2">
      <c r="B580" s="159"/>
      <c r="D580" s="138" t="s">
        <v>330</v>
      </c>
      <c r="E580" s="160" t="s">
        <v>19</v>
      </c>
      <c r="F580" s="161" t="s">
        <v>2160</v>
      </c>
      <c r="H580" s="162">
        <v>0.85050000000000003</v>
      </c>
      <c r="I580" s="163"/>
      <c r="L580" s="159"/>
      <c r="M580" s="164"/>
      <c r="T580" s="165"/>
      <c r="AT580" s="160" t="s">
        <v>330</v>
      </c>
      <c r="AU580" s="160" t="s">
        <v>79</v>
      </c>
      <c r="AV580" s="13" t="s">
        <v>79</v>
      </c>
      <c r="AW580" s="13" t="s">
        <v>31</v>
      </c>
      <c r="AX580" s="13" t="s">
        <v>69</v>
      </c>
      <c r="AY580" s="160" t="s">
        <v>181</v>
      </c>
    </row>
    <row r="581" spans="2:65" s="14" customFormat="1" ht="11.25" x14ac:dyDescent="0.2">
      <c r="B581" s="166"/>
      <c r="D581" s="138" t="s">
        <v>330</v>
      </c>
      <c r="E581" s="167" t="s">
        <v>19</v>
      </c>
      <c r="F581" s="168" t="s">
        <v>333</v>
      </c>
      <c r="H581" s="169">
        <v>0.85050000000000003</v>
      </c>
      <c r="I581" s="170"/>
      <c r="L581" s="166"/>
      <c r="M581" s="171"/>
      <c r="T581" s="172"/>
      <c r="AT581" s="167" t="s">
        <v>330</v>
      </c>
      <c r="AU581" s="167" t="s">
        <v>79</v>
      </c>
      <c r="AV581" s="14" t="s">
        <v>187</v>
      </c>
      <c r="AW581" s="14" t="s">
        <v>31</v>
      </c>
      <c r="AX581" s="14" t="s">
        <v>77</v>
      </c>
      <c r="AY581" s="167" t="s">
        <v>181</v>
      </c>
    </row>
    <row r="582" spans="2:65" s="1" customFormat="1" ht="16.5" customHeight="1" x14ac:dyDescent="0.2">
      <c r="B582" s="32"/>
      <c r="C582" s="125" t="s">
        <v>505</v>
      </c>
      <c r="D582" s="125" t="s">
        <v>182</v>
      </c>
      <c r="E582" s="126" t="s">
        <v>2161</v>
      </c>
      <c r="F582" s="127" t="s">
        <v>2162</v>
      </c>
      <c r="G582" s="128" t="s">
        <v>510</v>
      </c>
      <c r="H582" s="129">
        <v>36.036000000000001</v>
      </c>
      <c r="I582" s="130"/>
      <c r="J582" s="131">
        <f>ROUND(I582*H582,2)</f>
        <v>0</v>
      </c>
      <c r="K582" s="127" t="s">
        <v>327</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814</v>
      </c>
    </row>
    <row r="583" spans="2:65" s="1" customFormat="1" ht="11.25" x14ac:dyDescent="0.2">
      <c r="B583" s="32"/>
      <c r="D583" s="151" t="s">
        <v>328</v>
      </c>
      <c r="F583" s="152" t="s">
        <v>2163</v>
      </c>
      <c r="I583" s="140"/>
      <c r="L583" s="32"/>
      <c r="M583" s="141"/>
      <c r="T583" s="53"/>
      <c r="AT583" s="17" t="s">
        <v>328</v>
      </c>
      <c r="AU583" s="17" t="s">
        <v>79</v>
      </c>
    </row>
    <row r="584" spans="2:65" s="12" customFormat="1" ht="11.25" x14ac:dyDescent="0.2">
      <c r="B584" s="153"/>
      <c r="D584" s="138" t="s">
        <v>330</v>
      </c>
      <c r="E584" s="154" t="s">
        <v>19</v>
      </c>
      <c r="F584" s="155" t="s">
        <v>2164</v>
      </c>
      <c r="H584" s="154" t="s">
        <v>19</v>
      </c>
      <c r="I584" s="156"/>
      <c r="L584" s="153"/>
      <c r="M584" s="157"/>
      <c r="T584" s="158"/>
      <c r="AT584" s="154" t="s">
        <v>330</v>
      </c>
      <c r="AU584" s="154" t="s">
        <v>79</v>
      </c>
      <c r="AV584" s="12" t="s">
        <v>77</v>
      </c>
      <c r="AW584" s="12" t="s">
        <v>31</v>
      </c>
      <c r="AX584" s="12" t="s">
        <v>69</v>
      </c>
      <c r="AY584" s="154" t="s">
        <v>181</v>
      </c>
    </row>
    <row r="585" spans="2:65" s="13" customFormat="1" ht="11.25" x14ac:dyDescent="0.2">
      <c r="B585" s="159"/>
      <c r="D585" s="138" t="s">
        <v>330</v>
      </c>
      <c r="E585" s="160" t="s">
        <v>19</v>
      </c>
      <c r="F585" s="161" t="s">
        <v>2165</v>
      </c>
      <c r="H585" s="162">
        <v>22.175999999999998</v>
      </c>
      <c r="I585" s="163"/>
      <c r="L585" s="159"/>
      <c r="M585" s="164"/>
      <c r="T585" s="165"/>
      <c r="AT585" s="160" t="s">
        <v>330</v>
      </c>
      <c r="AU585" s="160" t="s">
        <v>79</v>
      </c>
      <c r="AV585" s="13" t="s">
        <v>79</v>
      </c>
      <c r="AW585" s="13" t="s">
        <v>31</v>
      </c>
      <c r="AX585" s="13" t="s">
        <v>69</v>
      </c>
      <c r="AY585" s="160" t="s">
        <v>181</v>
      </c>
    </row>
    <row r="586" spans="2:65" s="13" customFormat="1" ht="11.25" x14ac:dyDescent="0.2">
      <c r="B586" s="159"/>
      <c r="D586" s="138" t="s">
        <v>330</v>
      </c>
      <c r="E586" s="160" t="s">
        <v>19</v>
      </c>
      <c r="F586" s="161" t="s">
        <v>2166</v>
      </c>
      <c r="H586" s="162">
        <v>10.08</v>
      </c>
      <c r="I586" s="163"/>
      <c r="L586" s="159"/>
      <c r="M586" s="164"/>
      <c r="T586" s="165"/>
      <c r="AT586" s="160" t="s">
        <v>330</v>
      </c>
      <c r="AU586" s="160" t="s">
        <v>79</v>
      </c>
      <c r="AV586" s="13" t="s">
        <v>79</v>
      </c>
      <c r="AW586" s="13" t="s">
        <v>31</v>
      </c>
      <c r="AX586" s="13" t="s">
        <v>69</v>
      </c>
      <c r="AY586" s="160" t="s">
        <v>181</v>
      </c>
    </row>
    <row r="587" spans="2:65" s="13" customFormat="1" ht="11.25" x14ac:dyDescent="0.2">
      <c r="B587" s="159"/>
      <c r="D587" s="138" t="s">
        <v>330</v>
      </c>
      <c r="E587" s="160" t="s">
        <v>19</v>
      </c>
      <c r="F587" s="161" t="s">
        <v>2167</v>
      </c>
      <c r="H587" s="162">
        <v>3.78</v>
      </c>
      <c r="I587" s="163"/>
      <c r="L587" s="159"/>
      <c r="M587" s="164"/>
      <c r="T587" s="165"/>
      <c r="AT587" s="160" t="s">
        <v>330</v>
      </c>
      <c r="AU587" s="160" t="s">
        <v>79</v>
      </c>
      <c r="AV587" s="13" t="s">
        <v>79</v>
      </c>
      <c r="AW587" s="13" t="s">
        <v>31</v>
      </c>
      <c r="AX587" s="13" t="s">
        <v>69</v>
      </c>
      <c r="AY587" s="160" t="s">
        <v>181</v>
      </c>
    </row>
    <row r="588" spans="2:65" s="14" customFormat="1" ht="11.25" x14ac:dyDescent="0.2">
      <c r="B588" s="166"/>
      <c r="D588" s="138" t="s">
        <v>330</v>
      </c>
      <c r="E588" s="167" t="s">
        <v>19</v>
      </c>
      <c r="F588" s="168" t="s">
        <v>333</v>
      </c>
      <c r="H588" s="169">
        <v>36.036000000000001</v>
      </c>
      <c r="I588" s="170"/>
      <c r="L588" s="166"/>
      <c r="M588" s="171"/>
      <c r="T588" s="172"/>
      <c r="AT588" s="167" t="s">
        <v>330</v>
      </c>
      <c r="AU588" s="167" t="s">
        <v>79</v>
      </c>
      <c r="AV588" s="14" t="s">
        <v>187</v>
      </c>
      <c r="AW588" s="14" t="s">
        <v>31</v>
      </c>
      <c r="AX588" s="14" t="s">
        <v>77</v>
      </c>
      <c r="AY588" s="167" t="s">
        <v>181</v>
      </c>
    </row>
    <row r="589" spans="2:65" s="1" customFormat="1" ht="16.5" customHeight="1" x14ac:dyDescent="0.2">
      <c r="B589" s="32"/>
      <c r="C589" s="125" t="s">
        <v>818</v>
      </c>
      <c r="D589" s="125" t="s">
        <v>182</v>
      </c>
      <c r="E589" s="126" t="s">
        <v>2168</v>
      </c>
      <c r="F589" s="127" t="s">
        <v>2169</v>
      </c>
      <c r="G589" s="128" t="s">
        <v>510</v>
      </c>
      <c r="H589" s="129">
        <v>10.9284</v>
      </c>
      <c r="I589" s="130"/>
      <c r="J589" s="131">
        <f>ROUND(I589*H589,2)</f>
        <v>0</v>
      </c>
      <c r="K589" s="127" t="s">
        <v>327</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821</v>
      </c>
    </row>
    <row r="590" spans="2:65" s="1" customFormat="1" ht="11.25" x14ac:dyDescent="0.2">
      <c r="B590" s="32"/>
      <c r="D590" s="151" t="s">
        <v>328</v>
      </c>
      <c r="F590" s="152" t="s">
        <v>2170</v>
      </c>
      <c r="I590" s="140"/>
      <c r="L590" s="32"/>
      <c r="M590" s="141"/>
      <c r="T590" s="53"/>
      <c r="AT590" s="17" t="s">
        <v>328</v>
      </c>
      <c r="AU590" s="17" t="s">
        <v>79</v>
      </c>
    </row>
    <row r="591" spans="2:65" s="12" customFormat="1" ht="11.25" x14ac:dyDescent="0.2">
      <c r="B591" s="153"/>
      <c r="D591" s="138" t="s">
        <v>330</v>
      </c>
      <c r="E591" s="154" t="s">
        <v>19</v>
      </c>
      <c r="F591" s="155" t="s">
        <v>2164</v>
      </c>
      <c r="H591" s="154" t="s">
        <v>19</v>
      </c>
      <c r="I591" s="156"/>
      <c r="L591" s="153"/>
      <c r="M591" s="157"/>
      <c r="T591" s="158"/>
      <c r="AT591" s="154" t="s">
        <v>330</v>
      </c>
      <c r="AU591" s="154" t="s">
        <v>79</v>
      </c>
      <c r="AV591" s="12" t="s">
        <v>77</v>
      </c>
      <c r="AW591" s="12" t="s">
        <v>31</v>
      </c>
      <c r="AX591" s="12" t="s">
        <v>69</v>
      </c>
      <c r="AY591" s="154" t="s">
        <v>181</v>
      </c>
    </row>
    <row r="592" spans="2:65" s="13" customFormat="1" ht="11.25" x14ac:dyDescent="0.2">
      <c r="B592" s="159"/>
      <c r="D592" s="138" t="s">
        <v>330</v>
      </c>
      <c r="E592" s="160" t="s">
        <v>19</v>
      </c>
      <c r="F592" s="161" t="s">
        <v>2171</v>
      </c>
      <c r="H592" s="162">
        <v>3.1667999999999998</v>
      </c>
      <c r="I592" s="163"/>
      <c r="L592" s="159"/>
      <c r="M592" s="164"/>
      <c r="T592" s="165"/>
      <c r="AT592" s="160" t="s">
        <v>330</v>
      </c>
      <c r="AU592" s="160" t="s">
        <v>79</v>
      </c>
      <c r="AV592" s="13" t="s">
        <v>79</v>
      </c>
      <c r="AW592" s="13" t="s">
        <v>31</v>
      </c>
      <c r="AX592" s="13" t="s">
        <v>69</v>
      </c>
      <c r="AY592" s="160" t="s">
        <v>181</v>
      </c>
    </row>
    <row r="593" spans="2:65" s="13" customFormat="1" ht="11.25" x14ac:dyDescent="0.2">
      <c r="B593" s="159"/>
      <c r="D593" s="138" t="s">
        <v>330</v>
      </c>
      <c r="E593" s="160" t="s">
        <v>19</v>
      </c>
      <c r="F593" s="161" t="s">
        <v>2172</v>
      </c>
      <c r="H593" s="162">
        <v>2.226</v>
      </c>
      <c r="I593" s="163"/>
      <c r="L593" s="159"/>
      <c r="M593" s="164"/>
      <c r="T593" s="165"/>
      <c r="AT593" s="160" t="s">
        <v>330</v>
      </c>
      <c r="AU593" s="160" t="s">
        <v>79</v>
      </c>
      <c r="AV593" s="13" t="s">
        <v>79</v>
      </c>
      <c r="AW593" s="13" t="s">
        <v>31</v>
      </c>
      <c r="AX593" s="13" t="s">
        <v>69</v>
      </c>
      <c r="AY593" s="160" t="s">
        <v>181</v>
      </c>
    </row>
    <row r="594" spans="2:65" s="13" customFormat="1" ht="11.25" x14ac:dyDescent="0.2">
      <c r="B594" s="159"/>
      <c r="D594" s="138" t="s">
        <v>330</v>
      </c>
      <c r="E594" s="160" t="s">
        <v>19</v>
      </c>
      <c r="F594" s="161" t="s">
        <v>2173</v>
      </c>
      <c r="H594" s="162">
        <v>5.5355999999999996</v>
      </c>
      <c r="I594" s="163"/>
      <c r="L594" s="159"/>
      <c r="M594" s="164"/>
      <c r="T594" s="165"/>
      <c r="AT594" s="160" t="s">
        <v>330</v>
      </c>
      <c r="AU594" s="160" t="s">
        <v>79</v>
      </c>
      <c r="AV594" s="13" t="s">
        <v>79</v>
      </c>
      <c r="AW594" s="13" t="s">
        <v>31</v>
      </c>
      <c r="AX594" s="13" t="s">
        <v>69</v>
      </c>
      <c r="AY594" s="160" t="s">
        <v>181</v>
      </c>
    </row>
    <row r="595" spans="2:65" s="14" customFormat="1" ht="11.25" x14ac:dyDescent="0.2">
      <c r="B595" s="166"/>
      <c r="D595" s="138" t="s">
        <v>330</v>
      </c>
      <c r="E595" s="167" t="s">
        <v>19</v>
      </c>
      <c r="F595" s="168" t="s">
        <v>333</v>
      </c>
      <c r="H595" s="169">
        <v>10.9284</v>
      </c>
      <c r="I595" s="170"/>
      <c r="L595" s="166"/>
      <c r="M595" s="171"/>
      <c r="T595" s="172"/>
      <c r="AT595" s="167" t="s">
        <v>330</v>
      </c>
      <c r="AU595" s="167" t="s">
        <v>79</v>
      </c>
      <c r="AV595" s="14" t="s">
        <v>187</v>
      </c>
      <c r="AW595" s="14" t="s">
        <v>31</v>
      </c>
      <c r="AX595" s="14" t="s">
        <v>77</v>
      </c>
      <c r="AY595" s="167" t="s">
        <v>181</v>
      </c>
    </row>
    <row r="596" spans="2:65" s="1" customFormat="1" ht="16.5" customHeight="1" x14ac:dyDescent="0.2">
      <c r="B596" s="32"/>
      <c r="C596" s="125" t="s">
        <v>511</v>
      </c>
      <c r="D596" s="125" t="s">
        <v>182</v>
      </c>
      <c r="E596" s="126" t="s">
        <v>2174</v>
      </c>
      <c r="F596" s="127" t="s">
        <v>2175</v>
      </c>
      <c r="G596" s="128" t="s">
        <v>510</v>
      </c>
      <c r="H596" s="129">
        <v>4.3532999999999999</v>
      </c>
      <c r="I596" s="130"/>
      <c r="J596" s="131">
        <f>ROUND(I596*H596,2)</f>
        <v>0</v>
      </c>
      <c r="K596" s="127" t="s">
        <v>327</v>
      </c>
      <c r="L596" s="32"/>
      <c r="M596" s="132" t="s">
        <v>19</v>
      </c>
      <c r="N596" s="133" t="s">
        <v>40</v>
      </c>
      <c r="P596" s="134">
        <f>O596*H596</f>
        <v>0</v>
      </c>
      <c r="Q596" s="134">
        <v>0</v>
      </c>
      <c r="R596" s="134">
        <f>Q596*H596</f>
        <v>0</v>
      </c>
      <c r="S596" s="134">
        <v>0</v>
      </c>
      <c r="T596" s="135">
        <f>S596*H596</f>
        <v>0</v>
      </c>
      <c r="AR596" s="136" t="s">
        <v>187</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187</v>
      </c>
      <c r="BM596" s="136" t="s">
        <v>829</v>
      </c>
    </row>
    <row r="597" spans="2:65" s="1" customFormat="1" ht="11.25" x14ac:dyDescent="0.2">
      <c r="B597" s="32"/>
      <c r="D597" s="151" t="s">
        <v>328</v>
      </c>
      <c r="F597" s="152" t="s">
        <v>2176</v>
      </c>
      <c r="I597" s="140"/>
      <c r="L597" s="32"/>
      <c r="M597" s="141"/>
      <c r="T597" s="53"/>
      <c r="AT597" s="17" t="s">
        <v>328</v>
      </c>
      <c r="AU597" s="17" t="s">
        <v>79</v>
      </c>
    </row>
    <row r="598" spans="2:65" s="12" customFormat="1" ht="11.25" x14ac:dyDescent="0.2">
      <c r="B598" s="153"/>
      <c r="D598" s="138" t="s">
        <v>330</v>
      </c>
      <c r="E598" s="154" t="s">
        <v>19</v>
      </c>
      <c r="F598" s="155" t="s">
        <v>2164</v>
      </c>
      <c r="H598" s="154" t="s">
        <v>19</v>
      </c>
      <c r="I598" s="156"/>
      <c r="L598" s="153"/>
      <c r="M598" s="157"/>
      <c r="T598" s="158"/>
      <c r="AT598" s="154" t="s">
        <v>330</v>
      </c>
      <c r="AU598" s="154" t="s">
        <v>79</v>
      </c>
      <c r="AV598" s="12" t="s">
        <v>77</v>
      </c>
      <c r="AW598" s="12" t="s">
        <v>31</v>
      </c>
      <c r="AX598" s="12" t="s">
        <v>69</v>
      </c>
      <c r="AY598" s="154" t="s">
        <v>181</v>
      </c>
    </row>
    <row r="599" spans="2:65" s="13" customFormat="1" ht="11.25" x14ac:dyDescent="0.2">
      <c r="B599" s="159"/>
      <c r="D599" s="138" t="s">
        <v>330</v>
      </c>
      <c r="E599" s="160" t="s">
        <v>19</v>
      </c>
      <c r="F599" s="161" t="s">
        <v>2177</v>
      </c>
      <c r="H599" s="162">
        <v>0.69299999999999995</v>
      </c>
      <c r="I599" s="163"/>
      <c r="L599" s="159"/>
      <c r="M599" s="164"/>
      <c r="T599" s="165"/>
      <c r="AT599" s="160" t="s">
        <v>330</v>
      </c>
      <c r="AU599" s="160" t="s">
        <v>79</v>
      </c>
      <c r="AV599" s="13" t="s">
        <v>79</v>
      </c>
      <c r="AW599" s="13" t="s">
        <v>31</v>
      </c>
      <c r="AX599" s="13" t="s">
        <v>69</v>
      </c>
      <c r="AY599" s="160" t="s">
        <v>181</v>
      </c>
    </row>
    <row r="600" spans="2:65" s="13" customFormat="1" ht="11.25" x14ac:dyDescent="0.2">
      <c r="B600" s="159"/>
      <c r="D600" s="138" t="s">
        <v>330</v>
      </c>
      <c r="E600" s="160" t="s">
        <v>19</v>
      </c>
      <c r="F600" s="161" t="s">
        <v>2178</v>
      </c>
      <c r="H600" s="162">
        <v>3.6602999999999999</v>
      </c>
      <c r="I600" s="163"/>
      <c r="L600" s="159"/>
      <c r="M600" s="164"/>
      <c r="T600" s="165"/>
      <c r="AT600" s="160" t="s">
        <v>330</v>
      </c>
      <c r="AU600" s="160" t="s">
        <v>79</v>
      </c>
      <c r="AV600" s="13" t="s">
        <v>79</v>
      </c>
      <c r="AW600" s="13" t="s">
        <v>31</v>
      </c>
      <c r="AX600" s="13" t="s">
        <v>69</v>
      </c>
      <c r="AY600" s="160" t="s">
        <v>181</v>
      </c>
    </row>
    <row r="601" spans="2:65" s="14" customFormat="1" ht="11.25" x14ac:dyDescent="0.2">
      <c r="B601" s="166"/>
      <c r="D601" s="138" t="s">
        <v>330</v>
      </c>
      <c r="E601" s="167" t="s">
        <v>19</v>
      </c>
      <c r="F601" s="168" t="s">
        <v>333</v>
      </c>
      <c r="H601" s="169">
        <v>4.3532999999999999</v>
      </c>
      <c r="I601" s="170"/>
      <c r="L601" s="166"/>
      <c r="M601" s="171"/>
      <c r="T601" s="172"/>
      <c r="AT601" s="167" t="s">
        <v>330</v>
      </c>
      <c r="AU601" s="167" t="s">
        <v>79</v>
      </c>
      <c r="AV601" s="14" t="s">
        <v>187</v>
      </c>
      <c r="AW601" s="14" t="s">
        <v>31</v>
      </c>
      <c r="AX601" s="14" t="s">
        <v>77</v>
      </c>
      <c r="AY601" s="167" t="s">
        <v>181</v>
      </c>
    </row>
    <row r="602" spans="2:65" s="1" customFormat="1" ht="16.5" customHeight="1" x14ac:dyDescent="0.2">
      <c r="B602" s="32"/>
      <c r="C602" s="125" t="s">
        <v>833</v>
      </c>
      <c r="D602" s="125" t="s">
        <v>182</v>
      </c>
      <c r="E602" s="126" t="s">
        <v>2179</v>
      </c>
      <c r="F602" s="127" t="s">
        <v>2180</v>
      </c>
      <c r="G602" s="128" t="s">
        <v>636</v>
      </c>
      <c r="H602" s="129">
        <v>10.95</v>
      </c>
      <c r="I602" s="130"/>
      <c r="J602" s="131">
        <f>ROUND(I602*H602,2)</f>
        <v>0</v>
      </c>
      <c r="K602" s="127" t="s">
        <v>327</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836</v>
      </c>
    </row>
    <row r="603" spans="2:65" s="1" customFormat="1" ht="11.25" x14ac:dyDescent="0.2">
      <c r="B603" s="32"/>
      <c r="D603" s="151" t="s">
        <v>328</v>
      </c>
      <c r="F603" s="152" t="s">
        <v>2181</v>
      </c>
      <c r="I603" s="140"/>
      <c r="L603" s="32"/>
      <c r="M603" s="141"/>
      <c r="T603" s="53"/>
      <c r="AT603" s="17" t="s">
        <v>328</v>
      </c>
      <c r="AU603" s="17" t="s">
        <v>79</v>
      </c>
    </row>
    <row r="604" spans="2:65" s="12" customFormat="1" ht="11.25" x14ac:dyDescent="0.2">
      <c r="B604" s="153"/>
      <c r="D604" s="138" t="s">
        <v>330</v>
      </c>
      <c r="E604" s="154" t="s">
        <v>19</v>
      </c>
      <c r="F604" s="155" t="s">
        <v>2182</v>
      </c>
      <c r="H604" s="154" t="s">
        <v>19</v>
      </c>
      <c r="I604" s="156"/>
      <c r="L604" s="153"/>
      <c r="M604" s="157"/>
      <c r="T604" s="158"/>
      <c r="AT604" s="154" t="s">
        <v>330</v>
      </c>
      <c r="AU604" s="154" t="s">
        <v>79</v>
      </c>
      <c r="AV604" s="12" t="s">
        <v>77</v>
      </c>
      <c r="AW604" s="12" t="s">
        <v>31</v>
      </c>
      <c r="AX604" s="12" t="s">
        <v>69</v>
      </c>
      <c r="AY604" s="154" t="s">
        <v>181</v>
      </c>
    </row>
    <row r="605" spans="2:65" s="13" customFormat="1" ht="11.25" x14ac:dyDescent="0.2">
      <c r="B605" s="159"/>
      <c r="D605" s="138" t="s">
        <v>330</v>
      </c>
      <c r="E605" s="160" t="s">
        <v>19</v>
      </c>
      <c r="F605" s="161" t="s">
        <v>2183</v>
      </c>
      <c r="H605" s="162">
        <v>4.05</v>
      </c>
      <c r="I605" s="163"/>
      <c r="L605" s="159"/>
      <c r="M605" s="164"/>
      <c r="T605" s="165"/>
      <c r="AT605" s="160" t="s">
        <v>330</v>
      </c>
      <c r="AU605" s="160" t="s">
        <v>79</v>
      </c>
      <c r="AV605" s="13" t="s">
        <v>79</v>
      </c>
      <c r="AW605" s="13" t="s">
        <v>31</v>
      </c>
      <c r="AX605" s="13" t="s">
        <v>69</v>
      </c>
      <c r="AY605" s="160" t="s">
        <v>181</v>
      </c>
    </row>
    <row r="606" spans="2:65" s="13" customFormat="1" ht="11.25" x14ac:dyDescent="0.2">
      <c r="B606" s="159"/>
      <c r="D606" s="138" t="s">
        <v>330</v>
      </c>
      <c r="E606" s="160" t="s">
        <v>19</v>
      </c>
      <c r="F606" s="161" t="s">
        <v>2184</v>
      </c>
      <c r="H606" s="162">
        <v>6.9</v>
      </c>
      <c r="I606" s="163"/>
      <c r="L606" s="159"/>
      <c r="M606" s="164"/>
      <c r="T606" s="165"/>
      <c r="AT606" s="160" t="s">
        <v>330</v>
      </c>
      <c r="AU606" s="160" t="s">
        <v>79</v>
      </c>
      <c r="AV606" s="13" t="s">
        <v>79</v>
      </c>
      <c r="AW606" s="13" t="s">
        <v>31</v>
      </c>
      <c r="AX606" s="13" t="s">
        <v>69</v>
      </c>
      <c r="AY606" s="160" t="s">
        <v>181</v>
      </c>
    </row>
    <row r="607" spans="2:65" s="14" customFormat="1" ht="11.25" x14ac:dyDescent="0.2">
      <c r="B607" s="166"/>
      <c r="D607" s="138" t="s">
        <v>330</v>
      </c>
      <c r="E607" s="167" t="s">
        <v>19</v>
      </c>
      <c r="F607" s="168" t="s">
        <v>333</v>
      </c>
      <c r="H607" s="169">
        <v>10.95</v>
      </c>
      <c r="I607" s="170"/>
      <c r="L607" s="166"/>
      <c r="M607" s="171"/>
      <c r="T607" s="172"/>
      <c r="AT607" s="167" t="s">
        <v>330</v>
      </c>
      <c r="AU607" s="167" t="s">
        <v>79</v>
      </c>
      <c r="AV607" s="14" t="s">
        <v>187</v>
      </c>
      <c r="AW607" s="14" t="s">
        <v>31</v>
      </c>
      <c r="AX607" s="14" t="s">
        <v>77</v>
      </c>
      <c r="AY607" s="167" t="s">
        <v>181</v>
      </c>
    </row>
    <row r="608" spans="2:65" s="1" customFormat="1" ht="16.5" customHeight="1" x14ac:dyDescent="0.2">
      <c r="B608" s="32"/>
      <c r="C608" s="125" t="s">
        <v>520</v>
      </c>
      <c r="D608" s="125" t="s">
        <v>182</v>
      </c>
      <c r="E608" s="126" t="s">
        <v>2185</v>
      </c>
      <c r="F608" s="127" t="s">
        <v>2186</v>
      </c>
      <c r="G608" s="128" t="s">
        <v>636</v>
      </c>
      <c r="H608" s="129">
        <v>235.1</v>
      </c>
      <c r="I608" s="130"/>
      <c r="J608" s="131">
        <f>ROUND(I608*H608,2)</f>
        <v>0</v>
      </c>
      <c r="K608" s="127" t="s">
        <v>327</v>
      </c>
      <c r="L608" s="32"/>
      <c r="M608" s="132" t="s">
        <v>19</v>
      </c>
      <c r="N608" s="133" t="s">
        <v>40</v>
      </c>
      <c r="P608" s="134">
        <f>O608*H608</f>
        <v>0</v>
      </c>
      <c r="Q608" s="134">
        <v>0</v>
      </c>
      <c r="R608" s="134">
        <f>Q608*H608</f>
        <v>0</v>
      </c>
      <c r="S608" s="134">
        <v>0</v>
      </c>
      <c r="T608" s="135">
        <f>S608*H608</f>
        <v>0</v>
      </c>
      <c r="AR608" s="136" t="s">
        <v>187</v>
      </c>
      <c r="AT608" s="136" t="s">
        <v>182</v>
      </c>
      <c r="AU608" s="136" t="s">
        <v>79</v>
      </c>
      <c r="AY608" s="17" t="s">
        <v>181</v>
      </c>
      <c r="BE608" s="137">
        <f>IF(N608="základní",J608,0)</f>
        <v>0</v>
      </c>
      <c r="BF608" s="137">
        <f>IF(N608="snížená",J608,0)</f>
        <v>0</v>
      </c>
      <c r="BG608" s="137">
        <f>IF(N608="zákl. přenesená",J608,0)</f>
        <v>0</v>
      </c>
      <c r="BH608" s="137">
        <f>IF(N608="sníž. přenesená",J608,0)</f>
        <v>0</v>
      </c>
      <c r="BI608" s="137">
        <f>IF(N608="nulová",J608,0)</f>
        <v>0</v>
      </c>
      <c r="BJ608" s="17" t="s">
        <v>77</v>
      </c>
      <c r="BK608" s="137">
        <f>ROUND(I608*H608,2)</f>
        <v>0</v>
      </c>
      <c r="BL608" s="17" t="s">
        <v>187</v>
      </c>
      <c r="BM608" s="136" t="s">
        <v>842</v>
      </c>
    </row>
    <row r="609" spans="2:65" s="1" customFormat="1" ht="11.25" x14ac:dyDescent="0.2">
      <c r="B609" s="32"/>
      <c r="D609" s="151" t="s">
        <v>328</v>
      </c>
      <c r="F609" s="152" t="s">
        <v>2187</v>
      </c>
      <c r="I609" s="140"/>
      <c r="L609" s="32"/>
      <c r="M609" s="141"/>
      <c r="T609" s="53"/>
      <c r="AT609" s="17" t="s">
        <v>328</v>
      </c>
      <c r="AU609" s="17" t="s">
        <v>79</v>
      </c>
    </row>
    <row r="610" spans="2:65" s="12" customFormat="1" ht="11.25" x14ac:dyDescent="0.2">
      <c r="B610" s="153"/>
      <c r="D610" s="138" t="s">
        <v>330</v>
      </c>
      <c r="E610" s="154" t="s">
        <v>19</v>
      </c>
      <c r="F610" s="155" t="s">
        <v>2182</v>
      </c>
      <c r="H610" s="154" t="s">
        <v>19</v>
      </c>
      <c r="I610" s="156"/>
      <c r="L610" s="153"/>
      <c r="M610" s="157"/>
      <c r="T610" s="158"/>
      <c r="AT610" s="154" t="s">
        <v>330</v>
      </c>
      <c r="AU610" s="154" t="s">
        <v>79</v>
      </c>
      <c r="AV610" s="12" t="s">
        <v>77</v>
      </c>
      <c r="AW610" s="12" t="s">
        <v>31</v>
      </c>
      <c r="AX610" s="12" t="s">
        <v>69</v>
      </c>
      <c r="AY610" s="154" t="s">
        <v>181</v>
      </c>
    </row>
    <row r="611" spans="2:65" s="13" customFormat="1" ht="22.5" x14ac:dyDescent="0.2">
      <c r="B611" s="159"/>
      <c r="D611" s="138" t="s">
        <v>330</v>
      </c>
      <c r="E611" s="160" t="s">
        <v>19</v>
      </c>
      <c r="F611" s="161" t="s">
        <v>2188</v>
      </c>
      <c r="H611" s="162">
        <v>100.65</v>
      </c>
      <c r="I611" s="163"/>
      <c r="L611" s="159"/>
      <c r="M611" s="164"/>
      <c r="T611" s="165"/>
      <c r="AT611" s="160" t="s">
        <v>330</v>
      </c>
      <c r="AU611" s="160" t="s">
        <v>79</v>
      </c>
      <c r="AV611" s="13" t="s">
        <v>79</v>
      </c>
      <c r="AW611" s="13" t="s">
        <v>31</v>
      </c>
      <c r="AX611" s="13" t="s">
        <v>69</v>
      </c>
      <c r="AY611" s="160" t="s">
        <v>181</v>
      </c>
    </row>
    <row r="612" spans="2:65" s="13" customFormat="1" ht="11.25" x14ac:dyDescent="0.2">
      <c r="B612" s="159"/>
      <c r="D612" s="138" t="s">
        <v>330</v>
      </c>
      <c r="E612" s="160" t="s">
        <v>19</v>
      </c>
      <c r="F612" s="161" t="s">
        <v>2189</v>
      </c>
      <c r="H612" s="162">
        <v>32.549999999999997</v>
      </c>
      <c r="I612" s="163"/>
      <c r="L612" s="159"/>
      <c r="M612" s="164"/>
      <c r="T612" s="165"/>
      <c r="AT612" s="160" t="s">
        <v>330</v>
      </c>
      <c r="AU612" s="160" t="s">
        <v>79</v>
      </c>
      <c r="AV612" s="13" t="s">
        <v>79</v>
      </c>
      <c r="AW612" s="13" t="s">
        <v>31</v>
      </c>
      <c r="AX612" s="13" t="s">
        <v>69</v>
      </c>
      <c r="AY612" s="160" t="s">
        <v>181</v>
      </c>
    </row>
    <row r="613" spans="2:65" s="13" customFormat="1" ht="11.25" x14ac:dyDescent="0.2">
      <c r="B613" s="159"/>
      <c r="D613" s="138" t="s">
        <v>330</v>
      </c>
      <c r="E613" s="160" t="s">
        <v>19</v>
      </c>
      <c r="F613" s="161" t="s">
        <v>2190</v>
      </c>
      <c r="H613" s="162">
        <v>101.9</v>
      </c>
      <c r="I613" s="163"/>
      <c r="L613" s="159"/>
      <c r="M613" s="164"/>
      <c r="T613" s="165"/>
      <c r="AT613" s="160" t="s">
        <v>330</v>
      </c>
      <c r="AU613" s="160" t="s">
        <v>79</v>
      </c>
      <c r="AV613" s="13" t="s">
        <v>79</v>
      </c>
      <c r="AW613" s="13" t="s">
        <v>31</v>
      </c>
      <c r="AX613" s="13" t="s">
        <v>69</v>
      </c>
      <c r="AY613" s="160" t="s">
        <v>181</v>
      </c>
    </row>
    <row r="614" spans="2:65" s="14" customFormat="1" ht="11.25" x14ac:dyDescent="0.2">
      <c r="B614" s="166"/>
      <c r="D614" s="138" t="s">
        <v>330</v>
      </c>
      <c r="E614" s="167" t="s">
        <v>19</v>
      </c>
      <c r="F614" s="168" t="s">
        <v>333</v>
      </c>
      <c r="H614" s="169">
        <v>235.1</v>
      </c>
      <c r="I614" s="170"/>
      <c r="L614" s="166"/>
      <c r="M614" s="171"/>
      <c r="T614" s="172"/>
      <c r="AT614" s="167" t="s">
        <v>330</v>
      </c>
      <c r="AU614" s="167" t="s">
        <v>79</v>
      </c>
      <c r="AV614" s="14" t="s">
        <v>187</v>
      </c>
      <c r="AW614" s="14" t="s">
        <v>31</v>
      </c>
      <c r="AX614" s="14" t="s">
        <v>77</v>
      </c>
      <c r="AY614" s="167" t="s">
        <v>181</v>
      </c>
    </row>
    <row r="615" spans="2:65" s="1" customFormat="1" ht="16.5" customHeight="1" x14ac:dyDescent="0.2">
      <c r="B615" s="32"/>
      <c r="C615" s="125" t="s">
        <v>846</v>
      </c>
      <c r="D615" s="125" t="s">
        <v>182</v>
      </c>
      <c r="E615" s="126" t="s">
        <v>2191</v>
      </c>
      <c r="F615" s="127" t="s">
        <v>2192</v>
      </c>
      <c r="G615" s="128" t="s">
        <v>636</v>
      </c>
      <c r="H615" s="129">
        <v>89</v>
      </c>
      <c r="I615" s="130"/>
      <c r="J615" s="131">
        <f>ROUND(I615*H615,2)</f>
        <v>0</v>
      </c>
      <c r="K615" s="127" t="s">
        <v>186</v>
      </c>
      <c r="L615" s="32"/>
      <c r="M615" s="132" t="s">
        <v>19</v>
      </c>
      <c r="N615" s="133" t="s">
        <v>40</v>
      </c>
      <c r="P615" s="134">
        <f>O615*H615</f>
        <v>0</v>
      </c>
      <c r="Q615" s="134">
        <v>0</v>
      </c>
      <c r="R615" s="134">
        <f>Q615*H615</f>
        <v>0</v>
      </c>
      <c r="S615" s="134">
        <v>0</v>
      </c>
      <c r="T615" s="135">
        <f>S615*H615</f>
        <v>0</v>
      </c>
      <c r="AR615" s="136" t="s">
        <v>187</v>
      </c>
      <c r="AT615" s="136" t="s">
        <v>182</v>
      </c>
      <c r="AU615" s="136" t="s">
        <v>79</v>
      </c>
      <c r="AY615" s="17" t="s">
        <v>181</v>
      </c>
      <c r="BE615" s="137">
        <f>IF(N615="základní",J615,0)</f>
        <v>0</v>
      </c>
      <c r="BF615" s="137">
        <f>IF(N615="snížená",J615,0)</f>
        <v>0</v>
      </c>
      <c r="BG615" s="137">
        <f>IF(N615="zákl. přenesená",J615,0)</f>
        <v>0</v>
      </c>
      <c r="BH615" s="137">
        <f>IF(N615="sníž. přenesená",J615,0)</f>
        <v>0</v>
      </c>
      <c r="BI615" s="137">
        <f>IF(N615="nulová",J615,0)</f>
        <v>0</v>
      </c>
      <c r="BJ615" s="17" t="s">
        <v>77</v>
      </c>
      <c r="BK615" s="137">
        <f>ROUND(I615*H615,2)</f>
        <v>0</v>
      </c>
      <c r="BL615" s="17" t="s">
        <v>187</v>
      </c>
      <c r="BM615" s="136" t="s">
        <v>849</v>
      </c>
    </row>
    <row r="616" spans="2:65" s="1" customFormat="1" ht="68.25" x14ac:dyDescent="0.2">
      <c r="B616" s="32"/>
      <c r="D616" s="138" t="s">
        <v>214</v>
      </c>
      <c r="F616" s="139" t="s">
        <v>2193</v>
      </c>
      <c r="I616" s="140"/>
      <c r="L616" s="32"/>
      <c r="M616" s="141"/>
      <c r="T616" s="53"/>
      <c r="AT616" s="17" t="s">
        <v>214</v>
      </c>
      <c r="AU616" s="17" t="s">
        <v>79</v>
      </c>
    </row>
    <row r="617" spans="2:65" s="12" customFormat="1" ht="11.25" x14ac:dyDescent="0.2">
      <c r="B617" s="153"/>
      <c r="D617" s="138" t="s">
        <v>330</v>
      </c>
      <c r="E617" s="154" t="s">
        <v>19</v>
      </c>
      <c r="F617" s="155" t="s">
        <v>2194</v>
      </c>
      <c r="H617" s="154" t="s">
        <v>19</v>
      </c>
      <c r="I617" s="156"/>
      <c r="L617" s="153"/>
      <c r="M617" s="157"/>
      <c r="T617" s="158"/>
      <c r="AT617" s="154" t="s">
        <v>330</v>
      </c>
      <c r="AU617" s="154" t="s">
        <v>79</v>
      </c>
      <c r="AV617" s="12" t="s">
        <v>77</v>
      </c>
      <c r="AW617" s="12" t="s">
        <v>31</v>
      </c>
      <c r="AX617" s="12" t="s">
        <v>69</v>
      </c>
      <c r="AY617" s="154" t="s">
        <v>181</v>
      </c>
    </row>
    <row r="618" spans="2:65" s="12" customFormat="1" ht="11.25" x14ac:dyDescent="0.2">
      <c r="B618" s="153"/>
      <c r="D618" s="138" t="s">
        <v>330</v>
      </c>
      <c r="E618" s="154" t="s">
        <v>19</v>
      </c>
      <c r="F618" s="155" t="s">
        <v>2195</v>
      </c>
      <c r="H618" s="154" t="s">
        <v>19</v>
      </c>
      <c r="I618" s="156"/>
      <c r="L618" s="153"/>
      <c r="M618" s="157"/>
      <c r="T618" s="158"/>
      <c r="AT618" s="154" t="s">
        <v>330</v>
      </c>
      <c r="AU618" s="154" t="s">
        <v>79</v>
      </c>
      <c r="AV618" s="12" t="s">
        <v>77</v>
      </c>
      <c r="AW618" s="12" t="s">
        <v>31</v>
      </c>
      <c r="AX618" s="12" t="s">
        <v>69</v>
      </c>
      <c r="AY618" s="154" t="s">
        <v>181</v>
      </c>
    </row>
    <row r="619" spans="2:65" s="13" customFormat="1" ht="11.25" x14ac:dyDescent="0.2">
      <c r="B619" s="159"/>
      <c r="D619" s="138" t="s">
        <v>330</v>
      </c>
      <c r="E619" s="160" t="s">
        <v>19</v>
      </c>
      <c r="F619" s="161" t="s">
        <v>2196</v>
      </c>
      <c r="H619" s="162">
        <v>41.42</v>
      </c>
      <c r="I619" s="163"/>
      <c r="L619" s="159"/>
      <c r="M619" s="164"/>
      <c r="T619" s="165"/>
      <c r="AT619" s="160" t="s">
        <v>330</v>
      </c>
      <c r="AU619" s="160" t="s">
        <v>79</v>
      </c>
      <c r="AV619" s="13" t="s">
        <v>79</v>
      </c>
      <c r="AW619" s="13" t="s">
        <v>31</v>
      </c>
      <c r="AX619" s="13" t="s">
        <v>69</v>
      </c>
      <c r="AY619" s="160" t="s">
        <v>181</v>
      </c>
    </row>
    <row r="620" spans="2:65" s="13" customFormat="1" ht="11.25" x14ac:dyDescent="0.2">
      <c r="B620" s="159"/>
      <c r="D620" s="138" t="s">
        <v>330</v>
      </c>
      <c r="E620" s="160" t="s">
        <v>19</v>
      </c>
      <c r="F620" s="161" t="s">
        <v>2197</v>
      </c>
      <c r="H620" s="162">
        <v>12.44</v>
      </c>
      <c r="I620" s="163"/>
      <c r="L620" s="159"/>
      <c r="M620" s="164"/>
      <c r="T620" s="165"/>
      <c r="AT620" s="160" t="s">
        <v>330</v>
      </c>
      <c r="AU620" s="160" t="s">
        <v>79</v>
      </c>
      <c r="AV620" s="13" t="s">
        <v>79</v>
      </c>
      <c r="AW620" s="13" t="s">
        <v>31</v>
      </c>
      <c r="AX620" s="13" t="s">
        <v>69</v>
      </c>
      <c r="AY620" s="160" t="s">
        <v>181</v>
      </c>
    </row>
    <row r="621" spans="2:65" s="13" customFormat="1" ht="11.25" x14ac:dyDescent="0.2">
      <c r="B621" s="159"/>
      <c r="D621" s="138" t="s">
        <v>330</v>
      </c>
      <c r="E621" s="160" t="s">
        <v>19</v>
      </c>
      <c r="F621" s="161" t="s">
        <v>2198</v>
      </c>
      <c r="H621" s="162">
        <v>35.14</v>
      </c>
      <c r="I621" s="163"/>
      <c r="L621" s="159"/>
      <c r="M621" s="164"/>
      <c r="T621" s="165"/>
      <c r="AT621" s="160" t="s">
        <v>330</v>
      </c>
      <c r="AU621" s="160" t="s">
        <v>79</v>
      </c>
      <c r="AV621" s="13" t="s">
        <v>79</v>
      </c>
      <c r="AW621" s="13" t="s">
        <v>31</v>
      </c>
      <c r="AX621" s="13" t="s">
        <v>69</v>
      </c>
      <c r="AY621" s="160" t="s">
        <v>181</v>
      </c>
    </row>
    <row r="622" spans="2:65" s="14" customFormat="1" ht="11.25" x14ac:dyDescent="0.2">
      <c r="B622" s="166"/>
      <c r="D622" s="138" t="s">
        <v>330</v>
      </c>
      <c r="E622" s="167" t="s">
        <v>19</v>
      </c>
      <c r="F622" s="168" t="s">
        <v>333</v>
      </c>
      <c r="H622" s="169">
        <v>89</v>
      </c>
      <c r="I622" s="170"/>
      <c r="L622" s="166"/>
      <c r="M622" s="171"/>
      <c r="T622" s="172"/>
      <c r="AT622" s="167" t="s">
        <v>330</v>
      </c>
      <c r="AU622" s="167" t="s">
        <v>79</v>
      </c>
      <c r="AV622" s="14" t="s">
        <v>187</v>
      </c>
      <c r="AW622" s="14" t="s">
        <v>31</v>
      </c>
      <c r="AX622" s="14" t="s">
        <v>77</v>
      </c>
      <c r="AY622" s="167" t="s">
        <v>181</v>
      </c>
    </row>
    <row r="623" spans="2:65" s="1" customFormat="1" ht="16.5" customHeight="1" x14ac:dyDescent="0.2">
      <c r="B623" s="32"/>
      <c r="C623" s="125" t="s">
        <v>526</v>
      </c>
      <c r="D623" s="125" t="s">
        <v>182</v>
      </c>
      <c r="E623" s="126" t="s">
        <v>2199</v>
      </c>
      <c r="F623" s="127" t="s">
        <v>2200</v>
      </c>
      <c r="G623" s="128" t="s">
        <v>326</v>
      </c>
      <c r="H623" s="129">
        <v>29.982749999999999</v>
      </c>
      <c r="I623" s="130"/>
      <c r="J623" s="131">
        <f>ROUND(I623*H623,2)</f>
        <v>0</v>
      </c>
      <c r="K623" s="127" t="s">
        <v>327</v>
      </c>
      <c r="L623" s="32"/>
      <c r="M623" s="132" t="s">
        <v>19</v>
      </c>
      <c r="N623" s="133" t="s">
        <v>40</v>
      </c>
      <c r="P623" s="134">
        <f>O623*H623</f>
        <v>0</v>
      </c>
      <c r="Q623" s="134">
        <v>0</v>
      </c>
      <c r="R623" s="134">
        <f>Q623*H623</f>
        <v>0</v>
      </c>
      <c r="S623" s="134">
        <v>0</v>
      </c>
      <c r="T623" s="135">
        <f>S623*H623</f>
        <v>0</v>
      </c>
      <c r="AR623" s="136" t="s">
        <v>187</v>
      </c>
      <c r="AT623" s="136" t="s">
        <v>182</v>
      </c>
      <c r="AU623" s="136" t="s">
        <v>79</v>
      </c>
      <c r="AY623" s="17" t="s">
        <v>181</v>
      </c>
      <c r="BE623" s="137">
        <f>IF(N623="základní",J623,0)</f>
        <v>0</v>
      </c>
      <c r="BF623" s="137">
        <f>IF(N623="snížená",J623,0)</f>
        <v>0</v>
      </c>
      <c r="BG623" s="137">
        <f>IF(N623="zákl. přenesená",J623,0)</f>
        <v>0</v>
      </c>
      <c r="BH623" s="137">
        <f>IF(N623="sníž. přenesená",J623,0)</f>
        <v>0</v>
      </c>
      <c r="BI623" s="137">
        <f>IF(N623="nulová",J623,0)</f>
        <v>0</v>
      </c>
      <c r="BJ623" s="17" t="s">
        <v>77</v>
      </c>
      <c r="BK623" s="137">
        <f>ROUND(I623*H623,2)</f>
        <v>0</v>
      </c>
      <c r="BL623" s="17" t="s">
        <v>187</v>
      </c>
      <c r="BM623" s="136" t="s">
        <v>856</v>
      </c>
    </row>
    <row r="624" spans="2:65" s="1" customFormat="1" ht="11.25" x14ac:dyDescent="0.2">
      <c r="B624" s="32"/>
      <c r="D624" s="151" t="s">
        <v>328</v>
      </c>
      <c r="F624" s="152" t="s">
        <v>2201</v>
      </c>
      <c r="I624" s="140"/>
      <c r="L624" s="32"/>
      <c r="M624" s="141"/>
      <c r="T624" s="53"/>
      <c r="AT624" s="17" t="s">
        <v>328</v>
      </c>
      <c r="AU624" s="17" t="s">
        <v>79</v>
      </c>
    </row>
    <row r="625" spans="2:65" s="12" customFormat="1" ht="11.25" x14ac:dyDescent="0.2">
      <c r="B625" s="153"/>
      <c r="D625" s="138" t="s">
        <v>330</v>
      </c>
      <c r="E625" s="154" t="s">
        <v>19</v>
      </c>
      <c r="F625" s="155" t="s">
        <v>2202</v>
      </c>
      <c r="H625" s="154" t="s">
        <v>19</v>
      </c>
      <c r="I625" s="156"/>
      <c r="L625" s="153"/>
      <c r="M625" s="157"/>
      <c r="T625" s="158"/>
      <c r="AT625" s="154" t="s">
        <v>330</v>
      </c>
      <c r="AU625" s="154" t="s">
        <v>79</v>
      </c>
      <c r="AV625" s="12" t="s">
        <v>77</v>
      </c>
      <c r="AW625" s="12" t="s">
        <v>31</v>
      </c>
      <c r="AX625" s="12" t="s">
        <v>69</v>
      </c>
      <c r="AY625" s="154" t="s">
        <v>181</v>
      </c>
    </row>
    <row r="626" spans="2:65" s="13" customFormat="1" ht="11.25" x14ac:dyDescent="0.2">
      <c r="B626" s="159"/>
      <c r="D626" s="138" t="s">
        <v>330</v>
      </c>
      <c r="E626" s="160" t="s">
        <v>19</v>
      </c>
      <c r="F626" s="161" t="s">
        <v>2203</v>
      </c>
      <c r="H626" s="162">
        <v>29.982749999999999</v>
      </c>
      <c r="I626" s="163"/>
      <c r="L626" s="159"/>
      <c r="M626" s="164"/>
      <c r="T626" s="165"/>
      <c r="AT626" s="160" t="s">
        <v>330</v>
      </c>
      <c r="AU626" s="160" t="s">
        <v>79</v>
      </c>
      <c r="AV626" s="13" t="s">
        <v>79</v>
      </c>
      <c r="AW626" s="13" t="s">
        <v>31</v>
      </c>
      <c r="AX626" s="13" t="s">
        <v>69</v>
      </c>
      <c r="AY626" s="160" t="s">
        <v>181</v>
      </c>
    </row>
    <row r="627" spans="2:65" s="14" customFormat="1" ht="11.25" x14ac:dyDescent="0.2">
      <c r="B627" s="166"/>
      <c r="D627" s="138" t="s">
        <v>330</v>
      </c>
      <c r="E627" s="167" t="s">
        <v>19</v>
      </c>
      <c r="F627" s="168" t="s">
        <v>333</v>
      </c>
      <c r="H627" s="169">
        <v>29.982749999999999</v>
      </c>
      <c r="I627" s="170"/>
      <c r="L627" s="166"/>
      <c r="M627" s="171"/>
      <c r="T627" s="172"/>
      <c r="AT627" s="167" t="s">
        <v>330</v>
      </c>
      <c r="AU627" s="167" t="s">
        <v>79</v>
      </c>
      <c r="AV627" s="14" t="s">
        <v>187</v>
      </c>
      <c r="AW627" s="14" t="s">
        <v>31</v>
      </c>
      <c r="AX627" s="14" t="s">
        <v>77</v>
      </c>
      <c r="AY627" s="167" t="s">
        <v>181</v>
      </c>
    </row>
    <row r="628" spans="2:65" s="1" customFormat="1" ht="16.5" customHeight="1" x14ac:dyDescent="0.2">
      <c r="B628" s="32"/>
      <c r="C628" s="125" t="s">
        <v>859</v>
      </c>
      <c r="D628" s="125" t="s">
        <v>182</v>
      </c>
      <c r="E628" s="126" t="s">
        <v>2204</v>
      </c>
      <c r="F628" s="127" t="s">
        <v>2205</v>
      </c>
      <c r="G628" s="128" t="s">
        <v>510</v>
      </c>
      <c r="H628" s="129">
        <v>228.077</v>
      </c>
      <c r="I628" s="130"/>
      <c r="J628" s="131">
        <f>ROUND(I628*H628,2)</f>
        <v>0</v>
      </c>
      <c r="K628" s="127" t="s">
        <v>327</v>
      </c>
      <c r="L628" s="32"/>
      <c r="M628" s="132" t="s">
        <v>19</v>
      </c>
      <c r="N628" s="133" t="s">
        <v>40</v>
      </c>
      <c r="P628" s="134">
        <f>O628*H628</f>
        <v>0</v>
      </c>
      <c r="Q628" s="134">
        <v>0</v>
      </c>
      <c r="R628" s="134">
        <f>Q628*H628</f>
        <v>0</v>
      </c>
      <c r="S628" s="134">
        <v>0</v>
      </c>
      <c r="T628" s="135">
        <f>S628*H628</f>
        <v>0</v>
      </c>
      <c r="AR628" s="136" t="s">
        <v>187</v>
      </c>
      <c r="AT628" s="136" t="s">
        <v>182</v>
      </c>
      <c r="AU628" s="136" t="s">
        <v>79</v>
      </c>
      <c r="AY628" s="17" t="s">
        <v>181</v>
      </c>
      <c r="BE628" s="137">
        <f>IF(N628="základní",J628,0)</f>
        <v>0</v>
      </c>
      <c r="BF628" s="137">
        <f>IF(N628="snížená",J628,0)</f>
        <v>0</v>
      </c>
      <c r="BG628" s="137">
        <f>IF(N628="zákl. přenesená",J628,0)</f>
        <v>0</v>
      </c>
      <c r="BH628" s="137">
        <f>IF(N628="sníž. přenesená",J628,0)</f>
        <v>0</v>
      </c>
      <c r="BI628" s="137">
        <f>IF(N628="nulová",J628,0)</f>
        <v>0</v>
      </c>
      <c r="BJ628" s="17" t="s">
        <v>77</v>
      </c>
      <c r="BK628" s="137">
        <f>ROUND(I628*H628,2)</f>
        <v>0</v>
      </c>
      <c r="BL628" s="17" t="s">
        <v>187</v>
      </c>
      <c r="BM628" s="136" t="s">
        <v>862</v>
      </c>
    </row>
    <row r="629" spans="2:65" s="1" customFormat="1" ht="11.25" x14ac:dyDescent="0.2">
      <c r="B629" s="32"/>
      <c r="D629" s="151" t="s">
        <v>328</v>
      </c>
      <c r="F629" s="152" t="s">
        <v>2206</v>
      </c>
      <c r="I629" s="140"/>
      <c r="L629" s="32"/>
      <c r="M629" s="141"/>
      <c r="T629" s="53"/>
      <c r="AT629" s="17" t="s">
        <v>328</v>
      </c>
      <c r="AU629" s="17" t="s">
        <v>79</v>
      </c>
    </row>
    <row r="630" spans="2:65" s="13" customFormat="1" ht="11.25" x14ac:dyDescent="0.2">
      <c r="B630" s="159"/>
      <c r="D630" s="138" t="s">
        <v>330</v>
      </c>
      <c r="E630" s="160" t="s">
        <v>19</v>
      </c>
      <c r="F630" s="161" t="s">
        <v>2207</v>
      </c>
      <c r="H630" s="162">
        <v>228.077</v>
      </c>
      <c r="I630" s="163"/>
      <c r="L630" s="159"/>
      <c r="M630" s="164"/>
      <c r="T630" s="165"/>
      <c r="AT630" s="160" t="s">
        <v>330</v>
      </c>
      <c r="AU630" s="160" t="s">
        <v>79</v>
      </c>
      <c r="AV630" s="13" t="s">
        <v>79</v>
      </c>
      <c r="AW630" s="13" t="s">
        <v>31</v>
      </c>
      <c r="AX630" s="13" t="s">
        <v>69</v>
      </c>
      <c r="AY630" s="160" t="s">
        <v>181</v>
      </c>
    </row>
    <row r="631" spans="2:65" s="14" customFormat="1" ht="11.25" x14ac:dyDescent="0.2">
      <c r="B631" s="166"/>
      <c r="D631" s="138" t="s">
        <v>330</v>
      </c>
      <c r="E631" s="167" t="s">
        <v>19</v>
      </c>
      <c r="F631" s="168" t="s">
        <v>333</v>
      </c>
      <c r="H631" s="169">
        <v>228.077</v>
      </c>
      <c r="I631" s="170"/>
      <c r="L631" s="166"/>
      <c r="M631" s="171"/>
      <c r="T631" s="172"/>
      <c r="AT631" s="167" t="s">
        <v>330</v>
      </c>
      <c r="AU631" s="167" t="s">
        <v>79</v>
      </c>
      <c r="AV631" s="14" t="s">
        <v>187</v>
      </c>
      <c r="AW631" s="14" t="s">
        <v>31</v>
      </c>
      <c r="AX631" s="14" t="s">
        <v>77</v>
      </c>
      <c r="AY631" s="167" t="s">
        <v>181</v>
      </c>
    </row>
    <row r="632" spans="2:65" s="1" customFormat="1" ht="16.5" customHeight="1" x14ac:dyDescent="0.2">
      <c r="B632" s="32"/>
      <c r="C632" s="125" t="s">
        <v>532</v>
      </c>
      <c r="D632" s="125" t="s">
        <v>182</v>
      </c>
      <c r="E632" s="126" t="s">
        <v>2208</v>
      </c>
      <c r="F632" s="127" t="s">
        <v>2209</v>
      </c>
      <c r="G632" s="128" t="s">
        <v>510</v>
      </c>
      <c r="H632" s="129">
        <v>228.077</v>
      </c>
      <c r="I632" s="130"/>
      <c r="J632" s="131">
        <f>ROUND(I632*H632,2)</f>
        <v>0</v>
      </c>
      <c r="K632" s="127" t="s">
        <v>327</v>
      </c>
      <c r="L632" s="32"/>
      <c r="M632" s="132" t="s">
        <v>19</v>
      </c>
      <c r="N632" s="133" t="s">
        <v>40</v>
      </c>
      <c r="P632" s="134">
        <f>O632*H632</f>
        <v>0</v>
      </c>
      <c r="Q632" s="134">
        <v>0</v>
      </c>
      <c r="R632" s="134">
        <f>Q632*H632</f>
        <v>0</v>
      </c>
      <c r="S632" s="134">
        <v>0</v>
      </c>
      <c r="T632" s="135">
        <f>S632*H632</f>
        <v>0</v>
      </c>
      <c r="AR632" s="136" t="s">
        <v>187</v>
      </c>
      <c r="AT632" s="136" t="s">
        <v>182</v>
      </c>
      <c r="AU632" s="136" t="s">
        <v>79</v>
      </c>
      <c r="AY632" s="17" t="s">
        <v>181</v>
      </c>
      <c r="BE632" s="137">
        <f>IF(N632="základní",J632,0)</f>
        <v>0</v>
      </c>
      <c r="BF632" s="137">
        <f>IF(N632="snížená",J632,0)</f>
        <v>0</v>
      </c>
      <c r="BG632" s="137">
        <f>IF(N632="zákl. přenesená",J632,0)</f>
        <v>0</v>
      </c>
      <c r="BH632" s="137">
        <f>IF(N632="sníž. přenesená",J632,0)</f>
        <v>0</v>
      </c>
      <c r="BI632" s="137">
        <f>IF(N632="nulová",J632,0)</f>
        <v>0</v>
      </c>
      <c r="BJ632" s="17" t="s">
        <v>77</v>
      </c>
      <c r="BK632" s="137">
        <f>ROUND(I632*H632,2)</f>
        <v>0</v>
      </c>
      <c r="BL632" s="17" t="s">
        <v>187</v>
      </c>
      <c r="BM632" s="136" t="s">
        <v>868</v>
      </c>
    </row>
    <row r="633" spans="2:65" s="1" customFormat="1" ht="11.25" x14ac:dyDescent="0.2">
      <c r="B633" s="32"/>
      <c r="D633" s="151" t="s">
        <v>328</v>
      </c>
      <c r="F633" s="152" t="s">
        <v>2210</v>
      </c>
      <c r="I633" s="140"/>
      <c r="L633" s="32"/>
      <c r="M633" s="141"/>
      <c r="T633" s="53"/>
      <c r="AT633" s="17" t="s">
        <v>328</v>
      </c>
      <c r="AU633" s="17" t="s">
        <v>79</v>
      </c>
    </row>
    <row r="634" spans="2:65" s="1" customFormat="1" ht="16.5" customHeight="1" x14ac:dyDescent="0.2">
      <c r="B634" s="32"/>
      <c r="C634" s="125" t="s">
        <v>874</v>
      </c>
      <c r="D634" s="125" t="s">
        <v>182</v>
      </c>
      <c r="E634" s="126" t="s">
        <v>2211</v>
      </c>
      <c r="F634" s="127" t="s">
        <v>2212</v>
      </c>
      <c r="G634" s="128" t="s">
        <v>438</v>
      </c>
      <c r="H634" s="129">
        <v>5.1394299999999999</v>
      </c>
      <c r="I634" s="130"/>
      <c r="J634" s="131">
        <f>ROUND(I634*H634,2)</f>
        <v>0</v>
      </c>
      <c r="K634" s="127" t="s">
        <v>327</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877</v>
      </c>
    </row>
    <row r="635" spans="2:65" s="1" customFormat="1" ht="11.25" x14ac:dyDescent="0.2">
      <c r="B635" s="32"/>
      <c r="D635" s="151" t="s">
        <v>328</v>
      </c>
      <c r="F635" s="152" t="s">
        <v>2213</v>
      </c>
      <c r="I635" s="140"/>
      <c r="L635" s="32"/>
      <c r="M635" s="141"/>
      <c r="T635" s="53"/>
      <c r="AT635" s="17" t="s">
        <v>328</v>
      </c>
      <c r="AU635" s="17" t="s">
        <v>79</v>
      </c>
    </row>
    <row r="636" spans="2:65" s="13" customFormat="1" ht="11.25" x14ac:dyDescent="0.2">
      <c r="B636" s="159"/>
      <c r="D636" s="138" t="s">
        <v>330</v>
      </c>
      <c r="E636" s="160" t="s">
        <v>19</v>
      </c>
      <c r="F636" s="161" t="s">
        <v>2214</v>
      </c>
      <c r="H636" s="162">
        <v>5.1394299999999999</v>
      </c>
      <c r="I636" s="163"/>
      <c r="L636" s="159"/>
      <c r="M636" s="164"/>
      <c r="T636" s="165"/>
      <c r="AT636" s="160" t="s">
        <v>330</v>
      </c>
      <c r="AU636" s="160" t="s">
        <v>79</v>
      </c>
      <c r="AV636" s="13" t="s">
        <v>79</v>
      </c>
      <c r="AW636" s="13" t="s">
        <v>31</v>
      </c>
      <c r="AX636" s="13" t="s">
        <v>69</v>
      </c>
      <c r="AY636" s="160" t="s">
        <v>181</v>
      </c>
    </row>
    <row r="637" spans="2:65" s="14" customFormat="1" ht="11.25" x14ac:dyDescent="0.2">
      <c r="B637" s="166"/>
      <c r="D637" s="138" t="s">
        <v>330</v>
      </c>
      <c r="E637" s="167" t="s">
        <v>19</v>
      </c>
      <c r="F637" s="168" t="s">
        <v>333</v>
      </c>
      <c r="H637" s="169">
        <v>5.1394299999999999</v>
      </c>
      <c r="I637" s="170"/>
      <c r="L637" s="166"/>
      <c r="M637" s="171"/>
      <c r="T637" s="172"/>
      <c r="AT637" s="167" t="s">
        <v>330</v>
      </c>
      <c r="AU637" s="167" t="s">
        <v>79</v>
      </c>
      <c r="AV637" s="14" t="s">
        <v>187</v>
      </c>
      <c r="AW637" s="14" t="s">
        <v>31</v>
      </c>
      <c r="AX637" s="14" t="s">
        <v>77</v>
      </c>
      <c r="AY637" s="167" t="s">
        <v>181</v>
      </c>
    </row>
    <row r="638" spans="2:65" s="10" customFormat="1" ht="22.9" customHeight="1" x14ac:dyDescent="0.2">
      <c r="B638" s="115"/>
      <c r="D638" s="116" t="s">
        <v>68</v>
      </c>
      <c r="E638" s="149" t="s">
        <v>187</v>
      </c>
      <c r="F638" s="149" t="s">
        <v>2215</v>
      </c>
      <c r="I638" s="118"/>
      <c r="J638" s="150">
        <f>BK638</f>
        <v>0</v>
      </c>
      <c r="L638" s="115"/>
      <c r="M638" s="120"/>
      <c r="P638" s="121">
        <f>SUM(P639:P679)</f>
        <v>0</v>
      </c>
      <c r="R638" s="121">
        <f>SUM(R639:R679)</f>
        <v>0</v>
      </c>
      <c r="T638" s="122">
        <f>SUM(T639:T679)</f>
        <v>0</v>
      </c>
      <c r="AR638" s="116" t="s">
        <v>77</v>
      </c>
      <c r="AT638" s="123" t="s">
        <v>68</v>
      </c>
      <c r="AU638" s="123" t="s">
        <v>77</v>
      </c>
      <c r="AY638" s="116" t="s">
        <v>181</v>
      </c>
      <c r="BK638" s="124">
        <f>SUM(BK639:BK679)</f>
        <v>0</v>
      </c>
    </row>
    <row r="639" spans="2:65" s="1" customFormat="1" ht="16.5" customHeight="1" x14ac:dyDescent="0.2">
      <c r="B639" s="32"/>
      <c r="C639" s="125" t="s">
        <v>536</v>
      </c>
      <c r="D639" s="125" t="s">
        <v>182</v>
      </c>
      <c r="E639" s="126" t="s">
        <v>2216</v>
      </c>
      <c r="F639" s="127" t="s">
        <v>2217</v>
      </c>
      <c r="G639" s="128" t="s">
        <v>326</v>
      </c>
      <c r="H639" s="129">
        <v>203.50049999999999</v>
      </c>
      <c r="I639" s="130"/>
      <c r="J639" s="131">
        <f>ROUND(I639*H639,2)</f>
        <v>0</v>
      </c>
      <c r="K639" s="127" t="s">
        <v>327</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888</v>
      </c>
    </row>
    <row r="640" spans="2:65" s="1" customFormat="1" ht="11.25" x14ac:dyDescent="0.2">
      <c r="B640" s="32"/>
      <c r="D640" s="151" t="s">
        <v>328</v>
      </c>
      <c r="F640" s="152" t="s">
        <v>2218</v>
      </c>
      <c r="I640" s="140"/>
      <c r="L640" s="32"/>
      <c r="M640" s="141"/>
      <c r="T640" s="53"/>
      <c r="AT640" s="17" t="s">
        <v>328</v>
      </c>
      <c r="AU640" s="17" t="s">
        <v>79</v>
      </c>
    </row>
    <row r="641" spans="2:65" s="12" customFormat="1" ht="11.25" x14ac:dyDescent="0.2">
      <c r="B641" s="153"/>
      <c r="D641" s="138" t="s">
        <v>330</v>
      </c>
      <c r="E641" s="154" t="s">
        <v>19</v>
      </c>
      <c r="F641" s="155" t="s">
        <v>2202</v>
      </c>
      <c r="H641" s="154" t="s">
        <v>19</v>
      </c>
      <c r="I641" s="156"/>
      <c r="L641" s="153"/>
      <c r="M641" s="157"/>
      <c r="T641" s="158"/>
      <c r="AT641" s="154" t="s">
        <v>330</v>
      </c>
      <c r="AU641" s="154" t="s">
        <v>79</v>
      </c>
      <c r="AV641" s="12" t="s">
        <v>77</v>
      </c>
      <c r="AW641" s="12" t="s">
        <v>31</v>
      </c>
      <c r="AX641" s="12" t="s">
        <v>69</v>
      </c>
      <c r="AY641" s="154" t="s">
        <v>181</v>
      </c>
    </row>
    <row r="642" spans="2:65" s="12" customFormat="1" ht="11.25" x14ac:dyDescent="0.2">
      <c r="B642" s="153"/>
      <c r="D642" s="138" t="s">
        <v>330</v>
      </c>
      <c r="E642" s="154" t="s">
        <v>19</v>
      </c>
      <c r="F642" s="155" t="s">
        <v>2219</v>
      </c>
      <c r="H642" s="154" t="s">
        <v>19</v>
      </c>
      <c r="I642" s="156"/>
      <c r="L642" s="153"/>
      <c r="M642" s="157"/>
      <c r="T642" s="158"/>
      <c r="AT642" s="154" t="s">
        <v>330</v>
      </c>
      <c r="AU642" s="154" t="s">
        <v>79</v>
      </c>
      <c r="AV642" s="12" t="s">
        <v>77</v>
      </c>
      <c r="AW642" s="12" t="s">
        <v>31</v>
      </c>
      <c r="AX642" s="12" t="s">
        <v>69</v>
      </c>
      <c r="AY642" s="154" t="s">
        <v>181</v>
      </c>
    </row>
    <row r="643" spans="2:65" s="13" customFormat="1" ht="11.25" x14ac:dyDescent="0.2">
      <c r="B643" s="159"/>
      <c r="D643" s="138" t="s">
        <v>330</v>
      </c>
      <c r="E643" s="160" t="s">
        <v>19</v>
      </c>
      <c r="F643" s="161" t="s">
        <v>2220</v>
      </c>
      <c r="H643" s="162">
        <v>36.54</v>
      </c>
      <c r="I643" s="163"/>
      <c r="L643" s="159"/>
      <c r="M643" s="164"/>
      <c r="T643" s="165"/>
      <c r="AT643" s="160" t="s">
        <v>330</v>
      </c>
      <c r="AU643" s="160" t="s">
        <v>79</v>
      </c>
      <c r="AV643" s="13" t="s">
        <v>79</v>
      </c>
      <c r="AW643" s="13" t="s">
        <v>31</v>
      </c>
      <c r="AX643" s="13" t="s">
        <v>69</v>
      </c>
      <c r="AY643" s="160" t="s">
        <v>181</v>
      </c>
    </row>
    <row r="644" spans="2:65" s="13" customFormat="1" ht="11.25" x14ac:dyDescent="0.2">
      <c r="B644" s="159"/>
      <c r="D644" s="138" t="s">
        <v>330</v>
      </c>
      <c r="E644" s="160" t="s">
        <v>19</v>
      </c>
      <c r="F644" s="161" t="s">
        <v>2221</v>
      </c>
      <c r="H644" s="162">
        <v>166.9605</v>
      </c>
      <c r="I644" s="163"/>
      <c r="L644" s="159"/>
      <c r="M644" s="164"/>
      <c r="T644" s="165"/>
      <c r="AT644" s="160" t="s">
        <v>330</v>
      </c>
      <c r="AU644" s="160" t="s">
        <v>79</v>
      </c>
      <c r="AV644" s="13" t="s">
        <v>79</v>
      </c>
      <c r="AW644" s="13" t="s">
        <v>31</v>
      </c>
      <c r="AX644" s="13" t="s">
        <v>69</v>
      </c>
      <c r="AY644" s="160" t="s">
        <v>181</v>
      </c>
    </row>
    <row r="645" spans="2:65" s="14" customFormat="1" ht="11.25" x14ac:dyDescent="0.2">
      <c r="B645" s="166"/>
      <c r="D645" s="138" t="s">
        <v>330</v>
      </c>
      <c r="E645" s="167" t="s">
        <v>19</v>
      </c>
      <c r="F645" s="168" t="s">
        <v>333</v>
      </c>
      <c r="H645" s="169">
        <v>203.50049999999999</v>
      </c>
      <c r="I645" s="170"/>
      <c r="L645" s="166"/>
      <c r="M645" s="171"/>
      <c r="T645" s="172"/>
      <c r="AT645" s="167" t="s">
        <v>330</v>
      </c>
      <c r="AU645" s="167" t="s">
        <v>79</v>
      </c>
      <c r="AV645" s="14" t="s">
        <v>187</v>
      </c>
      <c r="AW645" s="14" t="s">
        <v>31</v>
      </c>
      <c r="AX645" s="14" t="s">
        <v>77</v>
      </c>
      <c r="AY645" s="167" t="s">
        <v>181</v>
      </c>
    </row>
    <row r="646" spans="2:65" s="1" customFormat="1" ht="16.5" customHeight="1" x14ac:dyDescent="0.2">
      <c r="B646" s="32"/>
      <c r="C646" s="125" t="s">
        <v>893</v>
      </c>
      <c r="D646" s="125" t="s">
        <v>182</v>
      </c>
      <c r="E646" s="126" t="s">
        <v>2222</v>
      </c>
      <c r="F646" s="127" t="s">
        <v>2223</v>
      </c>
      <c r="G646" s="128" t="s">
        <v>510</v>
      </c>
      <c r="H646" s="129">
        <v>836.57399999999996</v>
      </c>
      <c r="I646" s="130"/>
      <c r="J646" s="131">
        <f>ROUND(I646*H646,2)</f>
        <v>0</v>
      </c>
      <c r="K646" s="127" t="s">
        <v>327</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896</v>
      </c>
    </row>
    <row r="647" spans="2:65" s="1" customFormat="1" ht="11.25" x14ac:dyDescent="0.2">
      <c r="B647" s="32"/>
      <c r="D647" s="151" t="s">
        <v>328</v>
      </c>
      <c r="F647" s="152" t="s">
        <v>2224</v>
      </c>
      <c r="I647" s="140"/>
      <c r="L647" s="32"/>
      <c r="M647" s="141"/>
      <c r="T647" s="53"/>
      <c r="AT647" s="17" t="s">
        <v>328</v>
      </c>
      <c r="AU647" s="17" t="s">
        <v>79</v>
      </c>
    </row>
    <row r="648" spans="2:65" s="13" customFormat="1" ht="11.25" x14ac:dyDescent="0.2">
      <c r="B648" s="159"/>
      <c r="D648" s="138" t="s">
        <v>330</v>
      </c>
      <c r="E648" s="160" t="s">
        <v>19</v>
      </c>
      <c r="F648" s="161" t="s">
        <v>2225</v>
      </c>
      <c r="H648" s="162">
        <v>139.505</v>
      </c>
      <c r="I648" s="163"/>
      <c r="L648" s="159"/>
      <c r="M648" s="164"/>
      <c r="T648" s="165"/>
      <c r="AT648" s="160" t="s">
        <v>330</v>
      </c>
      <c r="AU648" s="160" t="s">
        <v>79</v>
      </c>
      <c r="AV648" s="13" t="s">
        <v>79</v>
      </c>
      <c r="AW648" s="13" t="s">
        <v>31</v>
      </c>
      <c r="AX648" s="13" t="s">
        <v>69</v>
      </c>
      <c r="AY648" s="160" t="s">
        <v>181</v>
      </c>
    </row>
    <row r="649" spans="2:65" s="13" customFormat="1" ht="11.25" x14ac:dyDescent="0.2">
      <c r="B649" s="159"/>
      <c r="D649" s="138" t="s">
        <v>330</v>
      </c>
      <c r="E649" s="160" t="s">
        <v>19</v>
      </c>
      <c r="F649" s="161" t="s">
        <v>2226</v>
      </c>
      <c r="H649" s="162">
        <v>14.879</v>
      </c>
      <c r="I649" s="163"/>
      <c r="L649" s="159"/>
      <c r="M649" s="164"/>
      <c r="T649" s="165"/>
      <c r="AT649" s="160" t="s">
        <v>330</v>
      </c>
      <c r="AU649" s="160" t="s">
        <v>79</v>
      </c>
      <c r="AV649" s="13" t="s">
        <v>79</v>
      </c>
      <c r="AW649" s="13" t="s">
        <v>31</v>
      </c>
      <c r="AX649" s="13" t="s">
        <v>69</v>
      </c>
      <c r="AY649" s="160" t="s">
        <v>181</v>
      </c>
    </row>
    <row r="650" spans="2:65" s="13" customFormat="1" ht="11.25" x14ac:dyDescent="0.2">
      <c r="B650" s="159"/>
      <c r="D650" s="138" t="s">
        <v>330</v>
      </c>
      <c r="E650" s="160" t="s">
        <v>19</v>
      </c>
      <c r="F650" s="161" t="s">
        <v>2227</v>
      </c>
      <c r="H650" s="162">
        <v>2.0870000000000002</v>
      </c>
      <c r="I650" s="163"/>
      <c r="L650" s="159"/>
      <c r="M650" s="164"/>
      <c r="T650" s="165"/>
      <c r="AT650" s="160" t="s">
        <v>330</v>
      </c>
      <c r="AU650" s="160" t="s">
        <v>79</v>
      </c>
      <c r="AV650" s="13" t="s">
        <v>79</v>
      </c>
      <c r="AW650" s="13" t="s">
        <v>31</v>
      </c>
      <c r="AX650" s="13" t="s">
        <v>69</v>
      </c>
      <c r="AY650" s="160" t="s">
        <v>181</v>
      </c>
    </row>
    <row r="651" spans="2:65" s="13" customFormat="1" ht="11.25" x14ac:dyDescent="0.2">
      <c r="B651" s="159"/>
      <c r="D651" s="138" t="s">
        <v>330</v>
      </c>
      <c r="E651" s="160" t="s">
        <v>19</v>
      </c>
      <c r="F651" s="161" t="s">
        <v>2228</v>
      </c>
      <c r="H651" s="162">
        <v>637.04899999999998</v>
      </c>
      <c r="I651" s="163"/>
      <c r="L651" s="159"/>
      <c r="M651" s="164"/>
      <c r="T651" s="165"/>
      <c r="AT651" s="160" t="s">
        <v>330</v>
      </c>
      <c r="AU651" s="160" t="s">
        <v>79</v>
      </c>
      <c r="AV651" s="13" t="s">
        <v>79</v>
      </c>
      <c r="AW651" s="13" t="s">
        <v>31</v>
      </c>
      <c r="AX651" s="13" t="s">
        <v>69</v>
      </c>
      <c r="AY651" s="160" t="s">
        <v>181</v>
      </c>
    </row>
    <row r="652" spans="2:65" s="13" customFormat="1" ht="11.25" x14ac:dyDescent="0.2">
      <c r="B652" s="159"/>
      <c r="D652" s="138" t="s">
        <v>330</v>
      </c>
      <c r="E652" s="160" t="s">
        <v>19</v>
      </c>
      <c r="F652" s="161" t="s">
        <v>2229</v>
      </c>
      <c r="H652" s="162">
        <v>33.491999999999997</v>
      </c>
      <c r="I652" s="163"/>
      <c r="L652" s="159"/>
      <c r="M652" s="164"/>
      <c r="T652" s="165"/>
      <c r="AT652" s="160" t="s">
        <v>330</v>
      </c>
      <c r="AU652" s="160" t="s">
        <v>79</v>
      </c>
      <c r="AV652" s="13" t="s">
        <v>79</v>
      </c>
      <c r="AW652" s="13" t="s">
        <v>31</v>
      </c>
      <c r="AX652" s="13" t="s">
        <v>69</v>
      </c>
      <c r="AY652" s="160" t="s">
        <v>181</v>
      </c>
    </row>
    <row r="653" spans="2:65" s="13" customFormat="1" ht="11.25" x14ac:dyDescent="0.2">
      <c r="B653" s="159"/>
      <c r="D653" s="138" t="s">
        <v>330</v>
      </c>
      <c r="E653" s="160" t="s">
        <v>19</v>
      </c>
      <c r="F653" s="161" t="s">
        <v>2230</v>
      </c>
      <c r="H653" s="162">
        <v>9.5619999999999994</v>
      </c>
      <c r="I653" s="163"/>
      <c r="L653" s="159"/>
      <c r="M653" s="164"/>
      <c r="T653" s="165"/>
      <c r="AT653" s="160" t="s">
        <v>330</v>
      </c>
      <c r="AU653" s="160" t="s">
        <v>79</v>
      </c>
      <c r="AV653" s="13" t="s">
        <v>79</v>
      </c>
      <c r="AW653" s="13" t="s">
        <v>31</v>
      </c>
      <c r="AX653" s="13" t="s">
        <v>69</v>
      </c>
      <c r="AY653" s="160" t="s">
        <v>181</v>
      </c>
    </row>
    <row r="654" spans="2:65" s="14" customFormat="1" ht="11.25" x14ac:dyDescent="0.2">
      <c r="B654" s="166"/>
      <c r="D654" s="138" t="s">
        <v>330</v>
      </c>
      <c r="E654" s="167" t="s">
        <v>19</v>
      </c>
      <c r="F654" s="168" t="s">
        <v>333</v>
      </c>
      <c r="H654" s="169">
        <v>836.57399999999996</v>
      </c>
      <c r="I654" s="170"/>
      <c r="L654" s="166"/>
      <c r="M654" s="171"/>
      <c r="T654" s="172"/>
      <c r="AT654" s="167" t="s">
        <v>330</v>
      </c>
      <c r="AU654" s="167" t="s">
        <v>79</v>
      </c>
      <c r="AV654" s="14" t="s">
        <v>187</v>
      </c>
      <c r="AW654" s="14" t="s">
        <v>31</v>
      </c>
      <c r="AX654" s="14" t="s">
        <v>77</v>
      </c>
      <c r="AY654" s="167" t="s">
        <v>181</v>
      </c>
    </row>
    <row r="655" spans="2:65" s="1" customFormat="1" ht="16.5" customHeight="1" x14ac:dyDescent="0.2">
      <c r="B655" s="32"/>
      <c r="C655" s="125" t="s">
        <v>541</v>
      </c>
      <c r="D655" s="125" t="s">
        <v>182</v>
      </c>
      <c r="E655" s="126" t="s">
        <v>2231</v>
      </c>
      <c r="F655" s="127" t="s">
        <v>2232</v>
      </c>
      <c r="G655" s="128" t="s">
        <v>510</v>
      </c>
      <c r="H655" s="129">
        <v>836.57399999999996</v>
      </c>
      <c r="I655" s="130"/>
      <c r="J655" s="131">
        <f>ROUND(I655*H655,2)</f>
        <v>0</v>
      </c>
      <c r="K655" s="127" t="s">
        <v>327</v>
      </c>
      <c r="L655" s="32"/>
      <c r="M655" s="132" t="s">
        <v>19</v>
      </c>
      <c r="N655" s="133" t="s">
        <v>40</v>
      </c>
      <c r="P655" s="134">
        <f>O655*H655</f>
        <v>0</v>
      </c>
      <c r="Q655" s="134">
        <v>0</v>
      </c>
      <c r="R655" s="134">
        <f>Q655*H655</f>
        <v>0</v>
      </c>
      <c r="S655" s="134">
        <v>0</v>
      </c>
      <c r="T655" s="135">
        <f>S655*H655</f>
        <v>0</v>
      </c>
      <c r="AR655" s="136" t="s">
        <v>187</v>
      </c>
      <c r="AT655" s="136" t="s">
        <v>182</v>
      </c>
      <c r="AU655" s="136" t="s">
        <v>79</v>
      </c>
      <c r="AY655" s="17" t="s">
        <v>181</v>
      </c>
      <c r="BE655" s="137">
        <f>IF(N655="základní",J655,0)</f>
        <v>0</v>
      </c>
      <c r="BF655" s="137">
        <f>IF(N655="snížená",J655,0)</f>
        <v>0</v>
      </c>
      <c r="BG655" s="137">
        <f>IF(N655="zákl. přenesená",J655,0)</f>
        <v>0</v>
      </c>
      <c r="BH655" s="137">
        <f>IF(N655="sníž. přenesená",J655,0)</f>
        <v>0</v>
      </c>
      <c r="BI655" s="137">
        <f>IF(N655="nulová",J655,0)</f>
        <v>0</v>
      </c>
      <c r="BJ655" s="17" t="s">
        <v>77</v>
      </c>
      <c r="BK655" s="137">
        <f>ROUND(I655*H655,2)</f>
        <v>0</v>
      </c>
      <c r="BL655" s="17" t="s">
        <v>187</v>
      </c>
      <c r="BM655" s="136" t="s">
        <v>903</v>
      </c>
    </row>
    <row r="656" spans="2:65" s="1" customFormat="1" ht="11.25" x14ac:dyDescent="0.2">
      <c r="B656" s="32"/>
      <c r="D656" s="151" t="s">
        <v>328</v>
      </c>
      <c r="F656" s="152" t="s">
        <v>2233</v>
      </c>
      <c r="I656" s="140"/>
      <c r="L656" s="32"/>
      <c r="M656" s="141"/>
      <c r="T656" s="53"/>
      <c r="AT656" s="17" t="s">
        <v>328</v>
      </c>
      <c r="AU656" s="17" t="s">
        <v>79</v>
      </c>
    </row>
    <row r="657" spans="2:65" s="1" customFormat="1" ht="16.5" customHeight="1" x14ac:dyDescent="0.2">
      <c r="B657" s="32"/>
      <c r="C657" s="125" t="s">
        <v>919</v>
      </c>
      <c r="D657" s="125" t="s">
        <v>182</v>
      </c>
      <c r="E657" s="126" t="s">
        <v>2234</v>
      </c>
      <c r="F657" s="127" t="s">
        <v>2235</v>
      </c>
      <c r="G657" s="128" t="s">
        <v>510</v>
      </c>
      <c r="H657" s="129">
        <v>776.55399999999997</v>
      </c>
      <c r="I657" s="130"/>
      <c r="J657" s="131">
        <f>ROUND(I657*H657,2)</f>
        <v>0</v>
      </c>
      <c r="K657" s="127" t="s">
        <v>327</v>
      </c>
      <c r="L657" s="32"/>
      <c r="M657" s="132" t="s">
        <v>19</v>
      </c>
      <c r="N657" s="133" t="s">
        <v>40</v>
      </c>
      <c r="P657" s="134">
        <f>O657*H657</f>
        <v>0</v>
      </c>
      <c r="Q657" s="134">
        <v>0</v>
      </c>
      <c r="R657" s="134">
        <f>Q657*H657</f>
        <v>0</v>
      </c>
      <c r="S657" s="134">
        <v>0</v>
      </c>
      <c r="T657" s="135">
        <f>S657*H657</f>
        <v>0</v>
      </c>
      <c r="AR657" s="136" t="s">
        <v>187</v>
      </c>
      <c r="AT657" s="136" t="s">
        <v>182</v>
      </c>
      <c r="AU657" s="136" t="s">
        <v>79</v>
      </c>
      <c r="AY657" s="17" t="s">
        <v>181</v>
      </c>
      <c r="BE657" s="137">
        <f>IF(N657="základní",J657,0)</f>
        <v>0</v>
      </c>
      <c r="BF657" s="137">
        <f>IF(N657="snížená",J657,0)</f>
        <v>0</v>
      </c>
      <c r="BG657" s="137">
        <f>IF(N657="zákl. přenesená",J657,0)</f>
        <v>0</v>
      </c>
      <c r="BH657" s="137">
        <f>IF(N657="sníž. přenesená",J657,0)</f>
        <v>0</v>
      </c>
      <c r="BI657" s="137">
        <f>IF(N657="nulová",J657,0)</f>
        <v>0</v>
      </c>
      <c r="BJ657" s="17" t="s">
        <v>77</v>
      </c>
      <c r="BK657" s="137">
        <f>ROUND(I657*H657,2)</f>
        <v>0</v>
      </c>
      <c r="BL657" s="17" t="s">
        <v>187</v>
      </c>
      <c r="BM657" s="136" t="s">
        <v>922</v>
      </c>
    </row>
    <row r="658" spans="2:65" s="1" customFormat="1" ht="11.25" x14ac:dyDescent="0.2">
      <c r="B658" s="32"/>
      <c r="D658" s="151" t="s">
        <v>328</v>
      </c>
      <c r="F658" s="152" t="s">
        <v>2236</v>
      </c>
      <c r="I658" s="140"/>
      <c r="L658" s="32"/>
      <c r="M658" s="141"/>
      <c r="T658" s="53"/>
      <c r="AT658" s="17" t="s">
        <v>328</v>
      </c>
      <c r="AU658" s="17" t="s">
        <v>79</v>
      </c>
    </row>
    <row r="659" spans="2:65" s="13" customFormat="1" ht="11.25" x14ac:dyDescent="0.2">
      <c r="B659" s="159"/>
      <c r="D659" s="138" t="s">
        <v>330</v>
      </c>
      <c r="E659" s="160" t="s">
        <v>19</v>
      </c>
      <c r="F659" s="161" t="s">
        <v>2237</v>
      </c>
      <c r="H659" s="162">
        <v>1.4910000000000001</v>
      </c>
      <c r="I659" s="163"/>
      <c r="L659" s="159"/>
      <c r="M659" s="164"/>
      <c r="T659" s="165"/>
      <c r="AT659" s="160" t="s">
        <v>330</v>
      </c>
      <c r="AU659" s="160" t="s">
        <v>79</v>
      </c>
      <c r="AV659" s="13" t="s">
        <v>79</v>
      </c>
      <c r="AW659" s="13" t="s">
        <v>31</v>
      </c>
      <c r="AX659" s="13" t="s">
        <v>69</v>
      </c>
      <c r="AY659" s="160" t="s">
        <v>181</v>
      </c>
    </row>
    <row r="660" spans="2:65" s="13" customFormat="1" ht="11.25" x14ac:dyDescent="0.2">
      <c r="B660" s="159"/>
      <c r="D660" s="138" t="s">
        <v>330</v>
      </c>
      <c r="E660" s="160" t="s">
        <v>19</v>
      </c>
      <c r="F660" s="161" t="s">
        <v>2238</v>
      </c>
      <c r="H660" s="162">
        <v>138.01400000000001</v>
      </c>
      <c r="I660" s="163"/>
      <c r="L660" s="159"/>
      <c r="M660" s="164"/>
      <c r="T660" s="165"/>
      <c r="AT660" s="160" t="s">
        <v>330</v>
      </c>
      <c r="AU660" s="160" t="s">
        <v>79</v>
      </c>
      <c r="AV660" s="13" t="s">
        <v>79</v>
      </c>
      <c r="AW660" s="13" t="s">
        <v>31</v>
      </c>
      <c r="AX660" s="13" t="s">
        <v>69</v>
      </c>
      <c r="AY660" s="160" t="s">
        <v>181</v>
      </c>
    </row>
    <row r="661" spans="2:65" s="13" customFormat="1" ht="11.25" x14ac:dyDescent="0.2">
      <c r="B661" s="159"/>
      <c r="D661" s="138" t="s">
        <v>330</v>
      </c>
      <c r="E661" s="160" t="s">
        <v>19</v>
      </c>
      <c r="F661" s="161" t="s">
        <v>2239</v>
      </c>
      <c r="H661" s="162">
        <v>637.04899999999998</v>
      </c>
      <c r="I661" s="163"/>
      <c r="L661" s="159"/>
      <c r="M661" s="164"/>
      <c r="T661" s="165"/>
      <c r="AT661" s="160" t="s">
        <v>330</v>
      </c>
      <c r="AU661" s="160" t="s">
        <v>79</v>
      </c>
      <c r="AV661" s="13" t="s">
        <v>79</v>
      </c>
      <c r="AW661" s="13" t="s">
        <v>31</v>
      </c>
      <c r="AX661" s="13" t="s">
        <v>69</v>
      </c>
      <c r="AY661" s="160" t="s">
        <v>181</v>
      </c>
    </row>
    <row r="662" spans="2:65" s="14" customFormat="1" ht="11.25" x14ac:dyDescent="0.2">
      <c r="B662" s="166"/>
      <c r="D662" s="138" t="s">
        <v>330</v>
      </c>
      <c r="E662" s="167" t="s">
        <v>19</v>
      </c>
      <c r="F662" s="168" t="s">
        <v>333</v>
      </c>
      <c r="H662" s="169">
        <v>776.55399999999997</v>
      </c>
      <c r="I662" s="170"/>
      <c r="L662" s="166"/>
      <c r="M662" s="171"/>
      <c r="T662" s="172"/>
      <c r="AT662" s="167" t="s">
        <v>330</v>
      </c>
      <c r="AU662" s="167" t="s">
        <v>79</v>
      </c>
      <c r="AV662" s="14" t="s">
        <v>187</v>
      </c>
      <c r="AW662" s="14" t="s">
        <v>31</v>
      </c>
      <c r="AX662" s="14" t="s">
        <v>77</v>
      </c>
      <c r="AY662" s="167" t="s">
        <v>181</v>
      </c>
    </row>
    <row r="663" spans="2:65" s="1" customFormat="1" ht="16.5" customHeight="1" x14ac:dyDescent="0.2">
      <c r="B663" s="32"/>
      <c r="C663" s="125" t="s">
        <v>545</v>
      </c>
      <c r="D663" s="125" t="s">
        <v>182</v>
      </c>
      <c r="E663" s="126" t="s">
        <v>2240</v>
      </c>
      <c r="F663" s="127" t="s">
        <v>2241</v>
      </c>
      <c r="G663" s="128" t="s">
        <v>510</v>
      </c>
      <c r="H663" s="129">
        <v>776.55399999999997</v>
      </c>
      <c r="I663" s="130"/>
      <c r="J663" s="131">
        <f>ROUND(I663*H663,2)</f>
        <v>0</v>
      </c>
      <c r="K663" s="127" t="s">
        <v>327</v>
      </c>
      <c r="L663" s="32"/>
      <c r="M663" s="132" t="s">
        <v>19</v>
      </c>
      <c r="N663" s="133" t="s">
        <v>40</v>
      </c>
      <c r="P663" s="134">
        <f>O663*H663</f>
        <v>0</v>
      </c>
      <c r="Q663" s="134">
        <v>0</v>
      </c>
      <c r="R663" s="134">
        <f>Q663*H663</f>
        <v>0</v>
      </c>
      <c r="S663" s="134">
        <v>0</v>
      </c>
      <c r="T663" s="135">
        <f>S663*H663</f>
        <v>0</v>
      </c>
      <c r="AR663" s="136" t="s">
        <v>187</v>
      </c>
      <c r="AT663" s="136" t="s">
        <v>182</v>
      </c>
      <c r="AU663" s="136" t="s">
        <v>79</v>
      </c>
      <c r="AY663" s="17" t="s">
        <v>181</v>
      </c>
      <c r="BE663" s="137">
        <f>IF(N663="základní",J663,0)</f>
        <v>0</v>
      </c>
      <c r="BF663" s="137">
        <f>IF(N663="snížená",J663,0)</f>
        <v>0</v>
      </c>
      <c r="BG663" s="137">
        <f>IF(N663="zákl. přenesená",J663,0)</f>
        <v>0</v>
      </c>
      <c r="BH663" s="137">
        <f>IF(N663="sníž. přenesená",J663,0)</f>
        <v>0</v>
      </c>
      <c r="BI663" s="137">
        <f>IF(N663="nulová",J663,0)</f>
        <v>0</v>
      </c>
      <c r="BJ663" s="17" t="s">
        <v>77</v>
      </c>
      <c r="BK663" s="137">
        <f>ROUND(I663*H663,2)</f>
        <v>0</v>
      </c>
      <c r="BL663" s="17" t="s">
        <v>187</v>
      </c>
      <c r="BM663" s="136" t="s">
        <v>929</v>
      </c>
    </row>
    <row r="664" spans="2:65" s="1" customFormat="1" ht="11.25" x14ac:dyDescent="0.2">
      <c r="B664" s="32"/>
      <c r="D664" s="151" t="s">
        <v>328</v>
      </c>
      <c r="F664" s="152" t="s">
        <v>2242</v>
      </c>
      <c r="I664" s="140"/>
      <c r="L664" s="32"/>
      <c r="M664" s="141"/>
      <c r="T664" s="53"/>
      <c r="AT664" s="17" t="s">
        <v>328</v>
      </c>
      <c r="AU664" s="17" t="s">
        <v>79</v>
      </c>
    </row>
    <row r="665" spans="2:65" s="1" customFormat="1" ht="16.5" customHeight="1" x14ac:dyDescent="0.2">
      <c r="B665" s="32"/>
      <c r="C665" s="125" t="s">
        <v>933</v>
      </c>
      <c r="D665" s="125" t="s">
        <v>182</v>
      </c>
      <c r="E665" s="126" t="s">
        <v>2243</v>
      </c>
      <c r="F665" s="127" t="s">
        <v>2244</v>
      </c>
      <c r="G665" s="128" t="s">
        <v>438</v>
      </c>
      <c r="H665" s="129">
        <v>29.071429999999999</v>
      </c>
      <c r="I665" s="130"/>
      <c r="J665" s="131">
        <f>ROUND(I665*H665,2)</f>
        <v>0</v>
      </c>
      <c r="K665" s="127" t="s">
        <v>327</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936</v>
      </c>
    </row>
    <row r="666" spans="2:65" s="1" customFormat="1" ht="11.25" x14ac:dyDescent="0.2">
      <c r="B666" s="32"/>
      <c r="D666" s="151" t="s">
        <v>328</v>
      </c>
      <c r="F666" s="152" t="s">
        <v>2245</v>
      </c>
      <c r="I666" s="140"/>
      <c r="L666" s="32"/>
      <c r="M666" s="141"/>
      <c r="T666" s="53"/>
      <c r="AT666" s="17" t="s">
        <v>328</v>
      </c>
      <c r="AU666" s="17" t="s">
        <v>79</v>
      </c>
    </row>
    <row r="667" spans="2:65" s="12" customFormat="1" ht="11.25" x14ac:dyDescent="0.2">
      <c r="B667" s="153"/>
      <c r="D667" s="138" t="s">
        <v>330</v>
      </c>
      <c r="E667" s="154" t="s">
        <v>19</v>
      </c>
      <c r="F667" s="155" t="s">
        <v>2246</v>
      </c>
      <c r="H667" s="154" t="s">
        <v>19</v>
      </c>
      <c r="I667" s="156"/>
      <c r="L667" s="153"/>
      <c r="M667" s="157"/>
      <c r="T667" s="158"/>
      <c r="AT667" s="154" t="s">
        <v>330</v>
      </c>
      <c r="AU667" s="154" t="s">
        <v>79</v>
      </c>
      <c r="AV667" s="12" t="s">
        <v>77</v>
      </c>
      <c r="AW667" s="12" t="s">
        <v>31</v>
      </c>
      <c r="AX667" s="12" t="s">
        <v>69</v>
      </c>
      <c r="AY667" s="154" t="s">
        <v>181</v>
      </c>
    </row>
    <row r="668" spans="2:65" s="13" customFormat="1" ht="11.25" x14ac:dyDescent="0.2">
      <c r="B668" s="159"/>
      <c r="D668" s="138" t="s">
        <v>330</v>
      </c>
      <c r="E668" s="160" t="s">
        <v>19</v>
      </c>
      <c r="F668" s="161" t="s">
        <v>2247</v>
      </c>
      <c r="H668" s="162">
        <v>29.071429999999999</v>
      </c>
      <c r="I668" s="163"/>
      <c r="L668" s="159"/>
      <c r="M668" s="164"/>
      <c r="T668" s="165"/>
      <c r="AT668" s="160" t="s">
        <v>330</v>
      </c>
      <c r="AU668" s="160" t="s">
        <v>79</v>
      </c>
      <c r="AV668" s="13" t="s">
        <v>79</v>
      </c>
      <c r="AW668" s="13" t="s">
        <v>31</v>
      </c>
      <c r="AX668" s="13" t="s">
        <v>69</v>
      </c>
      <c r="AY668" s="160" t="s">
        <v>181</v>
      </c>
    </row>
    <row r="669" spans="2:65" s="14" customFormat="1" ht="11.25" x14ac:dyDescent="0.2">
      <c r="B669" s="166"/>
      <c r="D669" s="138" t="s">
        <v>330</v>
      </c>
      <c r="E669" s="167" t="s">
        <v>19</v>
      </c>
      <c r="F669" s="168" t="s">
        <v>333</v>
      </c>
      <c r="H669" s="169">
        <v>29.071429999999999</v>
      </c>
      <c r="I669" s="170"/>
      <c r="L669" s="166"/>
      <c r="M669" s="171"/>
      <c r="T669" s="172"/>
      <c r="AT669" s="167" t="s">
        <v>330</v>
      </c>
      <c r="AU669" s="167" t="s">
        <v>79</v>
      </c>
      <c r="AV669" s="14" t="s">
        <v>187</v>
      </c>
      <c r="AW669" s="14" t="s">
        <v>31</v>
      </c>
      <c r="AX669" s="14" t="s">
        <v>77</v>
      </c>
      <c r="AY669" s="167" t="s">
        <v>181</v>
      </c>
    </row>
    <row r="670" spans="2:65" s="1" customFormat="1" ht="16.5" customHeight="1" x14ac:dyDescent="0.2">
      <c r="B670" s="32"/>
      <c r="C670" s="125" t="s">
        <v>549</v>
      </c>
      <c r="D670" s="125" t="s">
        <v>182</v>
      </c>
      <c r="E670" s="126" t="s">
        <v>2248</v>
      </c>
      <c r="F670" s="127" t="s">
        <v>2249</v>
      </c>
      <c r="G670" s="128" t="s">
        <v>510</v>
      </c>
      <c r="H670" s="129">
        <v>1.26</v>
      </c>
      <c r="I670" s="130"/>
      <c r="J670" s="131">
        <f>ROUND(I670*H670,2)</f>
        <v>0</v>
      </c>
      <c r="K670" s="127" t="s">
        <v>186</v>
      </c>
      <c r="L670" s="32"/>
      <c r="M670" s="132" t="s">
        <v>19</v>
      </c>
      <c r="N670" s="133" t="s">
        <v>40</v>
      </c>
      <c r="P670" s="134">
        <f>O670*H670</f>
        <v>0</v>
      </c>
      <c r="Q670" s="134">
        <v>0</v>
      </c>
      <c r="R670" s="134">
        <f>Q670*H670</f>
        <v>0</v>
      </c>
      <c r="S670" s="134">
        <v>0</v>
      </c>
      <c r="T670" s="135">
        <f>S670*H670</f>
        <v>0</v>
      </c>
      <c r="AR670" s="136" t="s">
        <v>187</v>
      </c>
      <c r="AT670" s="136" t="s">
        <v>182</v>
      </c>
      <c r="AU670" s="136" t="s">
        <v>79</v>
      </c>
      <c r="AY670" s="17" t="s">
        <v>181</v>
      </c>
      <c r="BE670" s="137">
        <f>IF(N670="základní",J670,0)</f>
        <v>0</v>
      </c>
      <c r="BF670" s="137">
        <f>IF(N670="snížená",J670,0)</f>
        <v>0</v>
      </c>
      <c r="BG670" s="137">
        <f>IF(N670="zákl. přenesená",J670,0)</f>
        <v>0</v>
      </c>
      <c r="BH670" s="137">
        <f>IF(N670="sníž. přenesená",J670,0)</f>
        <v>0</v>
      </c>
      <c r="BI670" s="137">
        <f>IF(N670="nulová",J670,0)</f>
        <v>0</v>
      </c>
      <c r="BJ670" s="17" t="s">
        <v>77</v>
      </c>
      <c r="BK670" s="137">
        <f>ROUND(I670*H670,2)</f>
        <v>0</v>
      </c>
      <c r="BL670" s="17" t="s">
        <v>187</v>
      </c>
      <c r="BM670" s="136" t="s">
        <v>943</v>
      </c>
    </row>
    <row r="671" spans="2:65" s="1" customFormat="1" ht="39" x14ac:dyDescent="0.2">
      <c r="B671" s="32"/>
      <c r="D671" s="138" t="s">
        <v>214</v>
      </c>
      <c r="F671" s="139" t="s">
        <v>2250</v>
      </c>
      <c r="I671" s="140"/>
      <c r="L671" s="32"/>
      <c r="M671" s="141"/>
      <c r="T671" s="53"/>
      <c r="AT671" s="17" t="s">
        <v>214</v>
      </c>
      <c r="AU671" s="17" t="s">
        <v>79</v>
      </c>
    </row>
    <row r="672" spans="2:65" s="12" customFormat="1" ht="11.25" x14ac:dyDescent="0.2">
      <c r="B672" s="153"/>
      <c r="D672" s="138" t="s">
        <v>330</v>
      </c>
      <c r="E672" s="154" t="s">
        <v>19</v>
      </c>
      <c r="F672" s="155" t="s">
        <v>2251</v>
      </c>
      <c r="H672" s="154" t="s">
        <v>19</v>
      </c>
      <c r="I672" s="156"/>
      <c r="L672" s="153"/>
      <c r="M672" s="157"/>
      <c r="T672" s="158"/>
      <c r="AT672" s="154" t="s">
        <v>330</v>
      </c>
      <c r="AU672" s="154" t="s">
        <v>79</v>
      </c>
      <c r="AV672" s="12" t="s">
        <v>77</v>
      </c>
      <c r="AW672" s="12" t="s">
        <v>31</v>
      </c>
      <c r="AX672" s="12" t="s">
        <v>69</v>
      </c>
      <c r="AY672" s="154" t="s">
        <v>181</v>
      </c>
    </row>
    <row r="673" spans="2:65" s="13" customFormat="1" ht="11.25" x14ac:dyDescent="0.2">
      <c r="B673" s="159"/>
      <c r="D673" s="138" t="s">
        <v>330</v>
      </c>
      <c r="E673" s="160" t="s">
        <v>19</v>
      </c>
      <c r="F673" s="161" t="s">
        <v>2252</v>
      </c>
      <c r="H673" s="162">
        <v>1.26</v>
      </c>
      <c r="I673" s="163"/>
      <c r="L673" s="159"/>
      <c r="M673" s="164"/>
      <c r="T673" s="165"/>
      <c r="AT673" s="160" t="s">
        <v>330</v>
      </c>
      <c r="AU673" s="160" t="s">
        <v>79</v>
      </c>
      <c r="AV673" s="13" t="s">
        <v>79</v>
      </c>
      <c r="AW673" s="13" t="s">
        <v>31</v>
      </c>
      <c r="AX673" s="13" t="s">
        <v>69</v>
      </c>
      <c r="AY673" s="160" t="s">
        <v>181</v>
      </c>
    </row>
    <row r="674" spans="2:65" s="14" customFormat="1" ht="11.25" x14ac:dyDescent="0.2">
      <c r="B674" s="166"/>
      <c r="D674" s="138" t="s">
        <v>330</v>
      </c>
      <c r="E674" s="167" t="s">
        <v>19</v>
      </c>
      <c r="F674" s="168" t="s">
        <v>333</v>
      </c>
      <c r="H674" s="169">
        <v>1.26</v>
      </c>
      <c r="I674" s="170"/>
      <c r="L674" s="166"/>
      <c r="M674" s="171"/>
      <c r="T674" s="172"/>
      <c r="AT674" s="167" t="s">
        <v>330</v>
      </c>
      <c r="AU674" s="167" t="s">
        <v>79</v>
      </c>
      <c r="AV674" s="14" t="s">
        <v>187</v>
      </c>
      <c r="AW674" s="14" t="s">
        <v>31</v>
      </c>
      <c r="AX674" s="14" t="s">
        <v>77</v>
      </c>
      <c r="AY674" s="167" t="s">
        <v>181</v>
      </c>
    </row>
    <row r="675" spans="2:65" s="1" customFormat="1" ht="16.5" customHeight="1" x14ac:dyDescent="0.2">
      <c r="B675" s="32"/>
      <c r="C675" s="125" t="s">
        <v>947</v>
      </c>
      <c r="D675" s="125" t="s">
        <v>182</v>
      </c>
      <c r="E675" s="126" t="s">
        <v>2253</v>
      </c>
      <c r="F675" s="127" t="s">
        <v>2254</v>
      </c>
      <c r="G675" s="128" t="s">
        <v>510</v>
      </c>
      <c r="H675" s="129">
        <v>548.30999999999995</v>
      </c>
      <c r="I675" s="130"/>
      <c r="J675" s="131">
        <f>ROUND(I675*H675,2)</f>
        <v>0</v>
      </c>
      <c r="K675" s="127" t="s">
        <v>327</v>
      </c>
      <c r="L675" s="32"/>
      <c r="M675" s="132" t="s">
        <v>19</v>
      </c>
      <c r="N675" s="133" t="s">
        <v>40</v>
      </c>
      <c r="P675" s="134">
        <f>O675*H675</f>
        <v>0</v>
      </c>
      <c r="Q675" s="134">
        <v>0</v>
      </c>
      <c r="R675" s="134">
        <f>Q675*H675</f>
        <v>0</v>
      </c>
      <c r="S675" s="134">
        <v>0</v>
      </c>
      <c r="T675" s="135">
        <f>S675*H675</f>
        <v>0</v>
      </c>
      <c r="AR675" s="136" t="s">
        <v>187</v>
      </c>
      <c r="AT675" s="136" t="s">
        <v>182</v>
      </c>
      <c r="AU675" s="136" t="s">
        <v>79</v>
      </c>
      <c r="AY675" s="17" t="s">
        <v>181</v>
      </c>
      <c r="BE675" s="137">
        <f>IF(N675="základní",J675,0)</f>
        <v>0</v>
      </c>
      <c r="BF675" s="137">
        <f>IF(N675="snížená",J675,0)</f>
        <v>0</v>
      </c>
      <c r="BG675" s="137">
        <f>IF(N675="zákl. přenesená",J675,0)</f>
        <v>0</v>
      </c>
      <c r="BH675" s="137">
        <f>IF(N675="sníž. přenesená",J675,0)</f>
        <v>0</v>
      </c>
      <c r="BI675" s="137">
        <f>IF(N675="nulová",J675,0)</f>
        <v>0</v>
      </c>
      <c r="BJ675" s="17" t="s">
        <v>77</v>
      </c>
      <c r="BK675" s="137">
        <f>ROUND(I675*H675,2)</f>
        <v>0</v>
      </c>
      <c r="BL675" s="17" t="s">
        <v>187</v>
      </c>
      <c r="BM675" s="136" t="s">
        <v>950</v>
      </c>
    </row>
    <row r="676" spans="2:65" s="1" customFormat="1" ht="11.25" x14ac:dyDescent="0.2">
      <c r="B676" s="32"/>
      <c r="D676" s="151" t="s">
        <v>328</v>
      </c>
      <c r="F676" s="152" t="s">
        <v>2255</v>
      </c>
      <c r="I676" s="140"/>
      <c r="L676" s="32"/>
      <c r="M676" s="141"/>
      <c r="T676" s="53"/>
      <c r="AT676" s="17" t="s">
        <v>328</v>
      </c>
      <c r="AU676" s="17" t="s">
        <v>79</v>
      </c>
    </row>
    <row r="677" spans="2:65" s="13" customFormat="1" ht="11.25" x14ac:dyDescent="0.2">
      <c r="B677" s="159"/>
      <c r="D677" s="138" t="s">
        <v>330</v>
      </c>
      <c r="E677" s="160" t="s">
        <v>19</v>
      </c>
      <c r="F677" s="161" t="s">
        <v>2256</v>
      </c>
      <c r="H677" s="162">
        <v>153.09</v>
      </c>
      <c r="I677" s="163"/>
      <c r="L677" s="159"/>
      <c r="M677" s="164"/>
      <c r="T677" s="165"/>
      <c r="AT677" s="160" t="s">
        <v>330</v>
      </c>
      <c r="AU677" s="160" t="s">
        <v>79</v>
      </c>
      <c r="AV677" s="13" t="s">
        <v>79</v>
      </c>
      <c r="AW677" s="13" t="s">
        <v>31</v>
      </c>
      <c r="AX677" s="13" t="s">
        <v>69</v>
      </c>
      <c r="AY677" s="160" t="s">
        <v>181</v>
      </c>
    </row>
    <row r="678" spans="2:65" s="13" customFormat="1" ht="11.25" x14ac:dyDescent="0.2">
      <c r="B678" s="159"/>
      <c r="D678" s="138" t="s">
        <v>330</v>
      </c>
      <c r="E678" s="160" t="s">
        <v>19</v>
      </c>
      <c r="F678" s="161" t="s">
        <v>2257</v>
      </c>
      <c r="H678" s="162">
        <v>395.22</v>
      </c>
      <c r="I678" s="163"/>
      <c r="L678" s="159"/>
      <c r="M678" s="164"/>
      <c r="T678" s="165"/>
      <c r="AT678" s="160" t="s">
        <v>330</v>
      </c>
      <c r="AU678" s="160" t="s">
        <v>79</v>
      </c>
      <c r="AV678" s="13" t="s">
        <v>79</v>
      </c>
      <c r="AW678" s="13" t="s">
        <v>31</v>
      </c>
      <c r="AX678" s="13" t="s">
        <v>69</v>
      </c>
      <c r="AY678" s="160" t="s">
        <v>181</v>
      </c>
    </row>
    <row r="679" spans="2:65" s="14" customFormat="1" ht="11.25" x14ac:dyDescent="0.2">
      <c r="B679" s="166"/>
      <c r="D679" s="138" t="s">
        <v>330</v>
      </c>
      <c r="E679" s="167" t="s">
        <v>19</v>
      </c>
      <c r="F679" s="168" t="s">
        <v>333</v>
      </c>
      <c r="H679" s="169">
        <v>548.30999999999995</v>
      </c>
      <c r="I679" s="170"/>
      <c r="L679" s="166"/>
      <c r="M679" s="171"/>
      <c r="T679" s="172"/>
      <c r="AT679" s="167" t="s">
        <v>330</v>
      </c>
      <c r="AU679" s="167" t="s">
        <v>79</v>
      </c>
      <c r="AV679" s="14" t="s">
        <v>187</v>
      </c>
      <c r="AW679" s="14" t="s">
        <v>31</v>
      </c>
      <c r="AX679" s="14" t="s">
        <v>77</v>
      </c>
      <c r="AY679" s="167" t="s">
        <v>181</v>
      </c>
    </row>
    <row r="680" spans="2:65" s="10" customFormat="1" ht="22.9" customHeight="1" x14ac:dyDescent="0.2">
      <c r="B680" s="115"/>
      <c r="D680" s="116" t="s">
        <v>68</v>
      </c>
      <c r="E680" s="149" t="s">
        <v>193</v>
      </c>
      <c r="F680" s="149" t="s">
        <v>557</v>
      </c>
      <c r="I680" s="118"/>
      <c r="J680" s="150">
        <f>BK680</f>
        <v>0</v>
      </c>
      <c r="L680" s="115"/>
      <c r="M680" s="120"/>
      <c r="P680" s="121">
        <f>SUM(P681:P765)</f>
        <v>0</v>
      </c>
      <c r="R680" s="121">
        <f>SUM(R681:R765)</f>
        <v>0.25662000000000001</v>
      </c>
      <c r="T680" s="122">
        <f>SUM(T681:T765)</f>
        <v>0</v>
      </c>
      <c r="AR680" s="116" t="s">
        <v>77</v>
      </c>
      <c r="AT680" s="123" t="s">
        <v>68</v>
      </c>
      <c r="AU680" s="123" t="s">
        <v>77</v>
      </c>
      <c r="AY680" s="116" t="s">
        <v>181</v>
      </c>
      <c r="BK680" s="124">
        <f>SUM(BK681:BK765)</f>
        <v>0</v>
      </c>
    </row>
    <row r="681" spans="2:65" s="1" customFormat="1" ht="16.5" customHeight="1" x14ac:dyDescent="0.2">
      <c r="B681" s="32"/>
      <c r="C681" s="125" t="s">
        <v>552</v>
      </c>
      <c r="D681" s="125" t="s">
        <v>182</v>
      </c>
      <c r="E681" s="126" t="s">
        <v>2258</v>
      </c>
      <c r="F681" s="127" t="s">
        <v>2259</v>
      </c>
      <c r="G681" s="128" t="s">
        <v>510</v>
      </c>
      <c r="H681" s="129">
        <v>81.599999999999994</v>
      </c>
      <c r="I681" s="130"/>
      <c r="J681" s="131">
        <f>ROUND(I681*H681,2)</f>
        <v>0</v>
      </c>
      <c r="K681" s="127" t="s">
        <v>327</v>
      </c>
      <c r="L681" s="32"/>
      <c r="M681" s="132" t="s">
        <v>19</v>
      </c>
      <c r="N681" s="133" t="s">
        <v>40</v>
      </c>
      <c r="P681" s="134">
        <f>O681*H681</f>
        <v>0</v>
      </c>
      <c r="Q681" s="134">
        <v>0</v>
      </c>
      <c r="R681" s="134">
        <f>Q681*H681</f>
        <v>0</v>
      </c>
      <c r="S681" s="134">
        <v>0</v>
      </c>
      <c r="T681" s="135">
        <f>S681*H681</f>
        <v>0</v>
      </c>
      <c r="AR681" s="136" t="s">
        <v>187</v>
      </c>
      <c r="AT681" s="136" t="s">
        <v>182</v>
      </c>
      <c r="AU681" s="136" t="s">
        <v>79</v>
      </c>
      <c r="AY681" s="17" t="s">
        <v>181</v>
      </c>
      <c r="BE681" s="137">
        <f>IF(N681="základní",J681,0)</f>
        <v>0</v>
      </c>
      <c r="BF681" s="137">
        <f>IF(N681="snížená",J681,0)</f>
        <v>0</v>
      </c>
      <c r="BG681" s="137">
        <f>IF(N681="zákl. přenesená",J681,0)</f>
        <v>0</v>
      </c>
      <c r="BH681" s="137">
        <f>IF(N681="sníž. přenesená",J681,0)</f>
        <v>0</v>
      </c>
      <c r="BI681" s="137">
        <f>IF(N681="nulová",J681,0)</f>
        <v>0</v>
      </c>
      <c r="BJ681" s="17" t="s">
        <v>77</v>
      </c>
      <c r="BK681" s="137">
        <f>ROUND(I681*H681,2)</f>
        <v>0</v>
      </c>
      <c r="BL681" s="17" t="s">
        <v>187</v>
      </c>
      <c r="BM681" s="136" t="s">
        <v>955</v>
      </c>
    </row>
    <row r="682" spans="2:65" s="1" customFormat="1" ht="11.25" x14ac:dyDescent="0.2">
      <c r="B682" s="32"/>
      <c r="D682" s="151" t="s">
        <v>328</v>
      </c>
      <c r="F682" s="152" t="s">
        <v>2260</v>
      </c>
      <c r="I682" s="140"/>
      <c r="L682" s="32"/>
      <c r="M682" s="141"/>
      <c r="T682" s="53"/>
      <c r="AT682" s="17" t="s">
        <v>328</v>
      </c>
      <c r="AU682" s="17" t="s">
        <v>79</v>
      </c>
    </row>
    <row r="683" spans="2:65" s="12" customFormat="1" ht="11.25" x14ac:dyDescent="0.2">
      <c r="B683" s="153"/>
      <c r="D683" s="138" t="s">
        <v>330</v>
      </c>
      <c r="E683" s="154" t="s">
        <v>19</v>
      </c>
      <c r="F683" s="155" t="s">
        <v>2261</v>
      </c>
      <c r="H683" s="154" t="s">
        <v>19</v>
      </c>
      <c r="I683" s="156"/>
      <c r="L683" s="153"/>
      <c r="M683" s="157"/>
      <c r="T683" s="158"/>
      <c r="AT683" s="154" t="s">
        <v>330</v>
      </c>
      <c r="AU683" s="154" t="s">
        <v>79</v>
      </c>
      <c r="AV683" s="12" t="s">
        <v>77</v>
      </c>
      <c r="AW683" s="12" t="s">
        <v>31</v>
      </c>
      <c r="AX683" s="12" t="s">
        <v>69</v>
      </c>
      <c r="AY683" s="154" t="s">
        <v>181</v>
      </c>
    </row>
    <row r="684" spans="2:65" s="13" customFormat="1" ht="11.25" x14ac:dyDescent="0.2">
      <c r="B684" s="159"/>
      <c r="D684" s="138" t="s">
        <v>330</v>
      </c>
      <c r="E684" s="160" t="s">
        <v>19</v>
      </c>
      <c r="F684" s="161" t="s">
        <v>2262</v>
      </c>
      <c r="H684" s="162">
        <v>60.89</v>
      </c>
      <c r="I684" s="163"/>
      <c r="L684" s="159"/>
      <c r="M684" s="164"/>
      <c r="T684" s="165"/>
      <c r="AT684" s="160" t="s">
        <v>330</v>
      </c>
      <c r="AU684" s="160" t="s">
        <v>79</v>
      </c>
      <c r="AV684" s="13" t="s">
        <v>79</v>
      </c>
      <c r="AW684" s="13" t="s">
        <v>31</v>
      </c>
      <c r="AX684" s="13" t="s">
        <v>69</v>
      </c>
      <c r="AY684" s="160" t="s">
        <v>181</v>
      </c>
    </row>
    <row r="685" spans="2:65" s="13" customFormat="1" ht="11.25" x14ac:dyDescent="0.2">
      <c r="B685" s="159"/>
      <c r="D685" s="138" t="s">
        <v>330</v>
      </c>
      <c r="E685" s="160" t="s">
        <v>19</v>
      </c>
      <c r="F685" s="161" t="s">
        <v>2263</v>
      </c>
      <c r="H685" s="162">
        <v>20.71</v>
      </c>
      <c r="I685" s="163"/>
      <c r="L685" s="159"/>
      <c r="M685" s="164"/>
      <c r="T685" s="165"/>
      <c r="AT685" s="160" t="s">
        <v>330</v>
      </c>
      <c r="AU685" s="160" t="s">
        <v>79</v>
      </c>
      <c r="AV685" s="13" t="s">
        <v>79</v>
      </c>
      <c r="AW685" s="13" t="s">
        <v>31</v>
      </c>
      <c r="AX685" s="13" t="s">
        <v>69</v>
      </c>
      <c r="AY685" s="160" t="s">
        <v>181</v>
      </c>
    </row>
    <row r="686" spans="2:65" s="14" customFormat="1" ht="11.25" x14ac:dyDescent="0.2">
      <c r="B686" s="166"/>
      <c r="D686" s="138" t="s">
        <v>330</v>
      </c>
      <c r="E686" s="167" t="s">
        <v>19</v>
      </c>
      <c r="F686" s="168" t="s">
        <v>333</v>
      </c>
      <c r="H686" s="169">
        <v>81.599999999999994</v>
      </c>
      <c r="I686" s="170"/>
      <c r="L686" s="166"/>
      <c r="M686" s="171"/>
      <c r="T686" s="172"/>
      <c r="AT686" s="167" t="s">
        <v>330</v>
      </c>
      <c r="AU686" s="167" t="s">
        <v>79</v>
      </c>
      <c r="AV686" s="14" t="s">
        <v>187</v>
      </c>
      <c r="AW686" s="14" t="s">
        <v>31</v>
      </c>
      <c r="AX686" s="14" t="s">
        <v>77</v>
      </c>
      <c r="AY686" s="167" t="s">
        <v>181</v>
      </c>
    </row>
    <row r="687" spans="2:65" s="1" customFormat="1" ht="16.5" customHeight="1" x14ac:dyDescent="0.2">
      <c r="B687" s="32"/>
      <c r="C687" s="125" t="s">
        <v>960</v>
      </c>
      <c r="D687" s="125" t="s">
        <v>182</v>
      </c>
      <c r="E687" s="126" t="s">
        <v>2264</v>
      </c>
      <c r="F687" s="127" t="s">
        <v>2265</v>
      </c>
      <c r="G687" s="128" t="s">
        <v>510</v>
      </c>
      <c r="H687" s="129">
        <v>60.89</v>
      </c>
      <c r="I687" s="130"/>
      <c r="J687" s="131">
        <f>ROUND(I687*H687,2)</f>
        <v>0</v>
      </c>
      <c r="K687" s="127" t="s">
        <v>327</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963</v>
      </c>
    </row>
    <row r="688" spans="2:65" s="1" customFormat="1" ht="11.25" x14ac:dyDescent="0.2">
      <c r="B688" s="32"/>
      <c r="D688" s="151" t="s">
        <v>328</v>
      </c>
      <c r="F688" s="152" t="s">
        <v>2266</v>
      </c>
      <c r="I688" s="140"/>
      <c r="L688" s="32"/>
      <c r="M688" s="141"/>
      <c r="T688" s="53"/>
      <c r="AT688" s="17" t="s">
        <v>328</v>
      </c>
      <c r="AU688" s="17" t="s">
        <v>79</v>
      </c>
    </row>
    <row r="689" spans="2:65" s="12" customFormat="1" ht="11.25" x14ac:dyDescent="0.2">
      <c r="B689" s="153"/>
      <c r="D689" s="138" t="s">
        <v>330</v>
      </c>
      <c r="E689" s="154" t="s">
        <v>19</v>
      </c>
      <c r="F689" s="155" t="s">
        <v>2267</v>
      </c>
      <c r="H689" s="154" t="s">
        <v>19</v>
      </c>
      <c r="I689" s="156"/>
      <c r="L689" s="153"/>
      <c r="M689" s="157"/>
      <c r="T689" s="158"/>
      <c r="AT689" s="154" t="s">
        <v>330</v>
      </c>
      <c r="AU689" s="154" t="s">
        <v>79</v>
      </c>
      <c r="AV689" s="12" t="s">
        <v>77</v>
      </c>
      <c r="AW689" s="12" t="s">
        <v>31</v>
      </c>
      <c r="AX689" s="12" t="s">
        <v>69</v>
      </c>
      <c r="AY689" s="154" t="s">
        <v>181</v>
      </c>
    </row>
    <row r="690" spans="2:65" s="13" customFormat="1" ht="11.25" x14ac:dyDescent="0.2">
      <c r="B690" s="159"/>
      <c r="D690" s="138" t="s">
        <v>330</v>
      </c>
      <c r="E690" s="160" t="s">
        <v>19</v>
      </c>
      <c r="F690" s="161" t="s">
        <v>2268</v>
      </c>
      <c r="H690" s="162">
        <v>43.72</v>
      </c>
      <c r="I690" s="163"/>
      <c r="L690" s="159"/>
      <c r="M690" s="164"/>
      <c r="T690" s="165"/>
      <c r="AT690" s="160" t="s">
        <v>330</v>
      </c>
      <c r="AU690" s="160" t="s">
        <v>79</v>
      </c>
      <c r="AV690" s="13" t="s">
        <v>79</v>
      </c>
      <c r="AW690" s="13" t="s">
        <v>31</v>
      </c>
      <c r="AX690" s="13" t="s">
        <v>69</v>
      </c>
      <c r="AY690" s="160" t="s">
        <v>181</v>
      </c>
    </row>
    <row r="691" spans="2:65" s="13" customFormat="1" ht="11.25" x14ac:dyDescent="0.2">
      <c r="B691" s="159"/>
      <c r="D691" s="138" t="s">
        <v>330</v>
      </c>
      <c r="E691" s="160" t="s">
        <v>19</v>
      </c>
      <c r="F691" s="161" t="s">
        <v>2269</v>
      </c>
      <c r="H691" s="162">
        <v>17.170000000000002</v>
      </c>
      <c r="I691" s="163"/>
      <c r="L691" s="159"/>
      <c r="M691" s="164"/>
      <c r="T691" s="165"/>
      <c r="AT691" s="160" t="s">
        <v>330</v>
      </c>
      <c r="AU691" s="160" t="s">
        <v>79</v>
      </c>
      <c r="AV691" s="13" t="s">
        <v>79</v>
      </c>
      <c r="AW691" s="13" t="s">
        <v>31</v>
      </c>
      <c r="AX691" s="13" t="s">
        <v>69</v>
      </c>
      <c r="AY691" s="160" t="s">
        <v>181</v>
      </c>
    </row>
    <row r="692" spans="2:65" s="14" customFormat="1" ht="11.25" x14ac:dyDescent="0.2">
      <c r="B692" s="166"/>
      <c r="D692" s="138" t="s">
        <v>330</v>
      </c>
      <c r="E692" s="167" t="s">
        <v>19</v>
      </c>
      <c r="F692" s="168" t="s">
        <v>333</v>
      </c>
      <c r="H692" s="169">
        <v>60.89</v>
      </c>
      <c r="I692" s="170"/>
      <c r="L692" s="166"/>
      <c r="M692" s="171"/>
      <c r="T692" s="172"/>
      <c r="AT692" s="167" t="s">
        <v>330</v>
      </c>
      <c r="AU692" s="167" t="s">
        <v>79</v>
      </c>
      <c r="AV692" s="14" t="s">
        <v>187</v>
      </c>
      <c r="AW692" s="14" t="s">
        <v>31</v>
      </c>
      <c r="AX692" s="14" t="s">
        <v>77</v>
      </c>
      <c r="AY692" s="167" t="s">
        <v>181</v>
      </c>
    </row>
    <row r="693" spans="2:65" s="1" customFormat="1" ht="16.5" customHeight="1" x14ac:dyDescent="0.2">
      <c r="B693" s="32"/>
      <c r="C693" s="125" t="s">
        <v>556</v>
      </c>
      <c r="D693" s="125" t="s">
        <v>182</v>
      </c>
      <c r="E693" s="126" t="s">
        <v>2270</v>
      </c>
      <c r="F693" s="127" t="s">
        <v>2271</v>
      </c>
      <c r="G693" s="128" t="s">
        <v>510</v>
      </c>
      <c r="H693" s="129">
        <v>60.89</v>
      </c>
      <c r="I693" s="130"/>
      <c r="J693" s="131">
        <f>ROUND(I693*H693,2)</f>
        <v>0</v>
      </c>
      <c r="K693" s="127" t="s">
        <v>327</v>
      </c>
      <c r="L693" s="32"/>
      <c r="M693" s="132" t="s">
        <v>19</v>
      </c>
      <c r="N693" s="133" t="s">
        <v>40</v>
      </c>
      <c r="P693" s="134">
        <f>O693*H693</f>
        <v>0</v>
      </c>
      <c r="Q693" s="134">
        <v>0</v>
      </c>
      <c r="R693" s="134">
        <f>Q693*H693</f>
        <v>0</v>
      </c>
      <c r="S693" s="134">
        <v>0</v>
      </c>
      <c r="T693" s="135">
        <f>S693*H693</f>
        <v>0</v>
      </c>
      <c r="AR693" s="136" t="s">
        <v>187</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187</v>
      </c>
      <c r="BM693" s="136" t="s">
        <v>971</v>
      </c>
    </row>
    <row r="694" spans="2:65" s="1" customFormat="1" ht="11.25" x14ac:dyDescent="0.2">
      <c r="B694" s="32"/>
      <c r="D694" s="151" t="s">
        <v>328</v>
      </c>
      <c r="F694" s="152" t="s">
        <v>2272</v>
      </c>
      <c r="I694" s="140"/>
      <c r="L694" s="32"/>
      <c r="M694" s="141"/>
      <c r="T694" s="53"/>
      <c r="AT694" s="17" t="s">
        <v>328</v>
      </c>
      <c r="AU694" s="17" t="s">
        <v>79</v>
      </c>
    </row>
    <row r="695" spans="2:65" s="12" customFormat="1" ht="11.25" x14ac:dyDescent="0.2">
      <c r="B695" s="153"/>
      <c r="D695" s="138" t="s">
        <v>330</v>
      </c>
      <c r="E695" s="154" t="s">
        <v>19</v>
      </c>
      <c r="F695" s="155" t="s">
        <v>2273</v>
      </c>
      <c r="H695" s="154" t="s">
        <v>19</v>
      </c>
      <c r="I695" s="156"/>
      <c r="L695" s="153"/>
      <c r="M695" s="157"/>
      <c r="T695" s="158"/>
      <c r="AT695" s="154" t="s">
        <v>330</v>
      </c>
      <c r="AU695" s="154" t="s">
        <v>79</v>
      </c>
      <c r="AV695" s="12" t="s">
        <v>77</v>
      </c>
      <c r="AW695" s="12" t="s">
        <v>31</v>
      </c>
      <c r="AX695" s="12" t="s">
        <v>69</v>
      </c>
      <c r="AY695" s="154" t="s">
        <v>181</v>
      </c>
    </row>
    <row r="696" spans="2:65" s="13" customFormat="1" ht="11.25" x14ac:dyDescent="0.2">
      <c r="B696" s="159"/>
      <c r="D696" s="138" t="s">
        <v>330</v>
      </c>
      <c r="E696" s="160" t="s">
        <v>19</v>
      </c>
      <c r="F696" s="161" t="s">
        <v>2274</v>
      </c>
      <c r="H696" s="162">
        <v>43.72</v>
      </c>
      <c r="I696" s="163"/>
      <c r="L696" s="159"/>
      <c r="M696" s="164"/>
      <c r="T696" s="165"/>
      <c r="AT696" s="160" t="s">
        <v>330</v>
      </c>
      <c r="AU696" s="160" t="s">
        <v>79</v>
      </c>
      <c r="AV696" s="13" t="s">
        <v>79</v>
      </c>
      <c r="AW696" s="13" t="s">
        <v>31</v>
      </c>
      <c r="AX696" s="13" t="s">
        <v>69</v>
      </c>
      <c r="AY696" s="160" t="s">
        <v>181</v>
      </c>
    </row>
    <row r="697" spans="2:65" s="13" customFormat="1" ht="11.25" x14ac:dyDescent="0.2">
      <c r="B697" s="159"/>
      <c r="D697" s="138" t="s">
        <v>330</v>
      </c>
      <c r="E697" s="160" t="s">
        <v>19</v>
      </c>
      <c r="F697" s="161" t="s">
        <v>2275</v>
      </c>
      <c r="H697" s="162">
        <v>17.170000000000002</v>
      </c>
      <c r="I697" s="163"/>
      <c r="L697" s="159"/>
      <c r="M697" s="164"/>
      <c r="T697" s="165"/>
      <c r="AT697" s="160" t="s">
        <v>330</v>
      </c>
      <c r="AU697" s="160" t="s">
        <v>79</v>
      </c>
      <c r="AV697" s="13" t="s">
        <v>79</v>
      </c>
      <c r="AW697" s="13" t="s">
        <v>31</v>
      </c>
      <c r="AX697" s="13" t="s">
        <v>69</v>
      </c>
      <c r="AY697" s="160" t="s">
        <v>181</v>
      </c>
    </row>
    <row r="698" spans="2:65" s="14" customFormat="1" ht="11.25" x14ac:dyDescent="0.2">
      <c r="B698" s="166"/>
      <c r="D698" s="138" t="s">
        <v>330</v>
      </c>
      <c r="E698" s="167" t="s">
        <v>19</v>
      </c>
      <c r="F698" s="168" t="s">
        <v>333</v>
      </c>
      <c r="H698" s="169">
        <v>60.89</v>
      </c>
      <c r="I698" s="170"/>
      <c r="L698" s="166"/>
      <c r="M698" s="171"/>
      <c r="T698" s="172"/>
      <c r="AT698" s="167" t="s">
        <v>330</v>
      </c>
      <c r="AU698" s="167" t="s">
        <v>79</v>
      </c>
      <c r="AV698" s="14" t="s">
        <v>187</v>
      </c>
      <c r="AW698" s="14" t="s">
        <v>31</v>
      </c>
      <c r="AX698" s="14" t="s">
        <v>77</v>
      </c>
      <c r="AY698" s="167" t="s">
        <v>181</v>
      </c>
    </row>
    <row r="699" spans="2:65" s="1" customFormat="1" ht="16.5" customHeight="1" x14ac:dyDescent="0.2">
      <c r="B699" s="32"/>
      <c r="C699" s="125" t="s">
        <v>975</v>
      </c>
      <c r="D699" s="125" t="s">
        <v>182</v>
      </c>
      <c r="E699" s="126" t="s">
        <v>2276</v>
      </c>
      <c r="F699" s="127" t="s">
        <v>2277</v>
      </c>
      <c r="G699" s="128" t="s">
        <v>510</v>
      </c>
      <c r="H699" s="129">
        <v>20.71</v>
      </c>
      <c r="I699" s="130"/>
      <c r="J699" s="131">
        <f>ROUND(I699*H699,2)</f>
        <v>0</v>
      </c>
      <c r="K699" s="127" t="s">
        <v>327</v>
      </c>
      <c r="L699" s="32"/>
      <c r="M699" s="132" t="s">
        <v>19</v>
      </c>
      <c r="N699" s="133" t="s">
        <v>40</v>
      </c>
      <c r="P699" s="134">
        <f>O699*H699</f>
        <v>0</v>
      </c>
      <c r="Q699" s="134">
        <v>0</v>
      </c>
      <c r="R699" s="134">
        <f>Q699*H699</f>
        <v>0</v>
      </c>
      <c r="S699" s="134">
        <v>0</v>
      </c>
      <c r="T699" s="135">
        <f>S699*H699</f>
        <v>0</v>
      </c>
      <c r="AR699" s="136" t="s">
        <v>187</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187</v>
      </c>
      <c r="BM699" s="136" t="s">
        <v>978</v>
      </c>
    </row>
    <row r="700" spans="2:65" s="1" customFormat="1" ht="11.25" x14ac:dyDescent="0.2">
      <c r="B700" s="32"/>
      <c r="D700" s="151" t="s">
        <v>328</v>
      </c>
      <c r="F700" s="152" t="s">
        <v>2278</v>
      </c>
      <c r="I700" s="140"/>
      <c r="L700" s="32"/>
      <c r="M700" s="141"/>
      <c r="T700" s="53"/>
      <c r="AT700" s="17" t="s">
        <v>328</v>
      </c>
      <c r="AU700" s="17" t="s">
        <v>79</v>
      </c>
    </row>
    <row r="701" spans="2:65" s="12" customFormat="1" ht="11.25" x14ac:dyDescent="0.2">
      <c r="B701" s="153"/>
      <c r="D701" s="138" t="s">
        <v>330</v>
      </c>
      <c r="E701" s="154" t="s">
        <v>19</v>
      </c>
      <c r="F701" s="155" t="s">
        <v>2279</v>
      </c>
      <c r="H701" s="154" t="s">
        <v>19</v>
      </c>
      <c r="I701" s="156"/>
      <c r="L701" s="153"/>
      <c r="M701" s="157"/>
      <c r="T701" s="158"/>
      <c r="AT701" s="154" t="s">
        <v>330</v>
      </c>
      <c r="AU701" s="154" t="s">
        <v>79</v>
      </c>
      <c r="AV701" s="12" t="s">
        <v>77</v>
      </c>
      <c r="AW701" s="12" t="s">
        <v>31</v>
      </c>
      <c r="AX701" s="12" t="s">
        <v>69</v>
      </c>
      <c r="AY701" s="154" t="s">
        <v>181</v>
      </c>
    </row>
    <row r="702" spans="2:65" s="13" customFormat="1" ht="11.25" x14ac:dyDescent="0.2">
      <c r="B702" s="159"/>
      <c r="D702" s="138" t="s">
        <v>330</v>
      </c>
      <c r="E702" s="160" t="s">
        <v>19</v>
      </c>
      <c r="F702" s="161" t="s">
        <v>2280</v>
      </c>
      <c r="H702" s="162">
        <v>20.71</v>
      </c>
      <c r="I702" s="163"/>
      <c r="L702" s="159"/>
      <c r="M702" s="164"/>
      <c r="T702" s="165"/>
      <c r="AT702" s="160" t="s">
        <v>330</v>
      </c>
      <c r="AU702" s="160" t="s">
        <v>79</v>
      </c>
      <c r="AV702" s="13" t="s">
        <v>79</v>
      </c>
      <c r="AW702" s="13" t="s">
        <v>31</v>
      </c>
      <c r="AX702" s="13" t="s">
        <v>69</v>
      </c>
      <c r="AY702" s="160" t="s">
        <v>181</v>
      </c>
    </row>
    <row r="703" spans="2:65" s="14" customFormat="1" ht="11.25" x14ac:dyDescent="0.2">
      <c r="B703" s="166"/>
      <c r="D703" s="138" t="s">
        <v>330</v>
      </c>
      <c r="E703" s="167" t="s">
        <v>19</v>
      </c>
      <c r="F703" s="168" t="s">
        <v>333</v>
      </c>
      <c r="H703" s="169">
        <v>20.71</v>
      </c>
      <c r="I703" s="170"/>
      <c r="L703" s="166"/>
      <c r="M703" s="171"/>
      <c r="T703" s="172"/>
      <c r="AT703" s="167" t="s">
        <v>330</v>
      </c>
      <c r="AU703" s="167" t="s">
        <v>79</v>
      </c>
      <c r="AV703" s="14" t="s">
        <v>187</v>
      </c>
      <c r="AW703" s="14" t="s">
        <v>31</v>
      </c>
      <c r="AX703" s="14" t="s">
        <v>77</v>
      </c>
      <c r="AY703" s="167" t="s">
        <v>181</v>
      </c>
    </row>
    <row r="704" spans="2:65" s="1" customFormat="1" ht="24.2" customHeight="1" x14ac:dyDescent="0.2">
      <c r="B704" s="32"/>
      <c r="C704" s="125" t="s">
        <v>560</v>
      </c>
      <c r="D704" s="125" t="s">
        <v>182</v>
      </c>
      <c r="E704" s="126" t="s">
        <v>2281</v>
      </c>
      <c r="F704" s="127" t="s">
        <v>2282</v>
      </c>
      <c r="G704" s="128" t="s">
        <v>510</v>
      </c>
      <c r="H704" s="129">
        <v>20.71</v>
      </c>
      <c r="I704" s="130"/>
      <c r="J704" s="131">
        <f>ROUND(I704*H704,2)</f>
        <v>0</v>
      </c>
      <c r="K704" s="127" t="s">
        <v>186</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984</v>
      </c>
    </row>
    <row r="705" spans="2:65" s="12" customFormat="1" ht="11.25" x14ac:dyDescent="0.2">
      <c r="B705" s="153"/>
      <c r="D705" s="138" t="s">
        <v>330</v>
      </c>
      <c r="E705" s="154" t="s">
        <v>19</v>
      </c>
      <c r="F705" s="155" t="s">
        <v>2283</v>
      </c>
      <c r="H705" s="154" t="s">
        <v>19</v>
      </c>
      <c r="I705" s="156"/>
      <c r="L705" s="153"/>
      <c r="M705" s="157"/>
      <c r="T705" s="158"/>
      <c r="AT705" s="154" t="s">
        <v>330</v>
      </c>
      <c r="AU705" s="154" t="s">
        <v>79</v>
      </c>
      <c r="AV705" s="12" t="s">
        <v>77</v>
      </c>
      <c r="AW705" s="12" t="s">
        <v>31</v>
      </c>
      <c r="AX705" s="12" t="s">
        <v>69</v>
      </c>
      <c r="AY705" s="154" t="s">
        <v>181</v>
      </c>
    </row>
    <row r="706" spans="2:65" s="13" customFormat="1" ht="11.25" x14ac:dyDescent="0.2">
      <c r="B706" s="159"/>
      <c r="D706" s="138" t="s">
        <v>330</v>
      </c>
      <c r="E706" s="160" t="s">
        <v>19</v>
      </c>
      <c r="F706" s="161" t="s">
        <v>2284</v>
      </c>
      <c r="H706" s="162">
        <v>20.71</v>
      </c>
      <c r="I706" s="163"/>
      <c r="L706" s="159"/>
      <c r="M706" s="164"/>
      <c r="T706" s="165"/>
      <c r="AT706" s="160" t="s">
        <v>330</v>
      </c>
      <c r="AU706" s="160" t="s">
        <v>79</v>
      </c>
      <c r="AV706" s="13" t="s">
        <v>79</v>
      </c>
      <c r="AW706" s="13" t="s">
        <v>31</v>
      </c>
      <c r="AX706" s="13" t="s">
        <v>69</v>
      </c>
      <c r="AY706" s="160" t="s">
        <v>181</v>
      </c>
    </row>
    <row r="707" spans="2:65" s="14" customFormat="1" ht="11.25" x14ac:dyDescent="0.2">
      <c r="B707" s="166"/>
      <c r="D707" s="138" t="s">
        <v>330</v>
      </c>
      <c r="E707" s="167" t="s">
        <v>19</v>
      </c>
      <c r="F707" s="168" t="s">
        <v>333</v>
      </c>
      <c r="H707" s="169">
        <v>20.71</v>
      </c>
      <c r="I707" s="170"/>
      <c r="L707" s="166"/>
      <c r="M707" s="171"/>
      <c r="T707" s="172"/>
      <c r="AT707" s="167" t="s">
        <v>330</v>
      </c>
      <c r="AU707" s="167" t="s">
        <v>79</v>
      </c>
      <c r="AV707" s="14" t="s">
        <v>187</v>
      </c>
      <c r="AW707" s="14" t="s">
        <v>31</v>
      </c>
      <c r="AX707" s="14" t="s">
        <v>77</v>
      </c>
      <c r="AY707" s="167" t="s">
        <v>181</v>
      </c>
    </row>
    <row r="708" spans="2:65" s="1" customFormat="1" ht="16.5" customHeight="1" x14ac:dyDescent="0.2">
      <c r="B708" s="32"/>
      <c r="C708" s="125" t="s">
        <v>990</v>
      </c>
      <c r="D708" s="125" t="s">
        <v>182</v>
      </c>
      <c r="E708" s="126" t="s">
        <v>2285</v>
      </c>
      <c r="F708" s="127" t="s">
        <v>2286</v>
      </c>
      <c r="G708" s="128" t="s">
        <v>510</v>
      </c>
      <c r="H708" s="129">
        <v>1576.3219999999999</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187</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187</v>
      </c>
      <c r="BM708" s="136" t="s">
        <v>993</v>
      </c>
    </row>
    <row r="709" spans="2:65" s="12" customFormat="1" ht="11.25" x14ac:dyDescent="0.2">
      <c r="B709" s="153"/>
      <c r="D709" s="138" t="s">
        <v>330</v>
      </c>
      <c r="E709" s="154" t="s">
        <v>19</v>
      </c>
      <c r="F709" s="155" t="s">
        <v>2287</v>
      </c>
      <c r="H709" s="154" t="s">
        <v>19</v>
      </c>
      <c r="I709" s="156"/>
      <c r="L709" s="153"/>
      <c r="M709" s="157"/>
      <c r="T709" s="158"/>
      <c r="AT709" s="154" t="s">
        <v>330</v>
      </c>
      <c r="AU709" s="154" t="s">
        <v>79</v>
      </c>
      <c r="AV709" s="12" t="s">
        <v>77</v>
      </c>
      <c r="AW709" s="12" t="s">
        <v>31</v>
      </c>
      <c r="AX709" s="12" t="s">
        <v>69</v>
      </c>
      <c r="AY709" s="154" t="s">
        <v>181</v>
      </c>
    </row>
    <row r="710" spans="2:65" s="13" customFormat="1" ht="11.25" x14ac:dyDescent="0.2">
      <c r="B710" s="159"/>
      <c r="D710" s="138" t="s">
        <v>330</v>
      </c>
      <c r="E710" s="160" t="s">
        <v>19</v>
      </c>
      <c r="F710" s="161" t="s">
        <v>2288</v>
      </c>
      <c r="H710" s="162">
        <v>1562</v>
      </c>
      <c r="I710" s="163"/>
      <c r="L710" s="159"/>
      <c r="M710" s="164"/>
      <c r="T710" s="165"/>
      <c r="AT710" s="160" t="s">
        <v>330</v>
      </c>
      <c r="AU710" s="160" t="s">
        <v>79</v>
      </c>
      <c r="AV710" s="13" t="s">
        <v>79</v>
      </c>
      <c r="AW710" s="13" t="s">
        <v>31</v>
      </c>
      <c r="AX710" s="13" t="s">
        <v>69</v>
      </c>
      <c r="AY710" s="160" t="s">
        <v>181</v>
      </c>
    </row>
    <row r="711" spans="2:65" s="13" customFormat="1" ht="11.25" x14ac:dyDescent="0.2">
      <c r="B711" s="159"/>
      <c r="D711" s="138" t="s">
        <v>330</v>
      </c>
      <c r="E711" s="160" t="s">
        <v>19</v>
      </c>
      <c r="F711" s="161" t="s">
        <v>2289</v>
      </c>
      <c r="H711" s="162">
        <v>14.321999999999999</v>
      </c>
      <c r="I711" s="163"/>
      <c r="L711" s="159"/>
      <c r="M711" s="164"/>
      <c r="T711" s="165"/>
      <c r="AT711" s="160" t="s">
        <v>330</v>
      </c>
      <c r="AU711" s="160" t="s">
        <v>79</v>
      </c>
      <c r="AV711" s="13" t="s">
        <v>79</v>
      </c>
      <c r="AW711" s="13" t="s">
        <v>31</v>
      </c>
      <c r="AX711" s="13" t="s">
        <v>69</v>
      </c>
      <c r="AY711" s="160" t="s">
        <v>181</v>
      </c>
    </row>
    <row r="712" spans="2:65" s="14" customFormat="1" ht="11.25" x14ac:dyDescent="0.2">
      <c r="B712" s="166"/>
      <c r="D712" s="138" t="s">
        <v>330</v>
      </c>
      <c r="E712" s="167" t="s">
        <v>19</v>
      </c>
      <c r="F712" s="168" t="s">
        <v>333</v>
      </c>
      <c r="H712" s="169">
        <v>1576.3219999999999</v>
      </c>
      <c r="I712" s="170"/>
      <c r="L712" s="166"/>
      <c r="M712" s="171"/>
      <c r="T712" s="172"/>
      <c r="AT712" s="167" t="s">
        <v>330</v>
      </c>
      <c r="AU712" s="167" t="s">
        <v>79</v>
      </c>
      <c r="AV712" s="14" t="s">
        <v>187</v>
      </c>
      <c r="AW712" s="14" t="s">
        <v>31</v>
      </c>
      <c r="AX712" s="14" t="s">
        <v>77</v>
      </c>
      <c r="AY712" s="167" t="s">
        <v>181</v>
      </c>
    </row>
    <row r="713" spans="2:65" s="1" customFormat="1" ht="16.5" customHeight="1" x14ac:dyDescent="0.2">
      <c r="B713" s="32"/>
      <c r="C713" s="125" t="s">
        <v>569</v>
      </c>
      <c r="D713" s="125" t="s">
        <v>182</v>
      </c>
      <c r="E713" s="126" t="s">
        <v>2290</v>
      </c>
      <c r="F713" s="127" t="s">
        <v>2291</v>
      </c>
      <c r="G713" s="128" t="s">
        <v>510</v>
      </c>
      <c r="H713" s="129">
        <v>245</v>
      </c>
      <c r="I713" s="130"/>
      <c r="J713" s="131">
        <f>ROUND(I713*H713,2)</f>
        <v>0</v>
      </c>
      <c r="K713" s="127" t="s">
        <v>327</v>
      </c>
      <c r="L713" s="32"/>
      <c r="M713" s="132" t="s">
        <v>19</v>
      </c>
      <c r="N713" s="133" t="s">
        <v>40</v>
      </c>
      <c r="P713" s="134">
        <f>O713*H713</f>
        <v>0</v>
      </c>
      <c r="Q713" s="134">
        <v>0</v>
      </c>
      <c r="R713" s="134">
        <f>Q713*H713</f>
        <v>0</v>
      </c>
      <c r="S713" s="134">
        <v>0</v>
      </c>
      <c r="T713" s="135">
        <f>S713*H713</f>
        <v>0</v>
      </c>
      <c r="AR713" s="136" t="s">
        <v>187</v>
      </c>
      <c r="AT713" s="136" t="s">
        <v>182</v>
      </c>
      <c r="AU713" s="136" t="s">
        <v>79</v>
      </c>
      <c r="AY713" s="17" t="s">
        <v>181</v>
      </c>
      <c r="BE713" s="137">
        <f>IF(N713="základní",J713,0)</f>
        <v>0</v>
      </c>
      <c r="BF713" s="137">
        <f>IF(N713="snížená",J713,0)</f>
        <v>0</v>
      </c>
      <c r="BG713" s="137">
        <f>IF(N713="zákl. přenesená",J713,0)</f>
        <v>0</v>
      </c>
      <c r="BH713" s="137">
        <f>IF(N713="sníž. přenesená",J713,0)</f>
        <v>0</v>
      </c>
      <c r="BI713" s="137">
        <f>IF(N713="nulová",J713,0)</f>
        <v>0</v>
      </c>
      <c r="BJ713" s="17" t="s">
        <v>77</v>
      </c>
      <c r="BK713" s="137">
        <f>ROUND(I713*H713,2)</f>
        <v>0</v>
      </c>
      <c r="BL713" s="17" t="s">
        <v>187</v>
      </c>
      <c r="BM713" s="136" t="s">
        <v>999</v>
      </c>
    </row>
    <row r="714" spans="2:65" s="1" customFormat="1" ht="11.25" x14ac:dyDescent="0.2">
      <c r="B714" s="32"/>
      <c r="D714" s="151" t="s">
        <v>328</v>
      </c>
      <c r="F714" s="152" t="s">
        <v>2292</v>
      </c>
      <c r="I714" s="140"/>
      <c r="L714" s="32"/>
      <c r="M714" s="141"/>
      <c r="T714" s="53"/>
      <c r="AT714" s="17" t="s">
        <v>328</v>
      </c>
      <c r="AU714" s="17" t="s">
        <v>79</v>
      </c>
    </row>
    <row r="715" spans="2:65" s="1" customFormat="1" ht="19.5" x14ac:dyDescent="0.2">
      <c r="B715" s="32"/>
      <c r="D715" s="138" t="s">
        <v>214</v>
      </c>
      <c r="F715" s="139" t="s">
        <v>2293</v>
      </c>
      <c r="I715" s="140"/>
      <c r="L715" s="32"/>
      <c r="M715" s="141"/>
      <c r="T715" s="53"/>
      <c r="AT715" s="17" t="s">
        <v>214</v>
      </c>
      <c r="AU715" s="17" t="s">
        <v>79</v>
      </c>
    </row>
    <row r="716" spans="2:65" s="12" customFormat="1" ht="11.25" x14ac:dyDescent="0.2">
      <c r="B716" s="153"/>
      <c r="D716" s="138" t="s">
        <v>330</v>
      </c>
      <c r="E716" s="154" t="s">
        <v>19</v>
      </c>
      <c r="F716" s="155" t="s">
        <v>2294</v>
      </c>
      <c r="H716" s="154" t="s">
        <v>19</v>
      </c>
      <c r="I716" s="156"/>
      <c r="L716" s="153"/>
      <c r="M716" s="157"/>
      <c r="T716" s="158"/>
      <c r="AT716" s="154" t="s">
        <v>330</v>
      </c>
      <c r="AU716" s="154" t="s">
        <v>79</v>
      </c>
      <c r="AV716" s="12" t="s">
        <v>77</v>
      </c>
      <c r="AW716" s="12" t="s">
        <v>31</v>
      </c>
      <c r="AX716" s="12" t="s">
        <v>69</v>
      </c>
      <c r="AY716" s="154" t="s">
        <v>181</v>
      </c>
    </row>
    <row r="717" spans="2:65" s="13" customFormat="1" ht="11.25" x14ac:dyDescent="0.2">
      <c r="B717" s="159"/>
      <c r="D717" s="138" t="s">
        <v>330</v>
      </c>
      <c r="E717" s="160" t="s">
        <v>19</v>
      </c>
      <c r="F717" s="161" t="s">
        <v>2295</v>
      </c>
      <c r="H717" s="162">
        <v>105</v>
      </c>
      <c r="I717" s="163"/>
      <c r="L717" s="159"/>
      <c r="M717" s="164"/>
      <c r="T717" s="165"/>
      <c r="AT717" s="160" t="s">
        <v>330</v>
      </c>
      <c r="AU717" s="160" t="s">
        <v>79</v>
      </c>
      <c r="AV717" s="13" t="s">
        <v>79</v>
      </c>
      <c r="AW717" s="13" t="s">
        <v>31</v>
      </c>
      <c r="AX717" s="13" t="s">
        <v>69</v>
      </c>
      <c r="AY717" s="160" t="s">
        <v>181</v>
      </c>
    </row>
    <row r="718" spans="2:65" s="13" customFormat="1" ht="11.25" x14ac:dyDescent="0.2">
      <c r="B718" s="159"/>
      <c r="D718" s="138" t="s">
        <v>330</v>
      </c>
      <c r="E718" s="160" t="s">
        <v>19</v>
      </c>
      <c r="F718" s="161" t="s">
        <v>2296</v>
      </c>
      <c r="H718" s="162">
        <v>140</v>
      </c>
      <c r="I718" s="163"/>
      <c r="L718" s="159"/>
      <c r="M718" s="164"/>
      <c r="T718" s="165"/>
      <c r="AT718" s="160" t="s">
        <v>330</v>
      </c>
      <c r="AU718" s="160" t="s">
        <v>79</v>
      </c>
      <c r="AV718" s="13" t="s">
        <v>79</v>
      </c>
      <c r="AW718" s="13" t="s">
        <v>31</v>
      </c>
      <c r="AX718" s="13" t="s">
        <v>69</v>
      </c>
      <c r="AY718" s="160" t="s">
        <v>181</v>
      </c>
    </row>
    <row r="719" spans="2:65" s="14" customFormat="1" ht="11.25" x14ac:dyDescent="0.2">
      <c r="B719" s="166"/>
      <c r="D719" s="138" t="s">
        <v>330</v>
      </c>
      <c r="E719" s="167" t="s">
        <v>19</v>
      </c>
      <c r="F719" s="168" t="s">
        <v>333</v>
      </c>
      <c r="H719" s="169">
        <v>245</v>
      </c>
      <c r="I719" s="170"/>
      <c r="L719" s="166"/>
      <c r="M719" s="171"/>
      <c r="T719" s="172"/>
      <c r="AT719" s="167" t="s">
        <v>330</v>
      </c>
      <c r="AU719" s="167" t="s">
        <v>79</v>
      </c>
      <c r="AV719" s="14" t="s">
        <v>187</v>
      </c>
      <c r="AW719" s="14" t="s">
        <v>31</v>
      </c>
      <c r="AX719" s="14" t="s">
        <v>77</v>
      </c>
      <c r="AY719" s="167" t="s">
        <v>181</v>
      </c>
    </row>
    <row r="720" spans="2:65" s="1" customFormat="1" ht="16.5" customHeight="1" x14ac:dyDescent="0.2">
      <c r="B720" s="32"/>
      <c r="C720" s="125" t="s">
        <v>1004</v>
      </c>
      <c r="D720" s="125" t="s">
        <v>182</v>
      </c>
      <c r="E720" s="126" t="s">
        <v>2297</v>
      </c>
      <c r="F720" s="127" t="s">
        <v>2298</v>
      </c>
      <c r="G720" s="128" t="s">
        <v>510</v>
      </c>
      <c r="H720" s="129">
        <v>250.77</v>
      </c>
      <c r="I720" s="130"/>
      <c r="J720" s="131">
        <f>ROUND(I720*H720,2)</f>
        <v>0</v>
      </c>
      <c r="K720" s="127" t="s">
        <v>327</v>
      </c>
      <c r="L720" s="32"/>
      <c r="M720" s="132" t="s">
        <v>19</v>
      </c>
      <c r="N720" s="133" t="s">
        <v>40</v>
      </c>
      <c r="P720" s="134">
        <f>O720*H720</f>
        <v>0</v>
      </c>
      <c r="Q720" s="134">
        <v>0</v>
      </c>
      <c r="R720" s="134">
        <f>Q720*H720</f>
        <v>0</v>
      </c>
      <c r="S720" s="134">
        <v>0</v>
      </c>
      <c r="T720" s="135">
        <f>S720*H720</f>
        <v>0</v>
      </c>
      <c r="AR720" s="136" t="s">
        <v>187</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187</v>
      </c>
      <c r="BM720" s="136" t="s">
        <v>1007</v>
      </c>
    </row>
    <row r="721" spans="2:65" s="1" customFormat="1" ht="11.25" x14ac:dyDescent="0.2">
      <c r="B721" s="32"/>
      <c r="D721" s="151" t="s">
        <v>328</v>
      </c>
      <c r="F721" s="152" t="s">
        <v>2299</v>
      </c>
      <c r="I721" s="140"/>
      <c r="L721" s="32"/>
      <c r="M721" s="141"/>
      <c r="T721" s="53"/>
      <c r="AT721" s="17" t="s">
        <v>328</v>
      </c>
      <c r="AU721" s="17" t="s">
        <v>79</v>
      </c>
    </row>
    <row r="722" spans="2:65" s="13" customFormat="1" ht="11.25" x14ac:dyDescent="0.2">
      <c r="B722" s="159"/>
      <c r="D722" s="138" t="s">
        <v>330</v>
      </c>
      <c r="E722" s="160" t="s">
        <v>19</v>
      </c>
      <c r="F722" s="161" t="s">
        <v>2300</v>
      </c>
      <c r="H722" s="162">
        <v>236.44800000000001</v>
      </c>
      <c r="I722" s="163"/>
      <c r="L722" s="159"/>
      <c r="M722" s="164"/>
      <c r="T722" s="165"/>
      <c r="AT722" s="160" t="s">
        <v>330</v>
      </c>
      <c r="AU722" s="160" t="s">
        <v>79</v>
      </c>
      <c r="AV722" s="13" t="s">
        <v>79</v>
      </c>
      <c r="AW722" s="13" t="s">
        <v>31</v>
      </c>
      <c r="AX722" s="13" t="s">
        <v>69</v>
      </c>
      <c r="AY722" s="160" t="s">
        <v>181</v>
      </c>
    </row>
    <row r="723" spans="2:65" s="13" customFormat="1" ht="11.25" x14ac:dyDescent="0.2">
      <c r="B723" s="159"/>
      <c r="D723" s="138" t="s">
        <v>330</v>
      </c>
      <c r="E723" s="160" t="s">
        <v>19</v>
      </c>
      <c r="F723" s="161" t="s">
        <v>2301</v>
      </c>
      <c r="H723" s="162">
        <v>14.321999999999999</v>
      </c>
      <c r="I723" s="163"/>
      <c r="L723" s="159"/>
      <c r="M723" s="164"/>
      <c r="T723" s="165"/>
      <c r="AT723" s="160" t="s">
        <v>330</v>
      </c>
      <c r="AU723" s="160" t="s">
        <v>79</v>
      </c>
      <c r="AV723" s="13" t="s">
        <v>79</v>
      </c>
      <c r="AW723" s="13" t="s">
        <v>31</v>
      </c>
      <c r="AX723" s="13" t="s">
        <v>69</v>
      </c>
      <c r="AY723" s="160" t="s">
        <v>181</v>
      </c>
    </row>
    <row r="724" spans="2:65" s="14" customFormat="1" ht="11.25" x14ac:dyDescent="0.2">
      <c r="B724" s="166"/>
      <c r="D724" s="138" t="s">
        <v>330</v>
      </c>
      <c r="E724" s="167" t="s">
        <v>19</v>
      </c>
      <c r="F724" s="168" t="s">
        <v>333</v>
      </c>
      <c r="H724" s="169">
        <v>250.77</v>
      </c>
      <c r="I724" s="170"/>
      <c r="L724" s="166"/>
      <c r="M724" s="171"/>
      <c r="T724" s="172"/>
      <c r="AT724" s="167" t="s">
        <v>330</v>
      </c>
      <c r="AU724" s="167" t="s">
        <v>79</v>
      </c>
      <c r="AV724" s="14" t="s">
        <v>187</v>
      </c>
      <c r="AW724" s="14" t="s">
        <v>31</v>
      </c>
      <c r="AX724" s="14" t="s">
        <v>77</v>
      </c>
      <c r="AY724" s="167" t="s">
        <v>181</v>
      </c>
    </row>
    <row r="725" spans="2:65" s="1" customFormat="1" ht="16.5" customHeight="1" x14ac:dyDescent="0.2">
      <c r="B725" s="32"/>
      <c r="C725" s="125" t="s">
        <v>578</v>
      </c>
      <c r="D725" s="125" t="s">
        <v>182</v>
      </c>
      <c r="E725" s="126" t="s">
        <v>2302</v>
      </c>
      <c r="F725" s="127" t="s">
        <v>2303</v>
      </c>
      <c r="G725" s="128" t="s">
        <v>510</v>
      </c>
      <c r="H725" s="129">
        <v>1562</v>
      </c>
      <c r="I725" s="130"/>
      <c r="J725" s="131">
        <f>ROUND(I725*H725,2)</f>
        <v>0</v>
      </c>
      <c r="K725" s="127" t="s">
        <v>186</v>
      </c>
      <c r="L725" s="32"/>
      <c r="M725" s="132" t="s">
        <v>19</v>
      </c>
      <c r="N725" s="133" t="s">
        <v>40</v>
      </c>
      <c r="P725" s="134">
        <f>O725*H725</f>
        <v>0</v>
      </c>
      <c r="Q725" s="134">
        <v>0</v>
      </c>
      <c r="R725" s="134">
        <f>Q725*H725</f>
        <v>0</v>
      </c>
      <c r="S725" s="134">
        <v>0</v>
      </c>
      <c r="T725" s="135">
        <f>S725*H725</f>
        <v>0</v>
      </c>
      <c r="AR725" s="136" t="s">
        <v>187</v>
      </c>
      <c r="AT725" s="136" t="s">
        <v>182</v>
      </c>
      <c r="AU725" s="136" t="s">
        <v>79</v>
      </c>
      <c r="AY725" s="17" t="s">
        <v>181</v>
      </c>
      <c r="BE725" s="137">
        <f>IF(N725="základní",J725,0)</f>
        <v>0</v>
      </c>
      <c r="BF725" s="137">
        <f>IF(N725="snížená",J725,0)</f>
        <v>0</v>
      </c>
      <c r="BG725" s="137">
        <f>IF(N725="zákl. přenesená",J725,0)</f>
        <v>0</v>
      </c>
      <c r="BH725" s="137">
        <f>IF(N725="sníž. přenesená",J725,0)</f>
        <v>0</v>
      </c>
      <c r="BI725" s="137">
        <f>IF(N725="nulová",J725,0)</f>
        <v>0</v>
      </c>
      <c r="BJ725" s="17" t="s">
        <v>77</v>
      </c>
      <c r="BK725" s="137">
        <f>ROUND(I725*H725,2)</f>
        <v>0</v>
      </c>
      <c r="BL725" s="17" t="s">
        <v>187</v>
      </c>
      <c r="BM725" s="136" t="s">
        <v>1219</v>
      </c>
    </row>
    <row r="726" spans="2:65" s="1" customFormat="1" ht="19.5" x14ac:dyDescent="0.2">
      <c r="B726" s="32"/>
      <c r="D726" s="138" t="s">
        <v>214</v>
      </c>
      <c r="F726" s="139" t="s">
        <v>2304</v>
      </c>
      <c r="I726" s="140"/>
      <c r="L726" s="32"/>
      <c r="M726" s="141"/>
      <c r="T726" s="53"/>
      <c r="AT726" s="17" t="s">
        <v>214</v>
      </c>
      <c r="AU726" s="17" t="s">
        <v>79</v>
      </c>
    </row>
    <row r="727" spans="2:65" s="12" customFormat="1" ht="11.25" x14ac:dyDescent="0.2">
      <c r="B727" s="153"/>
      <c r="D727" s="138" t="s">
        <v>330</v>
      </c>
      <c r="E727" s="154" t="s">
        <v>19</v>
      </c>
      <c r="F727" s="155" t="s">
        <v>2305</v>
      </c>
      <c r="H727" s="154" t="s">
        <v>19</v>
      </c>
      <c r="I727" s="156"/>
      <c r="L727" s="153"/>
      <c r="M727" s="157"/>
      <c r="T727" s="158"/>
      <c r="AT727" s="154" t="s">
        <v>330</v>
      </c>
      <c r="AU727" s="154" t="s">
        <v>79</v>
      </c>
      <c r="AV727" s="12" t="s">
        <v>77</v>
      </c>
      <c r="AW727" s="12" t="s">
        <v>31</v>
      </c>
      <c r="AX727" s="12" t="s">
        <v>69</v>
      </c>
      <c r="AY727" s="154" t="s">
        <v>181</v>
      </c>
    </row>
    <row r="728" spans="2:65" s="13" customFormat="1" ht="11.25" x14ac:dyDescent="0.2">
      <c r="B728" s="159"/>
      <c r="D728" s="138" t="s">
        <v>330</v>
      </c>
      <c r="E728" s="160" t="s">
        <v>19</v>
      </c>
      <c r="F728" s="161" t="s">
        <v>2306</v>
      </c>
      <c r="H728" s="162">
        <v>1562</v>
      </c>
      <c r="I728" s="163"/>
      <c r="L728" s="159"/>
      <c r="M728" s="164"/>
      <c r="T728" s="165"/>
      <c r="AT728" s="160" t="s">
        <v>330</v>
      </c>
      <c r="AU728" s="160" t="s">
        <v>79</v>
      </c>
      <c r="AV728" s="13" t="s">
        <v>79</v>
      </c>
      <c r="AW728" s="13" t="s">
        <v>31</v>
      </c>
      <c r="AX728" s="13" t="s">
        <v>69</v>
      </c>
      <c r="AY728" s="160" t="s">
        <v>181</v>
      </c>
    </row>
    <row r="729" spans="2:65" s="14" customFormat="1" ht="11.25" x14ac:dyDescent="0.2">
      <c r="B729" s="166"/>
      <c r="D729" s="138" t="s">
        <v>330</v>
      </c>
      <c r="E729" s="167" t="s">
        <v>19</v>
      </c>
      <c r="F729" s="168" t="s">
        <v>333</v>
      </c>
      <c r="H729" s="169">
        <v>1562</v>
      </c>
      <c r="I729" s="170"/>
      <c r="L729" s="166"/>
      <c r="M729" s="171"/>
      <c r="T729" s="172"/>
      <c r="AT729" s="167" t="s">
        <v>330</v>
      </c>
      <c r="AU729" s="167" t="s">
        <v>79</v>
      </c>
      <c r="AV729" s="14" t="s">
        <v>187</v>
      </c>
      <c r="AW729" s="14" t="s">
        <v>31</v>
      </c>
      <c r="AX729" s="14" t="s">
        <v>77</v>
      </c>
      <c r="AY729" s="167" t="s">
        <v>181</v>
      </c>
    </row>
    <row r="730" spans="2:65" s="1" customFormat="1" ht="16.5" customHeight="1" x14ac:dyDescent="0.2">
      <c r="B730" s="32"/>
      <c r="C730" s="125" t="s">
        <v>1010</v>
      </c>
      <c r="D730" s="125" t="s">
        <v>182</v>
      </c>
      <c r="E730" s="126" t="s">
        <v>2307</v>
      </c>
      <c r="F730" s="127" t="s">
        <v>2308</v>
      </c>
      <c r="G730" s="128" t="s">
        <v>510</v>
      </c>
      <c r="H730" s="129">
        <v>1562</v>
      </c>
      <c r="I730" s="130"/>
      <c r="J730" s="131">
        <f>ROUND(I730*H730,2)</f>
        <v>0</v>
      </c>
      <c r="K730" s="127" t="s">
        <v>186</v>
      </c>
      <c r="L730" s="32"/>
      <c r="M730" s="132" t="s">
        <v>19</v>
      </c>
      <c r="N730" s="133" t="s">
        <v>40</v>
      </c>
      <c r="P730" s="134">
        <f>O730*H730</f>
        <v>0</v>
      </c>
      <c r="Q730" s="134">
        <v>0</v>
      </c>
      <c r="R730" s="134">
        <f>Q730*H730</f>
        <v>0</v>
      </c>
      <c r="S730" s="134">
        <v>0</v>
      </c>
      <c r="T730" s="135">
        <f>S730*H730</f>
        <v>0</v>
      </c>
      <c r="AR730" s="136" t="s">
        <v>187</v>
      </c>
      <c r="AT730" s="136" t="s">
        <v>182</v>
      </c>
      <c r="AU730" s="136" t="s">
        <v>79</v>
      </c>
      <c r="AY730" s="17" t="s">
        <v>181</v>
      </c>
      <c r="BE730" s="137">
        <f>IF(N730="základní",J730,0)</f>
        <v>0</v>
      </c>
      <c r="BF730" s="137">
        <f>IF(N730="snížená",J730,0)</f>
        <v>0</v>
      </c>
      <c r="BG730" s="137">
        <f>IF(N730="zákl. přenesená",J730,0)</f>
        <v>0</v>
      </c>
      <c r="BH730" s="137">
        <f>IF(N730="sníž. přenesená",J730,0)</f>
        <v>0</v>
      </c>
      <c r="BI730" s="137">
        <f>IF(N730="nulová",J730,0)</f>
        <v>0</v>
      </c>
      <c r="BJ730" s="17" t="s">
        <v>77</v>
      </c>
      <c r="BK730" s="137">
        <f>ROUND(I730*H730,2)</f>
        <v>0</v>
      </c>
      <c r="BL730" s="17" t="s">
        <v>187</v>
      </c>
      <c r="BM730" s="136" t="s">
        <v>784</v>
      </c>
    </row>
    <row r="731" spans="2:65" s="12" customFormat="1" ht="11.25" x14ac:dyDescent="0.2">
      <c r="B731" s="153"/>
      <c r="D731" s="138" t="s">
        <v>330</v>
      </c>
      <c r="E731" s="154" t="s">
        <v>19</v>
      </c>
      <c r="F731" s="155" t="s">
        <v>2273</v>
      </c>
      <c r="H731" s="154" t="s">
        <v>19</v>
      </c>
      <c r="I731" s="156"/>
      <c r="L731" s="153"/>
      <c r="M731" s="157"/>
      <c r="T731" s="158"/>
      <c r="AT731" s="154" t="s">
        <v>330</v>
      </c>
      <c r="AU731" s="154" t="s">
        <v>79</v>
      </c>
      <c r="AV731" s="12" t="s">
        <v>77</v>
      </c>
      <c r="AW731" s="12" t="s">
        <v>31</v>
      </c>
      <c r="AX731" s="12" t="s">
        <v>69</v>
      </c>
      <c r="AY731" s="154" t="s">
        <v>181</v>
      </c>
    </row>
    <row r="732" spans="2:65" s="13" customFormat="1" ht="11.25" x14ac:dyDescent="0.2">
      <c r="B732" s="159"/>
      <c r="D732" s="138" t="s">
        <v>330</v>
      </c>
      <c r="E732" s="160" t="s">
        <v>19</v>
      </c>
      <c r="F732" s="161" t="s">
        <v>2309</v>
      </c>
      <c r="H732" s="162">
        <v>1562</v>
      </c>
      <c r="I732" s="163"/>
      <c r="L732" s="159"/>
      <c r="M732" s="164"/>
      <c r="T732" s="165"/>
      <c r="AT732" s="160" t="s">
        <v>330</v>
      </c>
      <c r="AU732" s="160" t="s">
        <v>79</v>
      </c>
      <c r="AV732" s="13" t="s">
        <v>79</v>
      </c>
      <c r="AW732" s="13" t="s">
        <v>31</v>
      </c>
      <c r="AX732" s="13" t="s">
        <v>69</v>
      </c>
      <c r="AY732" s="160" t="s">
        <v>181</v>
      </c>
    </row>
    <row r="733" spans="2:65" s="14" customFormat="1" ht="11.25" x14ac:dyDescent="0.2">
      <c r="B733" s="166"/>
      <c r="D733" s="138" t="s">
        <v>330</v>
      </c>
      <c r="E733" s="167" t="s">
        <v>19</v>
      </c>
      <c r="F733" s="168" t="s">
        <v>333</v>
      </c>
      <c r="H733" s="169">
        <v>1562</v>
      </c>
      <c r="I733" s="170"/>
      <c r="L733" s="166"/>
      <c r="M733" s="171"/>
      <c r="T733" s="172"/>
      <c r="AT733" s="167" t="s">
        <v>330</v>
      </c>
      <c r="AU733" s="167" t="s">
        <v>79</v>
      </c>
      <c r="AV733" s="14" t="s">
        <v>187</v>
      </c>
      <c r="AW733" s="14" t="s">
        <v>31</v>
      </c>
      <c r="AX733" s="14" t="s">
        <v>77</v>
      </c>
      <c r="AY733" s="167" t="s">
        <v>181</v>
      </c>
    </row>
    <row r="734" spans="2:65" s="1" customFormat="1" ht="24.2" customHeight="1" x14ac:dyDescent="0.2">
      <c r="B734" s="32"/>
      <c r="C734" s="125" t="s">
        <v>587</v>
      </c>
      <c r="D734" s="125" t="s">
        <v>182</v>
      </c>
      <c r="E734" s="126" t="s">
        <v>2310</v>
      </c>
      <c r="F734" s="127" t="s">
        <v>2311</v>
      </c>
      <c r="G734" s="128" t="s">
        <v>510</v>
      </c>
      <c r="H734" s="129">
        <v>1576.32</v>
      </c>
      <c r="I734" s="130"/>
      <c r="J734" s="131">
        <f>ROUND(I734*H734,2)</f>
        <v>0</v>
      </c>
      <c r="K734" s="127" t="s">
        <v>186</v>
      </c>
      <c r="L734" s="32"/>
      <c r="M734" s="132" t="s">
        <v>19</v>
      </c>
      <c r="N734" s="133" t="s">
        <v>40</v>
      </c>
      <c r="P734" s="134">
        <f>O734*H734</f>
        <v>0</v>
      </c>
      <c r="Q734" s="134">
        <v>0</v>
      </c>
      <c r="R734" s="134">
        <f>Q734*H734</f>
        <v>0</v>
      </c>
      <c r="S734" s="134">
        <v>0</v>
      </c>
      <c r="T734" s="135">
        <f>S734*H734</f>
        <v>0</v>
      </c>
      <c r="AR734" s="136" t="s">
        <v>187</v>
      </c>
      <c r="AT734" s="136" t="s">
        <v>182</v>
      </c>
      <c r="AU734" s="136" t="s">
        <v>79</v>
      </c>
      <c r="AY734" s="17" t="s">
        <v>181</v>
      </c>
      <c r="BE734" s="137">
        <f>IF(N734="základní",J734,0)</f>
        <v>0</v>
      </c>
      <c r="BF734" s="137">
        <f>IF(N734="snížená",J734,0)</f>
        <v>0</v>
      </c>
      <c r="BG734" s="137">
        <f>IF(N734="zákl. přenesená",J734,0)</f>
        <v>0</v>
      </c>
      <c r="BH734" s="137">
        <f>IF(N734="sníž. přenesená",J734,0)</f>
        <v>0</v>
      </c>
      <c r="BI734" s="137">
        <f>IF(N734="nulová",J734,0)</f>
        <v>0</v>
      </c>
      <c r="BJ734" s="17" t="s">
        <v>77</v>
      </c>
      <c r="BK734" s="137">
        <f>ROUND(I734*H734,2)</f>
        <v>0</v>
      </c>
      <c r="BL734" s="17" t="s">
        <v>187</v>
      </c>
      <c r="BM734" s="136" t="s">
        <v>1225</v>
      </c>
    </row>
    <row r="735" spans="2:65" s="1" customFormat="1" ht="48.75" x14ac:dyDescent="0.2">
      <c r="B735" s="32"/>
      <c r="D735" s="138" t="s">
        <v>214</v>
      </c>
      <c r="F735" s="139" t="s">
        <v>2312</v>
      </c>
      <c r="I735" s="140"/>
      <c r="L735" s="32"/>
      <c r="M735" s="141"/>
      <c r="T735" s="53"/>
      <c r="AT735" s="17" t="s">
        <v>214</v>
      </c>
      <c r="AU735" s="17" t="s">
        <v>79</v>
      </c>
    </row>
    <row r="736" spans="2:65" s="13" customFormat="1" ht="11.25" x14ac:dyDescent="0.2">
      <c r="B736" s="159"/>
      <c r="D736" s="138" t="s">
        <v>330</v>
      </c>
      <c r="E736" s="160" t="s">
        <v>19</v>
      </c>
      <c r="F736" s="161" t="s">
        <v>2313</v>
      </c>
      <c r="H736" s="162">
        <v>1576.32</v>
      </c>
      <c r="I736" s="163"/>
      <c r="L736" s="159"/>
      <c r="M736" s="164"/>
      <c r="T736" s="165"/>
      <c r="AT736" s="160" t="s">
        <v>330</v>
      </c>
      <c r="AU736" s="160" t="s">
        <v>79</v>
      </c>
      <c r="AV736" s="13" t="s">
        <v>79</v>
      </c>
      <c r="AW736" s="13" t="s">
        <v>31</v>
      </c>
      <c r="AX736" s="13" t="s">
        <v>69</v>
      </c>
      <c r="AY736" s="160" t="s">
        <v>181</v>
      </c>
    </row>
    <row r="737" spans="2:65" s="14" customFormat="1" ht="11.25" x14ac:dyDescent="0.2">
      <c r="B737" s="166"/>
      <c r="D737" s="138" t="s">
        <v>330</v>
      </c>
      <c r="E737" s="167" t="s">
        <v>19</v>
      </c>
      <c r="F737" s="168" t="s">
        <v>333</v>
      </c>
      <c r="H737" s="169">
        <v>1576.32</v>
      </c>
      <c r="I737" s="170"/>
      <c r="L737" s="166"/>
      <c r="M737" s="171"/>
      <c r="T737" s="172"/>
      <c r="AT737" s="167" t="s">
        <v>330</v>
      </c>
      <c r="AU737" s="167" t="s">
        <v>79</v>
      </c>
      <c r="AV737" s="14" t="s">
        <v>187</v>
      </c>
      <c r="AW737" s="14" t="s">
        <v>31</v>
      </c>
      <c r="AX737" s="14" t="s">
        <v>77</v>
      </c>
      <c r="AY737" s="167" t="s">
        <v>181</v>
      </c>
    </row>
    <row r="738" spans="2:65" s="1" customFormat="1" ht="16.5" customHeight="1" x14ac:dyDescent="0.2">
      <c r="B738" s="32"/>
      <c r="C738" s="125" t="s">
        <v>1050</v>
      </c>
      <c r="D738" s="125" t="s">
        <v>182</v>
      </c>
      <c r="E738" s="126" t="s">
        <v>2314</v>
      </c>
      <c r="F738" s="127" t="s">
        <v>2315</v>
      </c>
      <c r="G738" s="128" t="s">
        <v>510</v>
      </c>
      <c r="H738" s="129">
        <v>14.321999999999999</v>
      </c>
      <c r="I738" s="130"/>
      <c r="J738" s="131">
        <f>ROUND(I738*H738,2)</f>
        <v>0</v>
      </c>
      <c r="K738" s="127" t="s">
        <v>327</v>
      </c>
      <c r="L738" s="32"/>
      <c r="M738" s="132" t="s">
        <v>19</v>
      </c>
      <c r="N738" s="133" t="s">
        <v>40</v>
      </c>
      <c r="P738" s="134">
        <f>O738*H738</f>
        <v>0</v>
      </c>
      <c r="Q738" s="134">
        <v>0</v>
      </c>
      <c r="R738" s="134">
        <f>Q738*H738</f>
        <v>0</v>
      </c>
      <c r="S738" s="134">
        <v>0</v>
      </c>
      <c r="T738" s="135">
        <f>S738*H738</f>
        <v>0</v>
      </c>
      <c r="AR738" s="136" t="s">
        <v>187</v>
      </c>
      <c r="AT738" s="136" t="s">
        <v>182</v>
      </c>
      <c r="AU738" s="136" t="s">
        <v>79</v>
      </c>
      <c r="AY738" s="17" t="s">
        <v>181</v>
      </c>
      <c r="BE738" s="137">
        <f>IF(N738="základní",J738,0)</f>
        <v>0</v>
      </c>
      <c r="BF738" s="137">
        <f>IF(N738="snížená",J738,0)</f>
        <v>0</v>
      </c>
      <c r="BG738" s="137">
        <f>IF(N738="zákl. přenesená",J738,0)</f>
        <v>0</v>
      </c>
      <c r="BH738" s="137">
        <f>IF(N738="sníž. přenesená",J738,0)</f>
        <v>0</v>
      </c>
      <c r="BI738" s="137">
        <f>IF(N738="nulová",J738,0)</f>
        <v>0</v>
      </c>
      <c r="BJ738" s="17" t="s">
        <v>77</v>
      </c>
      <c r="BK738" s="137">
        <f>ROUND(I738*H738,2)</f>
        <v>0</v>
      </c>
      <c r="BL738" s="17" t="s">
        <v>187</v>
      </c>
      <c r="BM738" s="136" t="s">
        <v>1054</v>
      </c>
    </row>
    <row r="739" spans="2:65" s="1" customFormat="1" ht="11.25" x14ac:dyDescent="0.2">
      <c r="B739" s="32"/>
      <c r="D739" s="151" t="s">
        <v>328</v>
      </c>
      <c r="F739" s="152" t="s">
        <v>2316</v>
      </c>
      <c r="I739" s="140"/>
      <c r="L739" s="32"/>
      <c r="M739" s="141"/>
      <c r="T739" s="53"/>
      <c r="AT739" s="17" t="s">
        <v>328</v>
      </c>
      <c r="AU739" s="17" t="s">
        <v>79</v>
      </c>
    </row>
    <row r="740" spans="2:65" s="12" customFormat="1" ht="11.25" x14ac:dyDescent="0.2">
      <c r="B740" s="153"/>
      <c r="D740" s="138" t="s">
        <v>330</v>
      </c>
      <c r="E740" s="154" t="s">
        <v>19</v>
      </c>
      <c r="F740" s="155" t="s">
        <v>2317</v>
      </c>
      <c r="H740" s="154" t="s">
        <v>19</v>
      </c>
      <c r="I740" s="156"/>
      <c r="L740" s="153"/>
      <c r="M740" s="157"/>
      <c r="T740" s="158"/>
      <c r="AT740" s="154" t="s">
        <v>330</v>
      </c>
      <c r="AU740" s="154" t="s">
        <v>79</v>
      </c>
      <c r="AV740" s="12" t="s">
        <v>77</v>
      </c>
      <c r="AW740" s="12" t="s">
        <v>31</v>
      </c>
      <c r="AX740" s="12" t="s">
        <v>69</v>
      </c>
      <c r="AY740" s="154" t="s">
        <v>181</v>
      </c>
    </row>
    <row r="741" spans="2:65" s="13" customFormat="1" ht="11.25" x14ac:dyDescent="0.2">
      <c r="B741" s="159"/>
      <c r="D741" s="138" t="s">
        <v>330</v>
      </c>
      <c r="E741" s="160" t="s">
        <v>19</v>
      </c>
      <c r="F741" s="161" t="s">
        <v>2318</v>
      </c>
      <c r="H741" s="162">
        <v>14.321999999999999</v>
      </c>
      <c r="I741" s="163"/>
      <c r="L741" s="159"/>
      <c r="M741" s="164"/>
      <c r="T741" s="165"/>
      <c r="AT741" s="160" t="s">
        <v>330</v>
      </c>
      <c r="AU741" s="160" t="s">
        <v>79</v>
      </c>
      <c r="AV741" s="13" t="s">
        <v>79</v>
      </c>
      <c r="AW741" s="13" t="s">
        <v>31</v>
      </c>
      <c r="AX741" s="13" t="s">
        <v>69</v>
      </c>
      <c r="AY741" s="160" t="s">
        <v>181</v>
      </c>
    </row>
    <row r="742" spans="2:65" s="14" customFormat="1" ht="11.25" x14ac:dyDescent="0.2">
      <c r="B742" s="166"/>
      <c r="D742" s="138" t="s">
        <v>330</v>
      </c>
      <c r="E742" s="167" t="s">
        <v>19</v>
      </c>
      <c r="F742" s="168" t="s">
        <v>333</v>
      </c>
      <c r="H742" s="169">
        <v>14.321999999999999</v>
      </c>
      <c r="I742" s="170"/>
      <c r="L742" s="166"/>
      <c r="M742" s="171"/>
      <c r="T742" s="172"/>
      <c r="AT742" s="167" t="s">
        <v>330</v>
      </c>
      <c r="AU742" s="167" t="s">
        <v>79</v>
      </c>
      <c r="AV742" s="14" t="s">
        <v>187</v>
      </c>
      <c r="AW742" s="14" t="s">
        <v>31</v>
      </c>
      <c r="AX742" s="14" t="s">
        <v>77</v>
      </c>
      <c r="AY742" s="167" t="s">
        <v>181</v>
      </c>
    </row>
    <row r="743" spans="2:65" s="1" customFormat="1" ht="24.2" customHeight="1" x14ac:dyDescent="0.2">
      <c r="B743" s="32"/>
      <c r="C743" s="125" t="s">
        <v>592</v>
      </c>
      <c r="D743" s="125" t="s">
        <v>182</v>
      </c>
      <c r="E743" s="126" t="s">
        <v>2319</v>
      </c>
      <c r="F743" s="127" t="s">
        <v>2320</v>
      </c>
      <c r="G743" s="128" t="s">
        <v>510</v>
      </c>
      <c r="H743" s="129">
        <v>14.321999999999999</v>
      </c>
      <c r="I743" s="130"/>
      <c r="J743" s="131">
        <f>ROUND(I743*H743,2)</f>
        <v>0</v>
      </c>
      <c r="K743" s="127" t="s">
        <v>186</v>
      </c>
      <c r="L743" s="32"/>
      <c r="M743" s="132" t="s">
        <v>19</v>
      </c>
      <c r="N743" s="133" t="s">
        <v>40</v>
      </c>
      <c r="P743" s="134">
        <f>O743*H743</f>
        <v>0</v>
      </c>
      <c r="Q743" s="134">
        <v>0</v>
      </c>
      <c r="R743" s="134">
        <f>Q743*H743</f>
        <v>0</v>
      </c>
      <c r="S743" s="134">
        <v>0</v>
      </c>
      <c r="T743" s="135">
        <f>S743*H743</f>
        <v>0</v>
      </c>
      <c r="AR743" s="136" t="s">
        <v>187</v>
      </c>
      <c r="AT743" s="136" t="s">
        <v>182</v>
      </c>
      <c r="AU743" s="136" t="s">
        <v>79</v>
      </c>
      <c r="AY743" s="17" t="s">
        <v>181</v>
      </c>
      <c r="BE743" s="137">
        <f>IF(N743="základní",J743,0)</f>
        <v>0</v>
      </c>
      <c r="BF743" s="137">
        <f>IF(N743="snížená",J743,0)</f>
        <v>0</v>
      </c>
      <c r="BG743" s="137">
        <f>IF(N743="zákl. přenesená",J743,0)</f>
        <v>0</v>
      </c>
      <c r="BH743" s="137">
        <f>IF(N743="sníž. přenesená",J743,0)</f>
        <v>0</v>
      </c>
      <c r="BI743" s="137">
        <f>IF(N743="nulová",J743,0)</f>
        <v>0</v>
      </c>
      <c r="BJ743" s="17" t="s">
        <v>77</v>
      </c>
      <c r="BK743" s="137">
        <f>ROUND(I743*H743,2)</f>
        <v>0</v>
      </c>
      <c r="BL743" s="17" t="s">
        <v>187</v>
      </c>
      <c r="BM743" s="136" t="s">
        <v>1059</v>
      </c>
    </row>
    <row r="744" spans="2:65" s="12" customFormat="1" ht="11.25" x14ac:dyDescent="0.2">
      <c r="B744" s="153"/>
      <c r="D744" s="138" t="s">
        <v>330</v>
      </c>
      <c r="E744" s="154" t="s">
        <v>19</v>
      </c>
      <c r="F744" s="155" t="s">
        <v>2321</v>
      </c>
      <c r="H744" s="154" t="s">
        <v>19</v>
      </c>
      <c r="I744" s="156"/>
      <c r="L744" s="153"/>
      <c r="M744" s="157"/>
      <c r="T744" s="158"/>
      <c r="AT744" s="154" t="s">
        <v>330</v>
      </c>
      <c r="AU744" s="154" t="s">
        <v>79</v>
      </c>
      <c r="AV744" s="12" t="s">
        <v>77</v>
      </c>
      <c r="AW744" s="12" t="s">
        <v>31</v>
      </c>
      <c r="AX744" s="12" t="s">
        <v>69</v>
      </c>
      <c r="AY744" s="154" t="s">
        <v>181</v>
      </c>
    </row>
    <row r="745" spans="2:65" s="13" customFormat="1" ht="11.25" x14ac:dyDescent="0.2">
      <c r="B745" s="159"/>
      <c r="D745" s="138" t="s">
        <v>330</v>
      </c>
      <c r="E745" s="160" t="s">
        <v>19</v>
      </c>
      <c r="F745" s="161" t="s">
        <v>2322</v>
      </c>
      <c r="H745" s="162">
        <v>14.321999999999999</v>
      </c>
      <c r="I745" s="163"/>
      <c r="L745" s="159"/>
      <c r="M745" s="164"/>
      <c r="T745" s="165"/>
      <c r="AT745" s="160" t="s">
        <v>330</v>
      </c>
      <c r="AU745" s="160" t="s">
        <v>79</v>
      </c>
      <c r="AV745" s="13" t="s">
        <v>79</v>
      </c>
      <c r="AW745" s="13" t="s">
        <v>31</v>
      </c>
      <c r="AX745" s="13" t="s">
        <v>69</v>
      </c>
      <c r="AY745" s="160" t="s">
        <v>181</v>
      </c>
    </row>
    <row r="746" spans="2:65" s="14" customFormat="1" ht="11.25" x14ac:dyDescent="0.2">
      <c r="B746" s="166"/>
      <c r="D746" s="138" t="s">
        <v>330</v>
      </c>
      <c r="E746" s="167" t="s">
        <v>19</v>
      </c>
      <c r="F746" s="168" t="s">
        <v>333</v>
      </c>
      <c r="H746" s="169">
        <v>14.321999999999999</v>
      </c>
      <c r="I746" s="170"/>
      <c r="L746" s="166"/>
      <c r="M746" s="171"/>
      <c r="T746" s="172"/>
      <c r="AT746" s="167" t="s">
        <v>330</v>
      </c>
      <c r="AU746" s="167" t="s">
        <v>79</v>
      </c>
      <c r="AV746" s="14" t="s">
        <v>187</v>
      </c>
      <c r="AW746" s="14" t="s">
        <v>31</v>
      </c>
      <c r="AX746" s="14" t="s">
        <v>77</v>
      </c>
      <c r="AY746" s="167" t="s">
        <v>181</v>
      </c>
    </row>
    <row r="747" spans="2:65" s="1" customFormat="1" ht="21.75" customHeight="1" x14ac:dyDescent="0.2">
      <c r="B747" s="32"/>
      <c r="C747" s="125" t="s">
        <v>2323</v>
      </c>
      <c r="D747" s="125" t="s">
        <v>182</v>
      </c>
      <c r="E747" s="126" t="s">
        <v>2324</v>
      </c>
      <c r="F747" s="127" t="s">
        <v>2325</v>
      </c>
      <c r="G747" s="128" t="s">
        <v>510</v>
      </c>
      <c r="H747" s="129">
        <v>5.2</v>
      </c>
      <c r="I747" s="130"/>
      <c r="J747" s="131">
        <f>ROUND(I747*H747,2)</f>
        <v>0</v>
      </c>
      <c r="K747" s="127" t="s">
        <v>327</v>
      </c>
      <c r="L747" s="32"/>
      <c r="M747" s="132" t="s">
        <v>19</v>
      </c>
      <c r="N747" s="133" t="s">
        <v>40</v>
      </c>
      <c r="P747" s="134">
        <f>O747*H747</f>
        <v>0</v>
      </c>
      <c r="Q747" s="134">
        <v>7.3499999999999998E-3</v>
      </c>
      <c r="R747" s="134">
        <f>Q747*H747</f>
        <v>3.8219999999999997E-2</v>
      </c>
      <c r="S747" s="134">
        <v>0</v>
      </c>
      <c r="T747" s="135">
        <f>S747*H747</f>
        <v>0</v>
      </c>
      <c r="AR747" s="136" t="s">
        <v>187</v>
      </c>
      <c r="AT747" s="136" t="s">
        <v>182</v>
      </c>
      <c r="AU747" s="136" t="s">
        <v>79</v>
      </c>
      <c r="AY747" s="17" t="s">
        <v>181</v>
      </c>
      <c r="BE747" s="137">
        <f>IF(N747="základní",J747,0)</f>
        <v>0</v>
      </c>
      <c r="BF747" s="137">
        <f>IF(N747="snížená",J747,0)</f>
        <v>0</v>
      </c>
      <c r="BG747" s="137">
        <f>IF(N747="zákl. přenesená",J747,0)</f>
        <v>0</v>
      </c>
      <c r="BH747" s="137">
        <f>IF(N747="sníž. přenesená",J747,0)</f>
        <v>0</v>
      </c>
      <c r="BI747" s="137">
        <f>IF(N747="nulová",J747,0)</f>
        <v>0</v>
      </c>
      <c r="BJ747" s="17" t="s">
        <v>77</v>
      </c>
      <c r="BK747" s="137">
        <f>ROUND(I747*H747,2)</f>
        <v>0</v>
      </c>
      <c r="BL747" s="17" t="s">
        <v>187</v>
      </c>
      <c r="BM747" s="136" t="s">
        <v>2326</v>
      </c>
    </row>
    <row r="748" spans="2:65" s="1" customFormat="1" ht="11.25" x14ac:dyDescent="0.2">
      <c r="B748" s="32"/>
      <c r="D748" s="151" t="s">
        <v>328</v>
      </c>
      <c r="F748" s="152" t="s">
        <v>2327</v>
      </c>
      <c r="I748" s="140"/>
      <c r="L748" s="32"/>
      <c r="M748" s="141"/>
      <c r="T748" s="53"/>
      <c r="AT748" s="17" t="s">
        <v>328</v>
      </c>
      <c r="AU748" s="17" t="s">
        <v>79</v>
      </c>
    </row>
    <row r="749" spans="2:65" s="12" customFormat="1" ht="11.25" x14ac:dyDescent="0.2">
      <c r="B749" s="153"/>
      <c r="D749" s="138" t="s">
        <v>330</v>
      </c>
      <c r="E749" s="154" t="s">
        <v>19</v>
      </c>
      <c r="F749" s="155" t="s">
        <v>2328</v>
      </c>
      <c r="H749" s="154" t="s">
        <v>19</v>
      </c>
      <c r="I749" s="156"/>
      <c r="L749" s="153"/>
      <c r="M749" s="157"/>
      <c r="T749" s="158"/>
      <c r="AT749" s="154" t="s">
        <v>330</v>
      </c>
      <c r="AU749" s="154" t="s">
        <v>79</v>
      </c>
      <c r="AV749" s="12" t="s">
        <v>77</v>
      </c>
      <c r="AW749" s="12" t="s">
        <v>31</v>
      </c>
      <c r="AX749" s="12" t="s">
        <v>69</v>
      </c>
      <c r="AY749" s="154" t="s">
        <v>181</v>
      </c>
    </row>
    <row r="750" spans="2:65" s="13" customFormat="1" ht="11.25" x14ac:dyDescent="0.2">
      <c r="B750" s="159"/>
      <c r="D750" s="138" t="s">
        <v>330</v>
      </c>
      <c r="E750" s="160" t="s">
        <v>19</v>
      </c>
      <c r="F750" s="161" t="s">
        <v>2329</v>
      </c>
      <c r="H750" s="162">
        <v>5.2</v>
      </c>
      <c r="I750" s="163"/>
      <c r="L750" s="159"/>
      <c r="M750" s="164"/>
      <c r="T750" s="165"/>
      <c r="AT750" s="160" t="s">
        <v>330</v>
      </c>
      <c r="AU750" s="160" t="s">
        <v>79</v>
      </c>
      <c r="AV750" s="13" t="s">
        <v>79</v>
      </c>
      <c r="AW750" s="13" t="s">
        <v>31</v>
      </c>
      <c r="AX750" s="13" t="s">
        <v>69</v>
      </c>
      <c r="AY750" s="160" t="s">
        <v>181</v>
      </c>
    </row>
    <row r="751" spans="2:65" s="14" customFormat="1" ht="11.25" x14ac:dyDescent="0.2">
      <c r="B751" s="166"/>
      <c r="D751" s="138" t="s">
        <v>330</v>
      </c>
      <c r="E751" s="167" t="s">
        <v>19</v>
      </c>
      <c r="F751" s="168" t="s">
        <v>333</v>
      </c>
      <c r="H751" s="169">
        <v>5.2</v>
      </c>
      <c r="I751" s="170"/>
      <c r="L751" s="166"/>
      <c r="M751" s="171"/>
      <c r="T751" s="172"/>
      <c r="AT751" s="167" t="s">
        <v>330</v>
      </c>
      <c r="AU751" s="167" t="s">
        <v>79</v>
      </c>
      <c r="AV751" s="14" t="s">
        <v>187</v>
      </c>
      <c r="AW751" s="14" t="s">
        <v>31</v>
      </c>
      <c r="AX751" s="14" t="s">
        <v>77</v>
      </c>
      <c r="AY751" s="167" t="s">
        <v>181</v>
      </c>
    </row>
    <row r="752" spans="2:65" s="1" customFormat="1" ht="16.5" customHeight="1" x14ac:dyDescent="0.2">
      <c r="B752" s="32"/>
      <c r="C752" s="125" t="s">
        <v>2330</v>
      </c>
      <c r="D752" s="125" t="s">
        <v>182</v>
      </c>
      <c r="E752" s="126" t="s">
        <v>2331</v>
      </c>
      <c r="F752" s="127" t="s">
        <v>2332</v>
      </c>
      <c r="G752" s="128" t="s">
        <v>510</v>
      </c>
      <c r="H752" s="129">
        <v>5.2</v>
      </c>
      <c r="I752" s="130"/>
      <c r="J752" s="131">
        <f>ROUND(I752*H752,2)</f>
        <v>0</v>
      </c>
      <c r="K752" s="127" t="s">
        <v>327</v>
      </c>
      <c r="L752" s="32"/>
      <c r="M752" s="132" t="s">
        <v>19</v>
      </c>
      <c r="N752" s="133" t="s">
        <v>40</v>
      </c>
      <c r="P752" s="134">
        <f>O752*H752</f>
        <v>0</v>
      </c>
      <c r="Q752" s="134">
        <v>3.15E-2</v>
      </c>
      <c r="R752" s="134">
        <f>Q752*H752</f>
        <v>0.1638</v>
      </c>
      <c r="S752" s="134">
        <v>0</v>
      </c>
      <c r="T752" s="135">
        <f>S752*H752</f>
        <v>0</v>
      </c>
      <c r="AR752" s="136" t="s">
        <v>187</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187</v>
      </c>
      <c r="BM752" s="136" t="s">
        <v>2333</v>
      </c>
    </row>
    <row r="753" spans="2:65" s="1" customFormat="1" ht="11.25" x14ac:dyDescent="0.2">
      <c r="B753" s="32"/>
      <c r="D753" s="151" t="s">
        <v>328</v>
      </c>
      <c r="F753" s="152" t="s">
        <v>2334</v>
      </c>
      <c r="I753" s="140"/>
      <c r="L753" s="32"/>
      <c r="M753" s="141"/>
      <c r="T753" s="53"/>
      <c r="AT753" s="17" t="s">
        <v>328</v>
      </c>
      <c r="AU753" s="17" t="s">
        <v>79</v>
      </c>
    </row>
    <row r="754" spans="2:65" s="12" customFormat="1" ht="11.25" x14ac:dyDescent="0.2">
      <c r="B754" s="153"/>
      <c r="D754" s="138" t="s">
        <v>330</v>
      </c>
      <c r="E754" s="154" t="s">
        <v>19</v>
      </c>
      <c r="F754" s="155" t="s">
        <v>2335</v>
      </c>
      <c r="H754" s="154" t="s">
        <v>19</v>
      </c>
      <c r="I754" s="156"/>
      <c r="L754" s="153"/>
      <c r="M754" s="157"/>
      <c r="T754" s="158"/>
      <c r="AT754" s="154" t="s">
        <v>330</v>
      </c>
      <c r="AU754" s="154" t="s">
        <v>79</v>
      </c>
      <c r="AV754" s="12" t="s">
        <v>77</v>
      </c>
      <c r="AW754" s="12" t="s">
        <v>31</v>
      </c>
      <c r="AX754" s="12" t="s">
        <v>69</v>
      </c>
      <c r="AY754" s="154" t="s">
        <v>181</v>
      </c>
    </row>
    <row r="755" spans="2:65" s="13" customFormat="1" ht="11.25" x14ac:dyDescent="0.2">
      <c r="B755" s="159"/>
      <c r="D755" s="138" t="s">
        <v>330</v>
      </c>
      <c r="E755" s="160" t="s">
        <v>19</v>
      </c>
      <c r="F755" s="161" t="s">
        <v>2336</v>
      </c>
      <c r="H755" s="162">
        <v>5.2</v>
      </c>
      <c r="I755" s="163"/>
      <c r="L755" s="159"/>
      <c r="M755" s="164"/>
      <c r="T755" s="165"/>
      <c r="AT755" s="160" t="s">
        <v>330</v>
      </c>
      <c r="AU755" s="160" t="s">
        <v>79</v>
      </c>
      <c r="AV755" s="13" t="s">
        <v>79</v>
      </c>
      <c r="AW755" s="13" t="s">
        <v>31</v>
      </c>
      <c r="AX755" s="13" t="s">
        <v>69</v>
      </c>
      <c r="AY755" s="160" t="s">
        <v>181</v>
      </c>
    </row>
    <row r="756" spans="2:65" s="14" customFormat="1" ht="11.25" x14ac:dyDescent="0.2">
      <c r="B756" s="166"/>
      <c r="D756" s="138" t="s">
        <v>330</v>
      </c>
      <c r="E756" s="167" t="s">
        <v>19</v>
      </c>
      <c r="F756" s="168" t="s">
        <v>333</v>
      </c>
      <c r="H756" s="169">
        <v>5.2</v>
      </c>
      <c r="I756" s="170"/>
      <c r="L756" s="166"/>
      <c r="M756" s="171"/>
      <c r="T756" s="172"/>
      <c r="AT756" s="167" t="s">
        <v>330</v>
      </c>
      <c r="AU756" s="167" t="s">
        <v>79</v>
      </c>
      <c r="AV756" s="14" t="s">
        <v>187</v>
      </c>
      <c r="AW756" s="14" t="s">
        <v>31</v>
      </c>
      <c r="AX756" s="14" t="s">
        <v>77</v>
      </c>
      <c r="AY756" s="167" t="s">
        <v>181</v>
      </c>
    </row>
    <row r="757" spans="2:65" s="1" customFormat="1" ht="24.2" customHeight="1" x14ac:dyDescent="0.2">
      <c r="B757" s="32"/>
      <c r="C757" s="125" t="s">
        <v>2337</v>
      </c>
      <c r="D757" s="125" t="s">
        <v>182</v>
      </c>
      <c r="E757" s="126" t="s">
        <v>2338</v>
      </c>
      <c r="F757" s="127" t="s">
        <v>2339</v>
      </c>
      <c r="G757" s="128" t="s">
        <v>510</v>
      </c>
      <c r="H757" s="129">
        <v>5.2</v>
      </c>
      <c r="I757" s="130"/>
      <c r="J757" s="131">
        <f>ROUND(I757*H757,2)</f>
        <v>0</v>
      </c>
      <c r="K757" s="127" t="s">
        <v>327</v>
      </c>
      <c r="L757" s="32"/>
      <c r="M757" s="132" t="s">
        <v>19</v>
      </c>
      <c r="N757" s="133" t="s">
        <v>40</v>
      </c>
      <c r="P757" s="134">
        <f>O757*H757</f>
        <v>0</v>
      </c>
      <c r="Q757" s="134">
        <v>1.0500000000000001E-2</v>
      </c>
      <c r="R757" s="134">
        <f>Q757*H757</f>
        <v>5.4600000000000003E-2</v>
      </c>
      <c r="S757" s="134">
        <v>0</v>
      </c>
      <c r="T757" s="135">
        <f>S757*H757</f>
        <v>0</v>
      </c>
      <c r="AR757" s="136" t="s">
        <v>187</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187</v>
      </c>
      <c r="BM757" s="136" t="s">
        <v>2340</v>
      </c>
    </row>
    <row r="758" spans="2:65" s="1" customFormat="1" ht="11.25" x14ac:dyDescent="0.2">
      <c r="B758" s="32"/>
      <c r="D758" s="151" t="s">
        <v>328</v>
      </c>
      <c r="F758" s="152" t="s">
        <v>2341</v>
      </c>
      <c r="I758" s="140"/>
      <c r="L758" s="32"/>
      <c r="M758" s="141"/>
      <c r="T758" s="53"/>
      <c r="AT758" s="17" t="s">
        <v>328</v>
      </c>
      <c r="AU758" s="17" t="s">
        <v>79</v>
      </c>
    </row>
    <row r="759" spans="2:65" s="12" customFormat="1" ht="11.25" x14ac:dyDescent="0.2">
      <c r="B759" s="153"/>
      <c r="D759" s="138" t="s">
        <v>330</v>
      </c>
      <c r="E759" s="154" t="s">
        <v>19</v>
      </c>
      <c r="F759" s="155" t="s">
        <v>2342</v>
      </c>
      <c r="H759" s="154" t="s">
        <v>19</v>
      </c>
      <c r="I759" s="156"/>
      <c r="L759" s="153"/>
      <c r="M759" s="157"/>
      <c r="T759" s="158"/>
      <c r="AT759" s="154" t="s">
        <v>330</v>
      </c>
      <c r="AU759" s="154" t="s">
        <v>79</v>
      </c>
      <c r="AV759" s="12" t="s">
        <v>77</v>
      </c>
      <c r="AW759" s="12" t="s">
        <v>31</v>
      </c>
      <c r="AX759" s="12" t="s">
        <v>69</v>
      </c>
      <c r="AY759" s="154" t="s">
        <v>181</v>
      </c>
    </row>
    <row r="760" spans="2:65" s="13" customFormat="1" ht="11.25" x14ac:dyDescent="0.2">
      <c r="B760" s="159"/>
      <c r="D760" s="138" t="s">
        <v>330</v>
      </c>
      <c r="E760" s="160" t="s">
        <v>19</v>
      </c>
      <c r="F760" s="161" t="s">
        <v>2343</v>
      </c>
      <c r="H760" s="162">
        <v>5.2</v>
      </c>
      <c r="I760" s="163"/>
      <c r="L760" s="159"/>
      <c r="M760" s="164"/>
      <c r="T760" s="165"/>
      <c r="AT760" s="160" t="s">
        <v>330</v>
      </c>
      <c r="AU760" s="160" t="s">
        <v>79</v>
      </c>
      <c r="AV760" s="13" t="s">
        <v>79</v>
      </c>
      <c r="AW760" s="13" t="s">
        <v>31</v>
      </c>
      <c r="AX760" s="13" t="s">
        <v>69</v>
      </c>
      <c r="AY760" s="160" t="s">
        <v>181</v>
      </c>
    </row>
    <row r="761" spans="2:65" s="14" customFormat="1" ht="11.25" x14ac:dyDescent="0.2">
      <c r="B761" s="166"/>
      <c r="D761" s="138" t="s">
        <v>330</v>
      </c>
      <c r="E761" s="167" t="s">
        <v>19</v>
      </c>
      <c r="F761" s="168" t="s">
        <v>333</v>
      </c>
      <c r="H761" s="169">
        <v>5.2</v>
      </c>
      <c r="I761" s="170"/>
      <c r="L761" s="166"/>
      <c r="M761" s="171"/>
      <c r="T761" s="172"/>
      <c r="AT761" s="167" t="s">
        <v>330</v>
      </c>
      <c r="AU761" s="167" t="s">
        <v>79</v>
      </c>
      <c r="AV761" s="14" t="s">
        <v>187</v>
      </c>
      <c r="AW761" s="14" t="s">
        <v>31</v>
      </c>
      <c r="AX761" s="14" t="s">
        <v>77</v>
      </c>
      <c r="AY761" s="167" t="s">
        <v>181</v>
      </c>
    </row>
    <row r="762" spans="2:65" s="1" customFormat="1" ht="16.5" customHeight="1" x14ac:dyDescent="0.2">
      <c r="B762" s="32"/>
      <c r="C762" s="125" t="s">
        <v>1062</v>
      </c>
      <c r="D762" s="125" t="s">
        <v>182</v>
      </c>
      <c r="E762" s="126" t="s">
        <v>2344</v>
      </c>
      <c r="F762" s="127" t="s">
        <v>2345</v>
      </c>
      <c r="G762" s="128" t="s">
        <v>636</v>
      </c>
      <c r="H762" s="129">
        <v>70.3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187</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187</v>
      </c>
      <c r="BM762" s="136" t="s">
        <v>1065</v>
      </c>
    </row>
    <row r="763" spans="2:65" s="1" customFormat="1" ht="87.75" x14ac:dyDescent="0.2">
      <c r="B763" s="32"/>
      <c r="D763" s="138" t="s">
        <v>214</v>
      </c>
      <c r="F763" s="139" t="s">
        <v>2346</v>
      </c>
      <c r="I763" s="140"/>
      <c r="L763" s="32"/>
      <c r="M763" s="141"/>
      <c r="T763" s="53"/>
      <c r="AT763" s="17" t="s">
        <v>214</v>
      </c>
      <c r="AU763" s="17" t="s">
        <v>79</v>
      </c>
    </row>
    <row r="764" spans="2:65" s="13" customFormat="1" ht="11.25" x14ac:dyDescent="0.2">
      <c r="B764" s="159"/>
      <c r="D764" s="138" t="s">
        <v>330</v>
      </c>
      <c r="E764" s="160" t="s">
        <v>19</v>
      </c>
      <c r="F764" s="161" t="s">
        <v>2347</v>
      </c>
      <c r="H764" s="162">
        <v>70.3</v>
      </c>
      <c r="I764" s="163"/>
      <c r="L764" s="159"/>
      <c r="M764" s="164"/>
      <c r="T764" s="165"/>
      <c r="AT764" s="160" t="s">
        <v>330</v>
      </c>
      <c r="AU764" s="160" t="s">
        <v>79</v>
      </c>
      <c r="AV764" s="13" t="s">
        <v>79</v>
      </c>
      <c r="AW764" s="13" t="s">
        <v>31</v>
      </c>
      <c r="AX764" s="13" t="s">
        <v>69</v>
      </c>
      <c r="AY764" s="160" t="s">
        <v>181</v>
      </c>
    </row>
    <row r="765" spans="2:65" s="14" customFormat="1" ht="11.25" x14ac:dyDescent="0.2">
      <c r="B765" s="166"/>
      <c r="D765" s="138" t="s">
        <v>330</v>
      </c>
      <c r="E765" s="167" t="s">
        <v>19</v>
      </c>
      <c r="F765" s="168" t="s">
        <v>333</v>
      </c>
      <c r="H765" s="169">
        <v>70.3</v>
      </c>
      <c r="I765" s="170"/>
      <c r="L765" s="166"/>
      <c r="M765" s="171"/>
      <c r="T765" s="172"/>
      <c r="AT765" s="167" t="s">
        <v>330</v>
      </c>
      <c r="AU765" s="167" t="s">
        <v>79</v>
      </c>
      <c r="AV765" s="14" t="s">
        <v>187</v>
      </c>
      <c r="AW765" s="14" t="s">
        <v>31</v>
      </c>
      <c r="AX765" s="14" t="s">
        <v>77</v>
      </c>
      <c r="AY765" s="167" t="s">
        <v>181</v>
      </c>
    </row>
    <row r="766" spans="2:65" s="10" customFormat="1" ht="22.9" customHeight="1" x14ac:dyDescent="0.2">
      <c r="B766" s="115"/>
      <c r="D766" s="116" t="s">
        <v>68</v>
      </c>
      <c r="E766" s="149" t="s">
        <v>210</v>
      </c>
      <c r="F766" s="149" t="s">
        <v>597</v>
      </c>
      <c r="I766" s="118"/>
      <c r="J766" s="150">
        <f>BK766</f>
        <v>0</v>
      </c>
      <c r="L766" s="115"/>
      <c r="M766" s="120"/>
      <c r="P766" s="121">
        <f>SUM(P767:P1300)</f>
        <v>0</v>
      </c>
      <c r="R766" s="121">
        <f>SUM(R767:R1300)</f>
        <v>6.5986194399999993</v>
      </c>
      <c r="T766" s="122">
        <f>SUM(T767:T1300)</f>
        <v>0</v>
      </c>
      <c r="AR766" s="116" t="s">
        <v>77</v>
      </c>
      <c r="AT766" s="123" t="s">
        <v>68</v>
      </c>
      <c r="AU766" s="123" t="s">
        <v>77</v>
      </c>
      <c r="AY766" s="116" t="s">
        <v>181</v>
      </c>
      <c r="BK766" s="124">
        <f>SUM(BK767:BK1300)</f>
        <v>0</v>
      </c>
    </row>
    <row r="767" spans="2:65" s="1" customFormat="1" ht="21.75" customHeight="1" x14ac:dyDescent="0.2">
      <c r="B767" s="32"/>
      <c r="C767" s="125" t="s">
        <v>601</v>
      </c>
      <c r="D767" s="125" t="s">
        <v>182</v>
      </c>
      <c r="E767" s="126" t="s">
        <v>599</v>
      </c>
      <c r="F767" s="127" t="s">
        <v>600</v>
      </c>
      <c r="G767" s="128" t="s">
        <v>510</v>
      </c>
      <c r="H767" s="129">
        <v>508.8</v>
      </c>
      <c r="I767" s="130"/>
      <c r="J767" s="131">
        <f>ROUND(I767*H767,2)</f>
        <v>0</v>
      </c>
      <c r="K767" s="127" t="s">
        <v>327</v>
      </c>
      <c r="L767" s="32"/>
      <c r="M767" s="132" t="s">
        <v>19</v>
      </c>
      <c r="N767" s="133" t="s">
        <v>40</v>
      </c>
      <c r="P767" s="134">
        <f>O767*H767</f>
        <v>0</v>
      </c>
      <c r="Q767" s="134">
        <v>0</v>
      </c>
      <c r="R767" s="134">
        <f>Q767*H767</f>
        <v>0</v>
      </c>
      <c r="S767" s="134">
        <v>0</v>
      </c>
      <c r="T767" s="135">
        <f>S767*H767</f>
        <v>0</v>
      </c>
      <c r="AR767" s="136" t="s">
        <v>187</v>
      </c>
      <c r="AT767" s="136" t="s">
        <v>182</v>
      </c>
      <c r="AU767" s="136" t="s">
        <v>79</v>
      </c>
      <c r="AY767" s="17" t="s">
        <v>181</v>
      </c>
      <c r="BE767" s="137">
        <f>IF(N767="základní",J767,0)</f>
        <v>0</v>
      </c>
      <c r="BF767" s="137">
        <f>IF(N767="snížená",J767,0)</f>
        <v>0</v>
      </c>
      <c r="BG767" s="137">
        <f>IF(N767="zákl. přenesená",J767,0)</f>
        <v>0</v>
      </c>
      <c r="BH767" s="137">
        <f>IF(N767="sníž. přenesená",J767,0)</f>
        <v>0</v>
      </c>
      <c r="BI767" s="137">
        <f>IF(N767="nulová",J767,0)</f>
        <v>0</v>
      </c>
      <c r="BJ767" s="17" t="s">
        <v>77</v>
      </c>
      <c r="BK767" s="137">
        <f>ROUND(I767*H767,2)</f>
        <v>0</v>
      </c>
      <c r="BL767" s="17" t="s">
        <v>187</v>
      </c>
      <c r="BM767" s="136" t="s">
        <v>1082</v>
      </c>
    </row>
    <row r="768" spans="2:65" s="1" customFormat="1" ht="11.25" x14ac:dyDescent="0.2">
      <c r="B768" s="32"/>
      <c r="D768" s="151" t="s">
        <v>328</v>
      </c>
      <c r="F768" s="152" t="s">
        <v>602</v>
      </c>
      <c r="I768" s="140"/>
      <c r="L768" s="32"/>
      <c r="M768" s="141"/>
      <c r="T768" s="53"/>
      <c r="AT768" s="17" t="s">
        <v>328</v>
      </c>
      <c r="AU768" s="17" t="s">
        <v>79</v>
      </c>
    </row>
    <row r="769" spans="2:65" s="1" customFormat="1" ht="19.5" x14ac:dyDescent="0.2">
      <c r="B769" s="32"/>
      <c r="D769" s="138" t="s">
        <v>214</v>
      </c>
      <c r="F769" s="139" t="s">
        <v>603</v>
      </c>
      <c r="I769" s="140"/>
      <c r="L769" s="32"/>
      <c r="M769" s="141"/>
      <c r="T769" s="53"/>
      <c r="AT769" s="17" t="s">
        <v>214</v>
      </c>
      <c r="AU769" s="17" t="s">
        <v>79</v>
      </c>
    </row>
    <row r="770" spans="2:65" s="12" customFormat="1" ht="22.5" x14ac:dyDescent="0.2">
      <c r="B770" s="153"/>
      <c r="D770" s="138" t="s">
        <v>330</v>
      </c>
      <c r="E770" s="154" t="s">
        <v>19</v>
      </c>
      <c r="F770" s="155" t="s">
        <v>604</v>
      </c>
      <c r="H770" s="154" t="s">
        <v>19</v>
      </c>
      <c r="I770" s="156"/>
      <c r="L770" s="153"/>
      <c r="M770" s="157"/>
      <c r="T770" s="158"/>
      <c r="AT770" s="154" t="s">
        <v>330</v>
      </c>
      <c r="AU770" s="154" t="s">
        <v>79</v>
      </c>
      <c r="AV770" s="12" t="s">
        <v>77</v>
      </c>
      <c r="AW770" s="12" t="s">
        <v>31</v>
      </c>
      <c r="AX770" s="12" t="s">
        <v>69</v>
      </c>
      <c r="AY770" s="154" t="s">
        <v>181</v>
      </c>
    </row>
    <row r="771" spans="2:65" s="13" customFormat="1" ht="11.25" x14ac:dyDescent="0.2">
      <c r="B771" s="159"/>
      <c r="D771" s="138" t="s">
        <v>330</v>
      </c>
      <c r="E771" s="160" t="s">
        <v>19</v>
      </c>
      <c r="F771" s="161" t="s">
        <v>2348</v>
      </c>
      <c r="H771" s="162">
        <v>508.8</v>
      </c>
      <c r="I771" s="163"/>
      <c r="L771" s="159"/>
      <c r="M771" s="164"/>
      <c r="T771" s="165"/>
      <c r="AT771" s="160" t="s">
        <v>330</v>
      </c>
      <c r="AU771" s="160" t="s">
        <v>79</v>
      </c>
      <c r="AV771" s="13" t="s">
        <v>79</v>
      </c>
      <c r="AW771" s="13" t="s">
        <v>31</v>
      </c>
      <c r="AX771" s="13" t="s">
        <v>69</v>
      </c>
      <c r="AY771" s="160" t="s">
        <v>181</v>
      </c>
    </row>
    <row r="772" spans="2:65" s="14" customFormat="1" ht="11.25" x14ac:dyDescent="0.2">
      <c r="B772" s="166"/>
      <c r="D772" s="138" t="s">
        <v>330</v>
      </c>
      <c r="E772" s="167" t="s">
        <v>19</v>
      </c>
      <c r="F772" s="168" t="s">
        <v>333</v>
      </c>
      <c r="H772" s="169">
        <v>508.8</v>
      </c>
      <c r="I772" s="170"/>
      <c r="L772" s="166"/>
      <c r="M772" s="171"/>
      <c r="T772" s="172"/>
      <c r="AT772" s="167" t="s">
        <v>330</v>
      </c>
      <c r="AU772" s="167" t="s">
        <v>79</v>
      </c>
      <c r="AV772" s="14" t="s">
        <v>187</v>
      </c>
      <c r="AW772" s="14" t="s">
        <v>31</v>
      </c>
      <c r="AX772" s="14" t="s">
        <v>77</v>
      </c>
      <c r="AY772" s="167" t="s">
        <v>181</v>
      </c>
    </row>
    <row r="773" spans="2:65" s="1" customFormat="1" ht="21.75" customHeight="1" x14ac:dyDescent="0.2">
      <c r="B773" s="32"/>
      <c r="C773" s="125" t="s">
        <v>1089</v>
      </c>
      <c r="D773" s="125" t="s">
        <v>182</v>
      </c>
      <c r="E773" s="126" t="s">
        <v>606</v>
      </c>
      <c r="F773" s="127" t="s">
        <v>607</v>
      </c>
      <c r="G773" s="128" t="s">
        <v>510</v>
      </c>
      <c r="H773" s="129">
        <v>45792</v>
      </c>
      <c r="I773" s="130"/>
      <c r="J773" s="131">
        <f>ROUND(I773*H773,2)</f>
        <v>0</v>
      </c>
      <c r="K773" s="127" t="s">
        <v>327</v>
      </c>
      <c r="L773" s="32"/>
      <c r="M773" s="132" t="s">
        <v>19</v>
      </c>
      <c r="N773" s="133" t="s">
        <v>40</v>
      </c>
      <c r="P773" s="134">
        <f>O773*H773</f>
        <v>0</v>
      </c>
      <c r="Q773" s="134">
        <v>0</v>
      </c>
      <c r="R773" s="134">
        <f>Q773*H773</f>
        <v>0</v>
      </c>
      <c r="S773" s="134">
        <v>0</v>
      </c>
      <c r="T773" s="135">
        <f>S773*H773</f>
        <v>0</v>
      </c>
      <c r="AR773" s="136" t="s">
        <v>187</v>
      </c>
      <c r="AT773" s="136" t="s">
        <v>182</v>
      </c>
      <c r="AU773" s="136" t="s">
        <v>79</v>
      </c>
      <c r="AY773" s="17" t="s">
        <v>181</v>
      </c>
      <c r="BE773" s="137">
        <f>IF(N773="základní",J773,0)</f>
        <v>0</v>
      </c>
      <c r="BF773" s="137">
        <f>IF(N773="snížená",J773,0)</f>
        <v>0</v>
      </c>
      <c r="BG773" s="137">
        <f>IF(N773="zákl. přenesená",J773,0)</f>
        <v>0</v>
      </c>
      <c r="BH773" s="137">
        <f>IF(N773="sníž. přenesená",J773,0)</f>
        <v>0</v>
      </c>
      <c r="BI773" s="137">
        <f>IF(N773="nulová",J773,0)</f>
        <v>0</v>
      </c>
      <c r="BJ773" s="17" t="s">
        <v>77</v>
      </c>
      <c r="BK773" s="137">
        <f>ROUND(I773*H773,2)</f>
        <v>0</v>
      </c>
      <c r="BL773" s="17" t="s">
        <v>187</v>
      </c>
      <c r="BM773" s="136" t="s">
        <v>1092</v>
      </c>
    </row>
    <row r="774" spans="2:65" s="1" customFormat="1" ht="11.25" x14ac:dyDescent="0.2">
      <c r="B774" s="32"/>
      <c r="D774" s="151" t="s">
        <v>328</v>
      </c>
      <c r="F774" s="152" t="s">
        <v>609</v>
      </c>
      <c r="I774" s="140"/>
      <c r="L774" s="32"/>
      <c r="M774" s="141"/>
      <c r="T774" s="53"/>
      <c r="AT774" s="17" t="s">
        <v>328</v>
      </c>
      <c r="AU774" s="17" t="s">
        <v>79</v>
      </c>
    </row>
    <row r="775" spans="2:65" s="13" customFormat="1" ht="11.25" x14ac:dyDescent="0.2">
      <c r="B775" s="159"/>
      <c r="D775" s="138" t="s">
        <v>330</v>
      </c>
      <c r="E775" s="160" t="s">
        <v>19</v>
      </c>
      <c r="F775" s="161" t="s">
        <v>2349</v>
      </c>
      <c r="H775" s="162">
        <v>45792</v>
      </c>
      <c r="I775" s="163"/>
      <c r="L775" s="159"/>
      <c r="M775" s="164"/>
      <c r="T775" s="165"/>
      <c r="AT775" s="160" t="s">
        <v>330</v>
      </c>
      <c r="AU775" s="160" t="s">
        <v>79</v>
      </c>
      <c r="AV775" s="13" t="s">
        <v>79</v>
      </c>
      <c r="AW775" s="13" t="s">
        <v>31</v>
      </c>
      <c r="AX775" s="13" t="s">
        <v>69</v>
      </c>
      <c r="AY775" s="160" t="s">
        <v>181</v>
      </c>
    </row>
    <row r="776" spans="2:65" s="14" customFormat="1" ht="11.25" x14ac:dyDescent="0.2">
      <c r="B776" s="166"/>
      <c r="D776" s="138" t="s">
        <v>330</v>
      </c>
      <c r="E776" s="167" t="s">
        <v>19</v>
      </c>
      <c r="F776" s="168" t="s">
        <v>333</v>
      </c>
      <c r="H776" s="169">
        <v>45792</v>
      </c>
      <c r="I776" s="170"/>
      <c r="L776" s="166"/>
      <c r="M776" s="171"/>
      <c r="T776" s="172"/>
      <c r="AT776" s="167" t="s">
        <v>330</v>
      </c>
      <c r="AU776" s="167" t="s">
        <v>79</v>
      </c>
      <c r="AV776" s="14" t="s">
        <v>187</v>
      </c>
      <c r="AW776" s="14" t="s">
        <v>31</v>
      </c>
      <c r="AX776" s="14" t="s">
        <v>77</v>
      </c>
      <c r="AY776" s="167" t="s">
        <v>181</v>
      </c>
    </row>
    <row r="777" spans="2:65" s="1" customFormat="1" ht="24.2" customHeight="1" x14ac:dyDescent="0.2">
      <c r="B777" s="32"/>
      <c r="C777" s="125" t="s">
        <v>608</v>
      </c>
      <c r="D777" s="125" t="s">
        <v>182</v>
      </c>
      <c r="E777" s="126" t="s">
        <v>612</v>
      </c>
      <c r="F777" s="127" t="s">
        <v>613</v>
      </c>
      <c r="G777" s="128" t="s">
        <v>510</v>
      </c>
      <c r="H777" s="129">
        <v>508.8</v>
      </c>
      <c r="I777" s="130"/>
      <c r="J777" s="131">
        <f>ROUND(I777*H777,2)</f>
        <v>0</v>
      </c>
      <c r="K777" s="127" t="s">
        <v>327</v>
      </c>
      <c r="L777" s="32"/>
      <c r="M777" s="132" t="s">
        <v>19</v>
      </c>
      <c r="N777" s="133" t="s">
        <v>40</v>
      </c>
      <c r="P777" s="134">
        <f>O777*H777</f>
        <v>0</v>
      </c>
      <c r="Q777" s="134">
        <v>0</v>
      </c>
      <c r="R777" s="134">
        <f>Q777*H777</f>
        <v>0</v>
      </c>
      <c r="S777" s="134">
        <v>0</v>
      </c>
      <c r="T777" s="135">
        <f>S777*H777</f>
        <v>0</v>
      </c>
      <c r="AR777" s="136" t="s">
        <v>187</v>
      </c>
      <c r="AT777" s="136" t="s">
        <v>182</v>
      </c>
      <c r="AU777" s="136" t="s">
        <v>79</v>
      </c>
      <c r="AY777" s="17" t="s">
        <v>181</v>
      </c>
      <c r="BE777" s="137">
        <f>IF(N777="základní",J777,0)</f>
        <v>0</v>
      </c>
      <c r="BF777" s="137">
        <f>IF(N777="snížená",J777,0)</f>
        <v>0</v>
      </c>
      <c r="BG777" s="137">
        <f>IF(N777="zákl. přenesená",J777,0)</f>
        <v>0</v>
      </c>
      <c r="BH777" s="137">
        <f>IF(N777="sníž. přenesená",J777,0)</f>
        <v>0</v>
      </c>
      <c r="BI777" s="137">
        <f>IF(N777="nulová",J777,0)</f>
        <v>0</v>
      </c>
      <c r="BJ777" s="17" t="s">
        <v>77</v>
      </c>
      <c r="BK777" s="137">
        <f>ROUND(I777*H777,2)</f>
        <v>0</v>
      </c>
      <c r="BL777" s="17" t="s">
        <v>187</v>
      </c>
      <c r="BM777" s="136" t="s">
        <v>1098</v>
      </c>
    </row>
    <row r="778" spans="2:65" s="1" customFormat="1" ht="11.25" x14ac:dyDescent="0.2">
      <c r="B778" s="32"/>
      <c r="D778" s="151" t="s">
        <v>328</v>
      </c>
      <c r="F778" s="152" t="s">
        <v>615</v>
      </c>
      <c r="I778" s="140"/>
      <c r="L778" s="32"/>
      <c r="M778" s="141"/>
      <c r="T778" s="53"/>
      <c r="AT778" s="17" t="s">
        <v>328</v>
      </c>
      <c r="AU778" s="17" t="s">
        <v>79</v>
      </c>
    </row>
    <row r="779" spans="2:65" s="1" customFormat="1" ht="16.5" customHeight="1" x14ac:dyDescent="0.2">
      <c r="B779" s="32"/>
      <c r="C779" s="125" t="s">
        <v>1108</v>
      </c>
      <c r="D779" s="125" t="s">
        <v>182</v>
      </c>
      <c r="E779" s="126" t="s">
        <v>617</v>
      </c>
      <c r="F779" s="127" t="s">
        <v>618</v>
      </c>
      <c r="G779" s="128" t="s">
        <v>510</v>
      </c>
      <c r="H779" s="129">
        <v>508.8</v>
      </c>
      <c r="I779" s="130"/>
      <c r="J779" s="131">
        <f>ROUND(I779*H779,2)</f>
        <v>0</v>
      </c>
      <c r="K779" s="127" t="s">
        <v>327</v>
      </c>
      <c r="L779" s="32"/>
      <c r="M779" s="132" t="s">
        <v>19</v>
      </c>
      <c r="N779" s="133" t="s">
        <v>40</v>
      </c>
      <c r="P779" s="134">
        <f>O779*H779</f>
        <v>0</v>
      </c>
      <c r="Q779" s="134">
        <v>0</v>
      </c>
      <c r="R779" s="134">
        <f>Q779*H779</f>
        <v>0</v>
      </c>
      <c r="S779" s="134">
        <v>0</v>
      </c>
      <c r="T779" s="135">
        <f>S779*H779</f>
        <v>0</v>
      </c>
      <c r="AR779" s="136" t="s">
        <v>187</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187</v>
      </c>
      <c r="BM779" s="136" t="s">
        <v>1111</v>
      </c>
    </row>
    <row r="780" spans="2:65" s="1" customFormat="1" ht="11.25" x14ac:dyDescent="0.2">
      <c r="B780" s="32"/>
      <c r="D780" s="151" t="s">
        <v>328</v>
      </c>
      <c r="F780" s="152" t="s">
        <v>620</v>
      </c>
      <c r="I780" s="140"/>
      <c r="L780" s="32"/>
      <c r="M780" s="141"/>
      <c r="T780" s="53"/>
      <c r="AT780" s="17" t="s">
        <v>328</v>
      </c>
      <c r="AU780" s="17" t="s">
        <v>79</v>
      </c>
    </row>
    <row r="781" spans="2:65" s="13" customFormat="1" ht="11.25" x14ac:dyDescent="0.2">
      <c r="B781" s="159"/>
      <c r="D781" s="138" t="s">
        <v>330</v>
      </c>
      <c r="E781" s="160" t="s">
        <v>19</v>
      </c>
      <c r="F781" s="161" t="s">
        <v>2350</v>
      </c>
      <c r="H781" s="162">
        <v>508.8</v>
      </c>
      <c r="I781" s="163"/>
      <c r="L781" s="159"/>
      <c r="M781" s="164"/>
      <c r="T781" s="165"/>
      <c r="AT781" s="160" t="s">
        <v>330</v>
      </c>
      <c r="AU781" s="160" t="s">
        <v>79</v>
      </c>
      <c r="AV781" s="13" t="s">
        <v>79</v>
      </c>
      <c r="AW781" s="13" t="s">
        <v>31</v>
      </c>
      <c r="AX781" s="13" t="s">
        <v>69</v>
      </c>
      <c r="AY781" s="160" t="s">
        <v>181</v>
      </c>
    </row>
    <row r="782" spans="2:65" s="14" customFormat="1" ht="11.25" x14ac:dyDescent="0.2">
      <c r="B782" s="166"/>
      <c r="D782" s="138" t="s">
        <v>330</v>
      </c>
      <c r="E782" s="167" t="s">
        <v>19</v>
      </c>
      <c r="F782" s="168" t="s">
        <v>333</v>
      </c>
      <c r="H782" s="169">
        <v>508.8</v>
      </c>
      <c r="I782" s="170"/>
      <c r="L782" s="166"/>
      <c r="M782" s="171"/>
      <c r="T782" s="172"/>
      <c r="AT782" s="167" t="s">
        <v>330</v>
      </c>
      <c r="AU782" s="167" t="s">
        <v>79</v>
      </c>
      <c r="AV782" s="14" t="s">
        <v>187</v>
      </c>
      <c r="AW782" s="14" t="s">
        <v>31</v>
      </c>
      <c r="AX782" s="14" t="s">
        <v>77</v>
      </c>
      <c r="AY782" s="167" t="s">
        <v>181</v>
      </c>
    </row>
    <row r="783" spans="2:65" s="1" customFormat="1" ht="16.5" customHeight="1" x14ac:dyDescent="0.2">
      <c r="B783" s="32"/>
      <c r="C783" s="125" t="s">
        <v>614</v>
      </c>
      <c r="D783" s="125" t="s">
        <v>182</v>
      </c>
      <c r="E783" s="126" t="s">
        <v>623</v>
      </c>
      <c r="F783" s="127" t="s">
        <v>624</v>
      </c>
      <c r="G783" s="128" t="s">
        <v>510</v>
      </c>
      <c r="H783" s="129">
        <v>45792</v>
      </c>
      <c r="I783" s="130"/>
      <c r="J783" s="131">
        <f>ROUND(I783*H783,2)</f>
        <v>0</v>
      </c>
      <c r="K783" s="127" t="s">
        <v>327</v>
      </c>
      <c r="L783" s="32"/>
      <c r="M783" s="132" t="s">
        <v>19</v>
      </c>
      <c r="N783" s="133" t="s">
        <v>40</v>
      </c>
      <c r="P783" s="134">
        <f>O783*H783</f>
        <v>0</v>
      </c>
      <c r="Q783" s="134">
        <v>0</v>
      </c>
      <c r="R783" s="134">
        <f>Q783*H783</f>
        <v>0</v>
      </c>
      <c r="S783" s="134">
        <v>0</v>
      </c>
      <c r="T783" s="135">
        <f>S783*H783</f>
        <v>0</v>
      </c>
      <c r="AR783" s="136" t="s">
        <v>187</v>
      </c>
      <c r="AT783" s="136" t="s">
        <v>182</v>
      </c>
      <c r="AU783" s="136" t="s">
        <v>79</v>
      </c>
      <c r="AY783" s="17" t="s">
        <v>181</v>
      </c>
      <c r="BE783" s="137">
        <f>IF(N783="základní",J783,0)</f>
        <v>0</v>
      </c>
      <c r="BF783" s="137">
        <f>IF(N783="snížená",J783,0)</f>
        <v>0</v>
      </c>
      <c r="BG783" s="137">
        <f>IF(N783="zákl. přenesená",J783,0)</f>
        <v>0</v>
      </c>
      <c r="BH783" s="137">
        <f>IF(N783="sníž. přenesená",J783,0)</f>
        <v>0</v>
      </c>
      <c r="BI783" s="137">
        <f>IF(N783="nulová",J783,0)</f>
        <v>0</v>
      </c>
      <c r="BJ783" s="17" t="s">
        <v>77</v>
      </c>
      <c r="BK783" s="137">
        <f>ROUND(I783*H783,2)</f>
        <v>0</v>
      </c>
      <c r="BL783" s="17" t="s">
        <v>187</v>
      </c>
      <c r="BM783" s="136" t="s">
        <v>1116</v>
      </c>
    </row>
    <row r="784" spans="2:65" s="1" customFormat="1" ht="11.25" x14ac:dyDescent="0.2">
      <c r="B784" s="32"/>
      <c r="D784" s="151" t="s">
        <v>328</v>
      </c>
      <c r="F784" s="152" t="s">
        <v>626</v>
      </c>
      <c r="I784" s="140"/>
      <c r="L784" s="32"/>
      <c r="M784" s="141"/>
      <c r="T784" s="53"/>
      <c r="AT784" s="17" t="s">
        <v>328</v>
      </c>
      <c r="AU784" s="17" t="s">
        <v>79</v>
      </c>
    </row>
    <row r="785" spans="2:65" s="13" customFormat="1" ht="11.25" x14ac:dyDescent="0.2">
      <c r="B785" s="159"/>
      <c r="D785" s="138" t="s">
        <v>330</v>
      </c>
      <c r="E785" s="160" t="s">
        <v>19</v>
      </c>
      <c r="F785" s="161" t="s">
        <v>2351</v>
      </c>
      <c r="H785" s="162">
        <v>45792</v>
      </c>
      <c r="I785" s="163"/>
      <c r="L785" s="159"/>
      <c r="M785" s="164"/>
      <c r="T785" s="165"/>
      <c r="AT785" s="160" t="s">
        <v>330</v>
      </c>
      <c r="AU785" s="160" t="s">
        <v>79</v>
      </c>
      <c r="AV785" s="13" t="s">
        <v>79</v>
      </c>
      <c r="AW785" s="13" t="s">
        <v>31</v>
      </c>
      <c r="AX785" s="13" t="s">
        <v>69</v>
      </c>
      <c r="AY785" s="160" t="s">
        <v>181</v>
      </c>
    </row>
    <row r="786" spans="2:65" s="14" customFormat="1" ht="11.25" x14ac:dyDescent="0.2">
      <c r="B786" s="166"/>
      <c r="D786" s="138" t="s">
        <v>330</v>
      </c>
      <c r="E786" s="167" t="s">
        <v>19</v>
      </c>
      <c r="F786" s="168" t="s">
        <v>333</v>
      </c>
      <c r="H786" s="169">
        <v>45792</v>
      </c>
      <c r="I786" s="170"/>
      <c r="L786" s="166"/>
      <c r="M786" s="171"/>
      <c r="T786" s="172"/>
      <c r="AT786" s="167" t="s">
        <v>330</v>
      </c>
      <c r="AU786" s="167" t="s">
        <v>79</v>
      </c>
      <c r="AV786" s="14" t="s">
        <v>187</v>
      </c>
      <c r="AW786" s="14" t="s">
        <v>31</v>
      </c>
      <c r="AX786" s="14" t="s">
        <v>77</v>
      </c>
      <c r="AY786" s="167" t="s">
        <v>181</v>
      </c>
    </row>
    <row r="787" spans="2:65" s="1" customFormat="1" ht="16.5" customHeight="1" x14ac:dyDescent="0.2">
      <c r="B787" s="32"/>
      <c r="C787" s="125" t="s">
        <v>1121</v>
      </c>
      <c r="D787" s="125" t="s">
        <v>182</v>
      </c>
      <c r="E787" s="126" t="s">
        <v>628</v>
      </c>
      <c r="F787" s="127" t="s">
        <v>629</v>
      </c>
      <c r="G787" s="128" t="s">
        <v>510</v>
      </c>
      <c r="H787" s="129">
        <v>508.8</v>
      </c>
      <c r="I787" s="130"/>
      <c r="J787" s="131">
        <f>ROUND(I787*H787,2)</f>
        <v>0</v>
      </c>
      <c r="K787" s="127" t="s">
        <v>327</v>
      </c>
      <c r="L787" s="32"/>
      <c r="M787" s="132" t="s">
        <v>19</v>
      </c>
      <c r="N787" s="133" t="s">
        <v>40</v>
      </c>
      <c r="P787" s="134">
        <f>O787*H787</f>
        <v>0</v>
      </c>
      <c r="Q787" s="134">
        <v>0</v>
      </c>
      <c r="R787" s="134">
        <f>Q787*H787</f>
        <v>0</v>
      </c>
      <c r="S787" s="134">
        <v>0</v>
      </c>
      <c r="T787" s="135">
        <f>S787*H787</f>
        <v>0</v>
      </c>
      <c r="AR787" s="136" t="s">
        <v>187</v>
      </c>
      <c r="AT787" s="136" t="s">
        <v>182</v>
      </c>
      <c r="AU787" s="136" t="s">
        <v>79</v>
      </c>
      <c r="AY787" s="17" t="s">
        <v>181</v>
      </c>
      <c r="BE787" s="137">
        <f>IF(N787="základní",J787,0)</f>
        <v>0</v>
      </c>
      <c r="BF787" s="137">
        <f>IF(N787="snížená",J787,0)</f>
        <v>0</v>
      </c>
      <c r="BG787" s="137">
        <f>IF(N787="zákl. přenesená",J787,0)</f>
        <v>0</v>
      </c>
      <c r="BH787" s="137">
        <f>IF(N787="sníž. přenesená",J787,0)</f>
        <v>0</v>
      </c>
      <c r="BI787" s="137">
        <f>IF(N787="nulová",J787,0)</f>
        <v>0</v>
      </c>
      <c r="BJ787" s="17" t="s">
        <v>77</v>
      </c>
      <c r="BK787" s="137">
        <f>ROUND(I787*H787,2)</f>
        <v>0</v>
      </c>
      <c r="BL787" s="17" t="s">
        <v>187</v>
      </c>
      <c r="BM787" s="136" t="s">
        <v>1124</v>
      </c>
    </row>
    <row r="788" spans="2:65" s="1" customFormat="1" ht="11.25" x14ac:dyDescent="0.2">
      <c r="B788" s="32"/>
      <c r="D788" s="151" t="s">
        <v>328</v>
      </c>
      <c r="F788" s="152" t="s">
        <v>631</v>
      </c>
      <c r="I788" s="140"/>
      <c r="L788" s="32"/>
      <c r="M788" s="141"/>
      <c r="T788" s="53"/>
      <c r="AT788" s="17" t="s">
        <v>328</v>
      </c>
      <c r="AU788" s="17" t="s">
        <v>79</v>
      </c>
    </row>
    <row r="789" spans="2:65" s="1" customFormat="1" ht="16.5" customHeight="1" x14ac:dyDescent="0.2">
      <c r="B789" s="32"/>
      <c r="C789" s="125" t="s">
        <v>619</v>
      </c>
      <c r="D789" s="125" t="s">
        <v>182</v>
      </c>
      <c r="E789" s="126" t="s">
        <v>634</v>
      </c>
      <c r="F789" s="127" t="s">
        <v>635</v>
      </c>
      <c r="G789" s="128" t="s">
        <v>636</v>
      </c>
      <c r="H789" s="129">
        <v>18.100000000000001</v>
      </c>
      <c r="I789" s="130"/>
      <c r="J789" s="131">
        <f>ROUND(I789*H789,2)</f>
        <v>0</v>
      </c>
      <c r="K789" s="127" t="s">
        <v>327</v>
      </c>
      <c r="L789" s="32"/>
      <c r="M789" s="132" t="s">
        <v>19</v>
      </c>
      <c r="N789" s="133" t="s">
        <v>40</v>
      </c>
      <c r="P789" s="134">
        <f>O789*H789</f>
        <v>0</v>
      </c>
      <c r="Q789" s="134">
        <v>0</v>
      </c>
      <c r="R789" s="134">
        <f>Q789*H789</f>
        <v>0</v>
      </c>
      <c r="S789" s="134">
        <v>0</v>
      </c>
      <c r="T789" s="135">
        <f>S789*H789</f>
        <v>0</v>
      </c>
      <c r="AR789" s="136" t="s">
        <v>187</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187</v>
      </c>
      <c r="BM789" s="136" t="s">
        <v>1129</v>
      </c>
    </row>
    <row r="790" spans="2:65" s="1" customFormat="1" ht="11.25" x14ac:dyDescent="0.2">
      <c r="B790" s="32"/>
      <c r="D790" s="151" t="s">
        <v>328</v>
      </c>
      <c r="F790" s="152" t="s">
        <v>638</v>
      </c>
      <c r="I790" s="140"/>
      <c r="L790" s="32"/>
      <c r="M790" s="141"/>
      <c r="T790" s="53"/>
      <c r="AT790" s="17" t="s">
        <v>328</v>
      </c>
      <c r="AU790" s="17" t="s">
        <v>79</v>
      </c>
    </row>
    <row r="791" spans="2:65" s="13" customFormat="1" ht="11.25" x14ac:dyDescent="0.2">
      <c r="B791" s="159"/>
      <c r="D791" s="138" t="s">
        <v>330</v>
      </c>
      <c r="E791" s="160" t="s">
        <v>19</v>
      </c>
      <c r="F791" s="161" t="s">
        <v>2352</v>
      </c>
      <c r="H791" s="162">
        <v>18.100000000000001</v>
      </c>
      <c r="I791" s="163"/>
      <c r="L791" s="159"/>
      <c r="M791" s="164"/>
      <c r="T791" s="165"/>
      <c r="AT791" s="160" t="s">
        <v>330</v>
      </c>
      <c r="AU791" s="160" t="s">
        <v>79</v>
      </c>
      <c r="AV791" s="13" t="s">
        <v>79</v>
      </c>
      <c r="AW791" s="13" t="s">
        <v>31</v>
      </c>
      <c r="AX791" s="13" t="s">
        <v>69</v>
      </c>
      <c r="AY791" s="160" t="s">
        <v>181</v>
      </c>
    </row>
    <row r="792" spans="2:65" s="14" customFormat="1" ht="11.25" x14ac:dyDescent="0.2">
      <c r="B792" s="166"/>
      <c r="D792" s="138" t="s">
        <v>330</v>
      </c>
      <c r="E792" s="167" t="s">
        <v>19</v>
      </c>
      <c r="F792" s="168" t="s">
        <v>333</v>
      </c>
      <c r="H792" s="169">
        <v>18.100000000000001</v>
      </c>
      <c r="I792" s="170"/>
      <c r="L792" s="166"/>
      <c r="M792" s="171"/>
      <c r="T792" s="172"/>
      <c r="AT792" s="167" t="s">
        <v>330</v>
      </c>
      <c r="AU792" s="167" t="s">
        <v>79</v>
      </c>
      <c r="AV792" s="14" t="s">
        <v>187</v>
      </c>
      <c r="AW792" s="14" t="s">
        <v>31</v>
      </c>
      <c r="AX792" s="14" t="s">
        <v>77</v>
      </c>
      <c r="AY792" s="167" t="s">
        <v>181</v>
      </c>
    </row>
    <row r="793" spans="2:65" s="1" customFormat="1" ht="16.5" customHeight="1" x14ac:dyDescent="0.2">
      <c r="B793" s="32"/>
      <c r="C793" s="125" t="s">
        <v>1132</v>
      </c>
      <c r="D793" s="125" t="s">
        <v>182</v>
      </c>
      <c r="E793" s="126" t="s">
        <v>640</v>
      </c>
      <c r="F793" s="127" t="s">
        <v>641</v>
      </c>
      <c r="G793" s="128" t="s">
        <v>636</v>
      </c>
      <c r="H793" s="129">
        <v>362</v>
      </c>
      <c r="I793" s="130"/>
      <c r="J793" s="131">
        <f>ROUND(I793*H793,2)</f>
        <v>0</v>
      </c>
      <c r="K793" s="127" t="s">
        <v>327</v>
      </c>
      <c r="L793" s="32"/>
      <c r="M793" s="132" t="s">
        <v>19</v>
      </c>
      <c r="N793" s="133" t="s">
        <v>40</v>
      </c>
      <c r="P793" s="134">
        <f>O793*H793</f>
        <v>0</v>
      </c>
      <c r="Q793" s="134">
        <v>0</v>
      </c>
      <c r="R793" s="134">
        <f>Q793*H793</f>
        <v>0</v>
      </c>
      <c r="S793" s="134">
        <v>0</v>
      </c>
      <c r="T793" s="135">
        <f>S793*H793</f>
        <v>0</v>
      </c>
      <c r="AR793" s="136" t="s">
        <v>187</v>
      </c>
      <c r="AT793" s="136" t="s">
        <v>182</v>
      </c>
      <c r="AU793" s="136" t="s">
        <v>79</v>
      </c>
      <c r="AY793" s="17" t="s">
        <v>181</v>
      </c>
      <c r="BE793" s="137">
        <f>IF(N793="základní",J793,0)</f>
        <v>0</v>
      </c>
      <c r="BF793" s="137">
        <f>IF(N793="snížená",J793,0)</f>
        <v>0</v>
      </c>
      <c r="BG793" s="137">
        <f>IF(N793="zákl. přenesená",J793,0)</f>
        <v>0</v>
      </c>
      <c r="BH793" s="137">
        <f>IF(N793="sníž. přenesená",J793,0)</f>
        <v>0</v>
      </c>
      <c r="BI793" s="137">
        <f>IF(N793="nulová",J793,0)</f>
        <v>0</v>
      </c>
      <c r="BJ793" s="17" t="s">
        <v>77</v>
      </c>
      <c r="BK793" s="137">
        <f>ROUND(I793*H793,2)</f>
        <v>0</v>
      </c>
      <c r="BL793" s="17" t="s">
        <v>187</v>
      </c>
      <c r="BM793" s="136" t="s">
        <v>1135</v>
      </c>
    </row>
    <row r="794" spans="2:65" s="1" customFormat="1" ht="11.25" x14ac:dyDescent="0.2">
      <c r="B794" s="32"/>
      <c r="D794" s="151" t="s">
        <v>328</v>
      </c>
      <c r="F794" s="152" t="s">
        <v>643</v>
      </c>
      <c r="I794" s="140"/>
      <c r="L794" s="32"/>
      <c r="M794" s="141"/>
      <c r="T794" s="53"/>
      <c r="AT794" s="17" t="s">
        <v>328</v>
      </c>
      <c r="AU794" s="17" t="s">
        <v>79</v>
      </c>
    </row>
    <row r="795" spans="2:65" s="13" customFormat="1" ht="11.25" x14ac:dyDescent="0.2">
      <c r="B795" s="159"/>
      <c r="D795" s="138" t="s">
        <v>330</v>
      </c>
      <c r="E795" s="160" t="s">
        <v>19</v>
      </c>
      <c r="F795" s="161" t="s">
        <v>2353</v>
      </c>
      <c r="H795" s="162">
        <v>362</v>
      </c>
      <c r="I795" s="163"/>
      <c r="L795" s="159"/>
      <c r="M795" s="164"/>
      <c r="T795" s="165"/>
      <c r="AT795" s="160" t="s">
        <v>330</v>
      </c>
      <c r="AU795" s="160" t="s">
        <v>79</v>
      </c>
      <c r="AV795" s="13" t="s">
        <v>79</v>
      </c>
      <c r="AW795" s="13" t="s">
        <v>31</v>
      </c>
      <c r="AX795" s="13" t="s">
        <v>69</v>
      </c>
      <c r="AY795" s="160" t="s">
        <v>181</v>
      </c>
    </row>
    <row r="796" spans="2:65" s="14" customFormat="1" ht="11.25" x14ac:dyDescent="0.2">
      <c r="B796" s="166"/>
      <c r="D796" s="138" t="s">
        <v>330</v>
      </c>
      <c r="E796" s="167" t="s">
        <v>19</v>
      </c>
      <c r="F796" s="168" t="s">
        <v>333</v>
      </c>
      <c r="H796" s="169">
        <v>362</v>
      </c>
      <c r="I796" s="170"/>
      <c r="L796" s="166"/>
      <c r="M796" s="171"/>
      <c r="T796" s="172"/>
      <c r="AT796" s="167" t="s">
        <v>330</v>
      </c>
      <c r="AU796" s="167" t="s">
        <v>79</v>
      </c>
      <c r="AV796" s="14" t="s">
        <v>187</v>
      </c>
      <c r="AW796" s="14" t="s">
        <v>31</v>
      </c>
      <c r="AX796" s="14" t="s">
        <v>77</v>
      </c>
      <c r="AY796" s="167" t="s">
        <v>181</v>
      </c>
    </row>
    <row r="797" spans="2:65" s="1" customFormat="1" ht="16.5" customHeight="1" x14ac:dyDescent="0.2">
      <c r="B797" s="32"/>
      <c r="C797" s="125" t="s">
        <v>625</v>
      </c>
      <c r="D797" s="125" t="s">
        <v>182</v>
      </c>
      <c r="E797" s="126" t="s">
        <v>646</v>
      </c>
      <c r="F797" s="127" t="s">
        <v>647</v>
      </c>
      <c r="G797" s="128" t="s">
        <v>636</v>
      </c>
      <c r="H797" s="129">
        <v>18.100000000000001</v>
      </c>
      <c r="I797" s="130"/>
      <c r="J797" s="131">
        <f>ROUND(I797*H797,2)</f>
        <v>0</v>
      </c>
      <c r="K797" s="127" t="s">
        <v>327</v>
      </c>
      <c r="L797" s="32"/>
      <c r="M797" s="132" t="s">
        <v>19</v>
      </c>
      <c r="N797" s="133" t="s">
        <v>40</v>
      </c>
      <c r="P797" s="134">
        <f>O797*H797</f>
        <v>0</v>
      </c>
      <c r="Q797" s="134">
        <v>0</v>
      </c>
      <c r="R797" s="134">
        <f>Q797*H797</f>
        <v>0</v>
      </c>
      <c r="S797" s="134">
        <v>0</v>
      </c>
      <c r="T797" s="135">
        <f>S797*H797</f>
        <v>0</v>
      </c>
      <c r="AR797" s="136" t="s">
        <v>187</v>
      </c>
      <c r="AT797" s="136" t="s">
        <v>182</v>
      </c>
      <c r="AU797" s="136" t="s">
        <v>79</v>
      </c>
      <c r="AY797" s="17" t="s">
        <v>181</v>
      </c>
      <c r="BE797" s="137">
        <f>IF(N797="základní",J797,0)</f>
        <v>0</v>
      </c>
      <c r="BF797" s="137">
        <f>IF(N797="snížená",J797,0)</f>
        <v>0</v>
      </c>
      <c r="BG797" s="137">
        <f>IF(N797="zákl. přenesená",J797,0)</f>
        <v>0</v>
      </c>
      <c r="BH797" s="137">
        <f>IF(N797="sníž. přenesená",J797,0)</f>
        <v>0</v>
      </c>
      <c r="BI797" s="137">
        <f>IF(N797="nulová",J797,0)</f>
        <v>0</v>
      </c>
      <c r="BJ797" s="17" t="s">
        <v>77</v>
      </c>
      <c r="BK797" s="137">
        <f>ROUND(I797*H797,2)</f>
        <v>0</v>
      </c>
      <c r="BL797" s="17" t="s">
        <v>187</v>
      </c>
      <c r="BM797" s="136" t="s">
        <v>1139</v>
      </c>
    </row>
    <row r="798" spans="2:65" s="1" customFormat="1" ht="11.25" x14ac:dyDescent="0.2">
      <c r="B798" s="32"/>
      <c r="D798" s="151" t="s">
        <v>328</v>
      </c>
      <c r="F798" s="152" t="s">
        <v>649</v>
      </c>
      <c r="I798" s="140"/>
      <c r="L798" s="32"/>
      <c r="M798" s="141"/>
      <c r="T798" s="53"/>
      <c r="AT798" s="17" t="s">
        <v>328</v>
      </c>
      <c r="AU798" s="17" t="s">
        <v>79</v>
      </c>
    </row>
    <row r="799" spans="2:65" s="1" customFormat="1" ht="16.5" customHeight="1" x14ac:dyDescent="0.2">
      <c r="B799" s="32"/>
      <c r="C799" s="125" t="s">
        <v>1158</v>
      </c>
      <c r="D799" s="125" t="s">
        <v>182</v>
      </c>
      <c r="E799" s="126" t="s">
        <v>2354</v>
      </c>
      <c r="F799" s="127" t="s">
        <v>2355</v>
      </c>
      <c r="G799" s="128" t="s">
        <v>519</v>
      </c>
      <c r="H799" s="129">
        <v>1</v>
      </c>
      <c r="I799" s="130"/>
      <c r="J799" s="131">
        <f>ROUND(I799*H799,2)</f>
        <v>0</v>
      </c>
      <c r="K799" s="127" t="s">
        <v>327</v>
      </c>
      <c r="L799" s="32"/>
      <c r="M799" s="132" t="s">
        <v>19</v>
      </c>
      <c r="N799" s="133" t="s">
        <v>40</v>
      </c>
      <c r="P799" s="134">
        <f>O799*H799</f>
        <v>0</v>
      </c>
      <c r="Q799" s="134">
        <v>0</v>
      </c>
      <c r="R799" s="134">
        <f>Q799*H799</f>
        <v>0</v>
      </c>
      <c r="S799" s="134">
        <v>0</v>
      </c>
      <c r="T799" s="135">
        <f>S799*H799</f>
        <v>0</v>
      </c>
      <c r="AR799" s="136" t="s">
        <v>187</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187</v>
      </c>
      <c r="BM799" s="136" t="s">
        <v>1161</v>
      </c>
    </row>
    <row r="800" spans="2:65" s="1" customFormat="1" ht="11.25" x14ac:dyDescent="0.2">
      <c r="B800" s="32"/>
      <c r="D800" s="151" t="s">
        <v>328</v>
      </c>
      <c r="F800" s="152" t="s">
        <v>2356</v>
      </c>
      <c r="I800" s="140"/>
      <c r="L800" s="32"/>
      <c r="M800" s="141"/>
      <c r="T800" s="53"/>
      <c r="AT800" s="17" t="s">
        <v>328</v>
      </c>
      <c r="AU800" s="17" t="s">
        <v>79</v>
      </c>
    </row>
    <row r="801" spans="2:65" s="13" customFormat="1" ht="11.25" x14ac:dyDescent="0.2">
      <c r="B801" s="159"/>
      <c r="D801" s="138" t="s">
        <v>330</v>
      </c>
      <c r="E801" s="160" t="s">
        <v>19</v>
      </c>
      <c r="F801" s="161" t="s">
        <v>2357</v>
      </c>
      <c r="H801" s="162">
        <v>1</v>
      </c>
      <c r="I801" s="163"/>
      <c r="L801" s="159"/>
      <c r="M801" s="164"/>
      <c r="T801" s="165"/>
      <c r="AT801" s="160" t="s">
        <v>330</v>
      </c>
      <c r="AU801" s="160" t="s">
        <v>79</v>
      </c>
      <c r="AV801" s="13" t="s">
        <v>79</v>
      </c>
      <c r="AW801" s="13" t="s">
        <v>31</v>
      </c>
      <c r="AX801" s="13" t="s">
        <v>69</v>
      </c>
      <c r="AY801" s="160" t="s">
        <v>181</v>
      </c>
    </row>
    <row r="802" spans="2:65" s="14" customFormat="1" ht="11.25" x14ac:dyDescent="0.2">
      <c r="B802" s="166"/>
      <c r="D802" s="138" t="s">
        <v>330</v>
      </c>
      <c r="E802" s="167" t="s">
        <v>19</v>
      </c>
      <c r="F802" s="168" t="s">
        <v>333</v>
      </c>
      <c r="H802" s="169">
        <v>1</v>
      </c>
      <c r="I802" s="170"/>
      <c r="L802" s="166"/>
      <c r="M802" s="171"/>
      <c r="T802" s="172"/>
      <c r="AT802" s="167" t="s">
        <v>330</v>
      </c>
      <c r="AU802" s="167" t="s">
        <v>79</v>
      </c>
      <c r="AV802" s="14" t="s">
        <v>187</v>
      </c>
      <c r="AW802" s="14" t="s">
        <v>31</v>
      </c>
      <c r="AX802" s="14" t="s">
        <v>77</v>
      </c>
      <c r="AY802" s="167" t="s">
        <v>181</v>
      </c>
    </row>
    <row r="803" spans="2:65" s="1" customFormat="1" ht="21.75" customHeight="1" x14ac:dyDescent="0.2">
      <c r="B803" s="32"/>
      <c r="C803" s="125" t="s">
        <v>630</v>
      </c>
      <c r="D803" s="125" t="s">
        <v>182</v>
      </c>
      <c r="E803" s="126" t="s">
        <v>2358</v>
      </c>
      <c r="F803" s="127" t="s">
        <v>2359</v>
      </c>
      <c r="G803" s="128" t="s">
        <v>519</v>
      </c>
      <c r="H803" s="129">
        <v>30</v>
      </c>
      <c r="I803" s="130"/>
      <c r="J803" s="131">
        <f>ROUND(I803*H803,2)</f>
        <v>0</v>
      </c>
      <c r="K803" s="127" t="s">
        <v>327</v>
      </c>
      <c r="L803" s="32"/>
      <c r="M803" s="132" t="s">
        <v>19</v>
      </c>
      <c r="N803" s="133" t="s">
        <v>40</v>
      </c>
      <c r="P803" s="134">
        <f>O803*H803</f>
        <v>0</v>
      </c>
      <c r="Q803" s="134">
        <v>0</v>
      </c>
      <c r="R803" s="134">
        <f>Q803*H803</f>
        <v>0</v>
      </c>
      <c r="S803" s="134">
        <v>0</v>
      </c>
      <c r="T803" s="135">
        <f>S803*H803</f>
        <v>0</v>
      </c>
      <c r="AR803" s="136" t="s">
        <v>187</v>
      </c>
      <c r="AT803" s="136" t="s">
        <v>182</v>
      </c>
      <c r="AU803" s="136" t="s">
        <v>79</v>
      </c>
      <c r="AY803" s="17" t="s">
        <v>181</v>
      </c>
      <c r="BE803" s="137">
        <f>IF(N803="základní",J803,0)</f>
        <v>0</v>
      </c>
      <c r="BF803" s="137">
        <f>IF(N803="snížená",J803,0)</f>
        <v>0</v>
      </c>
      <c r="BG803" s="137">
        <f>IF(N803="zákl. přenesená",J803,0)</f>
        <v>0</v>
      </c>
      <c r="BH803" s="137">
        <f>IF(N803="sníž. přenesená",J803,0)</f>
        <v>0</v>
      </c>
      <c r="BI803" s="137">
        <f>IF(N803="nulová",J803,0)</f>
        <v>0</v>
      </c>
      <c r="BJ803" s="17" t="s">
        <v>77</v>
      </c>
      <c r="BK803" s="137">
        <f>ROUND(I803*H803,2)</f>
        <v>0</v>
      </c>
      <c r="BL803" s="17" t="s">
        <v>187</v>
      </c>
      <c r="BM803" s="136" t="s">
        <v>2360</v>
      </c>
    </row>
    <row r="804" spans="2:65" s="1" customFormat="1" ht="11.25" x14ac:dyDescent="0.2">
      <c r="B804" s="32"/>
      <c r="D804" s="151" t="s">
        <v>328</v>
      </c>
      <c r="F804" s="152" t="s">
        <v>2361</v>
      </c>
      <c r="I804" s="140"/>
      <c r="L804" s="32"/>
      <c r="M804" s="141"/>
      <c r="T804" s="53"/>
      <c r="AT804" s="17" t="s">
        <v>328</v>
      </c>
      <c r="AU804" s="17" t="s">
        <v>79</v>
      </c>
    </row>
    <row r="805" spans="2:65" s="13" customFormat="1" ht="11.25" x14ac:dyDescent="0.2">
      <c r="B805" s="159"/>
      <c r="D805" s="138" t="s">
        <v>330</v>
      </c>
      <c r="E805" s="160" t="s">
        <v>19</v>
      </c>
      <c r="F805" s="161" t="s">
        <v>2362</v>
      </c>
      <c r="H805" s="162">
        <v>30</v>
      </c>
      <c r="I805" s="163"/>
      <c r="L805" s="159"/>
      <c r="M805" s="164"/>
      <c r="T805" s="165"/>
      <c r="AT805" s="160" t="s">
        <v>330</v>
      </c>
      <c r="AU805" s="160" t="s">
        <v>79</v>
      </c>
      <c r="AV805" s="13" t="s">
        <v>79</v>
      </c>
      <c r="AW805" s="13" t="s">
        <v>31</v>
      </c>
      <c r="AX805" s="13" t="s">
        <v>69</v>
      </c>
      <c r="AY805" s="160" t="s">
        <v>181</v>
      </c>
    </row>
    <row r="806" spans="2:65" s="14" customFormat="1" ht="11.25" x14ac:dyDescent="0.2">
      <c r="B806" s="166"/>
      <c r="D806" s="138" t="s">
        <v>330</v>
      </c>
      <c r="E806" s="167" t="s">
        <v>19</v>
      </c>
      <c r="F806" s="168" t="s">
        <v>333</v>
      </c>
      <c r="H806" s="169">
        <v>30</v>
      </c>
      <c r="I806" s="170"/>
      <c r="L806" s="166"/>
      <c r="M806" s="171"/>
      <c r="T806" s="172"/>
      <c r="AT806" s="167" t="s">
        <v>330</v>
      </c>
      <c r="AU806" s="167" t="s">
        <v>79</v>
      </c>
      <c r="AV806" s="14" t="s">
        <v>187</v>
      </c>
      <c r="AW806" s="14" t="s">
        <v>31</v>
      </c>
      <c r="AX806" s="14" t="s">
        <v>77</v>
      </c>
      <c r="AY806" s="167" t="s">
        <v>181</v>
      </c>
    </row>
    <row r="807" spans="2:65" s="1" customFormat="1" ht="21.75" customHeight="1" x14ac:dyDescent="0.2">
      <c r="B807" s="32"/>
      <c r="C807" s="125" t="s">
        <v>1163</v>
      </c>
      <c r="D807" s="125" t="s">
        <v>182</v>
      </c>
      <c r="E807" s="126" t="s">
        <v>2363</v>
      </c>
      <c r="F807" s="127" t="s">
        <v>2364</v>
      </c>
      <c r="G807" s="128" t="s">
        <v>519</v>
      </c>
      <c r="H807" s="129">
        <v>1</v>
      </c>
      <c r="I807" s="130"/>
      <c r="J807" s="131">
        <f>ROUND(I807*H807,2)</f>
        <v>0</v>
      </c>
      <c r="K807" s="127" t="s">
        <v>327</v>
      </c>
      <c r="L807" s="32"/>
      <c r="M807" s="132" t="s">
        <v>19</v>
      </c>
      <c r="N807" s="133" t="s">
        <v>40</v>
      </c>
      <c r="P807" s="134">
        <f>O807*H807</f>
        <v>0</v>
      </c>
      <c r="Q807" s="134">
        <v>0</v>
      </c>
      <c r="R807" s="134">
        <f>Q807*H807</f>
        <v>0</v>
      </c>
      <c r="S807" s="134">
        <v>0</v>
      </c>
      <c r="T807" s="135">
        <f>S807*H807</f>
        <v>0</v>
      </c>
      <c r="AR807" s="136" t="s">
        <v>187</v>
      </c>
      <c r="AT807" s="136" t="s">
        <v>182</v>
      </c>
      <c r="AU807" s="136" t="s">
        <v>79</v>
      </c>
      <c r="AY807" s="17" t="s">
        <v>181</v>
      </c>
      <c r="BE807" s="137">
        <f>IF(N807="základní",J807,0)</f>
        <v>0</v>
      </c>
      <c r="BF807" s="137">
        <f>IF(N807="snížená",J807,0)</f>
        <v>0</v>
      </c>
      <c r="BG807" s="137">
        <f>IF(N807="zákl. přenesená",J807,0)</f>
        <v>0</v>
      </c>
      <c r="BH807" s="137">
        <f>IF(N807="sníž. přenesená",J807,0)</f>
        <v>0</v>
      </c>
      <c r="BI807" s="137">
        <f>IF(N807="nulová",J807,0)</f>
        <v>0</v>
      </c>
      <c r="BJ807" s="17" t="s">
        <v>77</v>
      </c>
      <c r="BK807" s="137">
        <f>ROUND(I807*H807,2)</f>
        <v>0</v>
      </c>
      <c r="BL807" s="17" t="s">
        <v>187</v>
      </c>
      <c r="BM807" s="136" t="s">
        <v>1166</v>
      </c>
    </row>
    <row r="808" spans="2:65" s="1" customFormat="1" ht="11.25" x14ac:dyDescent="0.2">
      <c r="B808" s="32"/>
      <c r="D808" s="151" t="s">
        <v>328</v>
      </c>
      <c r="F808" s="152" t="s">
        <v>2365</v>
      </c>
      <c r="I808" s="140"/>
      <c r="L808" s="32"/>
      <c r="M808" s="141"/>
      <c r="T808" s="53"/>
      <c r="AT808" s="17" t="s">
        <v>328</v>
      </c>
      <c r="AU808" s="17" t="s">
        <v>79</v>
      </c>
    </row>
    <row r="809" spans="2:65" s="13" customFormat="1" ht="11.25" x14ac:dyDescent="0.2">
      <c r="B809" s="159"/>
      <c r="D809" s="138" t="s">
        <v>330</v>
      </c>
      <c r="E809" s="160" t="s">
        <v>19</v>
      </c>
      <c r="F809" s="161" t="s">
        <v>2366</v>
      </c>
      <c r="H809" s="162">
        <v>1</v>
      </c>
      <c r="I809" s="163"/>
      <c r="L809" s="159"/>
      <c r="M809" s="164"/>
      <c r="T809" s="165"/>
      <c r="AT809" s="160" t="s">
        <v>330</v>
      </c>
      <c r="AU809" s="160" t="s">
        <v>79</v>
      </c>
      <c r="AV809" s="13" t="s">
        <v>79</v>
      </c>
      <c r="AW809" s="13" t="s">
        <v>31</v>
      </c>
      <c r="AX809" s="13" t="s">
        <v>69</v>
      </c>
      <c r="AY809" s="160" t="s">
        <v>181</v>
      </c>
    </row>
    <row r="810" spans="2:65" s="14" customFormat="1" ht="11.25" x14ac:dyDescent="0.2">
      <c r="B810" s="166"/>
      <c r="D810" s="138" t="s">
        <v>330</v>
      </c>
      <c r="E810" s="167" t="s">
        <v>19</v>
      </c>
      <c r="F810" s="168" t="s">
        <v>333</v>
      </c>
      <c r="H810" s="169">
        <v>1</v>
      </c>
      <c r="I810" s="170"/>
      <c r="L810" s="166"/>
      <c r="M810" s="171"/>
      <c r="T810" s="172"/>
      <c r="AT810" s="167" t="s">
        <v>330</v>
      </c>
      <c r="AU810" s="167" t="s">
        <v>79</v>
      </c>
      <c r="AV810" s="14" t="s">
        <v>187</v>
      </c>
      <c r="AW810" s="14" t="s">
        <v>31</v>
      </c>
      <c r="AX810" s="14" t="s">
        <v>77</v>
      </c>
      <c r="AY810" s="167" t="s">
        <v>181</v>
      </c>
    </row>
    <row r="811" spans="2:65" s="1" customFormat="1" ht="21.75" customHeight="1" x14ac:dyDescent="0.2">
      <c r="B811" s="32"/>
      <c r="C811" s="125" t="s">
        <v>637</v>
      </c>
      <c r="D811" s="125" t="s">
        <v>182</v>
      </c>
      <c r="E811" s="126" t="s">
        <v>2367</v>
      </c>
      <c r="F811" s="127" t="s">
        <v>2368</v>
      </c>
      <c r="G811" s="128" t="s">
        <v>510</v>
      </c>
      <c r="H811" s="129">
        <v>1540.66</v>
      </c>
      <c r="I811" s="130"/>
      <c r="J811" s="131">
        <f>ROUND(I811*H811,2)</f>
        <v>0</v>
      </c>
      <c r="K811" s="127" t="s">
        <v>327</v>
      </c>
      <c r="L811" s="32"/>
      <c r="M811" s="132" t="s">
        <v>19</v>
      </c>
      <c r="N811" s="133" t="s">
        <v>40</v>
      </c>
      <c r="P811" s="134">
        <f>O811*H811</f>
        <v>0</v>
      </c>
      <c r="Q811" s="134">
        <v>0</v>
      </c>
      <c r="R811" s="134">
        <f>Q811*H811</f>
        <v>0</v>
      </c>
      <c r="S811" s="134">
        <v>0</v>
      </c>
      <c r="T811" s="135">
        <f>S811*H811</f>
        <v>0</v>
      </c>
      <c r="AR811" s="136" t="s">
        <v>187</v>
      </c>
      <c r="AT811" s="136" t="s">
        <v>182</v>
      </c>
      <c r="AU811" s="136" t="s">
        <v>79</v>
      </c>
      <c r="AY811" s="17" t="s">
        <v>181</v>
      </c>
      <c r="BE811" s="137">
        <f>IF(N811="základní",J811,0)</f>
        <v>0</v>
      </c>
      <c r="BF811" s="137">
        <f>IF(N811="snížená",J811,0)</f>
        <v>0</v>
      </c>
      <c r="BG811" s="137">
        <f>IF(N811="zákl. přenesená",J811,0)</f>
        <v>0</v>
      </c>
      <c r="BH811" s="137">
        <f>IF(N811="sníž. přenesená",J811,0)</f>
        <v>0</v>
      </c>
      <c r="BI811" s="137">
        <f>IF(N811="nulová",J811,0)</f>
        <v>0</v>
      </c>
      <c r="BJ811" s="17" t="s">
        <v>77</v>
      </c>
      <c r="BK811" s="137">
        <f>ROUND(I811*H811,2)</f>
        <v>0</v>
      </c>
      <c r="BL811" s="17" t="s">
        <v>187</v>
      </c>
      <c r="BM811" s="136" t="s">
        <v>1171</v>
      </c>
    </row>
    <row r="812" spans="2:65" s="1" customFormat="1" ht="11.25" x14ac:dyDescent="0.2">
      <c r="B812" s="32"/>
      <c r="D812" s="151" t="s">
        <v>328</v>
      </c>
      <c r="F812" s="152" t="s">
        <v>2369</v>
      </c>
      <c r="I812" s="140"/>
      <c r="L812" s="32"/>
      <c r="M812" s="141"/>
      <c r="T812" s="53"/>
      <c r="AT812" s="17" t="s">
        <v>328</v>
      </c>
      <c r="AU812" s="17" t="s">
        <v>79</v>
      </c>
    </row>
    <row r="813" spans="2:65" s="1" customFormat="1" ht="29.25" x14ac:dyDescent="0.2">
      <c r="B813" s="32"/>
      <c r="D813" s="138" t="s">
        <v>214</v>
      </c>
      <c r="F813" s="139" t="s">
        <v>2370</v>
      </c>
      <c r="I813" s="140"/>
      <c r="L813" s="32"/>
      <c r="M813" s="141"/>
      <c r="T813" s="53"/>
      <c r="AT813" s="17" t="s">
        <v>214</v>
      </c>
      <c r="AU813" s="17" t="s">
        <v>79</v>
      </c>
    </row>
    <row r="814" spans="2:65" s="12" customFormat="1" ht="11.25" x14ac:dyDescent="0.2">
      <c r="B814" s="153"/>
      <c r="D814" s="138" t="s">
        <v>330</v>
      </c>
      <c r="E814" s="154" t="s">
        <v>19</v>
      </c>
      <c r="F814" s="155" t="s">
        <v>2371</v>
      </c>
      <c r="H814" s="154" t="s">
        <v>19</v>
      </c>
      <c r="I814" s="156"/>
      <c r="L814" s="153"/>
      <c r="M814" s="157"/>
      <c r="T814" s="158"/>
      <c r="AT814" s="154" t="s">
        <v>330</v>
      </c>
      <c r="AU814" s="154" t="s">
        <v>79</v>
      </c>
      <c r="AV814" s="12" t="s">
        <v>77</v>
      </c>
      <c r="AW814" s="12" t="s">
        <v>31</v>
      </c>
      <c r="AX814" s="12" t="s">
        <v>69</v>
      </c>
      <c r="AY814" s="154" t="s">
        <v>181</v>
      </c>
    </row>
    <row r="815" spans="2:65" s="13" customFormat="1" ht="22.5" x14ac:dyDescent="0.2">
      <c r="B815" s="159"/>
      <c r="D815" s="138" t="s">
        <v>330</v>
      </c>
      <c r="E815" s="160" t="s">
        <v>19</v>
      </c>
      <c r="F815" s="161" t="s">
        <v>2372</v>
      </c>
      <c r="H815" s="162">
        <v>263.25</v>
      </c>
      <c r="I815" s="163"/>
      <c r="L815" s="159"/>
      <c r="M815" s="164"/>
      <c r="T815" s="165"/>
      <c r="AT815" s="160" t="s">
        <v>330</v>
      </c>
      <c r="AU815" s="160" t="s">
        <v>79</v>
      </c>
      <c r="AV815" s="13" t="s">
        <v>79</v>
      </c>
      <c r="AW815" s="13" t="s">
        <v>31</v>
      </c>
      <c r="AX815" s="13" t="s">
        <v>69</v>
      </c>
      <c r="AY815" s="160" t="s">
        <v>181</v>
      </c>
    </row>
    <row r="816" spans="2:65" s="13" customFormat="1" ht="11.25" x14ac:dyDescent="0.2">
      <c r="B816" s="159"/>
      <c r="D816" s="138" t="s">
        <v>330</v>
      </c>
      <c r="E816" s="160" t="s">
        <v>19</v>
      </c>
      <c r="F816" s="161" t="s">
        <v>2373</v>
      </c>
      <c r="H816" s="162">
        <v>112.29</v>
      </c>
      <c r="I816" s="163"/>
      <c r="L816" s="159"/>
      <c r="M816" s="164"/>
      <c r="T816" s="165"/>
      <c r="AT816" s="160" t="s">
        <v>330</v>
      </c>
      <c r="AU816" s="160" t="s">
        <v>79</v>
      </c>
      <c r="AV816" s="13" t="s">
        <v>79</v>
      </c>
      <c r="AW816" s="13" t="s">
        <v>31</v>
      </c>
      <c r="AX816" s="13" t="s">
        <v>69</v>
      </c>
      <c r="AY816" s="160" t="s">
        <v>181</v>
      </c>
    </row>
    <row r="817" spans="2:65" s="13" customFormat="1" ht="11.25" x14ac:dyDescent="0.2">
      <c r="B817" s="159"/>
      <c r="D817" s="138" t="s">
        <v>330</v>
      </c>
      <c r="E817" s="160" t="s">
        <v>19</v>
      </c>
      <c r="F817" s="161" t="s">
        <v>2374</v>
      </c>
      <c r="H817" s="162">
        <v>285.01</v>
      </c>
      <c r="I817" s="163"/>
      <c r="L817" s="159"/>
      <c r="M817" s="164"/>
      <c r="T817" s="165"/>
      <c r="AT817" s="160" t="s">
        <v>330</v>
      </c>
      <c r="AU817" s="160" t="s">
        <v>79</v>
      </c>
      <c r="AV817" s="13" t="s">
        <v>79</v>
      </c>
      <c r="AW817" s="13" t="s">
        <v>31</v>
      </c>
      <c r="AX817" s="13" t="s">
        <v>69</v>
      </c>
      <c r="AY817" s="160" t="s">
        <v>181</v>
      </c>
    </row>
    <row r="818" spans="2:65" s="13" customFormat="1" ht="33.75" x14ac:dyDescent="0.2">
      <c r="B818" s="159"/>
      <c r="D818" s="138" t="s">
        <v>330</v>
      </c>
      <c r="E818" s="160" t="s">
        <v>19</v>
      </c>
      <c r="F818" s="161" t="s">
        <v>2375</v>
      </c>
      <c r="H818" s="162">
        <v>521.6</v>
      </c>
      <c r="I818" s="163"/>
      <c r="L818" s="159"/>
      <c r="M818" s="164"/>
      <c r="T818" s="165"/>
      <c r="AT818" s="160" t="s">
        <v>330</v>
      </c>
      <c r="AU818" s="160" t="s">
        <v>79</v>
      </c>
      <c r="AV818" s="13" t="s">
        <v>79</v>
      </c>
      <c r="AW818" s="13" t="s">
        <v>31</v>
      </c>
      <c r="AX818" s="13" t="s">
        <v>69</v>
      </c>
      <c r="AY818" s="160" t="s">
        <v>181</v>
      </c>
    </row>
    <row r="819" spans="2:65" s="13" customFormat="1" ht="22.5" x14ac:dyDescent="0.2">
      <c r="B819" s="159"/>
      <c r="D819" s="138" t="s">
        <v>330</v>
      </c>
      <c r="E819" s="160" t="s">
        <v>19</v>
      </c>
      <c r="F819" s="161" t="s">
        <v>2376</v>
      </c>
      <c r="H819" s="162">
        <v>208.76</v>
      </c>
      <c r="I819" s="163"/>
      <c r="L819" s="159"/>
      <c r="M819" s="164"/>
      <c r="T819" s="165"/>
      <c r="AT819" s="160" t="s">
        <v>330</v>
      </c>
      <c r="AU819" s="160" t="s">
        <v>79</v>
      </c>
      <c r="AV819" s="13" t="s">
        <v>79</v>
      </c>
      <c r="AW819" s="13" t="s">
        <v>31</v>
      </c>
      <c r="AX819" s="13" t="s">
        <v>69</v>
      </c>
      <c r="AY819" s="160" t="s">
        <v>181</v>
      </c>
    </row>
    <row r="820" spans="2:65" s="13" customFormat="1" ht="11.25" x14ac:dyDescent="0.2">
      <c r="B820" s="159"/>
      <c r="D820" s="138" t="s">
        <v>330</v>
      </c>
      <c r="E820" s="160" t="s">
        <v>19</v>
      </c>
      <c r="F820" s="161" t="s">
        <v>2377</v>
      </c>
      <c r="H820" s="162">
        <v>149.75</v>
      </c>
      <c r="I820" s="163"/>
      <c r="L820" s="159"/>
      <c r="M820" s="164"/>
      <c r="T820" s="165"/>
      <c r="AT820" s="160" t="s">
        <v>330</v>
      </c>
      <c r="AU820" s="160" t="s">
        <v>79</v>
      </c>
      <c r="AV820" s="13" t="s">
        <v>79</v>
      </c>
      <c r="AW820" s="13" t="s">
        <v>31</v>
      </c>
      <c r="AX820" s="13" t="s">
        <v>69</v>
      </c>
      <c r="AY820" s="160" t="s">
        <v>181</v>
      </c>
    </row>
    <row r="821" spans="2:65" s="14" customFormat="1" ht="11.25" x14ac:dyDescent="0.2">
      <c r="B821" s="166"/>
      <c r="D821" s="138" t="s">
        <v>330</v>
      </c>
      <c r="E821" s="167" t="s">
        <v>19</v>
      </c>
      <c r="F821" s="168" t="s">
        <v>333</v>
      </c>
      <c r="H821" s="169">
        <v>1540.66</v>
      </c>
      <c r="I821" s="170"/>
      <c r="L821" s="166"/>
      <c r="M821" s="171"/>
      <c r="T821" s="172"/>
      <c r="AT821" s="167" t="s">
        <v>330</v>
      </c>
      <c r="AU821" s="167" t="s">
        <v>79</v>
      </c>
      <c r="AV821" s="14" t="s">
        <v>187</v>
      </c>
      <c r="AW821" s="14" t="s">
        <v>31</v>
      </c>
      <c r="AX821" s="14" t="s">
        <v>77</v>
      </c>
      <c r="AY821" s="167" t="s">
        <v>181</v>
      </c>
    </row>
    <row r="822" spans="2:65" s="1" customFormat="1" ht="16.5" customHeight="1" x14ac:dyDescent="0.2">
      <c r="B822" s="32"/>
      <c r="C822" s="125" t="s">
        <v>1178</v>
      </c>
      <c r="D822" s="125" t="s">
        <v>182</v>
      </c>
      <c r="E822" s="126" t="s">
        <v>661</v>
      </c>
      <c r="F822" s="127" t="s">
        <v>662</v>
      </c>
      <c r="G822" s="128" t="s">
        <v>510</v>
      </c>
      <c r="H822" s="129">
        <v>1892.81</v>
      </c>
      <c r="I822" s="130"/>
      <c r="J822" s="131">
        <f>ROUND(I822*H822,2)</f>
        <v>0</v>
      </c>
      <c r="K822" s="127" t="s">
        <v>327</v>
      </c>
      <c r="L822" s="32"/>
      <c r="M822" s="132" t="s">
        <v>19</v>
      </c>
      <c r="N822" s="133" t="s">
        <v>40</v>
      </c>
      <c r="P822" s="134">
        <f>O822*H822</f>
        <v>0</v>
      </c>
      <c r="Q822" s="134">
        <v>0</v>
      </c>
      <c r="R822" s="134">
        <f>Q822*H822</f>
        <v>0</v>
      </c>
      <c r="S822" s="134">
        <v>0</v>
      </c>
      <c r="T822" s="135">
        <f>S822*H822</f>
        <v>0</v>
      </c>
      <c r="AR822" s="136" t="s">
        <v>187</v>
      </c>
      <c r="AT822" s="136" t="s">
        <v>182</v>
      </c>
      <c r="AU822" s="136" t="s">
        <v>79</v>
      </c>
      <c r="AY822" s="17" t="s">
        <v>181</v>
      </c>
      <c r="BE822" s="137">
        <f>IF(N822="základní",J822,0)</f>
        <v>0</v>
      </c>
      <c r="BF822" s="137">
        <f>IF(N822="snížená",J822,0)</f>
        <v>0</v>
      </c>
      <c r="BG822" s="137">
        <f>IF(N822="zákl. přenesená",J822,0)</f>
        <v>0</v>
      </c>
      <c r="BH822" s="137">
        <f>IF(N822="sníž. přenesená",J822,0)</f>
        <v>0</v>
      </c>
      <c r="BI822" s="137">
        <f>IF(N822="nulová",J822,0)</f>
        <v>0</v>
      </c>
      <c r="BJ822" s="17" t="s">
        <v>77</v>
      </c>
      <c r="BK822" s="137">
        <f>ROUND(I822*H822,2)</f>
        <v>0</v>
      </c>
      <c r="BL822" s="17" t="s">
        <v>187</v>
      </c>
      <c r="BM822" s="136" t="s">
        <v>1181</v>
      </c>
    </row>
    <row r="823" spans="2:65" s="1" customFormat="1" ht="11.25" x14ac:dyDescent="0.2">
      <c r="B823" s="32"/>
      <c r="D823" s="151" t="s">
        <v>328</v>
      </c>
      <c r="F823" s="152" t="s">
        <v>664</v>
      </c>
      <c r="I823" s="140"/>
      <c r="L823" s="32"/>
      <c r="M823" s="141"/>
      <c r="T823" s="53"/>
      <c r="AT823" s="17" t="s">
        <v>328</v>
      </c>
      <c r="AU823" s="17" t="s">
        <v>79</v>
      </c>
    </row>
    <row r="824" spans="2:65" s="12" customFormat="1" ht="11.25" x14ac:dyDescent="0.2">
      <c r="B824" s="153"/>
      <c r="D824" s="138" t="s">
        <v>330</v>
      </c>
      <c r="E824" s="154" t="s">
        <v>19</v>
      </c>
      <c r="F824" s="155" t="s">
        <v>2378</v>
      </c>
      <c r="H824" s="154" t="s">
        <v>19</v>
      </c>
      <c r="I824" s="156"/>
      <c r="L824" s="153"/>
      <c r="M824" s="157"/>
      <c r="T824" s="158"/>
      <c r="AT824" s="154" t="s">
        <v>330</v>
      </c>
      <c r="AU824" s="154" t="s">
        <v>79</v>
      </c>
      <c r="AV824" s="12" t="s">
        <v>77</v>
      </c>
      <c r="AW824" s="12" t="s">
        <v>31</v>
      </c>
      <c r="AX824" s="12" t="s">
        <v>69</v>
      </c>
      <c r="AY824" s="154" t="s">
        <v>181</v>
      </c>
    </row>
    <row r="825" spans="2:65" s="13" customFormat="1" ht="22.5" x14ac:dyDescent="0.2">
      <c r="B825" s="159"/>
      <c r="D825" s="138" t="s">
        <v>330</v>
      </c>
      <c r="E825" s="160" t="s">
        <v>19</v>
      </c>
      <c r="F825" s="161" t="s">
        <v>2379</v>
      </c>
      <c r="H825" s="162">
        <v>263.25</v>
      </c>
      <c r="I825" s="163"/>
      <c r="L825" s="159"/>
      <c r="M825" s="164"/>
      <c r="T825" s="165"/>
      <c r="AT825" s="160" t="s">
        <v>330</v>
      </c>
      <c r="AU825" s="160" t="s">
        <v>79</v>
      </c>
      <c r="AV825" s="13" t="s">
        <v>79</v>
      </c>
      <c r="AW825" s="13" t="s">
        <v>31</v>
      </c>
      <c r="AX825" s="13" t="s">
        <v>69</v>
      </c>
      <c r="AY825" s="160" t="s">
        <v>181</v>
      </c>
    </row>
    <row r="826" spans="2:65" s="13" customFormat="1" ht="11.25" x14ac:dyDescent="0.2">
      <c r="B826" s="159"/>
      <c r="D826" s="138" t="s">
        <v>330</v>
      </c>
      <c r="E826" s="160" t="s">
        <v>19</v>
      </c>
      <c r="F826" s="161" t="s">
        <v>2380</v>
      </c>
      <c r="H826" s="162">
        <v>112.29</v>
      </c>
      <c r="I826" s="163"/>
      <c r="L826" s="159"/>
      <c r="M826" s="164"/>
      <c r="T826" s="165"/>
      <c r="AT826" s="160" t="s">
        <v>330</v>
      </c>
      <c r="AU826" s="160" t="s">
        <v>79</v>
      </c>
      <c r="AV826" s="13" t="s">
        <v>79</v>
      </c>
      <c r="AW826" s="13" t="s">
        <v>31</v>
      </c>
      <c r="AX826" s="13" t="s">
        <v>69</v>
      </c>
      <c r="AY826" s="160" t="s">
        <v>181</v>
      </c>
    </row>
    <row r="827" spans="2:65" s="13" customFormat="1" ht="11.25" x14ac:dyDescent="0.2">
      <c r="B827" s="159"/>
      <c r="D827" s="138" t="s">
        <v>330</v>
      </c>
      <c r="E827" s="160" t="s">
        <v>19</v>
      </c>
      <c r="F827" s="161" t="s">
        <v>2381</v>
      </c>
      <c r="H827" s="162">
        <v>285.01</v>
      </c>
      <c r="I827" s="163"/>
      <c r="L827" s="159"/>
      <c r="M827" s="164"/>
      <c r="T827" s="165"/>
      <c r="AT827" s="160" t="s">
        <v>330</v>
      </c>
      <c r="AU827" s="160" t="s">
        <v>79</v>
      </c>
      <c r="AV827" s="13" t="s">
        <v>79</v>
      </c>
      <c r="AW827" s="13" t="s">
        <v>31</v>
      </c>
      <c r="AX827" s="13" t="s">
        <v>69</v>
      </c>
      <c r="AY827" s="160" t="s">
        <v>181</v>
      </c>
    </row>
    <row r="828" spans="2:65" s="13" customFormat="1" ht="33.75" x14ac:dyDescent="0.2">
      <c r="B828" s="159"/>
      <c r="D828" s="138" t="s">
        <v>330</v>
      </c>
      <c r="E828" s="160" t="s">
        <v>19</v>
      </c>
      <c r="F828" s="161" t="s">
        <v>2382</v>
      </c>
      <c r="H828" s="162">
        <v>521.6</v>
      </c>
      <c r="I828" s="163"/>
      <c r="L828" s="159"/>
      <c r="M828" s="164"/>
      <c r="T828" s="165"/>
      <c r="AT828" s="160" t="s">
        <v>330</v>
      </c>
      <c r="AU828" s="160" t="s">
        <v>79</v>
      </c>
      <c r="AV828" s="13" t="s">
        <v>79</v>
      </c>
      <c r="AW828" s="13" t="s">
        <v>31</v>
      </c>
      <c r="AX828" s="13" t="s">
        <v>69</v>
      </c>
      <c r="AY828" s="160" t="s">
        <v>181</v>
      </c>
    </row>
    <row r="829" spans="2:65" s="13" customFormat="1" ht="22.5" x14ac:dyDescent="0.2">
      <c r="B829" s="159"/>
      <c r="D829" s="138" t="s">
        <v>330</v>
      </c>
      <c r="E829" s="160" t="s">
        <v>19</v>
      </c>
      <c r="F829" s="161" t="s">
        <v>2383</v>
      </c>
      <c r="H829" s="162">
        <v>208.76</v>
      </c>
      <c r="I829" s="163"/>
      <c r="L829" s="159"/>
      <c r="M829" s="164"/>
      <c r="T829" s="165"/>
      <c r="AT829" s="160" t="s">
        <v>330</v>
      </c>
      <c r="AU829" s="160" t="s">
        <v>79</v>
      </c>
      <c r="AV829" s="13" t="s">
        <v>79</v>
      </c>
      <c r="AW829" s="13" t="s">
        <v>31</v>
      </c>
      <c r="AX829" s="13" t="s">
        <v>69</v>
      </c>
      <c r="AY829" s="160" t="s">
        <v>181</v>
      </c>
    </row>
    <row r="830" spans="2:65" s="13" customFormat="1" ht="11.25" x14ac:dyDescent="0.2">
      <c r="B830" s="159"/>
      <c r="D830" s="138" t="s">
        <v>330</v>
      </c>
      <c r="E830" s="160" t="s">
        <v>19</v>
      </c>
      <c r="F830" s="161" t="s">
        <v>2384</v>
      </c>
      <c r="H830" s="162">
        <v>201.9</v>
      </c>
      <c r="I830" s="163"/>
      <c r="L830" s="159"/>
      <c r="M830" s="164"/>
      <c r="T830" s="165"/>
      <c r="AT830" s="160" t="s">
        <v>330</v>
      </c>
      <c r="AU830" s="160" t="s">
        <v>79</v>
      </c>
      <c r="AV830" s="13" t="s">
        <v>79</v>
      </c>
      <c r="AW830" s="13" t="s">
        <v>31</v>
      </c>
      <c r="AX830" s="13" t="s">
        <v>69</v>
      </c>
      <c r="AY830" s="160" t="s">
        <v>181</v>
      </c>
    </row>
    <row r="831" spans="2:65" s="13" customFormat="1" ht="11.25" x14ac:dyDescent="0.2">
      <c r="B831" s="159"/>
      <c r="D831" s="138" t="s">
        <v>330</v>
      </c>
      <c r="E831" s="160" t="s">
        <v>19</v>
      </c>
      <c r="F831" s="161" t="s">
        <v>2385</v>
      </c>
      <c r="H831" s="162">
        <v>300</v>
      </c>
      <c r="I831" s="163"/>
      <c r="L831" s="159"/>
      <c r="M831" s="164"/>
      <c r="T831" s="165"/>
      <c r="AT831" s="160" t="s">
        <v>330</v>
      </c>
      <c r="AU831" s="160" t="s">
        <v>79</v>
      </c>
      <c r="AV831" s="13" t="s">
        <v>79</v>
      </c>
      <c r="AW831" s="13" t="s">
        <v>31</v>
      </c>
      <c r="AX831" s="13" t="s">
        <v>69</v>
      </c>
      <c r="AY831" s="160" t="s">
        <v>181</v>
      </c>
    </row>
    <row r="832" spans="2:65" s="14" customFormat="1" ht="11.25" x14ac:dyDescent="0.2">
      <c r="B832" s="166"/>
      <c r="D832" s="138" t="s">
        <v>330</v>
      </c>
      <c r="E832" s="167" t="s">
        <v>19</v>
      </c>
      <c r="F832" s="168" t="s">
        <v>333</v>
      </c>
      <c r="H832" s="169">
        <v>1892.81</v>
      </c>
      <c r="I832" s="170"/>
      <c r="L832" s="166"/>
      <c r="M832" s="171"/>
      <c r="T832" s="172"/>
      <c r="AT832" s="167" t="s">
        <v>330</v>
      </c>
      <c r="AU832" s="167" t="s">
        <v>79</v>
      </c>
      <c r="AV832" s="14" t="s">
        <v>187</v>
      </c>
      <c r="AW832" s="14" t="s">
        <v>31</v>
      </c>
      <c r="AX832" s="14" t="s">
        <v>77</v>
      </c>
      <c r="AY832" s="167" t="s">
        <v>181</v>
      </c>
    </row>
    <row r="833" spans="2:65" s="1" customFormat="1" ht="16.5" customHeight="1" x14ac:dyDescent="0.2">
      <c r="B833" s="32"/>
      <c r="C833" s="125" t="s">
        <v>642</v>
      </c>
      <c r="D833" s="125" t="s">
        <v>182</v>
      </c>
      <c r="E833" s="126" t="s">
        <v>2386</v>
      </c>
      <c r="F833" s="127" t="s">
        <v>2387</v>
      </c>
      <c r="G833" s="128" t="s">
        <v>519</v>
      </c>
      <c r="H833" s="129">
        <v>24</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187</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187</v>
      </c>
      <c r="BM833" s="136" t="s">
        <v>1198</v>
      </c>
    </row>
    <row r="834" spans="2:65" s="1" customFormat="1" ht="19.5" x14ac:dyDescent="0.2">
      <c r="B834" s="32"/>
      <c r="D834" s="138" t="s">
        <v>214</v>
      </c>
      <c r="F834" s="139" t="s">
        <v>2388</v>
      </c>
      <c r="I834" s="140"/>
      <c r="L834" s="32"/>
      <c r="M834" s="141"/>
      <c r="T834" s="53"/>
      <c r="AT834" s="17" t="s">
        <v>214</v>
      </c>
      <c r="AU834" s="17" t="s">
        <v>79</v>
      </c>
    </row>
    <row r="835" spans="2:65" s="13" customFormat="1" ht="11.25" x14ac:dyDescent="0.2">
      <c r="B835" s="159"/>
      <c r="D835" s="138" t="s">
        <v>330</v>
      </c>
      <c r="E835" s="160" t="s">
        <v>19</v>
      </c>
      <c r="F835" s="161" t="s">
        <v>2389</v>
      </c>
      <c r="H835" s="162">
        <v>24</v>
      </c>
      <c r="I835" s="163"/>
      <c r="L835" s="159"/>
      <c r="M835" s="164"/>
      <c r="T835" s="165"/>
      <c r="AT835" s="160" t="s">
        <v>330</v>
      </c>
      <c r="AU835" s="160" t="s">
        <v>79</v>
      </c>
      <c r="AV835" s="13" t="s">
        <v>79</v>
      </c>
      <c r="AW835" s="13" t="s">
        <v>31</v>
      </c>
      <c r="AX835" s="13" t="s">
        <v>69</v>
      </c>
      <c r="AY835" s="160" t="s">
        <v>181</v>
      </c>
    </row>
    <row r="836" spans="2:65" s="14" customFormat="1" ht="11.25" x14ac:dyDescent="0.2">
      <c r="B836" s="166"/>
      <c r="D836" s="138" t="s">
        <v>330</v>
      </c>
      <c r="E836" s="167" t="s">
        <v>19</v>
      </c>
      <c r="F836" s="168" t="s">
        <v>333</v>
      </c>
      <c r="H836" s="169">
        <v>24</v>
      </c>
      <c r="I836" s="170"/>
      <c r="L836" s="166"/>
      <c r="M836" s="171"/>
      <c r="T836" s="172"/>
      <c r="AT836" s="167" t="s">
        <v>330</v>
      </c>
      <c r="AU836" s="167" t="s">
        <v>79</v>
      </c>
      <c r="AV836" s="14" t="s">
        <v>187</v>
      </c>
      <c r="AW836" s="14" t="s">
        <v>31</v>
      </c>
      <c r="AX836" s="14" t="s">
        <v>77</v>
      </c>
      <c r="AY836" s="167" t="s">
        <v>181</v>
      </c>
    </row>
    <row r="837" spans="2:65" s="1" customFormat="1" ht="16.5" customHeight="1" x14ac:dyDescent="0.2">
      <c r="B837" s="32"/>
      <c r="C837" s="125" t="s">
        <v>1203</v>
      </c>
      <c r="D837" s="125" t="s">
        <v>182</v>
      </c>
      <c r="E837" s="126" t="s">
        <v>2390</v>
      </c>
      <c r="F837" s="127" t="s">
        <v>2391</v>
      </c>
      <c r="G837" s="128" t="s">
        <v>519</v>
      </c>
      <c r="H837" s="129">
        <v>16</v>
      </c>
      <c r="I837" s="130"/>
      <c r="J837" s="131">
        <f>ROUND(I837*H837,2)</f>
        <v>0</v>
      </c>
      <c r="K837" s="127" t="s">
        <v>186</v>
      </c>
      <c r="L837" s="32"/>
      <c r="M837" s="132" t="s">
        <v>19</v>
      </c>
      <c r="N837" s="133" t="s">
        <v>40</v>
      </c>
      <c r="P837" s="134">
        <f>O837*H837</f>
        <v>0</v>
      </c>
      <c r="Q837" s="134">
        <v>0</v>
      </c>
      <c r="R837" s="134">
        <f>Q837*H837</f>
        <v>0</v>
      </c>
      <c r="S837" s="134">
        <v>0</v>
      </c>
      <c r="T837" s="135">
        <f>S837*H837</f>
        <v>0</v>
      </c>
      <c r="AR837" s="136" t="s">
        <v>187</v>
      </c>
      <c r="AT837" s="136" t="s">
        <v>182</v>
      </c>
      <c r="AU837" s="136" t="s">
        <v>79</v>
      </c>
      <c r="AY837" s="17" t="s">
        <v>181</v>
      </c>
      <c r="BE837" s="137">
        <f>IF(N837="základní",J837,0)</f>
        <v>0</v>
      </c>
      <c r="BF837" s="137">
        <f>IF(N837="snížená",J837,0)</f>
        <v>0</v>
      </c>
      <c r="BG837" s="137">
        <f>IF(N837="zákl. přenesená",J837,0)</f>
        <v>0</v>
      </c>
      <c r="BH837" s="137">
        <f>IF(N837="sníž. přenesená",J837,0)</f>
        <v>0</v>
      </c>
      <c r="BI837" s="137">
        <f>IF(N837="nulová",J837,0)</f>
        <v>0</v>
      </c>
      <c r="BJ837" s="17" t="s">
        <v>77</v>
      </c>
      <c r="BK837" s="137">
        <f>ROUND(I837*H837,2)</f>
        <v>0</v>
      </c>
      <c r="BL837" s="17" t="s">
        <v>187</v>
      </c>
      <c r="BM837" s="136" t="s">
        <v>1206</v>
      </c>
    </row>
    <row r="838" spans="2:65" s="1" customFormat="1" ht="19.5" x14ac:dyDescent="0.2">
      <c r="B838" s="32"/>
      <c r="D838" s="138" t="s">
        <v>214</v>
      </c>
      <c r="F838" s="139" t="s">
        <v>2388</v>
      </c>
      <c r="I838" s="140"/>
      <c r="L838" s="32"/>
      <c r="M838" s="141"/>
      <c r="T838" s="53"/>
      <c r="AT838" s="17" t="s">
        <v>214</v>
      </c>
      <c r="AU838" s="17" t="s">
        <v>79</v>
      </c>
    </row>
    <row r="839" spans="2:65" s="13" customFormat="1" ht="11.25" x14ac:dyDescent="0.2">
      <c r="B839" s="159"/>
      <c r="D839" s="138" t="s">
        <v>330</v>
      </c>
      <c r="E839" s="160" t="s">
        <v>19</v>
      </c>
      <c r="F839" s="161" t="s">
        <v>2392</v>
      </c>
      <c r="H839" s="162">
        <v>16</v>
      </c>
      <c r="I839" s="163"/>
      <c r="L839" s="159"/>
      <c r="M839" s="164"/>
      <c r="T839" s="165"/>
      <c r="AT839" s="160" t="s">
        <v>330</v>
      </c>
      <c r="AU839" s="160" t="s">
        <v>79</v>
      </c>
      <c r="AV839" s="13" t="s">
        <v>79</v>
      </c>
      <c r="AW839" s="13" t="s">
        <v>31</v>
      </c>
      <c r="AX839" s="13" t="s">
        <v>69</v>
      </c>
      <c r="AY839" s="160" t="s">
        <v>181</v>
      </c>
    </row>
    <row r="840" spans="2:65" s="14" customFormat="1" ht="11.25" x14ac:dyDescent="0.2">
      <c r="B840" s="166"/>
      <c r="D840" s="138" t="s">
        <v>330</v>
      </c>
      <c r="E840" s="167" t="s">
        <v>19</v>
      </c>
      <c r="F840" s="168" t="s">
        <v>333</v>
      </c>
      <c r="H840" s="169">
        <v>16</v>
      </c>
      <c r="I840" s="170"/>
      <c r="L840" s="166"/>
      <c r="M840" s="171"/>
      <c r="T840" s="172"/>
      <c r="AT840" s="167" t="s">
        <v>330</v>
      </c>
      <c r="AU840" s="167" t="s">
        <v>79</v>
      </c>
      <c r="AV840" s="14" t="s">
        <v>187</v>
      </c>
      <c r="AW840" s="14" t="s">
        <v>31</v>
      </c>
      <c r="AX840" s="14" t="s">
        <v>77</v>
      </c>
      <c r="AY840" s="167" t="s">
        <v>181</v>
      </c>
    </row>
    <row r="841" spans="2:65" s="1" customFormat="1" ht="16.5" customHeight="1" x14ac:dyDescent="0.2">
      <c r="B841" s="32"/>
      <c r="C841" s="125" t="s">
        <v>648</v>
      </c>
      <c r="D841" s="125" t="s">
        <v>182</v>
      </c>
      <c r="E841" s="126" t="s">
        <v>2393</v>
      </c>
      <c r="F841" s="127" t="s">
        <v>2394</v>
      </c>
      <c r="G841" s="128" t="s">
        <v>519</v>
      </c>
      <c r="H841" s="129">
        <v>8</v>
      </c>
      <c r="I841" s="130"/>
      <c r="J841" s="131">
        <f>ROUND(I841*H841,2)</f>
        <v>0</v>
      </c>
      <c r="K841" s="127" t="s">
        <v>186</v>
      </c>
      <c r="L841" s="32"/>
      <c r="M841" s="132" t="s">
        <v>19</v>
      </c>
      <c r="N841" s="133" t="s">
        <v>40</v>
      </c>
      <c r="P841" s="134">
        <f>O841*H841</f>
        <v>0</v>
      </c>
      <c r="Q841" s="134">
        <v>0</v>
      </c>
      <c r="R841" s="134">
        <f>Q841*H841</f>
        <v>0</v>
      </c>
      <c r="S841" s="134">
        <v>0</v>
      </c>
      <c r="T841" s="135">
        <f>S841*H841</f>
        <v>0</v>
      </c>
      <c r="AR841" s="136" t="s">
        <v>187</v>
      </c>
      <c r="AT841" s="136" t="s">
        <v>182</v>
      </c>
      <c r="AU841" s="136" t="s">
        <v>79</v>
      </c>
      <c r="AY841" s="17" t="s">
        <v>181</v>
      </c>
      <c r="BE841" s="137">
        <f>IF(N841="základní",J841,0)</f>
        <v>0</v>
      </c>
      <c r="BF841" s="137">
        <f>IF(N841="snížená",J841,0)</f>
        <v>0</v>
      </c>
      <c r="BG841" s="137">
        <f>IF(N841="zákl. přenesená",J841,0)</f>
        <v>0</v>
      </c>
      <c r="BH841" s="137">
        <f>IF(N841="sníž. přenesená",J841,0)</f>
        <v>0</v>
      </c>
      <c r="BI841" s="137">
        <f>IF(N841="nulová",J841,0)</f>
        <v>0</v>
      </c>
      <c r="BJ841" s="17" t="s">
        <v>77</v>
      </c>
      <c r="BK841" s="137">
        <f>ROUND(I841*H841,2)</f>
        <v>0</v>
      </c>
      <c r="BL841" s="17" t="s">
        <v>187</v>
      </c>
      <c r="BM841" s="136" t="s">
        <v>1232</v>
      </c>
    </row>
    <row r="842" spans="2:65" s="1" customFormat="1" ht="19.5" x14ac:dyDescent="0.2">
      <c r="B842" s="32"/>
      <c r="D842" s="138" t="s">
        <v>214</v>
      </c>
      <c r="F842" s="139" t="s">
        <v>2388</v>
      </c>
      <c r="I842" s="140"/>
      <c r="L842" s="32"/>
      <c r="M842" s="141"/>
      <c r="T842" s="53"/>
      <c r="AT842" s="17" t="s">
        <v>214</v>
      </c>
      <c r="AU842" s="17" t="s">
        <v>79</v>
      </c>
    </row>
    <row r="843" spans="2:65" s="13" customFormat="1" ht="11.25" x14ac:dyDescent="0.2">
      <c r="B843" s="159"/>
      <c r="D843" s="138" t="s">
        <v>330</v>
      </c>
      <c r="E843" s="160" t="s">
        <v>19</v>
      </c>
      <c r="F843" s="161" t="s">
        <v>2395</v>
      </c>
      <c r="H843" s="162">
        <v>8</v>
      </c>
      <c r="I843" s="163"/>
      <c r="L843" s="159"/>
      <c r="M843" s="164"/>
      <c r="T843" s="165"/>
      <c r="AT843" s="160" t="s">
        <v>330</v>
      </c>
      <c r="AU843" s="160" t="s">
        <v>79</v>
      </c>
      <c r="AV843" s="13" t="s">
        <v>79</v>
      </c>
      <c r="AW843" s="13" t="s">
        <v>31</v>
      </c>
      <c r="AX843" s="13" t="s">
        <v>69</v>
      </c>
      <c r="AY843" s="160" t="s">
        <v>181</v>
      </c>
    </row>
    <row r="844" spans="2:65" s="14" customFormat="1" ht="11.25" x14ac:dyDescent="0.2">
      <c r="B844" s="166"/>
      <c r="D844" s="138" t="s">
        <v>330</v>
      </c>
      <c r="E844" s="167" t="s">
        <v>19</v>
      </c>
      <c r="F844" s="168" t="s">
        <v>333</v>
      </c>
      <c r="H844" s="169">
        <v>8</v>
      </c>
      <c r="I844" s="170"/>
      <c r="L844" s="166"/>
      <c r="M844" s="171"/>
      <c r="T844" s="172"/>
      <c r="AT844" s="167" t="s">
        <v>330</v>
      </c>
      <c r="AU844" s="167" t="s">
        <v>79</v>
      </c>
      <c r="AV844" s="14" t="s">
        <v>187</v>
      </c>
      <c r="AW844" s="14" t="s">
        <v>31</v>
      </c>
      <c r="AX844" s="14" t="s">
        <v>77</v>
      </c>
      <c r="AY844" s="167" t="s">
        <v>181</v>
      </c>
    </row>
    <row r="845" spans="2:65" s="1" customFormat="1" ht="16.5" customHeight="1" x14ac:dyDescent="0.2">
      <c r="B845" s="32"/>
      <c r="C845" s="125" t="s">
        <v>1236</v>
      </c>
      <c r="D845" s="125" t="s">
        <v>182</v>
      </c>
      <c r="E845" s="126" t="s">
        <v>2396</v>
      </c>
      <c r="F845" s="127" t="s">
        <v>2397</v>
      </c>
      <c r="G845" s="128" t="s">
        <v>510</v>
      </c>
      <c r="H845" s="129">
        <v>11.88</v>
      </c>
      <c r="I845" s="130"/>
      <c r="J845" s="131">
        <f>ROUND(I845*H845,2)</f>
        <v>0</v>
      </c>
      <c r="K845" s="127" t="s">
        <v>327</v>
      </c>
      <c r="L845" s="32"/>
      <c r="M845" s="132" t="s">
        <v>19</v>
      </c>
      <c r="N845" s="133" t="s">
        <v>40</v>
      </c>
      <c r="P845" s="134">
        <f>O845*H845</f>
        <v>0</v>
      </c>
      <c r="Q845" s="134">
        <v>0</v>
      </c>
      <c r="R845" s="134">
        <f>Q845*H845</f>
        <v>0</v>
      </c>
      <c r="S845" s="134">
        <v>0</v>
      </c>
      <c r="T845" s="135">
        <f>S845*H845</f>
        <v>0</v>
      </c>
      <c r="AR845" s="136" t="s">
        <v>187</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187</v>
      </c>
      <c r="BM845" s="136" t="s">
        <v>1239</v>
      </c>
    </row>
    <row r="846" spans="2:65" s="1" customFormat="1" ht="11.25" x14ac:dyDescent="0.2">
      <c r="B846" s="32"/>
      <c r="D846" s="151" t="s">
        <v>328</v>
      </c>
      <c r="F846" s="152" t="s">
        <v>2398</v>
      </c>
      <c r="I846" s="140"/>
      <c r="L846" s="32"/>
      <c r="M846" s="141"/>
      <c r="T846" s="53"/>
      <c r="AT846" s="17" t="s">
        <v>328</v>
      </c>
      <c r="AU846" s="17" t="s">
        <v>79</v>
      </c>
    </row>
    <row r="847" spans="2:65" s="12" customFormat="1" ht="11.25" x14ac:dyDescent="0.2">
      <c r="B847" s="153"/>
      <c r="D847" s="138" t="s">
        <v>330</v>
      </c>
      <c r="E847" s="154" t="s">
        <v>19</v>
      </c>
      <c r="F847" s="155" t="s">
        <v>2399</v>
      </c>
      <c r="H847" s="154" t="s">
        <v>19</v>
      </c>
      <c r="I847" s="156"/>
      <c r="L847" s="153"/>
      <c r="M847" s="157"/>
      <c r="T847" s="158"/>
      <c r="AT847" s="154" t="s">
        <v>330</v>
      </c>
      <c r="AU847" s="154" t="s">
        <v>79</v>
      </c>
      <c r="AV847" s="12" t="s">
        <v>77</v>
      </c>
      <c r="AW847" s="12" t="s">
        <v>31</v>
      </c>
      <c r="AX847" s="12" t="s">
        <v>69</v>
      </c>
      <c r="AY847" s="154" t="s">
        <v>181</v>
      </c>
    </row>
    <row r="848" spans="2:65" s="13" customFormat="1" ht="11.25" x14ac:dyDescent="0.2">
      <c r="B848" s="159"/>
      <c r="D848" s="138" t="s">
        <v>330</v>
      </c>
      <c r="E848" s="160" t="s">
        <v>19</v>
      </c>
      <c r="F848" s="161" t="s">
        <v>2400</v>
      </c>
      <c r="H848" s="162">
        <v>11.88</v>
      </c>
      <c r="I848" s="163"/>
      <c r="L848" s="159"/>
      <c r="M848" s="164"/>
      <c r="T848" s="165"/>
      <c r="AT848" s="160" t="s">
        <v>330</v>
      </c>
      <c r="AU848" s="160" t="s">
        <v>79</v>
      </c>
      <c r="AV848" s="13" t="s">
        <v>79</v>
      </c>
      <c r="AW848" s="13" t="s">
        <v>31</v>
      </c>
      <c r="AX848" s="13" t="s">
        <v>69</v>
      </c>
      <c r="AY848" s="160" t="s">
        <v>181</v>
      </c>
    </row>
    <row r="849" spans="2:65" s="14" customFormat="1" ht="11.25" x14ac:dyDescent="0.2">
      <c r="B849" s="166"/>
      <c r="D849" s="138" t="s">
        <v>330</v>
      </c>
      <c r="E849" s="167" t="s">
        <v>19</v>
      </c>
      <c r="F849" s="168" t="s">
        <v>333</v>
      </c>
      <c r="H849" s="169">
        <v>11.88</v>
      </c>
      <c r="I849" s="170"/>
      <c r="L849" s="166"/>
      <c r="M849" s="171"/>
      <c r="T849" s="172"/>
      <c r="AT849" s="167" t="s">
        <v>330</v>
      </c>
      <c r="AU849" s="167" t="s">
        <v>79</v>
      </c>
      <c r="AV849" s="14" t="s">
        <v>187</v>
      </c>
      <c r="AW849" s="14" t="s">
        <v>31</v>
      </c>
      <c r="AX849" s="14" t="s">
        <v>77</v>
      </c>
      <c r="AY849" s="167" t="s">
        <v>181</v>
      </c>
    </row>
    <row r="850" spans="2:65" s="1" customFormat="1" ht="21.75" customHeight="1" x14ac:dyDescent="0.2">
      <c r="B850" s="32"/>
      <c r="C850" s="125" t="s">
        <v>653</v>
      </c>
      <c r="D850" s="125" t="s">
        <v>182</v>
      </c>
      <c r="E850" s="126" t="s">
        <v>2401</v>
      </c>
      <c r="F850" s="127" t="s">
        <v>2402</v>
      </c>
      <c r="G850" s="128" t="s">
        <v>510</v>
      </c>
      <c r="H850" s="129">
        <v>9.1541999999999994</v>
      </c>
      <c r="I850" s="130"/>
      <c r="J850" s="131">
        <f>ROUND(I850*H850,2)</f>
        <v>0</v>
      </c>
      <c r="K850" s="127" t="s">
        <v>186</v>
      </c>
      <c r="L850" s="32"/>
      <c r="M850" s="132" t="s">
        <v>19</v>
      </c>
      <c r="N850" s="133" t="s">
        <v>40</v>
      </c>
      <c r="P850" s="134">
        <f>O850*H850</f>
        <v>0</v>
      </c>
      <c r="Q850" s="134">
        <v>0</v>
      </c>
      <c r="R850" s="134">
        <f>Q850*H850</f>
        <v>0</v>
      </c>
      <c r="S850" s="134">
        <v>0</v>
      </c>
      <c r="T850" s="135">
        <f>S850*H850</f>
        <v>0</v>
      </c>
      <c r="AR850" s="136" t="s">
        <v>187</v>
      </c>
      <c r="AT850" s="136" t="s">
        <v>182</v>
      </c>
      <c r="AU850" s="136" t="s">
        <v>79</v>
      </c>
      <c r="AY850" s="17" t="s">
        <v>181</v>
      </c>
      <c r="BE850" s="137">
        <f>IF(N850="základní",J850,0)</f>
        <v>0</v>
      </c>
      <c r="BF850" s="137">
        <f>IF(N850="snížená",J850,0)</f>
        <v>0</v>
      </c>
      <c r="BG850" s="137">
        <f>IF(N850="zákl. přenesená",J850,0)</f>
        <v>0</v>
      </c>
      <c r="BH850" s="137">
        <f>IF(N850="sníž. přenesená",J850,0)</f>
        <v>0</v>
      </c>
      <c r="BI850" s="137">
        <f>IF(N850="nulová",J850,0)</f>
        <v>0</v>
      </c>
      <c r="BJ850" s="17" t="s">
        <v>77</v>
      </c>
      <c r="BK850" s="137">
        <f>ROUND(I850*H850,2)</f>
        <v>0</v>
      </c>
      <c r="BL850" s="17" t="s">
        <v>187</v>
      </c>
      <c r="BM850" s="136" t="s">
        <v>1244</v>
      </c>
    </row>
    <row r="851" spans="2:65" s="1" customFormat="1" ht="39" x14ac:dyDescent="0.2">
      <c r="B851" s="32"/>
      <c r="D851" s="138" t="s">
        <v>214</v>
      </c>
      <c r="F851" s="139" t="s">
        <v>2403</v>
      </c>
      <c r="I851" s="140"/>
      <c r="L851" s="32"/>
      <c r="M851" s="141"/>
      <c r="T851" s="53"/>
      <c r="AT851" s="17" t="s">
        <v>214</v>
      </c>
      <c r="AU851" s="17" t="s">
        <v>79</v>
      </c>
    </row>
    <row r="852" spans="2:65" s="12" customFormat="1" ht="11.25" x14ac:dyDescent="0.2">
      <c r="B852" s="153"/>
      <c r="D852" s="138" t="s">
        <v>330</v>
      </c>
      <c r="E852" s="154" t="s">
        <v>19</v>
      </c>
      <c r="F852" s="155" t="s">
        <v>2404</v>
      </c>
      <c r="H852" s="154" t="s">
        <v>19</v>
      </c>
      <c r="I852" s="156"/>
      <c r="L852" s="153"/>
      <c r="M852" s="157"/>
      <c r="T852" s="158"/>
      <c r="AT852" s="154" t="s">
        <v>330</v>
      </c>
      <c r="AU852" s="154" t="s">
        <v>79</v>
      </c>
      <c r="AV852" s="12" t="s">
        <v>77</v>
      </c>
      <c r="AW852" s="12" t="s">
        <v>31</v>
      </c>
      <c r="AX852" s="12" t="s">
        <v>69</v>
      </c>
      <c r="AY852" s="154" t="s">
        <v>181</v>
      </c>
    </row>
    <row r="853" spans="2:65" s="13" customFormat="1" ht="11.25" x14ac:dyDescent="0.2">
      <c r="B853" s="159"/>
      <c r="D853" s="138" t="s">
        <v>330</v>
      </c>
      <c r="E853" s="160" t="s">
        <v>19</v>
      </c>
      <c r="F853" s="161" t="s">
        <v>2405</v>
      </c>
      <c r="H853" s="162">
        <v>9.1541999999999994</v>
      </c>
      <c r="I853" s="163"/>
      <c r="L853" s="159"/>
      <c r="M853" s="164"/>
      <c r="T853" s="165"/>
      <c r="AT853" s="160" t="s">
        <v>330</v>
      </c>
      <c r="AU853" s="160" t="s">
        <v>79</v>
      </c>
      <c r="AV853" s="13" t="s">
        <v>79</v>
      </c>
      <c r="AW853" s="13" t="s">
        <v>31</v>
      </c>
      <c r="AX853" s="13" t="s">
        <v>69</v>
      </c>
      <c r="AY853" s="160" t="s">
        <v>181</v>
      </c>
    </row>
    <row r="854" spans="2:65" s="14" customFormat="1" ht="11.25" x14ac:dyDescent="0.2">
      <c r="B854" s="166"/>
      <c r="D854" s="138" t="s">
        <v>330</v>
      </c>
      <c r="E854" s="167" t="s">
        <v>19</v>
      </c>
      <c r="F854" s="168" t="s">
        <v>333</v>
      </c>
      <c r="H854" s="169">
        <v>9.1541999999999994</v>
      </c>
      <c r="I854" s="170"/>
      <c r="L854" s="166"/>
      <c r="M854" s="171"/>
      <c r="T854" s="172"/>
      <c r="AT854" s="167" t="s">
        <v>330</v>
      </c>
      <c r="AU854" s="167" t="s">
        <v>79</v>
      </c>
      <c r="AV854" s="14" t="s">
        <v>187</v>
      </c>
      <c r="AW854" s="14" t="s">
        <v>31</v>
      </c>
      <c r="AX854" s="14" t="s">
        <v>77</v>
      </c>
      <c r="AY854" s="167" t="s">
        <v>181</v>
      </c>
    </row>
    <row r="855" spans="2:65" s="1" customFormat="1" ht="21.75" customHeight="1" x14ac:dyDescent="0.2">
      <c r="B855" s="32"/>
      <c r="C855" s="125" t="s">
        <v>1247</v>
      </c>
      <c r="D855" s="125" t="s">
        <v>182</v>
      </c>
      <c r="E855" s="126" t="s">
        <v>2406</v>
      </c>
      <c r="F855" s="127" t="s">
        <v>2407</v>
      </c>
      <c r="G855" s="128" t="s">
        <v>510</v>
      </c>
      <c r="H855" s="129">
        <v>43.12</v>
      </c>
      <c r="I855" s="130"/>
      <c r="J855" s="131">
        <f>ROUND(I855*H855,2)</f>
        <v>0</v>
      </c>
      <c r="K855" s="127" t="s">
        <v>186</v>
      </c>
      <c r="L855" s="32"/>
      <c r="M855" s="132" t="s">
        <v>19</v>
      </c>
      <c r="N855" s="133" t="s">
        <v>40</v>
      </c>
      <c r="P855" s="134">
        <f>O855*H855</f>
        <v>0</v>
      </c>
      <c r="Q855" s="134">
        <v>0</v>
      </c>
      <c r="R855" s="134">
        <f>Q855*H855</f>
        <v>0</v>
      </c>
      <c r="S855" s="134">
        <v>0</v>
      </c>
      <c r="T855" s="135">
        <f>S855*H855</f>
        <v>0</v>
      </c>
      <c r="AR855" s="136" t="s">
        <v>187</v>
      </c>
      <c r="AT855" s="136" t="s">
        <v>182</v>
      </c>
      <c r="AU855" s="136" t="s">
        <v>79</v>
      </c>
      <c r="AY855" s="17" t="s">
        <v>181</v>
      </c>
      <c r="BE855" s="137">
        <f>IF(N855="základní",J855,0)</f>
        <v>0</v>
      </c>
      <c r="BF855" s="137">
        <f>IF(N855="snížená",J855,0)</f>
        <v>0</v>
      </c>
      <c r="BG855" s="137">
        <f>IF(N855="zákl. přenesená",J855,0)</f>
        <v>0</v>
      </c>
      <c r="BH855" s="137">
        <f>IF(N855="sníž. přenesená",J855,0)</f>
        <v>0</v>
      </c>
      <c r="BI855" s="137">
        <f>IF(N855="nulová",J855,0)</f>
        <v>0</v>
      </c>
      <c r="BJ855" s="17" t="s">
        <v>77</v>
      </c>
      <c r="BK855" s="137">
        <f>ROUND(I855*H855,2)</f>
        <v>0</v>
      </c>
      <c r="BL855" s="17" t="s">
        <v>187</v>
      </c>
      <c r="BM855" s="136" t="s">
        <v>1250</v>
      </c>
    </row>
    <row r="856" spans="2:65" s="1" customFormat="1" ht="39" x14ac:dyDescent="0.2">
      <c r="B856" s="32"/>
      <c r="D856" s="138" t="s">
        <v>214</v>
      </c>
      <c r="F856" s="139" t="s">
        <v>2403</v>
      </c>
      <c r="I856" s="140"/>
      <c r="L856" s="32"/>
      <c r="M856" s="141"/>
      <c r="T856" s="53"/>
      <c r="AT856" s="17" t="s">
        <v>214</v>
      </c>
      <c r="AU856" s="17" t="s">
        <v>79</v>
      </c>
    </row>
    <row r="857" spans="2:65" s="12" customFormat="1" ht="11.25" x14ac:dyDescent="0.2">
      <c r="B857" s="153"/>
      <c r="D857" s="138" t="s">
        <v>330</v>
      </c>
      <c r="E857" s="154" t="s">
        <v>19</v>
      </c>
      <c r="F857" s="155" t="s">
        <v>2408</v>
      </c>
      <c r="H857" s="154" t="s">
        <v>19</v>
      </c>
      <c r="I857" s="156"/>
      <c r="L857" s="153"/>
      <c r="M857" s="157"/>
      <c r="T857" s="158"/>
      <c r="AT857" s="154" t="s">
        <v>330</v>
      </c>
      <c r="AU857" s="154" t="s">
        <v>79</v>
      </c>
      <c r="AV857" s="12" t="s">
        <v>77</v>
      </c>
      <c r="AW857" s="12" t="s">
        <v>31</v>
      </c>
      <c r="AX857" s="12" t="s">
        <v>69</v>
      </c>
      <c r="AY857" s="154" t="s">
        <v>181</v>
      </c>
    </row>
    <row r="858" spans="2:65" s="13" customFormat="1" ht="11.25" x14ac:dyDescent="0.2">
      <c r="B858" s="159"/>
      <c r="D858" s="138" t="s">
        <v>330</v>
      </c>
      <c r="E858" s="160" t="s">
        <v>19</v>
      </c>
      <c r="F858" s="161" t="s">
        <v>2409</v>
      </c>
      <c r="H858" s="162">
        <v>43.12</v>
      </c>
      <c r="I858" s="163"/>
      <c r="L858" s="159"/>
      <c r="M858" s="164"/>
      <c r="T858" s="165"/>
      <c r="AT858" s="160" t="s">
        <v>330</v>
      </c>
      <c r="AU858" s="160" t="s">
        <v>79</v>
      </c>
      <c r="AV858" s="13" t="s">
        <v>79</v>
      </c>
      <c r="AW858" s="13" t="s">
        <v>31</v>
      </c>
      <c r="AX858" s="13" t="s">
        <v>69</v>
      </c>
      <c r="AY858" s="160" t="s">
        <v>181</v>
      </c>
    </row>
    <row r="859" spans="2:65" s="14" customFormat="1" ht="11.25" x14ac:dyDescent="0.2">
      <c r="B859" s="166"/>
      <c r="D859" s="138" t="s">
        <v>330</v>
      </c>
      <c r="E859" s="167" t="s">
        <v>19</v>
      </c>
      <c r="F859" s="168" t="s">
        <v>333</v>
      </c>
      <c r="H859" s="169">
        <v>43.12</v>
      </c>
      <c r="I859" s="170"/>
      <c r="L859" s="166"/>
      <c r="M859" s="171"/>
      <c r="T859" s="172"/>
      <c r="AT859" s="167" t="s">
        <v>330</v>
      </c>
      <c r="AU859" s="167" t="s">
        <v>79</v>
      </c>
      <c r="AV859" s="14" t="s">
        <v>187</v>
      </c>
      <c r="AW859" s="14" t="s">
        <v>31</v>
      </c>
      <c r="AX859" s="14" t="s">
        <v>77</v>
      </c>
      <c r="AY859" s="167" t="s">
        <v>181</v>
      </c>
    </row>
    <row r="860" spans="2:65" s="1" customFormat="1" ht="21.75" customHeight="1" x14ac:dyDescent="0.2">
      <c r="B860" s="32"/>
      <c r="C860" s="125" t="s">
        <v>663</v>
      </c>
      <c r="D860" s="125" t="s">
        <v>182</v>
      </c>
      <c r="E860" s="126" t="s">
        <v>2410</v>
      </c>
      <c r="F860" s="127" t="s">
        <v>2411</v>
      </c>
      <c r="G860" s="128" t="s">
        <v>510</v>
      </c>
      <c r="H860" s="129">
        <v>17.804600000000001</v>
      </c>
      <c r="I860" s="130"/>
      <c r="J860" s="131">
        <f>ROUND(I860*H860,2)</f>
        <v>0</v>
      </c>
      <c r="K860" s="127" t="s">
        <v>186</v>
      </c>
      <c r="L860" s="32"/>
      <c r="M860" s="132" t="s">
        <v>19</v>
      </c>
      <c r="N860" s="133" t="s">
        <v>40</v>
      </c>
      <c r="P860" s="134">
        <f>O860*H860</f>
        <v>0</v>
      </c>
      <c r="Q860" s="134">
        <v>0</v>
      </c>
      <c r="R860" s="134">
        <f>Q860*H860</f>
        <v>0</v>
      </c>
      <c r="S860" s="134">
        <v>0</v>
      </c>
      <c r="T860" s="135">
        <f>S860*H860</f>
        <v>0</v>
      </c>
      <c r="AR860" s="136" t="s">
        <v>187</v>
      </c>
      <c r="AT860" s="136" t="s">
        <v>182</v>
      </c>
      <c r="AU860" s="136" t="s">
        <v>79</v>
      </c>
      <c r="AY860" s="17" t="s">
        <v>181</v>
      </c>
      <c r="BE860" s="137">
        <f>IF(N860="základní",J860,0)</f>
        <v>0</v>
      </c>
      <c r="BF860" s="137">
        <f>IF(N860="snížená",J860,0)</f>
        <v>0</v>
      </c>
      <c r="BG860" s="137">
        <f>IF(N860="zákl. přenesená",J860,0)</f>
        <v>0</v>
      </c>
      <c r="BH860" s="137">
        <f>IF(N860="sníž. přenesená",J860,0)</f>
        <v>0</v>
      </c>
      <c r="BI860" s="137">
        <f>IF(N860="nulová",J860,0)</f>
        <v>0</v>
      </c>
      <c r="BJ860" s="17" t="s">
        <v>77</v>
      </c>
      <c r="BK860" s="137">
        <f>ROUND(I860*H860,2)</f>
        <v>0</v>
      </c>
      <c r="BL860" s="17" t="s">
        <v>187</v>
      </c>
      <c r="BM860" s="136" t="s">
        <v>1255</v>
      </c>
    </row>
    <row r="861" spans="2:65" s="1" customFormat="1" ht="39" x14ac:dyDescent="0.2">
      <c r="B861" s="32"/>
      <c r="D861" s="138" t="s">
        <v>214</v>
      </c>
      <c r="F861" s="139" t="s">
        <v>2403</v>
      </c>
      <c r="I861" s="140"/>
      <c r="L861" s="32"/>
      <c r="M861" s="141"/>
      <c r="T861" s="53"/>
      <c r="AT861" s="17" t="s">
        <v>214</v>
      </c>
      <c r="AU861" s="17" t="s">
        <v>79</v>
      </c>
    </row>
    <row r="862" spans="2:65" s="12" customFormat="1" ht="11.25" x14ac:dyDescent="0.2">
      <c r="B862" s="153"/>
      <c r="D862" s="138" t="s">
        <v>330</v>
      </c>
      <c r="E862" s="154" t="s">
        <v>19</v>
      </c>
      <c r="F862" s="155" t="s">
        <v>2412</v>
      </c>
      <c r="H862" s="154" t="s">
        <v>19</v>
      </c>
      <c r="I862" s="156"/>
      <c r="L862" s="153"/>
      <c r="M862" s="157"/>
      <c r="T862" s="158"/>
      <c r="AT862" s="154" t="s">
        <v>330</v>
      </c>
      <c r="AU862" s="154" t="s">
        <v>79</v>
      </c>
      <c r="AV862" s="12" t="s">
        <v>77</v>
      </c>
      <c r="AW862" s="12" t="s">
        <v>31</v>
      </c>
      <c r="AX862" s="12" t="s">
        <v>69</v>
      </c>
      <c r="AY862" s="154" t="s">
        <v>181</v>
      </c>
    </row>
    <row r="863" spans="2:65" s="13" customFormat="1" ht="11.25" x14ac:dyDescent="0.2">
      <c r="B863" s="159"/>
      <c r="D863" s="138" t="s">
        <v>330</v>
      </c>
      <c r="E863" s="160" t="s">
        <v>19</v>
      </c>
      <c r="F863" s="161" t="s">
        <v>2413</v>
      </c>
      <c r="H863" s="162">
        <v>17.804600000000001</v>
      </c>
      <c r="I863" s="163"/>
      <c r="L863" s="159"/>
      <c r="M863" s="164"/>
      <c r="T863" s="165"/>
      <c r="AT863" s="160" t="s">
        <v>330</v>
      </c>
      <c r="AU863" s="160" t="s">
        <v>79</v>
      </c>
      <c r="AV863" s="13" t="s">
        <v>79</v>
      </c>
      <c r="AW863" s="13" t="s">
        <v>31</v>
      </c>
      <c r="AX863" s="13" t="s">
        <v>69</v>
      </c>
      <c r="AY863" s="160" t="s">
        <v>181</v>
      </c>
    </row>
    <row r="864" spans="2:65" s="14" customFormat="1" ht="11.25" x14ac:dyDescent="0.2">
      <c r="B864" s="166"/>
      <c r="D864" s="138" t="s">
        <v>330</v>
      </c>
      <c r="E864" s="167" t="s">
        <v>19</v>
      </c>
      <c r="F864" s="168" t="s">
        <v>333</v>
      </c>
      <c r="H864" s="169">
        <v>17.804600000000001</v>
      </c>
      <c r="I864" s="170"/>
      <c r="L864" s="166"/>
      <c r="M864" s="171"/>
      <c r="T864" s="172"/>
      <c r="AT864" s="167" t="s">
        <v>330</v>
      </c>
      <c r="AU864" s="167" t="s">
        <v>79</v>
      </c>
      <c r="AV864" s="14" t="s">
        <v>187</v>
      </c>
      <c r="AW864" s="14" t="s">
        <v>31</v>
      </c>
      <c r="AX864" s="14" t="s">
        <v>77</v>
      </c>
      <c r="AY864" s="167" t="s">
        <v>181</v>
      </c>
    </row>
    <row r="865" spans="2:65" s="1" customFormat="1" ht="24.2" customHeight="1" x14ac:dyDescent="0.2">
      <c r="B865" s="32"/>
      <c r="C865" s="125" t="s">
        <v>1258</v>
      </c>
      <c r="D865" s="125" t="s">
        <v>182</v>
      </c>
      <c r="E865" s="126" t="s">
        <v>2414</v>
      </c>
      <c r="F865" s="127" t="s">
        <v>2415</v>
      </c>
      <c r="G865" s="128" t="s">
        <v>510</v>
      </c>
      <c r="H865" s="129">
        <v>42.57</v>
      </c>
      <c r="I865" s="130"/>
      <c r="J865" s="131">
        <f>ROUND(I865*H865,2)</f>
        <v>0</v>
      </c>
      <c r="K865" s="127" t="s">
        <v>186</v>
      </c>
      <c r="L865" s="32"/>
      <c r="M865" s="132" t="s">
        <v>19</v>
      </c>
      <c r="N865" s="133" t="s">
        <v>40</v>
      </c>
      <c r="P865" s="134">
        <f>O865*H865</f>
        <v>0</v>
      </c>
      <c r="Q865" s="134">
        <v>0</v>
      </c>
      <c r="R865" s="134">
        <f>Q865*H865</f>
        <v>0</v>
      </c>
      <c r="S865" s="134">
        <v>0</v>
      </c>
      <c r="T865" s="135">
        <f>S865*H865</f>
        <v>0</v>
      </c>
      <c r="AR865" s="136" t="s">
        <v>187</v>
      </c>
      <c r="AT865" s="136" t="s">
        <v>182</v>
      </c>
      <c r="AU865" s="136" t="s">
        <v>79</v>
      </c>
      <c r="AY865" s="17" t="s">
        <v>181</v>
      </c>
      <c r="BE865" s="137">
        <f>IF(N865="základní",J865,0)</f>
        <v>0</v>
      </c>
      <c r="BF865" s="137">
        <f>IF(N865="snížená",J865,0)</f>
        <v>0</v>
      </c>
      <c r="BG865" s="137">
        <f>IF(N865="zákl. přenesená",J865,0)</f>
        <v>0</v>
      </c>
      <c r="BH865" s="137">
        <f>IF(N865="sníž. přenesená",J865,0)</f>
        <v>0</v>
      </c>
      <c r="BI865" s="137">
        <f>IF(N865="nulová",J865,0)</f>
        <v>0</v>
      </c>
      <c r="BJ865" s="17" t="s">
        <v>77</v>
      </c>
      <c r="BK865" s="137">
        <f>ROUND(I865*H865,2)</f>
        <v>0</v>
      </c>
      <c r="BL865" s="17" t="s">
        <v>187</v>
      </c>
      <c r="BM865" s="136" t="s">
        <v>1261</v>
      </c>
    </row>
    <row r="866" spans="2:65" s="12" customFormat="1" ht="11.25" x14ac:dyDescent="0.2">
      <c r="B866" s="153"/>
      <c r="D866" s="138" t="s">
        <v>330</v>
      </c>
      <c r="E866" s="154" t="s">
        <v>19</v>
      </c>
      <c r="F866" s="155" t="s">
        <v>2416</v>
      </c>
      <c r="H866" s="154" t="s">
        <v>19</v>
      </c>
      <c r="I866" s="156"/>
      <c r="L866" s="153"/>
      <c r="M866" s="157"/>
      <c r="T866" s="158"/>
      <c r="AT866" s="154" t="s">
        <v>330</v>
      </c>
      <c r="AU866" s="154" t="s">
        <v>79</v>
      </c>
      <c r="AV866" s="12" t="s">
        <v>77</v>
      </c>
      <c r="AW866" s="12" t="s">
        <v>31</v>
      </c>
      <c r="AX866" s="12" t="s">
        <v>69</v>
      </c>
      <c r="AY866" s="154" t="s">
        <v>181</v>
      </c>
    </row>
    <row r="867" spans="2:65" s="13" customFormat="1" ht="11.25" x14ac:dyDescent="0.2">
      <c r="B867" s="159"/>
      <c r="D867" s="138" t="s">
        <v>330</v>
      </c>
      <c r="E867" s="160" t="s">
        <v>19</v>
      </c>
      <c r="F867" s="161" t="s">
        <v>2417</v>
      </c>
      <c r="H867" s="162">
        <v>42.57</v>
      </c>
      <c r="I867" s="163"/>
      <c r="L867" s="159"/>
      <c r="M867" s="164"/>
      <c r="T867" s="165"/>
      <c r="AT867" s="160" t="s">
        <v>330</v>
      </c>
      <c r="AU867" s="160" t="s">
        <v>79</v>
      </c>
      <c r="AV867" s="13" t="s">
        <v>79</v>
      </c>
      <c r="AW867" s="13" t="s">
        <v>31</v>
      </c>
      <c r="AX867" s="13" t="s">
        <v>69</v>
      </c>
      <c r="AY867" s="160" t="s">
        <v>181</v>
      </c>
    </row>
    <row r="868" spans="2:65" s="14" customFormat="1" ht="11.25" x14ac:dyDescent="0.2">
      <c r="B868" s="166"/>
      <c r="D868" s="138" t="s">
        <v>330</v>
      </c>
      <c r="E868" s="167" t="s">
        <v>19</v>
      </c>
      <c r="F868" s="168" t="s">
        <v>333</v>
      </c>
      <c r="H868" s="169">
        <v>42.57</v>
      </c>
      <c r="I868" s="170"/>
      <c r="L868" s="166"/>
      <c r="M868" s="171"/>
      <c r="T868" s="172"/>
      <c r="AT868" s="167" t="s">
        <v>330</v>
      </c>
      <c r="AU868" s="167" t="s">
        <v>79</v>
      </c>
      <c r="AV868" s="14" t="s">
        <v>187</v>
      </c>
      <c r="AW868" s="14" t="s">
        <v>31</v>
      </c>
      <c r="AX868" s="14" t="s">
        <v>77</v>
      </c>
      <c r="AY868" s="167" t="s">
        <v>181</v>
      </c>
    </row>
    <row r="869" spans="2:65" s="1" customFormat="1" ht="24.2" customHeight="1" x14ac:dyDescent="0.2">
      <c r="B869" s="32"/>
      <c r="C869" s="125" t="s">
        <v>672</v>
      </c>
      <c r="D869" s="125" t="s">
        <v>182</v>
      </c>
      <c r="E869" s="126" t="s">
        <v>2418</v>
      </c>
      <c r="F869" s="127" t="s">
        <v>2419</v>
      </c>
      <c r="G869" s="128" t="s">
        <v>510</v>
      </c>
      <c r="H869" s="129">
        <v>3.96</v>
      </c>
      <c r="I869" s="130"/>
      <c r="J869" s="131">
        <f>ROUND(I869*H869,2)</f>
        <v>0</v>
      </c>
      <c r="K869" s="127" t="s">
        <v>186</v>
      </c>
      <c r="L869" s="32"/>
      <c r="M869" s="132" t="s">
        <v>19</v>
      </c>
      <c r="N869" s="133" t="s">
        <v>40</v>
      </c>
      <c r="P869" s="134">
        <f>O869*H869</f>
        <v>0</v>
      </c>
      <c r="Q869" s="134">
        <v>0</v>
      </c>
      <c r="R869" s="134">
        <f>Q869*H869</f>
        <v>0</v>
      </c>
      <c r="S869" s="134">
        <v>0</v>
      </c>
      <c r="T869" s="135">
        <f>S869*H869</f>
        <v>0</v>
      </c>
      <c r="AR869" s="136" t="s">
        <v>187</v>
      </c>
      <c r="AT869" s="136" t="s">
        <v>182</v>
      </c>
      <c r="AU869" s="136" t="s">
        <v>79</v>
      </c>
      <c r="AY869" s="17" t="s">
        <v>181</v>
      </c>
      <c r="BE869" s="137">
        <f>IF(N869="základní",J869,0)</f>
        <v>0</v>
      </c>
      <c r="BF869" s="137">
        <f>IF(N869="snížená",J869,0)</f>
        <v>0</v>
      </c>
      <c r="BG869" s="137">
        <f>IF(N869="zákl. přenesená",J869,0)</f>
        <v>0</v>
      </c>
      <c r="BH869" s="137">
        <f>IF(N869="sníž. přenesená",J869,0)</f>
        <v>0</v>
      </c>
      <c r="BI869" s="137">
        <f>IF(N869="nulová",J869,0)</f>
        <v>0</v>
      </c>
      <c r="BJ869" s="17" t="s">
        <v>77</v>
      </c>
      <c r="BK869" s="137">
        <f>ROUND(I869*H869,2)</f>
        <v>0</v>
      </c>
      <c r="BL869" s="17" t="s">
        <v>187</v>
      </c>
      <c r="BM869" s="136" t="s">
        <v>1269</v>
      </c>
    </row>
    <row r="870" spans="2:65" s="1" customFormat="1" ht="39" x14ac:dyDescent="0.2">
      <c r="B870" s="32"/>
      <c r="D870" s="138" t="s">
        <v>214</v>
      </c>
      <c r="F870" s="139" t="s">
        <v>2403</v>
      </c>
      <c r="I870" s="140"/>
      <c r="L870" s="32"/>
      <c r="M870" s="141"/>
      <c r="T870" s="53"/>
      <c r="AT870" s="17" t="s">
        <v>214</v>
      </c>
      <c r="AU870" s="17" t="s">
        <v>79</v>
      </c>
    </row>
    <row r="871" spans="2:65" s="12" customFormat="1" ht="22.5" x14ac:dyDescent="0.2">
      <c r="B871" s="153"/>
      <c r="D871" s="138" t="s">
        <v>330</v>
      </c>
      <c r="E871" s="154" t="s">
        <v>19</v>
      </c>
      <c r="F871" s="155" t="s">
        <v>2420</v>
      </c>
      <c r="H871" s="154" t="s">
        <v>19</v>
      </c>
      <c r="I871" s="156"/>
      <c r="L871" s="153"/>
      <c r="M871" s="157"/>
      <c r="T871" s="158"/>
      <c r="AT871" s="154" t="s">
        <v>330</v>
      </c>
      <c r="AU871" s="154" t="s">
        <v>79</v>
      </c>
      <c r="AV871" s="12" t="s">
        <v>77</v>
      </c>
      <c r="AW871" s="12" t="s">
        <v>31</v>
      </c>
      <c r="AX871" s="12" t="s">
        <v>69</v>
      </c>
      <c r="AY871" s="154" t="s">
        <v>181</v>
      </c>
    </row>
    <row r="872" spans="2:65" s="13" customFormat="1" ht="11.25" x14ac:dyDescent="0.2">
      <c r="B872" s="159"/>
      <c r="D872" s="138" t="s">
        <v>330</v>
      </c>
      <c r="E872" s="160" t="s">
        <v>19</v>
      </c>
      <c r="F872" s="161" t="s">
        <v>2421</v>
      </c>
      <c r="H872" s="162">
        <v>3.96</v>
      </c>
      <c r="I872" s="163"/>
      <c r="L872" s="159"/>
      <c r="M872" s="164"/>
      <c r="T872" s="165"/>
      <c r="AT872" s="160" t="s">
        <v>330</v>
      </c>
      <c r="AU872" s="160" t="s">
        <v>79</v>
      </c>
      <c r="AV872" s="13" t="s">
        <v>79</v>
      </c>
      <c r="AW872" s="13" t="s">
        <v>31</v>
      </c>
      <c r="AX872" s="13" t="s">
        <v>69</v>
      </c>
      <c r="AY872" s="160" t="s">
        <v>181</v>
      </c>
    </row>
    <row r="873" spans="2:65" s="14" customFormat="1" ht="11.25" x14ac:dyDescent="0.2">
      <c r="B873" s="166"/>
      <c r="D873" s="138" t="s">
        <v>330</v>
      </c>
      <c r="E873" s="167" t="s">
        <v>19</v>
      </c>
      <c r="F873" s="168" t="s">
        <v>333</v>
      </c>
      <c r="H873" s="169">
        <v>3.96</v>
      </c>
      <c r="I873" s="170"/>
      <c r="L873" s="166"/>
      <c r="M873" s="171"/>
      <c r="T873" s="172"/>
      <c r="AT873" s="167" t="s">
        <v>330</v>
      </c>
      <c r="AU873" s="167" t="s">
        <v>79</v>
      </c>
      <c r="AV873" s="14" t="s">
        <v>187</v>
      </c>
      <c r="AW873" s="14" t="s">
        <v>31</v>
      </c>
      <c r="AX873" s="14" t="s">
        <v>77</v>
      </c>
      <c r="AY873" s="167" t="s">
        <v>181</v>
      </c>
    </row>
    <row r="874" spans="2:65" s="1" customFormat="1" ht="24.2" customHeight="1" x14ac:dyDescent="0.2">
      <c r="B874" s="32"/>
      <c r="C874" s="125" t="s">
        <v>1272</v>
      </c>
      <c r="D874" s="125" t="s">
        <v>182</v>
      </c>
      <c r="E874" s="126" t="s">
        <v>2422</v>
      </c>
      <c r="F874" s="127" t="s">
        <v>2423</v>
      </c>
      <c r="G874" s="128" t="s">
        <v>510</v>
      </c>
      <c r="H874" s="129">
        <v>17.352499999999999</v>
      </c>
      <c r="I874" s="130"/>
      <c r="J874" s="131">
        <f>ROUND(I874*H874,2)</f>
        <v>0</v>
      </c>
      <c r="K874" s="127" t="s">
        <v>186</v>
      </c>
      <c r="L874" s="32"/>
      <c r="M874" s="132" t="s">
        <v>19</v>
      </c>
      <c r="N874" s="133" t="s">
        <v>40</v>
      </c>
      <c r="P874" s="134">
        <f>O874*H874</f>
        <v>0</v>
      </c>
      <c r="Q874" s="134">
        <v>0</v>
      </c>
      <c r="R874" s="134">
        <f>Q874*H874</f>
        <v>0</v>
      </c>
      <c r="S874" s="134">
        <v>0</v>
      </c>
      <c r="T874" s="135">
        <f>S874*H874</f>
        <v>0</v>
      </c>
      <c r="AR874" s="136" t="s">
        <v>187</v>
      </c>
      <c r="AT874" s="136" t="s">
        <v>182</v>
      </c>
      <c r="AU874" s="136" t="s">
        <v>79</v>
      </c>
      <c r="AY874" s="17" t="s">
        <v>181</v>
      </c>
      <c r="BE874" s="137">
        <f>IF(N874="základní",J874,0)</f>
        <v>0</v>
      </c>
      <c r="BF874" s="137">
        <f>IF(N874="snížená",J874,0)</f>
        <v>0</v>
      </c>
      <c r="BG874" s="137">
        <f>IF(N874="zákl. přenesená",J874,0)</f>
        <v>0</v>
      </c>
      <c r="BH874" s="137">
        <f>IF(N874="sníž. přenesená",J874,0)</f>
        <v>0</v>
      </c>
      <c r="BI874" s="137">
        <f>IF(N874="nulová",J874,0)</f>
        <v>0</v>
      </c>
      <c r="BJ874" s="17" t="s">
        <v>77</v>
      </c>
      <c r="BK874" s="137">
        <f>ROUND(I874*H874,2)</f>
        <v>0</v>
      </c>
      <c r="BL874" s="17" t="s">
        <v>187</v>
      </c>
      <c r="BM874" s="136" t="s">
        <v>1275</v>
      </c>
    </row>
    <row r="875" spans="2:65" s="1" customFormat="1" ht="39" x14ac:dyDescent="0.2">
      <c r="B875" s="32"/>
      <c r="D875" s="138" t="s">
        <v>214</v>
      </c>
      <c r="F875" s="139" t="s">
        <v>2403</v>
      </c>
      <c r="I875" s="140"/>
      <c r="L875" s="32"/>
      <c r="M875" s="141"/>
      <c r="T875" s="53"/>
      <c r="AT875" s="17" t="s">
        <v>214</v>
      </c>
      <c r="AU875" s="17" t="s">
        <v>79</v>
      </c>
    </row>
    <row r="876" spans="2:65" s="12" customFormat="1" ht="22.5" x14ac:dyDescent="0.2">
      <c r="B876" s="153"/>
      <c r="D876" s="138" t="s">
        <v>330</v>
      </c>
      <c r="E876" s="154" t="s">
        <v>19</v>
      </c>
      <c r="F876" s="155" t="s">
        <v>2424</v>
      </c>
      <c r="H876" s="154" t="s">
        <v>19</v>
      </c>
      <c r="I876" s="156"/>
      <c r="L876" s="153"/>
      <c r="M876" s="157"/>
      <c r="T876" s="158"/>
      <c r="AT876" s="154" t="s">
        <v>330</v>
      </c>
      <c r="AU876" s="154" t="s">
        <v>79</v>
      </c>
      <c r="AV876" s="12" t="s">
        <v>77</v>
      </c>
      <c r="AW876" s="12" t="s">
        <v>31</v>
      </c>
      <c r="AX876" s="12" t="s">
        <v>69</v>
      </c>
      <c r="AY876" s="154" t="s">
        <v>181</v>
      </c>
    </row>
    <row r="877" spans="2:65" s="13" customFormat="1" ht="11.25" x14ac:dyDescent="0.2">
      <c r="B877" s="159"/>
      <c r="D877" s="138" t="s">
        <v>330</v>
      </c>
      <c r="E877" s="160" t="s">
        <v>19</v>
      </c>
      <c r="F877" s="161" t="s">
        <v>2425</v>
      </c>
      <c r="H877" s="162">
        <v>17.352499999999999</v>
      </c>
      <c r="I877" s="163"/>
      <c r="L877" s="159"/>
      <c r="M877" s="164"/>
      <c r="T877" s="165"/>
      <c r="AT877" s="160" t="s">
        <v>330</v>
      </c>
      <c r="AU877" s="160" t="s">
        <v>79</v>
      </c>
      <c r="AV877" s="13" t="s">
        <v>79</v>
      </c>
      <c r="AW877" s="13" t="s">
        <v>31</v>
      </c>
      <c r="AX877" s="13" t="s">
        <v>69</v>
      </c>
      <c r="AY877" s="160" t="s">
        <v>181</v>
      </c>
    </row>
    <row r="878" spans="2:65" s="14" customFormat="1" ht="11.25" x14ac:dyDescent="0.2">
      <c r="B878" s="166"/>
      <c r="D878" s="138" t="s">
        <v>330</v>
      </c>
      <c r="E878" s="167" t="s">
        <v>19</v>
      </c>
      <c r="F878" s="168" t="s">
        <v>333</v>
      </c>
      <c r="H878" s="169">
        <v>17.352499999999999</v>
      </c>
      <c r="I878" s="170"/>
      <c r="L878" s="166"/>
      <c r="M878" s="171"/>
      <c r="T878" s="172"/>
      <c r="AT878" s="167" t="s">
        <v>330</v>
      </c>
      <c r="AU878" s="167" t="s">
        <v>79</v>
      </c>
      <c r="AV878" s="14" t="s">
        <v>187</v>
      </c>
      <c r="AW878" s="14" t="s">
        <v>31</v>
      </c>
      <c r="AX878" s="14" t="s">
        <v>77</v>
      </c>
      <c r="AY878" s="167" t="s">
        <v>181</v>
      </c>
    </row>
    <row r="879" spans="2:65" s="1" customFormat="1" ht="24.2" customHeight="1" x14ac:dyDescent="0.2">
      <c r="B879" s="32"/>
      <c r="C879" s="125" t="s">
        <v>685</v>
      </c>
      <c r="D879" s="125" t="s">
        <v>182</v>
      </c>
      <c r="E879" s="126" t="s">
        <v>2426</v>
      </c>
      <c r="F879" s="127" t="s">
        <v>2427</v>
      </c>
      <c r="G879" s="128" t="s">
        <v>510</v>
      </c>
      <c r="H879" s="129">
        <v>4.1657000000000002</v>
      </c>
      <c r="I879" s="130"/>
      <c r="J879" s="131">
        <f>ROUND(I879*H879,2)</f>
        <v>0</v>
      </c>
      <c r="K879" s="127" t="s">
        <v>186</v>
      </c>
      <c r="L879" s="32"/>
      <c r="M879" s="132" t="s">
        <v>19</v>
      </c>
      <c r="N879" s="133" t="s">
        <v>40</v>
      </c>
      <c r="P879" s="134">
        <f>O879*H879</f>
        <v>0</v>
      </c>
      <c r="Q879" s="134">
        <v>0</v>
      </c>
      <c r="R879" s="134">
        <f>Q879*H879</f>
        <v>0</v>
      </c>
      <c r="S879" s="134">
        <v>0</v>
      </c>
      <c r="T879" s="135">
        <f>S879*H879</f>
        <v>0</v>
      </c>
      <c r="AR879" s="136" t="s">
        <v>187</v>
      </c>
      <c r="AT879" s="136" t="s">
        <v>182</v>
      </c>
      <c r="AU879" s="136" t="s">
        <v>79</v>
      </c>
      <c r="AY879" s="17" t="s">
        <v>181</v>
      </c>
      <c r="BE879" s="137">
        <f>IF(N879="základní",J879,0)</f>
        <v>0</v>
      </c>
      <c r="BF879" s="137">
        <f>IF(N879="snížená",J879,0)</f>
        <v>0</v>
      </c>
      <c r="BG879" s="137">
        <f>IF(N879="zákl. přenesená",J879,0)</f>
        <v>0</v>
      </c>
      <c r="BH879" s="137">
        <f>IF(N879="sníž. přenesená",J879,0)</f>
        <v>0</v>
      </c>
      <c r="BI879" s="137">
        <f>IF(N879="nulová",J879,0)</f>
        <v>0</v>
      </c>
      <c r="BJ879" s="17" t="s">
        <v>77</v>
      </c>
      <c r="BK879" s="137">
        <f>ROUND(I879*H879,2)</f>
        <v>0</v>
      </c>
      <c r="BL879" s="17" t="s">
        <v>187</v>
      </c>
      <c r="BM879" s="136" t="s">
        <v>1280</v>
      </c>
    </row>
    <row r="880" spans="2:65" s="1" customFormat="1" ht="39" x14ac:dyDescent="0.2">
      <c r="B880" s="32"/>
      <c r="D880" s="138" t="s">
        <v>214</v>
      </c>
      <c r="F880" s="139" t="s">
        <v>2403</v>
      </c>
      <c r="I880" s="140"/>
      <c r="L880" s="32"/>
      <c r="M880" s="141"/>
      <c r="T880" s="53"/>
      <c r="AT880" s="17" t="s">
        <v>214</v>
      </c>
      <c r="AU880" s="17" t="s">
        <v>79</v>
      </c>
    </row>
    <row r="881" spans="2:65" s="12" customFormat="1" ht="22.5" x14ac:dyDescent="0.2">
      <c r="B881" s="153"/>
      <c r="D881" s="138" t="s">
        <v>330</v>
      </c>
      <c r="E881" s="154" t="s">
        <v>19</v>
      </c>
      <c r="F881" s="155" t="s">
        <v>2428</v>
      </c>
      <c r="H881" s="154" t="s">
        <v>19</v>
      </c>
      <c r="I881" s="156"/>
      <c r="L881" s="153"/>
      <c r="M881" s="157"/>
      <c r="T881" s="158"/>
      <c r="AT881" s="154" t="s">
        <v>330</v>
      </c>
      <c r="AU881" s="154" t="s">
        <v>79</v>
      </c>
      <c r="AV881" s="12" t="s">
        <v>77</v>
      </c>
      <c r="AW881" s="12" t="s">
        <v>31</v>
      </c>
      <c r="AX881" s="12" t="s">
        <v>69</v>
      </c>
      <c r="AY881" s="154" t="s">
        <v>181</v>
      </c>
    </row>
    <row r="882" spans="2:65" s="13" customFormat="1" ht="11.25" x14ac:dyDescent="0.2">
      <c r="B882" s="159"/>
      <c r="D882" s="138" t="s">
        <v>330</v>
      </c>
      <c r="E882" s="160" t="s">
        <v>19</v>
      </c>
      <c r="F882" s="161" t="s">
        <v>2429</v>
      </c>
      <c r="H882" s="162">
        <v>4.1657000000000002</v>
      </c>
      <c r="I882" s="163"/>
      <c r="L882" s="159"/>
      <c r="M882" s="164"/>
      <c r="T882" s="165"/>
      <c r="AT882" s="160" t="s">
        <v>330</v>
      </c>
      <c r="AU882" s="160" t="s">
        <v>79</v>
      </c>
      <c r="AV882" s="13" t="s">
        <v>79</v>
      </c>
      <c r="AW882" s="13" t="s">
        <v>31</v>
      </c>
      <c r="AX882" s="13" t="s">
        <v>69</v>
      </c>
      <c r="AY882" s="160" t="s">
        <v>181</v>
      </c>
    </row>
    <row r="883" spans="2:65" s="14" customFormat="1" ht="11.25" x14ac:dyDescent="0.2">
      <c r="B883" s="166"/>
      <c r="D883" s="138" t="s">
        <v>330</v>
      </c>
      <c r="E883" s="167" t="s">
        <v>19</v>
      </c>
      <c r="F883" s="168" t="s">
        <v>333</v>
      </c>
      <c r="H883" s="169">
        <v>4.1657000000000002</v>
      </c>
      <c r="I883" s="170"/>
      <c r="L883" s="166"/>
      <c r="M883" s="171"/>
      <c r="T883" s="172"/>
      <c r="AT883" s="167" t="s">
        <v>330</v>
      </c>
      <c r="AU883" s="167" t="s">
        <v>79</v>
      </c>
      <c r="AV883" s="14" t="s">
        <v>187</v>
      </c>
      <c r="AW883" s="14" t="s">
        <v>31</v>
      </c>
      <c r="AX883" s="14" t="s">
        <v>77</v>
      </c>
      <c r="AY883" s="167" t="s">
        <v>181</v>
      </c>
    </row>
    <row r="884" spans="2:65" s="1" customFormat="1" ht="24.2" customHeight="1" x14ac:dyDescent="0.2">
      <c r="B884" s="32"/>
      <c r="C884" s="125" t="s">
        <v>1283</v>
      </c>
      <c r="D884" s="125" t="s">
        <v>182</v>
      </c>
      <c r="E884" s="126" t="s">
        <v>2430</v>
      </c>
      <c r="F884" s="127" t="s">
        <v>2431</v>
      </c>
      <c r="G884" s="128" t="s">
        <v>510</v>
      </c>
      <c r="H884" s="129">
        <v>34.339799999999997</v>
      </c>
      <c r="I884" s="130"/>
      <c r="J884" s="131">
        <f>ROUND(I884*H884,2)</f>
        <v>0</v>
      </c>
      <c r="K884" s="127" t="s">
        <v>186</v>
      </c>
      <c r="L884" s="32"/>
      <c r="M884" s="132" t="s">
        <v>19</v>
      </c>
      <c r="N884" s="133" t="s">
        <v>40</v>
      </c>
      <c r="P884" s="134">
        <f>O884*H884</f>
        <v>0</v>
      </c>
      <c r="Q884" s="134">
        <v>0</v>
      </c>
      <c r="R884" s="134">
        <f>Q884*H884</f>
        <v>0</v>
      </c>
      <c r="S884" s="134">
        <v>0</v>
      </c>
      <c r="T884" s="135">
        <f>S884*H884</f>
        <v>0</v>
      </c>
      <c r="AR884" s="136" t="s">
        <v>187</v>
      </c>
      <c r="AT884" s="136" t="s">
        <v>182</v>
      </c>
      <c r="AU884" s="136" t="s">
        <v>79</v>
      </c>
      <c r="AY884" s="17" t="s">
        <v>181</v>
      </c>
      <c r="BE884" s="137">
        <f>IF(N884="základní",J884,0)</f>
        <v>0</v>
      </c>
      <c r="BF884" s="137">
        <f>IF(N884="snížená",J884,0)</f>
        <v>0</v>
      </c>
      <c r="BG884" s="137">
        <f>IF(N884="zákl. přenesená",J884,0)</f>
        <v>0</v>
      </c>
      <c r="BH884" s="137">
        <f>IF(N884="sníž. přenesená",J884,0)</f>
        <v>0</v>
      </c>
      <c r="BI884" s="137">
        <f>IF(N884="nulová",J884,0)</f>
        <v>0</v>
      </c>
      <c r="BJ884" s="17" t="s">
        <v>77</v>
      </c>
      <c r="BK884" s="137">
        <f>ROUND(I884*H884,2)</f>
        <v>0</v>
      </c>
      <c r="BL884" s="17" t="s">
        <v>187</v>
      </c>
      <c r="BM884" s="136" t="s">
        <v>1286</v>
      </c>
    </row>
    <row r="885" spans="2:65" s="1" customFormat="1" ht="39" x14ac:dyDescent="0.2">
      <c r="B885" s="32"/>
      <c r="D885" s="138" t="s">
        <v>214</v>
      </c>
      <c r="F885" s="139" t="s">
        <v>2403</v>
      </c>
      <c r="I885" s="140"/>
      <c r="L885" s="32"/>
      <c r="M885" s="141"/>
      <c r="T885" s="53"/>
      <c r="AT885" s="17" t="s">
        <v>214</v>
      </c>
      <c r="AU885" s="17" t="s">
        <v>79</v>
      </c>
    </row>
    <row r="886" spans="2:65" s="12" customFormat="1" ht="22.5" x14ac:dyDescent="0.2">
      <c r="B886" s="153"/>
      <c r="D886" s="138" t="s">
        <v>330</v>
      </c>
      <c r="E886" s="154" t="s">
        <v>19</v>
      </c>
      <c r="F886" s="155" t="s">
        <v>2432</v>
      </c>
      <c r="H886" s="154" t="s">
        <v>19</v>
      </c>
      <c r="I886" s="156"/>
      <c r="L886" s="153"/>
      <c r="M886" s="157"/>
      <c r="T886" s="158"/>
      <c r="AT886" s="154" t="s">
        <v>330</v>
      </c>
      <c r="AU886" s="154" t="s">
        <v>79</v>
      </c>
      <c r="AV886" s="12" t="s">
        <v>77</v>
      </c>
      <c r="AW886" s="12" t="s">
        <v>31</v>
      </c>
      <c r="AX886" s="12" t="s">
        <v>69</v>
      </c>
      <c r="AY886" s="154" t="s">
        <v>181</v>
      </c>
    </row>
    <row r="887" spans="2:65" s="13" customFormat="1" ht="11.25" x14ac:dyDescent="0.2">
      <c r="B887" s="159"/>
      <c r="D887" s="138" t="s">
        <v>330</v>
      </c>
      <c r="E887" s="160" t="s">
        <v>19</v>
      </c>
      <c r="F887" s="161" t="s">
        <v>2433</v>
      </c>
      <c r="H887" s="162">
        <v>34.339799999999997</v>
      </c>
      <c r="I887" s="163"/>
      <c r="L887" s="159"/>
      <c r="M887" s="164"/>
      <c r="T887" s="165"/>
      <c r="AT887" s="160" t="s">
        <v>330</v>
      </c>
      <c r="AU887" s="160" t="s">
        <v>79</v>
      </c>
      <c r="AV887" s="13" t="s">
        <v>79</v>
      </c>
      <c r="AW887" s="13" t="s">
        <v>31</v>
      </c>
      <c r="AX887" s="13" t="s">
        <v>69</v>
      </c>
      <c r="AY887" s="160" t="s">
        <v>181</v>
      </c>
    </row>
    <row r="888" spans="2:65" s="14" customFormat="1" ht="11.25" x14ac:dyDescent="0.2">
      <c r="B888" s="166"/>
      <c r="D888" s="138" t="s">
        <v>330</v>
      </c>
      <c r="E888" s="167" t="s">
        <v>19</v>
      </c>
      <c r="F888" s="168" t="s">
        <v>333</v>
      </c>
      <c r="H888" s="169">
        <v>34.339799999999997</v>
      </c>
      <c r="I888" s="170"/>
      <c r="L888" s="166"/>
      <c r="M888" s="171"/>
      <c r="T888" s="172"/>
      <c r="AT888" s="167" t="s">
        <v>330</v>
      </c>
      <c r="AU888" s="167" t="s">
        <v>79</v>
      </c>
      <c r="AV888" s="14" t="s">
        <v>187</v>
      </c>
      <c r="AW888" s="14" t="s">
        <v>31</v>
      </c>
      <c r="AX888" s="14" t="s">
        <v>77</v>
      </c>
      <c r="AY888" s="167" t="s">
        <v>181</v>
      </c>
    </row>
    <row r="889" spans="2:65" s="1" customFormat="1" ht="24.2" customHeight="1" x14ac:dyDescent="0.2">
      <c r="B889" s="32"/>
      <c r="C889" s="125" t="s">
        <v>692</v>
      </c>
      <c r="D889" s="125" t="s">
        <v>182</v>
      </c>
      <c r="E889" s="126" t="s">
        <v>2434</v>
      </c>
      <c r="F889" s="127" t="s">
        <v>2435</v>
      </c>
      <c r="G889" s="128" t="s">
        <v>510</v>
      </c>
      <c r="H889" s="129">
        <v>1.1704000000000001</v>
      </c>
      <c r="I889" s="130"/>
      <c r="J889" s="131">
        <f>ROUND(I889*H889,2)</f>
        <v>0</v>
      </c>
      <c r="K889" s="127" t="s">
        <v>186</v>
      </c>
      <c r="L889" s="32"/>
      <c r="M889" s="132" t="s">
        <v>19</v>
      </c>
      <c r="N889" s="133" t="s">
        <v>40</v>
      </c>
      <c r="P889" s="134">
        <f>O889*H889</f>
        <v>0</v>
      </c>
      <c r="Q889" s="134">
        <v>0</v>
      </c>
      <c r="R889" s="134">
        <f>Q889*H889</f>
        <v>0</v>
      </c>
      <c r="S889" s="134">
        <v>0</v>
      </c>
      <c r="T889" s="135">
        <f>S889*H889</f>
        <v>0</v>
      </c>
      <c r="AR889" s="136" t="s">
        <v>187</v>
      </c>
      <c r="AT889" s="136" t="s">
        <v>182</v>
      </c>
      <c r="AU889" s="136" t="s">
        <v>79</v>
      </c>
      <c r="AY889" s="17" t="s">
        <v>181</v>
      </c>
      <c r="BE889" s="137">
        <f>IF(N889="základní",J889,0)</f>
        <v>0</v>
      </c>
      <c r="BF889" s="137">
        <f>IF(N889="snížená",J889,0)</f>
        <v>0</v>
      </c>
      <c r="BG889" s="137">
        <f>IF(N889="zákl. přenesená",J889,0)</f>
        <v>0</v>
      </c>
      <c r="BH889" s="137">
        <f>IF(N889="sníž. přenesená",J889,0)</f>
        <v>0</v>
      </c>
      <c r="BI889" s="137">
        <f>IF(N889="nulová",J889,0)</f>
        <v>0</v>
      </c>
      <c r="BJ889" s="17" t="s">
        <v>77</v>
      </c>
      <c r="BK889" s="137">
        <f>ROUND(I889*H889,2)</f>
        <v>0</v>
      </c>
      <c r="BL889" s="17" t="s">
        <v>187</v>
      </c>
      <c r="BM889" s="136" t="s">
        <v>1289</v>
      </c>
    </row>
    <row r="890" spans="2:65" s="1" customFormat="1" ht="39" x14ac:dyDescent="0.2">
      <c r="B890" s="32"/>
      <c r="D890" s="138" t="s">
        <v>214</v>
      </c>
      <c r="F890" s="139" t="s">
        <v>2403</v>
      </c>
      <c r="I890" s="140"/>
      <c r="L890" s="32"/>
      <c r="M890" s="141"/>
      <c r="T890" s="53"/>
      <c r="AT890" s="17" t="s">
        <v>214</v>
      </c>
      <c r="AU890" s="17" t="s">
        <v>79</v>
      </c>
    </row>
    <row r="891" spans="2:65" s="12" customFormat="1" ht="22.5" x14ac:dyDescent="0.2">
      <c r="B891" s="153"/>
      <c r="D891" s="138" t="s">
        <v>330</v>
      </c>
      <c r="E891" s="154" t="s">
        <v>19</v>
      </c>
      <c r="F891" s="155" t="s">
        <v>2436</v>
      </c>
      <c r="H891" s="154" t="s">
        <v>19</v>
      </c>
      <c r="I891" s="156"/>
      <c r="L891" s="153"/>
      <c r="M891" s="157"/>
      <c r="T891" s="158"/>
      <c r="AT891" s="154" t="s">
        <v>330</v>
      </c>
      <c r="AU891" s="154" t="s">
        <v>79</v>
      </c>
      <c r="AV891" s="12" t="s">
        <v>77</v>
      </c>
      <c r="AW891" s="12" t="s">
        <v>31</v>
      </c>
      <c r="AX891" s="12" t="s">
        <v>69</v>
      </c>
      <c r="AY891" s="154" t="s">
        <v>181</v>
      </c>
    </row>
    <row r="892" spans="2:65" s="13" customFormat="1" ht="11.25" x14ac:dyDescent="0.2">
      <c r="B892" s="159"/>
      <c r="D892" s="138" t="s">
        <v>330</v>
      </c>
      <c r="E892" s="160" t="s">
        <v>19</v>
      </c>
      <c r="F892" s="161" t="s">
        <v>2437</v>
      </c>
      <c r="H892" s="162">
        <v>1.1704000000000001</v>
      </c>
      <c r="I892" s="163"/>
      <c r="L892" s="159"/>
      <c r="M892" s="164"/>
      <c r="T892" s="165"/>
      <c r="AT892" s="160" t="s">
        <v>330</v>
      </c>
      <c r="AU892" s="160" t="s">
        <v>79</v>
      </c>
      <c r="AV892" s="13" t="s">
        <v>79</v>
      </c>
      <c r="AW892" s="13" t="s">
        <v>31</v>
      </c>
      <c r="AX892" s="13" t="s">
        <v>69</v>
      </c>
      <c r="AY892" s="160" t="s">
        <v>181</v>
      </c>
    </row>
    <row r="893" spans="2:65" s="14" customFormat="1" ht="11.25" x14ac:dyDescent="0.2">
      <c r="B893" s="166"/>
      <c r="D893" s="138" t="s">
        <v>330</v>
      </c>
      <c r="E893" s="167" t="s">
        <v>19</v>
      </c>
      <c r="F893" s="168" t="s">
        <v>333</v>
      </c>
      <c r="H893" s="169">
        <v>1.1704000000000001</v>
      </c>
      <c r="I893" s="170"/>
      <c r="L893" s="166"/>
      <c r="M893" s="171"/>
      <c r="T893" s="172"/>
      <c r="AT893" s="167" t="s">
        <v>330</v>
      </c>
      <c r="AU893" s="167" t="s">
        <v>79</v>
      </c>
      <c r="AV893" s="14" t="s">
        <v>187</v>
      </c>
      <c r="AW893" s="14" t="s">
        <v>31</v>
      </c>
      <c r="AX893" s="14" t="s">
        <v>77</v>
      </c>
      <c r="AY893" s="167" t="s">
        <v>181</v>
      </c>
    </row>
    <row r="894" spans="2:65" s="1" customFormat="1" ht="16.5" customHeight="1" x14ac:dyDescent="0.2">
      <c r="B894" s="32"/>
      <c r="C894" s="125" t="s">
        <v>2438</v>
      </c>
      <c r="D894" s="125" t="s">
        <v>182</v>
      </c>
      <c r="E894" s="126" t="s">
        <v>2439</v>
      </c>
      <c r="F894" s="127" t="s">
        <v>2440</v>
      </c>
      <c r="G894" s="128" t="s">
        <v>636</v>
      </c>
      <c r="H894" s="129">
        <v>121</v>
      </c>
      <c r="I894" s="130"/>
      <c r="J894" s="131">
        <f>ROUND(I894*H894,2)</f>
        <v>0</v>
      </c>
      <c r="K894" s="127" t="s">
        <v>327</v>
      </c>
      <c r="L894" s="32"/>
      <c r="M894" s="132" t="s">
        <v>19</v>
      </c>
      <c r="N894" s="133" t="s">
        <v>40</v>
      </c>
      <c r="P894" s="134">
        <f>O894*H894</f>
        <v>0</v>
      </c>
      <c r="Q894" s="134">
        <v>1.3699999999999999E-3</v>
      </c>
      <c r="R894" s="134">
        <f>Q894*H894</f>
        <v>0.16577</v>
      </c>
      <c r="S894" s="134">
        <v>0</v>
      </c>
      <c r="T894" s="135">
        <f>S894*H894</f>
        <v>0</v>
      </c>
      <c r="AR894" s="136" t="s">
        <v>187</v>
      </c>
      <c r="AT894" s="136" t="s">
        <v>182</v>
      </c>
      <c r="AU894" s="136" t="s">
        <v>79</v>
      </c>
      <c r="AY894" s="17" t="s">
        <v>181</v>
      </c>
      <c r="BE894" s="137">
        <f>IF(N894="základní",J894,0)</f>
        <v>0</v>
      </c>
      <c r="BF894" s="137">
        <f>IF(N894="snížená",J894,0)</f>
        <v>0</v>
      </c>
      <c r="BG894" s="137">
        <f>IF(N894="zákl. přenesená",J894,0)</f>
        <v>0</v>
      </c>
      <c r="BH894" s="137">
        <f>IF(N894="sníž. přenesená",J894,0)</f>
        <v>0</v>
      </c>
      <c r="BI894" s="137">
        <f>IF(N894="nulová",J894,0)</f>
        <v>0</v>
      </c>
      <c r="BJ894" s="17" t="s">
        <v>77</v>
      </c>
      <c r="BK894" s="137">
        <f>ROUND(I894*H894,2)</f>
        <v>0</v>
      </c>
      <c r="BL894" s="17" t="s">
        <v>187</v>
      </c>
      <c r="BM894" s="136" t="s">
        <v>2441</v>
      </c>
    </row>
    <row r="895" spans="2:65" s="1" customFormat="1" ht="11.25" x14ac:dyDescent="0.2">
      <c r="B895" s="32"/>
      <c r="D895" s="151" t="s">
        <v>328</v>
      </c>
      <c r="F895" s="152" t="s">
        <v>2442</v>
      </c>
      <c r="I895" s="140"/>
      <c r="L895" s="32"/>
      <c r="M895" s="141"/>
      <c r="T895" s="53"/>
      <c r="AT895" s="17" t="s">
        <v>328</v>
      </c>
      <c r="AU895" s="17" t="s">
        <v>79</v>
      </c>
    </row>
    <row r="896" spans="2:65" s="12" customFormat="1" ht="11.25" x14ac:dyDescent="0.2">
      <c r="B896" s="153"/>
      <c r="D896" s="138" t="s">
        <v>330</v>
      </c>
      <c r="E896" s="154" t="s">
        <v>19</v>
      </c>
      <c r="F896" s="155" t="s">
        <v>2443</v>
      </c>
      <c r="H896" s="154" t="s">
        <v>19</v>
      </c>
      <c r="I896" s="156"/>
      <c r="L896" s="153"/>
      <c r="M896" s="157"/>
      <c r="T896" s="158"/>
      <c r="AT896" s="154" t="s">
        <v>330</v>
      </c>
      <c r="AU896" s="154" t="s">
        <v>79</v>
      </c>
      <c r="AV896" s="12" t="s">
        <v>77</v>
      </c>
      <c r="AW896" s="12" t="s">
        <v>31</v>
      </c>
      <c r="AX896" s="12" t="s">
        <v>69</v>
      </c>
      <c r="AY896" s="154" t="s">
        <v>181</v>
      </c>
    </row>
    <row r="897" spans="2:65" s="13" customFormat="1" ht="11.25" x14ac:dyDescent="0.2">
      <c r="B897" s="159"/>
      <c r="D897" s="138" t="s">
        <v>330</v>
      </c>
      <c r="E897" s="160" t="s">
        <v>19</v>
      </c>
      <c r="F897" s="161" t="s">
        <v>2444</v>
      </c>
      <c r="H897" s="162">
        <v>60.5</v>
      </c>
      <c r="I897" s="163"/>
      <c r="L897" s="159"/>
      <c r="M897" s="164"/>
      <c r="T897" s="165"/>
      <c r="AT897" s="160" t="s">
        <v>330</v>
      </c>
      <c r="AU897" s="160" t="s">
        <v>79</v>
      </c>
      <c r="AV897" s="13" t="s">
        <v>79</v>
      </c>
      <c r="AW897" s="13" t="s">
        <v>31</v>
      </c>
      <c r="AX897" s="13" t="s">
        <v>69</v>
      </c>
      <c r="AY897" s="160" t="s">
        <v>181</v>
      </c>
    </row>
    <row r="898" spans="2:65" s="13" customFormat="1" ht="11.25" x14ac:dyDescent="0.2">
      <c r="B898" s="159"/>
      <c r="D898" s="138" t="s">
        <v>330</v>
      </c>
      <c r="E898" s="160" t="s">
        <v>19</v>
      </c>
      <c r="F898" s="161" t="s">
        <v>2445</v>
      </c>
      <c r="H898" s="162">
        <v>60.5</v>
      </c>
      <c r="I898" s="163"/>
      <c r="L898" s="159"/>
      <c r="M898" s="164"/>
      <c r="T898" s="165"/>
      <c r="AT898" s="160" t="s">
        <v>330</v>
      </c>
      <c r="AU898" s="160" t="s">
        <v>79</v>
      </c>
      <c r="AV898" s="13" t="s">
        <v>79</v>
      </c>
      <c r="AW898" s="13" t="s">
        <v>31</v>
      </c>
      <c r="AX898" s="13" t="s">
        <v>69</v>
      </c>
      <c r="AY898" s="160" t="s">
        <v>181</v>
      </c>
    </row>
    <row r="899" spans="2:65" s="14" customFormat="1" ht="11.25" x14ac:dyDescent="0.2">
      <c r="B899" s="166"/>
      <c r="D899" s="138" t="s">
        <v>330</v>
      </c>
      <c r="E899" s="167" t="s">
        <v>19</v>
      </c>
      <c r="F899" s="168" t="s">
        <v>333</v>
      </c>
      <c r="H899" s="169">
        <v>121</v>
      </c>
      <c r="I899" s="170"/>
      <c r="L899" s="166"/>
      <c r="M899" s="171"/>
      <c r="T899" s="172"/>
      <c r="AT899" s="167" t="s">
        <v>330</v>
      </c>
      <c r="AU899" s="167" t="s">
        <v>79</v>
      </c>
      <c r="AV899" s="14" t="s">
        <v>187</v>
      </c>
      <c r="AW899" s="14" t="s">
        <v>31</v>
      </c>
      <c r="AX899" s="14" t="s">
        <v>77</v>
      </c>
      <c r="AY899" s="167" t="s">
        <v>181</v>
      </c>
    </row>
    <row r="900" spans="2:65" s="1" customFormat="1" ht="37.9" customHeight="1" x14ac:dyDescent="0.2">
      <c r="B900" s="32"/>
      <c r="C900" s="125" t="s">
        <v>2446</v>
      </c>
      <c r="D900" s="125" t="s">
        <v>182</v>
      </c>
      <c r="E900" s="126" t="s">
        <v>2447</v>
      </c>
      <c r="F900" s="127" t="s">
        <v>2448</v>
      </c>
      <c r="G900" s="128" t="s">
        <v>636</v>
      </c>
      <c r="H900" s="129">
        <v>42.24</v>
      </c>
      <c r="I900" s="130"/>
      <c r="J900" s="131">
        <f>ROUND(I900*H900,2)</f>
        <v>0</v>
      </c>
      <c r="K900" s="127" t="s">
        <v>327</v>
      </c>
      <c r="L900" s="32"/>
      <c r="M900" s="132" t="s">
        <v>19</v>
      </c>
      <c r="N900" s="133" t="s">
        <v>40</v>
      </c>
      <c r="P900" s="134">
        <f>O900*H900</f>
        <v>0</v>
      </c>
      <c r="Q900" s="134">
        <v>4.6999999999999999E-4</v>
      </c>
      <c r="R900" s="134">
        <f>Q900*H900</f>
        <v>1.98528E-2</v>
      </c>
      <c r="S900" s="134">
        <v>0</v>
      </c>
      <c r="T900" s="135">
        <f>S900*H900</f>
        <v>0</v>
      </c>
      <c r="AR900" s="136" t="s">
        <v>187</v>
      </c>
      <c r="AT900" s="136" t="s">
        <v>182</v>
      </c>
      <c r="AU900" s="136" t="s">
        <v>79</v>
      </c>
      <c r="AY900" s="17" t="s">
        <v>181</v>
      </c>
      <c r="BE900" s="137">
        <f>IF(N900="základní",J900,0)</f>
        <v>0</v>
      </c>
      <c r="BF900" s="137">
        <f>IF(N900="snížená",J900,0)</f>
        <v>0</v>
      </c>
      <c r="BG900" s="137">
        <f>IF(N900="zákl. přenesená",J900,0)</f>
        <v>0</v>
      </c>
      <c r="BH900" s="137">
        <f>IF(N900="sníž. přenesená",J900,0)</f>
        <v>0</v>
      </c>
      <c r="BI900" s="137">
        <f>IF(N900="nulová",J900,0)</f>
        <v>0</v>
      </c>
      <c r="BJ900" s="17" t="s">
        <v>77</v>
      </c>
      <c r="BK900" s="137">
        <f>ROUND(I900*H900,2)</f>
        <v>0</v>
      </c>
      <c r="BL900" s="17" t="s">
        <v>187</v>
      </c>
      <c r="BM900" s="136" t="s">
        <v>2449</v>
      </c>
    </row>
    <row r="901" spans="2:65" s="1" customFormat="1" ht="11.25" x14ac:dyDescent="0.2">
      <c r="B901" s="32"/>
      <c r="D901" s="151" t="s">
        <v>328</v>
      </c>
      <c r="F901" s="152" t="s">
        <v>2450</v>
      </c>
      <c r="I901" s="140"/>
      <c r="L901" s="32"/>
      <c r="M901" s="141"/>
      <c r="T901" s="53"/>
      <c r="AT901" s="17" t="s">
        <v>328</v>
      </c>
      <c r="AU901" s="17" t="s">
        <v>79</v>
      </c>
    </row>
    <row r="902" spans="2:65" s="12" customFormat="1" ht="11.25" x14ac:dyDescent="0.2">
      <c r="B902" s="153"/>
      <c r="D902" s="138" t="s">
        <v>330</v>
      </c>
      <c r="E902" s="154" t="s">
        <v>19</v>
      </c>
      <c r="F902" s="155" t="s">
        <v>2451</v>
      </c>
      <c r="H902" s="154" t="s">
        <v>19</v>
      </c>
      <c r="I902" s="156"/>
      <c r="L902" s="153"/>
      <c r="M902" s="157"/>
      <c r="T902" s="158"/>
      <c r="AT902" s="154" t="s">
        <v>330</v>
      </c>
      <c r="AU902" s="154" t="s">
        <v>79</v>
      </c>
      <c r="AV902" s="12" t="s">
        <v>77</v>
      </c>
      <c r="AW902" s="12" t="s">
        <v>31</v>
      </c>
      <c r="AX902" s="12" t="s">
        <v>69</v>
      </c>
      <c r="AY902" s="154" t="s">
        <v>181</v>
      </c>
    </row>
    <row r="903" spans="2:65" s="13" customFormat="1" ht="11.25" x14ac:dyDescent="0.2">
      <c r="B903" s="159"/>
      <c r="D903" s="138" t="s">
        <v>330</v>
      </c>
      <c r="E903" s="160" t="s">
        <v>19</v>
      </c>
      <c r="F903" s="161" t="s">
        <v>2452</v>
      </c>
      <c r="H903" s="162">
        <v>42.24</v>
      </c>
      <c r="I903" s="163"/>
      <c r="L903" s="159"/>
      <c r="M903" s="164"/>
      <c r="T903" s="165"/>
      <c r="AT903" s="160" t="s">
        <v>330</v>
      </c>
      <c r="AU903" s="160" t="s">
        <v>79</v>
      </c>
      <c r="AV903" s="13" t="s">
        <v>79</v>
      </c>
      <c r="AW903" s="13" t="s">
        <v>31</v>
      </c>
      <c r="AX903" s="13" t="s">
        <v>69</v>
      </c>
      <c r="AY903" s="160" t="s">
        <v>181</v>
      </c>
    </row>
    <row r="904" spans="2:65" s="14" customFormat="1" ht="11.25" x14ac:dyDescent="0.2">
      <c r="B904" s="166"/>
      <c r="D904" s="138" t="s">
        <v>330</v>
      </c>
      <c r="E904" s="167" t="s">
        <v>19</v>
      </c>
      <c r="F904" s="168" t="s">
        <v>333</v>
      </c>
      <c r="H904" s="169">
        <v>42.24</v>
      </c>
      <c r="I904" s="170"/>
      <c r="L904" s="166"/>
      <c r="M904" s="171"/>
      <c r="T904" s="172"/>
      <c r="AT904" s="167" t="s">
        <v>330</v>
      </c>
      <c r="AU904" s="167" t="s">
        <v>79</v>
      </c>
      <c r="AV904" s="14" t="s">
        <v>187</v>
      </c>
      <c r="AW904" s="14" t="s">
        <v>31</v>
      </c>
      <c r="AX904" s="14" t="s">
        <v>77</v>
      </c>
      <c r="AY904" s="167" t="s">
        <v>181</v>
      </c>
    </row>
    <row r="905" spans="2:65" s="1" customFormat="1" ht="16.5" customHeight="1" x14ac:dyDescent="0.2">
      <c r="B905" s="32"/>
      <c r="C905" s="125" t="s">
        <v>1293</v>
      </c>
      <c r="D905" s="125" t="s">
        <v>182</v>
      </c>
      <c r="E905" s="126" t="s">
        <v>2453</v>
      </c>
      <c r="F905" s="127" t="s">
        <v>2454</v>
      </c>
      <c r="G905" s="128" t="s">
        <v>519</v>
      </c>
      <c r="H905" s="129">
        <v>1</v>
      </c>
      <c r="I905" s="130"/>
      <c r="J905" s="131">
        <f>ROUND(I905*H905,2)</f>
        <v>0</v>
      </c>
      <c r="K905" s="127" t="s">
        <v>327</v>
      </c>
      <c r="L905" s="32"/>
      <c r="M905" s="132" t="s">
        <v>19</v>
      </c>
      <c r="N905" s="133" t="s">
        <v>40</v>
      </c>
      <c r="P905" s="134">
        <f>O905*H905</f>
        <v>0</v>
      </c>
      <c r="Q905" s="134">
        <v>0</v>
      </c>
      <c r="R905" s="134">
        <f>Q905*H905</f>
        <v>0</v>
      </c>
      <c r="S905" s="134">
        <v>0</v>
      </c>
      <c r="T905" s="135">
        <f>S905*H905</f>
        <v>0</v>
      </c>
      <c r="AR905" s="136" t="s">
        <v>187</v>
      </c>
      <c r="AT905" s="136" t="s">
        <v>182</v>
      </c>
      <c r="AU905" s="136" t="s">
        <v>79</v>
      </c>
      <c r="AY905" s="17" t="s">
        <v>181</v>
      </c>
      <c r="BE905" s="137">
        <f>IF(N905="základní",J905,0)</f>
        <v>0</v>
      </c>
      <c r="BF905" s="137">
        <f>IF(N905="snížená",J905,0)</f>
        <v>0</v>
      </c>
      <c r="BG905" s="137">
        <f>IF(N905="zákl. přenesená",J905,0)</f>
        <v>0</v>
      </c>
      <c r="BH905" s="137">
        <f>IF(N905="sníž. přenesená",J905,0)</f>
        <v>0</v>
      </c>
      <c r="BI905" s="137">
        <f>IF(N905="nulová",J905,0)</f>
        <v>0</v>
      </c>
      <c r="BJ905" s="17" t="s">
        <v>77</v>
      </c>
      <c r="BK905" s="137">
        <f>ROUND(I905*H905,2)</f>
        <v>0</v>
      </c>
      <c r="BL905" s="17" t="s">
        <v>187</v>
      </c>
      <c r="BM905" s="136" t="s">
        <v>1296</v>
      </c>
    </row>
    <row r="906" spans="2:65" s="1" customFormat="1" ht="11.25" x14ac:dyDescent="0.2">
      <c r="B906" s="32"/>
      <c r="D906" s="151" t="s">
        <v>328</v>
      </c>
      <c r="F906" s="152" t="s">
        <v>2455</v>
      </c>
      <c r="I906" s="140"/>
      <c r="L906" s="32"/>
      <c r="M906" s="141"/>
      <c r="T906" s="53"/>
      <c r="AT906" s="17" t="s">
        <v>328</v>
      </c>
      <c r="AU906" s="17" t="s">
        <v>79</v>
      </c>
    </row>
    <row r="907" spans="2:65" s="1" customFormat="1" ht="29.25" x14ac:dyDescent="0.2">
      <c r="B907" s="32"/>
      <c r="D907" s="138" t="s">
        <v>214</v>
      </c>
      <c r="F907" s="139" t="s">
        <v>2456</v>
      </c>
      <c r="I907" s="140"/>
      <c r="L907" s="32"/>
      <c r="M907" s="141"/>
      <c r="T907" s="53"/>
      <c r="AT907" s="17" t="s">
        <v>214</v>
      </c>
      <c r="AU907" s="17" t="s">
        <v>79</v>
      </c>
    </row>
    <row r="908" spans="2:65" s="12" customFormat="1" ht="11.25" x14ac:dyDescent="0.2">
      <c r="B908" s="153"/>
      <c r="D908" s="138" t="s">
        <v>330</v>
      </c>
      <c r="E908" s="154" t="s">
        <v>19</v>
      </c>
      <c r="F908" s="155" t="s">
        <v>2457</v>
      </c>
      <c r="H908" s="154" t="s">
        <v>19</v>
      </c>
      <c r="I908" s="156"/>
      <c r="L908" s="153"/>
      <c r="M908" s="157"/>
      <c r="T908" s="158"/>
      <c r="AT908" s="154" t="s">
        <v>330</v>
      </c>
      <c r="AU908" s="154" t="s">
        <v>79</v>
      </c>
      <c r="AV908" s="12" t="s">
        <v>77</v>
      </c>
      <c r="AW908" s="12" t="s">
        <v>31</v>
      </c>
      <c r="AX908" s="12" t="s">
        <v>69</v>
      </c>
      <c r="AY908" s="154" t="s">
        <v>181</v>
      </c>
    </row>
    <row r="909" spans="2:65" s="12" customFormat="1" ht="11.25" x14ac:dyDescent="0.2">
      <c r="B909" s="153"/>
      <c r="D909" s="138" t="s">
        <v>330</v>
      </c>
      <c r="E909" s="154" t="s">
        <v>19</v>
      </c>
      <c r="F909" s="155" t="s">
        <v>913</v>
      </c>
      <c r="H909" s="154" t="s">
        <v>19</v>
      </c>
      <c r="I909" s="156"/>
      <c r="L909" s="153"/>
      <c r="M909" s="157"/>
      <c r="T909" s="158"/>
      <c r="AT909" s="154" t="s">
        <v>330</v>
      </c>
      <c r="AU909" s="154" t="s">
        <v>79</v>
      </c>
      <c r="AV909" s="12" t="s">
        <v>77</v>
      </c>
      <c r="AW909" s="12" t="s">
        <v>31</v>
      </c>
      <c r="AX909" s="12" t="s">
        <v>69</v>
      </c>
      <c r="AY909" s="154" t="s">
        <v>181</v>
      </c>
    </row>
    <row r="910" spans="2:65" s="13" customFormat="1" ht="11.25" x14ac:dyDescent="0.2">
      <c r="B910" s="159"/>
      <c r="D910" s="138" t="s">
        <v>330</v>
      </c>
      <c r="E910" s="160" t="s">
        <v>19</v>
      </c>
      <c r="F910" s="161" t="s">
        <v>2458</v>
      </c>
      <c r="H910" s="162">
        <v>1</v>
      </c>
      <c r="I910" s="163"/>
      <c r="L910" s="159"/>
      <c r="M910" s="164"/>
      <c r="T910" s="165"/>
      <c r="AT910" s="160" t="s">
        <v>330</v>
      </c>
      <c r="AU910" s="160" t="s">
        <v>79</v>
      </c>
      <c r="AV910" s="13" t="s">
        <v>79</v>
      </c>
      <c r="AW910" s="13" t="s">
        <v>31</v>
      </c>
      <c r="AX910" s="13" t="s">
        <v>69</v>
      </c>
      <c r="AY910" s="160" t="s">
        <v>181</v>
      </c>
    </row>
    <row r="911" spans="2:65" s="14" customFormat="1" ht="11.25" x14ac:dyDescent="0.2">
      <c r="B911" s="166"/>
      <c r="D911" s="138" t="s">
        <v>330</v>
      </c>
      <c r="E911" s="167" t="s">
        <v>19</v>
      </c>
      <c r="F911" s="168" t="s">
        <v>333</v>
      </c>
      <c r="H911" s="169">
        <v>1</v>
      </c>
      <c r="I911" s="170"/>
      <c r="L911" s="166"/>
      <c r="M911" s="171"/>
      <c r="T911" s="172"/>
      <c r="AT911" s="167" t="s">
        <v>330</v>
      </c>
      <c r="AU911" s="167" t="s">
        <v>79</v>
      </c>
      <c r="AV911" s="14" t="s">
        <v>187</v>
      </c>
      <c r="AW911" s="14" t="s">
        <v>31</v>
      </c>
      <c r="AX911" s="14" t="s">
        <v>77</v>
      </c>
      <c r="AY911" s="167" t="s">
        <v>181</v>
      </c>
    </row>
    <row r="912" spans="2:65" s="1" customFormat="1" ht="16.5" customHeight="1" x14ac:dyDescent="0.2">
      <c r="B912" s="32"/>
      <c r="C912" s="125" t="s">
        <v>700</v>
      </c>
      <c r="D912" s="125" t="s">
        <v>182</v>
      </c>
      <c r="E912" s="126" t="s">
        <v>2459</v>
      </c>
      <c r="F912" s="127" t="s">
        <v>2460</v>
      </c>
      <c r="G912" s="128" t="s">
        <v>519</v>
      </c>
      <c r="H912" s="129">
        <v>10</v>
      </c>
      <c r="I912" s="130"/>
      <c r="J912" s="131">
        <f>ROUND(I912*H912,2)</f>
        <v>0</v>
      </c>
      <c r="K912" s="127" t="s">
        <v>327</v>
      </c>
      <c r="L912" s="32"/>
      <c r="M912" s="132" t="s">
        <v>19</v>
      </c>
      <c r="N912" s="133" t="s">
        <v>40</v>
      </c>
      <c r="P912" s="134">
        <f>O912*H912</f>
        <v>0</v>
      </c>
      <c r="Q912" s="134">
        <v>0</v>
      </c>
      <c r="R912" s="134">
        <f>Q912*H912</f>
        <v>0</v>
      </c>
      <c r="S912" s="134">
        <v>0</v>
      </c>
      <c r="T912" s="135">
        <f>S912*H912</f>
        <v>0</v>
      </c>
      <c r="AR912" s="136" t="s">
        <v>187</v>
      </c>
      <c r="AT912" s="136" t="s">
        <v>182</v>
      </c>
      <c r="AU912" s="136" t="s">
        <v>79</v>
      </c>
      <c r="AY912" s="17" t="s">
        <v>181</v>
      </c>
      <c r="BE912" s="137">
        <f>IF(N912="základní",J912,0)</f>
        <v>0</v>
      </c>
      <c r="BF912" s="137">
        <f>IF(N912="snížená",J912,0)</f>
        <v>0</v>
      </c>
      <c r="BG912" s="137">
        <f>IF(N912="zákl. přenesená",J912,0)</f>
        <v>0</v>
      </c>
      <c r="BH912" s="137">
        <f>IF(N912="sníž. přenesená",J912,0)</f>
        <v>0</v>
      </c>
      <c r="BI912" s="137">
        <f>IF(N912="nulová",J912,0)</f>
        <v>0</v>
      </c>
      <c r="BJ912" s="17" t="s">
        <v>77</v>
      </c>
      <c r="BK912" s="137">
        <f>ROUND(I912*H912,2)</f>
        <v>0</v>
      </c>
      <c r="BL912" s="17" t="s">
        <v>187</v>
      </c>
      <c r="BM912" s="136" t="s">
        <v>1301</v>
      </c>
    </row>
    <row r="913" spans="2:51" s="1" customFormat="1" ht="11.25" x14ac:dyDescent="0.2">
      <c r="B913" s="32"/>
      <c r="D913" s="151" t="s">
        <v>328</v>
      </c>
      <c r="F913" s="152" t="s">
        <v>2461</v>
      </c>
      <c r="I913" s="140"/>
      <c r="L913" s="32"/>
      <c r="M913" s="141"/>
      <c r="T913" s="53"/>
      <c r="AT913" s="17" t="s">
        <v>328</v>
      </c>
      <c r="AU913" s="17" t="s">
        <v>79</v>
      </c>
    </row>
    <row r="914" spans="2:51" s="1" customFormat="1" ht="29.25" x14ac:dyDescent="0.2">
      <c r="B914" s="32"/>
      <c r="D914" s="138" t="s">
        <v>214</v>
      </c>
      <c r="F914" s="139" t="s">
        <v>2456</v>
      </c>
      <c r="I914" s="140"/>
      <c r="L914" s="32"/>
      <c r="M914" s="141"/>
      <c r="T914" s="53"/>
      <c r="AT914" s="17" t="s">
        <v>214</v>
      </c>
      <c r="AU914" s="17" t="s">
        <v>79</v>
      </c>
    </row>
    <row r="915" spans="2:51" s="12" customFormat="1" ht="11.25" x14ac:dyDescent="0.2">
      <c r="B915" s="153"/>
      <c r="D915" s="138" t="s">
        <v>330</v>
      </c>
      <c r="E915" s="154" t="s">
        <v>19</v>
      </c>
      <c r="F915" s="155" t="s">
        <v>2457</v>
      </c>
      <c r="H915" s="154" t="s">
        <v>19</v>
      </c>
      <c r="I915" s="156"/>
      <c r="L915" s="153"/>
      <c r="M915" s="157"/>
      <c r="T915" s="158"/>
      <c r="AT915" s="154" t="s">
        <v>330</v>
      </c>
      <c r="AU915" s="154" t="s">
        <v>79</v>
      </c>
      <c r="AV915" s="12" t="s">
        <v>77</v>
      </c>
      <c r="AW915" s="12" t="s">
        <v>31</v>
      </c>
      <c r="AX915" s="12" t="s">
        <v>69</v>
      </c>
      <c r="AY915" s="154" t="s">
        <v>181</v>
      </c>
    </row>
    <row r="916" spans="2:51" s="12" customFormat="1" ht="11.25" x14ac:dyDescent="0.2">
      <c r="B916" s="153"/>
      <c r="D916" s="138" t="s">
        <v>330</v>
      </c>
      <c r="E916" s="154" t="s">
        <v>19</v>
      </c>
      <c r="F916" s="155" t="s">
        <v>2462</v>
      </c>
      <c r="H916" s="154" t="s">
        <v>19</v>
      </c>
      <c r="I916" s="156"/>
      <c r="L916" s="153"/>
      <c r="M916" s="157"/>
      <c r="T916" s="158"/>
      <c r="AT916" s="154" t="s">
        <v>330</v>
      </c>
      <c r="AU916" s="154" t="s">
        <v>79</v>
      </c>
      <c r="AV916" s="12" t="s">
        <v>77</v>
      </c>
      <c r="AW916" s="12" t="s">
        <v>31</v>
      </c>
      <c r="AX916" s="12" t="s">
        <v>69</v>
      </c>
      <c r="AY916" s="154" t="s">
        <v>181</v>
      </c>
    </row>
    <row r="917" spans="2:51" s="13" customFormat="1" ht="11.25" x14ac:dyDescent="0.2">
      <c r="B917" s="159"/>
      <c r="D917" s="138" t="s">
        <v>330</v>
      </c>
      <c r="E917" s="160" t="s">
        <v>19</v>
      </c>
      <c r="F917" s="161" t="s">
        <v>2463</v>
      </c>
      <c r="H917" s="162">
        <v>1</v>
      </c>
      <c r="I917" s="163"/>
      <c r="L917" s="159"/>
      <c r="M917" s="164"/>
      <c r="T917" s="165"/>
      <c r="AT917" s="160" t="s">
        <v>330</v>
      </c>
      <c r="AU917" s="160" t="s">
        <v>79</v>
      </c>
      <c r="AV917" s="13" t="s">
        <v>79</v>
      </c>
      <c r="AW917" s="13" t="s">
        <v>31</v>
      </c>
      <c r="AX917" s="13" t="s">
        <v>69</v>
      </c>
      <c r="AY917" s="160" t="s">
        <v>181</v>
      </c>
    </row>
    <row r="918" spans="2:51" s="13" customFormat="1" ht="11.25" x14ac:dyDescent="0.2">
      <c r="B918" s="159"/>
      <c r="D918" s="138" t="s">
        <v>330</v>
      </c>
      <c r="E918" s="160" t="s">
        <v>19</v>
      </c>
      <c r="F918" s="161" t="s">
        <v>2464</v>
      </c>
      <c r="H918" s="162">
        <v>1</v>
      </c>
      <c r="I918" s="163"/>
      <c r="L918" s="159"/>
      <c r="M918" s="164"/>
      <c r="T918" s="165"/>
      <c r="AT918" s="160" t="s">
        <v>330</v>
      </c>
      <c r="AU918" s="160" t="s">
        <v>79</v>
      </c>
      <c r="AV918" s="13" t="s">
        <v>79</v>
      </c>
      <c r="AW918" s="13" t="s">
        <v>31</v>
      </c>
      <c r="AX918" s="13" t="s">
        <v>69</v>
      </c>
      <c r="AY918" s="160" t="s">
        <v>181</v>
      </c>
    </row>
    <row r="919" spans="2:51" s="12" customFormat="1" ht="11.25" x14ac:dyDescent="0.2">
      <c r="B919" s="153"/>
      <c r="D919" s="138" t="s">
        <v>330</v>
      </c>
      <c r="E919" s="154" t="s">
        <v>19</v>
      </c>
      <c r="F919" s="155" t="s">
        <v>2465</v>
      </c>
      <c r="H919" s="154" t="s">
        <v>19</v>
      </c>
      <c r="I919" s="156"/>
      <c r="L919" s="153"/>
      <c r="M919" s="157"/>
      <c r="T919" s="158"/>
      <c r="AT919" s="154" t="s">
        <v>330</v>
      </c>
      <c r="AU919" s="154" t="s">
        <v>79</v>
      </c>
      <c r="AV919" s="12" t="s">
        <v>77</v>
      </c>
      <c r="AW919" s="12" t="s">
        <v>31</v>
      </c>
      <c r="AX919" s="12" t="s">
        <v>69</v>
      </c>
      <c r="AY919" s="154" t="s">
        <v>181</v>
      </c>
    </row>
    <row r="920" spans="2:51" s="13" customFormat="1" ht="11.25" x14ac:dyDescent="0.2">
      <c r="B920" s="159"/>
      <c r="D920" s="138" t="s">
        <v>330</v>
      </c>
      <c r="E920" s="160" t="s">
        <v>19</v>
      </c>
      <c r="F920" s="161" t="s">
        <v>2466</v>
      </c>
      <c r="H920" s="162">
        <v>3</v>
      </c>
      <c r="I920" s="163"/>
      <c r="L920" s="159"/>
      <c r="M920" s="164"/>
      <c r="T920" s="165"/>
      <c r="AT920" s="160" t="s">
        <v>330</v>
      </c>
      <c r="AU920" s="160" t="s">
        <v>79</v>
      </c>
      <c r="AV920" s="13" t="s">
        <v>79</v>
      </c>
      <c r="AW920" s="13" t="s">
        <v>31</v>
      </c>
      <c r="AX920" s="13" t="s">
        <v>69</v>
      </c>
      <c r="AY920" s="160" t="s">
        <v>181</v>
      </c>
    </row>
    <row r="921" spans="2:51" s="13" customFormat="1" ht="11.25" x14ac:dyDescent="0.2">
      <c r="B921" s="159"/>
      <c r="D921" s="138" t="s">
        <v>330</v>
      </c>
      <c r="E921" s="160" t="s">
        <v>19</v>
      </c>
      <c r="F921" s="161" t="s">
        <v>2464</v>
      </c>
      <c r="H921" s="162">
        <v>1</v>
      </c>
      <c r="I921" s="163"/>
      <c r="L921" s="159"/>
      <c r="M921" s="164"/>
      <c r="T921" s="165"/>
      <c r="AT921" s="160" t="s">
        <v>330</v>
      </c>
      <c r="AU921" s="160" t="s">
        <v>79</v>
      </c>
      <c r="AV921" s="13" t="s">
        <v>79</v>
      </c>
      <c r="AW921" s="13" t="s">
        <v>31</v>
      </c>
      <c r="AX921" s="13" t="s">
        <v>69</v>
      </c>
      <c r="AY921" s="160" t="s">
        <v>181</v>
      </c>
    </row>
    <row r="922" spans="2:51" s="13" customFormat="1" ht="11.25" x14ac:dyDescent="0.2">
      <c r="B922" s="159"/>
      <c r="D922" s="138" t="s">
        <v>330</v>
      </c>
      <c r="E922" s="160" t="s">
        <v>19</v>
      </c>
      <c r="F922" s="161" t="s">
        <v>2467</v>
      </c>
      <c r="H922" s="162">
        <v>1</v>
      </c>
      <c r="I922" s="163"/>
      <c r="L922" s="159"/>
      <c r="M922" s="164"/>
      <c r="T922" s="165"/>
      <c r="AT922" s="160" t="s">
        <v>330</v>
      </c>
      <c r="AU922" s="160" t="s">
        <v>79</v>
      </c>
      <c r="AV922" s="13" t="s">
        <v>79</v>
      </c>
      <c r="AW922" s="13" t="s">
        <v>31</v>
      </c>
      <c r="AX922" s="13" t="s">
        <v>69</v>
      </c>
      <c r="AY922" s="160" t="s">
        <v>181</v>
      </c>
    </row>
    <row r="923" spans="2:51" s="12" customFormat="1" ht="11.25" x14ac:dyDescent="0.2">
      <c r="B923" s="153"/>
      <c r="D923" s="138" t="s">
        <v>330</v>
      </c>
      <c r="E923" s="154" t="s">
        <v>19</v>
      </c>
      <c r="F923" s="155" t="s">
        <v>913</v>
      </c>
      <c r="H923" s="154" t="s">
        <v>19</v>
      </c>
      <c r="I923" s="156"/>
      <c r="L923" s="153"/>
      <c r="M923" s="157"/>
      <c r="T923" s="158"/>
      <c r="AT923" s="154" t="s">
        <v>330</v>
      </c>
      <c r="AU923" s="154" t="s">
        <v>79</v>
      </c>
      <c r="AV923" s="12" t="s">
        <v>77</v>
      </c>
      <c r="AW923" s="12" t="s">
        <v>31</v>
      </c>
      <c r="AX923" s="12" t="s">
        <v>69</v>
      </c>
      <c r="AY923" s="154" t="s">
        <v>181</v>
      </c>
    </row>
    <row r="924" spans="2:51" s="13" customFormat="1" ht="11.25" x14ac:dyDescent="0.2">
      <c r="B924" s="159"/>
      <c r="D924" s="138" t="s">
        <v>330</v>
      </c>
      <c r="E924" s="160" t="s">
        <v>19</v>
      </c>
      <c r="F924" s="161" t="s">
        <v>2468</v>
      </c>
      <c r="H924" s="162">
        <v>1</v>
      </c>
      <c r="I924" s="163"/>
      <c r="L924" s="159"/>
      <c r="M924" s="164"/>
      <c r="T924" s="165"/>
      <c r="AT924" s="160" t="s">
        <v>330</v>
      </c>
      <c r="AU924" s="160" t="s">
        <v>79</v>
      </c>
      <c r="AV924" s="13" t="s">
        <v>79</v>
      </c>
      <c r="AW924" s="13" t="s">
        <v>31</v>
      </c>
      <c r="AX924" s="13" t="s">
        <v>69</v>
      </c>
      <c r="AY924" s="160" t="s">
        <v>181</v>
      </c>
    </row>
    <row r="925" spans="2:51" s="13" customFormat="1" ht="11.25" x14ac:dyDescent="0.2">
      <c r="B925" s="159"/>
      <c r="D925" s="138" t="s">
        <v>330</v>
      </c>
      <c r="E925" s="160" t="s">
        <v>19</v>
      </c>
      <c r="F925" s="161" t="s">
        <v>2469</v>
      </c>
      <c r="H925" s="162">
        <v>1</v>
      </c>
      <c r="I925" s="163"/>
      <c r="L925" s="159"/>
      <c r="M925" s="164"/>
      <c r="T925" s="165"/>
      <c r="AT925" s="160" t="s">
        <v>330</v>
      </c>
      <c r="AU925" s="160" t="s">
        <v>79</v>
      </c>
      <c r="AV925" s="13" t="s">
        <v>79</v>
      </c>
      <c r="AW925" s="13" t="s">
        <v>31</v>
      </c>
      <c r="AX925" s="13" t="s">
        <v>69</v>
      </c>
      <c r="AY925" s="160" t="s">
        <v>181</v>
      </c>
    </row>
    <row r="926" spans="2:51" s="12" customFormat="1" ht="11.25" x14ac:dyDescent="0.2">
      <c r="B926" s="153"/>
      <c r="D926" s="138" t="s">
        <v>330</v>
      </c>
      <c r="E926" s="154" t="s">
        <v>19</v>
      </c>
      <c r="F926" s="155" t="s">
        <v>2470</v>
      </c>
      <c r="H926" s="154" t="s">
        <v>19</v>
      </c>
      <c r="I926" s="156"/>
      <c r="L926" s="153"/>
      <c r="M926" s="157"/>
      <c r="T926" s="158"/>
      <c r="AT926" s="154" t="s">
        <v>330</v>
      </c>
      <c r="AU926" s="154" t="s">
        <v>79</v>
      </c>
      <c r="AV926" s="12" t="s">
        <v>77</v>
      </c>
      <c r="AW926" s="12" t="s">
        <v>31</v>
      </c>
      <c r="AX926" s="12" t="s">
        <v>69</v>
      </c>
      <c r="AY926" s="154" t="s">
        <v>181</v>
      </c>
    </row>
    <row r="927" spans="2:51" s="13" customFormat="1" ht="11.25" x14ac:dyDescent="0.2">
      <c r="B927" s="159"/>
      <c r="D927" s="138" t="s">
        <v>330</v>
      </c>
      <c r="E927" s="160" t="s">
        <v>19</v>
      </c>
      <c r="F927" s="161" t="s">
        <v>2471</v>
      </c>
      <c r="H927" s="162">
        <v>1</v>
      </c>
      <c r="I927" s="163"/>
      <c r="L927" s="159"/>
      <c r="M927" s="164"/>
      <c r="T927" s="165"/>
      <c r="AT927" s="160" t="s">
        <v>330</v>
      </c>
      <c r="AU927" s="160" t="s">
        <v>79</v>
      </c>
      <c r="AV927" s="13" t="s">
        <v>79</v>
      </c>
      <c r="AW927" s="13" t="s">
        <v>31</v>
      </c>
      <c r="AX927" s="13" t="s">
        <v>69</v>
      </c>
      <c r="AY927" s="160" t="s">
        <v>181</v>
      </c>
    </row>
    <row r="928" spans="2:51" s="14" customFormat="1" ht="11.25" x14ac:dyDescent="0.2">
      <c r="B928" s="166"/>
      <c r="D928" s="138" t="s">
        <v>330</v>
      </c>
      <c r="E928" s="167" t="s">
        <v>19</v>
      </c>
      <c r="F928" s="168" t="s">
        <v>333</v>
      </c>
      <c r="H928" s="169">
        <v>10</v>
      </c>
      <c r="I928" s="170"/>
      <c r="L928" s="166"/>
      <c r="M928" s="171"/>
      <c r="T928" s="172"/>
      <c r="AT928" s="167" t="s">
        <v>330</v>
      </c>
      <c r="AU928" s="167" t="s">
        <v>79</v>
      </c>
      <c r="AV928" s="14" t="s">
        <v>187</v>
      </c>
      <c r="AW928" s="14" t="s">
        <v>31</v>
      </c>
      <c r="AX928" s="14" t="s">
        <v>77</v>
      </c>
      <c r="AY928" s="167" t="s">
        <v>181</v>
      </c>
    </row>
    <row r="929" spans="2:65" s="1" customFormat="1" ht="16.5" customHeight="1" x14ac:dyDescent="0.2">
      <c r="B929" s="32"/>
      <c r="C929" s="125" t="s">
        <v>1304</v>
      </c>
      <c r="D929" s="125" t="s">
        <v>182</v>
      </c>
      <c r="E929" s="126" t="s">
        <v>2472</v>
      </c>
      <c r="F929" s="127" t="s">
        <v>2473</v>
      </c>
      <c r="G929" s="128" t="s">
        <v>519</v>
      </c>
      <c r="H929" s="129">
        <v>7</v>
      </c>
      <c r="I929" s="130"/>
      <c r="J929" s="131">
        <f>ROUND(I929*H929,2)</f>
        <v>0</v>
      </c>
      <c r="K929" s="127" t="s">
        <v>327</v>
      </c>
      <c r="L929" s="32"/>
      <c r="M929" s="132" t="s">
        <v>19</v>
      </c>
      <c r="N929" s="133" t="s">
        <v>40</v>
      </c>
      <c r="P929" s="134">
        <f>O929*H929</f>
        <v>0</v>
      </c>
      <c r="Q929" s="134">
        <v>0</v>
      </c>
      <c r="R929" s="134">
        <f>Q929*H929</f>
        <v>0</v>
      </c>
      <c r="S929" s="134">
        <v>0</v>
      </c>
      <c r="T929" s="135">
        <f>S929*H929</f>
        <v>0</v>
      </c>
      <c r="AR929" s="136" t="s">
        <v>187</v>
      </c>
      <c r="AT929" s="136" t="s">
        <v>182</v>
      </c>
      <c r="AU929" s="136" t="s">
        <v>79</v>
      </c>
      <c r="AY929" s="17" t="s">
        <v>181</v>
      </c>
      <c r="BE929" s="137">
        <f>IF(N929="základní",J929,0)</f>
        <v>0</v>
      </c>
      <c r="BF929" s="137">
        <f>IF(N929="snížená",J929,0)</f>
        <v>0</v>
      </c>
      <c r="BG929" s="137">
        <f>IF(N929="zákl. přenesená",J929,0)</f>
        <v>0</v>
      </c>
      <c r="BH929" s="137">
        <f>IF(N929="sníž. přenesená",J929,0)</f>
        <v>0</v>
      </c>
      <c r="BI929" s="137">
        <f>IF(N929="nulová",J929,0)</f>
        <v>0</v>
      </c>
      <c r="BJ929" s="17" t="s">
        <v>77</v>
      </c>
      <c r="BK929" s="137">
        <f>ROUND(I929*H929,2)</f>
        <v>0</v>
      </c>
      <c r="BL929" s="17" t="s">
        <v>187</v>
      </c>
      <c r="BM929" s="136" t="s">
        <v>1305</v>
      </c>
    </row>
    <row r="930" spans="2:65" s="1" customFormat="1" ht="11.25" x14ac:dyDescent="0.2">
      <c r="B930" s="32"/>
      <c r="D930" s="151" t="s">
        <v>328</v>
      </c>
      <c r="F930" s="152" t="s">
        <v>2474</v>
      </c>
      <c r="I930" s="140"/>
      <c r="L930" s="32"/>
      <c r="M930" s="141"/>
      <c r="T930" s="53"/>
      <c r="AT930" s="17" t="s">
        <v>328</v>
      </c>
      <c r="AU930" s="17" t="s">
        <v>79</v>
      </c>
    </row>
    <row r="931" spans="2:65" s="1" customFormat="1" ht="29.25" x14ac:dyDescent="0.2">
      <c r="B931" s="32"/>
      <c r="D931" s="138" t="s">
        <v>214</v>
      </c>
      <c r="F931" s="139" t="s">
        <v>2456</v>
      </c>
      <c r="I931" s="140"/>
      <c r="L931" s="32"/>
      <c r="M931" s="141"/>
      <c r="T931" s="53"/>
      <c r="AT931" s="17" t="s">
        <v>214</v>
      </c>
      <c r="AU931" s="17" t="s">
        <v>79</v>
      </c>
    </row>
    <row r="932" spans="2:65" s="12" customFormat="1" ht="11.25" x14ac:dyDescent="0.2">
      <c r="B932" s="153"/>
      <c r="D932" s="138" t="s">
        <v>330</v>
      </c>
      <c r="E932" s="154" t="s">
        <v>19</v>
      </c>
      <c r="F932" s="155" t="s">
        <v>2457</v>
      </c>
      <c r="H932" s="154" t="s">
        <v>19</v>
      </c>
      <c r="I932" s="156"/>
      <c r="L932" s="153"/>
      <c r="M932" s="157"/>
      <c r="T932" s="158"/>
      <c r="AT932" s="154" t="s">
        <v>330</v>
      </c>
      <c r="AU932" s="154" t="s">
        <v>79</v>
      </c>
      <c r="AV932" s="12" t="s">
        <v>77</v>
      </c>
      <c r="AW932" s="12" t="s">
        <v>31</v>
      </c>
      <c r="AX932" s="12" t="s">
        <v>69</v>
      </c>
      <c r="AY932" s="154" t="s">
        <v>181</v>
      </c>
    </row>
    <row r="933" spans="2:65" s="12" customFormat="1" ht="11.25" x14ac:dyDescent="0.2">
      <c r="B933" s="153"/>
      <c r="D933" s="138" t="s">
        <v>330</v>
      </c>
      <c r="E933" s="154" t="s">
        <v>19</v>
      </c>
      <c r="F933" s="155" t="s">
        <v>2462</v>
      </c>
      <c r="H933" s="154" t="s">
        <v>19</v>
      </c>
      <c r="I933" s="156"/>
      <c r="L933" s="153"/>
      <c r="M933" s="157"/>
      <c r="T933" s="158"/>
      <c r="AT933" s="154" t="s">
        <v>330</v>
      </c>
      <c r="AU933" s="154" t="s">
        <v>79</v>
      </c>
      <c r="AV933" s="12" t="s">
        <v>77</v>
      </c>
      <c r="AW933" s="12" t="s">
        <v>31</v>
      </c>
      <c r="AX933" s="12" t="s">
        <v>69</v>
      </c>
      <c r="AY933" s="154" t="s">
        <v>181</v>
      </c>
    </row>
    <row r="934" spans="2:65" s="13" customFormat="1" ht="11.25" x14ac:dyDescent="0.2">
      <c r="B934" s="159"/>
      <c r="D934" s="138" t="s">
        <v>330</v>
      </c>
      <c r="E934" s="160" t="s">
        <v>19</v>
      </c>
      <c r="F934" s="161" t="s">
        <v>2475</v>
      </c>
      <c r="H934" s="162">
        <v>1</v>
      </c>
      <c r="I934" s="163"/>
      <c r="L934" s="159"/>
      <c r="M934" s="164"/>
      <c r="T934" s="165"/>
      <c r="AT934" s="160" t="s">
        <v>330</v>
      </c>
      <c r="AU934" s="160" t="s">
        <v>79</v>
      </c>
      <c r="AV934" s="13" t="s">
        <v>79</v>
      </c>
      <c r="AW934" s="13" t="s">
        <v>31</v>
      </c>
      <c r="AX934" s="13" t="s">
        <v>69</v>
      </c>
      <c r="AY934" s="160" t="s">
        <v>181</v>
      </c>
    </row>
    <row r="935" spans="2:65" s="13" customFormat="1" ht="11.25" x14ac:dyDescent="0.2">
      <c r="B935" s="159"/>
      <c r="D935" s="138" t="s">
        <v>330</v>
      </c>
      <c r="E935" s="160" t="s">
        <v>19</v>
      </c>
      <c r="F935" s="161" t="s">
        <v>2476</v>
      </c>
      <c r="H935" s="162">
        <v>1</v>
      </c>
      <c r="I935" s="163"/>
      <c r="L935" s="159"/>
      <c r="M935" s="164"/>
      <c r="T935" s="165"/>
      <c r="AT935" s="160" t="s">
        <v>330</v>
      </c>
      <c r="AU935" s="160" t="s">
        <v>79</v>
      </c>
      <c r="AV935" s="13" t="s">
        <v>79</v>
      </c>
      <c r="AW935" s="13" t="s">
        <v>31</v>
      </c>
      <c r="AX935" s="13" t="s">
        <v>69</v>
      </c>
      <c r="AY935" s="160" t="s">
        <v>181</v>
      </c>
    </row>
    <row r="936" spans="2:65" s="13" customFormat="1" ht="11.25" x14ac:dyDescent="0.2">
      <c r="B936" s="159"/>
      <c r="D936" s="138" t="s">
        <v>330</v>
      </c>
      <c r="E936" s="160" t="s">
        <v>19</v>
      </c>
      <c r="F936" s="161" t="s">
        <v>2477</v>
      </c>
      <c r="H936" s="162">
        <v>2</v>
      </c>
      <c r="I936" s="163"/>
      <c r="L936" s="159"/>
      <c r="M936" s="164"/>
      <c r="T936" s="165"/>
      <c r="AT936" s="160" t="s">
        <v>330</v>
      </c>
      <c r="AU936" s="160" t="s">
        <v>79</v>
      </c>
      <c r="AV936" s="13" t="s">
        <v>79</v>
      </c>
      <c r="AW936" s="13" t="s">
        <v>31</v>
      </c>
      <c r="AX936" s="13" t="s">
        <v>69</v>
      </c>
      <c r="AY936" s="160" t="s">
        <v>181</v>
      </c>
    </row>
    <row r="937" spans="2:65" s="12" customFormat="1" ht="11.25" x14ac:dyDescent="0.2">
      <c r="B937" s="153"/>
      <c r="D937" s="138" t="s">
        <v>330</v>
      </c>
      <c r="E937" s="154" t="s">
        <v>19</v>
      </c>
      <c r="F937" s="155" t="s">
        <v>913</v>
      </c>
      <c r="H937" s="154" t="s">
        <v>19</v>
      </c>
      <c r="I937" s="156"/>
      <c r="L937" s="153"/>
      <c r="M937" s="157"/>
      <c r="T937" s="158"/>
      <c r="AT937" s="154" t="s">
        <v>330</v>
      </c>
      <c r="AU937" s="154" t="s">
        <v>79</v>
      </c>
      <c r="AV937" s="12" t="s">
        <v>77</v>
      </c>
      <c r="AW937" s="12" t="s">
        <v>31</v>
      </c>
      <c r="AX937" s="12" t="s">
        <v>69</v>
      </c>
      <c r="AY937" s="154" t="s">
        <v>181</v>
      </c>
    </row>
    <row r="938" spans="2:65" s="13" customFormat="1" ht="11.25" x14ac:dyDescent="0.2">
      <c r="B938" s="159"/>
      <c r="D938" s="138" t="s">
        <v>330</v>
      </c>
      <c r="E938" s="160" t="s">
        <v>19</v>
      </c>
      <c r="F938" s="161" t="s">
        <v>2478</v>
      </c>
      <c r="H938" s="162">
        <v>1</v>
      </c>
      <c r="I938" s="163"/>
      <c r="L938" s="159"/>
      <c r="M938" s="164"/>
      <c r="T938" s="165"/>
      <c r="AT938" s="160" t="s">
        <v>330</v>
      </c>
      <c r="AU938" s="160" t="s">
        <v>79</v>
      </c>
      <c r="AV938" s="13" t="s">
        <v>79</v>
      </c>
      <c r="AW938" s="13" t="s">
        <v>31</v>
      </c>
      <c r="AX938" s="13" t="s">
        <v>69</v>
      </c>
      <c r="AY938" s="160" t="s">
        <v>181</v>
      </c>
    </row>
    <row r="939" spans="2:65" s="13" customFormat="1" ht="11.25" x14ac:dyDescent="0.2">
      <c r="B939" s="159"/>
      <c r="D939" s="138" t="s">
        <v>330</v>
      </c>
      <c r="E939" s="160" t="s">
        <v>19</v>
      </c>
      <c r="F939" s="161" t="s">
        <v>2479</v>
      </c>
      <c r="H939" s="162">
        <v>1</v>
      </c>
      <c r="I939" s="163"/>
      <c r="L939" s="159"/>
      <c r="M939" s="164"/>
      <c r="T939" s="165"/>
      <c r="AT939" s="160" t="s">
        <v>330</v>
      </c>
      <c r="AU939" s="160" t="s">
        <v>79</v>
      </c>
      <c r="AV939" s="13" t="s">
        <v>79</v>
      </c>
      <c r="AW939" s="13" t="s">
        <v>31</v>
      </c>
      <c r="AX939" s="13" t="s">
        <v>69</v>
      </c>
      <c r="AY939" s="160" t="s">
        <v>181</v>
      </c>
    </row>
    <row r="940" spans="2:65" s="13" customFormat="1" ht="11.25" x14ac:dyDescent="0.2">
      <c r="B940" s="159"/>
      <c r="D940" s="138" t="s">
        <v>330</v>
      </c>
      <c r="E940" s="160" t="s">
        <v>19</v>
      </c>
      <c r="F940" s="161" t="s">
        <v>2480</v>
      </c>
      <c r="H940" s="162">
        <v>1</v>
      </c>
      <c r="I940" s="163"/>
      <c r="L940" s="159"/>
      <c r="M940" s="164"/>
      <c r="T940" s="165"/>
      <c r="AT940" s="160" t="s">
        <v>330</v>
      </c>
      <c r="AU940" s="160" t="s">
        <v>79</v>
      </c>
      <c r="AV940" s="13" t="s">
        <v>79</v>
      </c>
      <c r="AW940" s="13" t="s">
        <v>31</v>
      </c>
      <c r="AX940" s="13" t="s">
        <v>69</v>
      </c>
      <c r="AY940" s="160" t="s">
        <v>181</v>
      </c>
    </row>
    <row r="941" spans="2:65" s="14" customFormat="1" ht="11.25" x14ac:dyDescent="0.2">
      <c r="B941" s="166"/>
      <c r="D941" s="138" t="s">
        <v>330</v>
      </c>
      <c r="E941" s="167" t="s">
        <v>19</v>
      </c>
      <c r="F941" s="168" t="s">
        <v>333</v>
      </c>
      <c r="H941" s="169">
        <v>7</v>
      </c>
      <c r="I941" s="170"/>
      <c r="L941" s="166"/>
      <c r="M941" s="171"/>
      <c r="T941" s="172"/>
      <c r="AT941" s="167" t="s">
        <v>330</v>
      </c>
      <c r="AU941" s="167" t="s">
        <v>79</v>
      </c>
      <c r="AV941" s="14" t="s">
        <v>187</v>
      </c>
      <c r="AW941" s="14" t="s">
        <v>31</v>
      </c>
      <c r="AX941" s="14" t="s">
        <v>77</v>
      </c>
      <c r="AY941" s="167" t="s">
        <v>181</v>
      </c>
    </row>
    <row r="942" spans="2:65" s="1" customFormat="1" ht="16.5" customHeight="1" x14ac:dyDescent="0.2">
      <c r="B942" s="32"/>
      <c r="C942" s="125" t="s">
        <v>718</v>
      </c>
      <c r="D942" s="125" t="s">
        <v>182</v>
      </c>
      <c r="E942" s="126" t="s">
        <v>2481</v>
      </c>
      <c r="F942" s="127" t="s">
        <v>2482</v>
      </c>
      <c r="G942" s="128" t="s">
        <v>519</v>
      </c>
      <c r="H942" s="129">
        <v>1</v>
      </c>
      <c r="I942" s="130"/>
      <c r="J942" s="131">
        <f>ROUND(I942*H942,2)</f>
        <v>0</v>
      </c>
      <c r="K942" s="127" t="s">
        <v>327</v>
      </c>
      <c r="L942" s="32"/>
      <c r="M942" s="132" t="s">
        <v>19</v>
      </c>
      <c r="N942" s="133" t="s">
        <v>40</v>
      </c>
      <c r="P942" s="134">
        <f>O942*H942</f>
        <v>0</v>
      </c>
      <c r="Q942" s="134">
        <v>0</v>
      </c>
      <c r="R942" s="134">
        <f>Q942*H942</f>
        <v>0</v>
      </c>
      <c r="S942" s="134">
        <v>0</v>
      </c>
      <c r="T942" s="135">
        <f>S942*H942</f>
        <v>0</v>
      </c>
      <c r="AR942" s="136" t="s">
        <v>187</v>
      </c>
      <c r="AT942" s="136" t="s">
        <v>182</v>
      </c>
      <c r="AU942" s="136" t="s">
        <v>79</v>
      </c>
      <c r="AY942" s="17" t="s">
        <v>181</v>
      </c>
      <c r="BE942" s="137">
        <f>IF(N942="základní",J942,0)</f>
        <v>0</v>
      </c>
      <c r="BF942" s="137">
        <f>IF(N942="snížená",J942,0)</f>
        <v>0</v>
      </c>
      <c r="BG942" s="137">
        <f>IF(N942="zákl. přenesená",J942,0)</f>
        <v>0</v>
      </c>
      <c r="BH942" s="137">
        <f>IF(N942="sníž. přenesená",J942,0)</f>
        <v>0</v>
      </c>
      <c r="BI942" s="137">
        <f>IF(N942="nulová",J942,0)</f>
        <v>0</v>
      </c>
      <c r="BJ942" s="17" t="s">
        <v>77</v>
      </c>
      <c r="BK942" s="137">
        <f>ROUND(I942*H942,2)</f>
        <v>0</v>
      </c>
      <c r="BL942" s="17" t="s">
        <v>187</v>
      </c>
      <c r="BM942" s="136" t="s">
        <v>1312</v>
      </c>
    </row>
    <row r="943" spans="2:65" s="1" customFormat="1" ht="11.25" x14ac:dyDescent="0.2">
      <c r="B943" s="32"/>
      <c r="D943" s="151" t="s">
        <v>328</v>
      </c>
      <c r="F943" s="152" t="s">
        <v>2483</v>
      </c>
      <c r="I943" s="140"/>
      <c r="L943" s="32"/>
      <c r="M943" s="141"/>
      <c r="T943" s="53"/>
      <c r="AT943" s="17" t="s">
        <v>328</v>
      </c>
      <c r="AU943" s="17" t="s">
        <v>79</v>
      </c>
    </row>
    <row r="944" spans="2:65" s="1" customFormat="1" ht="29.25" x14ac:dyDescent="0.2">
      <c r="B944" s="32"/>
      <c r="D944" s="138" t="s">
        <v>214</v>
      </c>
      <c r="F944" s="139" t="s">
        <v>2456</v>
      </c>
      <c r="I944" s="140"/>
      <c r="L944" s="32"/>
      <c r="M944" s="141"/>
      <c r="T944" s="53"/>
      <c r="AT944" s="17" t="s">
        <v>214</v>
      </c>
      <c r="AU944" s="17" t="s">
        <v>79</v>
      </c>
    </row>
    <row r="945" spans="2:65" s="12" customFormat="1" ht="11.25" x14ac:dyDescent="0.2">
      <c r="B945" s="153"/>
      <c r="D945" s="138" t="s">
        <v>330</v>
      </c>
      <c r="E945" s="154" t="s">
        <v>19</v>
      </c>
      <c r="F945" s="155" t="s">
        <v>2457</v>
      </c>
      <c r="H945" s="154" t="s">
        <v>19</v>
      </c>
      <c r="I945" s="156"/>
      <c r="L945" s="153"/>
      <c r="M945" s="157"/>
      <c r="T945" s="158"/>
      <c r="AT945" s="154" t="s">
        <v>330</v>
      </c>
      <c r="AU945" s="154" t="s">
        <v>79</v>
      </c>
      <c r="AV945" s="12" t="s">
        <v>77</v>
      </c>
      <c r="AW945" s="12" t="s">
        <v>31</v>
      </c>
      <c r="AX945" s="12" t="s">
        <v>69</v>
      </c>
      <c r="AY945" s="154" t="s">
        <v>181</v>
      </c>
    </row>
    <row r="946" spans="2:65" s="12" customFormat="1" ht="11.25" x14ac:dyDescent="0.2">
      <c r="B946" s="153"/>
      <c r="D946" s="138" t="s">
        <v>330</v>
      </c>
      <c r="E946" s="154" t="s">
        <v>19</v>
      </c>
      <c r="F946" s="155" t="s">
        <v>2462</v>
      </c>
      <c r="H946" s="154" t="s">
        <v>19</v>
      </c>
      <c r="I946" s="156"/>
      <c r="L946" s="153"/>
      <c r="M946" s="157"/>
      <c r="T946" s="158"/>
      <c r="AT946" s="154" t="s">
        <v>330</v>
      </c>
      <c r="AU946" s="154" t="s">
        <v>79</v>
      </c>
      <c r="AV946" s="12" t="s">
        <v>77</v>
      </c>
      <c r="AW946" s="12" t="s">
        <v>31</v>
      </c>
      <c r="AX946" s="12" t="s">
        <v>69</v>
      </c>
      <c r="AY946" s="154" t="s">
        <v>181</v>
      </c>
    </row>
    <row r="947" spans="2:65" s="13" customFormat="1" ht="11.25" x14ac:dyDescent="0.2">
      <c r="B947" s="159"/>
      <c r="D947" s="138" t="s">
        <v>330</v>
      </c>
      <c r="E947" s="160" t="s">
        <v>19</v>
      </c>
      <c r="F947" s="161" t="s">
        <v>2484</v>
      </c>
      <c r="H947" s="162">
        <v>1</v>
      </c>
      <c r="I947" s="163"/>
      <c r="L947" s="159"/>
      <c r="M947" s="164"/>
      <c r="T947" s="165"/>
      <c r="AT947" s="160" t="s">
        <v>330</v>
      </c>
      <c r="AU947" s="160" t="s">
        <v>79</v>
      </c>
      <c r="AV947" s="13" t="s">
        <v>79</v>
      </c>
      <c r="AW947" s="13" t="s">
        <v>31</v>
      </c>
      <c r="AX947" s="13" t="s">
        <v>69</v>
      </c>
      <c r="AY947" s="160" t="s">
        <v>181</v>
      </c>
    </row>
    <row r="948" spans="2:65" s="14" customFormat="1" ht="11.25" x14ac:dyDescent="0.2">
      <c r="B948" s="166"/>
      <c r="D948" s="138" t="s">
        <v>330</v>
      </c>
      <c r="E948" s="167" t="s">
        <v>19</v>
      </c>
      <c r="F948" s="168" t="s">
        <v>333</v>
      </c>
      <c r="H948" s="169">
        <v>1</v>
      </c>
      <c r="I948" s="170"/>
      <c r="L948" s="166"/>
      <c r="M948" s="171"/>
      <c r="T948" s="172"/>
      <c r="AT948" s="167" t="s">
        <v>330</v>
      </c>
      <c r="AU948" s="167" t="s">
        <v>79</v>
      </c>
      <c r="AV948" s="14" t="s">
        <v>187</v>
      </c>
      <c r="AW948" s="14" t="s">
        <v>31</v>
      </c>
      <c r="AX948" s="14" t="s">
        <v>77</v>
      </c>
      <c r="AY948" s="167" t="s">
        <v>181</v>
      </c>
    </row>
    <row r="949" spans="2:65" s="1" customFormat="1" ht="16.5" customHeight="1" x14ac:dyDescent="0.2">
      <c r="B949" s="32"/>
      <c r="C949" s="125" t="s">
        <v>1316</v>
      </c>
      <c r="D949" s="125" t="s">
        <v>182</v>
      </c>
      <c r="E949" s="126" t="s">
        <v>2485</v>
      </c>
      <c r="F949" s="127" t="s">
        <v>2486</v>
      </c>
      <c r="G949" s="128" t="s">
        <v>519</v>
      </c>
      <c r="H949" s="129">
        <v>2</v>
      </c>
      <c r="I949" s="130"/>
      <c r="J949" s="131">
        <f>ROUND(I949*H949,2)</f>
        <v>0</v>
      </c>
      <c r="K949" s="127" t="s">
        <v>327</v>
      </c>
      <c r="L949" s="32"/>
      <c r="M949" s="132" t="s">
        <v>19</v>
      </c>
      <c r="N949" s="133" t="s">
        <v>40</v>
      </c>
      <c r="P949" s="134">
        <f>O949*H949</f>
        <v>0</v>
      </c>
      <c r="Q949" s="134">
        <v>0</v>
      </c>
      <c r="R949" s="134">
        <f>Q949*H949</f>
        <v>0</v>
      </c>
      <c r="S949" s="134">
        <v>0</v>
      </c>
      <c r="T949" s="135">
        <f>S949*H949</f>
        <v>0</v>
      </c>
      <c r="AR949" s="136" t="s">
        <v>187</v>
      </c>
      <c r="AT949" s="136" t="s">
        <v>182</v>
      </c>
      <c r="AU949" s="136" t="s">
        <v>79</v>
      </c>
      <c r="AY949" s="17" t="s">
        <v>181</v>
      </c>
      <c r="BE949" s="137">
        <f>IF(N949="základní",J949,0)</f>
        <v>0</v>
      </c>
      <c r="BF949" s="137">
        <f>IF(N949="snížená",J949,0)</f>
        <v>0</v>
      </c>
      <c r="BG949" s="137">
        <f>IF(N949="zákl. přenesená",J949,0)</f>
        <v>0</v>
      </c>
      <c r="BH949" s="137">
        <f>IF(N949="sníž. přenesená",J949,0)</f>
        <v>0</v>
      </c>
      <c r="BI949" s="137">
        <f>IF(N949="nulová",J949,0)</f>
        <v>0</v>
      </c>
      <c r="BJ949" s="17" t="s">
        <v>77</v>
      </c>
      <c r="BK949" s="137">
        <f>ROUND(I949*H949,2)</f>
        <v>0</v>
      </c>
      <c r="BL949" s="17" t="s">
        <v>187</v>
      </c>
      <c r="BM949" s="136" t="s">
        <v>1319</v>
      </c>
    </row>
    <row r="950" spans="2:65" s="1" customFormat="1" ht="11.25" x14ac:dyDescent="0.2">
      <c r="B950" s="32"/>
      <c r="D950" s="151" t="s">
        <v>328</v>
      </c>
      <c r="F950" s="152" t="s">
        <v>2487</v>
      </c>
      <c r="I950" s="140"/>
      <c r="L950" s="32"/>
      <c r="M950" s="141"/>
      <c r="T950" s="53"/>
      <c r="AT950" s="17" t="s">
        <v>328</v>
      </c>
      <c r="AU950" s="17" t="s">
        <v>79</v>
      </c>
    </row>
    <row r="951" spans="2:65" s="1" customFormat="1" ht="29.25" x14ac:dyDescent="0.2">
      <c r="B951" s="32"/>
      <c r="D951" s="138" t="s">
        <v>214</v>
      </c>
      <c r="F951" s="139" t="s">
        <v>2456</v>
      </c>
      <c r="I951" s="140"/>
      <c r="L951" s="32"/>
      <c r="M951" s="141"/>
      <c r="T951" s="53"/>
      <c r="AT951" s="17" t="s">
        <v>214</v>
      </c>
      <c r="AU951" s="17" t="s">
        <v>79</v>
      </c>
    </row>
    <row r="952" spans="2:65" s="12" customFormat="1" ht="11.25" x14ac:dyDescent="0.2">
      <c r="B952" s="153"/>
      <c r="D952" s="138" t="s">
        <v>330</v>
      </c>
      <c r="E952" s="154" t="s">
        <v>19</v>
      </c>
      <c r="F952" s="155" t="s">
        <v>2457</v>
      </c>
      <c r="H952" s="154" t="s">
        <v>19</v>
      </c>
      <c r="I952" s="156"/>
      <c r="L952" s="153"/>
      <c r="M952" s="157"/>
      <c r="T952" s="158"/>
      <c r="AT952" s="154" t="s">
        <v>330</v>
      </c>
      <c r="AU952" s="154" t="s">
        <v>79</v>
      </c>
      <c r="AV952" s="12" t="s">
        <v>77</v>
      </c>
      <c r="AW952" s="12" t="s">
        <v>31</v>
      </c>
      <c r="AX952" s="12" t="s">
        <v>69</v>
      </c>
      <c r="AY952" s="154" t="s">
        <v>181</v>
      </c>
    </row>
    <row r="953" spans="2:65" s="12" customFormat="1" ht="11.25" x14ac:dyDescent="0.2">
      <c r="B953" s="153"/>
      <c r="D953" s="138" t="s">
        <v>330</v>
      </c>
      <c r="E953" s="154" t="s">
        <v>19</v>
      </c>
      <c r="F953" s="155" t="s">
        <v>2462</v>
      </c>
      <c r="H953" s="154" t="s">
        <v>19</v>
      </c>
      <c r="I953" s="156"/>
      <c r="L953" s="153"/>
      <c r="M953" s="157"/>
      <c r="T953" s="158"/>
      <c r="AT953" s="154" t="s">
        <v>330</v>
      </c>
      <c r="AU953" s="154" t="s">
        <v>79</v>
      </c>
      <c r="AV953" s="12" t="s">
        <v>77</v>
      </c>
      <c r="AW953" s="12" t="s">
        <v>31</v>
      </c>
      <c r="AX953" s="12" t="s">
        <v>69</v>
      </c>
      <c r="AY953" s="154" t="s">
        <v>181</v>
      </c>
    </row>
    <row r="954" spans="2:65" s="13" customFormat="1" ht="11.25" x14ac:dyDescent="0.2">
      <c r="B954" s="159"/>
      <c r="D954" s="138" t="s">
        <v>330</v>
      </c>
      <c r="E954" s="160" t="s">
        <v>19</v>
      </c>
      <c r="F954" s="161" t="s">
        <v>2488</v>
      </c>
      <c r="H954" s="162">
        <v>1</v>
      </c>
      <c r="I954" s="163"/>
      <c r="L954" s="159"/>
      <c r="M954" s="164"/>
      <c r="T954" s="165"/>
      <c r="AT954" s="160" t="s">
        <v>330</v>
      </c>
      <c r="AU954" s="160" t="s">
        <v>79</v>
      </c>
      <c r="AV954" s="13" t="s">
        <v>79</v>
      </c>
      <c r="AW954" s="13" t="s">
        <v>31</v>
      </c>
      <c r="AX954" s="13" t="s">
        <v>69</v>
      </c>
      <c r="AY954" s="160" t="s">
        <v>181</v>
      </c>
    </row>
    <row r="955" spans="2:65" s="13" customFormat="1" ht="11.25" x14ac:dyDescent="0.2">
      <c r="B955" s="159"/>
      <c r="D955" s="138" t="s">
        <v>330</v>
      </c>
      <c r="E955" s="160" t="s">
        <v>19</v>
      </c>
      <c r="F955" s="161" t="s">
        <v>2489</v>
      </c>
      <c r="H955" s="162">
        <v>1</v>
      </c>
      <c r="I955" s="163"/>
      <c r="L955" s="159"/>
      <c r="M955" s="164"/>
      <c r="T955" s="165"/>
      <c r="AT955" s="160" t="s">
        <v>330</v>
      </c>
      <c r="AU955" s="160" t="s">
        <v>79</v>
      </c>
      <c r="AV955" s="13" t="s">
        <v>79</v>
      </c>
      <c r="AW955" s="13" t="s">
        <v>31</v>
      </c>
      <c r="AX955" s="13" t="s">
        <v>69</v>
      </c>
      <c r="AY955" s="160" t="s">
        <v>181</v>
      </c>
    </row>
    <row r="956" spans="2:65" s="14" customFormat="1" ht="11.25" x14ac:dyDescent="0.2">
      <c r="B956" s="166"/>
      <c r="D956" s="138" t="s">
        <v>330</v>
      </c>
      <c r="E956" s="167" t="s">
        <v>19</v>
      </c>
      <c r="F956" s="168" t="s">
        <v>333</v>
      </c>
      <c r="H956" s="169">
        <v>2</v>
      </c>
      <c r="I956" s="170"/>
      <c r="L956" s="166"/>
      <c r="M956" s="171"/>
      <c r="T956" s="172"/>
      <c r="AT956" s="167" t="s">
        <v>330</v>
      </c>
      <c r="AU956" s="167" t="s">
        <v>79</v>
      </c>
      <c r="AV956" s="14" t="s">
        <v>187</v>
      </c>
      <c r="AW956" s="14" t="s">
        <v>31</v>
      </c>
      <c r="AX956" s="14" t="s">
        <v>77</v>
      </c>
      <c r="AY956" s="167" t="s">
        <v>181</v>
      </c>
    </row>
    <row r="957" spans="2:65" s="1" customFormat="1" ht="16.5" customHeight="1" x14ac:dyDescent="0.2">
      <c r="B957" s="32"/>
      <c r="C957" s="125" t="s">
        <v>726</v>
      </c>
      <c r="D957" s="125" t="s">
        <v>182</v>
      </c>
      <c r="E957" s="126" t="s">
        <v>2490</v>
      </c>
      <c r="F957" s="127" t="s">
        <v>2491</v>
      </c>
      <c r="G957" s="128" t="s">
        <v>519</v>
      </c>
      <c r="H957" s="129">
        <v>1</v>
      </c>
      <c r="I957" s="130"/>
      <c r="J957" s="131">
        <f>ROUND(I957*H957,2)</f>
        <v>0</v>
      </c>
      <c r="K957" s="127" t="s">
        <v>327</v>
      </c>
      <c r="L957" s="32"/>
      <c r="M957" s="132" t="s">
        <v>19</v>
      </c>
      <c r="N957" s="133" t="s">
        <v>40</v>
      </c>
      <c r="P957" s="134">
        <f>O957*H957</f>
        <v>0</v>
      </c>
      <c r="Q957" s="134">
        <v>0</v>
      </c>
      <c r="R957" s="134">
        <f>Q957*H957</f>
        <v>0</v>
      </c>
      <c r="S957" s="134">
        <v>0</v>
      </c>
      <c r="T957" s="135">
        <f>S957*H957</f>
        <v>0</v>
      </c>
      <c r="AR957" s="136" t="s">
        <v>187</v>
      </c>
      <c r="AT957" s="136" t="s">
        <v>182</v>
      </c>
      <c r="AU957" s="136" t="s">
        <v>79</v>
      </c>
      <c r="AY957" s="17" t="s">
        <v>181</v>
      </c>
      <c r="BE957" s="137">
        <f>IF(N957="základní",J957,0)</f>
        <v>0</v>
      </c>
      <c r="BF957" s="137">
        <f>IF(N957="snížená",J957,0)</f>
        <v>0</v>
      </c>
      <c r="BG957" s="137">
        <f>IF(N957="zákl. přenesená",J957,0)</f>
        <v>0</v>
      </c>
      <c r="BH957" s="137">
        <f>IF(N957="sníž. přenesená",J957,0)</f>
        <v>0</v>
      </c>
      <c r="BI957" s="137">
        <f>IF(N957="nulová",J957,0)</f>
        <v>0</v>
      </c>
      <c r="BJ957" s="17" t="s">
        <v>77</v>
      </c>
      <c r="BK957" s="137">
        <f>ROUND(I957*H957,2)</f>
        <v>0</v>
      </c>
      <c r="BL957" s="17" t="s">
        <v>187</v>
      </c>
      <c r="BM957" s="136" t="s">
        <v>1326</v>
      </c>
    </row>
    <row r="958" spans="2:65" s="1" customFormat="1" ht="11.25" x14ac:dyDescent="0.2">
      <c r="B958" s="32"/>
      <c r="D958" s="151" t="s">
        <v>328</v>
      </c>
      <c r="F958" s="152" t="s">
        <v>2492</v>
      </c>
      <c r="I958" s="140"/>
      <c r="L958" s="32"/>
      <c r="M958" s="141"/>
      <c r="T958" s="53"/>
      <c r="AT958" s="17" t="s">
        <v>328</v>
      </c>
      <c r="AU958" s="17" t="s">
        <v>79</v>
      </c>
    </row>
    <row r="959" spans="2:65" s="1" customFormat="1" ht="29.25" x14ac:dyDescent="0.2">
      <c r="B959" s="32"/>
      <c r="D959" s="138" t="s">
        <v>214</v>
      </c>
      <c r="F959" s="139" t="s">
        <v>2456</v>
      </c>
      <c r="I959" s="140"/>
      <c r="L959" s="32"/>
      <c r="M959" s="141"/>
      <c r="T959" s="53"/>
      <c r="AT959" s="17" t="s">
        <v>214</v>
      </c>
      <c r="AU959" s="17" t="s">
        <v>79</v>
      </c>
    </row>
    <row r="960" spans="2:65" s="12" customFormat="1" ht="11.25" x14ac:dyDescent="0.2">
      <c r="B960" s="153"/>
      <c r="D960" s="138" t="s">
        <v>330</v>
      </c>
      <c r="E960" s="154" t="s">
        <v>19</v>
      </c>
      <c r="F960" s="155" t="s">
        <v>2457</v>
      </c>
      <c r="H960" s="154" t="s">
        <v>19</v>
      </c>
      <c r="I960" s="156"/>
      <c r="L960" s="153"/>
      <c r="M960" s="157"/>
      <c r="T960" s="158"/>
      <c r="AT960" s="154" t="s">
        <v>330</v>
      </c>
      <c r="AU960" s="154" t="s">
        <v>79</v>
      </c>
      <c r="AV960" s="12" t="s">
        <v>77</v>
      </c>
      <c r="AW960" s="12" t="s">
        <v>31</v>
      </c>
      <c r="AX960" s="12" t="s">
        <v>69</v>
      </c>
      <c r="AY960" s="154" t="s">
        <v>181</v>
      </c>
    </row>
    <row r="961" spans="2:65" s="12" customFormat="1" ht="11.25" x14ac:dyDescent="0.2">
      <c r="B961" s="153"/>
      <c r="D961" s="138" t="s">
        <v>330</v>
      </c>
      <c r="E961" s="154" t="s">
        <v>19</v>
      </c>
      <c r="F961" s="155" t="s">
        <v>913</v>
      </c>
      <c r="H961" s="154" t="s">
        <v>19</v>
      </c>
      <c r="I961" s="156"/>
      <c r="L961" s="153"/>
      <c r="M961" s="157"/>
      <c r="T961" s="158"/>
      <c r="AT961" s="154" t="s">
        <v>330</v>
      </c>
      <c r="AU961" s="154" t="s">
        <v>79</v>
      </c>
      <c r="AV961" s="12" t="s">
        <v>77</v>
      </c>
      <c r="AW961" s="12" t="s">
        <v>31</v>
      </c>
      <c r="AX961" s="12" t="s">
        <v>69</v>
      </c>
      <c r="AY961" s="154" t="s">
        <v>181</v>
      </c>
    </row>
    <row r="962" spans="2:65" s="13" customFormat="1" ht="11.25" x14ac:dyDescent="0.2">
      <c r="B962" s="159"/>
      <c r="D962" s="138" t="s">
        <v>330</v>
      </c>
      <c r="E962" s="160" t="s">
        <v>19</v>
      </c>
      <c r="F962" s="161" t="s">
        <v>2493</v>
      </c>
      <c r="H962" s="162">
        <v>1</v>
      </c>
      <c r="I962" s="163"/>
      <c r="L962" s="159"/>
      <c r="M962" s="164"/>
      <c r="T962" s="165"/>
      <c r="AT962" s="160" t="s">
        <v>330</v>
      </c>
      <c r="AU962" s="160" t="s">
        <v>79</v>
      </c>
      <c r="AV962" s="13" t="s">
        <v>79</v>
      </c>
      <c r="AW962" s="13" t="s">
        <v>31</v>
      </c>
      <c r="AX962" s="13" t="s">
        <v>69</v>
      </c>
      <c r="AY962" s="160" t="s">
        <v>181</v>
      </c>
    </row>
    <row r="963" spans="2:65" s="14" customFormat="1" ht="11.25" x14ac:dyDescent="0.2">
      <c r="B963" s="166"/>
      <c r="D963" s="138" t="s">
        <v>330</v>
      </c>
      <c r="E963" s="167" t="s">
        <v>19</v>
      </c>
      <c r="F963" s="168" t="s">
        <v>333</v>
      </c>
      <c r="H963" s="169">
        <v>1</v>
      </c>
      <c r="I963" s="170"/>
      <c r="L963" s="166"/>
      <c r="M963" s="171"/>
      <c r="T963" s="172"/>
      <c r="AT963" s="167" t="s">
        <v>330</v>
      </c>
      <c r="AU963" s="167" t="s">
        <v>79</v>
      </c>
      <c r="AV963" s="14" t="s">
        <v>187</v>
      </c>
      <c r="AW963" s="14" t="s">
        <v>31</v>
      </c>
      <c r="AX963" s="14" t="s">
        <v>77</v>
      </c>
      <c r="AY963" s="167" t="s">
        <v>181</v>
      </c>
    </row>
    <row r="964" spans="2:65" s="1" customFormat="1" ht="16.5" customHeight="1" x14ac:dyDescent="0.2">
      <c r="B964" s="32"/>
      <c r="C964" s="125" t="s">
        <v>1328</v>
      </c>
      <c r="D964" s="125" t="s">
        <v>182</v>
      </c>
      <c r="E964" s="126" t="s">
        <v>2494</v>
      </c>
      <c r="F964" s="127" t="s">
        <v>2495</v>
      </c>
      <c r="G964" s="128" t="s">
        <v>510</v>
      </c>
      <c r="H964" s="129">
        <v>0.27</v>
      </c>
      <c r="I964" s="130"/>
      <c r="J964" s="131">
        <f>ROUND(I964*H964,2)</f>
        <v>0</v>
      </c>
      <c r="K964" s="127" t="s">
        <v>327</v>
      </c>
      <c r="L964" s="32"/>
      <c r="M964" s="132" t="s">
        <v>19</v>
      </c>
      <c r="N964" s="133" t="s">
        <v>40</v>
      </c>
      <c r="P964" s="134">
        <f>O964*H964</f>
        <v>0</v>
      </c>
      <c r="Q964" s="134">
        <v>0</v>
      </c>
      <c r="R964" s="134">
        <f>Q964*H964</f>
        <v>0</v>
      </c>
      <c r="S964" s="134">
        <v>0</v>
      </c>
      <c r="T964" s="135">
        <f>S964*H964</f>
        <v>0</v>
      </c>
      <c r="AR964" s="136" t="s">
        <v>187</v>
      </c>
      <c r="AT964" s="136" t="s">
        <v>182</v>
      </c>
      <c r="AU964" s="136" t="s">
        <v>79</v>
      </c>
      <c r="AY964" s="17" t="s">
        <v>181</v>
      </c>
      <c r="BE964" s="137">
        <f>IF(N964="základní",J964,0)</f>
        <v>0</v>
      </c>
      <c r="BF964" s="137">
        <f>IF(N964="snížená",J964,0)</f>
        <v>0</v>
      </c>
      <c r="BG964" s="137">
        <f>IF(N964="zákl. přenesená",J964,0)</f>
        <v>0</v>
      </c>
      <c r="BH964" s="137">
        <f>IF(N964="sníž. přenesená",J964,0)</f>
        <v>0</v>
      </c>
      <c r="BI964" s="137">
        <f>IF(N964="nulová",J964,0)</f>
        <v>0</v>
      </c>
      <c r="BJ964" s="17" t="s">
        <v>77</v>
      </c>
      <c r="BK964" s="137">
        <f>ROUND(I964*H964,2)</f>
        <v>0</v>
      </c>
      <c r="BL964" s="17" t="s">
        <v>187</v>
      </c>
      <c r="BM964" s="136" t="s">
        <v>1331</v>
      </c>
    </row>
    <row r="965" spans="2:65" s="1" customFormat="1" ht="11.25" x14ac:dyDescent="0.2">
      <c r="B965" s="32"/>
      <c r="D965" s="151" t="s">
        <v>328</v>
      </c>
      <c r="F965" s="152" t="s">
        <v>2496</v>
      </c>
      <c r="I965" s="140"/>
      <c r="L965" s="32"/>
      <c r="M965" s="141"/>
      <c r="T965" s="53"/>
      <c r="AT965" s="17" t="s">
        <v>328</v>
      </c>
      <c r="AU965" s="17" t="s">
        <v>79</v>
      </c>
    </row>
    <row r="966" spans="2:65" s="1" customFormat="1" ht="29.25" x14ac:dyDescent="0.2">
      <c r="B966" s="32"/>
      <c r="D966" s="138" t="s">
        <v>214</v>
      </c>
      <c r="F966" s="139" t="s">
        <v>2456</v>
      </c>
      <c r="I966" s="140"/>
      <c r="L966" s="32"/>
      <c r="M966" s="141"/>
      <c r="T966" s="53"/>
      <c r="AT966" s="17" t="s">
        <v>214</v>
      </c>
      <c r="AU966" s="17" t="s">
        <v>79</v>
      </c>
    </row>
    <row r="967" spans="2:65" s="12" customFormat="1" ht="11.25" x14ac:dyDescent="0.2">
      <c r="B967" s="153"/>
      <c r="D967" s="138" t="s">
        <v>330</v>
      </c>
      <c r="E967" s="154" t="s">
        <v>19</v>
      </c>
      <c r="F967" s="155" t="s">
        <v>2457</v>
      </c>
      <c r="H967" s="154" t="s">
        <v>19</v>
      </c>
      <c r="I967" s="156"/>
      <c r="L967" s="153"/>
      <c r="M967" s="157"/>
      <c r="T967" s="158"/>
      <c r="AT967" s="154" t="s">
        <v>330</v>
      </c>
      <c r="AU967" s="154" t="s">
        <v>79</v>
      </c>
      <c r="AV967" s="12" t="s">
        <v>77</v>
      </c>
      <c r="AW967" s="12" t="s">
        <v>31</v>
      </c>
      <c r="AX967" s="12" t="s">
        <v>69</v>
      </c>
      <c r="AY967" s="154" t="s">
        <v>181</v>
      </c>
    </row>
    <row r="968" spans="2:65" s="12" customFormat="1" ht="11.25" x14ac:dyDescent="0.2">
      <c r="B968" s="153"/>
      <c r="D968" s="138" t="s">
        <v>330</v>
      </c>
      <c r="E968" s="154" t="s">
        <v>19</v>
      </c>
      <c r="F968" s="155" t="s">
        <v>2462</v>
      </c>
      <c r="H968" s="154" t="s">
        <v>19</v>
      </c>
      <c r="I968" s="156"/>
      <c r="L968" s="153"/>
      <c r="M968" s="157"/>
      <c r="T968" s="158"/>
      <c r="AT968" s="154" t="s">
        <v>330</v>
      </c>
      <c r="AU968" s="154" t="s">
        <v>79</v>
      </c>
      <c r="AV968" s="12" t="s">
        <v>77</v>
      </c>
      <c r="AW968" s="12" t="s">
        <v>31</v>
      </c>
      <c r="AX968" s="12" t="s">
        <v>69</v>
      </c>
      <c r="AY968" s="154" t="s">
        <v>181</v>
      </c>
    </row>
    <row r="969" spans="2:65" s="13" customFormat="1" ht="11.25" x14ac:dyDescent="0.2">
      <c r="B969" s="159"/>
      <c r="D969" s="138" t="s">
        <v>330</v>
      </c>
      <c r="E969" s="160" t="s">
        <v>19</v>
      </c>
      <c r="F969" s="161" t="s">
        <v>2497</v>
      </c>
      <c r="H969" s="162">
        <v>0.27</v>
      </c>
      <c r="I969" s="163"/>
      <c r="L969" s="159"/>
      <c r="M969" s="164"/>
      <c r="T969" s="165"/>
      <c r="AT969" s="160" t="s">
        <v>330</v>
      </c>
      <c r="AU969" s="160" t="s">
        <v>79</v>
      </c>
      <c r="AV969" s="13" t="s">
        <v>79</v>
      </c>
      <c r="AW969" s="13" t="s">
        <v>31</v>
      </c>
      <c r="AX969" s="13" t="s">
        <v>69</v>
      </c>
      <c r="AY969" s="160" t="s">
        <v>181</v>
      </c>
    </row>
    <row r="970" spans="2:65" s="14" customFormat="1" ht="11.25" x14ac:dyDescent="0.2">
      <c r="B970" s="166"/>
      <c r="D970" s="138" t="s">
        <v>330</v>
      </c>
      <c r="E970" s="167" t="s">
        <v>19</v>
      </c>
      <c r="F970" s="168" t="s">
        <v>333</v>
      </c>
      <c r="H970" s="169">
        <v>0.27</v>
      </c>
      <c r="I970" s="170"/>
      <c r="L970" s="166"/>
      <c r="M970" s="171"/>
      <c r="T970" s="172"/>
      <c r="AT970" s="167" t="s">
        <v>330</v>
      </c>
      <c r="AU970" s="167" t="s">
        <v>79</v>
      </c>
      <c r="AV970" s="14" t="s">
        <v>187</v>
      </c>
      <c r="AW970" s="14" t="s">
        <v>31</v>
      </c>
      <c r="AX970" s="14" t="s">
        <v>77</v>
      </c>
      <c r="AY970" s="167" t="s">
        <v>181</v>
      </c>
    </row>
    <row r="971" spans="2:65" s="1" customFormat="1" ht="16.5" customHeight="1" x14ac:dyDescent="0.2">
      <c r="B971" s="32"/>
      <c r="C971" s="125" t="s">
        <v>734</v>
      </c>
      <c r="D971" s="125" t="s">
        <v>182</v>
      </c>
      <c r="E971" s="126" t="s">
        <v>2498</v>
      </c>
      <c r="F971" s="127" t="s">
        <v>2499</v>
      </c>
      <c r="G971" s="128" t="s">
        <v>519</v>
      </c>
      <c r="H971" s="129">
        <v>1</v>
      </c>
      <c r="I971" s="130"/>
      <c r="J971" s="131">
        <f>ROUND(I971*H971,2)</f>
        <v>0</v>
      </c>
      <c r="K971" s="127" t="s">
        <v>327</v>
      </c>
      <c r="L971" s="32"/>
      <c r="M971" s="132" t="s">
        <v>19</v>
      </c>
      <c r="N971" s="133" t="s">
        <v>40</v>
      </c>
      <c r="P971" s="134">
        <f>O971*H971</f>
        <v>0</v>
      </c>
      <c r="Q971" s="134">
        <v>0</v>
      </c>
      <c r="R971" s="134">
        <f>Q971*H971</f>
        <v>0</v>
      </c>
      <c r="S971" s="134">
        <v>0</v>
      </c>
      <c r="T971" s="135">
        <f>S971*H971</f>
        <v>0</v>
      </c>
      <c r="AR971" s="136" t="s">
        <v>187</v>
      </c>
      <c r="AT971" s="136" t="s">
        <v>182</v>
      </c>
      <c r="AU971" s="136" t="s">
        <v>79</v>
      </c>
      <c r="AY971" s="17" t="s">
        <v>181</v>
      </c>
      <c r="BE971" s="137">
        <f>IF(N971="základní",J971,0)</f>
        <v>0</v>
      </c>
      <c r="BF971" s="137">
        <f>IF(N971="snížená",J971,0)</f>
        <v>0</v>
      </c>
      <c r="BG971" s="137">
        <f>IF(N971="zákl. přenesená",J971,0)</f>
        <v>0</v>
      </c>
      <c r="BH971" s="137">
        <f>IF(N971="sníž. přenesená",J971,0)</f>
        <v>0</v>
      </c>
      <c r="BI971" s="137">
        <f>IF(N971="nulová",J971,0)</f>
        <v>0</v>
      </c>
      <c r="BJ971" s="17" t="s">
        <v>77</v>
      </c>
      <c r="BK971" s="137">
        <f>ROUND(I971*H971,2)</f>
        <v>0</v>
      </c>
      <c r="BL971" s="17" t="s">
        <v>187</v>
      </c>
      <c r="BM971" s="136" t="s">
        <v>1336</v>
      </c>
    </row>
    <row r="972" spans="2:65" s="1" customFormat="1" ht="11.25" x14ac:dyDescent="0.2">
      <c r="B972" s="32"/>
      <c r="D972" s="151" t="s">
        <v>328</v>
      </c>
      <c r="F972" s="152" t="s">
        <v>2500</v>
      </c>
      <c r="I972" s="140"/>
      <c r="L972" s="32"/>
      <c r="M972" s="141"/>
      <c r="T972" s="53"/>
      <c r="AT972" s="17" t="s">
        <v>328</v>
      </c>
      <c r="AU972" s="17" t="s">
        <v>79</v>
      </c>
    </row>
    <row r="973" spans="2:65" s="1" customFormat="1" ht="29.25" x14ac:dyDescent="0.2">
      <c r="B973" s="32"/>
      <c r="D973" s="138" t="s">
        <v>214</v>
      </c>
      <c r="F973" s="139" t="s">
        <v>2456</v>
      </c>
      <c r="I973" s="140"/>
      <c r="L973" s="32"/>
      <c r="M973" s="141"/>
      <c r="T973" s="53"/>
      <c r="AT973" s="17" t="s">
        <v>214</v>
      </c>
      <c r="AU973" s="17" t="s">
        <v>79</v>
      </c>
    </row>
    <row r="974" spans="2:65" s="12" customFormat="1" ht="11.25" x14ac:dyDescent="0.2">
      <c r="B974" s="153"/>
      <c r="D974" s="138" t="s">
        <v>330</v>
      </c>
      <c r="E974" s="154" t="s">
        <v>19</v>
      </c>
      <c r="F974" s="155" t="s">
        <v>2457</v>
      </c>
      <c r="H974" s="154" t="s">
        <v>19</v>
      </c>
      <c r="I974" s="156"/>
      <c r="L974" s="153"/>
      <c r="M974" s="157"/>
      <c r="T974" s="158"/>
      <c r="AT974" s="154" t="s">
        <v>330</v>
      </c>
      <c r="AU974" s="154" t="s">
        <v>79</v>
      </c>
      <c r="AV974" s="12" t="s">
        <v>77</v>
      </c>
      <c r="AW974" s="12" t="s">
        <v>31</v>
      </c>
      <c r="AX974" s="12" t="s">
        <v>69</v>
      </c>
      <c r="AY974" s="154" t="s">
        <v>181</v>
      </c>
    </row>
    <row r="975" spans="2:65" s="12" customFormat="1" ht="11.25" x14ac:dyDescent="0.2">
      <c r="B975" s="153"/>
      <c r="D975" s="138" t="s">
        <v>330</v>
      </c>
      <c r="E975" s="154" t="s">
        <v>19</v>
      </c>
      <c r="F975" s="155" t="s">
        <v>913</v>
      </c>
      <c r="H975" s="154" t="s">
        <v>19</v>
      </c>
      <c r="I975" s="156"/>
      <c r="L975" s="153"/>
      <c r="M975" s="157"/>
      <c r="T975" s="158"/>
      <c r="AT975" s="154" t="s">
        <v>330</v>
      </c>
      <c r="AU975" s="154" t="s">
        <v>79</v>
      </c>
      <c r="AV975" s="12" t="s">
        <v>77</v>
      </c>
      <c r="AW975" s="12" t="s">
        <v>31</v>
      </c>
      <c r="AX975" s="12" t="s">
        <v>69</v>
      </c>
      <c r="AY975" s="154" t="s">
        <v>181</v>
      </c>
    </row>
    <row r="976" spans="2:65" s="13" customFormat="1" ht="11.25" x14ac:dyDescent="0.2">
      <c r="B976" s="159"/>
      <c r="D976" s="138" t="s">
        <v>330</v>
      </c>
      <c r="E976" s="160" t="s">
        <v>19</v>
      </c>
      <c r="F976" s="161" t="s">
        <v>2501</v>
      </c>
      <c r="H976" s="162">
        <v>1</v>
      </c>
      <c r="I976" s="163"/>
      <c r="L976" s="159"/>
      <c r="M976" s="164"/>
      <c r="T976" s="165"/>
      <c r="AT976" s="160" t="s">
        <v>330</v>
      </c>
      <c r="AU976" s="160" t="s">
        <v>79</v>
      </c>
      <c r="AV976" s="13" t="s">
        <v>79</v>
      </c>
      <c r="AW976" s="13" t="s">
        <v>31</v>
      </c>
      <c r="AX976" s="13" t="s">
        <v>69</v>
      </c>
      <c r="AY976" s="160" t="s">
        <v>181</v>
      </c>
    </row>
    <row r="977" spans="2:65" s="14" customFormat="1" ht="11.25" x14ac:dyDescent="0.2">
      <c r="B977" s="166"/>
      <c r="D977" s="138" t="s">
        <v>330</v>
      </c>
      <c r="E977" s="167" t="s">
        <v>19</v>
      </c>
      <c r="F977" s="168" t="s">
        <v>333</v>
      </c>
      <c r="H977" s="169">
        <v>1</v>
      </c>
      <c r="I977" s="170"/>
      <c r="L977" s="166"/>
      <c r="M977" s="171"/>
      <c r="T977" s="172"/>
      <c r="AT977" s="167" t="s">
        <v>330</v>
      </c>
      <c r="AU977" s="167" t="s">
        <v>79</v>
      </c>
      <c r="AV977" s="14" t="s">
        <v>187</v>
      </c>
      <c r="AW977" s="14" t="s">
        <v>31</v>
      </c>
      <c r="AX977" s="14" t="s">
        <v>77</v>
      </c>
      <c r="AY977" s="167" t="s">
        <v>181</v>
      </c>
    </row>
    <row r="978" spans="2:65" s="1" customFormat="1" ht="16.5" customHeight="1" x14ac:dyDescent="0.2">
      <c r="B978" s="32"/>
      <c r="C978" s="125" t="s">
        <v>1339</v>
      </c>
      <c r="D978" s="125" t="s">
        <v>182</v>
      </c>
      <c r="E978" s="126" t="s">
        <v>2502</v>
      </c>
      <c r="F978" s="127" t="s">
        <v>2503</v>
      </c>
      <c r="G978" s="128" t="s">
        <v>519</v>
      </c>
      <c r="H978" s="129">
        <v>2</v>
      </c>
      <c r="I978" s="130"/>
      <c r="J978" s="131">
        <f>ROUND(I978*H978,2)</f>
        <v>0</v>
      </c>
      <c r="K978" s="127" t="s">
        <v>327</v>
      </c>
      <c r="L978" s="32"/>
      <c r="M978" s="132" t="s">
        <v>19</v>
      </c>
      <c r="N978" s="133" t="s">
        <v>40</v>
      </c>
      <c r="P978" s="134">
        <f>O978*H978</f>
        <v>0</v>
      </c>
      <c r="Q978" s="134">
        <v>0</v>
      </c>
      <c r="R978" s="134">
        <f>Q978*H978</f>
        <v>0</v>
      </c>
      <c r="S978" s="134">
        <v>0</v>
      </c>
      <c r="T978" s="135">
        <f>S978*H978</f>
        <v>0</v>
      </c>
      <c r="AR978" s="136" t="s">
        <v>187</v>
      </c>
      <c r="AT978" s="136" t="s">
        <v>182</v>
      </c>
      <c r="AU978" s="136" t="s">
        <v>79</v>
      </c>
      <c r="AY978" s="17" t="s">
        <v>181</v>
      </c>
      <c r="BE978" s="137">
        <f>IF(N978="základní",J978,0)</f>
        <v>0</v>
      </c>
      <c r="BF978" s="137">
        <f>IF(N978="snížená",J978,0)</f>
        <v>0</v>
      </c>
      <c r="BG978" s="137">
        <f>IF(N978="zákl. přenesená",J978,0)</f>
        <v>0</v>
      </c>
      <c r="BH978" s="137">
        <f>IF(N978="sníž. přenesená",J978,0)</f>
        <v>0</v>
      </c>
      <c r="BI978" s="137">
        <f>IF(N978="nulová",J978,0)</f>
        <v>0</v>
      </c>
      <c r="BJ978" s="17" t="s">
        <v>77</v>
      </c>
      <c r="BK978" s="137">
        <f>ROUND(I978*H978,2)</f>
        <v>0</v>
      </c>
      <c r="BL978" s="17" t="s">
        <v>187</v>
      </c>
      <c r="BM978" s="136" t="s">
        <v>1342</v>
      </c>
    </row>
    <row r="979" spans="2:65" s="1" customFormat="1" ht="11.25" x14ac:dyDescent="0.2">
      <c r="B979" s="32"/>
      <c r="D979" s="151" t="s">
        <v>328</v>
      </c>
      <c r="F979" s="152" t="s">
        <v>2504</v>
      </c>
      <c r="I979" s="140"/>
      <c r="L979" s="32"/>
      <c r="M979" s="141"/>
      <c r="T979" s="53"/>
      <c r="AT979" s="17" t="s">
        <v>328</v>
      </c>
      <c r="AU979" s="17" t="s">
        <v>79</v>
      </c>
    </row>
    <row r="980" spans="2:65" s="1" customFormat="1" ht="29.25" x14ac:dyDescent="0.2">
      <c r="B980" s="32"/>
      <c r="D980" s="138" t="s">
        <v>214</v>
      </c>
      <c r="F980" s="139" t="s">
        <v>2456</v>
      </c>
      <c r="I980" s="140"/>
      <c r="L980" s="32"/>
      <c r="M980" s="141"/>
      <c r="T980" s="53"/>
      <c r="AT980" s="17" t="s">
        <v>214</v>
      </c>
      <c r="AU980" s="17" t="s">
        <v>79</v>
      </c>
    </row>
    <row r="981" spans="2:65" s="12" customFormat="1" ht="11.25" x14ac:dyDescent="0.2">
      <c r="B981" s="153"/>
      <c r="D981" s="138" t="s">
        <v>330</v>
      </c>
      <c r="E981" s="154" t="s">
        <v>19</v>
      </c>
      <c r="F981" s="155" t="s">
        <v>2457</v>
      </c>
      <c r="H981" s="154" t="s">
        <v>19</v>
      </c>
      <c r="I981" s="156"/>
      <c r="L981" s="153"/>
      <c r="M981" s="157"/>
      <c r="T981" s="158"/>
      <c r="AT981" s="154" t="s">
        <v>330</v>
      </c>
      <c r="AU981" s="154" t="s">
        <v>79</v>
      </c>
      <c r="AV981" s="12" t="s">
        <v>77</v>
      </c>
      <c r="AW981" s="12" t="s">
        <v>31</v>
      </c>
      <c r="AX981" s="12" t="s">
        <v>69</v>
      </c>
      <c r="AY981" s="154" t="s">
        <v>181</v>
      </c>
    </row>
    <row r="982" spans="2:65" s="12" customFormat="1" ht="11.25" x14ac:dyDescent="0.2">
      <c r="B982" s="153"/>
      <c r="D982" s="138" t="s">
        <v>330</v>
      </c>
      <c r="E982" s="154" t="s">
        <v>19</v>
      </c>
      <c r="F982" s="155" t="s">
        <v>2462</v>
      </c>
      <c r="H982" s="154" t="s">
        <v>19</v>
      </c>
      <c r="I982" s="156"/>
      <c r="L982" s="153"/>
      <c r="M982" s="157"/>
      <c r="T982" s="158"/>
      <c r="AT982" s="154" t="s">
        <v>330</v>
      </c>
      <c r="AU982" s="154" t="s">
        <v>79</v>
      </c>
      <c r="AV982" s="12" t="s">
        <v>77</v>
      </c>
      <c r="AW982" s="12" t="s">
        <v>31</v>
      </c>
      <c r="AX982" s="12" t="s">
        <v>69</v>
      </c>
      <c r="AY982" s="154" t="s">
        <v>181</v>
      </c>
    </row>
    <row r="983" spans="2:65" s="13" customFormat="1" ht="11.25" x14ac:dyDescent="0.2">
      <c r="B983" s="159"/>
      <c r="D983" s="138" t="s">
        <v>330</v>
      </c>
      <c r="E983" s="160" t="s">
        <v>19</v>
      </c>
      <c r="F983" s="161" t="s">
        <v>2505</v>
      </c>
      <c r="H983" s="162">
        <v>1</v>
      </c>
      <c r="I983" s="163"/>
      <c r="L983" s="159"/>
      <c r="M983" s="164"/>
      <c r="T983" s="165"/>
      <c r="AT983" s="160" t="s">
        <v>330</v>
      </c>
      <c r="AU983" s="160" t="s">
        <v>79</v>
      </c>
      <c r="AV983" s="13" t="s">
        <v>79</v>
      </c>
      <c r="AW983" s="13" t="s">
        <v>31</v>
      </c>
      <c r="AX983" s="13" t="s">
        <v>69</v>
      </c>
      <c r="AY983" s="160" t="s">
        <v>181</v>
      </c>
    </row>
    <row r="984" spans="2:65" s="13" customFormat="1" ht="11.25" x14ac:dyDescent="0.2">
      <c r="B984" s="159"/>
      <c r="D984" s="138" t="s">
        <v>330</v>
      </c>
      <c r="E984" s="160" t="s">
        <v>19</v>
      </c>
      <c r="F984" s="161" t="s">
        <v>2506</v>
      </c>
      <c r="H984" s="162">
        <v>1</v>
      </c>
      <c r="I984" s="163"/>
      <c r="L984" s="159"/>
      <c r="M984" s="164"/>
      <c r="T984" s="165"/>
      <c r="AT984" s="160" t="s">
        <v>330</v>
      </c>
      <c r="AU984" s="160" t="s">
        <v>79</v>
      </c>
      <c r="AV984" s="13" t="s">
        <v>79</v>
      </c>
      <c r="AW984" s="13" t="s">
        <v>31</v>
      </c>
      <c r="AX984" s="13" t="s">
        <v>69</v>
      </c>
      <c r="AY984" s="160" t="s">
        <v>181</v>
      </c>
    </row>
    <row r="985" spans="2:65" s="14" customFormat="1" ht="11.25" x14ac:dyDescent="0.2">
      <c r="B985" s="166"/>
      <c r="D985" s="138" t="s">
        <v>330</v>
      </c>
      <c r="E985" s="167" t="s">
        <v>19</v>
      </c>
      <c r="F985" s="168" t="s">
        <v>333</v>
      </c>
      <c r="H985" s="169">
        <v>2</v>
      </c>
      <c r="I985" s="170"/>
      <c r="L985" s="166"/>
      <c r="M985" s="171"/>
      <c r="T985" s="172"/>
      <c r="AT985" s="167" t="s">
        <v>330</v>
      </c>
      <c r="AU985" s="167" t="s">
        <v>79</v>
      </c>
      <c r="AV985" s="14" t="s">
        <v>187</v>
      </c>
      <c r="AW985" s="14" t="s">
        <v>31</v>
      </c>
      <c r="AX985" s="14" t="s">
        <v>77</v>
      </c>
      <c r="AY985" s="167" t="s">
        <v>181</v>
      </c>
    </row>
    <row r="986" spans="2:65" s="1" customFormat="1" ht="16.5" customHeight="1" x14ac:dyDescent="0.2">
      <c r="B986" s="32"/>
      <c r="C986" s="125" t="s">
        <v>744</v>
      </c>
      <c r="D986" s="125" t="s">
        <v>182</v>
      </c>
      <c r="E986" s="126" t="s">
        <v>2507</v>
      </c>
      <c r="F986" s="127" t="s">
        <v>2508</v>
      </c>
      <c r="G986" s="128" t="s">
        <v>519</v>
      </c>
      <c r="H986" s="129">
        <v>6</v>
      </c>
      <c r="I986" s="130"/>
      <c r="J986" s="131">
        <f>ROUND(I986*H986,2)</f>
        <v>0</v>
      </c>
      <c r="K986" s="127" t="s">
        <v>327</v>
      </c>
      <c r="L986" s="32"/>
      <c r="M986" s="132" t="s">
        <v>19</v>
      </c>
      <c r="N986" s="133" t="s">
        <v>40</v>
      </c>
      <c r="P986" s="134">
        <f>O986*H986</f>
        <v>0</v>
      </c>
      <c r="Q986" s="134">
        <v>0</v>
      </c>
      <c r="R986" s="134">
        <f>Q986*H986</f>
        <v>0</v>
      </c>
      <c r="S986" s="134">
        <v>0</v>
      </c>
      <c r="T986" s="135">
        <f>S986*H986</f>
        <v>0</v>
      </c>
      <c r="AR986" s="136" t="s">
        <v>187</v>
      </c>
      <c r="AT986" s="136" t="s">
        <v>182</v>
      </c>
      <c r="AU986" s="136" t="s">
        <v>79</v>
      </c>
      <c r="AY986" s="17" t="s">
        <v>181</v>
      </c>
      <c r="BE986" s="137">
        <f>IF(N986="základní",J986,0)</f>
        <v>0</v>
      </c>
      <c r="BF986" s="137">
        <f>IF(N986="snížená",J986,0)</f>
        <v>0</v>
      </c>
      <c r="BG986" s="137">
        <f>IF(N986="zákl. přenesená",J986,0)</f>
        <v>0</v>
      </c>
      <c r="BH986" s="137">
        <f>IF(N986="sníž. přenesená",J986,0)</f>
        <v>0</v>
      </c>
      <c r="BI986" s="137">
        <f>IF(N986="nulová",J986,0)</f>
        <v>0</v>
      </c>
      <c r="BJ986" s="17" t="s">
        <v>77</v>
      </c>
      <c r="BK986" s="137">
        <f>ROUND(I986*H986,2)</f>
        <v>0</v>
      </c>
      <c r="BL986" s="17" t="s">
        <v>187</v>
      </c>
      <c r="BM986" s="136" t="s">
        <v>1349</v>
      </c>
    </row>
    <row r="987" spans="2:65" s="1" customFormat="1" ht="11.25" x14ac:dyDescent="0.2">
      <c r="B987" s="32"/>
      <c r="D987" s="151" t="s">
        <v>328</v>
      </c>
      <c r="F987" s="152" t="s">
        <v>2509</v>
      </c>
      <c r="I987" s="140"/>
      <c r="L987" s="32"/>
      <c r="M987" s="141"/>
      <c r="T987" s="53"/>
      <c r="AT987" s="17" t="s">
        <v>328</v>
      </c>
      <c r="AU987" s="17" t="s">
        <v>79</v>
      </c>
    </row>
    <row r="988" spans="2:65" s="1" customFormat="1" ht="29.25" x14ac:dyDescent="0.2">
      <c r="B988" s="32"/>
      <c r="D988" s="138" t="s">
        <v>214</v>
      </c>
      <c r="F988" s="139" t="s">
        <v>2456</v>
      </c>
      <c r="I988" s="140"/>
      <c r="L988" s="32"/>
      <c r="M988" s="141"/>
      <c r="T988" s="53"/>
      <c r="AT988" s="17" t="s">
        <v>214</v>
      </c>
      <c r="AU988" s="17" t="s">
        <v>79</v>
      </c>
    </row>
    <row r="989" spans="2:65" s="12" customFormat="1" ht="11.25" x14ac:dyDescent="0.2">
      <c r="B989" s="153"/>
      <c r="D989" s="138" t="s">
        <v>330</v>
      </c>
      <c r="E989" s="154" t="s">
        <v>19</v>
      </c>
      <c r="F989" s="155" t="s">
        <v>2457</v>
      </c>
      <c r="H989" s="154" t="s">
        <v>19</v>
      </c>
      <c r="I989" s="156"/>
      <c r="L989" s="153"/>
      <c r="M989" s="157"/>
      <c r="T989" s="158"/>
      <c r="AT989" s="154" t="s">
        <v>330</v>
      </c>
      <c r="AU989" s="154" t="s">
        <v>79</v>
      </c>
      <c r="AV989" s="12" t="s">
        <v>77</v>
      </c>
      <c r="AW989" s="12" t="s">
        <v>31</v>
      </c>
      <c r="AX989" s="12" t="s">
        <v>69</v>
      </c>
      <c r="AY989" s="154" t="s">
        <v>181</v>
      </c>
    </row>
    <row r="990" spans="2:65" s="12" customFormat="1" ht="11.25" x14ac:dyDescent="0.2">
      <c r="B990" s="153"/>
      <c r="D990" s="138" t="s">
        <v>330</v>
      </c>
      <c r="E990" s="154" t="s">
        <v>19</v>
      </c>
      <c r="F990" s="155" t="s">
        <v>2465</v>
      </c>
      <c r="H990" s="154" t="s">
        <v>19</v>
      </c>
      <c r="I990" s="156"/>
      <c r="L990" s="153"/>
      <c r="M990" s="157"/>
      <c r="T990" s="158"/>
      <c r="AT990" s="154" t="s">
        <v>330</v>
      </c>
      <c r="AU990" s="154" t="s">
        <v>79</v>
      </c>
      <c r="AV990" s="12" t="s">
        <v>77</v>
      </c>
      <c r="AW990" s="12" t="s">
        <v>31</v>
      </c>
      <c r="AX990" s="12" t="s">
        <v>69</v>
      </c>
      <c r="AY990" s="154" t="s">
        <v>181</v>
      </c>
    </row>
    <row r="991" spans="2:65" s="13" customFormat="1" ht="11.25" x14ac:dyDescent="0.2">
      <c r="B991" s="159"/>
      <c r="D991" s="138" t="s">
        <v>330</v>
      </c>
      <c r="E991" s="160" t="s">
        <v>19</v>
      </c>
      <c r="F991" s="161" t="s">
        <v>2510</v>
      </c>
      <c r="H991" s="162">
        <v>1</v>
      </c>
      <c r="I991" s="163"/>
      <c r="L991" s="159"/>
      <c r="M991" s="164"/>
      <c r="T991" s="165"/>
      <c r="AT991" s="160" t="s">
        <v>330</v>
      </c>
      <c r="AU991" s="160" t="s">
        <v>79</v>
      </c>
      <c r="AV991" s="13" t="s">
        <v>79</v>
      </c>
      <c r="AW991" s="13" t="s">
        <v>31</v>
      </c>
      <c r="AX991" s="13" t="s">
        <v>69</v>
      </c>
      <c r="AY991" s="160" t="s">
        <v>181</v>
      </c>
    </row>
    <row r="992" spans="2:65" s="13" customFormat="1" ht="11.25" x14ac:dyDescent="0.2">
      <c r="B992" s="159"/>
      <c r="D992" s="138" t="s">
        <v>330</v>
      </c>
      <c r="E992" s="160" t="s">
        <v>19</v>
      </c>
      <c r="F992" s="161" t="s">
        <v>2511</v>
      </c>
      <c r="H992" s="162">
        <v>1</v>
      </c>
      <c r="I992" s="163"/>
      <c r="L992" s="159"/>
      <c r="M992" s="164"/>
      <c r="T992" s="165"/>
      <c r="AT992" s="160" t="s">
        <v>330</v>
      </c>
      <c r="AU992" s="160" t="s">
        <v>79</v>
      </c>
      <c r="AV992" s="13" t="s">
        <v>79</v>
      </c>
      <c r="AW992" s="13" t="s">
        <v>31</v>
      </c>
      <c r="AX992" s="13" t="s">
        <v>69</v>
      </c>
      <c r="AY992" s="160" t="s">
        <v>181</v>
      </c>
    </row>
    <row r="993" spans="2:65" s="13" customFormat="1" ht="11.25" x14ac:dyDescent="0.2">
      <c r="B993" s="159"/>
      <c r="D993" s="138" t="s">
        <v>330</v>
      </c>
      <c r="E993" s="160" t="s">
        <v>19</v>
      </c>
      <c r="F993" s="161" t="s">
        <v>2512</v>
      </c>
      <c r="H993" s="162">
        <v>2</v>
      </c>
      <c r="I993" s="163"/>
      <c r="L993" s="159"/>
      <c r="M993" s="164"/>
      <c r="T993" s="165"/>
      <c r="AT993" s="160" t="s">
        <v>330</v>
      </c>
      <c r="AU993" s="160" t="s">
        <v>79</v>
      </c>
      <c r="AV993" s="13" t="s">
        <v>79</v>
      </c>
      <c r="AW993" s="13" t="s">
        <v>31</v>
      </c>
      <c r="AX993" s="13" t="s">
        <v>69</v>
      </c>
      <c r="AY993" s="160" t="s">
        <v>181</v>
      </c>
    </row>
    <row r="994" spans="2:65" s="12" customFormat="1" ht="11.25" x14ac:dyDescent="0.2">
      <c r="B994" s="153"/>
      <c r="D994" s="138" t="s">
        <v>330</v>
      </c>
      <c r="E994" s="154" t="s">
        <v>19</v>
      </c>
      <c r="F994" s="155" t="s">
        <v>913</v>
      </c>
      <c r="H994" s="154" t="s">
        <v>19</v>
      </c>
      <c r="I994" s="156"/>
      <c r="L994" s="153"/>
      <c r="M994" s="157"/>
      <c r="T994" s="158"/>
      <c r="AT994" s="154" t="s">
        <v>330</v>
      </c>
      <c r="AU994" s="154" t="s">
        <v>79</v>
      </c>
      <c r="AV994" s="12" t="s">
        <v>77</v>
      </c>
      <c r="AW994" s="12" t="s">
        <v>31</v>
      </c>
      <c r="AX994" s="12" t="s">
        <v>69</v>
      </c>
      <c r="AY994" s="154" t="s">
        <v>181</v>
      </c>
    </row>
    <row r="995" spans="2:65" s="13" customFormat="1" ht="11.25" x14ac:dyDescent="0.2">
      <c r="B995" s="159"/>
      <c r="D995" s="138" t="s">
        <v>330</v>
      </c>
      <c r="E995" s="160" t="s">
        <v>19</v>
      </c>
      <c r="F995" s="161" t="s">
        <v>2513</v>
      </c>
      <c r="H995" s="162">
        <v>1</v>
      </c>
      <c r="I995" s="163"/>
      <c r="L995" s="159"/>
      <c r="M995" s="164"/>
      <c r="T995" s="165"/>
      <c r="AT995" s="160" t="s">
        <v>330</v>
      </c>
      <c r="AU995" s="160" t="s">
        <v>79</v>
      </c>
      <c r="AV995" s="13" t="s">
        <v>79</v>
      </c>
      <c r="AW995" s="13" t="s">
        <v>31</v>
      </c>
      <c r="AX995" s="13" t="s">
        <v>69</v>
      </c>
      <c r="AY995" s="160" t="s">
        <v>181</v>
      </c>
    </row>
    <row r="996" spans="2:65" s="13" customFormat="1" ht="11.25" x14ac:dyDescent="0.2">
      <c r="B996" s="159"/>
      <c r="D996" s="138" t="s">
        <v>330</v>
      </c>
      <c r="E996" s="160" t="s">
        <v>19</v>
      </c>
      <c r="F996" s="161" t="s">
        <v>2514</v>
      </c>
      <c r="H996" s="162">
        <v>1</v>
      </c>
      <c r="I996" s="163"/>
      <c r="L996" s="159"/>
      <c r="M996" s="164"/>
      <c r="T996" s="165"/>
      <c r="AT996" s="160" t="s">
        <v>330</v>
      </c>
      <c r="AU996" s="160" t="s">
        <v>79</v>
      </c>
      <c r="AV996" s="13" t="s">
        <v>79</v>
      </c>
      <c r="AW996" s="13" t="s">
        <v>31</v>
      </c>
      <c r="AX996" s="13" t="s">
        <v>69</v>
      </c>
      <c r="AY996" s="160" t="s">
        <v>181</v>
      </c>
    </row>
    <row r="997" spans="2:65" s="14" customFormat="1" ht="11.25" x14ac:dyDescent="0.2">
      <c r="B997" s="166"/>
      <c r="D997" s="138" t="s">
        <v>330</v>
      </c>
      <c r="E997" s="167" t="s">
        <v>19</v>
      </c>
      <c r="F997" s="168" t="s">
        <v>333</v>
      </c>
      <c r="H997" s="169">
        <v>6</v>
      </c>
      <c r="I997" s="170"/>
      <c r="L997" s="166"/>
      <c r="M997" s="171"/>
      <c r="T997" s="172"/>
      <c r="AT997" s="167" t="s">
        <v>330</v>
      </c>
      <c r="AU997" s="167" t="s">
        <v>79</v>
      </c>
      <c r="AV997" s="14" t="s">
        <v>187</v>
      </c>
      <c r="AW997" s="14" t="s">
        <v>31</v>
      </c>
      <c r="AX997" s="14" t="s">
        <v>77</v>
      </c>
      <c r="AY997" s="167" t="s">
        <v>181</v>
      </c>
    </row>
    <row r="998" spans="2:65" s="1" customFormat="1" ht="16.5" customHeight="1" x14ac:dyDescent="0.2">
      <c r="B998" s="32"/>
      <c r="C998" s="125" t="s">
        <v>1354</v>
      </c>
      <c r="D998" s="125" t="s">
        <v>182</v>
      </c>
      <c r="E998" s="126" t="s">
        <v>2515</v>
      </c>
      <c r="F998" s="127" t="s">
        <v>2516</v>
      </c>
      <c r="G998" s="128" t="s">
        <v>519</v>
      </c>
      <c r="H998" s="129">
        <v>1</v>
      </c>
      <c r="I998" s="130"/>
      <c r="J998" s="131">
        <f>ROUND(I998*H998,2)</f>
        <v>0</v>
      </c>
      <c r="K998" s="127" t="s">
        <v>327</v>
      </c>
      <c r="L998" s="32"/>
      <c r="M998" s="132" t="s">
        <v>19</v>
      </c>
      <c r="N998" s="133" t="s">
        <v>40</v>
      </c>
      <c r="P998" s="134">
        <f>O998*H998</f>
        <v>0</v>
      </c>
      <c r="Q998" s="134">
        <v>0</v>
      </c>
      <c r="R998" s="134">
        <f>Q998*H998</f>
        <v>0</v>
      </c>
      <c r="S998" s="134">
        <v>0</v>
      </c>
      <c r="T998" s="135">
        <f>S998*H998</f>
        <v>0</v>
      </c>
      <c r="AR998" s="136" t="s">
        <v>187</v>
      </c>
      <c r="AT998" s="136" t="s">
        <v>182</v>
      </c>
      <c r="AU998" s="136" t="s">
        <v>79</v>
      </c>
      <c r="AY998" s="17" t="s">
        <v>181</v>
      </c>
      <c r="BE998" s="137">
        <f>IF(N998="základní",J998,0)</f>
        <v>0</v>
      </c>
      <c r="BF998" s="137">
        <f>IF(N998="snížená",J998,0)</f>
        <v>0</v>
      </c>
      <c r="BG998" s="137">
        <f>IF(N998="zákl. přenesená",J998,0)</f>
        <v>0</v>
      </c>
      <c r="BH998" s="137">
        <f>IF(N998="sníž. přenesená",J998,0)</f>
        <v>0</v>
      </c>
      <c r="BI998" s="137">
        <f>IF(N998="nulová",J998,0)</f>
        <v>0</v>
      </c>
      <c r="BJ998" s="17" t="s">
        <v>77</v>
      </c>
      <c r="BK998" s="137">
        <f>ROUND(I998*H998,2)</f>
        <v>0</v>
      </c>
      <c r="BL998" s="17" t="s">
        <v>187</v>
      </c>
      <c r="BM998" s="136" t="s">
        <v>1357</v>
      </c>
    </row>
    <row r="999" spans="2:65" s="1" customFormat="1" ht="11.25" x14ac:dyDescent="0.2">
      <c r="B999" s="32"/>
      <c r="D999" s="151" t="s">
        <v>328</v>
      </c>
      <c r="F999" s="152" t="s">
        <v>2517</v>
      </c>
      <c r="I999" s="140"/>
      <c r="L999" s="32"/>
      <c r="M999" s="141"/>
      <c r="T999" s="53"/>
      <c r="AT999" s="17" t="s">
        <v>328</v>
      </c>
      <c r="AU999" s="17" t="s">
        <v>79</v>
      </c>
    </row>
    <row r="1000" spans="2:65" s="1" customFormat="1" ht="29.25" x14ac:dyDescent="0.2">
      <c r="B1000" s="32"/>
      <c r="D1000" s="138" t="s">
        <v>214</v>
      </c>
      <c r="F1000" s="139" t="s">
        <v>2456</v>
      </c>
      <c r="I1000" s="140"/>
      <c r="L1000" s="32"/>
      <c r="M1000" s="141"/>
      <c r="T1000" s="53"/>
      <c r="AT1000" s="17" t="s">
        <v>214</v>
      </c>
      <c r="AU1000" s="17" t="s">
        <v>79</v>
      </c>
    </row>
    <row r="1001" spans="2:65" s="12" customFormat="1" ht="11.25" x14ac:dyDescent="0.2">
      <c r="B1001" s="153"/>
      <c r="D1001" s="138" t="s">
        <v>330</v>
      </c>
      <c r="E1001" s="154" t="s">
        <v>19</v>
      </c>
      <c r="F1001" s="155" t="s">
        <v>2457</v>
      </c>
      <c r="H1001" s="154" t="s">
        <v>19</v>
      </c>
      <c r="I1001" s="156"/>
      <c r="L1001" s="153"/>
      <c r="M1001" s="157"/>
      <c r="T1001" s="158"/>
      <c r="AT1001" s="154" t="s">
        <v>330</v>
      </c>
      <c r="AU1001" s="154" t="s">
        <v>79</v>
      </c>
      <c r="AV1001" s="12" t="s">
        <v>77</v>
      </c>
      <c r="AW1001" s="12" t="s">
        <v>31</v>
      </c>
      <c r="AX1001" s="12" t="s">
        <v>69</v>
      </c>
      <c r="AY1001" s="154" t="s">
        <v>181</v>
      </c>
    </row>
    <row r="1002" spans="2:65" s="12" customFormat="1" ht="11.25" x14ac:dyDescent="0.2">
      <c r="B1002" s="153"/>
      <c r="D1002" s="138" t="s">
        <v>330</v>
      </c>
      <c r="E1002" s="154" t="s">
        <v>19</v>
      </c>
      <c r="F1002" s="155" t="s">
        <v>2462</v>
      </c>
      <c r="H1002" s="154" t="s">
        <v>19</v>
      </c>
      <c r="I1002" s="156"/>
      <c r="L1002" s="153"/>
      <c r="M1002" s="157"/>
      <c r="T1002" s="158"/>
      <c r="AT1002" s="154" t="s">
        <v>330</v>
      </c>
      <c r="AU1002" s="154" t="s">
        <v>79</v>
      </c>
      <c r="AV1002" s="12" t="s">
        <v>77</v>
      </c>
      <c r="AW1002" s="12" t="s">
        <v>31</v>
      </c>
      <c r="AX1002" s="12" t="s">
        <v>69</v>
      </c>
      <c r="AY1002" s="154" t="s">
        <v>181</v>
      </c>
    </row>
    <row r="1003" spans="2:65" s="13" customFormat="1" ht="11.25" x14ac:dyDescent="0.2">
      <c r="B1003" s="159"/>
      <c r="D1003" s="138" t="s">
        <v>330</v>
      </c>
      <c r="E1003" s="160" t="s">
        <v>19</v>
      </c>
      <c r="F1003" s="161" t="s">
        <v>2518</v>
      </c>
      <c r="H1003" s="162">
        <v>1</v>
      </c>
      <c r="I1003" s="163"/>
      <c r="L1003" s="159"/>
      <c r="M1003" s="164"/>
      <c r="T1003" s="165"/>
      <c r="AT1003" s="160" t="s">
        <v>330</v>
      </c>
      <c r="AU1003" s="160" t="s">
        <v>79</v>
      </c>
      <c r="AV1003" s="13" t="s">
        <v>79</v>
      </c>
      <c r="AW1003" s="13" t="s">
        <v>31</v>
      </c>
      <c r="AX1003" s="13" t="s">
        <v>69</v>
      </c>
      <c r="AY1003" s="160" t="s">
        <v>181</v>
      </c>
    </row>
    <row r="1004" spans="2:65" s="14" customFormat="1" ht="11.25" x14ac:dyDescent="0.2">
      <c r="B1004" s="166"/>
      <c r="D1004" s="138" t="s">
        <v>330</v>
      </c>
      <c r="E1004" s="167" t="s">
        <v>19</v>
      </c>
      <c r="F1004" s="168" t="s">
        <v>333</v>
      </c>
      <c r="H1004" s="169">
        <v>1</v>
      </c>
      <c r="I1004" s="170"/>
      <c r="L1004" s="166"/>
      <c r="M1004" s="171"/>
      <c r="T1004" s="172"/>
      <c r="AT1004" s="167" t="s">
        <v>330</v>
      </c>
      <c r="AU1004" s="167" t="s">
        <v>79</v>
      </c>
      <c r="AV1004" s="14" t="s">
        <v>187</v>
      </c>
      <c r="AW1004" s="14" t="s">
        <v>31</v>
      </c>
      <c r="AX1004" s="14" t="s">
        <v>77</v>
      </c>
      <c r="AY1004" s="167" t="s">
        <v>181</v>
      </c>
    </row>
    <row r="1005" spans="2:65" s="1" customFormat="1" ht="16.5" customHeight="1" x14ac:dyDescent="0.2">
      <c r="B1005" s="32"/>
      <c r="C1005" s="125" t="s">
        <v>756</v>
      </c>
      <c r="D1005" s="125" t="s">
        <v>182</v>
      </c>
      <c r="E1005" s="126" t="s">
        <v>886</v>
      </c>
      <c r="F1005" s="127" t="s">
        <v>887</v>
      </c>
      <c r="G1005" s="128" t="s">
        <v>326</v>
      </c>
      <c r="H1005" s="129">
        <v>0.10115</v>
      </c>
      <c r="I1005" s="130"/>
      <c r="J1005" s="131">
        <f>ROUND(I1005*H1005,2)</f>
        <v>0</v>
      </c>
      <c r="K1005" s="127" t="s">
        <v>327</v>
      </c>
      <c r="L1005" s="32"/>
      <c r="M1005" s="132" t="s">
        <v>19</v>
      </c>
      <c r="N1005" s="133" t="s">
        <v>40</v>
      </c>
      <c r="P1005" s="134">
        <f>O1005*H1005</f>
        <v>0</v>
      </c>
      <c r="Q1005" s="134">
        <v>0</v>
      </c>
      <c r="R1005" s="134">
        <f>Q1005*H1005</f>
        <v>0</v>
      </c>
      <c r="S1005" s="134">
        <v>0</v>
      </c>
      <c r="T1005" s="135">
        <f>S1005*H1005</f>
        <v>0</v>
      </c>
      <c r="AR1005" s="136" t="s">
        <v>187</v>
      </c>
      <c r="AT1005" s="136" t="s">
        <v>182</v>
      </c>
      <c r="AU1005" s="136" t="s">
        <v>79</v>
      </c>
      <c r="AY1005" s="17" t="s">
        <v>181</v>
      </c>
      <c r="BE1005" s="137">
        <f>IF(N1005="základní",J1005,0)</f>
        <v>0</v>
      </c>
      <c r="BF1005" s="137">
        <f>IF(N1005="snížená",J1005,0)</f>
        <v>0</v>
      </c>
      <c r="BG1005" s="137">
        <f>IF(N1005="zákl. přenesená",J1005,0)</f>
        <v>0</v>
      </c>
      <c r="BH1005" s="137">
        <f>IF(N1005="sníž. přenesená",J1005,0)</f>
        <v>0</v>
      </c>
      <c r="BI1005" s="137">
        <f>IF(N1005="nulová",J1005,0)</f>
        <v>0</v>
      </c>
      <c r="BJ1005" s="17" t="s">
        <v>77</v>
      </c>
      <c r="BK1005" s="137">
        <f>ROUND(I1005*H1005,2)</f>
        <v>0</v>
      </c>
      <c r="BL1005" s="17" t="s">
        <v>187</v>
      </c>
      <c r="BM1005" s="136" t="s">
        <v>1364</v>
      </c>
    </row>
    <row r="1006" spans="2:65" s="1" customFormat="1" ht="11.25" x14ac:dyDescent="0.2">
      <c r="B1006" s="32"/>
      <c r="D1006" s="151" t="s">
        <v>328</v>
      </c>
      <c r="F1006" s="152" t="s">
        <v>889</v>
      </c>
      <c r="I1006" s="140"/>
      <c r="L1006" s="32"/>
      <c r="M1006" s="141"/>
      <c r="T1006" s="53"/>
      <c r="AT1006" s="17" t="s">
        <v>328</v>
      </c>
      <c r="AU1006" s="17" t="s">
        <v>79</v>
      </c>
    </row>
    <row r="1007" spans="2:65" s="1" customFormat="1" ht="29.25" x14ac:dyDescent="0.2">
      <c r="B1007" s="32"/>
      <c r="D1007" s="138" t="s">
        <v>214</v>
      </c>
      <c r="F1007" s="139" t="s">
        <v>2456</v>
      </c>
      <c r="I1007" s="140"/>
      <c r="L1007" s="32"/>
      <c r="M1007" s="141"/>
      <c r="T1007" s="53"/>
      <c r="AT1007" s="17" t="s">
        <v>214</v>
      </c>
      <c r="AU1007" s="17" t="s">
        <v>79</v>
      </c>
    </row>
    <row r="1008" spans="2:65" s="12" customFormat="1" ht="11.25" x14ac:dyDescent="0.2">
      <c r="B1008" s="153"/>
      <c r="D1008" s="138" t="s">
        <v>330</v>
      </c>
      <c r="E1008" s="154" t="s">
        <v>19</v>
      </c>
      <c r="F1008" s="155" t="s">
        <v>2457</v>
      </c>
      <c r="H1008" s="154" t="s">
        <v>19</v>
      </c>
      <c r="I1008" s="156"/>
      <c r="L1008" s="153"/>
      <c r="M1008" s="157"/>
      <c r="T1008" s="158"/>
      <c r="AT1008" s="154" t="s">
        <v>330</v>
      </c>
      <c r="AU1008" s="154" t="s">
        <v>79</v>
      </c>
      <c r="AV1008" s="12" t="s">
        <v>77</v>
      </c>
      <c r="AW1008" s="12" t="s">
        <v>31</v>
      </c>
      <c r="AX1008" s="12" t="s">
        <v>69</v>
      </c>
      <c r="AY1008" s="154" t="s">
        <v>181</v>
      </c>
    </row>
    <row r="1009" spans="2:65" s="12" customFormat="1" ht="11.25" x14ac:dyDescent="0.2">
      <c r="B1009" s="153"/>
      <c r="D1009" s="138" t="s">
        <v>330</v>
      </c>
      <c r="E1009" s="154" t="s">
        <v>19</v>
      </c>
      <c r="F1009" s="155" t="s">
        <v>2462</v>
      </c>
      <c r="H1009" s="154" t="s">
        <v>19</v>
      </c>
      <c r="I1009" s="156"/>
      <c r="L1009" s="153"/>
      <c r="M1009" s="157"/>
      <c r="T1009" s="158"/>
      <c r="AT1009" s="154" t="s">
        <v>330</v>
      </c>
      <c r="AU1009" s="154" t="s">
        <v>79</v>
      </c>
      <c r="AV1009" s="12" t="s">
        <v>77</v>
      </c>
      <c r="AW1009" s="12" t="s">
        <v>31</v>
      </c>
      <c r="AX1009" s="12" t="s">
        <v>69</v>
      </c>
      <c r="AY1009" s="154" t="s">
        <v>181</v>
      </c>
    </row>
    <row r="1010" spans="2:65" s="13" customFormat="1" ht="11.25" x14ac:dyDescent="0.2">
      <c r="B1010" s="159"/>
      <c r="D1010" s="138" t="s">
        <v>330</v>
      </c>
      <c r="E1010" s="160" t="s">
        <v>19</v>
      </c>
      <c r="F1010" s="161" t="s">
        <v>2519</v>
      </c>
      <c r="H1010" s="162">
        <v>0.10115</v>
      </c>
      <c r="I1010" s="163"/>
      <c r="L1010" s="159"/>
      <c r="M1010" s="164"/>
      <c r="T1010" s="165"/>
      <c r="AT1010" s="160" t="s">
        <v>330</v>
      </c>
      <c r="AU1010" s="160" t="s">
        <v>79</v>
      </c>
      <c r="AV1010" s="13" t="s">
        <v>79</v>
      </c>
      <c r="AW1010" s="13" t="s">
        <v>31</v>
      </c>
      <c r="AX1010" s="13" t="s">
        <v>69</v>
      </c>
      <c r="AY1010" s="160" t="s">
        <v>181</v>
      </c>
    </row>
    <row r="1011" spans="2:65" s="14" customFormat="1" ht="11.25" x14ac:dyDescent="0.2">
      <c r="B1011" s="166"/>
      <c r="D1011" s="138" t="s">
        <v>330</v>
      </c>
      <c r="E1011" s="167" t="s">
        <v>19</v>
      </c>
      <c r="F1011" s="168" t="s">
        <v>333</v>
      </c>
      <c r="H1011" s="169">
        <v>0.10115</v>
      </c>
      <c r="I1011" s="170"/>
      <c r="L1011" s="166"/>
      <c r="M1011" s="171"/>
      <c r="T1011" s="172"/>
      <c r="AT1011" s="167" t="s">
        <v>330</v>
      </c>
      <c r="AU1011" s="167" t="s">
        <v>79</v>
      </c>
      <c r="AV1011" s="14" t="s">
        <v>187</v>
      </c>
      <c r="AW1011" s="14" t="s">
        <v>31</v>
      </c>
      <c r="AX1011" s="14" t="s">
        <v>77</v>
      </c>
      <c r="AY1011" s="167" t="s">
        <v>181</v>
      </c>
    </row>
    <row r="1012" spans="2:65" s="1" customFormat="1" ht="16.5" customHeight="1" x14ac:dyDescent="0.2">
      <c r="B1012" s="32"/>
      <c r="C1012" s="125" t="s">
        <v>1366</v>
      </c>
      <c r="D1012" s="125" t="s">
        <v>182</v>
      </c>
      <c r="E1012" s="126" t="s">
        <v>2520</v>
      </c>
      <c r="F1012" s="127" t="s">
        <v>2521</v>
      </c>
      <c r="G1012" s="128" t="s">
        <v>519</v>
      </c>
      <c r="H1012" s="129">
        <v>1</v>
      </c>
      <c r="I1012" s="130"/>
      <c r="J1012" s="131">
        <f>ROUND(I1012*H1012,2)</f>
        <v>0</v>
      </c>
      <c r="K1012" s="127" t="s">
        <v>186</v>
      </c>
      <c r="L1012" s="32"/>
      <c r="M1012" s="132" t="s">
        <v>19</v>
      </c>
      <c r="N1012" s="133" t="s">
        <v>40</v>
      </c>
      <c r="P1012" s="134">
        <f>O1012*H1012</f>
        <v>0</v>
      </c>
      <c r="Q1012" s="134">
        <v>0</v>
      </c>
      <c r="R1012" s="134">
        <f>Q1012*H1012</f>
        <v>0</v>
      </c>
      <c r="S1012" s="134">
        <v>0</v>
      </c>
      <c r="T1012" s="135">
        <f>S1012*H1012</f>
        <v>0</v>
      </c>
      <c r="AR1012" s="136" t="s">
        <v>187</v>
      </c>
      <c r="AT1012" s="136" t="s">
        <v>182</v>
      </c>
      <c r="AU1012" s="136" t="s">
        <v>79</v>
      </c>
      <c r="AY1012" s="17" t="s">
        <v>181</v>
      </c>
      <c r="BE1012" s="137">
        <f>IF(N1012="základní",J1012,0)</f>
        <v>0</v>
      </c>
      <c r="BF1012" s="137">
        <f>IF(N1012="snížená",J1012,0)</f>
        <v>0</v>
      </c>
      <c r="BG1012" s="137">
        <f>IF(N1012="zákl. přenesená",J1012,0)</f>
        <v>0</v>
      </c>
      <c r="BH1012" s="137">
        <f>IF(N1012="sníž. přenesená",J1012,0)</f>
        <v>0</v>
      </c>
      <c r="BI1012" s="137">
        <f>IF(N1012="nulová",J1012,0)</f>
        <v>0</v>
      </c>
      <c r="BJ1012" s="17" t="s">
        <v>77</v>
      </c>
      <c r="BK1012" s="137">
        <f>ROUND(I1012*H1012,2)</f>
        <v>0</v>
      </c>
      <c r="BL1012" s="17" t="s">
        <v>187</v>
      </c>
      <c r="BM1012" s="136" t="s">
        <v>1369</v>
      </c>
    </row>
    <row r="1013" spans="2:65" s="1" customFormat="1" ht="29.25" x14ac:dyDescent="0.2">
      <c r="B1013" s="32"/>
      <c r="D1013" s="138" t="s">
        <v>214</v>
      </c>
      <c r="F1013" s="139" t="s">
        <v>2456</v>
      </c>
      <c r="I1013" s="140"/>
      <c r="L1013" s="32"/>
      <c r="M1013" s="141"/>
      <c r="T1013" s="53"/>
      <c r="AT1013" s="17" t="s">
        <v>214</v>
      </c>
      <c r="AU1013" s="17" t="s">
        <v>79</v>
      </c>
    </row>
    <row r="1014" spans="2:65" s="12" customFormat="1" ht="11.25" x14ac:dyDescent="0.2">
      <c r="B1014" s="153"/>
      <c r="D1014" s="138" t="s">
        <v>330</v>
      </c>
      <c r="E1014" s="154" t="s">
        <v>19</v>
      </c>
      <c r="F1014" s="155" t="s">
        <v>2457</v>
      </c>
      <c r="H1014" s="154" t="s">
        <v>19</v>
      </c>
      <c r="I1014" s="156"/>
      <c r="L1014" s="153"/>
      <c r="M1014" s="157"/>
      <c r="T1014" s="158"/>
      <c r="AT1014" s="154" t="s">
        <v>330</v>
      </c>
      <c r="AU1014" s="154" t="s">
        <v>79</v>
      </c>
      <c r="AV1014" s="12" t="s">
        <v>77</v>
      </c>
      <c r="AW1014" s="12" t="s">
        <v>31</v>
      </c>
      <c r="AX1014" s="12" t="s">
        <v>69</v>
      </c>
      <c r="AY1014" s="154" t="s">
        <v>181</v>
      </c>
    </row>
    <row r="1015" spans="2:65" s="12" customFormat="1" ht="11.25" x14ac:dyDescent="0.2">
      <c r="B1015" s="153"/>
      <c r="D1015" s="138" t="s">
        <v>330</v>
      </c>
      <c r="E1015" s="154" t="s">
        <v>19</v>
      </c>
      <c r="F1015" s="155" t="s">
        <v>2522</v>
      </c>
      <c r="H1015" s="154" t="s">
        <v>19</v>
      </c>
      <c r="I1015" s="156"/>
      <c r="L1015" s="153"/>
      <c r="M1015" s="157"/>
      <c r="T1015" s="158"/>
      <c r="AT1015" s="154" t="s">
        <v>330</v>
      </c>
      <c r="AU1015" s="154" t="s">
        <v>79</v>
      </c>
      <c r="AV1015" s="12" t="s">
        <v>77</v>
      </c>
      <c r="AW1015" s="12" t="s">
        <v>31</v>
      </c>
      <c r="AX1015" s="12" t="s">
        <v>69</v>
      </c>
      <c r="AY1015" s="154" t="s">
        <v>181</v>
      </c>
    </row>
    <row r="1016" spans="2:65" s="13" customFormat="1" ht="11.25" x14ac:dyDescent="0.2">
      <c r="B1016" s="159"/>
      <c r="D1016" s="138" t="s">
        <v>330</v>
      </c>
      <c r="E1016" s="160" t="s">
        <v>19</v>
      </c>
      <c r="F1016" s="161" t="s">
        <v>2523</v>
      </c>
      <c r="H1016" s="162">
        <v>1</v>
      </c>
      <c r="I1016" s="163"/>
      <c r="L1016" s="159"/>
      <c r="M1016" s="164"/>
      <c r="T1016" s="165"/>
      <c r="AT1016" s="160" t="s">
        <v>330</v>
      </c>
      <c r="AU1016" s="160" t="s">
        <v>79</v>
      </c>
      <c r="AV1016" s="13" t="s">
        <v>79</v>
      </c>
      <c r="AW1016" s="13" t="s">
        <v>31</v>
      </c>
      <c r="AX1016" s="13" t="s">
        <v>69</v>
      </c>
      <c r="AY1016" s="160" t="s">
        <v>181</v>
      </c>
    </row>
    <row r="1017" spans="2:65" s="14" customFormat="1" ht="11.25" x14ac:dyDescent="0.2">
      <c r="B1017" s="166"/>
      <c r="D1017" s="138" t="s">
        <v>330</v>
      </c>
      <c r="E1017" s="167" t="s">
        <v>19</v>
      </c>
      <c r="F1017" s="168" t="s">
        <v>333</v>
      </c>
      <c r="H1017" s="169">
        <v>1</v>
      </c>
      <c r="I1017" s="170"/>
      <c r="L1017" s="166"/>
      <c r="M1017" s="171"/>
      <c r="T1017" s="172"/>
      <c r="AT1017" s="167" t="s">
        <v>330</v>
      </c>
      <c r="AU1017" s="167" t="s">
        <v>79</v>
      </c>
      <c r="AV1017" s="14" t="s">
        <v>187</v>
      </c>
      <c r="AW1017" s="14" t="s">
        <v>31</v>
      </c>
      <c r="AX1017" s="14" t="s">
        <v>77</v>
      </c>
      <c r="AY1017" s="167" t="s">
        <v>181</v>
      </c>
    </row>
    <row r="1018" spans="2:65" s="1" customFormat="1" ht="16.5" customHeight="1" x14ac:dyDescent="0.2">
      <c r="B1018" s="32"/>
      <c r="C1018" s="125" t="s">
        <v>763</v>
      </c>
      <c r="D1018" s="125" t="s">
        <v>182</v>
      </c>
      <c r="E1018" s="126" t="s">
        <v>2524</v>
      </c>
      <c r="F1018" s="127" t="s">
        <v>2525</v>
      </c>
      <c r="G1018" s="128" t="s">
        <v>519</v>
      </c>
      <c r="H1018" s="129">
        <v>2</v>
      </c>
      <c r="I1018" s="130"/>
      <c r="J1018" s="131">
        <f>ROUND(I1018*H1018,2)</f>
        <v>0</v>
      </c>
      <c r="K1018" s="127" t="s">
        <v>186</v>
      </c>
      <c r="L1018" s="32"/>
      <c r="M1018" s="132" t="s">
        <v>19</v>
      </c>
      <c r="N1018" s="133" t="s">
        <v>40</v>
      </c>
      <c r="P1018" s="134">
        <f>O1018*H1018</f>
        <v>0</v>
      </c>
      <c r="Q1018" s="134">
        <v>0</v>
      </c>
      <c r="R1018" s="134">
        <f>Q1018*H1018</f>
        <v>0</v>
      </c>
      <c r="S1018" s="134">
        <v>0</v>
      </c>
      <c r="T1018" s="135">
        <f>S1018*H1018</f>
        <v>0</v>
      </c>
      <c r="AR1018" s="136" t="s">
        <v>187</v>
      </c>
      <c r="AT1018" s="136" t="s">
        <v>182</v>
      </c>
      <c r="AU1018" s="136" t="s">
        <v>79</v>
      </c>
      <c r="AY1018" s="17" t="s">
        <v>181</v>
      </c>
      <c r="BE1018" s="137">
        <f>IF(N1018="základní",J1018,0)</f>
        <v>0</v>
      </c>
      <c r="BF1018" s="137">
        <f>IF(N1018="snížená",J1018,0)</f>
        <v>0</v>
      </c>
      <c r="BG1018" s="137">
        <f>IF(N1018="zákl. přenesená",J1018,0)</f>
        <v>0</v>
      </c>
      <c r="BH1018" s="137">
        <f>IF(N1018="sníž. přenesená",J1018,0)</f>
        <v>0</v>
      </c>
      <c r="BI1018" s="137">
        <f>IF(N1018="nulová",J1018,0)</f>
        <v>0</v>
      </c>
      <c r="BJ1018" s="17" t="s">
        <v>77</v>
      </c>
      <c r="BK1018" s="137">
        <f>ROUND(I1018*H1018,2)</f>
        <v>0</v>
      </c>
      <c r="BL1018" s="17" t="s">
        <v>187</v>
      </c>
      <c r="BM1018" s="136" t="s">
        <v>1373</v>
      </c>
    </row>
    <row r="1019" spans="2:65" s="1" customFormat="1" ht="29.25" x14ac:dyDescent="0.2">
      <c r="B1019" s="32"/>
      <c r="D1019" s="138" t="s">
        <v>214</v>
      </c>
      <c r="F1019" s="139" t="s">
        <v>2456</v>
      </c>
      <c r="I1019" s="140"/>
      <c r="L1019" s="32"/>
      <c r="M1019" s="141"/>
      <c r="T1019" s="53"/>
      <c r="AT1019" s="17" t="s">
        <v>214</v>
      </c>
      <c r="AU1019" s="17" t="s">
        <v>79</v>
      </c>
    </row>
    <row r="1020" spans="2:65" s="12" customFormat="1" ht="11.25" x14ac:dyDescent="0.2">
      <c r="B1020" s="153"/>
      <c r="D1020" s="138" t="s">
        <v>330</v>
      </c>
      <c r="E1020" s="154" t="s">
        <v>19</v>
      </c>
      <c r="F1020" s="155" t="s">
        <v>2457</v>
      </c>
      <c r="H1020" s="154" t="s">
        <v>19</v>
      </c>
      <c r="I1020" s="156"/>
      <c r="L1020" s="153"/>
      <c r="M1020" s="157"/>
      <c r="T1020" s="158"/>
      <c r="AT1020" s="154" t="s">
        <v>330</v>
      </c>
      <c r="AU1020" s="154" t="s">
        <v>79</v>
      </c>
      <c r="AV1020" s="12" t="s">
        <v>77</v>
      </c>
      <c r="AW1020" s="12" t="s">
        <v>31</v>
      </c>
      <c r="AX1020" s="12" t="s">
        <v>69</v>
      </c>
      <c r="AY1020" s="154" t="s">
        <v>181</v>
      </c>
    </row>
    <row r="1021" spans="2:65" s="12" customFormat="1" ht="11.25" x14ac:dyDescent="0.2">
      <c r="B1021" s="153"/>
      <c r="D1021" s="138" t="s">
        <v>330</v>
      </c>
      <c r="E1021" s="154" t="s">
        <v>19</v>
      </c>
      <c r="F1021" s="155" t="s">
        <v>2522</v>
      </c>
      <c r="H1021" s="154" t="s">
        <v>19</v>
      </c>
      <c r="I1021" s="156"/>
      <c r="L1021" s="153"/>
      <c r="M1021" s="157"/>
      <c r="T1021" s="158"/>
      <c r="AT1021" s="154" t="s">
        <v>330</v>
      </c>
      <c r="AU1021" s="154" t="s">
        <v>79</v>
      </c>
      <c r="AV1021" s="12" t="s">
        <v>77</v>
      </c>
      <c r="AW1021" s="12" t="s">
        <v>31</v>
      </c>
      <c r="AX1021" s="12" t="s">
        <v>69</v>
      </c>
      <c r="AY1021" s="154" t="s">
        <v>181</v>
      </c>
    </row>
    <row r="1022" spans="2:65" s="13" customFormat="1" ht="11.25" x14ac:dyDescent="0.2">
      <c r="B1022" s="159"/>
      <c r="D1022" s="138" t="s">
        <v>330</v>
      </c>
      <c r="E1022" s="160" t="s">
        <v>19</v>
      </c>
      <c r="F1022" s="161" t="s">
        <v>2526</v>
      </c>
      <c r="H1022" s="162">
        <v>1</v>
      </c>
      <c r="I1022" s="163"/>
      <c r="L1022" s="159"/>
      <c r="M1022" s="164"/>
      <c r="T1022" s="165"/>
      <c r="AT1022" s="160" t="s">
        <v>330</v>
      </c>
      <c r="AU1022" s="160" t="s">
        <v>79</v>
      </c>
      <c r="AV1022" s="13" t="s">
        <v>79</v>
      </c>
      <c r="AW1022" s="13" t="s">
        <v>31</v>
      </c>
      <c r="AX1022" s="13" t="s">
        <v>69</v>
      </c>
      <c r="AY1022" s="160" t="s">
        <v>181</v>
      </c>
    </row>
    <row r="1023" spans="2:65" s="13" customFormat="1" ht="11.25" x14ac:dyDescent="0.2">
      <c r="B1023" s="159"/>
      <c r="D1023" s="138" t="s">
        <v>330</v>
      </c>
      <c r="E1023" s="160" t="s">
        <v>19</v>
      </c>
      <c r="F1023" s="161" t="s">
        <v>2527</v>
      </c>
      <c r="H1023" s="162">
        <v>1</v>
      </c>
      <c r="I1023" s="163"/>
      <c r="L1023" s="159"/>
      <c r="M1023" s="164"/>
      <c r="T1023" s="165"/>
      <c r="AT1023" s="160" t="s">
        <v>330</v>
      </c>
      <c r="AU1023" s="160" t="s">
        <v>79</v>
      </c>
      <c r="AV1023" s="13" t="s">
        <v>79</v>
      </c>
      <c r="AW1023" s="13" t="s">
        <v>31</v>
      </c>
      <c r="AX1023" s="13" t="s">
        <v>69</v>
      </c>
      <c r="AY1023" s="160" t="s">
        <v>181</v>
      </c>
    </row>
    <row r="1024" spans="2:65" s="14" customFormat="1" ht="11.25" x14ac:dyDescent="0.2">
      <c r="B1024" s="166"/>
      <c r="D1024" s="138" t="s">
        <v>330</v>
      </c>
      <c r="E1024" s="167" t="s">
        <v>19</v>
      </c>
      <c r="F1024" s="168" t="s">
        <v>333</v>
      </c>
      <c r="H1024" s="169">
        <v>2</v>
      </c>
      <c r="I1024" s="170"/>
      <c r="L1024" s="166"/>
      <c r="M1024" s="171"/>
      <c r="T1024" s="172"/>
      <c r="AT1024" s="167" t="s">
        <v>330</v>
      </c>
      <c r="AU1024" s="167" t="s">
        <v>79</v>
      </c>
      <c r="AV1024" s="14" t="s">
        <v>187</v>
      </c>
      <c r="AW1024" s="14" t="s">
        <v>31</v>
      </c>
      <c r="AX1024" s="14" t="s">
        <v>77</v>
      </c>
      <c r="AY1024" s="167" t="s">
        <v>181</v>
      </c>
    </row>
    <row r="1025" spans="2:65" s="1" customFormat="1" ht="16.5" customHeight="1" x14ac:dyDescent="0.2">
      <c r="B1025" s="32"/>
      <c r="C1025" s="125" t="s">
        <v>1375</v>
      </c>
      <c r="D1025" s="125" t="s">
        <v>182</v>
      </c>
      <c r="E1025" s="126" t="s">
        <v>901</v>
      </c>
      <c r="F1025" s="127" t="s">
        <v>902</v>
      </c>
      <c r="G1025" s="128" t="s">
        <v>636</v>
      </c>
      <c r="H1025" s="129">
        <v>3.7</v>
      </c>
      <c r="I1025" s="130"/>
      <c r="J1025" s="131">
        <f>ROUND(I1025*H1025,2)</f>
        <v>0</v>
      </c>
      <c r="K1025" s="127" t="s">
        <v>327</v>
      </c>
      <c r="L1025" s="32"/>
      <c r="M1025" s="132" t="s">
        <v>19</v>
      </c>
      <c r="N1025" s="133" t="s">
        <v>40</v>
      </c>
      <c r="P1025" s="134">
        <f>O1025*H1025</f>
        <v>0</v>
      </c>
      <c r="Q1025" s="134">
        <v>0</v>
      </c>
      <c r="R1025" s="134">
        <f>Q1025*H1025</f>
        <v>0</v>
      </c>
      <c r="S1025" s="134">
        <v>0</v>
      </c>
      <c r="T1025" s="135">
        <f>S1025*H1025</f>
        <v>0</v>
      </c>
      <c r="AR1025" s="136" t="s">
        <v>187</v>
      </c>
      <c r="AT1025" s="136" t="s">
        <v>182</v>
      </c>
      <c r="AU1025" s="136" t="s">
        <v>79</v>
      </c>
      <c r="AY1025" s="17" t="s">
        <v>181</v>
      </c>
      <c r="BE1025" s="137">
        <f>IF(N1025="základní",J1025,0)</f>
        <v>0</v>
      </c>
      <c r="BF1025" s="137">
        <f>IF(N1025="snížená",J1025,0)</f>
        <v>0</v>
      </c>
      <c r="BG1025" s="137">
        <f>IF(N1025="zákl. přenesená",J1025,0)</f>
        <v>0</v>
      </c>
      <c r="BH1025" s="137">
        <f>IF(N1025="sníž. přenesená",J1025,0)</f>
        <v>0</v>
      </c>
      <c r="BI1025" s="137">
        <f>IF(N1025="nulová",J1025,0)</f>
        <v>0</v>
      </c>
      <c r="BJ1025" s="17" t="s">
        <v>77</v>
      </c>
      <c r="BK1025" s="137">
        <f>ROUND(I1025*H1025,2)</f>
        <v>0</v>
      </c>
      <c r="BL1025" s="17" t="s">
        <v>187</v>
      </c>
      <c r="BM1025" s="136" t="s">
        <v>1378</v>
      </c>
    </row>
    <row r="1026" spans="2:65" s="1" customFormat="1" ht="11.25" x14ac:dyDescent="0.2">
      <c r="B1026" s="32"/>
      <c r="D1026" s="151" t="s">
        <v>328</v>
      </c>
      <c r="F1026" s="152" t="s">
        <v>904</v>
      </c>
      <c r="I1026" s="140"/>
      <c r="L1026" s="32"/>
      <c r="M1026" s="141"/>
      <c r="T1026" s="53"/>
      <c r="AT1026" s="17" t="s">
        <v>328</v>
      </c>
      <c r="AU1026" s="17" t="s">
        <v>79</v>
      </c>
    </row>
    <row r="1027" spans="2:65" s="12" customFormat="1" ht="11.25" x14ac:dyDescent="0.2">
      <c r="B1027" s="153"/>
      <c r="D1027" s="138" t="s">
        <v>330</v>
      </c>
      <c r="E1027" s="154" t="s">
        <v>19</v>
      </c>
      <c r="F1027" s="155" t="s">
        <v>905</v>
      </c>
      <c r="H1027" s="154" t="s">
        <v>19</v>
      </c>
      <c r="I1027" s="156"/>
      <c r="L1027" s="153"/>
      <c r="M1027" s="157"/>
      <c r="T1027" s="158"/>
      <c r="AT1027" s="154" t="s">
        <v>330</v>
      </c>
      <c r="AU1027" s="154" t="s">
        <v>79</v>
      </c>
      <c r="AV1027" s="12" t="s">
        <v>77</v>
      </c>
      <c r="AW1027" s="12" t="s">
        <v>31</v>
      </c>
      <c r="AX1027" s="12" t="s">
        <v>69</v>
      </c>
      <c r="AY1027" s="154" t="s">
        <v>181</v>
      </c>
    </row>
    <row r="1028" spans="2:65" s="12" customFormat="1" ht="11.25" x14ac:dyDescent="0.2">
      <c r="B1028" s="153"/>
      <c r="D1028" s="138" t="s">
        <v>330</v>
      </c>
      <c r="E1028" s="154" t="s">
        <v>19</v>
      </c>
      <c r="F1028" s="155" t="s">
        <v>2528</v>
      </c>
      <c r="H1028" s="154" t="s">
        <v>19</v>
      </c>
      <c r="I1028" s="156"/>
      <c r="L1028" s="153"/>
      <c r="M1028" s="157"/>
      <c r="T1028" s="158"/>
      <c r="AT1028" s="154" t="s">
        <v>330</v>
      </c>
      <c r="AU1028" s="154" t="s">
        <v>79</v>
      </c>
      <c r="AV1028" s="12" t="s">
        <v>77</v>
      </c>
      <c r="AW1028" s="12" t="s">
        <v>31</v>
      </c>
      <c r="AX1028" s="12" t="s">
        <v>69</v>
      </c>
      <c r="AY1028" s="154" t="s">
        <v>181</v>
      </c>
    </row>
    <row r="1029" spans="2:65" s="12" customFormat="1" ht="11.25" x14ac:dyDescent="0.2">
      <c r="B1029" s="153"/>
      <c r="D1029" s="138" t="s">
        <v>330</v>
      </c>
      <c r="E1029" s="154" t="s">
        <v>19</v>
      </c>
      <c r="F1029" s="155" t="s">
        <v>907</v>
      </c>
      <c r="H1029" s="154" t="s">
        <v>19</v>
      </c>
      <c r="I1029" s="156"/>
      <c r="L1029" s="153"/>
      <c r="M1029" s="157"/>
      <c r="T1029" s="158"/>
      <c r="AT1029" s="154" t="s">
        <v>330</v>
      </c>
      <c r="AU1029" s="154" t="s">
        <v>79</v>
      </c>
      <c r="AV1029" s="12" t="s">
        <v>77</v>
      </c>
      <c r="AW1029" s="12" t="s">
        <v>31</v>
      </c>
      <c r="AX1029" s="12" t="s">
        <v>69</v>
      </c>
      <c r="AY1029" s="154" t="s">
        <v>181</v>
      </c>
    </row>
    <row r="1030" spans="2:65" s="13" customFormat="1" ht="11.25" x14ac:dyDescent="0.2">
      <c r="B1030" s="159"/>
      <c r="D1030" s="138" t="s">
        <v>330</v>
      </c>
      <c r="E1030" s="160" t="s">
        <v>19</v>
      </c>
      <c r="F1030" s="161" t="s">
        <v>2529</v>
      </c>
      <c r="H1030" s="162">
        <v>1.9</v>
      </c>
      <c r="I1030" s="163"/>
      <c r="L1030" s="159"/>
      <c r="M1030" s="164"/>
      <c r="T1030" s="165"/>
      <c r="AT1030" s="160" t="s">
        <v>330</v>
      </c>
      <c r="AU1030" s="160" t="s">
        <v>79</v>
      </c>
      <c r="AV1030" s="13" t="s">
        <v>79</v>
      </c>
      <c r="AW1030" s="13" t="s">
        <v>31</v>
      </c>
      <c r="AX1030" s="13" t="s">
        <v>69</v>
      </c>
      <c r="AY1030" s="160" t="s">
        <v>181</v>
      </c>
    </row>
    <row r="1031" spans="2:65" s="13" customFormat="1" ht="11.25" x14ac:dyDescent="0.2">
      <c r="B1031" s="159"/>
      <c r="D1031" s="138" t="s">
        <v>330</v>
      </c>
      <c r="E1031" s="160" t="s">
        <v>19</v>
      </c>
      <c r="F1031" s="161" t="s">
        <v>2530</v>
      </c>
      <c r="H1031" s="162">
        <v>1.8</v>
      </c>
      <c r="I1031" s="163"/>
      <c r="L1031" s="159"/>
      <c r="M1031" s="164"/>
      <c r="T1031" s="165"/>
      <c r="AT1031" s="160" t="s">
        <v>330</v>
      </c>
      <c r="AU1031" s="160" t="s">
        <v>79</v>
      </c>
      <c r="AV1031" s="13" t="s">
        <v>79</v>
      </c>
      <c r="AW1031" s="13" t="s">
        <v>31</v>
      </c>
      <c r="AX1031" s="13" t="s">
        <v>69</v>
      </c>
      <c r="AY1031" s="160" t="s">
        <v>181</v>
      </c>
    </row>
    <row r="1032" spans="2:65" s="14" customFormat="1" ht="11.25" x14ac:dyDescent="0.2">
      <c r="B1032" s="166"/>
      <c r="D1032" s="138" t="s">
        <v>330</v>
      </c>
      <c r="E1032" s="167" t="s">
        <v>19</v>
      </c>
      <c r="F1032" s="168" t="s">
        <v>333</v>
      </c>
      <c r="H1032" s="169">
        <v>3.7</v>
      </c>
      <c r="I1032" s="170"/>
      <c r="L1032" s="166"/>
      <c r="M1032" s="171"/>
      <c r="T1032" s="172"/>
      <c r="AT1032" s="167" t="s">
        <v>330</v>
      </c>
      <c r="AU1032" s="167" t="s">
        <v>79</v>
      </c>
      <c r="AV1032" s="14" t="s">
        <v>187</v>
      </c>
      <c r="AW1032" s="14" t="s">
        <v>31</v>
      </c>
      <c r="AX1032" s="14" t="s">
        <v>77</v>
      </c>
      <c r="AY1032" s="167" t="s">
        <v>181</v>
      </c>
    </row>
    <row r="1033" spans="2:65" s="1" customFormat="1" ht="21.75" customHeight="1" x14ac:dyDescent="0.2">
      <c r="B1033" s="32"/>
      <c r="C1033" s="125" t="s">
        <v>768</v>
      </c>
      <c r="D1033" s="125" t="s">
        <v>182</v>
      </c>
      <c r="E1033" s="126" t="s">
        <v>2531</v>
      </c>
      <c r="F1033" s="127" t="s">
        <v>2532</v>
      </c>
      <c r="G1033" s="128" t="s">
        <v>636</v>
      </c>
      <c r="H1033" s="129">
        <v>4.5</v>
      </c>
      <c r="I1033" s="130"/>
      <c r="J1033" s="131">
        <f>ROUND(I1033*H1033,2)</f>
        <v>0</v>
      </c>
      <c r="K1033" s="127" t="s">
        <v>327</v>
      </c>
      <c r="L1033" s="32"/>
      <c r="M1033" s="132" t="s">
        <v>19</v>
      </c>
      <c r="N1033" s="133" t="s">
        <v>40</v>
      </c>
      <c r="P1033" s="134">
        <f>O1033*H1033</f>
        <v>0</v>
      </c>
      <c r="Q1033" s="134">
        <v>0</v>
      </c>
      <c r="R1033" s="134">
        <f>Q1033*H1033</f>
        <v>0</v>
      </c>
      <c r="S1033" s="134">
        <v>0</v>
      </c>
      <c r="T1033" s="135">
        <f>S1033*H1033</f>
        <v>0</v>
      </c>
      <c r="AR1033" s="136" t="s">
        <v>187</v>
      </c>
      <c r="AT1033" s="136" t="s">
        <v>182</v>
      </c>
      <c r="AU1033" s="136" t="s">
        <v>79</v>
      </c>
      <c r="AY1033" s="17" t="s">
        <v>181</v>
      </c>
      <c r="BE1033" s="137">
        <f>IF(N1033="základní",J1033,0)</f>
        <v>0</v>
      </c>
      <c r="BF1033" s="137">
        <f>IF(N1033="snížená",J1033,0)</f>
        <v>0</v>
      </c>
      <c r="BG1033" s="137">
        <f>IF(N1033="zákl. přenesená",J1033,0)</f>
        <v>0</v>
      </c>
      <c r="BH1033" s="137">
        <f>IF(N1033="sníž. přenesená",J1033,0)</f>
        <v>0</v>
      </c>
      <c r="BI1033" s="137">
        <f>IF(N1033="nulová",J1033,0)</f>
        <v>0</v>
      </c>
      <c r="BJ1033" s="17" t="s">
        <v>77</v>
      </c>
      <c r="BK1033" s="137">
        <f>ROUND(I1033*H1033,2)</f>
        <v>0</v>
      </c>
      <c r="BL1033" s="17" t="s">
        <v>187</v>
      </c>
      <c r="BM1033" s="136" t="s">
        <v>1380</v>
      </c>
    </row>
    <row r="1034" spans="2:65" s="1" customFormat="1" ht="11.25" x14ac:dyDescent="0.2">
      <c r="B1034" s="32"/>
      <c r="D1034" s="151" t="s">
        <v>328</v>
      </c>
      <c r="F1034" s="152" t="s">
        <v>2533</v>
      </c>
      <c r="I1034" s="140"/>
      <c r="L1034" s="32"/>
      <c r="M1034" s="141"/>
      <c r="T1034" s="53"/>
      <c r="AT1034" s="17" t="s">
        <v>328</v>
      </c>
      <c r="AU1034" s="17" t="s">
        <v>79</v>
      </c>
    </row>
    <row r="1035" spans="2:65" s="1" customFormat="1" ht="19.5" x14ac:dyDescent="0.2">
      <c r="B1035" s="32"/>
      <c r="D1035" s="138" t="s">
        <v>214</v>
      </c>
      <c r="F1035" s="139" t="s">
        <v>2534</v>
      </c>
      <c r="I1035" s="140"/>
      <c r="L1035" s="32"/>
      <c r="M1035" s="141"/>
      <c r="T1035" s="53"/>
      <c r="AT1035" s="17" t="s">
        <v>214</v>
      </c>
      <c r="AU1035" s="17" t="s">
        <v>79</v>
      </c>
    </row>
    <row r="1036" spans="2:65" s="13" customFormat="1" ht="11.25" x14ac:dyDescent="0.2">
      <c r="B1036" s="159"/>
      <c r="D1036" s="138" t="s">
        <v>330</v>
      </c>
      <c r="E1036" s="160" t="s">
        <v>19</v>
      </c>
      <c r="F1036" s="161" t="s">
        <v>2535</v>
      </c>
      <c r="H1036" s="162">
        <v>4.5</v>
      </c>
      <c r="I1036" s="163"/>
      <c r="L1036" s="159"/>
      <c r="M1036" s="164"/>
      <c r="T1036" s="165"/>
      <c r="AT1036" s="160" t="s">
        <v>330</v>
      </c>
      <c r="AU1036" s="160" t="s">
        <v>79</v>
      </c>
      <c r="AV1036" s="13" t="s">
        <v>79</v>
      </c>
      <c r="AW1036" s="13" t="s">
        <v>31</v>
      </c>
      <c r="AX1036" s="13" t="s">
        <v>69</v>
      </c>
      <c r="AY1036" s="160" t="s">
        <v>181</v>
      </c>
    </row>
    <row r="1037" spans="2:65" s="14" customFormat="1" ht="11.25" x14ac:dyDescent="0.2">
      <c r="B1037" s="166"/>
      <c r="D1037" s="138" t="s">
        <v>330</v>
      </c>
      <c r="E1037" s="167" t="s">
        <v>19</v>
      </c>
      <c r="F1037" s="168" t="s">
        <v>333</v>
      </c>
      <c r="H1037" s="169">
        <v>4.5</v>
      </c>
      <c r="I1037" s="170"/>
      <c r="L1037" s="166"/>
      <c r="M1037" s="171"/>
      <c r="T1037" s="172"/>
      <c r="AT1037" s="167" t="s">
        <v>330</v>
      </c>
      <c r="AU1037" s="167" t="s">
        <v>79</v>
      </c>
      <c r="AV1037" s="14" t="s">
        <v>187</v>
      </c>
      <c r="AW1037" s="14" t="s">
        <v>31</v>
      </c>
      <c r="AX1037" s="14" t="s">
        <v>77</v>
      </c>
      <c r="AY1037" s="167" t="s">
        <v>181</v>
      </c>
    </row>
    <row r="1038" spans="2:65" s="1" customFormat="1" ht="16.5" customHeight="1" x14ac:dyDescent="0.2">
      <c r="B1038" s="32"/>
      <c r="C1038" s="125" t="s">
        <v>1385</v>
      </c>
      <c r="D1038" s="125" t="s">
        <v>182</v>
      </c>
      <c r="E1038" s="126" t="s">
        <v>2536</v>
      </c>
      <c r="F1038" s="127" t="s">
        <v>2537</v>
      </c>
      <c r="G1038" s="128" t="s">
        <v>636</v>
      </c>
      <c r="H1038" s="129">
        <v>0.52500000000000002</v>
      </c>
      <c r="I1038" s="130"/>
      <c r="J1038" s="131">
        <f>ROUND(I1038*H1038,2)</f>
        <v>0</v>
      </c>
      <c r="K1038" s="127" t="s">
        <v>327</v>
      </c>
      <c r="L1038" s="32"/>
      <c r="M1038" s="132" t="s">
        <v>19</v>
      </c>
      <c r="N1038" s="133" t="s">
        <v>40</v>
      </c>
      <c r="P1038" s="134">
        <f>O1038*H1038</f>
        <v>0</v>
      </c>
      <c r="Q1038" s="134">
        <v>0</v>
      </c>
      <c r="R1038" s="134">
        <f>Q1038*H1038</f>
        <v>0</v>
      </c>
      <c r="S1038" s="134">
        <v>0</v>
      </c>
      <c r="T1038" s="135">
        <f>S1038*H1038</f>
        <v>0</v>
      </c>
      <c r="AR1038" s="136" t="s">
        <v>187</v>
      </c>
      <c r="AT1038" s="136" t="s">
        <v>182</v>
      </c>
      <c r="AU1038" s="136" t="s">
        <v>79</v>
      </c>
      <c r="AY1038" s="17" t="s">
        <v>181</v>
      </c>
      <c r="BE1038" s="137">
        <f>IF(N1038="základní",J1038,0)</f>
        <v>0</v>
      </c>
      <c r="BF1038" s="137">
        <f>IF(N1038="snížená",J1038,0)</f>
        <v>0</v>
      </c>
      <c r="BG1038" s="137">
        <f>IF(N1038="zákl. přenesená",J1038,0)</f>
        <v>0</v>
      </c>
      <c r="BH1038" s="137">
        <f>IF(N1038="sníž. přenesená",J1038,0)</f>
        <v>0</v>
      </c>
      <c r="BI1038" s="137">
        <f>IF(N1038="nulová",J1038,0)</f>
        <v>0</v>
      </c>
      <c r="BJ1038" s="17" t="s">
        <v>77</v>
      </c>
      <c r="BK1038" s="137">
        <f>ROUND(I1038*H1038,2)</f>
        <v>0</v>
      </c>
      <c r="BL1038" s="17" t="s">
        <v>187</v>
      </c>
      <c r="BM1038" s="136" t="s">
        <v>1388</v>
      </c>
    </row>
    <row r="1039" spans="2:65" s="1" customFormat="1" ht="11.25" x14ac:dyDescent="0.2">
      <c r="B1039" s="32"/>
      <c r="D1039" s="151" t="s">
        <v>328</v>
      </c>
      <c r="F1039" s="152" t="s">
        <v>2538</v>
      </c>
      <c r="I1039" s="140"/>
      <c r="L1039" s="32"/>
      <c r="M1039" s="141"/>
      <c r="T1039" s="53"/>
      <c r="AT1039" s="17" t="s">
        <v>328</v>
      </c>
      <c r="AU1039" s="17" t="s">
        <v>79</v>
      </c>
    </row>
    <row r="1040" spans="2:65" s="1" customFormat="1" ht="29.25" x14ac:dyDescent="0.2">
      <c r="B1040" s="32"/>
      <c r="D1040" s="138" t="s">
        <v>214</v>
      </c>
      <c r="F1040" s="139" t="s">
        <v>2456</v>
      </c>
      <c r="I1040" s="140"/>
      <c r="L1040" s="32"/>
      <c r="M1040" s="141"/>
      <c r="T1040" s="53"/>
      <c r="AT1040" s="17" t="s">
        <v>214</v>
      </c>
      <c r="AU1040" s="17" t="s">
        <v>79</v>
      </c>
    </row>
    <row r="1041" spans="2:65" s="12" customFormat="1" ht="11.25" x14ac:dyDescent="0.2">
      <c r="B1041" s="153"/>
      <c r="D1041" s="138" t="s">
        <v>330</v>
      </c>
      <c r="E1041" s="154" t="s">
        <v>19</v>
      </c>
      <c r="F1041" s="155" t="s">
        <v>2539</v>
      </c>
      <c r="H1041" s="154" t="s">
        <v>19</v>
      </c>
      <c r="I1041" s="156"/>
      <c r="L1041" s="153"/>
      <c r="M1041" s="157"/>
      <c r="T1041" s="158"/>
      <c r="AT1041" s="154" t="s">
        <v>330</v>
      </c>
      <c r="AU1041" s="154" t="s">
        <v>79</v>
      </c>
      <c r="AV1041" s="12" t="s">
        <v>77</v>
      </c>
      <c r="AW1041" s="12" t="s">
        <v>31</v>
      </c>
      <c r="AX1041" s="12" t="s">
        <v>69</v>
      </c>
      <c r="AY1041" s="154" t="s">
        <v>181</v>
      </c>
    </row>
    <row r="1042" spans="2:65" s="12" customFormat="1" ht="11.25" x14ac:dyDescent="0.2">
      <c r="B1042" s="153"/>
      <c r="D1042" s="138" t="s">
        <v>330</v>
      </c>
      <c r="E1042" s="154" t="s">
        <v>19</v>
      </c>
      <c r="F1042" s="155" t="s">
        <v>2540</v>
      </c>
      <c r="H1042" s="154" t="s">
        <v>19</v>
      </c>
      <c r="I1042" s="156"/>
      <c r="L1042" s="153"/>
      <c r="M1042" s="157"/>
      <c r="T1042" s="158"/>
      <c r="AT1042" s="154" t="s">
        <v>330</v>
      </c>
      <c r="AU1042" s="154" t="s">
        <v>79</v>
      </c>
      <c r="AV1042" s="12" t="s">
        <v>77</v>
      </c>
      <c r="AW1042" s="12" t="s">
        <v>31</v>
      </c>
      <c r="AX1042" s="12" t="s">
        <v>69</v>
      </c>
      <c r="AY1042" s="154" t="s">
        <v>181</v>
      </c>
    </row>
    <row r="1043" spans="2:65" s="13" customFormat="1" ht="11.25" x14ac:dyDescent="0.2">
      <c r="B1043" s="159"/>
      <c r="D1043" s="138" t="s">
        <v>330</v>
      </c>
      <c r="E1043" s="160" t="s">
        <v>19</v>
      </c>
      <c r="F1043" s="161" t="s">
        <v>2541</v>
      </c>
      <c r="H1043" s="162">
        <v>0.4</v>
      </c>
      <c r="I1043" s="163"/>
      <c r="L1043" s="159"/>
      <c r="M1043" s="164"/>
      <c r="T1043" s="165"/>
      <c r="AT1043" s="160" t="s">
        <v>330</v>
      </c>
      <c r="AU1043" s="160" t="s">
        <v>79</v>
      </c>
      <c r="AV1043" s="13" t="s">
        <v>79</v>
      </c>
      <c r="AW1043" s="13" t="s">
        <v>31</v>
      </c>
      <c r="AX1043" s="13" t="s">
        <v>69</v>
      </c>
      <c r="AY1043" s="160" t="s">
        <v>181</v>
      </c>
    </row>
    <row r="1044" spans="2:65" s="12" customFormat="1" ht="11.25" x14ac:dyDescent="0.2">
      <c r="B1044" s="153"/>
      <c r="D1044" s="138" t="s">
        <v>330</v>
      </c>
      <c r="E1044" s="154" t="s">
        <v>19</v>
      </c>
      <c r="F1044" s="155" t="s">
        <v>913</v>
      </c>
      <c r="H1044" s="154" t="s">
        <v>19</v>
      </c>
      <c r="I1044" s="156"/>
      <c r="L1044" s="153"/>
      <c r="M1044" s="157"/>
      <c r="T1044" s="158"/>
      <c r="AT1044" s="154" t="s">
        <v>330</v>
      </c>
      <c r="AU1044" s="154" t="s">
        <v>79</v>
      </c>
      <c r="AV1044" s="12" t="s">
        <v>77</v>
      </c>
      <c r="AW1044" s="12" t="s">
        <v>31</v>
      </c>
      <c r="AX1044" s="12" t="s">
        <v>69</v>
      </c>
      <c r="AY1044" s="154" t="s">
        <v>181</v>
      </c>
    </row>
    <row r="1045" spans="2:65" s="13" customFormat="1" ht="11.25" x14ac:dyDescent="0.2">
      <c r="B1045" s="159"/>
      <c r="D1045" s="138" t="s">
        <v>330</v>
      </c>
      <c r="E1045" s="160" t="s">
        <v>19</v>
      </c>
      <c r="F1045" s="161" t="s">
        <v>2542</v>
      </c>
      <c r="H1045" s="162">
        <v>0.125</v>
      </c>
      <c r="I1045" s="163"/>
      <c r="L1045" s="159"/>
      <c r="M1045" s="164"/>
      <c r="T1045" s="165"/>
      <c r="AT1045" s="160" t="s">
        <v>330</v>
      </c>
      <c r="AU1045" s="160" t="s">
        <v>79</v>
      </c>
      <c r="AV1045" s="13" t="s">
        <v>79</v>
      </c>
      <c r="AW1045" s="13" t="s">
        <v>31</v>
      </c>
      <c r="AX1045" s="13" t="s">
        <v>69</v>
      </c>
      <c r="AY1045" s="160" t="s">
        <v>181</v>
      </c>
    </row>
    <row r="1046" spans="2:65" s="14" customFormat="1" ht="11.25" x14ac:dyDescent="0.2">
      <c r="B1046" s="166"/>
      <c r="D1046" s="138" t="s">
        <v>330</v>
      </c>
      <c r="E1046" s="167" t="s">
        <v>19</v>
      </c>
      <c r="F1046" s="168" t="s">
        <v>333</v>
      </c>
      <c r="H1046" s="169">
        <v>0.52500000000000002</v>
      </c>
      <c r="I1046" s="170"/>
      <c r="L1046" s="166"/>
      <c r="M1046" s="171"/>
      <c r="T1046" s="172"/>
      <c r="AT1046" s="167" t="s">
        <v>330</v>
      </c>
      <c r="AU1046" s="167" t="s">
        <v>79</v>
      </c>
      <c r="AV1046" s="14" t="s">
        <v>187</v>
      </c>
      <c r="AW1046" s="14" t="s">
        <v>31</v>
      </c>
      <c r="AX1046" s="14" t="s">
        <v>77</v>
      </c>
      <c r="AY1046" s="167" t="s">
        <v>181</v>
      </c>
    </row>
    <row r="1047" spans="2:65" s="1" customFormat="1" ht="16.5" customHeight="1" x14ac:dyDescent="0.2">
      <c r="B1047" s="32"/>
      <c r="C1047" s="125" t="s">
        <v>1391</v>
      </c>
      <c r="D1047" s="125" t="s">
        <v>182</v>
      </c>
      <c r="E1047" s="126" t="s">
        <v>2543</v>
      </c>
      <c r="F1047" s="127" t="s">
        <v>2544</v>
      </c>
      <c r="G1047" s="128" t="s">
        <v>636</v>
      </c>
      <c r="H1047" s="129">
        <v>1.5549999999999999</v>
      </c>
      <c r="I1047" s="130"/>
      <c r="J1047" s="131">
        <f>ROUND(I1047*H1047,2)</f>
        <v>0</v>
      </c>
      <c r="K1047" s="127" t="s">
        <v>327</v>
      </c>
      <c r="L1047" s="32"/>
      <c r="M1047" s="132" t="s">
        <v>19</v>
      </c>
      <c r="N1047" s="133" t="s">
        <v>40</v>
      </c>
      <c r="P1047" s="134">
        <f>O1047*H1047</f>
        <v>0</v>
      </c>
      <c r="Q1047" s="134">
        <v>0</v>
      </c>
      <c r="R1047" s="134">
        <f>Q1047*H1047</f>
        <v>0</v>
      </c>
      <c r="S1047" s="134">
        <v>0</v>
      </c>
      <c r="T1047" s="135">
        <f>S1047*H1047</f>
        <v>0</v>
      </c>
      <c r="AR1047" s="136" t="s">
        <v>187</v>
      </c>
      <c r="AT1047" s="136" t="s">
        <v>182</v>
      </c>
      <c r="AU1047" s="136" t="s">
        <v>79</v>
      </c>
      <c r="AY1047" s="17" t="s">
        <v>181</v>
      </c>
      <c r="BE1047" s="137">
        <f>IF(N1047="základní",J1047,0)</f>
        <v>0</v>
      </c>
      <c r="BF1047" s="137">
        <f>IF(N1047="snížená",J1047,0)</f>
        <v>0</v>
      </c>
      <c r="BG1047" s="137">
        <f>IF(N1047="zákl. přenesená",J1047,0)</f>
        <v>0</v>
      </c>
      <c r="BH1047" s="137">
        <f>IF(N1047="sníž. přenesená",J1047,0)</f>
        <v>0</v>
      </c>
      <c r="BI1047" s="137">
        <f>IF(N1047="nulová",J1047,0)</f>
        <v>0</v>
      </c>
      <c r="BJ1047" s="17" t="s">
        <v>77</v>
      </c>
      <c r="BK1047" s="137">
        <f>ROUND(I1047*H1047,2)</f>
        <v>0</v>
      </c>
      <c r="BL1047" s="17" t="s">
        <v>187</v>
      </c>
      <c r="BM1047" s="136" t="s">
        <v>1394</v>
      </c>
    </row>
    <row r="1048" spans="2:65" s="1" customFormat="1" ht="11.25" x14ac:dyDescent="0.2">
      <c r="B1048" s="32"/>
      <c r="D1048" s="151" t="s">
        <v>328</v>
      </c>
      <c r="F1048" s="152" t="s">
        <v>2545</v>
      </c>
      <c r="I1048" s="140"/>
      <c r="L1048" s="32"/>
      <c r="M1048" s="141"/>
      <c r="T1048" s="53"/>
      <c r="AT1048" s="17" t="s">
        <v>328</v>
      </c>
      <c r="AU1048" s="17" t="s">
        <v>79</v>
      </c>
    </row>
    <row r="1049" spans="2:65" s="1" customFormat="1" ht="29.25" x14ac:dyDescent="0.2">
      <c r="B1049" s="32"/>
      <c r="D1049" s="138" t="s">
        <v>214</v>
      </c>
      <c r="F1049" s="139" t="s">
        <v>2456</v>
      </c>
      <c r="I1049" s="140"/>
      <c r="L1049" s="32"/>
      <c r="M1049" s="141"/>
      <c r="T1049" s="53"/>
      <c r="AT1049" s="17" t="s">
        <v>214</v>
      </c>
      <c r="AU1049" s="17" t="s">
        <v>79</v>
      </c>
    </row>
    <row r="1050" spans="2:65" s="12" customFormat="1" ht="11.25" x14ac:dyDescent="0.2">
      <c r="B1050" s="153"/>
      <c r="D1050" s="138" t="s">
        <v>330</v>
      </c>
      <c r="E1050" s="154" t="s">
        <v>19</v>
      </c>
      <c r="F1050" s="155" t="s">
        <v>2539</v>
      </c>
      <c r="H1050" s="154" t="s">
        <v>19</v>
      </c>
      <c r="I1050" s="156"/>
      <c r="L1050" s="153"/>
      <c r="M1050" s="157"/>
      <c r="T1050" s="158"/>
      <c r="AT1050" s="154" t="s">
        <v>330</v>
      </c>
      <c r="AU1050" s="154" t="s">
        <v>79</v>
      </c>
      <c r="AV1050" s="12" t="s">
        <v>77</v>
      </c>
      <c r="AW1050" s="12" t="s">
        <v>31</v>
      </c>
      <c r="AX1050" s="12" t="s">
        <v>69</v>
      </c>
      <c r="AY1050" s="154" t="s">
        <v>181</v>
      </c>
    </row>
    <row r="1051" spans="2:65" s="12" customFormat="1" ht="11.25" x14ac:dyDescent="0.2">
      <c r="B1051" s="153"/>
      <c r="D1051" s="138" t="s">
        <v>330</v>
      </c>
      <c r="E1051" s="154" t="s">
        <v>19</v>
      </c>
      <c r="F1051" s="155" t="s">
        <v>2465</v>
      </c>
      <c r="H1051" s="154" t="s">
        <v>19</v>
      </c>
      <c r="I1051" s="156"/>
      <c r="L1051" s="153"/>
      <c r="M1051" s="157"/>
      <c r="T1051" s="158"/>
      <c r="AT1051" s="154" t="s">
        <v>330</v>
      </c>
      <c r="AU1051" s="154" t="s">
        <v>79</v>
      </c>
      <c r="AV1051" s="12" t="s">
        <v>77</v>
      </c>
      <c r="AW1051" s="12" t="s">
        <v>31</v>
      </c>
      <c r="AX1051" s="12" t="s">
        <v>69</v>
      </c>
      <c r="AY1051" s="154" t="s">
        <v>181</v>
      </c>
    </row>
    <row r="1052" spans="2:65" s="13" customFormat="1" ht="11.25" x14ac:dyDescent="0.2">
      <c r="B1052" s="159"/>
      <c r="D1052" s="138" t="s">
        <v>330</v>
      </c>
      <c r="E1052" s="160" t="s">
        <v>19</v>
      </c>
      <c r="F1052" s="161" t="s">
        <v>2546</v>
      </c>
      <c r="H1052" s="162">
        <v>0.52500000000000002</v>
      </c>
      <c r="I1052" s="163"/>
      <c r="L1052" s="159"/>
      <c r="M1052" s="164"/>
      <c r="T1052" s="165"/>
      <c r="AT1052" s="160" t="s">
        <v>330</v>
      </c>
      <c r="AU1052" s="160" t="s">
        <v>79</v>
      </c>
      <c r="AV1052" s="13" t="s">
        <v>79</v>
      </c>
      <c r="AW1052" s="13" t="s">
        <v>31</v>
      </c>
      <c r="AX1052" s="13" t="s">
        <v>69</v>
      </c>
      <c r="AY1052" s="160" t="s">
        <v>181</v>
      </c>
    </row>
    <row r="1053" spans="2:65" s="12" customFormat="1" ht="11.25" x14ac:dyDescent="0.2">
      <c r="B1053" s="153"/>
      <c r="D1053" s="138" t="s">
        <v>330</v>
      </c>
      <c r="E1053" s="154" t="s">
        <v>19</v>
      </c>
      <c r="F1053" s="155" t="s">
        <v>913</v>
      </c>
      <c r="H1053" s="154" t="s">
        <v>19</v>
      </c>
      <c r="I1053" s="156"/>
      <c r="L1053" s="153"/>
      <c r="M1053" s="157"/>
      <c r="T1053" s="158"/>
      <c r="AT1053" s="154" t="s">
        <v>330</v>
      </c>
      <c r="AU1053" s="154" t="s">
        <v>79</v>
      </c>
      <c r="AV1053" s="12" t="s">
        <v>77</v>
      </c>
      <c r="AW1053" s="12" t="s">
        <v>31</v>
      </c>
      <c r="AX1053" s="12" t="s">
        <v>69</v>
      </c>
      <c r="AY1053" s="154" t="s">
        <v>181</v>
      </c>
    </row>
    <row r="1054" spans="2:65" s="13" customFormat="1" ht="11.25" x14ac:dyDescent="0.2">
      <c r="B1054" s="159"/>
      <c r="D1054" s="138" t="s">
        <v>330</v>
      </c>
      <c r="E1054" s="160" t="s">
        <v>19</v>
      </c>
      <c r="F1054" s="161" t="s">
        <v>2547</v>
      </c>
      <c r="H1054" s="162">
        <v>1.03</v>
      </c>
      <c r="I1054" s="163"/>
      <c r="L1054" s="159"/>
      <c r="M1054" s="164"/>
      <c r="T1054" s="165"/>
      <c r="AT1054" s="160" t="s">
        <v>330</v>
      </c>
      <c r="AU1054" s="160" t="s">
        <v>79</v>
      </c>
      <c r="AV1054" s="13" t="s">
        <v>79</v>
      </c>
      <c r="AW1054" s="13" t="s">
        <v>31</v>
      </c>
      <c r="AX1054" s="13" t="s">
        <v>69</v>
      </c>
      <c r="AY1054" s="160" t="s">
        <v>181</v>
      </c>
    </row>
    <row r="1055" spans="2:65" s="14" customFormat="1" ht="11.25" x14ac:dyDescent="0.2">
      <c r="B1055" s="166"/>
      <c r="D1055" s="138" t="s">
        <v>330</v>
      </c>
      <c r="E1055" s="167" t="s">
        <v>19</v>
      </c>
      <c r="F1055" s="168" t="s">
        <v>333</v>
      </c>
      <c r="H1055" s="169">
        <v>1.5549999999999999</v>
      </c>
      <c r="I1055" s="170"/>
      <c r="L1055" s="166"/>
      <c r="M1055" s="171"/>
      <c r="T1055" s="172"/>
      <c r="AT1055" s="167" t="s">
        <v>330</v>
      </c>
      <c r="AU1055" s="167" t="s">
        <v>79</v>
      </c>
      <c r="AV1055" s="14" t="s">
        <v>187</v>
      </c>
      <c r="AW1055" s="14" t="s">
        <v>31</v>
      </c>
      <c r="AX1055" s="14" t="s">
        <v>77</v>
      </c>
      <c r="AY1055" s="167" t="s">
        <v>181</v>
      </c>
    </row>
    <row r="1056" spans="2:65" s="1" customFormat="1" ht="16.5" customHeight="1" x14ac:dyDescent="0.2">
      <c r="B1056" s="32"/>
      <c r="C1056" s="125" t="s">
        <v>1397</v>
      </c>
      <c r="D1056" s="125" t="s">
        <v>182</v>
      </c>
      <c r="E1056" s="126" t="s">
        <v>2548</v>
      </c>
      <c r="F1056" s="127" t="s">
        <v>2549</v>
      </c>
      <c r="G1056" s="128" t="s">
        <v>636</v>
      </c>
      <c r="H1056" s="129">
        <v>0.6</v>
      </c>
      <c r="I1056" s="130"/>
      <c r="J1056" s="131">
        <f>ROUND(I1056*H1056,2)</f>
        <v>0</v>
      </c>
      <c r="K1056" s="127" t="s">
        <v>327</v>
      </c>
      <c r="L1056" s="32"/>
      <c r="M1056" s="132" t="s">
        <v>19</v>
      </c>
      <c r="N1056" s="133" t="s">
        <v>40</v>
      </c>
      <c r="P1056" s="134">
        <f>O1056*H1056</f>
        <v>0</v>
      </c>
      <c r="Q1056" s="134">
        <v>0</v>
      </c>
      <c r="R1056" s="134">
        <f>Q1056*H1056</f>
        <v>0</v>
      </c>
      <c r="S1056" s="134">
        <v>0</v>
      </c>
      <c r="T1056" s="135">
        <f>S1056*H1056</f>
        <v>0</v>
      </c>
      <c r="AR1056" s="136" t="s">
        <v>187</v>
      </c>
      <c r="AT1056" s="136" t="s">
        <v>182</v>
      </c>
      <c r="AU1056" s="136" t="s">
        <v>79</v>
      </c>
      <c r="AY1056" s="17" t="s">
        <v>181</v>
      </c>
      <c r="BE1056" s="137">
        <f>IF(N1056="základní",J1056,0)</f>
        <v>0</v>
      </c>
      <c r="BF1056" s="137">
        <f>IF(N1056="snížená",J1056,0)</f>
        <v>0</v>
      </c>
      <c r="BG1056" s="137">
        <f>IF(N1056="zákl. přenesená",J1056,0)</f>
        <v>0</v>
      </c>
      <c r="BH1056" s="137">
        <f>IF(N1056="sníž. přenesená",J1056,0)</f>
        <v>0</v>
      </c>
      <c r="BI1056" s="137">
        <f>IF(N1056="nulová",J1056,0)</f>
        <v>0</v>
      </c>
      <c r="BJ1056" s="17" t="s">
        <v>77</v>
      </c>
      <c r="BK1056" s="137">
        <f>ROUND(I1056*H1056,2)</f>
        <v>0</v>
      </c>
      <c r="BL1056" s="17" t="s">
        <v>187</v>
      </c>
      <c r="BM1056" s="136" t="s">
        <v>1400</v>
      </c>
    </row>
    <row r="1057" spans="2:65" s="1" customFormat="1" ht="11.25" x14ac:dyDescent="0.2">
      <c r="B1057" s="32"/>
      <c r="D1057" s="151" t="s">
        <v>328</v>
      </c>
      <c r="F1057" s="152" t="s">
        <v>2550</v>
      </c>
      <c r="I1057" s="140"/>
      <c r="L1057" s="32"/>
      <c r="M1057" s="141"/>
      <c r="T1057" s="53"/>
      <c r="AT1057" s="17" t="s">
        <v>328</v>
      </c>
      <c r="AU1057" s="17" t="s">
        <v>79</v>
      </c>
    </row>
    <row r="1058" spans="2:65" s="1" customFormat="1" ht="29.25" x14ac:dyDescent="0.2">
      <c r="B1058" s="32"/>
      <c r="D1058" s="138" t="s">
        <v>214</v>
      </c>
      <c r="F1058" s="139" t="s">
        <v>2456</v>
      </c>
      <c r="I1058" s="140"/>
      <c r="L1058" s="32"/>
      <c r="M1058" s="141"/>
      <c r="T1058" s="53"/>
      <c r="AT1058" s="17" t="s">
        <v>214</v>
      </c>
      <c r="AU1058" s="17" t="s">
        <v>79</v>
      </c>
    </row>
    <row r="1059" spans="2:65" s="12" customFormat="1" ht="11.25" x14ac:dyDescent="0.2">
      <c r="B1059" s="153"/>
      <c r="D1059" s="138" t="s">
        <v>330</v>
      </c>
      <c r="E1059" s="154" t="s">
        <v>19</v>
      </c>
      <c r="F1059" s="155" t="s">
        <v>2539</v>
      </c>
      <c r="H1059" s="154" t="s">
        <v>19</v>
      </c>
      <c r="I1059" s="156"/>
      <c r="L1059" s="153"/>
      <c r="M1059" s="157"/>
      <c r="T1059" s="158"/>
      <c r="AT1059" s="154" t="s">
        <v>330</v>
      </c>
      <c r="AU1059" s="154" t="s">
        <v>79</v>
      </c>
      <c r="AV1059" s="12" t="s">
        <v>77</v>
      </c>
      <c r="AW1059" s="12" t="s">
        <v>31</v>
      </c>
      <c r="AX1059" s="12" t="s">
        <v>69</v>
      </c>
      <c r="AY1059" s="154" t="s">
        <v>181</v>
      </c>
    </row>
    <row r="1060" spans="2:65" s="12" customFormat="1" ht="11.25" x14ac:dyDescent="0.2">
      <c r="B1060" s="153"/>
      <c r="D1060" s="138" t="s">
        <v>330</v>
      </c>
      <c r="E1060" s="154" t="s">
        <v>19</v>
      </c>
      <c r="F1060" s="155" t="s">
        <v>2462</v>
      </c>
      <c r="H1060" s="154" t="s">
        <v>19</v>
      </c>
      <c r="I1060" s="156"/>
      <c r="L1060" s="153"/>
      <c r="M1060" s="157"/>
      <c r="T1060" s="158"/>
      <c r="AT1060" s="154" t="s">
        <v>330</v>
      </c>
      <c r="AU1060" s="154" t="s">
        <v>79</v>
      </c>
      <c r="AV1060" s="12" t="s">
        <v>77</v>
      </c>
      <c r="AW1060" s="12" t="s">
        <v>31</v>
      </c>
      <c r="AX1060" s="12" t="s">
        <v>69</v>
      </c>
      <c r="AY1060" s="154" t="s">
        <v>181</v>
      </c>
    </row>
    <row r="1061" spans="2:65" s="13" customFormat="1" ht="11.25" x14ac:dyDescent="0.2">
      <c r="B1061" s="159"/>
      <c r="D1061" s="138" t="s">
        <v>330</v>
      </c>
      <c r="E1061" s="160" t="s">
        <v>19</v>
      </c>
      <c r="F1061" s="161" t="s">
        <v>2551</v>
      </c>
      <c r="H1061" s="162">
        <v>0.6</v>
      </c>
      <c r="I1061" s="163"/>
      <c r="L1061" s="159"/>
      <c r="M1061" s="164"/>
      <c r="T1061" s="165"/>
      <c r="AT1061" s="160" t="s">
        <v>330</v>
      </c>
      <c r="AU1061" s="160" t="s">
        <v>79</v>
      </c>
      <c r="AV1061" s="13" t="s">
        <v>79</v>
      </c>
      <c r="AW1061" s="13" t="s">
        <v>31</v>
      </c>
      <c r="AX1061" s="13" t="s">
        <v>69</v>
      </c>
      <c r="AY1061" s="160" t="s">
        <v>181</v>
      </c>
    </row>
    <row r="1062" spans="2:65" s="14" customFormat="1" ht="11.25" x14ac:dyDescent="0.2">
      <c r="B1062" s="166"/>
      <c r="D1062" s="138" t="s">
        <v>330</v>
      </c>
      <c r="E1062" s="167" t="s">
        <v>19</v>
      </c>
      <c r="F1062" s="168" t="s">
        <v>333</v>
      </c>
      <c r="H1062" s="169">
        <v>0.6</v>
      </c>
      <c r="I1062" s="170"/>
      <c r="L1062" s="166"/>
      <c r="M1062" s="171"/>
      <c r="T1062" s="172"/>
      <c r="AT1062" s="167" t="s">
        <v>330</v>
      </c>
      <c r="AU1062" s="167" t="s">
        <v>79</v>
      </c>
      <c r="AV1062" s="14" t="s">
        <v>187</v>
      </c>
      <c r="AW1062" s="14" t="s">
        <v>31</v>
      </c>
      <c r="AX1062" s="14" t="s">
        <v>77</v>
      </c>
      <c r="AY1062" s="167" t="s">
        <v>181</v>
      </c>
    </row>
    <row r="1063" spans="2:65" s="1" customFormat="1" ht="16.5" customHeight="1" x14ac:dyDescent="0.2">
      <c r="B1063" s="32"/>
      <c r="C1063" s="125" t="s">
        <v>792</v>
      </c>
      <c r="D1063" s="125" t="s">
        <v>182</v>
      </c>
      <c r="E1063" s="126" t="s">
        <v>2552</v>
      </c>
      <c r="F1063" s="127" t="s">
        <v>2553</v>
      </c>
      <c r="G1063" s="128" t="s">
        <v>636</v>
      </c>
      <c r="H1063" s="129">
        <v>0.96499999999999997</v>
      </c>
      <c r="I1063" s="130"/>
      <c r="J1063" s="131">
        <f>ROUND(I1063*H1063,2)</f>
        <v>0</v>
      </c>
      <c r="K1063" s="127" t="s">
        <v>327</v>
      </c>
      <c r="L1063" s="32"/>
      <c r="M1063" s="132" t="s">
        <v>19</v>
      </c>
      <c r="N1063" s="133" t="s">
        <v>40</v>
      </c>
      <c r="P1063" s="134">
        <f>O1063*H1063</f>
        <v>0</v>
      </c>
      <c r="Q1063" s="134">
        <v>0</v>
      </c>
      <c r="R1063" s="134">
        <f>Q1063*H1063</f>
        <v>0</v>
      </c>
      <c r="S1063" s="134">
        <v>0</v>
      </c>
      <c r="T1063" s="135">
        <f>S1063*H1063</f>
        <v>0</v>
      </c>
      <c r="AR1063" s="136" t="s">
        <v>187</v>
      </c>
      <c r="AT1063" s="136" t="s">
        <v>182</v>
      </c>
      <c r="AU1063" s="136" t="s">
        <v>79</v>
      </c>
      <c r="AY1063" s="17" t="s">
        <v>181</v>
      </c>
      <c r="BE1063" s="137">
        <f>IF(N1063="základní",J1063,0)</f>
        <v>0</v>
      </c>
      <c r="BF1063" s="137">
        <f>IF(N1063="snížená",J1063,0)</f>
        <v>0</v>
      </c>
      <c r="BG1063" s="137">
        <f>IF(N1063="zákl. přenesená",J1063,0)</f>
        <v>0</v>
      </c>
      <c r="BH1063" s="137">
        <f>IF(N1063="sníž. přenesená",J1063,0)</f>
        <v>0</v>
      </c>
      <c r="BI1063" s="137">
        <f>IF(N1063="nulová",J1063,0)</f>
        <v>0</v>
      </c>
      <c r="BJ1063" s="17" t="s">
        <v>77</v>
      </c>
      <c r="BK1063" s="137">
        <f>ROUND(I1063*H1063,2)</f>
        <v>0</v>
      </c>
      <c r="BL1063" s="17" t="s">
        <v>187</v>
      </c>
      <c r="BM1063" s="136" t="s">
        <v>1403</v>
      </c>
    </row>
    <row r="1064" spans="2:65" s="1" customFormat="1" ht="11.25" x14ac:dyDescent="0.2">
      <c r="B1064" s="32"/>
      <c r="D1064" s="151" t="s">
        <v>328</v>
      </c>
      <c r="F1064" s="152" t="s">
        <v>2554</v>
      </c>
      <c r="I1064" s="140"/>
      <c r="L1064" s="32"/>
      <c r="M1064" s="141"/>
      <c r="T1064" s="53"/>
      <c r="AT1064" s="17" t="s">
        <v>328</v>
      </c>
      <c r="AU1064" s="17" t="s">
        <v>79</v>
      </c>
    </row>
    <row r="1065" spans="2:65" s="1" customFormat="1" ht="29.25" x14ac:dyDescent="0.2">
      <c r="B1065" s="32"/>
      <c r="D1065" s="138" t="s">
        <v>214</v>
      </c>
      <c r="F1065" s="139" t="s">
        <v>2456</v>
      </c>
      <c r="I1065" s="140"/>
      <c r="L1065" s="32"/>
      <c r="M1065" s="141"/>
      <c r="T1065" s="53"/>
      <c r="AT1065" s="17" t="s">
        <v>214</v>
      </c>
      <c r="AU1065" s="17" t="s">
        <v>79</v>
      </c>
    </row>
    <row r="1066" spans="2:65" s="12" customFormat="1" ht="11.25" x14ac:dyDescent="0.2">
      <c r="B1066" s="153"/>
      <c r="D1066" s="138" t="s">
        <v>330</v>
      </c>
      <c r="E1066" s="154" t="s">
        <v>19</v>
      </c>
      <c r="F1066" s="155" t="s">
        <v>2539</v>
      </c>
      <c r="H1066" s="154" t="s">
        <v>19</v>
      </c>
      <c r="I1066" s="156"/>
      <c r="L1066" s="153"/>
      <c r="M1066" s="157"/>
      <c r="T1066" s="158"/>
      <c r="AT1066" s="154" t="s">
        <v>330</v>
      </c>
      <c r="AU1066" s="154" t="s">
        <v>79</v>
      </c>
      <c r="AV1066" s="12" t="s">
        <v>77</v>
      </c>
      <c r="AW1066" s="12" t="s">
        <v>31</v>
      </c>
      <c r="AX1066" s="12" t="s">
        <v>69</v>
      </c>
      <c r="AY1066" s="154" t="s">
        <v>181</v>
      </c>
    </row>
    <row r="1067" spans="2:65" s="12" customFormat="1" ht="11.25" x14ac:dyDescent="0.2">
      <c r="B1067" s="153"/>
      <c r="D1067" s="138" t="s">
        <v>330</v>
      </c>
      <c r="E1067" s="154" t="s">
        <v>19</v>
      </c>
      <c r="F1067" s="155" t="s">
        <v>913</v>
      </c>
      <c r="H1067" s="154" t="s">
        <v>19</v>
      </c>
      <c r="I1067" s="156"/>
      <c r="L1067" s="153"/>
      <c r="M1067" s="157"/>
      <c r="T1067" s="158"/>
      <c r="AT1067" s="154" t="s">
        <v>330</v>
      </c>
      <c r="AU1067" s="154" t="s">
        <v>79</v>
      </c>
      <c r="AV1067" s="12" t="s">
        <v>77</v>
      </c>
      <c r="AW1067" s="12" t="s">
        <v>31</v>
      </c>
      <c r="AX1067" s="12" t="s">
        <v>69</v>
      </c>
      <c r="AY1067" s="154" t="s">
        <v>181</v>
      </c>
    </row>
    <row r="1068" spans="2:65" s="13" customFormat="1" ht="11.25" x14ac:dyDescent="0.2">
      <c r="B1068" s="159"/>
      <c r="D1068" s="138" t="s">
        <v>330</v>
      </c>
      <c r="E1068" s="160" t="s">
        <v>19</v>
      </c>
      <c r="F1068" s="161" t="s">
        <v>2555</v>
      </c>
      <c r="H1068" s="162">
        <v>0.42</v>
      </c>
      <c r="I1068" s="163"/>
      <c r="L1068" s="159"/>
      <c r="M1068" s="164"/>
      <c r="T1068" s="165"/>
      <c r="AT1068" s="160" t="s">
        <v>330</v>
      </c>
      <c r="AU1068" s="160" t="s">
        <v>79</v>
      </c>
      <c r="AV1068" s="13" t="s">
        <v>79</v>
      </c>
      <c r="AW1068" s="13" t="s">
        <v>31</v>
      </c>
      <c r="AX1068" s="13" t="s">
        <v>69</v>
      </c>
      <c r="AY1068" s="160" t="s">
        <v>181</v>
      </c>
    </row>
    <row r="1069" spans="2:65" s="13" customFormat="1" ht="11.25" x14ac:dyDescent="0.2">
      <c r="B1069" s="159"/>
      <c r="D1069" s="138" t="s">
        <v>330</v>
      </c>
      <c r="E1069" s="160" t="s">
        <v>19</v>
      </c>
      <c r="F1069" s="161" t="s">
        <v>2556</v>
      </c>
      <c r="H1069" s="162">
        <v>0.125</v>
      </c>
      <c r="I1069" s="163"/>
      <c r="L1069" s="159"/>
      <c r="M1069" s="164"/>
      <c r="T1069" s="165"/>
      <c r="AT1069" s="160" t="s">
        <v>330</v>
      </c>
      <c r="AU1069" s="160" t="s">
        <v>79</v>
      </c>
      <c r="AV1069" s="13" t="s">
        <v>79</v>
      </c>
      <c r="AW1069" s="13" t="s">
        <v>31</v>
      </c>
      <c r="AX1069" s="13" t="s">
        <v>69</v>
      </c>
      <c r="AY1069" s="160" t="s">
        <v>181</v>
      </c>
    </row>
    <row r="1070" spans="2:65" s="12" customFormat="1" ht="11.25" x14ac:dyDescent="0.2">
      <c r="B1070" s="153"/>
      <c r="D1070" s="138" t="s">
        <v>330</v>
      </c>
      <c r="E1070" s="154" t="s">
        <v>19</v>
      </c>
      <c r="F1070" s="155" t="s">
        <v>2470</v>
      </c>
      <c r="H1070" s="154" t="s">
        <v>19</v>
      </c>
      <c r="I1070" s="156"/>
      <c r="L1070" s="153"/>
      <c r="M1070" s="157"/>
      <c r="T1070" s="158"/>
      <c r="AT1070" s="154" t="s">
        <v>330</v>
      </c>
      <c r="AU1070" s="154" t="s">
        <v>79</v>
      </c>
      <c r="AV1070" s="12" t="s">
        <v>77</v>
      </c>
      <c r="AW1070" s="12" t="s">
        <v>31</v>
      </c>
      <c r="AX1070" s="12" t="s">
        <v>69</v>
      </c>
      <c r="AY1070" s="154" t="s">
        <v>181</v>
      </c>
    </row>
    <row r="1071" spans="2:65" s="13" customFormat="1" ht="11.25" x14ac:dyDescent="0.2">
      <c r="B1071" s="159"/>
      <c r="D1071" s="138" t="s">
        <v>330</v>
      </c>
      <c r="E1071" s="160" t="s">
        <v>19</v>
      </c>
      <c r="F1071" s="161" t="s">
        <v>2557</v>
      </c>
      <c r="H1071" s="162">
        <v>0.42</v>
      </c>
      <c r="I1071" s="163"/>
      <c r="L1071" s="159"/>
      <c r="M1071" s="164"/>
      <c r="T1071" s="165"/>
      <c r="AT1071" s="160" t="s">
        <v>330</v>
      </c>
      <c r="AU1071" s="160" t="s">
        <v>79</v>
      </c>
      <c r="AV1071" s="13" t="s">
        <v>79</v>
      </c>
      <c r="AW1071" s="13" t="s">
        <v>31</v>
      </c>
      <c r="AX1071" s="13" t="s">
        <v>69</v>
      </c>
      <c r="AY1071" s="160" t="s">
        <v>181</v>
      </c>
    </row>
    <row r="1072" spans="2:65" s="14" customFormat="1" ht="11.25" x14ac:dyDescent="0.2">
      <c r="B1072" s="166"/>
      <c r="D1072" s="138" t="s">
        <v>330</v>
      </c>
      <c r="E1072" s="167" t="s">
        <v>19</v>
      </c>
      <c r="F1072" s="168" t="s">
        <v>333</v>
      </c>
      <c r="H1072" s="169">
        <v>0.96499999999999997</v>
      </c>
      <c r="I1072" s="170"/>
      <c r="L1072" s="166"/>
      <c r="M1072" s="171"/>
      <c r="T1072" s="172"/>
      <c r="AT1072" s="167" t="s">
        <v>330</v>
      </c>
      <c r="AU1072" s="167" t="s">
        <v>79</v>
      </c>
      <c r="AV1072" s="14" t="s">
        <v>187</v>
      </c>
      <c r="AW1072" s="14" t="s">
        <v>31</v>
      </c>
      <c r="AX1072" s="14" t="s">
        <v>77</v>
      </c>
      <c r="AY1072" s="167" t="s">
        <v>181</v>
      </c>
    </row>
    <row r="1073" spans="2:65" s="1" customFormat="1" ht="16.5" customHeight="1" x14ac:dyDescent="0.2">
      <c r="B1073" s="32"/>
      <c r="C1073" s="125" t="s">
        <v>1407</v>
      </c>
      <c r="D1073" s="125" t="s">
        <v>182</v>
      </c>
      <c r="E1073" s="126" t="s">
        <v>2558</v>
      </c>
      <c r="F1073" s="127" t="s">
        <v>2559</v>
      </c>
      <c r="G1073" s="128" t="s">
        <v>636</v>
      </c>
      <c r="H1073" s="129">
        <v>1.25</v>
      </c>
      <c r="I1073" s="130"/>
      <c r="J1073" s="131">
        <f>ROUND(I1073*H1073,2)</f>
        <v>0</v>
      </c>
      <c r="K1073" s="127" t="s">
        <v>327</v>
      </c>
      <c r="L1073" s="32"/>
      <c r="M1073" s="132" t="s">
        <v>19</v>
      </c>
      <c r="N1073" s="133" t="s">
        <v>40</v>
      </c>
      <c r="P1073" s="134">
        <f>O1073*H1073</f>
        <v>0</v>
      </c>
      <c r="Q1073" s="134">
        <v>0</v>
      </c>
      <c r="R1073" s="134">
        <f>Q1073*H1073</f>
        <v>0</v>
      </c>
      <c r="S1073" s="134">
        <v>0</v>
      </c>
      <c r="T1073" s="135">
        <f>S1073*H1073</f>
        <v>0</v>
      </c>
      <c r="AR1073" s="136" t="s">
        <v>187</v>
      </c>
      <c r="AT1073" s="136" t="s">
        <v>182</v>
      </c>
      <c r="AU1073" s="136" t="s">
        <v>79</v>
      </c>
      <c r="AY1073" s="17" t="s">
        <v>181</v>
      </c>
      <c r="BE1073" s="137">
        <f>IF(N1073="základní",J1073,0)</f>
        <v>0</v>
      </c>
      <c r="BF1073" s="137">
        <f>IF(N1073="snížená",J1073,0)</f>
        <v>0</v>
      </c>
      <c r="BG1073" s="137">
        <f>IF(N1073="zákl. přenesená",J1073,0)</f>
        <v>0</v>
      </c>
      <c r="BH1073" s="137">
        <f>IF(N1073="sníž. přenesená",J1073,0)</f>
        <v>0</v>
      </c>
      <c r="BI1073" s="137">
        <f>IF(N1073="nulová",J1073,0)</f>
        <v>0</v>
      </c>
      <c r="BJ1073" s="17" t="s">
        <v>77</v>
      </c>
      <c r="BK1073" s="137">
        <f>ROUND(I1073*H1073,2)</f>
        <v>0</v>
      </c>
      <c r="BL1073" s="17" t="s">
        <v>187</v>
      </c>
      <c r="BM1073" s="136" t="s">
        <v>1410</v>
      </c>
    </row>
    <row r="1074" spans="2:65" s="1" customFormat="1" ht="11.25" x14ac:dyDescent="0.2">
      <c r="B1074" s="32"/>
      <c r="D1074" s="151" t="s">
        <v>328</v>
      </c>
      <c r="F1074" s="152" t="s">
        <v>2560</v>
      </c>
      <c r="I1074" s="140"/>
      <c r="L1074" s="32"/>
      <c r="M1074" s="141"/>
      <c r="T1074" s="53"/>
      <c r="AT1074" s="17" t="s">
        <v>328</v>
      </c>
      <c r="AU1074" s="17" t="s">
        <v>79</v>
      </c>
    </row>
    <row r="1075" spans="2:65" s="1" customFormat="1" ht="29.25" x14ac:dyDescent="0.2">
      <c r="B1075" s="32"/>
      <c r="D1075" s="138" t="s">
        <v>214</v>
      </c>
      <c r="F1075" s="139" t="s">
        <v>2456</v>
      </c>
      <c r="I1075" s="140"/>
      <c r="L1075" s="32"/>
      <c r="M1075" s="141"/>
      <c r="T1075" s="53"/>
      <c r="AT1075" s="17" t="s">
        <v>214</v>
      </c>
      <c r="AU1075" s="17" t="s">
        <v>79</v>
      </c>
    </row>
    <row r="1076" spans="2:65" s="12" customFormat="1" ht="11.25" x14ac:dyDescent="0.2">
      <c r="B1076" s="153"/>
      <c r="D1076" s="138" t="s">
        <v>330</v>
      </c>
      <c r="E1076" s="154" t="s">
        <v>19</v>
      </c>
      <c r="F1076" s="155" t="s">
        <v>2539</v>
      </c>
      <c r="H1076" s="154" t="s">
        <v>19</v>
      </c>
      <c r="I1076" s="156"/>
      <c r="L1076" s="153"/>
      <c r="M1076" s="157"/>
      <c r="T1076" s="158"/>
      <c r="AT1076" s="154" t="s">
        <v>330</v>
      </c>
      <c r="AU1076" s="154" t="s">
        <v>79</v>
      </c>
      <c r="AV1076" s="12" t="s">
        <v>77</v>
      </c>
      <c r="AW1076" s="12" t="s">
        <v>31</v>
      </c>
      <c r="AX1076" s="12" t="s">
        <v>69</v>
      </c>
      <c r="AY1076" s="154" t="s">
        <v>181</v>
      </c>
    </row>
    <row r="1077" spans="2:65" s="12" customFormat="1" ht="11.25" x14ac:dyDescent="0.2">
      <c r="B1077" s="153"/>
      <c r="D1077" s="138" t="s">
        <v>330</v>
      </c>
      <c r="E1077" s="154" t="s">
        <v>19</v>
      </c>
      <c r="F1077" s="155" t="s">
        <v>2462</v>
      </c>
      <c r="H1077" s="154" t="s">
        <v>19</v>
      </c>
      <c r="I1077" s="156"/>
      <c r="L1077" s="153"/>
      <c r="M1077" s="157"/>
      <c r="T1077" s="158"/>
      <c r="AT1077" s="154" t="s">
        <v>330</v>
      </c>
      <c r="AU1077" s="154" t="s">
        <v>79</v>
      </c>
      <c r="AV1077" s="12" t="s">
        <v>77</v>
      </c>
      <c r="AW1077" s="12" t="s">
        <v>31</v>
      </c>
      <c r="AX1077" s="12" t="s">
        <v>69</v>
      </c>
      <c r="AY1077" s="154" t="s">
        <v>181</v>
      </c>
    </row>
    <row r="1078" spans="2:65" s="13" customFormat="1" ht="11.25" x14ac:dyDescent="0.2">
      <c r="B1078" s="159"/>
      <c r="D1078" s="138" t="s">
        <v>330</v>
      </c>
      <c r="E1078" s="160" t="s">
        <v>19</v>
      </c>
      <c r="F1078" s="161" t="s">
        <v>2561</v>
      </c>
      <c r="H1078" s="162">
        <v>0.95</v>
      </c>
      <c r="I1078" s="163"/>
      <c r="L1078" s="159"/>
      <c r="M1078" s="164"/>
      <c r="T1078" s="165"/>
      <c r="AT1078" s="160" t="s">
        <v>330</v>
      </c>
      <c r="AU1078" s="160" t="s">
        <v>79</v>
      </c>
      <c r="AV1078" s="13" t="s">
        <v>79</v>
      </c>
      <c r="AW1078" s="13" t="s">
        <v>31</v>
      </c>
      <c r="AX1078" s="13" t="s">
        <v>69</v>
      </c>
      <c r="AY1078" s="160" t="s">
        <v>181</v>
      </c>
    </row>
    <row r="1079" spans="2:65" s="12" customFormat="1" ht="11.25" x14ac:dyDescent="0.2">
      <c r="B1079" s="153"/>
      <c r="D1079" s="138" t="s">
        <v>330</v>
      </c>
      <c r="E1079" s="154" t="s">
        <v>19</v>
      </c>
      <c r="F1079" s="155" t="s">
        <v>913</v>
      </c>
      <c r="H1079" s="154" t="s">
        <v>19</v>
      </c>
      <c r="I1079" s="156"/>
      <c r="L1079" s="153"/>
      <c r="M1079" s="157"/>
      <c r="T1079" s="158"/>
      <c r="AT1079" s="154" t="s">
        <v>330</v>
      </c>
      <c r="AU1079" s="154" t="s">
        <v>79</v>
      </c>
      <c r="AV1079" s="12" t="s">
        <v>77</v>
      </c>
      <c r="AW1079" s="12" t="s">
        <v>31</v>
      </c>
      <c r="AX1079" s="12" t="s">
        <v>69</v>
      </c>
      <c r="AY1079" s="154" t="s">
        <v>181</v>
      </c>
    </row>
    <row r="1080" spans="2:65" s="13" customFormat="1" ht="11.25" x14ac:dyDescent="0.2">
      <c r="B1080" s="159"/>
      <c r="D1080" s="138" t="s">
        <v>330</v>
      </c>
      <c r="E1080" s="160" t="s">
        <v>19</v>
      </c>
      <c r="F1080" s="161" t="s">
        <v>2562</v>
      </c>
      <c r="H1080" s="162">
        <v>0.3</v>
      </c>
      <c r="I1080" s="163"/>
      <c r="L1080" s="159"/>
      <c r="M1080" s="164"/>
      <c r="T1080" s="165"/>
      <c r="AT1080" s="160" t="s">
        <v>330</v>
      </c>
      <c r="AU1080" s="160" t="s">
        <v>79</v>
      </c>
      <c r="AV1080" s="13" t="s">
        <v>79</v>
      </c>
      <c r="AW1080" s="13" t="s">
        <v>31</v>
      </c>
      <c r="AX1080" s="13" t="s">
        <v>69</v>
      </c>
      <c r="AY1080" s="160" t="s">
        <v>181</v>
      </c>
    </row>
    <row r="1081" spans="2:65" s="14" customFormat="1" ht="11.25" x14ac:dyDescent="0.2">
      <c r="B1081" s="166"/>
      <c r="D1081" s="138" t="s">
        <v>330</v>
      </c>
      <c r="E1081" s="167" t="s">
        <v>19</v>
      </c>
      <c r="F1081" s="168" t="s">
        <v>333</v>
      </c>
      <c r="H1081" s="169">
        <v>1.25</v>
      </c>
      <c r="I1081" s="170"/>
      <c r="L1081" s="166"/>
      <c r="M1081" s="171"/>
      <c r="T1081" s="172"/>
      <c r="AT1081" s="167" t="s">
        <v>330</v>
      </c>
      <c r="AU1081" s="167" t="s">
        <v>79</v>
      </c>
      <c r="AV1081" s="14" t="s">
        <v>187</v>
      </c>
      <c r="AW1081" s="14" t="s">
        <v>31</v>
      </c>
      <c r="AX1081" s="14" t="s">
        <v>77</v>
      </c>
      <c r="AY1081" s="167" t="s">
        <v>181</v>
      </c>
    </row>
    <row r="1082" spans="2:65" s="1" customFormat="1" ht="16.5" customHeight="1" x14ac:dyDescent="0.2">
      <c r="B1082" s="32"/>
      <c r="C1082" s="125" t="s">
        <v>803</v>
      </c>
      <c r="D1082" s="125" t="s">
        <v>182</v>
      </c>
      <c r="E1082" s="126" t="s">
        <v>2563</v>
      </c>
      <c r="F1082" s="127" t="s">
        <v>2564</v>
      </c>
      <c r="G1082" s="128" t="s">
        <v>636</v>
      </c>
      <c r="H1082" s="129">
        <v>0.25</v>
      </c>
      <c r="I1082" s="130"/>
      <c r="J1082" s="131">
        <f>ROUND(I1082*H1082,2)</f>
        <v>0</v>
      </c>
      <c r="K1082" s="127" t="s">
        <v>327</v>
      </c>
      <c r="L1082" s="32"/>
      <c r="M1082" s="132" t="s">
        <v>19</v>
      </c>
      <c r="N1082" s="133" t="s">
        <v>40</v>
      </c>
      <c r="P1082" s="134">
        <f>O1082*H1082</f>
        <v>0</v>
      </c>
      <c r="Q1082" s="134">
        <v>0</v>
      </c>
      <c r="R1082" s="134">
        <f>Q1082*H1082</f>
        <v>0</v>
      </c>
      <c r="S1082" s="134">
        <v>0</v>
      </c>
      <c r="T1082" s="135">
        <f>S1082*H1082</f>
        <v>0</v>
      </c>
      <c r="AR1082" s="136" t="s">
        <v>187</v>
      </c>
      <c r="AT1082" s="136" t="s">
        <v>182</v>
      </c>
      <c r="AU1082" s="136" t="s">
        <v>79</v>
      </c>
      <c r="AY1082" s="17" t="s">
        <v>181</v>
      </c>
      <c r="BE1082" s="137">
        <f>IF(N1082="základní",J1082,0)</f>
        <v>0</v>
      </c>
      <c r="BF1082" s="137">
        <f>IF(N1082="snížená",J1082,0)</f>
        <v>0</v>
      </c>
      <c r="BG1082" s="137">
        <f>IF(N1082="zákl. přenesená",J1082,0)</f>
        <v>0</v>
      </c>
      <c r="BH1082" s="137">
        <f>IF(N1082="sníž. přenesená",J1082,0)</f>
        <v>0</v>
      </c>
      <c r="BI1082" s="137">
        <f>IF(N1082="nulová",J1082,0)</f>
        <v>0</v>
      </c>
      <c r="BJ1082" s="17" t="s">
        <v>77</v>
      </c>
      <c r="BK1082" s="137">
        <f>ROUND(I1082*H1082,2)</f>
        <v>0</v>
      </c>
      <c r="BL1082" s="17" t="s">
        <v>187</v>
      </c>
      <c r="BM1082" s="136" t="s">
        <v>1415</v>
      </c>
    </row>
    <row r="1083" spans="2:65" s="1" customFormat="1" ht="11.25" x14ac:dyDescent="0.2">
      <c r="B1083" s="32"/>
      <c r="D1083" s="151" t="s">
        <v>328</v>
      </c>
      <c r="F1083" s="152" t="s">
        <v>2565</v>
      </c>
      <c r="I1083" s="140"/>
      <c r="L1083" s="32"/>
      <c r="M1083" s="141"/>
      <c r="T1083" s="53"/>
      <c r="AT1083" s="17" t="s">
        <v>328</v>
      </c>
      <c r="AU1083" s="17" t="s">
        <v>79</v>
      </c>
    </row>
    <row r="1084" spans="2:65" s="1" customFormat="1" ht="29.25" x14ac:dyDescent="0.2">
      <c r="B1084" s="32"/>
      <c r="D1084" s="138" t="s">
        <v>214</v>
      </c>
      <c r="F1084" s="139" t="s">
        <v>2456</v>
      </c>
      <c r="I1084" s="140"/>
      <c r="L1084" s="32"/>
      <c r="M1084" s="141"/>
      <c r="T1084" s="53"/>
      <c r="AT1084" s="17" t="s">
        <v>214</v>
      </c>
      <c r="AU1084" s="17" t="s">
        <v>79</v>
      </c>
    </row>
    <row r="1085" spans="2:65" s="12" customFormat="1" ht="11.25" x14ac:dyDescent="0.2">
      <c r="B1085" s="153"/>
      <c r="D1085" s="138" t="s">
        <v>330</v>
      </c>
      <c r="E1085" s="154" t="s">
        <v>19</v>
      </c>
      <c r="F1085" s="155" t="s">
        <v>2539</v>
      </c>
      <c r="H1085" s="154" t="s">
        <v>19</v>
      </c>
      <c r="I1085" s="156"/>
      <c r="L1085" s="153"/>
      <c r="M1085" s="157"/>
      <c r="T1085" s="158"/>
      <c r="AT1085" s="154" t="s">
        <v>330</v>
      </c>
      <c r="AU1085" s="154" t="s">
        <v>79</v>
      </c>
      <c r="AV1085" s="12" t="s">
        <v>77</v>
      </c>
      <c r="AW1085" s="12" t="s">
        <v>31</v>
      </c>
      <c r="AX1085" s="12" t="s">
        <v>69</v>
      </c>
      <c r="AY1085" s="154" t="s">
        <v>181</v>
      </c>
    </row>
    <row r="1086" spans="2:65" s="12" customFormat="1" ht="11.25" x14ac:dyDescent="0.2">
      <c r="B1086" s="153"/>
      <c r="D1086" s="138" t="s">
        <v>330</v>
      </c>
      <c r="E1086" s="154" t="s">
        <v>19</v>
      </c>
      <c r="F1086" s="155" t="s">
        <v>2462</v>
      </c>
      <c r="H1086" s="154" t="s">
        <v>19</v>
      </c>
      <c r="I1086" s="156"/>
      <c r="L1086" s="153"/>
      <c r="M1086" s="157"/>
      <c r="T1086" s="158"/>
      <c r="AT1086" s="154" t="s">
        <v>330</v>
      </c>
      <c r="AU1086" s="154" t="s">
        <v>79</v>
      </c>
      <c r="AV1086" s="12" t="s">
        <v>77</v>
      </c>
      <c r="AW1086" s="12" t="s">
        <v>31</v>
      </c>
      <c r="AX1086" s="12" t="s">
        <v>69</v>
      </c>
      <c r="AY1086" s="154" t="s">
        <v>181</v>
      </c>
    </row>
    <row r="1087" spans="2:65" s="13" customFormat="1" ht="11.25" x14ac:dyDescent="0.2">
      <c r="B1087" s="159"/>
      <c r="D1087" s="138" t="s">
        <v>330</v>
      </c>
      <c r="E1087" s="160" t="s">
        <v>19</v>
      </c>
      <c r="F1087" s="161" t="s">
        <v>2566</v>
      </c>
      <c r="H1087" s="162">
        <v>0.25</v>
      </c>
      <c r="I1087" s="163"/>
      <c r="L1087" s="159"/>
      <c r="M1087" s="164"/>
      <c r="T1087" s="165"/>
      <c r="AT1087" s="160" t="s">
        <v>330</v>
      </c>
      <c r="AU1087" s="160" t="s">
        <v>79</v>
      </c>
      <c r="AV1087" s="13" t="s">
        <v>79</v>
      </c>
      <c r="AW1087" s="13" t="s">
        <v>31</v>
      </c>
      <c r="AX1087" s="13" t="s">
        <v>69</v>
      </c>
      <c r="AY1087" s="160" t="s">
        <v>181</v>
      </c>
    </row>
    <row r="1088" spans="2:65" s="14" customFormat="1" ht="11.25" x14ac:dyDescent="0.2">
      <c r="B1088" s="166"/>
      <c r="D1088" s="138" t="s">
        <v>330</v>
      </c>
      <c r="E1088" s="167" t="s">
        <v>19</v>
      </c>
      <c r="F1088" s="168" t="s">
        <v>333</v>
      </c>
      <c r="H1088" s="169">
        <v>0.25</v>
      </c>
      <c r="I1088" s="170"/>
      <c r="L1088" s="166"/>
      <c r="M1088" s="171"/>
      <c r="T1088" s="172"/>
      <c r="AT1088" s="167" t="s">
        <v>330</v>
      </c>
      <c r="AU1088" s="167" t="s">
        <v>79</v>
      </c>
      <c r="AV1088" s="14" t="s">
        <v>187</v>
      </c>
      <c r="AW1088" s="14" t="s">
        <v>31</v>
      </c>
      <c r="AX1088" s="14" t="s">
        <v>77</v>
      </c>
      <c r="AY1088" s="167" t="s">
        <v>181</v>
      </c>
    </row>
    <row r="1089" spans="2:65" s="1" customFormat="1" ht="16.5" customHeight="1" x14ac:dyDescent="0.2">
      <c r="B1089" s="32"/>
      <c r="C1089" s="125" t="s">
        <v>1418</v>
      </c>
      <c r="D1089" s="125" t="s">
        <v>182</v>
      </c>
      <c r="E1089" s="126" t="s">
        <v>2567</v>
      </c>
      <c r="F1089" s="127" t="s">
        <v>2568</v>
      </c>
      <c r="G1089" s="128" t="s">
        <v>636</v>
      </c>
      <c r="H1089" s="129">
        <v>0.65</v>
      </c>
      <c r="I1089" s="130"/>
      <c r="J1089" s="131">
        <f>ROUND(I1089*H1089,2)</f>
        <v>0</v>
      </c>
      <c r="K1089" s="127" t="s">
        <v>327</v>
      </c>
      <c r="L1089" s="32"/>
      <c r="M1089" s="132" t="s">
        <v>19</v>
      </c>
      <c r="N1089" s="133" t="s">
        <v>40</v>
      </c>
      <c r="P1089" s="134">
        <f>O1089*H1089</f>
        <v>0</v>
      </c>
      <c r="Q1089" s="134">
        <v>0</v>
      </c>
      <c r="R1089" s="134">
        <f>Q1089*H1089</f>
        <v>0</v>
      </c>
      <c r="S1089" s="134">
        <v>0</v>
      </c>
      <c r="T1089" s="135">
        <f>S1089*H1089</f>
        <v>0</v>
      </c>
      <c r="AR1089" s="136" t="s">
        <v>187</v>
      </c>
      <c r="AT1089" s="136" t="s">
        <v>182</v>
      </c>
      <c r="AU1089" s="136" t="s">
        <v>79</v>
      </c>
      <c r="AY1089" s="17" t="s">
        <v>181</v>
      </c>
      <c r="BE1089" s="137">
        <f>IF(N1089="základní",J1089,0)</f>
        <v>0</v>
      </c>
      <c r="BF1089" s="137">
        <f>IF(N1089="snížená",J1089,0)</f>
        <v>0</v>
      </c>
      <c r="BG1089" s="137">
        <f>IF(N1089="zákl. přenesená",J1089,0)</f>
        <v>0</v>
      </c>
      <c r="BH1089" s="137">
        <f>IF(N1089="sníž. přenesená",J1089,0)</f>
        <v>0</v>
      </c>
      <c r="BI1089" s="137">
        <f>IF(N1089="nulová",J1089,0)</f>
        <v>0</v>
      </c>
      <c r="BJ1089" s="17" t="s">
        <v>77</v>
      </c>
      <c r="BK1089" s="137">
        <f>ROUND(I1089*H1089,2)</f>
        <v>0</v>
      </c>
      <c r="BL1089" s="17" t="s">
        <v>187</v>
      </c>
      <c r="BM1089" s="136" t="s">
        <v>1421</v>
      </c>
    </row>
    <row r="1090" spans="2:65" s="1" customFormat="1" ht="11.25" x14ac:dyDescent="0.2">
      <c r="B1090" s="32"/>
      <c r="D1090" s="151" t="s">
        <v>328</v>
      </c>
      <c r="F1090" s="152" t="s">
        <v>2569</v>
      </c>
      <c r="I1090" s="140"/>
      <c r="L1090" s="32"/>
      <c r="M1090" s="141"/>
      <c r="T1090" s="53"/>
      <c r="AT1090" s="17" t="s">
        <v>328</v>
      </c>
      <c r="AU1090" s="17" t="s">
        <v>79</v>
      </c>
    </row>
    <row r="1091" spans="2:65" s="1" customFormat="1" ht="29.25" x14ac:dyDescent="0.2">
      <c r="B1091" s="32"/>
      <c r="D1091" s="138" t="s">
        <v>214</v>
      </c>
      <c r="F1091" s="139" t="s">
        <v>2456</v>
      </c>
      <c r="I1091" s="140"/>
      <c r="L1091" s="32"/>
      <c r="M1091" s="141"/>
      <c r="T1091" s="53"/>
      <c r="AT1091" s="17" t="s">
        <v>214</v>
      </c>
      <c r="AU1091" s="17" t="s">
        <v>79</v>
      </c>
    </row>
    <row r="1092" spans="2:65" s="12" customFormat="1" ht="11.25" x14ac:dyDescent="0.2">
      <c r="B1092" s="153"/>
      <c r="D1092" s="138" t="s">
        <v>330</v>
      </c>
      <c r="E1092" s="154" t="s">
        <v>19</v>
      </c>
      <c r="F1092" s="155" t="s">
        <v>2539</v>
      </c>
      <c r="H1092" s="154" t="s">
        <v>19</v>
      </c>
      <c r="I1092" s="156"/>
      <c r="L1092" s="153"/>
      <c r="M1092" s="157"/>
      <c r="T1092" s="158"/>
      <c r="AT1092" s="154" t="s">
        <v>330</v>
      </c>
      <c r="AU1092" s="154" t="s">
        <v>79</v>
      </c>
      <c r="AV1092" s="12" t="s">
        <v>77</v>
      </c>
      <c r="AW1092" s="12" t="s">
        <v>31</v>
      </c>
      <c r="AX1092" s="12" t="s">
        <v>69</v>
      </c>
      <c r="AY1092" s="154" t="s">
        <v>181</v>
      </c>
    </row>
    <row r="1093" spans="2:65" s="12" customFormat="1" ht="11.25" x14ac:dyDescent="0.2">
      <c r="B1093" s="153"/>
      <c r="D1093" s="138" t="s">
        <v>330</v>
      </c>
      <c r="E1093" s="154" t="s">
        <v>19</v>
      </c>
      <c r="F1093" s="155" t="s">
        <v>2465</v>
      </c>
      <c r="H1093" s="154" t="s">
        <v>19</v>
      </c>
      <c r="I1093" s="156"/>
      <c r="L1093" s="153"/>
      <c r="M1093" s="157"/>
      <c r="T1093" s="158"/>
      <c r="AT1093" s="154" t="s">
        <v>330</v>
      </c>
      <c r="AU1093" s="154" t="s">
        <v>79</v>
      </c>
      <c r="AV1093" s="12" t="s">
        <v>77</v>
      </c>
      <c r="AW1093" s="12" t="s">
        <v>31</v>
      </c>
      <c r="AX1093" s="12" t="s">
        <v>69</v>
      </c>
      <c r="AY1093" s="154" t="s">
        <v>181</v>
      </c>
    </row>
    <row r="1094" spans="2:65" s="13" customFormat="1" ht="11.25" x14ac:dyDescent="0.2">
      <c r="B1094" s="159"/>
      <c r="D1094" s="138" t="s">
        <v>330</v>
      </c>
      <c r="E1094" s="160" t="s">
        <v>19</v>
      </c>
      <c r="F1094" s="161" t="s">
        <v>2570</v>
      </c>
      <c r="H1094" s="162">
        <v>0.4</v>
      </c>
      <c r="I1094" s="163"/>
      <c r="L1094" s="159"/>
      <c r="M1094" s="164"/>
      <c r="T1094" s="165"/>
      <c r="AT1094" s="160" t="s">
        <v>330</v>
      </c>
      <c r="AU1094" s="160" t="s">
        <v>79</v>
      </c>
      <c r="AV1094" s="13" t="s">
        <v>79</v>
      </c>
      <c r="AW1094" s="13" t="s">
        <v>31</v>
      </c>
      <c r="AX1094" s="13" t="s">
        <v>69</v>
      </c>
      <c r="AY1094" s="160" t="s">
        <v>181</v>
      </c>
    </row>
    <row r="1095" spans="2:65" s="12" customFormat="1" ht="11.25" x14ac:dyDescent="0.2">
      <c r="B1095" s="153"/>
      <c r="D1095" s="138" t="s">
        <v>330</v>
      </c>
      <c r="E1095" s="154" t="s">
        <v>19</v>
      </c>
      <c r="F1095" s="155" t="s">
        <v>913</v>
      </c>
      <c r="H1095" s="154" t="s">
        <v>19</v>
      </c>
      <c r="I1095" s="156"/>
      <c r="L1095" s="153"/>
      <c r="M1095" s="157"/>
      <c r="T1095" s="158"/>
      <c r="AT1095" s="154" t="s">
        <v>330</v>
      </c>
      <c r="AU1095" s="154" t="s">
        <v>79</v>
      </c>
      <c r="AV1095" s="12" t="s">
        <v>77</v>
      </c>
      <c r="AW1095" s="12" t="s">
        <v>31</v>
      </c>
      <c r="AX1095" s="12" t="s">
        <v>69</v>
      </c>
      <c r="AY1095" s="154" t="s">
        <v>181</v>
      </c>
    </row>
    <row r="1096" spans="2:65" s="13" customFormat="1" ht="11.25" x14ac:dyDescent="0.2">
      <c r="B1096" s="159"/>
      <c r="D1096" s="138" t="s">
        <v>330</v>
      </c>
      <c r="E1096" s="160" t="s">
        <v>19</v>
      </c>
      <c r="F1096" s="161" t="s">
        <v>2571</v>
      </c>
      <c r="H1096" s="162">
        <v>0.25</v>
      </c>
      <c r="I1096" s="163"/>
      <c r="L1096" s="159"/>
      <c r="M1096" s="164"/>
      <c r="T1096" s="165"/>
      <c r="AT1096" s="160" t="s">
        <v>330</v>
      </c>
      <c r="AU1096" s="160" t="s">
        <v>79</v>
      </c>
      <c r="AV1096" s="13" t="s">
        <v>79</v>
      </c>
      <c r="AW1096" s="13" t="s">
        <v>31</v>
      </c>
      <c r="AX1096" s="13" t="s">
        <v>69</v>
      </c>
      <c r="AY1096" s="160" t="s">
        <v>181</v>
      </c>
    </row>
    <row r="1097" spans="2:65" s="14" customFormat="1" ht="11.25" x14ac:dyDescent="0.2">
      <c r="B1097" s="166"/>
      <c r="D1097" s="138" t="s">
        <v>330</v>
      </c>
      <c r="E1097" s="167" t="s">
        <v>19</v>
      </c>
      <c r="F1097" s="168" t="s">
        <v>333</v>
      </c>
      <c r="H1097" s="169">
        <v>0.65</v>
      </c>
      <c r="I1097" s="170"/>
      <c r="L1097" s="166"/>
      <c r="M1097" s="171"/>
      <c r="T1097" s="172"/>
      <c r="AT1097" s="167" t="s">
        <v>330</v>
      </c>
      <c r="AU1097" s="167" t="s">
        <v>79</v>
      </c>
      <c r="AV1097" s="14" t="s">
        <v>187</v>
      </c>
      <c r="AW1097" s="14" t="s">
        <v>31</v>
      </c>
      <c r="AX1097" s="14" t="s">
        <v>77</v>
      </c>
      <c r="AY1097" s="167" t="s">
        <v>181</v>
      </c>
    </row>
    <row r="1098" spans="2:65" s="1" customFormat="1" ht="16.5" customHeight="1" x14ac:dyDescent="0.2">
      <c r="B1098" s="32"/>
      <c r="C1098" s="125" t="s">
        <v>814</v>
      </c>
      <c r="D1098" s="125" t="s">
        <v>182</v>
      </c>
      <c r="E1098" s="126" t="s">
        <v>2572</v>
      </c>
      <c r="F1098" s="127" t="s">
        <v>2573</v>
      </c>
      <c r="G1098" s="128" t="s">
        <v>636</v>
      </c>
      <c r="H1098" s="129">
        <v>105</v>
      </c>
      <c r="I1098" s="130"/>
      <c r="J1098" s="131">
        <f>ROUND(I1098*H1098,2)</f>
        <v>0</v>
      </c>
      <c r="K1098" s="127" t="s">
        <v>186</v>
      </c>
      <c r="L1098" s="32"/>
      <c r="M1098" s="132" t="s">
        <v>19</v>
      </c>
      <c r="N1098" s="133" t="s">
        <v>40</v>
      </c>
      <c r="P1098" s="134">
        <f>O1098*H1098</f>
        <v>0</v>
      </c>
      <c r="Q1098" s="134">
        <v>0</v>
      </c>
      <c r="R1098" s="134">
        <f>Q1098*H1098</f>
        <v>0</v>
      </c>
      <c r="S1098" s="134">
        <v>0</v>
      </c>
      <c r="T1098" s="135">
        <f>S1098*H1098</f>
        <v>0</v>
      </c>
      <c r="AR1098" s="136" t="s">
        <v>187</v>
      </c>
      <c r="AT1098" s="136" t="s">
        <v>182</v>
      </c>
      <c r="AU1098" s="136" t="s">
        <v>79</v>
      </c>
      <c r="AY1098" s="17" t="s">
        <v>181</v>
      </c>
      <c r="BE1098" s="137">
        <f>IF(N1098="základní",J1098,0)</f>
        <v>0</v>
      </c>
      <c r="BF1098" s="137">
        <f>IF(N1098="snížená",J1098,0)</f>
        <v>0</v>
      </c>
      <c r="BG1098" s="137">
        <f>IF(N1098="zákl. přenesená",J1098,0)</f>
        <v>0</v>
      </c>
      <c r="BH1098" s="137">
        <f>IF(N1098="sníž. přenesená",J1098,0)</f>
        <v>0</v>
      </c>
      <c r="BI1098" s="137">
        <f>IF(N1098="nulová",J1098,0)</f>
        <v>0</v>
      </c>
      <c r="BJ1098" s="17" t="s">
        <v>77</v>
      </c>
      <c r="BK1098" s="137">
        <f>ROUND(I1098*H1098,2)</f>
        <v>0</v>
      </c>
      <c r="BL1098" s="17" t="s">
        <v>187</v>
      </c>
      <c r="BM1098" s="136" t="s">
        <v>1426</v>
      </c>
    </row>
    <row r="1099" spans="2:65" s="1" customFormat="1" ht="78" x14ac:dyDescent="0.2">
      <c r="B1099" s="32"/>
      <c r="D1099" s="138" t="s">
        <v>214</v>
      </c>
      <c r="F1099" s="139" t="s">
        <v>2574</v>
      </c>
      <c r="I1099" s="140"/>
      <c r="L1099" s="32"/>
      <c r="M1099" s="141"/>
      <c r="T1099" s="53"/>
      <c r="AT1099" s="17" t="s">
        <v>214</v>
      </c>
      <c r="AU1099" s="17" t="s">
        <v>79</v>
      </c>
    </row>
    <row r="1100" spans="2:65" s="12" customFormat="1" ht="11.25" x14ac:dyDescent="0.2">
      <c r="B1100" s="153"/>
      <c r="D1100" s="138" t="s">
        <v>330</v>
      </c>
      <c r="E1100" s="154" t="s">
        <v>19</v>
      </c>
      <c r="F1100" s="155" t="s">
        <v>2575</v>
      </c>
      <c r="H1100" s="154" t="s">
        <v>19</v>
      </c>
      <c r="I1100" s="156"/>
      <c r="L1100" s="153"/>
      <c r="M1100" s="157"/>
      <c r="T1100" s="158"/>
      <c r="AT1100" s="154" t="s">
        <v>330</v>
      </c>
      <c r="AU1100" s="154" t="s">
        <v>79</v>
      </c>
      <c r="AV1100" s="12" t="s">
        <v>77</v>
      </c>
      <c r="AW1100" s="12" t="s">
        <v>31</v>
      </c>
      <c r="AX1100" s="12" t="s">
        <v>69</v>
      </c>
      <c r="AY1100" s="154" t="s">
        <v>181</v>
      </c>
    </row>
    <row r="1101" spans="2:65" s="13" customFormat="1" ht="11.25" x14ac:dyDescent="0.2">
      <c r="B1101" s="159"/>
      <c r="D1101" s="138" t="s">
        <v>330</v>
      </c>
      <c r="E1101" s="160" t="s">
        <v>19</v>
      </c>
      <c r="F1101" s="161" t="s">
        <v>2576</v>
      </c>
      <c r="H1101" s="162">
        <v>75</v>
      </c>
      <c r="I1101" s="163"/>
      <c r="L1101" s="159"/>
      <c r="M1101" s="164"/>
      <c r="T1101" s="165"/>
      <c r="AT1101" s="160" t="s">
        <v>330</v>
      </c>
      <c r="AU1101" s="160" t="s">
        <v>79</v>
      </c>
      <c r="AV1101" s="13" t="s">
        <v>79</v>
      </c>
      <c r="AW1101" s="13" t="s">
        <v>31</v>
      </c>
      <c r="AX1101" s="13" t="s">
        <v>69</v>
      </c>
      <c r="AY1101" s="160" t="s">
        <v>181</v>
      </c>
    </row>
    <row r="1102" spans="2:65" s="13" customFormat="1" ht="11.25" x14ac:dyDescent="0.2">
      <c r="B1102" s="159"/>
      <c r="D1102" s="138" t="s">
        <v>330</v>
      </c>
      <c r="E1102" s="160" t="s">
        <v>19</v>
      </c>
      <c r="F1102" s="161" t="s">
        <v>2577</v>
      </c>
      <c r="H1102" s="162">
        <v>30</v>
      </c>
      <c r="I1102" s="163"/>
      <c r="L1102" s="159"/>
      <c r="M1102" s="164"/>
      <c r="T1102" s="165"/>
      <c r="AT1102" s="160" t="s">
        <v>330</v>
      </c>
      <c r="AU1102" s="160" t="s">
        <v>79</v>
      </c>
      <c r="AV1102" s="13" t="s">
        <v>79</v>
      </c>
      <c r="AW1102" s="13" t="s">
        <v>31</v>
      </c>
      <c r="AX1102" s="13" t="s">
        <v>69</v>
      </c>
      <c r="AY1102" s="160" t="s">
        <v>181</v>
      </c>
    </row>
    <row r="1103" spans="2:65" s="14" customFormat="1" ht="11.25" x14ac:dyDescent="0.2">
      <c r="B1103" s="166"/>
      <c r="D1103" s="138" t="s">
        <v>330</v>
      </c>
      <c r="E1103" s="167" t="s">
        <v>19</v>
      </c>
      <c r="F1103" s="168" t="s">
        <v>333</v>
      </c>
      <c r="H1103" s="169">
        <v>105</v>
      </c>
      <c r="I1103" s="170"/>
      <c r="L1103" s="166"/>
      <c r="M1103" s="171"/>
      <c r="T1103" s="172"/>
      <c r="AT1103" s="167" t="s">
        <v>330</v>
      </c>
      <c r="AU1103" s="167" t="s">
        <v>79</v>
      </c>
      <c r="AV1103" s="14" t="s">
        <v>187</v>
      </c>
      <c r="AW1103" s="14" t="s">
        <v>31</v>
      </c>
      <c r="AX1103" s="14" t="s">
        <v>77</v>
      </c>
      <c r="AY1103" s="167" t="s">
        <v>181</v>
      </c>
    </row>
    <row r="1104" spans="2:65" s="1" customFormat="1" ht="16.5" customHeight="1" x14ac:dyDescent="0.2">
      <c r="B1104" s="32"/>
      <c r="C1104" s="125" t="s">
        <v>1429</v>
      </c>
      <c r="D1104" s="125" t="s">
        <v>182</v>
      </c>
      <c r="E1104" s="126" t="s">
        <v>2578</v>
      </c>
      <c r="F1104" s="127" t="s">
        <v>2579</v>
      </c>
      <c r="G1104" s="128" t="s">
        <v>636</v>
      </c>
      <c r="H1104" s="129">
        <v>1.25</v>
      </c>
      <c r="I1104" s="130"/>
      <c r="J1104" s="131">
        <f>ROUND(I1104*H1104,2)</f>
        <v>0</v>
      </c>
      <c r="K1104" s="127" t="s">
        <v>327</v>
      </c>
      <c r="L1104" s="32"/>
      <c r="M1104" s="132" t="s">
        <v>19</v>
      </c>
      <c r="N1104" s="133" t="s">
        <v>40</v>
      </c>
      <c r="P1104" s="134">
        <f>O1104*H1104</f>
        <v>0</v>
      </c>
      <c r="Q1104" s="134">
        <v>0</v>
      </c>
      <c r="R1104" s="134">
        <f>Q1104*H1104</f>
        <v>0</v>
      </c>
      <c r="S1104" s="134">
        <v>0</v>
      </c>
      <c r="T1104" s="135">
        <f>S1104*H1104</f>
        <v>0</v>
      </c>
      <c r="AR1104" s="136" t="s">
        <v>187</v>
      </c>
      <c r="AT1104" s="136" t="s">
        <v>182</v>
      </c>
      <c r="AU1104" s="136" t="s">
        <v>79</v>
      </c>
      <c r="AY1104" s="17" t="s">
        <v>181</v>
      </c>
      <c r="BE1104" s="137">
        <f>IF(N1104="základní",J1104,0)</f>
        <v>0</v>
      </c>
      <c r="BF1104" s="137">
        <f>IF(N1104="snížená",J1104,0)</f>
        <v>0</v>
      </c>
      <c r="BG1104" s="137">
        <f>IF(N1104="zákl. přenesená",J1104,0)</f>
        <v>0</v>
      </c>
      <c r="BH1104" s="137">
        <f>IF(N1104="sníž. přenesená",J1104,0)</f>
        <v>0</v>
      </c>
      <c r="BI1104" s="137">
        <f>IF(N1104="nulová",J1104,0)</f>
        <v>0</v>
      </c>
      <c r="BJ1104" s="17" t="s">
        <v>77</v>
      </c>
      <c r="BK1104" s="137">
        <f>ROUND(I1104*H1104,2)</f>
        <v>0</v>
      </c>
      <c r="BL1104" s="17" t="s">
        <v>187</v>
      </c>
      <c r="BM1104" s="136" t="s">
        <v>1432</v>
      </c>
    </row>
    <row r="1105" spans="2:65" s="1" customFormat="1" ht="11.25" x14ac:dyDescent="0.2">
      <c r="B1105" s="32"/>
      <c r="D1105" s="151" t="s">
        <v>328</v>
      </c>
      <c r="F1105" s="152" t="s">
        <v>2580</v>
      </c>
      <c r="I1105" s="140"/>
      <c r="L1105" s="32"/>
      <c r="M1105" s="141"/>
      <c r="T1105" s="53"/>
      <c r="AT1105" s="17" t="s">
        <v>328</v>
      </c>
      <c r="AU1105" s="17" t="s">
        <v>79</v>
      </c>
    </row>
    <row r="1106" spans="2:65" s="1" customFormat="1" ht="29.25" x14ac:dyDescent="0.2">
      <c r="B1106" s="32"/>
      <c r="D1106" s="138" t="s">
        <v>214</v>
      </c>
      <c r="F1106" s="139" t="s">
        <v>2456</v>
      </c>
      <c r="I1106" s="140"/>
      <c r="L1106" s="32"/>
      <c r="M1106" s="141"/>
      <c r="T1106" s="53"/>
      <c r="AT1106" s="17" t="s">
        <v>214</v>
      </c>
      <c r="AU1106" s="17" t="s">
        <v>79</v>
      </c>
    </row>
    <row r="1107" spans="2:65" s="12" customFormat="1" ht="11.25" x14ac:dyDescent="0.2">
      <c r="B1107" s="153"/>
      <c r="D1107" s="138" t="s">
        <v>330</v>
      </c>
      <c r="E1107" s="154" t="s">
        <v>19</v>
      </c>
      <c r="F1107" s="155" t="s">
        <v>2539</v>
      </c>
      <c r="H1107" s="154" t="s">
        <v>19</v>
      </c>
      <c r="I1107" s="156"/>
      <c r="L1107" s="153"/>
      <c r="M1107" s="157"/>
      <c r="T1107" s="158"/>
      <c r="AT1107" s="154" t="s">
        <v>330</v>
      </c>
      <c r="AU1107" s="154" t="s">
        <v>79</v>
      </c>
      <c r="AV1107" s="12" t="s">
        <v>77</v>
      </c>
      <c r="AW1107" s="12" t="s">
        <v>31</v>
      </c>
      <c r="AX1107" s="12" t="s">
        <v>69</v>
      </c>
      <c r="AY1107" s="154" t="s">
        <v>181</v>
      </c>
    </row>
    <row r="1108" spans="2:65" s="12" customFormat="1" ht="11.25" x14ac:dyDescent="0.2">
      <c r="B1108" s="153"/>
      <c r="D1108" s="138" t="s">
        <v>330</v>
      </c>
      <c r="E1108" s="154" t="s">
        <v>19</v>
      </c>
      <c r="F1108" s="155" t="s">
        <v>2465</v>
      </c>
      <c r="H1108" s="154" t="s">
        <v>19</v>
      </c>
      <c r="I1108" s="156"/>
      <c r="L1108" s="153"/>
      <c r="M1108" s="157"/>
      <c r="T1108" s="158"/>
      <c r="AT1108" s="154" t="s">
        <v>330</v>
      </c>
      <c r="AU1108" s="154" t="s">
        <v>79</v>
      </c>
      <c r="AV1108" s="12" t="s">
        <v>77</v>
      </c>
      <c r="AW1108" s="12" t="s">
        <v>31</v>
      </c>
      <c r="AX1108" s="12" t="s">
        <v>69</v>
      </c>
      <c r="AY1108" s="154" t="s">
        <v>181</v>
      </c>
    </row>
    <row r="1109" spans="2:65" s="13" customFormat="1" ht="11.25" x14ac:dyDescent="0.2">
      <c r="B1109" s="159"/>
      <c r="D1109" s="138" t="s">
        <v>330</v>
      </c>
      <c r="E1109" s="160" t="s">
        <v>19</v>
      </c>
      <c r="F1109" s="161" t="s">
        <v>2581</v>
      </c>
      <c r="H1109" s="162">
        <v>1.25</v>
      </c>
      <c r="I1109" s="163"/>
      <c r="L1109" s="159"/>
      <c r="M1109" s="164"/>
      <c r="T1109" s="165"/>
      <c r="AT1109" s="160" t="s">
        <v>330</v>
      </c>
      <c r="AU1109" s="160" t="s">
        <v>79</v>
      </c>
      <c r="AV1109" s="13" t="s">
        <v>79</v>
      </c>
      <c r="AW1109" s="13" t="s">
        <v>31</v>
      </c>
      <c r="AX1109" s="13" t="s">
        <v>69</v>
      </c>
      <c r="AY1109" s="160" t="s">
        <v>181</v>
      </c>
    </row>
    <row r="1110" spans="2:65" s="14" customFormat="1" ht="11.25" x14ac:dyDescent="0.2">
      <c r="B1110" s="166"/>
      <c r="D1110" s="138" t="s">
        <v>330</v>
      </c>
      <c r="E1110" s="167" t="s">
        <v>19</v>
      </c>
      <c r="F1110" s="168" t="s">
        <v>333</v>
      </c>
      <c r="H1110" s="169">
        <v>1.25</v>
      </c>
      <c r="I1110" s="170"/>
      <c r="L1110" s="166"/>
      <c r="M1110" s="171"/>
      <c r="T1110" s="172"/>
      <c r="AT1110" s="167" t="s">
        <v>330</v>
      </c>
      <c r="AU1110" s="167" t="s">
        <v>79</v>
      </c>
      <c r="AV1110" s="14" t="s">
        <v>187</v>
      </c>
      <c r="AW1110" s="14" t="s">
        <v>31</v>
      </c>
      <c r="AX1110" s="14" t="s">
        <v>77</v>
      </c>
      <c r="AY1110" s="167" t="s">
        <v>181</v>
      </c>
    </row>
    <row r="1111" spans="2:65" s="1" customFormat="1" ht="16.5" customHeight="1" x14ac:dyDescent="0.2">
      <c r="B1111" s="32"/>
      <c r="C1111" s="125" t="s">
        <v>821</v>
      </c>
      <c r="D1111" s="125" t="s">
        <v>182</v>
      </c>
      <c r="E1111" s="126" t="s">
        <v>2582</v>
      </c>
      <c r="F1111" s="127" t="s">
        <v>2583</v>
      </c>
      <c r="G1111" s="128" t="s">
        <v>636</v>
      </c>
      <c r="H1111" s="129">
        <v>1.25</v>
      </c>
      <c r="I1111" s="130"/>
      <c r="J1111" s="131">
        <f>ROUND(I1111*H1111,2)</f>
        <v>0</v>
      </c>
      <c r="K1111" s="127" t="s">
        <v>327</v>
      </c>
      <c r="L1111" s="32"/>
      <c r="M1111" s="132" t="s">
        <v>19</v>
      </c>
      <c r="N1111" s="133" t="s">
        <v>40</v>
      </c>
      <c r="P1111" s="134">
        <f>O1111*H1111</f>
        <v>0</v>
      </c>
      <c r="Q1111" s="134">
        <v>0</v>
      </c>
      <c r="R1111" s="134">
        <f>Q1111*H1111</f>
        <v>0</v>
      </c>
      <c r="S1111" s="134">
        <v>0</v>
      </c>
      <c r="T1111" s="135">
        <f>S1111*H1111</f>
        <v>0</v>
      </c>
      <c r="AR1111" s="136" t="s">
        <v>187</v>
      </c>
      <c r="AT1111" s="136" t="s">
        <v>182</v>
      </c>
      <c r="AU1111" s="136" t="s">
        <v>79</v>
      </c>
      <c r="AY1111" s="17" t="s">
        <v>181</v>
      </c>
      <c r="BE1111" s="137">
        <f>IF(N1111="základní",J1111,0)</f>
        <v>0</v>
      </c>
      <c r="BF1111" s="137">
        <f>IF(N1111="snížená",J1111,0)</f>
        <v>0</v>
      </c>
      <c r="BG1111" s="137">
        <f>IF(N1111="zákl. přenesená",J1111,0)</f>
        <v>0</v>
      </c>
      <c r="BH1111" s="137">
        <f>IF(N1111="sníž. přenesená",J1111,0)</f>
        <v>0</v>
      </c>
      <c r="BI1111" s="137">
        <f>IF(N1111="nulová",J1111,0)</f>
        <v>0</v>
      </c>
      <c r="BJ1111" s="17" t="s">
        <v>77</v>
      </c>
      <c r="BK1111" s="137">
        <f>ROUND(I1111*H1111,2)</f>
        <v>0</v>
      </c>
      <c r="BL1111" s="17" t="s">
        <v>187</v>
      </c>
      <c r="BM1111" s="136" t="s">
        <v>1439</v>
      </c>
    </row>
    <row r="1112" spans="2:65" s="1" customFormat="1" ht="11.25" x14ac:dyDescent="0.2">
      <c r="B1112" s="32"/>
      <c r="D1112" s="151" t="s">
        <v>328</v>
      </c>
      <c r="F1112" s="152" t="s">
        <v>2584</v>
      </c>
      <c r="I1112" s="140"/>
      <c r="L1112" s="32"/>
      <c r="M1112" s="141"/>
      <c r="T1112" s="53"/>
      <c r="AT1112" s="17" t="s">
        <v>328</v>
      </c>
      <c r="AU1112" s="17" t="s">
        <v>79</v>
      </c>
    </row>
    <row r="1113" spans="2:65" s="1" customFormat="1" ht="29.25" x14ac:dyDescent="0.2">
      <c r="B1113" s="32"/>
      <c r="D1113" s="138" t="s">
        <v>214</v>
      </c>
      <c r="F1113" s="139" t="s">
        <v>2456</v>
      </c>
      <c r="I1113" s="140"/>
      <c r="L1113" s="32"/>
      <c r="M1113" s="141"/>
      <c r="T1113" s="53"/>
      <c r="AT1113" s="17" t="s">
        <v>214</v>
      </c>
      <c r="AU1113" s="17" t="s">
        <v>79</v>
      </c>
    </row>
    <row r="1114" spans="2:65" s="12" customFormat="1" ht="11.25" x14ac:dyDescent="0.2">
      <c r="B1114" s="153"/>
      <c r="D1114" s="138" t="s">
        <v>330</v>
      </c>
      <c r="E1114" s="154" t="s">
        <v>19</v>
      </c>
      <c r="F1114" s="155" t="s">
        <v>2539</v>
      </c>
      <c r="H1114" s="154" t="s">
        <v>19</v>
      </c>
      <c r="I1114" s="156"/>
      <c r="L1114" s="153"/>
      <c r="M1114" s="157"/>
      <c r="T1114" s="158"/>
      <c r="AT1114" s="154" t="s">
        <v>330</v>
      </c>
      <c r="AU1114" s="154" t="s">
        <v>79</v>
      </c>
      <c r="AV1114" s="12" t="s">
        <v>77</v>
      </c>
      <c r="AW1114" s="12" t="s">
        <v>31</v>
      </c>
      <c r="AX1114" s="12" t="s">
        <v>69</v>
      </c>
      <c r="AY1114" s="154" t="s">
        <v>181</v>
      </c>
    </row>
    <row r="1115" spans="2:65" s="12" customFormat="1" ht="11.25" x14ac:dyDescent="0.2">
      <c r="B1115" s="153"/>
      <c r="D1115" s="138" t="s">
        <v>330</v>
      </c>
      <c r="E1115" s="154" t="s">
        <v>19</v>
      </c>
      <c r="F1115" s="155" t="s">
        <v>2465</v>
      </c>
      <c r="H1115" s="154" t="s">
        <v>19</v>
      </c>
      <c r="I1115" s="156"/>
      <c r="L1115" s="153"/>
      <c r="M1115" s="157"/>
      <c r="T1115" s="158"/>
      <c r="AT1115" s="154" t="s">
        <v>330</v>
      </c>
      <c r="AU1115" s="154" t="s">
        <v>79</v>
      </c>
      <c r="AV1115" s="12" t="s">
        <v>77</v>
      </c>
      <c r="AW1115" s="12" t="s">
        <v>31</v>
      </c>
      <c r="AX1115" s="12" t="s">
        <v>69</v>
      </c>
      <c r="AY1115" s="154" t="s">
        <v>181</v>
      </c>
    </row>
    <row r="1116" spans="2:65" s="13" customFormat="1" ht="11.25" x14ac:dyDescent="0.2">
      <c r="B1116" s="159"/>
      <c r="D1116" s="138" t="s">
        <v>330</v>
      </c>
      <c r="E1116" s="160" t="s">
        <v>19</v>
      </c>
      <c r="F1116" s="161" t="s">
        <v>2585</v>
      </c>
      <c r="H1116" s="162">
        <v>1</v>
      </c>
      <c r="I1116" s="163"/>
      <c r="L1116" s="159"/>
      <c r="M1116" s="164"/>
      <c r="T1116" s="165"/>
      <c r="AT1116" s="160" t="s">
        <v>330</v>
      </c>
      <c r="AU1116" s="160" t="s">
        <v>79</v>
      </c>
      <c r="AV1116" s="13" t="s">
        <v>79</v>
      </c>
      <c r="AW1116" s="13" t="s">
        <v>31</v>
      </c>
      <c r="AX1116" s="13" t="s">
        <v>69</v>
      </c>
      <c r="AY1116" s="160" t="s">
        <v>181</v>
      </c>
    </row>
    <row r="1117" spans="2:65" s="13" customFormat="1" ht="11.25" x14ac:dyDescent="0.2">
      <c r="B1117" s="159"/>
      <c r="D1117" s="138" t="s">
        <v>330</v>
      </c>
      <c r="E1117" s="160" t="s">
        <v>19</v>
      </c>
      <c r="F1117" s="161" t="s">
        <v>2586</v>
      </c>
      <c r="H1117" s="162">
        <v>0.25</v>
      </c>
      <c r="I1117" s="163"/>
      <c r="L1117" s="159"/>
      <c r="M1117" s="164"/>
      <c r="T1117" s="165"/>
      <c r="AT1117" s="160" t="s">
        <v>330</v>
      </c>
      <c r="AU1117" s="160" t="s">
        <v>79</v>
      </c>
      <c r="AV1117" s="13" t="s">
        <v>79</v>
      </c>
      <c r="AW1117" s="13" t="s">
        <v>31</v>
      </c>
      <c r="AX1117" s="13" t="s">
        <v>69</v>
      </c>
      <c r="AY1117" s="160" t="s">
        <v>181</v>
      </c>
    </row>
    <row r="1118" spans="2:65" s="14" customFormat="1" ht="11.25" x14ac:dyDescent="0.2">
      <c r="B1118" s="166"/>
      <c r="D1118" s="138" t="s">
        <v>330</v>
      </c>
      <c r="E1118" s="167" t="s">
        <v>19</v>
      </c>
      <c r="F1118" s="168" t="s">
        <v>333</v>
      </c>
      <c r="H1118" s="169">
        <v>1.25</v>
      </c>
      <c r="I1118" s="170"/>
      <c r="L1118" s="166"/>
      <c r="M1118" s="171"/>
      <c r="T1118" s="172"/>
      <c r="AT1118" s="167" t="s">
        <v>330</v>
      </c>
      <c r="AU1118" s="167" t="s">
        <v>79</v>
      </c>
      <c r="AV1118" s="14" t="s">
        <v>187</v>
      </c>
      <c r="AW1118" s="14" t="s">
        <v>31</v>
      </c>
      <c r="AX1118" s="14" t="s">
        <v>77</v>
      </c>
      <c r="AY1118" s="167" t="s">
        <v>181</v>
      </c>
    </row>
    <row r="1119" spans="2:65" s="1" customFormat="1" ht="16.5" customHeight="1" x14ac:dyDescent="0.2">
      <c r="B1119" s="32"/>
      <c r="C1119" s="125" t="s">
        <v>1442</v>
      </c>
      <c r="D1119" s="125" t="s">
        <v>182</v>
      </c>
      <c r="E1119" s="126" t="s">
        <v>961</v>
      </c>
      <c r="F1119" s="127" t="s">
        <v>962</v>
      </c>
      <c r="G1119" s="128" t="s">
        <v>636</v>
      </c>
      <c r="H1119" s="129">
        <v>2.48</v>
      </c>
      <c r="I1119" s="130"/>
      <c r="J1119" s="131">
        <f>ROUND(I1119*H1119,2)</f>
        <v>0</v>
      </c>
      <c r="K1119" s="127" t="s">
        <v>327</v>
      </c>
      <c r="L1119" s="32"/>
      <c r="M1119" s="132" t="s">
        <v>19</v>
      </c>
      <c r="N1119" s="133" t="s">
        <v>40</v>
      </c>
      <c r="P1119" s="134">
        <f>O1119*H1119</f>
        <v>0</v>
      </c>
      <c r="Q1119" s="134">
        <v>0</v>
      </c>
      <c r="R1119" s="134">
        <f>Q1119*H1119</f>
        <v>0</v>
      </c>
      <c r="S1119" s="134">
        <v>0</v>
      </c>
      <c r="T1119" s="135">
        <f>S1119*H1119</f>
        <v>0</v>
      </c>
      <c r="AR1119" s="136" t="s">
        <v>187</v>
      </c>
      <c r="AT1119" s="136" t="s">
        <v>182</v>
      </c>
      <c r="AU1119" s="136" t="s">
        <v>79</v>
      </c>
      <c r="AY1119" s="17" t="s">
        <v>181</v>
      </c>
      <c r="BE1119" s="137">
        <f>IF(N1119="základní",J1119,0)</f>
        <v>0</v>
      </c>
      <c r="BF1119" s="137">
        <f>IF(N1119="snížená",J1119,0)</f>
        <v>0</v>
      </c>
      <c r="BG1119" s="137">
        <f>IF(N1119="zákl. přenesená",J1119,0)</f>
        <v>0</v>
      </c>
      <c r="BH1119" s="137">
        <f>IF(N1119="sníž. přenesená",J1119,0)</f>
        <v>0</v>
      </c>
      <c r="BI1119" s="137">
        <f>IF(N1119="nulová",J1119,0)</f>
        <v>0</v>
      </c>
      <c r="BJ1119" s="17" t="s">
        <v>77</v>
      </c>
      <c r="BK1119" s="137">
        <f>ROUND(I1119*H1119,2)</f>
        <v>0</v>
      </c>
      <c r="BL1119" s="17" t="s">
        <v>187</v>
      </c>
      <c r="BM1119" s="136" t="s">
        <v>1445</v>
      </c>
    </row>
    <row r="1120" spans="2:65" s="1" customFormat="1" ht="11.25" x14ac:dyDescent="0.2">
      <c r="B1120" s="32"/>
      <c r="D1120" s="151" t="s">
        <v>328</v>
      </c>
      <c r="F1120" s="152" t="s">
        <v>964</v>
      </c>
      <c r="I1120" s="140"/>
      <c r="L1120" s="32"/>
      <c r="M1120" s="141"/>
      <c r="T1120" s="53"/>
      <c r="AT1120" s="17" t="s">
        <v>328</v>
      </c>
      <c r="AU1120" s="17" t="s">
        <v>79</v>
      </c>
    </row>
    <row r="1121" spans="2:65" s="1" customFormat="1" ht="19.5" x14ac:dyDescent="0.2">
      <c r="B1121" s="32"/>
      <c r="D1121" s="138" t="s">
        <v>214</v>
      </c>
      <c r="F1121" s="139" t="s">
        <v>965</v>
      </c>
      <c r="I1121" s="140"/>
      <c r="L1121" s="32"/>
      <c r="M1121" s="141"/>
      <c r="T1121" s="53"/>
      <c r="AT1121" s="17" t="s">
        <v>214</v>
      </c>
      <c r="AU1121" s="17" t="s">
        <v>79</v>
      </c>
    </row>
    <row r="1122" spans="2:65" s="12" customFormat="1" ht="11.25" x14ac:dyDescent="0.2">
      <c r="B1122" s="153"/>
      <c r="D1122" s="138" t="s">
        <v>330</v>
      </c>
      <c r="E1122" s="154" t="s">
        <v>19</v>
      </c>
      <c r="F1122" s="155" t="s">
        <v>2587</v>
      </c>
      <c r="H1122" s="154" t="s">
        <v>19</v>
      </c>
      <c r="I1122" s="156"/>
      <c r="L1122" s="153"/>
      <c r="M1122" s="157"/>
      <c r="T1122" s="158"/>
      <c r="AT1122" s="154" t="s">
        <v>330</v>
      </c>
      <c r="AU1122" s="154" t="s">
        <v>79</v>
      </c>
      <c r="AV1122" s="12" t="s">
        <v>77</v>
      </c>
      <c r="AW1122" s="12" t="s">
        <v>31</v>
      </c>
      <c r="AX1122" s="12" t="s">
        <v>69</v>
      </c>
      <c r="AY1122" s="154" t="s">
        <v>181</v>
      </c>
    </row>
    <row r="1123" spans="2:65" s="12" customFormat="1" ht="11.25" x14ac:dyDescent="0.2">
      <c r="B1123" s="153"/>
      <c r="D1123" s="138" t="s">
        <v>330</v>
      </c>
      <c r="E1123" s="154" t="s">
        <v>19</v>
      </c>
      <c r="F1123" s="155" t="s">
        <v>2588</v>
      </c>
      <c r="H1123" s="154" t="s">
        <v>19</v>
      </c>
      <c r="I1123" s="156"/>
      <c r="L1123" s="153"/>
      <c r="M1123" s="157"/>
      <c r="T1123" s="158"/>
      <c r="AT1123" s="154" t="s">
        <v>330</v>
      </c>
      <c r="AU1123" s="154" t="s">
        <v>79</v>
      </c>
      <c r="AV1123" s="12" t="s">
        <v>77</v>
      </c>
      <c r="AW1123" s="12" t="s">
        <v>31</v>
      </c>
      <c r="AX1123" s="12" t="s">
        <v>69</v>
      </c>
      <c r="AY1123" s="154" t="s">
        <v>181</v>
      </c>
    </row>
    <row r="1124" spans="2:65" s="12" customFormat="1" ht="11.25" x14ac:dyDescent="0.2">
      <c r="B1124" s="153"/>
      <c r="D1124" s="138" t="s">
        <v>330</v>
      </c>
      <c r="E1124" s="154" t="s">
        <v>19</v>
      </c>
      <c r="F1124" s="155" t="s">
        <v>2462</v>
      </c>
      <c r="H1124" s="154" t="s">
        <v>19</v>
      </c>
      <c r="I1124" s="156"/>
      <c r="L1124" s="153"/>
      <c r="M1124" s="157"/>
      <c r="T1124" s="158"/>
      <c r="AT1124" s="154" t="s">
        <v>330</v>
      </c>
      <c r="AU1124" s="154" t="s">
        <v>79</v>
      </c>
      <c r="AV1124" s="12" t="s">
        <v>77</v>
      </c>
      <c r="AW1124" s="12" t="s">
        <v>31</v>
      </c>
      <c r="AX1124" s="12" t="s">
        <v>69</v>
      </c>
      <c r="AY1124" s="154" t="s">
        <v>181</v>
      </c>
    </row>
    <row r="1125" spans="2:65" s="13" customFormat="1" ht="11.25" x14ac:dyDescent="0.2">
      <c r="B1125" s="159"/>
      <c r="D1125" s="138" t="s">
        <v>330</v>
      </c>
      <c r="E1125" s="160" t="s">
        <v>19</v>
      </c>
      <c r="F1125" s="161" t="s">
        <v>2589</v>
      </c>
      <c r="H1125" s="162">
        <v>1.08</v>
      </c>
      <c r="I1125" s="163"/>
      <c r="L1125" s="159"/>
      <c r="M1125" s="164"/>
      <c r="T1125" s="165"/>
      <c r="AT1125" s="160" t="s">
        <v>330</v>
      </c>
      <c r="AU1125" s="160" t="s">
        <v>79</v>
      </c>
      <c r="AV1125" s="13" t="s">
        <v>79</v>
      </c>
      <c r="AW1125" s="13" t="s">
        <v>31</v>
      </c>
      <c r="AX1125" s="13" t="s">
        <v>69</v>
      </c>
      <c r="AY1125" s="160" t="s">
        <v>181</v>
      </c>
    </row>
    <row r="1126" spans="2:65" s="13" customFormat="1" ht="11.25" x14ac:dyDescent="0.2">
      <c r="B1126" s="159"/>
      <c r="D1126" s="138" t="s">
        <v>330</v>
      </c>
      <c r="E1126" s="160" t="s">
        <v>19</v>
      </c>
      <c r="F1126" s="161" t="s">
        <v>2590</v>
      </c>
      <c r="H1126" s="162">
        <v>1.4</v>
      </c>
      <c r="I1126" s="163"/>
      <c r="L1126" s="159"/>
      <c r="M1126" s="164"/>
      <c r="T1126" s="165"/>
      <c r="AT1126" s="160" t="s">
        <v>330</v>
      </c>
      <c r="AU1126" s="160" t="s">
        <v>79</v>
      </c>
      <c r="AV1126" s="13" t="s">
        <v>79</v>
      </c>
      <c r="AW1126" s="13" t="s">
        <v>31</v>
      </c>
      <c r="AX1126" s="13" t="s">
        <v>69</v>
      </c>
      <c r="AY1126" s="160" t="s">
        <v>181</v>
      </c>
    </row>
    <row r="1127" spans="2:65" s="14" customFormat="1" ht="11.25" x14ac:dyDescent="0.2">
      <c r="B1127" s="166"/>
      <c r="D1127" s="138" t="s">
        <v>330</v>
      </c>
      <c r="E1127" s="167" t="s">
        <v>19</v>
      </c>
      <c r="F1127" s="168" t="s">
        <v>333</v>
      </c>
      <c r="H1127" s="169">
        <v>2.48</v>
      </c>
      <c r="I1127" s="170"/>
      <c r="L1127" s="166"/>
      <c r="M1127" s="171"/>
      <c r="T1127" s="172"/>
      <c r="AT1127" s="167" t="s">
        <v>330</v>
      </c>
      <c r="AU1127" s="167" t="s">
        <v>79</v>
      </c>
      <c r="AV1127" s="14" t="s">
        <v>187</v>
      </c>
      <c r="AW1127" s="14" t="s">
        <v>31</v>
      </c>
      <c r="AX1127" s="14" t="s">
        <v>77</v>
      </c>
      <c r="AY1127" s="167" t="s">
        <v>181</v>
      </c>
    </row>
    <row r="1128" spans="2:65" s="1" customFormat="1" ht="21.75" customHeight="1" x14ac:dyDescent="0.2">
      <c r="B1128" s="32"/>
      <c r="C1128" s="125" t="s">
        <v>829</v>
      </c>
      <c r="D1128" s="125" t="s">
        <v>182</v>
      </c>
      <c r="E1128" s="126" t="s">
        <v>969</v>
      </c>
      <c r="F1128" s="127" t="s">
        <v>970</v>
      </c>
      <c r="G1128" s="128" t="s">
        <v>636</v>
      </c>
      <c r="H1128" s="129">
        <v>6.98</v>
      </c>
      <c r="I1128" s="130"/>
      <c r="J1128" s="131">
        <f>ROUND(I1128*H1128,2)</f>
        <v>0</v>
      </c>
      <c r="K1128" s="127" t="s">
        <v>327</v>
      </c>
      <c r="L1128" s="32"/>
      <c r="M1128" s="132" t="s">
        <v>19</v>
      </c>
      <c r="N1128" s="133" t="s">
        <v>40</v>
      </c>
      <c r="P1128" s="134">
        <f>O1128*H1128</f>
        <v>0</v>
      </c>
      <c r="Q1128" s="134">
        <v>0</v>
      </c>
      <c r="R1128" s="134">
        <f>Q1128*H1128</f>
        <v>0</v>
      </c>
      <c r="S1128" s="134">
        <v>0</v>
      </c>
      <c r="T1128" s="135">
        <f>S1128*H1128</f>
        <v>0</v>
      </c>
      <c r="AR1128" s="136" t="s">
        <v>187</v>
      </c>
      <c r="AT1128" s="136" t="s">
        <v>182</v>
      </c>
      <c r="AU1128" s="136" t="s">
        <v>79</v>
      </c>
      <c r="AY1128" s="17" t="s">
        <v>181</v>
      </c>
      <c r="BE1128" s="137">
        <f>IF(N1128="základní",J1128,0)</f>
        <v>0</v>
      </c>
      <c r="BF1128" s="137">
        <f>IF(N1128="snížená",J1128,0)</f>
        <v>0</v>
      </c>
      <c r="BG1128" s="137">
        <f>IF(N1128="zákl. přenesená",J1128,0)</f>
        <v>0</v>
      </c>
      <c r="BH1128" s="137">
        <f>IF(N1128="sníž. přenesená",J1128,0)</f>
        <v>0</v>
      </c>
      <c r="BI1128" s="137">
        <f>IF(N1128="nulová",J1128,0)</f>
        <v>0</v>
      </c>
      <c r="BJ1128" s="17" t="s">
        <v>77</v>
      </c>
      <c r="BK1128" s="137">
        <f>ROUND(I1128*H1128,2)</f>
        <v>0</v>
      </c>
      <c r="BL1128" s="17" t="s">
        <v>187</v>
      </c>
      <c r="BM1128" s="136" t="s">
        <v>1448</v>
      </c>
    </row>
    <row r="1129" spans="2:65" s="1" customFormat="1" ht="11.25" x14ac:dyDescent="0.2">
      <c r="B1129" s="32"/>
      <c r="D1129" s="151" t="s">
        <v>328</v>
      </c>
      <c r="F1129" s="152" t="s">
        <v>972</v>
      </c>
      <c r="I1129" s="140"/>
      <c r="L1129" s="32"/>
      <c r="M1129" s="141"/>
      <c r="T1129" s="53"/>
      <c r="AT1129" s="17" t="s">
        <v>328</v>
      </c>
      <c r="AU1129" s="17" t="s">
        <v>79</v>
      </c>
    </row>
    <row r="1130" spans="2:65" s="1" customFormat="1" ht="19.5" x14ac:dyDescent="0.2">
      <c r="B1130" s="32"/>
      <c r="D1130" s="138" t="s">
        <v>214</v>
      </c>
      <c r="F1130" s="139" t="s">
        <v>965</v>
      </c>
      <c r="I1130" s="140"/>
      <c r="L1130" s="32"/>
      <c r="M1130" s="141"/>
      <c r="T1130" s="53"/>
      <c r="AT1130" s="17" t="s">
        <v>214</v>
      </c>
      <c r="AU1130" s="17" t="s">
        <v>79</v>
      </c>
    </row>
    <row r="1131" spans="2:65" s="12" customFormat="1" ht="11.25" x14ac:dyDescent="0.2">
      <c r="B1131" s="153"/>
      <c r="D1131" s="138" t="s">
        <v>330</v>
      </c>
      <c r="E1131" s="154" t="s">
        <v>19</v>
      </c>
      <c r="F1131" s="155" t="s">
        <v>2587</v>
      </c>
      <c r="H1131" s="154" t="s">
        <v>19</v>
      </c>
      <c r="I1131" s="156"/>
      <c r="L1131" s="153"/>
      <c r="M1131" s="157"/>
      <c r="T1131" s="158"/>
      <c r="AT1131" s="154" t="s">
        <v>330</v>
      </c>
      <c r="AU1131" s="154" t="s">
        <v>79</v>
      </c>
      <c r="AV1131" s="12" t="s">
        <v>77</v>
      </c>
      <c r="AW1131" s="12" t="s">
        <v>31</v>
      </c>
      <c r="AX1131" s="12" t="s">
        <v>69</v>
      </c>
      <c r="AY1131" s="154" t="s">
        <v>181</v>
      </c>
    </row>
    <row r="1132" spans="2:65" s="12" customFormat="1" ht="11.25" x14ac:dyDescent="0.2">
      <c r="B1132" s="153"/>
      <c r="D1132" s="138" t="s">
        <v>330</v>
      </c>
      <c r="E1132" s="154" t="s">
        <v>19</v>
      </c>
      <c r="F1132" s="155" t="s">
        <v>2588</v>
      </c>
      <c r="H1132" s="154" t="s">
        <v>19</v>
      </c>
      <c r="I1132" s="156"/>
      <c r="L1132" s="153"/>
      <c r="M1132" s="157"/>
      <c r="T1132" s="158"/>
      <c r="AT1132" s="154" t="s">
        <v>330</v>
      </c>
      <c r="AU1132" s="154" t="s">
        <v>79</v>
      </c>
      <c r="AV1132" s="12" t="s">
        <v>77</v>
      </c>
      <c r="AW1132" s="12" t="s">
        <v>31</v>
      </c>
      <c r="AX1132" s="12" t="s">
        <v>69</v>
      </c>
      <c r="AY1132" s="154" t="s">
        <v>181</v>
      </c>
    </row>
    <row r="1133" spans="2:65" s="12" customFormat="1" ht="11.25" x14ac:dyDescent="0.2">
      <c r="B1133" s="153"/>
      <c r="D1133" s="138" t="s">
        <v>330</v>
      </c>
      <c r="E1133" s="154" t="s">
        <v>19</v>
      </c>
      <c r="F1133" s="155" t="s">
        <v>2462</v>
      </c>
      <c r="H1133" s="154" t="s">
        <v>19</v>
      </c>
      <c r="I1133" s="156"/>
      <c r="L1133" s="153"/>
      <c r="M1133" s="157"/>
      <c r="T1133" s="158"/>
      <c r="AT1133" s="154" t="s">
        <v>330</v>
      </c>
      <c r="AU1133" s="154" t="s">
        <v>79</v>
      </c>
      <c r="AV1133" s="12" t="s">
        <v>77</v>
      </c>
      <c r="AW1133" s="12" t="s">
        <v>31</v>
      </c>
      <c r="AX1133" s="12" t="s">
        <v>69</v>
      </c>
      <c r="AY1133" s="154" t="s">
        <v>181</v>
      </c>
    </row>
    <row r="1134" spans="2:65" s="13" customFormat="1" ht="11.25" x14ac:dyDescent="0.2">
      <c r="B1134" s="159"/>
      <c r="D1134" s="138" t="s">
        <v>330</v>
      </c>
      <c r="E1134" s="160" t="s">
        <v>19</v>
      </c>
      <c r="F1134" s="161" t="s">
        <v>2591</v>
      </c>
      <c r="H1134" s="162">
        <v>1.02</v>
      </c>
      <c r="I1134" s="163"/>
      <c r="L1134" s="159"/>
      <c r="M1134" s="164"/>
      <c r="T1134" s="165"/>
      <c r="AT1134" s="160" t="s">
        <v>330</v>
      </c>
      <c r="AU1134" s="160" t="s">
        <v>79</v>
      </c>
      <c r="AV1134" s="13" t="s">
        <v>79</v>
      </c>
      <c r="AW1134" s="13" t="s">
        <v>31</v>
      </c>
      <c r="AX1134" s="13" t="s">
        <v>69</v>
      </c>
      <c r="AY1134" s="160" t="s">
        <v>181</v>
      </c>
    </row>
    <row r="1135" spans="2:65" s="13" customFormat="1" ht="11.25" x14ac:dyDescent="0.2">
      <c r="B1135" s="159"/>
      <c r="D1135" s="138" t="s">
        <v>330</v>
      </c>
      <c r="E1135" s="160" t="s">
        <v>19</v>
      </c>
      <c r="F1135" s="161" t="s">
        <v>2592</v>
      </c>
      <c r="H1135" s="162">
        <v>2.21</v>
      </c>
      <c r="I1135" s="163"/>
      <c r="L1135" s="159"/>
      <c r="M1135" s="164"/>
      <c r="T1135" s="165"/>
      <c r="AT1135" s="160" t="s">
        <v>330</v>
      </c>
      <c r="AU1135" s="160" t="s">
        <v>79</v>
      </c>
      <c r="AV1135" s="13" t="s">
        <v>79</v>
      </c>
      <c r="AW1135" s="13" t="s">
        <v>31</v>
      </c>
      <c r="AX1135" s="13" t="s">
        <v>69</v>
      </c>
      <c r="AY1135" s="160" t="s">
        <v>181</v>
      </c>
    </row>
    <row r="1136" spans="2:65" s="12" customFormat="1" ht="11.25" x14ac:dyDescent="0.2">
      <c r="B1136" s="153"/>
      <c r="D1136" s="138" t="s">
        <v>330</v>
      </c>
      <c r="E1136" s="154" t="s">
        <v>19</v>
      </c>
      <c r="F1136" s="155" t="s">
        <v>913</v>
      </c>
      <c r="H1136" s="154" t="s">
        <v>19</v>
      </c>
      <c r="I1136" s="156"/>
      <c r="L1136" s="153"/>
      <c r="M1136" s="157"/>
      <c r="T1136" s="158"/>
      <c r="AT1136" s="154" t="s">
        <v>330</v>
      </c>
      <c r="AU1136" s="154" t="s">
        <v>79</v>
      </c>
      <c r="AV1136" s="12" t="s">
        <v>77</v>
      </c>
      <c r="AW1136" s="12" t="s">
        <v>31</v>
      </c>
      <c r="AX1136" s="12" t="s">
        <v>69</v>
      </c>
      <c r="AY1136" s="154" t="s">
        <v>181</v>
      </c>
    </row>
    <row r="1137" spans="2:65" s="13" customFormat="1" ht="11.25" x14ac:dyDescent="0.2">
      <c r="B1137" s="159"/>
      <c r="D1137" s="138" t="s">
        <v>330</v>
      </c>
      <c r="E1137" s="160" t="s">
        <v>19</v>
      </c>
      <c r="F1137" s="161" t="s">
        <v>2593</v>
      </c>
      <c r="H1137" s="162">
        <v>0.7</v>
      </c>
      <c r="I1137" s="163"/>
      <c r="L1137" s="159"/>
      <c r="M1137" s="164"/>
      <c r="T1137" s="165"/>
      <c r="AT1137" s="160" t="s">
        <v>330</v>
      </c>
      <c r="AU1137" s="160" t="s">
        <v>79</v>
      </c>
      <c r="AV1137" s="13" t="s">
        <v>79</v>
      </c>
      <c r="AW1137" s="13" t="s">
        <v>31</v>
      </c>
      <c r="AX1137" s="13" t="s">
        <v>69</v>
      </c>
      <c r="AY1137" s="160" t="s">
        <v>181</v>
      </c>
    </row>
    <row r="1138" spans="2:65" s="12" customFormat="1" ht="11.25" x14ac:dyDescent="0.2">
      <c r="B1138" s="153"/>
      <c r="D1138" s="138" t="s">
        <v>330</v>
      </c>
      <c r="E1138" s="154" t="s">
        <v>19</v>
      </c>
      <c r="F1138" s="155" t="s">
        <v>2594</v>
      </c>
      <c r="H1138" s="154" t="s">
        <v>19</v>
      </c>
      <c r="I1138" s="156"/>
      <c r="L1138" s="153"/>
      <c r="M1138" s="157"/>
      <c r="T1138" s="158"/>
      <c r="AT1138" s="154" t="s">
        <v>330</v>
      </c>
      <c r="AU1138" s="154" t="s">
        <v>79</v>
      </c>
      <c r="AV1138" s="12" t="s">
        <v>77</v>
      </c>
      <c r="AW1138" s="12" t="s">
        <v>31</v>
      </c>
      <c r="AX1138" s="12" t="s">
        <v>69</v>
      </c>
      <c r="AY1138" s="154" t="s">
        <v>181</v>
      </c>
    </row>
    <row r="1139" spans="2:65" s="12" customFormat="1" ht="11.25" x14ac:dyDescent="0.2">
      <c r="B1139" s="153"/>
      <c r="D1139" s="138" t="s">
        <v>330</v>
      </c>
      <c r="E1139" s="154" t="s">
        <v>19</v>
      </c>
      <c r="F1139" s="155" t="s">
        <v>2522</v>
      </c>
      <c r="H1139" s="154" t="s">
        <v>19</v>
      </c>
      <c r="I1139" s="156"/>
      <c r="L1139" s="153"/>
      <c r="M1139" s="157"/>
      <c r="T1139" s="158"/>
      <c r="AT1139" s="154" t="s">
        <v>330</v>
      </c>
      <c r="AU1139" s="154" t="s">
        <v>79</v>
      </c>
      <c r="AV1139" s="12" t="s">
        <v>77</v>
      </c>
      <c r="AW1139" s="12" t="s">
        <v>31</v>
      </c>
      <c r="AX1139" s="12" t="s">
        <v>69</v>
      </c>
      <c r="AY1139" s="154" t="s">
        <v>181</v>
      </c>
    </row>
    <row r="1140" spans="2:65" s="13" customFormat="1" ht="11.25" x14ac:dyDescent="0.2">
      <c r="B1140" s="159"/>
      <c r="D1140" s="138" t="s">
        <v>330</v>
      </c>
      <c r="E1140" s="160" t="s">
        <v>19</v>
      </c>
      <c r="F1140" s="161" t="s">
        <v>2595</v>
      </c>
      <c r="H1140" s="162">
        <v>0.6</v>
      </c>
      <c r="I1140" s="163"/>
      <c r="L1140" s="159"/>
      <c r="M1140" s="164"/>
      <c r="T1140" s="165"/>
      <c r="AT1140" s="160" t="s">
        <v>330</v>
      </c>
      <c r="AU1140" s="160" t="s">
        <v>79</v>
      </c>
      <c r="AV1140" s="13" t="s">
        <v>79</v>
      </c>
      <c r="AW1140" s="13" t="s">
        <v>31</v>
      </c>
      <c r="AX1140" s="13" t="s">
        <v>69</v>
      </c>
      <c r="AY1140" s="160" t="s">
        <v>181</v>
      </c>
    </row>
    <row r="1141" spans="2:65" s="13" customFormat="1" ht="11.25" x14ac:dyDescent="0.2">
      <c r="B1141" s="159"/>
      <c r="D1141" s="138" t="s">
        <v>330</v>
      </c>
      <c r="E1141" s="160" t="s">
        <v>19</v>
      </c>
      <c r="F1141" s="161" t="s">
        <v>2596</v>
      </c>
      <c r="H1141" s="162">
        <v>1.1000000000000001</v>
      </c>
      <c r="I1141" s="163"/>
      <c r="L1141" s="159"/>
      <c r="M1141" s="164"/>
      <c r="T1141" s="165"/>
      <c r="AT1141" s="160" t="s">
        <v>330</v>
      </c>
      <c r="AU1141" s="160" t="s">
        <v>79</v>
      </c>
      <c r="AV1141" s="13" t="s">
        <v>79</v>
      </c>
      <c r="AW1141" s="13" t="s">
        <v>31</v>
      </c>
      <c r="AX1141" s="13" t="s">
        <v>69</v>
      </c>
      <c r="AY1141" s="160" t="s">
        <v>181</v>
      </c>
    </row>
    <row r="1142" spans="2:65" s="13" customFormat="1" ht="11.25" x14ac:dyDescent="0.2">
      <c r="B1142" s="159"/>
      <c r="D1142" s="138" t="s">
        <v>330</v>
      </c>
      <c r="E1142" s="160" t="s">
        <v>19</v>
      </c>
      <c r="F1142" s="161" t="s">
        <v>2597</v>
      </c>
      <c r="H1142" s="162">
        <v>1.35</v>
      </c>
      <c r="I1142" s="163"/>
      <c r="L1142" s="159"/>
      <c r="M1142" s="164"/>
      <c r="T1142" s="165"/>
      <c r="AT1142" s="160" t="s">
        <v>330</v>
      </c>
      <c r="AU1142" s="160" t="s">
        <v>79</v>
      </c>
      <c r="AV1142" s="13" t="s">
        <v>79</v>
      </c>
      <c r="AW1142" s="13" t="s">
        <v>31</v>
      </c>
      <c r="AX1142" s="13" t="s">
        <v>69</v>
      </c>
      <c r="AY1142" s="160" t="s">
        <v>181</v>
      </c>
    </row>
    <row r="1143" spans="2:65" s="14" customFormat="1" ht="11.25" x14ac:dyDescent="0.2">
      <c r="B1143" s="166"/>
      <c r="D1143" s="138" t="s">
        <v>330</v>
      </c>
      <c r="E1143" s="167" t="s">
        <v>19</v>
      </c>
      <c r="F1143" s="168" t="s">
        <v>333</v>
      </c>
      <c r="H1143" s="169">
        <v>6.98</v>
      </c>
      <c r="I1143" s="170"/>
      <c r="L1143" s="166"/>
      <c r="M1143" s="171"/>
      <c r="T1143" s="172"/>
      <c r="AT1143" s="167" t="s">
        <v>330</v>
      </c>
      <c r="AU1143" s="167" t="s">
        <v>79</v>
      </c>
      <c r="AV1143" s="14" t="s">
        <v>187</v>
      </c>
      <c r="AW1143" s="14" t="s">
        <v>31</v>
      </c>
      <c r="AX1143" s="14" t="s">
        <v>77</v>
      </c>
      <c r="AY1143" s="167" t="s">
        <v>181</v>
      </c>
    </row>
    <row r="1144" spans="2:65" s="1" customFormat="1" ht="21.75" customHeight="1" x14ac:dyDescent="0.2">
      <c r="B1144" s="32"/>
      <c r="C1144" s="125" t="s">
        <v>1452</v>
      </c>
      <c r="D1144" s="125" t="s">
        <v>182</v>
      </c>
      <c r="E1144" s="126" t="s">
        <v>2598</v>
      </c>
      <c r="F1144" s="127" t="s">
        <v>2599</v>
      </c>
      <c r="G1144" s="128" t="s">
        <v>636</v>
      </c>
      <c r="H1144" s="129">
        <v>4.5199999999999996</v>
      </c>
      <c r="I1144" s="130"/>
      <c r="J1144" s="131">
        <f>ROUND(I1144*H1144,2)</f>
        <v>0</v>
      </c>
      <c r="K1144" s="127" t="s">
        <v>327</v>
      </c>
      <c r="L1144" s="32"/>
      <c r="M1144" s="132" t="s">
        <v>19</v>
      </c>
      <c r="N1144" s="133" t="s">
        <v>40</v>
      </c>
      <c r="P1144" s="134">
        <f>O1144*H1144</f>
        <v>0</v>
      </c>
      <c r="Q1144" s="134">
        <v>0</v>
      </c>
      <c r="R1144" s="134">
        <f>Q1144*H1144</f>
        <v>0</v>
      </c>
      <c r="S1144" s="134">
        <v>0</v>
      </c>
      <c r="T1144" s="135">
        <f>S1144*H1144</f>
        <v>0</v>
      </c>
      <c r="AR1144" s="136" t="s">
        <v>187</v>
      </c>
      <c r="AT1144" s="136" t="s">
        <v>182</v>
      </c>
      <c r="AU1144" s="136" t="s">
        <v>79</v>
      </c>
      <c r="AY1144" s="17" t="s">
        <v>181</v>
      </c>
      <c r="BE1144" s="137">
        <f>IF(N1144="základní",J1144,0)</f>
        <v>0</v>
      </c>
      <c r="BF1144" s="137">
        <f>IF(N1144="snížená",J1144,0)</f>
        <v>0</v>
      </c>
      <c r="BG1144" s="137">
        <f>IF(N1144="zákl. přenesená",J1144,0)</f>
        <v>0</v>
      </c>
      <c r="BH1144" s="137">
        <f>IF(N1144="sníž. přenesená",J1144,0)</f>
        <v>0</v>
      </c>
      <c r="BI1144" s="137">
        <f>IF(N1144="nulová",J1144,0)</f>
        <v>0</v>
      </c>
      <c r="BJ1144" s="17" t="s">
        <v>77</v>
      </c>
      <c r="BK1144" s="137">
        <f>ROUND(I1144*H1144,2)</f>
        <v>0</v>
      </c>
      <c r="BL1144" s="17" t="s">
        <v>187</v>
      </c>
      <c r="BM1144" s="136" t="s">
        <v>1455</v>
      </c>
    </row>
    <row r="1145" spans="2:65" s="1" customFormat="1" ht="11.25" x14ac:dyDescent="0.2">
      <c r="B1145" s="32"/>
      <c r="D1145" s="151" t="s">
        <v>328</v>
      </c>
      <c r="F1145" s="152" t="s">
        <v>2600</v>
      </c>
      <c r="I1145" s="140"/>
      <c r="L1145" s="32"/>
      <c r="M1145" s="141"/>
      <c r="T1145" s="53"/>
      <c r="AT1145" s="17" t="s">
        <v>328</v>
      </c>
      <c r="AU1145" s="17" t="s">
        <v>79</v>
      </c>
    </row>
    <row r="1146" spans="2:65" s="1" customFormat="1" ht="19.5" x14ac:dyDescent="0.2">
      <c r="B1146" s="32"/>
      <c r="D1146" s="138" t="s">
        <v>214</v>
      </c>
      <c r="F1146" s="139" t="s">
        <v>965</v>
      </c>
      <c r="I1146" s="140"/>
      <c r="L1146" s="32"/>
      <c r="M1146" s="141"/>
      <c r="T1146" s="53"/>
      <c r="AT1146" s="17" t="s">
        <v>214</v>
      </c>
      <c r="AU1146" s="17" t="s">
        <v>79</v>
      </c>
    </row>
    <row r="1147" spans="2:65" s="12" customFormat="1" ht="11.25" x14ac:dyDescent="0.2">
      <c r="B1147" s="153"/>
      <c r="D1147" s="138" t="s">
        <v>330</v>
      </c>
      <c r="E1147" s="154" t="s">
        <v>19</v>
      </c>
      <c r="F1147" s="155" t="s">
        <v>2587</v>
      </c>
      <c r="H1147" s="154" t="s">
        <v>19</v>
      </c>
      <c r="I1147" s="156"/>
      <c r="L1147" s="153"/>
      <c r="M1147" s="157"/>
      <c r="T1147" s="158"/>
      <c r="AT1147" s="154" t="s">
        <v>330</v>
      </c>
      <c r="AU1147" s="154" t="s">
        <v>79</v>
      </c>
      <c r="AV1147" s="12" t="s">
        <v>77</v>
      </c>
      <c r="AW1147" s="12" t="s">
        <v>31</v>
      </c>
      <c r="AX1147" s="12" t="s">
        <v>69</v>
      </c>
      <c r="AY1147" s="154" t="s">
        <v>181</v>
      </c>
    </row>
    <row r="1148" spans="2:65" s="12" customFormat="1" ht="11.25" x14ac:dyDescent="0.2">
      <c r="B1148" s="153"/>
      <c r="D1148" s="138" t="s">
        <v>330</v>
      </c>
      <c r="E1148" s="154" t="s">
        <v>19</v>
      </c>
      <c r="F1148" s="155" t="s">
        <v>2588</v>
      </c>
      <c r="H1148" s="154" t="s">
        <v>19</v>
      </c>
      <c r="I1148" s="156"/>
      <c r="L1148" s="153"/>
      <c r="M1148" s="157"/>
      <c r="T1148" s="158"/>
      <c r="AT1148" s="154" t="s">
        <v>330</v>
      </c>
      <c r="AU1148" s="154" t="s">
        <v>79</v>
      </c>
      <c r="AV1148" s="12" t="s">
        <v>77</v>
      </c>
      <c r="AW1148" s="12" t="s">
        <v>31</v>
      </c>
      <c r="AX1148" s="12" t="s">
        <v>69</v>
      </c>
      <c r="AY1148" s="154" t="s">
        <v>181</v>
      </c>
    </row>
    <row r="1149" spans="2:65" s="12" customFormat="1" ht="11.25" x14ac:dyDescent="0.2">
      <c r="B1149" s="153"/>
      <c r="D1149" s="138" t="s">
        <v>330</v>
      </c>
      <c r="E1149" s="154" t="s">
        <v>19</v>
      </c>
      <c r="F1149" s="155" t="s">
        <v>2465</v>
      </c>
      <c r="H1149" s="154" t="s">
        <v>19</v>
      </c>
      <c r="I1149" s="156"/>
      <c r="L1149" s="153"/>
      <c r="M1149" s="157"/>
      <c r="T1149" s="158"/>
      <c r="AT1149" s="154" t="s">
        <v>330</v>
      </c>
      <c r="AU1149" s="154" t="s">
        <v>79</v>
      </c>
      <c r="AV1149" s="12" t="s">
        <v>77</v>
      </c>
      <c r="AW1149" s="12" t="s">
        <v>31</v>
      </c>
      <c r="AX1149" s="12" t="s">
        <v>69</v>
      </c>
      <c r="AY1149" s="154" t="s">
        <v>181</v>
      </c>
    </row>
    <row r="1150" spans="2:65" s="13" customFormat="1" ht="11.25" x14ac:dyDescent="0.2">
      <c r="B1150" s="159"/>
      <c r="D1150" s="138" t="s">
        <v>330</v>
      </c>
      <c r="E1150" s="160" t="s">
        <v>19</v>
      </c>
      <c r="F1150" s="161" t="s">
        <v>2601</v>
      </c>
      <c r="H1150" s="162">
        <v>0.82</v>
      </c>
      <c r="I1150" s="163"/>
      <c r="L1150" s="159"/>
      <c r="M1150" s="164"/>
      <c r="T1150" s="165"/>
      <c r="AT1150" s="160" t="s">
        <v>330</v>
      </c>
      <c r="AU1150" s="160" t="s">
        <v>79</v>
      </c>
      <c r="AV1150" s="13" t="s">
        <v>79</v>
      </c>
      <c r="AW1150" s="13" t="s">
        <v>31</v>
      </c>
      <c r="AX1150" s="13" t="s">
        <v>69</v>
      </c>
      <c r="AY1150" s="160" t="s">
        <v>181</v>
      </c>
    </row>
    <row r="1151" spans="2:65" s="13" customFormat="1" ht="11.25" x14ac:dyDescent="0.2">
      <c r="B1151" s="159"/>
      <c r="D1151" s="138" t="s">
        <v>330</v>
      </c>
      <c r="E1151" s="160" t="s">
        <v>19</v>
      </c>
      <c r="F1151" s="161" t="s">
        <v>2602</v>
      </c>
      <c r="H1151" s="162">
        <v>0.9</v>
      </c>
      <c r="I1151" s="163"/>
      <c r="L1151" s="159"/>
      <c r="M1151" s="164"/>
      <c r="T1151" s="165"/>
      <c r="AT1151" s="160" t="s">
        <v>330</v>
      </c>
      <c r="AU1151" s="160" t="s">
        <v>79</v>
      </c>
      <c r="AV1151" s="13" t="s">
        <v>79</v>
      </c>
      <c r="AW1151" s="13" t="s">
        <v>31</v>
      </c>
      <c r="AX1151" s="13" t="s">
        <v>69</v>
      </c>
      <c r="AY1151" s="160" t="s">
        <v>181</v>
      </c>
    </row>
    <row r="1152" spans="2:65" s="13" customFormat="1" ht="11.25" x14ac:dyDescent="0.2">
      <c r="B1152" s="159"/>
      <c r="D1152" s="138" t="s">
        <v>330</v>
      </c>
      <c r="E1152" s="160" t="s">
        <v>19</v>
      </c>
      <c r="F1152" s="161" t="s">
        <v>2603</v>
      </c>
      <c r="H1152" s="162">
        <v>1.84</v>
      </c>
      <c r="I1152" s="163"/>
      <c r="L1152" s="159"/>
      <c r="M1152" s="164"/>
      <c r="T1152" s="165"/>
      <c r="AT1152" s="160" t="s">
        <v>330</v>
      </c>
      <c r="AU1152" s="160" t="s">
        <v>79</v>
      </c>
      <c r="AV1152" s="13" t="s">
        <v>79</v>
      </c>
      <c r="AW1152" s="13" t="s">
        <v>31</v>
      </c>
      <c r="AX1152" s="13" t="s">
        <v>69</v>
      </c>
      <c r="AY1152" s="160" t="s">
        <v>181</v>
      </c>
    </row>
    <row r="1153" spans="2:65" s="12" customFormat="1" ht="11.25" x14ac:dyDescent="0.2">
      <c r="B1153" s="153"/>
      <c r="D1153" s="138" t="s">
        <v>330</v>
      </c>
      <c r="E1153" s="154" t="s">
        <v>19</v>
      </c>
      <c r="F1153" s="155" t="s">
        <v>913</v>
      </c>
      <c r="H1153" s="154" t="s">
        <v>19</v>
      </c>
      <c r="I1153" s="156"/>
      <c r="L1153" s="153"/>
      <c r="M1153" s="157"/>
      <c r="T1153" s="158"/>
      <c r="AT1153" s="154" t="s">
        <v>330</v>
      </c>
      <c r="AU1153" s="154" t="s">
        <v>79</v>
      </c>
      <c r="AV1153" s="12" t="s">
        <v>77</v>
      </c>
      <c r="AW1153" s="12" t="s">
        <v>31</v>
      </c>
      <c r="AX1153" s="12" t="s">
        <v>69</v>
      </c>
      <c r="AY1153" s="154" t="s">
        <v>181</v>
      </c>
    </row>
    <row r="1154" spans="2:65" s="13" customFormat="1" ht="11.25" x14ac:dyDescent="0.2">
      <c r="B1154" s="159"/>
      <c r="D1154" s="138" t="s">
        <v>330</v>
      </c>
      <c r="E1154" s="160" t="s">
        <v>19</v>
      </c>
      <c r="F1154" s="161" t="s">
        <v>2604</v>
      </c>
      <c r="H1154" s="162">
        <v>0.96</v>
      </c>
      <c r="I1154" s="163"/>
      <c r="L1154" s="159"/>
      <c r="M1154" s="164"/>
      <c r="T1154" s="165"/>
      <c r="AT1154" s="160" t="s">
        <v>330</v>
      </c>
      <c r="AU1154" s="160" t="s">
        <v>79</v>
      </c>
      <c r="AV1154" s="13" t="s">
        <v>79</v>
      </c>
      <c r="AW1154" s="13" t="s">
        <v>31</v>
      </c>
      <c r="AX1154" s="13" t="s">
        <v>69</v>
      </c>
      <c r="AY1154" s="160" t="s">
        <v>181</v>
      </c>
    </row>
    <row r="1155" spans="2:65" s="14" customFormat="1" ht="11.25" x14ac:dyDescent="0.2">
      <c r="B1155" s="166"/>
      <c r="D1155" s="138" t="s">
        <v>330</v>
      </c>
      <c r="E1155" s="167" t="s">
        <v>19</v>
      </c>
      <c r="F1155" s="168" t="s">
        <v>333</v>
      </c>
      <c r="H1155" s="169">
        <v>4.5199999999999996</v>
      </c>
      <c r="I1155" s="170"/>
      <c r="L1155" s="166"/>
      <c r="M1155" s="171"/>
      <c r="T1155" s="172"/>
      <c r="AT1155" s="167" t="s">
        <v>330</v>
      </c>
      <c r="AU1155" s="167" t="s">
        <v>79</v>
      </c>
      <c r="AV1155" s="14" t="s">
        <v>187</v>
      </c>
      <c r="AW1155" s="14" t="s">
        <v>31</v>
      </c>
      <c r="AX1155" s="14" t="s">
        <v>77</v>
      </c>
      <c r="AY1155" s="167" t="s">
        <v>181</v>
      </c>
    </row>
    <row r="1156" spans="2:65" s="1" customFormat="1" ht="21.75" customHeight="1" x14ac:dyDescent="0.2">
      <c r="B1156" s="32"/>
      <c r="C1156" s="125" t="s">
        <v>836</v>
      </c>
      <c r="D1156" s="125" t="s">
        <v>182</v>
      </c>
      <c r="E1156" s="126" t="s">
        <v>2605</v>
      </c>
      <c r="F1156" s="127" t="s">
        <v>2606</v>
      </c>
      <c r="G1156" s="128" t="s">
        <v>636</v>
      </c>
      <c r="H1156" s="129">
        <v>0.5</v>
      </c>
      <c r="I1156" s="130"/>
      <c r="J1156" s="131">
        <f>ROUND(I1156*H1156,2)</f>
        <v>0</v>
      </c>
      <c r="K1156" s="127" t="s">
        <v>327</v>
      </c>
      <c r="L1156" s="32"/>
      <c r="M1156" s="132" t="s">
        <v>19</v>
      </c>
      <c r="N1156" s="133" t="s">
        <v>40</v>
      </c>
      <c r="P1156" s="134">
        <f>O1156*H1156</f>
        <v>0</v>
      </c>
      <c r="Q1156" s="134">
        <v>0</v>
      </c>
      <c r="R1156" s="134">
        <f>Q1156*H1156</f>
        <v>0</v>
      </c>
      <c r="S1156" s="134">
        <v>0</v>
      </c>
      <c r="T1156" s="135">
        <f>S1156*H1156</f>
        <v>0</v>
      </c>
      <c r="AR1156" s="136" t="s">
        <v>187</v>
      </c>
      <c r="AT1156" s="136" t="s">
        <v>182</v>
      </c>
      <c r="AU1156" s="136" t="s">
        <v>79</v>
      </c>
      <c r="AY1156" s="17" t="s">
        <v>181</v>
      </c>
      <c r="BE1156" s="137">
        <f>IF(N1156="základní",J1156,0)</f>
        <v>0</v>
      </c>
      <c r="BF1156" s="137">
        <f>IF(N1156="snížená",J1156,0)</f>
        <v>0</v>
      </c>
      <c r="BG1156" s="137">
        <f>IF(N1156="zákl. přenesená",J1156,0)</f>
        <v>0</v>
      </c>
      <c r="BH1156" s="137">
        <f>IF(N1156="sníž. přenesená",J1156,0)</f>
        <v>0</v>
      </c>
      <c r="BI1156" s="137">
        <f>IF(N1156="nulová",J1156,0)</f>
        <v>0</v>
      </c>
      <c r="BJ1156" s="17" t="s">
        <v>77</v>
      </c>
      <c r="BK1156" s="137">
        <f>ROUND(I1156*H1156,2)</f>
        <v>0</v>
      </c>
      <c r="BL1156" s="17" t="s">
        <v>187</v>
      </c>
      <c r="BM1156" s="136" t="s">
        <v>1460</v>
      </c>
    </row>
    <row r="1157" spans="2:65" s="1" customFormat="1" ht="11.25" x14ac:dyDescent="0.2">
      <c r="B1157" s="32"/>
      <c r="D1157" s="151" t="s">
        <v>328</v>
      </c>
      <c r="F1157" s="152" t="s">
        <v>2607</v>
      </c>
      <c r="I1157" s="140"/>
      <c r="L1157" s="32"/>
      <c r="M1157" s="141"/>
      <c r="T1157" s="53"/>
      <c r="AT1157" s="17" t="s">
        <v>328</v>
      </c>
      <c r="AU1157" s="17" t="s">
        <v>79</v>
      </c>
    </row>
    <row r="1158" spans="2:65" s="1" customFormat="1" ht="19.5" x14ac:dyDescent="0.2">
      <c r="B1158" s="32"/>
      <c r="D1158" s="138" t="s">
        <v>214</v>
      </c>
      <c r="F1158" s="139" t="s">
        <v>965</v>
      </c>
      <c r="I1158" s="140"/>
      <c r="L1158" s="32"/>
      <c r="M1158" s="141"/>
      <c r="T1158" s="53"/>
      <c r="AT1158" s="17" t="s">
        <v>214</v>
      </c>
      <c r="AU1158" s="17" t="s">
        <v>79</v>
      </c>
    </row>
    <row r="1159" spans="2:65" s="12" customFormat="1" ht="11.25" x14ac:dyDescent="0.2">
      <c r="B1159" s="153"/>
      <c r="D1159" s="138" t="s">
        <v>330</v>
      </c>
      <c r="E1159" s="154" t="s">
        <v>19</v>
      </c>
      <c r="F1159" s="155" t="s">
        <v>2587</v>
      </c>
      <c r="H1159" s="154" t="s">
        <v>19</v>
      </c>
      <c r="I1159" s="156"/>
      <c r="L1159" s="153"/>
      <c r="M1159" s="157"/>
      <c r="T1159" s="158"/>
      <c r="AT1159" s="154" t="s">
        <v>330</v>
      </c>
      <c r="AU1159" s="154" t="s">
        <v>79</v>
      </c>
      <c r="AV1159" s="12" t="s">
        <v>77</v>
      </c>
      <c r="AW1159" s="12" t="s">
        <v>31</v>
      </c>
      <c r="AX1159" s="12" t="s">
        <v>69</v>
      </c>
      <c r="AY1159" s="154" t="s">
        <v>181</v>
      </c>
    </row>
    <row r="1160" spans="2:65" s="12" customFormat="1" ht="11.25" x14ac:dyDescent="0.2">
      <c r="B1160" s="153"/>
      <c r="D1160" s="138" t="s">
        <v>330</v>
      </c>
      <c r="E1160" s="154" t="s">
        <v>19</v>
      </c>
      <c r="F1160" s="155" t="s">
        <v>2588</v>
      </c>
      <c r="H1160" s="154" t="s">
        <v>19</v>
      </c>
      <c r="I1160" s="156"/>
      <c r="L1160" s="153"/>
      <c r="M1160" s="157"/>
      <c r="T1160" s="158"/>
      <c r="AT1160" s="154" t="s">
        <v>330</v>
      </c>
      <c r="AU1160" s="154" t="s">
        <v>79</v>
      </c>
      <c r="AV1160" s="12" t="s">
        <v>77</v>
      </c>
      <c r="AW1160" s="12" t="s">
        <v>31</v>
      </c>
      <c r="AX1160" s="12" t="s">
        <v>69</v>
      </c>
      <c r="AY1160" s="154" t="s">
        <v>181</v>
      </c>
    </row>
    <row r="1161" spans="2:65" s="12" customFormat="1" ht="11.25" x14ac:dyDescent="0.2">
      <c r="B1161" s="153"/>
      <c r="D1161" s="138" t="s">
        <v>330</v>
      </c>
      <c r="E1161" s="154" t="s">
        <v>19</v>
      </c>
      <c r="F1161" s="155" t="s">
        <v>913</v>
      </c>
      <c r="H1161" s="154" t="s">
        <v>19</v>
      </c>
      <c r="I1161" s="156"/>
      <c r="L1161" s="153"/>
      <c r="M1161" s="157"/>
      <c r="T1161" s="158"/>
      <c r="AT1161" s="154" t="s">
        <v>330</v>
      </c>
      <c r="AU1161" s="154" t="s">
        <v>79</v>
      </c>
      <c r="AV1161" s="12" t="s">
        <v>77</v>
      </c>
      <c r="AW1161" s="12" t="s">
        <v>31</v>
      </c>
      <c r="AX1161" s="12" t="s">
        <v>69</v>
      </c>
      <c r="AY1161" s="154" t="s">
        <v>181</v>
      </c>
    </row>
    <row r="1162" spans="2:65" s="13" customFormat="1" ht="11.25" x14ac:dyDescent="0.2">
      <c r="B1162" s="159"/>
      <c r="D1162" s="138" t="s">
        <v>330</v>
      </c>
      <c r="E1162" s="160" t="s">
        <v>19</v>
      </c>
      <c r="F1162" s="161" t="s">
        <v>2608</v>
      </c>
      <c r="H1162" s="162">
        <v>0.5</v>
      </c>
      <c r="I1162" s="163"/>
      <c r="L1162" s="159"/>
      <c r="M1162" s="164"/>
      <c r="T1162" s="165"/>
      <c r="AT1162" s="160" t="s">
        <v>330</v>
      </c>
      <c r="AU1162" s="160" t="s">
        <v>79</v>
      </c>
      <c r="AV1162" s="13" t="s">
        <v>79</v>
      </c>
      <c r="AW1162" s="13" t="s">
        <v>31</v>
      </c>
      <c r="AX1162" s="13" t="s">
        <v>69</v>
      </c>
      <c r="AY1162" s="160" t="s">
        <v>181</v>
      </c>
    </row>
    <row r="1163" spans="2:65" s="14" customFormat="1" ht="11.25" x14ac:dyDescent="0.2">
      <c r="B1163" s="166"/>
      <c r="D1163" s="138" t="s">
        <v>330</v>
      </c>
      <c r="E1163" s="167" t="s">
        <v>19</v>
      </c>
      <c r="F1163" s="168" t="s">
        <v>333</v>
      </c>
      <c r="H1163" s="169">
        <v>0.5</v>
      </c>
      <c r="I1163" s="170"/>
      <c r="L1163" s="166"/>
      <c r="M1163" s="171"/>
      <c r="T1163" s="172"/>
      <c r="AT1163" s="167" t="s">
        <v>330</v>
      </c>
      <c r="AU1163" s="167" t="s">
        <v>79</v>
      </c>
      <c r="AV1163" s="14" t="s">
        <v>187</v>
      </c>
      <c r="AW1163" s="14" t="s">
        <v>31</v>
      </c>
      <c r="AX1163" s="14" t="s">
        <v>77</v>
      </c>
      <c r="AY1163" s="167" t="s">
        <v>181</v>
      </c>
    </row>
    <row r="1164" spans="2:65" s="1" customFormat="1" ht="16.5" customHeight="1" x14ac:dyDescent="0.2">
      <c r="B1164" s="32"/>
      <c r="C1164" s="125" t="s">
        <v>2609</v>
      </c>
      <c r="D1164" s="125" t="s">
        <v>182</v>
      </c>
      <c r="E1164" s="126" t="s">
        <v>2610</v>
      </c>
      <c r="F1164" s="127" t="s">
        <v>2611</v>
      </c>
      <c r="G1164" s="128" t="s">
        <v>510</v>
      </c>
      <c r="H1164" s="129">
        <v>301.56</v>
      </c>
      <c r="I1164" s="130"/>
      <c r="J1164" s="131">
        <f>ROUND(I1164*H1164,2)</f>
        <v>0</v>
      </c>
      <c r="K1164" s="127" t="s">
        <v>327</v>
      </c>
      <c r="L1164" s="32"/>
      <c r="M1164" s="132" t="s">
        <v>19</v>
      </c>
      <c r="N1164" s="133" t="s">
        <v>40</v>
      </c>
      <c r="P1164" s="134">
        <f>O1164*H1164</f>
        <v>0</v>
      </c>
      <c r="Q1164" s="134">
        <v>0</v>
      </c>
      <c r="R1164" s="134">
        <f>Q1164*H1164</f>
        <v>0</v>
      </c>
      <c r="S1164" s="134">
        <v>0</v>
      </c>
      <c r="T1164" s="135">
        <f>S1164*H1164</f>
        <v>0</v>
      </c>
      <c r="AR1164" s="136" t="s">
        <v>187</v>
      </c>
      <c r="AT1164" s="136" t="s">
        <v>182</v>
      </c>
      <c r="AU1164" s="136" t="s">
        <v>79</v>
      </c>
      <c r="AY1164" s="17" t="s">
        <v>181</v>
      </c>
      <c r="BE1164" s="137">
        <f>IF(N1164="základní",J1164,0)</f>
        <v>0</v>
      </c>
      <c r="BF1164" s="137">
        <f>IF(N1164="snížená",J1164,0)</f>
        <v>0</v>
      </c>
      <c r="BG1164" s="137">
        <f>IF(N1164="zákl. přenesená",J1164,0)</f>
        <v>0</v>
      </c>
      <c r="BH1164" s="137">
        <f>IF(N1164="sníž. přenesená",J1164,0)</f>
        <v>0</v>
      </c>
      <c r="BI1164" s="137">
        <f>IF(N1164="nulová",J1164,0)</f>
        <v>0</v>
      </c>
      <c r="BJ1164" s="17" t="s">
        <v>77</v>
      </c>
      <c r="BK1164" s="137">
        <f>ROUND(I1164*H1164,2)</f>
        <v>0</v>
      </c>
      <c r="BL1164" s="17" t="s">
        <v>187</v>
      </c>
      <c r="BM1164" s="136" t="s">
        <v>2612</v>
      </c>
    </row>
    <row r="1165" spans="2:65" s="1" customFormat="1" ht="11.25" x14ac:dyDescent="0.2">
      <c r="B1165" s="32"/>
      <c r="D1165" s="151" t="s">
        <v>328</v>
      </c>
      <c r="F1165" s="152" t="s">
        <v>2613</v>
      </c>
      <c r="I1165" s="140"/>
      <c r="L1165" s="32"/>
      <c r="M1165" s="141"/>
      <c r="T1165" s="53"/>
      <c r="AT1165" s="17" t="s">
        <v>328</v>
      </c>
      <c r="AU1165" s="17" t="s">
        <v>79</v>
      </c>
    </row>
    <row r="1166" spans="2:65" s="12" customFormat="1" ht="11.25" x14ac:dyDescent="0.2">
      <c r="B1166" s="153"/>
      <c r="D1166" s="138" t="s">
        <v>330</v>
      </c>
      <c r="E1166" s="154" t="s">
        <v>19</v>
      </c>
      <c r="F1166" s="155" t="s">
        <v>2614</v>
      </c>
      <c r="H1166" s="154" t="s">
        <v>19</v>
      </c>
      <c r="I1166" s="156"/>
      <c r="L1166" s="153"/>
      <c r="M1166" s="157"/>
      <c r="T1166" s="158"/>
      <c r="AT1166" s="154" t="s">
        <v>330</v>
      </c>
      <c r="AU1166" s="154" t="s">
        <v>79</v>
      </c>
      <c r="AV1166" s="12" t="s">
        <v>77</v>
      </c>
      <c r="AW1166" s="12" t="s">
        <v>31</v>
      </c>
      <c r="AX1166" s="12" t="s">
        <v>69</v>
      </c>
      <c r="AY1166" s="154" t="s">
        <v>181</v>
      </c>
    </row>
    <row r="1167" spans="2:65" s="13" customFormat="1" ht="11.25" x14ac:dyDescent="0.2">
      <c r="B1167" s="159"/>
      <c r="D1167" s="138" t="s">
        <v>330</v>
      </c>
      <c r="E1167" s="160" t="s">
        <v>19</v>
      </c>
      <c r="F1167" s="161" t="s">
        <v>2615</v>
      </c>
      <c r="H1167" s="162">
        <v>35</v>
      </c>
      <c r="I1167" s="163"/>
      <c r="L1167" s="159"/>
      <c r="M1167" s="164"/>
      <c r="T1167" s="165"/>
      <c r="AT1167" s="160" t="s">
        <v>330</v>
      </c>
      <c r="AU1167" s="160" t="s">
        <v>79</v>
      </c>
      <c r="AV1167" s="13" t="s">
        <v>79</v>
      </c>
      <c r="AW1167" s="13" t="s">
        <v>31</v>
      </c>
      <c r="AX1167" s="13" t="s">
        <v>69</v>
      </c>
      <c r="AY1167" s="160" t="s">
        <v>181</v>
      </c>
    </row>
    <row r="1168" spans="2:65" s="13" customFormat="1" ht="11.25" x14ac:dyDescent="0.2">
      <c r="B1168" s="159"/>
      <c r="D1168" s="138" t="s">
        <v>330</v>
      </c>
      <c r="E1168" s="160" t="s">
        <v>19</v>
      </c>
      <c r="F1168" s="161" t="s">
        <v>2616</v>
      </c>
      <c r="H1168" s="162">
        <v>109.8</v>
      </c>
      <c r="I1168" s="163"/>
      <c r="L1168" s="159"/>
      <c r="M1168" s="164"/>
      <c r="T1168" s="165"/>
      <c r="AT1168" s="160" t="s">
        <v>330</v>
      </c>
      <c r="AU1168" s="160" t="s">
        <v>79</v>
      </c>
      <c r="AV1168" s="13" t="s">
        <v>79</v>
      </c>
      <c r="AW1168" s="13" t="s">
        <v>31</v>
      </c>
      <c r="AX1168" s="13" t="s">
        <v>69</v>
      </c>
      <c r="AY1168" s="160" t="s">
        <v>181</v>
      </c>
    </row>
    <row r="1169" spans="2:65" s="13" customFormat="1" ht="11.25" x14ac:dyDescent="0.2">
      <c r="B1169" s="159"/>
      <c r="D1169" s="138" t="s">
        <v>330</v>
      </c>
      <c r="E1169" s="160" t="s">
        <v>19</v>
      </c>
      <c r="F1169" s="161" t="s">
        <v>2617</v>
      </c>
      <c r="H1169" s="162">
        <v>147.56</v>
      </c>
      <c r="I1169" s="163"/>
      <c r="L1169" s="159"/>
      <c r="M1169" s="164"/>
      <c r="T1169" s="165"/>
      <c r="AT1169" s="160" t="s">
        <v>330</v>
      </c>
      <c r="AU1169" s="160" t="s">
        <v>79</v>
      </c>
      <c r="AV1169" s="13" t="s">
        <v>79</v>
      </c>
      <c r="AW1169" s="13" t="s">
        <v>31</v>
      </c>
      <c r="AX1169" s="13" t="s">
        <v>69</v>
      </c>
      <c r="AY1169" s="160" t="s">
        <v>181</v>
      </c>
    </row>
    <row r="1170" spans="2:65" s="13" customFormat="1" ht="11.25" x14ac:dyDescent="0.2">
      <c r="B1170" s="159"/>
      <c r="D1170" s="138" t="s">
        <v>330</v>
      </c>
      <c r="E1170" s="160" t="s">
        <v>19</v>
      </c>
      <c r="F1170" s="161" t="s">
        <v>2618</v>
      </c>
      <c r="H1170" s="162">
        <v>9.1999999999999993</v>
      </c>
      <c r="I1170" s="163"/>
      <c r="L1170" s="159"/>
      <c r="M1170" s="164"/>
      <c r="T1170" s="165"/>
      <c r="AT1170" s="160" t="s">
        <v>330</v>
      </c>
      <c r="AU1170" s="160" t="s">
        <v>79</v>
      </c>
      <c r="AV1170" s="13" t="s">
        <v>79</v>
      </c>
      <c r="AW1170" s="13" t="s">
        <v>31</v>
      </c>
      <c r="AX1170" s="13" t="s">
        <v>69</v>
      </c>
      <c r="AY1170" s="160" t="s">
        <v>181</v>
      </c>
    </row>
    <row r="1171" spans="2:65" s="14" customFormat="1" ht="11.25" x14ac:dyDescent="0.2">
      <c r="B1171" s="166"/>
      <c r="D1171" s="138" t="s">
        <v>330</v>
      </c>
      <c r="E1171" s="167" t="s">
        <v>19</v>
      </c>
      <c r="F1171" s="168" t="s">
        <v>333</v>
      </c>
      <c r="H1171" s="169">
        <v>301.56</v>
      </c>
      <c r="I1171" s="170"/>
      <c r="L1171" s="166"/>
      <c r="M1171" s="171"/>
      <c r="T1171" s="172"/>
      <c r="AT1171" s="167" t="s">
        <v>330</v>
      </c>
      <c r="AU1171" s="167" t="s">
        <v>79</v>
      </c>
      <c r="AV1171" s="14" t="s">
        <v>187</v>
      </c>
      <c r="AW1171" s="14" t="s">
        <v>31</v>
      </c>
      <c r="AX1171" s="14" t="s">
        <v>77</v>
      </c>
      <c r="AY1171" s="167" t="s">
        <v>181</v>
      </c>
    </row>
    <row r="1172" spans="2:65" s="1" customFormat="1" ht="16.5" customHeight="1" x14ac:dyDescent="0.2">
      <c r="B1172" s="32"/>
      <c r="C1172" s="125" t="s">
        <v>2619</v>
      </c>
      <c r="D1172" s="125" t="s">
        <v>182</v>
      </c>
      <c r="E1172" s="126" t="s">
        <v>2620</v>
      </c>
      <c r="F1172" s="127" t="s">
        <v>2621</v>
      </c>
      <c r="G1172" s="128" t="s">
        <v>510</v>
      </c>
      <c r="H1172" s="129">
        <v>50.6</v>
      </c>
      <c r="I1172" s="130"/>
      <c r="J1172" s="131">
        <f>ROUND(I1172*H1172,2)</f>
        <v>0</v>
      </c>
      <c r="K1172" s="127" t="s">
        <v>327</v>
      </c>
      <c r="L1172" s="32"/>
      <c r="M1172" s="132" t="s">
        <v>19</v>
      </c>
      <c r="N1172" s="133" t="s">
        <v>40</v>
      </c>
      <c r="P1172" s="134">
        <f>O1172*H1172</f>
        <v>0</v>
      </c>
      <c r="Q1172" s="134">
        <v>0</v>
      </c>
      <c r="R1172" s="134">
        <f>Q1172*H1172</f>
        <v>0</v>
      </c>
      <c r="S1172" s="134">
        <v>0</v>
      </c>
      <c r="T1172" s="135">
        <f>S1172*H1172</f>
        <v>0</v>
      </c>
      <c r="AR1172" s="136" t="s">
        <v>187</v>
      </c>
      <c r="AT1172" s="136" t="s">
        <v>182</v>
      </c>
      <c r="AU1172" s="136" t="s">
        <v>79</v>
      </c>
      <c r="AY1172" s="17" t="s">
        <v>181</v>
      </c>
      <c r="BE1172" s="137">
        <f>IF(N1172="základní",J1172,0)</f>
        <v>0</v>
      </c>
      <c r="BF1172" s="137">
        <f>IF(N1172="snížená",J1172,0)</f>
        <v>0</v>
      </c>
      <c r="BG1172" s="137">
        <f>IF(N1172="zákl. přenesená",J1172,0)</f>
        <v>0</v>
      </c>
      <c r="BH1172" s="137">
        <f>IF(N1172="sníž. přenesená",J1172,0)</f>
        <v>0</v>
      </c>
      <c r="BI1172" s="137">
        <f>IF(N1172="nulová",J1172,0)</f>
        <v>0</v>
      </c>
      <c r="BJ1172" s="17" t="s">
        <v>77</v>
      </c>
      <c r="BK1172" s="137">
        <f>ROUND(I1172*H1172,2)</f>
        <v>0</v>
      </c>
      <c r="BL1172" s="17" t="s">
        <v>187</v>
      </c>
      <c r="BM1172" s="136" t="s">
        <v>2622</v>
      </c>
    </row>
    <row r="1173" spans="2:65" s="1" customFormat="1" ht="11.25" x14ac:dyDescent="0.2">
      <c r="B1173" s="32"/>
      <c r="D1173" s="151" t="s">
        <v>328</v>
      </c>
      <c r="F1173" s="152" t="s">
        <v>2623</v>
      </c>
      <c r="I1173" s="140"/>
      <c r="L1173" s="32"/>
      <c r="M1173" s="141"/>
      <c r="T1173" s="53"/>
      <c r="AT1173" s="17" t="s">
        <v>328</v>
      </c>
      <c r="AU1173" s="17" t="s">
        <v>79</v>
      </c>
    </row>
    <row r="1174" spans="2:65" s="12" customFormat="1" ht="11.25" x14ac:dyDescent="0.2">
      <c r="B1174" s="153"/>
      <c r="D1174" s="138" t="s">
        <v>330</v>
      </c>
      <c r="E1174" s="154" t="s">
        <v>19</v>
      </c>
      <c r="F1174" s="155" t="s">
        <v>2624</v>
      </c>
      <c r="H1174" s="154" t="s">
        <v>19</v>
      </c>
      <c r="I1174" s="156"/>
      <c r="L1174" s="153"/>
      <c r="M1174" s="157"/>
      <c r="T1174" s="158"/>
      <c r="AT1174" s="154" t="s">
        <v>330</v>
      </c>
      <c r="AU1174" s="154" t="s">
        <v>79</v>
      </c>
      <c r="AV1174" s="12" t="s">
        <v>77</v>
      </c>
      <c r="AW1174" s="12" t="s">
        <v>31</v>
      </c>
      <c r="AX1174" s="12" t="s">
        <v>69</v>
      </c>
      <c r="AY1174" s="154" t="s">
        <v>181</v>
      </c>
    </row>
    <row r="1175" spans="2:65" s="13" customFormat="1" ht="11.25" x14ac:dyDescent="0.2">
      <c r="B1175" s="159"/>
      <c r="D1175" s="138" t="s">
        <v>330</v>
      </c>
      <c r="E1175" s="160" t="s">
        <v>19</v>
      </c>
      <c r="F1175" s="161" t="s">
        <v>2625</v>
      </c>
      <c r="H1175" s="162">
        <v>50.6</v>
      </c>
      <c r="I1175" s="163"/>
      <c r="L1175" s="159"/>
      <c r="M1175" s="164"/>
      <c r="T1175" s="165"/>
      <c r="AT1175" s="160" t="s">
        <v>330</v>
      </c>
      <c r="AU1175" s="160" t="s">
        <v>79</v>
      </c>
      <c r="AV1175" s="13" t="s">
        <v>79</v>
      </c>
      <c r="AW1175" s="13" t="s">
        <v>31</v>
      </c>
      <c r="AX1175" s="13" t="s">
        <v>69</v>
      </c>
      <c r="AY1175" s="160" t="s">
        <v>181</v>
      </c>
    </row>
    <row r="1176" spans="2:65" s="14" customFormat="1" ht="11.25" x14ac:dyDescent="0.2">
      <c r="B1176" s="166"/>
      <c r="D1176" s="138" t="s">
        <v>330</v>
      </c>
      <c r="E1176" s="167" t="s">
        <v>19</v>
      </c>
      <c r="F1176" s="168" t="s">
        <v>333</v>
      </c>
      <c r="H1176" s="169">
        <v>50.6</v>
      </c>
      <c r="I1176" s="170"/>
      <c r="L1176" s="166"/>
      <c r="M1176" s="171"/>
      <c r="T1176" s="172"/>
      <c r="AT1176" s="167" t="s">
        <v>330</v>
      </c>
      <c r="AU1176" s="167" t="s">
        <v>79</v>
      </c>
      <c r="AV1176" s="14" t="s">
        <v>187</v>
      </c>
      <c r="AW1176" s="14" t="s">
        <v>31</v>
      </c>
      <c r="AX1176" s="14" t="s">
        <v>77</v>
      </c>
      <c r="AY1176" s="167" t="s">
        <v>181</v>
      </c>
    </row>
    <row r="1177" spans="2:65" s="12" customFormat="1" ht="11.25" x14ac:dyDescent="0.2">
      <c r="B1177" s="153"/>
      <c r="D1177" s="138" t="s">
        <v>330</v>
      </c>
      <c r="E1177" s="154" t="s">
        <v>19</v>
      </c>
      <c r="F1177" s="155" t="s">
        <v>2626</v>
      </c>
      <c r="H1177" s="154" t="s">
        <v>19</v>
      </c>
      <c r="I1177" s="156"/>
      <c r="L1177" s="153"/>
      <c r="M1177" s="157"/>
      <c r="T1177" s="158"/>
      <c r="AT1177" s="154" t="s">
        <v>330</v>
      </c>
      <c r="AU1177" s="154" t="s">
        <v>79</v>
      </c>
      <c r="AV1177" s="12" t="s">
        <v>77</v>
      </c>
      <c r="AW1177" s="12" t="s">
        <v>31</v>
      </c>
      <c r="AX1177" s="12" t="s">
        <v>69</v>
      </c>
      <c r="AY1177" s="154" t="s">
        <v>181</v>
      </c>
    </row>
    <row r="1178" spans="2:65" s="1" customFormat="1" ht="16.5" customHeight="1" x14ac:dyDescent="0.2">
      <c r="B1178" s="32"/>
      <c r="C1178" s="125" t="s">
        <v>2627</v>
      </c>
      <c r="D1178" s="125" t="s">
        <v>182</v>
      </c>
      <c r="E1178" s="126" t="s">
        <v>2628</v>
      </c>
      <c r="F1178" s="127" t="s">
        <v>2629</v>
      </c>
      <c r="G1178" s="128" t="s">
        <v>510</v>
      </c>
      <c r="H1178" s="129">
        <v>50.6</v>
      </c>
      <c r="I1178" s="130"/>
      <c r="J1178" s="131">
        <f>ROUND(I1178*H1178,2)</f>
        <v>0</v>
      </c>
      <c r="K1178" s="127" t="s">
        <v>327</v>
      </c>
      <c r="L1178" s="32"/>
      <c r="M1178" s="132" t="s">
        <v>19</v>
      </c>
      <c r="N1178" s="133" t="s">
        <v>40</v>
      </c>
      <c r="P1178" s="134">
        <f>O1178*H1178</f>
        <v>0</v>
      </c>
      <c r="Q1178" s="134">
        <v>0</v>
      </c>
      <c r="R1178" s="134">
        <f>Q1178*H1178</f>
        <v>0</v>
      </c>
      <c r="S1178" s="134">
        <v>0</v>
      </c>
      <c r="T1178" s="135">
        <f>S1178*H1178</f>
        <v>0</v>
      </c>
      <c r="AR1178" s="136" t="s">
        <v>187</v>
      </c>
      <c r="AT1178" s="136" t="s">
        <v>182</v>
      </c>
      <c r="AU1178" s="136" t="s">
        <v>79</v>
      </c>
      <c r="AY1178" s="17" t="s">
        <v>181</v>
      </c>
      <c r="BE1178" s="137">
        <f>IF(N1178="základní",J1178,0)</f>
        <v>0</v>
      </c>
      <c r="BF1178" s="137">
        <f>IF(N1178="snížená",J1178,0)</f>
        <v>0</v>
      </c>
      <c r="BG1178" s="137">
        <f>IF(N1178="zákl. přenesená",J1178,0)</f>
        <v>0</v>
      </c>
      <c r="BH1178" s="137">
        <f>IF(N1178="sníž. přenesená",J1178,0)</f>
        <v>0</v>
      </c>
      <c r="BI1178" s="137">
        <f>IF(N1178="nulová",J1178,0)</f>
        <v>0</v>
      </c>
      <c r="BJ1178" s="17" t="s">
        <v>77</v>
      </c>
      <c r="BK1178" s="137">
        <f>ROUND(I1178*H1178,2)</f>
        <v>0</v>
      </c>
      <c r="BL1178" s="17" t="s">
        <v>187</v>
      </c>
      <c r="BM1178" s="136" t="s">
        <v>2630</v>
      </c>
    </row>
    <row r="1179" spans="2:65" s="1" customFormat="1" ht="11.25" x14ac:dyDescent="0.2">
      <c r="B1179" s="32"/>
      <c r="D1179" s="151" t="s">
        <v>328</v>
      </c>
      <c r="F1179" s="152" t="s">
        <v>2631</v>
      </c>
      <c r="I1179" s="140"/>
      <c r="L1179" s="32"/>
      <c r="M1179" s="141"/>
      <c r="T1179" s="53"/>
      <c r="AT1179" s="17" t="s">
        <v>328</v>
      </c>
      <c r="AU1179" s="17" t="s">
        <v>79</v>
      </c>
    </row>
    <row r="1180" spans="2:65" s="12" customFormat="1" ht="11.25" x14ac:dyDescent="0.2">
      <c r="B1180" s="153"/>
      <c r="D1180" s="138" t="s">
        <v>330</v>
      </c>
      <c r="E1180" s="154" t="s">
        <v>19</v>
      </c>
      <c r="F1180" s="155" t="s">
        <v>2632</v>
      </c>
      <c r="H1180" s="154" t="s">
        <v>19</v>
      </c>
      <c r="I1180" s="156"/>
      <c r="L1180" s="153"/>
      <c r="M1180" s="157"/>
      <c r="T1180" s="158"/>
      <c r="AT1180" s="154" t="s">
        <v>330</v>
      </c>
      <c r="AU1180" s="154" t="s">
        <v>79</v>
      </c>
      <c r="AV1180" s="12" t="s">
        <v>77</v>
      </c>
      <c r="AW1180" s="12" t="s">
        <v>31</v>
      </c>
      <c r="AX1180" s="12" t="s">
        <v>69</v>
      </c>
      <c r="AY1180" s="154" t="s">
        <v>181</v>
      </c>
    </row>
    <row r="1181" spans="2:65" s="13" customFormat="1" ht="11.25" x14ac:dyDescent="0.2">
      <c r="B1181" s="159"/>
      <c r="D1181" s="138" t="s">
        <v>330</v>
      </c>
      <c r="E1181" s="160" t="s">
        <v>19</v>
      </c>
      <c r="F1181" s="161" t="s">
        <v>2625</v>
      </c>
      <c r="H1181" s="162">
        <v>50.6</v>
      </c>
      <c r="I1181" s="163"/>
      <c r="L1181" s="159"/>
      <c r="M1181" s="164"/>
      <c r="T1181" s="165"/>
      <c r="AT1181" s="160" t="s">
        <v>330</v>
      </c>
      <c r="AU1181" s="160" t="s">
        <v>79</v>
      </c>
      <c r="AV1181" s="13" t="s">
        <v>79</v>
      </c>
      <c r="AW1181" s="13" t="s">
        <v>31</v>
      </c>
      <c r="AX1181" s="13" t="s">
        <v>69</v>
      </c>
      <c r="AY1181" s="160" t="s">
        <v>181</v>
      </c>
    </row>
    <row r="1182" spans="2:65" s="14" customFormat="1" ht="11.25" x14ac:dyDescent="0.2">
      <c r="B1182" s="166"/>
      <c r="D1182" s="138" t="s">
        <v>330</v>
      </c>
      <c r="E1182" s="167" t="s">
        <v>19</v>
      </c>
      <c r="F1182" s="168" t="s">
        <v>333</v>
      </c>
      <c r="H1182" s="169">
        <v>50.6</v>
      </c>
      <c r="I1182" s="170"/>
      <c r="L1182" s="166"/>
      <c r="M1182" s="171"/>
      <c r="T1182" s="172"/>
      <c r="AT1182" s="167" t="s">
        <v>330</v>
      </c>
      <c r="AU1182" s="167" t="s">
        <v>79</v>
      </c>
      <c r="AV1182" s="14" t="s">
        <v>187</v>
      </c>
      <c r="AW1182" s="14" t="s">
        <v>31</v>
      </c>
      <c r="AX1182" s="14" t="s">
        <v>77</v>
      </c>
      <c r="AY1182" s="167" t="s">
        <v>181</v>
      </c>
    </row>
    <row r="1183" spans="2:65" s="12" customFormat="1" ht="11.25" x14ac:dyDescent="0.2">
      <c r="B1183" s="153"/>
      <c r="D1183" s="138" t="s">
        <v>330</v>
      </c>
      <c r="E1183" s="154" t="s">
        <v>19</v>
      </c>
      <c r="F1183" s="155" t="s">
        <v>2626</v>
      </c>
      <c r="H1183" s="154" t="s">
        <v>19</v>
      </c>
      <c r="I1183" s="156"/>
      <c r="L1183" s="153"/>
      <c r="M1183" s="157"/>
      <c r="T1183" s="158"/>
      <c r="AT1183" s="154" t="s">
        <v>330</v>
      </c>
      <c r="AU1183" s="154" t="s">
        <v>79</v>
      </c>
      <c r="AV1183" s="12" t="s">
        <v>77</v>
      </c>
      <c r="AW1183" s="12" t="s">
        <v>31</v>
      </c>
      <c r="AX1183" s="12" t="s">
        <v>69</v>
      </c>
      <c r="AY1183" s="154" t="s">
        <v>181</v>
      </c>
    </row>
    <row r="1184" spans="2:65" s="1" customFormat="1" ht="24.2" customHeight="1" x14ac:dyDescent="0.2">
      <c r="B1184" s="32"/>
      <c r="C1184" s="125" t="s">
        <v>2633</v>
      </c>
      <c r="D1184" s="125" t="s">
        <v>182</v>
      </c>
      <c r="E1184" s="126" t="s">
        <v>2634</v>
      </c>
      <c r="F1184" s="127" t="s">
        <v>2635</v>
      </c>
      <c r="G1184" s="128" t="s">
        <v>636</v>
      </c>
      <c r="H1184" s="129">
        <v>100</v>
      </c>
      <c r="I1184" s="130"/>
      <c r="J1184" s="131">
        <f>ROUND(I1184*H1184,2)</f>
        <v>0</v>
      </c>
      <c r="K1184" s="127" t="s">
        <v>186</v>
      </c>
      <c r="L1184" s="32"/>
      <c r="M1184" s="132" t="s">
        <v>19</v>
      </c>
      <c r="N1184" s="133" t="s">
        <v>40</v>
      </c>
      <c r="P1184" s="134">
        <f>O1184*H1184</f>
        <v>0</v>
      </c>
      <c r="Q1184" s="134">
        <v>5.1000000000000004E-4</v>
      </c>
      <c r="R1184" s="134">
        <f>Q1184*H1184</f>
        <v>5.1000000000000004E-2</v>
      </c>
      <c r="S1184" s="134">
        <v>0</v>
      </c>
      <c r="T1184" s="135">
        <f>S1184*H1184</f>
        <v>0</v>
      </c>
      <c r="AR1184" s="136" t="s">
        <v>187</v>
      </c>
      <c r="AT1184" s="136" t="s">
        <v>182</v>
      </c>
      <c r="AU1184" s="136" t="s">
        <v>79</v>
      </c>
      <c r="AY1184" s="17" t="s">
        <v>181</v>
      </c>
      <c r="BE1184" s="137">
        <f>IF(N1184="základní",J1184,0)</f>
        <v>0</v>
      </c>
      <c r="BF1184" s="137">
        <f>IF(N1184="snížená",J1184,0)</f>
        <v>0</v>
      </c>
      <c r="BG1184" s="137">
        <f>IF(N1184="zákl. přenesená",J1184,0)</f>
        <v>0</v>
      </c>
      <c r="BH1184" s="137">
        <f>IF(N1184="sníž. přenesená",J1184,0)</f>
        <v>0</v>
      </c>
      <c r="BI1184" s="137">
        <f>IF(N1184="nulová",J1184,0)</f>
        <v>0</v>
      </c>
      <c r="BJ1184" s="17" t="s">
        <v>77</v>
      </c>
      <c r="BK1184" s="137">
        <f>ROUND(I1184*H1184,2)</f>
        <v>0</v>
      </c>
      <c r="BL1184" s="17" t="s">
        <v>187</v>
      </c>
      <c r="BM1184" s="136" t="s">
        <v>2636</v>
      </c>
    </row>
    <row r="1185" spans="2:65" s="12" customFormat="1" ht="11.25" x14ac:dyDescent="0.2">
      <c r="B1185" s="153"/>
      <c r="D1185" s="138" t="s">
        <v>330</v>
      </c>
      <c r="E1185" s="154" t="s">
        <v>19</v>
      </c>
      <c r="F1185" s="155" t="s">
        <v>2637</v>
      </c>
      <c r="H1185" s="154" t="s">
        <v>19</v>
      </c>
      <c r="I1185" s="156"/>
      <c r="L1185" s="153"/>
      <c r="M1185" s="157"/>
      <c r="T1185" s="158"/>
      <c r="AT1185" s="154" t="s">
        <v>330</v>
      </c>
      <c r="AU1185" s="154" t="s">
        <v>79</v>
      </c>
      <c r="AV1185" s="12" t="s">
        <v>77</v>
      </c>
      <c r="AW1185" s="12" t="s">
        <v>31</v>
      </c>
      <c r="AX1185" s="12" t="s">
        <v>69</v>
      </c>
      <c r="AY1185" s="154" t="s">
        <v>181</v>
      </c>
    </row>
    <row r="1186" spans="2:65" s="13" customFormat="1" ht="11.25" x14ac:dyDescent="0.2">
      <c r="B1186" s="159"/>
      <c r="D1186" s="138" t="s">
        <v>330</v>
      </c>
      <c r="E1186" s="160" t="s">
        <v>19</v>
      </c>
      <c r="F1186" s="161" t="s">
        <v>2638</v>
      </c>
      <c r="H1186" s="162">
        <v>100</v>
      </c>
      <c r="I1186" s="163"/>
      <c r="L1186" s="159"/>
      <c r="M1186" s="164"/>
      <c r="T1186" s="165"/>
      <c r="AT1186" s="160" t="s">
        <v>330</v>
      </c>
      <c r="AU1186" s="160" t="s">
        <v>79</v>
      </c>
      <c r="AV1186" s="13" t="s">
        <v>79</v>
      </c>
      <c r="AW1186" s="13" t="s">
        <v>31</v>
      </c>
      <c r="AX1186" s="13" t="s">
        <v>69</v>
      </c>
      <c r="AY1186" s="160" t="s">
        <v>181</v>
      </c>
    </row>
    <row r="1187" spans="2:65" s="14" customFormat="1" ht="11.25" x14ac:dyDescent="0.2">
      <c r="B1187" s="166"/>
      <c r="D1187" s="138" t="s">
        <v>330</v>
      </c>
      <c r="E1187" s="167" t="s">
        <v>19</v>
      </c>
      <c r="F1187" s="168" t="s">
        <v>333</v>
      </c>
      <c r="H1187" s="169">
        <v>100</v>
      </c>
      <c r="I1187" s="170"/>
      <c r="L1187" s="166"/>
      <c r="M1187" s="171"/>
      <c r="T1187" s="172"/>
      <c r="AT1187" s="167" t="s">
        <v>330</v>
      </c>
      <c r="AU1187" s="167" t="s">
        <v>79</v>
      </c>
      <c r="AV1187" s="14" t="s">
        <v>187</v>
      </c>
      <c r="AW1187" s="14" t="s">
        <v>31</v>
      </c>
      <c r="AX1187" s="14" t="s">
        <v>77</v>
      </c>
      <c r="AY1187" s="167" t="s">
        <v>181</v>
      </c>
    </row>
    <row r="1188" spans="2:65" s="1" customFormat="1" ht="16.5" customHeight="1" x14ac:dyDescent="0.2">
      <c r="B1188" s="32"/>
      <c r="C1188" s="125" t="s">
        <v>2639</v>
      </c>
      <c r="D1188" s="125" t="s">
        <v>182</v>
      </c>
      <c r="E1188" s="126" t="s">
        <v>2640</v>
      </c>
      <c r="F1188" s="127" t="s">
        <v>2641</v>
      </c>
      <c r="G1188" s="128" t="s">
        <v>510</v>
      </c>
      <c r="H1188" s="129">
        <v>352.16</v>
      </c>
      <c r="I1188" s="130"/>
      <c r="J1188" s="131">
        <f>ROUND(I1188*H1188,2)</f>
        <v>0</v>
      </c>
      <c r="K1188" s="127" t="s">
        <v>186</v>
      </c>
      <c r="L1188" s="32"/>
      <c r="M1188" s="132" t="s">
        <v>19</v>
      </c>
      <c r="N1188" s="133" t="s">
        <v>40</v>
      </c>
      <c r="P1188" s="134">
        <f>O1188*H1188</f>
        <v>0</v>
      </c>
      <c r="Q1188" s="134">
        <v>0</v>
      </c>
      <c r="R1188" s="134">
        <f>Q1188*H1188</f>
        <v>0</v>
      </c>
      <c r="S1188" s="134">
        <v>0</v>
      </c>
      <c r="T1188" s="135">
        <f>S1188*H1188</f>
        <v>0</v>
      </c>
      <c r="AR1188" s="136" t="s">
        <v>187</v>
      </c>
      <c r="AT1188" s="136" t="s">
        <v>182</v>
      </c>
      <c r="AU1188" s="136" t="s">
        <v>79</v>
      </c>
      <c r="AY1188" s="17" t="s">
        <v>181</v>
      </c>
      <c r="BE1188" s="137">
        <f>IF(N1188="základní",J1188,0)</f>
        <v>0</v>
      </c>
      <c r="BF1188" s="137">
        <f>IF(N1188="snížená",J1188,0)</f>
        <v>0</v>
      </c>
      <c r="BG1188" s="137">
        <f>IF(N1188="zákl. přenesená",J1188,0)</f>
        <v>0</v>
      </c>
      <c r="BH1188" s="137">
        <f>IF(N1188="sníž. přenesená",J1188,0)</f>
        <v>0</v>
      </c>
      <c r="BI1188" s="137">
        <f>IF(N1188="nulová",J1188,0)</f>
        <v>0</v>
      </c>
      <c r="BJ1188" s="17" t="s">
        <v>77</v>
      </c>
      <c r="BK1188" s="137">
        <f>ROUND(I1188*H1188,2)</f>
        <v>0</v>
      </c>
      <c r="BL1188" s="17" t="s">
        <v>187</v>
      </c>
      <c r="BM1188" s="136" t="s">
        <v>2642</v>
      </c>
    </row>
    <row r="1189" spans="2:65" s="1" customFormat="1" ht="48.75" x14ac:dyDescent="0.2">
      <c r="B1189" s="32"/>
      <c r="D1189" s="138" t="s">
        <v>214</v>
      </c>
      <c r="F1189" s="139" t="s">
        <v>2643</v>
      </c>
      <c r="I1189" s="140"/>
      <c r="L1189" s="32"/>
      <c r="M1189" s="141"/>
      <c r="T1189" s="53"/>
      <c r="AT1189" s="17" t="s">
        <v>214</v>
      </c>
      <c r="AU1189" s="17" t="s">
        <v>79</v>
      </c>
    </row>
    <row r="1190" spans="2:65" s="13" customFormat="1" ht="22.5" x14ac:dyDescent="0.2">
      <c r="B1190" s="159"/>
      <c r="D1190" s="138" t="s">
        <v>330</v>
      </c>
      <c r="E1190" s="160" t="s">
        <v>19</v>
      </c>
      <c r="F1190" s="161" t="s">
        <v>2644</v>
      </c>
      <c r="H1190" s="162">
        <v>50.6</v>
      </c>
      <c r="I1190" s="163"/>
      <c r="L1190" s="159"/>
      <c r="M1190" s="164"/>
      <c r="T1190" s="165"/>
      <c r="AT1190" s="160" t="s">
        <v>330</v>
      </c>
      <c r="AU1190" s="160" t="s">
        <v>79</v>
      </c>
      <c r="AV1190" s="13" t="s">
        <v>79</v>
      </c>
      <c r="AW1190" s="13" t="s">
        <v>31</v>
      </c>
      <c r="AX1190" s="13" t="s">
        <v>69</v>
      </c>
      <c r="AY1190" s="160" t="s">
        <v>181</v>
      </c>
    </row>
    <row r="1191" spans="2:65" s="12" customFormat="1" ht="11.25" x14ac:dyDescent="0.2">
      <c r="B1191" s="153"/>
      <c r="D1191" s="138" t="s">
        <v>330</v>
      </c>
      <c r="E1191" s="154" t="s">
        <v>19</v>
      </c>
      <c r="F1191" s="155" t="s">
        <v>2645</v>
      </c>
      <c r="H1191" s="154" t="s">
        <v>19</v>
      </c>
      <c r="I1191" s="156"/>
      <c r="L1191" s="153"/>
      <c r="M1191" s="157"/>
      <c r="T1191" s="158"/>
      <c r="AT1191" s="154" t="s">
        <v>330</v>
      </c>
      <c r="AU1191" s="154" t="s">
        <v>79</v>
      </c>
      <c r="AV1191" s="12" t="s">
        <v>77</v>
      </c>
      <c r="AW1191" s="12" t="s">
        <v>31</v>
      </c>
      <c r="AX1191" s="12" t="s">
        <v>69</v>
      </c>
      <c r="AY1191" s="154" t="s">
        <v>181</v>
      </c>
    </row>
    <row r="1192" spans="2:65" s="13" customFormat="1" ht="11.25" x14ac:dyDescent="0.2">
      <c r="B1192" s="159"/>
      <c r="D1192" s="138" t="s">
        <v>330</v>
      </c>
      <c r="E1192" s="160" t="s">
        <v>19</v>
      </c>
      <c r="F1192" s="161" t="s">
        <v>2646</v>
      </c>
      <c r="H1192" s="162">
        <v>35</v>
      </c>
      <c r="I1192" s="163"/>
      <c r="L1192" s="159"/>
      <c r="M1192" s="164"/>
      <c r="T1192" s="165"/>
      <c r="AT1192" s="160" t="s">
        <v>330</v>
      </c>
      <c r="AU1192" s="160" t="s">
        <v>79</v>
      </c>
      <c r="AV1192" s="13" t="s">
        <v>79</v>
      </c>
      <c r="AW1192" s="13" t="s">
        <v>31</v>
      </c>
      <c r="AX1192" s="13" t="s">
        <v>69</v>
      </c>
      <c r="AY1192" s="160" t="s">
        <v>181</v>
      </c>
    </row>
    <row r="1193" spans="2:65" s="13" customFormat="1" ht="11.25" x14ac:dyDescent="0.2">
      <c r="B1193" s="159"/>
      <c r="D1193" s="138" t="s">
        <v>330</v>
      </c>
      <c r="E1193" s="160" t="s">
        <v>19</v>
      </c>
      <c r="F1193" s="161" t="s">
        <v>2647</v>
      </c>
      <c r="H1193" s="162">
        <v>109.8</v>
      </c>
      <c r="I1193" s="163"/>
      <c r="L1193" s="159"/>
      <c r="M1193" s="164"/>
      <c r="T1193" s="165"/>
      <c r="AT1193" s="160" t="s">
        <v>330</v>
      </c>
      <c r="AU1193" s="160" t="s">
        <v>79</v>
      </c>
      <c r="AV1193" s="13" t="s">
        <v>79</v>
      </c>
      <c r="AW1193" s="13" t="s">
        <v>31</v>
      </c>
      <c r="AX1193" s="13" t="s">
        <v>69</v>
      </c>
      <c r="AY1193" s="160" t="s">
        <v>181</v>
      </c>
    </row>
    <row r="1194" spans="2:65" s="13" customFormat="1" ht="11.25" x14ac:dyDescent="0.2">
      <c r="B1194" s="159"/>
      <c r="D1194" s="138" t="s">
        <v>330</v>
      </c>
      <c r="E1194" s="160" t="s">
        <v>19</v>
      </c>
      <c r="F1194" s="161" t="s">
        <v>2648</v>
      </c>
      <c r="H1194" s="162">
        <v>147.56</v>
      </c>
      <c r="I1194" s="163"/>
      <c r="L1194" s="159"/>
      <c r="M1194" s="164"/>
      <c r="T1194" s="165"/>
      <c r="AT1194" s="160" t="s">
        <v>330</v>
      </c>
      <c r="AU1194" s="160" t="s">
        <v>79</v>
      </c>
      <c r="AV1194" s="13" t="s">
        <v>79</v>
      </c>
      <c r="AW1194" s="13" t="s">
        <v>31</v>
      </c>
      <c r="AX1194" s="13" t="s">
        <v>69</v>
      </c>
      <c r="AY1194" s="160" t="s">
        <v>181</v>
      </c>
    </row>
    <row r="1195" spans="2:65" s="13" customFormat="1" ht="11.25" x14ac:dyDescent="0.2">
      <c r="B1195" s="159"/>
      <c r="D1195" s="138" t="s">
        <v>330</v>
      </c>
      <c r="E1195" s="160" t="s">
        <v>19</v>
      </c>
      <c r="F1195" s="161" t="s">
        <v>2649</v>
      </c>
      <c r="H1195" s="162">
        <v>9.1999999999999993</v>
      </c>
      <c r="I1195" s="163"/>
      <c r="L1195" s="159"/>
      <c r="M1195" s="164"/>
      <c r="T1195" s="165"/>
      <c r="AT1195" s="160" t="s">
        <v>330</v>
      </c>
      <c r="AU1195" s="160" t="s">
        <v>79</v>
      </c>
      <c r="AV1195" s="13" t="s">
        <v>79</v>
      </c>
      <c r="AW1195" s="13" t="s">
        <v>31</v>
      </c>
      <c r="AX1195" s="13" t="s">
        <v>69</v>
      </c>
      <c r="AY1195" s="160" t="s">
        <v>181</v>
      </c>
    </row>
    <row r="1196" spans="2:65" s="14" customFormat="1" ht="11.25" x14ac:dyDescent="0.2">
      <c r="B1196" s="166"/>
      <c r="D1196" s="138" t="s">
        <v>330</v>
      </c>
      <c r="E1196" s="167" t="s">
        <v>19</v>
      </c>
      <c r="F1196" s="168" t="s">
        <v>333</v>
      </c>
      <c r="H1196" s="169">
        <v>352.16</v>
      </c>
      <c r="I1196" s="170"/>
      <c r="L1196" s="166"/>
      <c r="M1196" s="171"/>
      <c r="T1196" s="172"/>
      <c r="AT1196" s="167" t="s">
        <v>330</v>
      </c>
      <c r="AU1196" s="167" t="s">
        <v>79</v>
      </c>
      <c r="AV1196" s="14" t="s">
        <v>187</v>
      </c>
      <c r="AW1196" s="14" t="s">
        <v>31</v>
      </c>
      <c r="AX1196" s="14" t="s">
        <v>77</v>
      </c>
      <c r="AY1196" s="167" t="s">
        <v>181</v>
      </c>
    </row>
    <row r="1197" spans="2:65" s="1" customFormat="1" ht="16.5" customHeight="1" x14ac:dyDescent="0.2">
      <c r="B1197" s="32"/>
      <c r="C1197" s="125" t="s">
        <v>2650</v>
      </c>
      <c r="D1197" s="125" t="s">
        <v>182</v>
      </c>
      <c r="E1197" s="126" t="s">
        <v>2651</v>
      </c>
      <c r="F1197" s="127" t="s">
        <v>2652</v>
      </c>
      <c r="G1197" s="128" t="s">
        <v>510</v>
      </c>
      <c r="H1197" s="129">
        <v>50.6</v>
      </c>
      <c r="I1197" s="130"/>
      <c r="J1197" s="131">
        <f>ROUND(I1197*H1197,2)</f>
        <v>0</v>
      </c>
      <c r="K1197" s="127" t="s">
        <v>327</v>
      </c>
      <c r="L1197" s="32"/>
      <c r="M1197" s="132" t="s">
        <v>19</v>
      </c>
      <c r="N1197" s="133" t="s">
        <v>40</v>
      </c>
      <c r="P1197" s="134">
        <f>O1197*H1197</f>
        <v>0</v>
      </c>
      <c r="Q1197" s="134">
        <v>3.9699999999999996E-3</v>
      </c>
      <c r="R1197" s="134">
        <f>Q1197*H1197</f>
        <v>0.20088199999999998</v>
      </c>
      <c r="S1197" s="134">
        <v>0</v>
      </c>
      <c r="T1197" s="135">
        <f>S1197*H1197</f>
        <v>0</v>
      </c>
      <c r="AR1197" s="136" t="s">
        <v>187</v>
      </c>
      <c r="AT1197" s="136" t="s">
        <v>182</v>
      </c>
      <c r="AU1197" s="136" t="s">
        <v>79</v>
      </c>
      <c r="AY1197" s="17" t="s">
        <v>181</v>
      </c>
      <c r="BE1197" s="137">
        <f>IF(N1197="základní",J1197,0)</f>
        <v>0</v>
      </c>
      <c r="BF1197" s="137">
        <f>IF(N1197="snížená",J1197,0)</f>
        <v>0</v>
      </c>
      <c r="BG1197" s="137">
        <f>IF(N1197="zákl. přenesená",J1197,0)</f>
        <v>0</v>
      </c>
      <c r="BH1197" s="137">
        <f>IF(N1197="sníž. přenesená",J1197,0)</f>
        <v>0</v>
      </c>
      <c r="BI1197" s="137">
        <f>IF(N1197="nulová",J1197,0)</f>
        <v>0</v>
      </c>
      <c r="BJ1197" s="17" t="s">
        <v>77</v>
      </c>
      <c r="BK1197" s="137">
        <f>ROUND(I1197*H1197,2)</f>
        <v>0</v>
      </c>
      <c r="BL1197" s="17" t="s">
        <v>187</v>
      </c>
      <c r="BM1197" s="136" t="s">
        <v>2653</v>
      </c>
    </row>
    <row r="1198" spans="2:65" s="1" customFormat="1" ht="11.25" x14ac:dyDescent="0.2">
      <c r="B1198" s="32"/>
      <c r="D1198" s="151" t="s">
        <v>328</v>
      </c>
      <c r="F1198" s="152" t="s">
        <v>2654</v>
      </c>
      <c r="I1198" s="140"/>
      <c r="L1198" s="32"/>
      <c r="M1198" s="141"/>
      <c r="T1198" s="53"/>
      <c r="AT1198" s="17" t="s">
        <v>328</v>
      </c>
      <c r="AU1198" s="17" t="s">
        <v>79</v>
      </c>
    </row>
    <row r="1199" spans="2:65" s="12" customFormat="1" ht="11.25" x14ac:dyDescent="0.2">
      <c r="B1199" s="153"/>
      <c r="D1199" s="138" t="s">
        <v>330</v>
      </c>
      <c r="E1199" s="154" t="s">
        <v>19</v>
      </c>
      <c r="F1199" s="155" t="s">
        <v>2655</v>
      </c>
      <c r="H1199" s="154" t="s">
        <v>19</v>
      </c>
      <c r="I1199" s="156"/>
      <c r="L1199" s="153"/>
      <c r="M1199" s="157"/>
      <c r="T1199" s="158"/>
      <c r="AT1199" s="154" t="s">
        <v>330</v>
      </c>
      <c r="AU1199" s="154" t="s">
        <v>79</v>
      </c>
      <c r="AV1199" s="12" t="s">
        <v>77</v>
      </c>
      <c r="AW1199" s="12" t="s">
        <v>31</v>
      </c>
      <c r="AX1199" s="12" t="s">
        <v>69</v>
      </c>
      <c r="AY1199" s="154" t="s">
        <v>181</v>
      </c>
    </row>
    <row r="1200" spans="2:65" s="13" customFormat="1" ht="11.25" x14ac:dyDescent="0.2">
      <c r="B1200" s="159"/>
      <c r="D1200" s="138" t="s">
        <v>330</v>
      </c>
      <c r="E1200" s="160" t="s">
        <v>19</v>
      </c>
      <c r="F1200" s="161" t="s">
        <v>2625</v>
      </c>
      <c r="H1200" s="162">
        <v>50.6</v>
      </c>
      <c r="I1200" s="163"/>
      <c r="L1200" s="159"/>
      <c r="M1200" s="164"/>
      <c r="T1200" s="165"/>
      <c r="AT1200" s="160" t="s">
        <v>330</v>
      </c>
      <c r="AU1200" s="160" t="s">
        <v>79</v>
      </c>
      <c r="AV1200" s="13" t="s">
        <v>79</v>
      </c>
      <c r="AW1200" s="13" t="s">
        <v>31</v>
      </c>
      <c r="AX1200" s="13" t="s">
        <v>69</v>
      </c>
      <c r="AY1200" s="160" t="s">
        <v>181</v>
      </c>
    </row>
    <row r="1201" spans="2:65" s="14" customFormat="1" ht="11.25" x14ac:dyDescent="0.2">
      <c r="B1201" s="166"/>
      <c r="D1201" s="138" t="s">
        <v>330</v>
      </c>
      <c r="E1201" s="167" t="s">
        <v>19</v>
      </c>
      <c r="F1201" s="168" t="s">
        <v>333</v>
      </c>
      <c r="H1201" s="169">
        <v>50.6</v>
      </c>
      <c r="I1201" s="170"/>
      <c r="L1201" s="166"/>
      <c r="M1201" s="171"/>
      <c r="T1201" s="172"/>
      <c r="AT1201" s="167" t="s">
        <v>330</v>
      </c>
      <c r="AU1201" s="167" t="s">
        <v>79</v>
      </c>
      <c r="AV1201" s="14" t="s">
        <v>187</v>
      </c>
      <c r="AW1201" s="14" t="s">
        <v>31</v>
      </c>
      <c r="AX1201" s="14" t="s">
        <v>77</v>
      </c>
      <c r="AY1201" s="167" t="s">
        <v>181</v>
      </c>
    </row>
    <row r="1202" spans="2:65" s="1" customFormat="1" ht="16.5" customHeight="1" x14ac:dyDescent="0.2">
      <c r="B1202" s="32"/>
      <c r="C1202" s="125" t="s">
        <v>2656</v>
      </c>
      <c r="D1202" s="125" t="s">
        <v>182</v>
      </c>
      <c r="E1202" s="126" t="s">
        <v>2657</v>
      </c>
      <c r="F1202" s="127" t="s">
        <v>2658</v>
      </c>
      <c r="G1202" s="128" t="s">
        <v>510</v>
      </c>
      <c r="H1202" s="129">
        <v>4.3174999999999999</v>
      </c>
      <c r="I1202" s="130"/>
      <c r="J1202" s="131">
        <f>ROUND(I1202*H1202,2)</f>
        <v>0</v>
      </c>
      <c r="K1202" s="127" t="s">
        <v>186</v>
      </c>
      <c r="L1202" s="32"/>
      <c r="M1202" s="132" t="s">
        <v>19</v>
      </c>
      <c r="N1202" s="133" t="s">
        <v>40</v>
      </c>
      <c r="P1202" s="134">
        <f>O1202*H1202</f>
        <v>0</v>
      </c>
      <c r="Q1202" s="134">
        <v>0</v>
      </c>
      <c r="R1202" s="134">
        <f>Q1202*H1202</f>
        <v>0</v>
      </c>
      <c r="S1202" s="134">
        <v>0</v>
      </c>
      <c r="T1202" s="135">
        <f>S1202*H1202</f>
        <v>0</v>
      </c>
      <c r="AR1202" s="136" t="s">
        <v>187</v>
      </c>
      <c r="AT1202" s="136" t="s">
        <v>182</v>
      </c>
      <c r="AU1202" s="136" t="s">
        <v>79</v>
      </c>
      <c r="AY1202" s="17" t="s">
        <v>181</v>
      </c>
      <c r="BE1202" s="137">
        <f>IF(N1202="základní",J1202,0)</f>
        <v>0</v>
      </c>
      <c r="BF1202" s="137">
        <f>IF(N1202="snížená",J1202,0)</f>
        <v>0</v>
      </c>
      <c r="BG1202" s="137">
        <f>IF(N1202="zákl. přenesená",J1202,0)</f>
        <v>0</v>
      </c>
      <c r="BH1202" s="137">
        <f>IF(N1202="sníž. přenesená",J1202,0)</f>
        <v>0</v>
      </c>
      <c r="BI1202" s="137">
        <f>IF(N1202="nulová",J1202,0)</f>
        <v>0</v>
      </c>
      <c r="BJ1202" s="17" t="s">
        <v>77</v>
      </c>
      <c r="BK1202" s="137">
        <f>ROUND(I1202*H1202,2)</f>
        <v>0</v>
      </c>
      <c r="BL1202" s="17" t="s">
        <v>187</v>
      </c>
      <c r="BM1202" s="136" t="s">
        <v>2659</v>
      </c>
    </row>
    <row r="1203" spans="2:65" s="1" customFormat="1" ht="29.25" x14ac:dyDescent="0.2">
      <c r="B1203" s="32"/>
      <c r="D1203" s="138" t="s">
        <v>214</v>
      </c>
      <c r="F1203" s="139" t="s">
        <v>2660</v>
      </c>
      <c r="I1203" s="140"/>
      <c r="L1203" s="32"/>
      <c r="M1203" s="141"/>
      <c r="T1203" s="53"/>
      <c r="AT1203" s="17" t="s">
        <v>214</v>
      </c>
      <c r="AU1203" s="17" t="s">
        <v>79</v>
      </c>
    </row>
    <row r="1204" spans="2:65" s="12" customFormat="1" ht="22.5" x14ac:dyDescent="0.2">
      <c r="B1204" s="153"/>
      <c r="D1204" s="138" t="s">
        <v>330</v>
      </c>
      <c r="E1204" s="154" t="s">
        <v>19</v>
      </c>
      <c r="F1204" s="155" t="s">
        <v>2661</v>
      </c>
      <c r="H1204" s="154" t="s">
        <v>19</v>
      </c>
      <c r="I1204" s="156"/>
      <c r="L1204" s="153"/>
      <c r="M1204" s="157"/>
      <c r="T1204" s="158"/>
      <c r="AT1204" s="154" t="s">
        <v>330</v>
      </c>
      <c r="AU1204" s="154" t="s">
        <v>79</v>
      </c>
      <c r="AV1204" s="12" t="s">
        <v>77</v>
      </c>
      <c r="AW1204" s="12" t="s">
        <v>31</v>
      </c>
      <c r="AX1204" s="12" t="s">
        <v>69</v>
      </c>
      <c r="AY1204" s="154" t="s">
        <v>181</v>
      </c>
    </row>
    <row r="1205" spans="2:65" s="13" customFormat="1" ht="11.25" x14ac:dyDescent="0.2">
      <c r="B1205" s="159"/>
      <c r="D1205" s="138" t="s">
        <v>330</v>
      </c>
      <c r="E1205" s="160" t="s">
        <v>19</v>
      </c>
      <c r="F1205" s="161" t="s">
        <v>2662</v>
      </c>
      <c r="H1205" s="162">
        <v>4.3174999999999999</v>
      </c>
      <c r="I1205" s="163"/>
      <c r="L1205" s="159"/>
      <c r="M1205" s="164"/>
      <c r="T1205" s="165"/>
      <c r="AT1205" s="160" t="s">
        <v>330</v>
      </c>
      <c r="AU1205" s="160" t="s">
        <v>79</v>
      </c>
      <c r="AV1205" s="13" t="s">
        <v>79</v>
      </c>
      <c r="AW1205" s="13" t="s">
        <v>31</v>
      </c>
      <c r="AX1205" s="13" t="s">
        <v>69</v>
      </c>
      <c r="AY1205" s="160" t="s">
        <v>181</v>
      </c>
    </row>
    <row r="1206" spans="2:65" s="14" customFormat="1" ht="11.25" x14ac:dyDescent="0.2">
      <c r="B1206" s="166"/>
      <c r="D1206" s="138" t="s">
        <v>330</v>
      </c>
      <c r="E1206" s="167" t="s">
        <v>19</v>
      </c>
      <c r="F1206" s="168" t="s">
        <v>333</v>
      </c>
      <c r="H1206" s="169">
        <v>4.3174999999999999</v>
      </c>
      <c r="I1206" s="170"/>
      <c r="L1206" s="166"/>
      <c r="M1206" s="171"/>
      <c r="T1206" s="172"/>
      <c r="AT1206" s="167" t="s">
        <v>330</v>
      </c>
      <c r="AU1206" s="167" t="s">
        <v>79</v>
      </c>
      <c r="AV1206" s="14" t="s">
        <v>187</v>
      </c>
      <c r="AW1206" s="14" t="s">
        <v>31</v>
      </c>
      <c r="AX1206" s="14" t="s">
        <v>77</v>
      </c>
      <c r="AY1206" s="167" t="s">
        <v>181</v>
      </c>
    </row>
    <row r="1207" spans="2:65" s="1" customFormat="1" ht="16.5" customHeight="1" x14ac:dyDescent="0.2">
      <c r="B1207" s="32"/>
      <c r="C1207" s="125" t="s">
        <v>2663</v>
      </c>
      <c r="D1207" s="125" t="s">
        <v>182</v>
      </c>
      <c r="E1207" s="126" t="s">
        <v>2664</v>
      </c>
      <c r="F1207" s="127" t="s">
        <v>2665</v>
      </c>
      <c r="G1207" s="128" t="s">
        <v>510</v>
      </c>
      <c r="H1207" s="129">
        <v>301.56</v>
      </c>
      <c r="I1207" s="130"/>
      <c r="J1207" s="131">
        <f>ROUND(I1207*H1207,2)</f>
        <v>0</v>
      </c>
      <c r="K1207" s="127" t="s">
        <v>327</v>
      </c>
      <c r="L1207" s="32"/>
      <c r="M1207" s="132" t="s">
        <v>19</v>
      </c>
      <c r="N1207" s="133" t="s">
        <v>40</v>
      </c>
      <c r="P1207" s="134">
        <f>O1207*H1207</f>
        <v>0</v>
      </c>
      <c r="Q1207" s="134">
        <v>0</v>
      </c>
      <c r="R1207" s="134">
        <f>Q1207*H1207</f>
        <v>0</v>
      </c>
      <c r="S1207" s="134">
        <v>0</v>
      </c>
      <c r="T1207" s="135">
        <f>S1207*H1207</f>
        <v>0</v>
      </c>
      <c r="AR1207" s="136" t="s">
        <v>187</v>
      </c>
      <c r="AT1207" s="136" t="s">
        <v>182</v>
      </c>
      <c r="AU1207" s="136" t="s">
        <v>79</v>
      </c>
      <c r="AY1207" s="17" t="s">
        <v>181</v>
      </c>
      <c r="BE1207" s="137">
        <f>IF(N1207="základní",J1207,0)</f>
        <v>0</v>
      </c>
      <c r="BF1207" s="137">
        <f>IF(N1207="snížená",J1207,0)</f>
        <v>0</v>
      </c>
      <c r="BG1207" s="137">
        <f>IF(N1207="zákl. přenesená",J1207,0)</f>
        <v>0</v>
      </c>
      <c r="BH1207" s="137">
        <f>IF(N1207="sníž. přenesená",J1207,0)</f>
        <v>0</v>
      </c>
      <c r="BI1207" s="137">
        <f>IF(N1207="nulová",J1207,0)</f>
        <v>0</v>
      </c>
      <c r="BJ1207" s="17" t="s">
        <v>77</v>
      </c>
      <c r="BK1207" s="137">
        <f>ROUND(I1207*H1207,2)</f>
        <v>0</v>
      </c>
      <c r="BL1207" s="17" t="s">
        <v>187</v>
      </c>
      <c r="BM1207" s="136" t="s">
        <v>2666</v>
      </c>
    </row>
    <row r="1208" spans="2:65" s="1" customFormat="1" ht="11.25" x14ac:dyDescent="0.2">
      <c r="B1208" s="32"/>
      <c r="D1208" s="151" t="s">
        <v>328</v>
      </c>
      <c r="F1208" s="152" t="s">
        <v>2667</v>
      </c>
      <c r="I1208" s="140"/>
      <c r="L1208" s="32"/>
      <c r="M1208" s="141"/>
      <c r="T1208" s="53"/>
      <c r="AT1208" s="17" t="s">
        <v>328</v>
      </c>
      <c r="AU1208" s="17" t="s">
        <v>79</v>
      </c>
    </row>
    <row r="1209" spans="2:65" s="12" customFormat="1" ht="11.25" x14ac:dyDescent="0.2">
      <c r="B1209" s="153"/>
      <c r="D1209" s="138" t="s">
        <v>330</v>
      </c>
      <c r="E1209" s="154" t="s">
        <v>19</v>
      </c>
      <c r="F1209" s="155" t="s">
        <v>2668</v>
      </c>
      <c r="H1209" s="154" t="s">
        <v>19</v>
      </c>
      <c r="I1209" s="156"/>
      <c r="L1209" s="153"/>
      <c r="M1209" s="157"/>
      <c r="T1209" s="158"/>
      <c r="AT1209" s="154" t="s">
        <v>330</v>
      </c>
      <c r="AU1209" s="154" t="s">
        <v>79</v>
      </c>
      <c r="AV1209" s="12" t="s">
        <v>77</v>
      </c>
      <c r="AW1209" s="12" t="s">
        <v>31</v>
      </c>
      <c r="AX1209" s="12" t="s">
        <v>69</v>
      </c>
      <c r="AY1209" s="154" t="s">
        <v>181</v>
      </c>
    </row>
    <row r="1210" spans="2:65" s="13" customFormat="1" ht="11.25" x14ac:dyDescent="0.2">
      <c r="B1210" s="159"/>
      <c r="D1210" s="138" t="s">
        <v>330</v>
      </c>
      <c r="E1210" s="160" t="s">
        <v>19</v>
      </c>
      <c r="F1210" s="161" t="s">
        <v>2669</v>
      </c>
      <c r="H1210" s="162">
        <v>35</v>
      </c>
      <c r="I1210" s="163"/>
      <c r="L1210" s="159"/>
      <c r="M1210" s="164"/>
      <c r="T1210" s="165"/>
      <c r="AT1210" s="160" t="s">
        <v>330</v>
      </c>
      <c r="AU1210" s="160" t="s">
        <v>79</v>
      </c>
      <c r="AV1210" s="13" t="s">
        <v>79</v>
      </c>
      <c r="AW1210" s="13" t="s">
        <v>31</v>
      </c>
      <c r="AX1210" s="13" t="s">
        <v>69</v>
      </c>
      <c r="AY1210" s="160" t="s">
        <v>181</v>
      </c>
    </row>
    <row r="1211" spans="2:65" s="13" customFormat="1" ht="11.25" x14ac:dyDescent="0.2">
      <c r="B1211" s="159"/>
      <c r="D1211" s="138" t="s">
        <v>330</v>
      </c>
      <c r="E1211" s="160" t="s">
        <v>19</v>
      </c>
      <c r="F1211" s="161" t="s">
        <v>2670</v>
      </c>
      <c r="H1211" s="162">
        <v>109.8</v>
      </c>
      <c r="I1211" s="163"/>
      <c r="L1211" s="159"/>
      <c r="M1211" s="164"/>
      <c r="T1211" s="165"/>
      <c r="AT1211" s="160" t="s">
        <v>330</v>
      </c>
      <c r="AU1211" s="160" t="s">
        <v>79</v>
      </c>
      <c r="AV1211" s="13" t="s">
        <v>79</v>
      </c>
      <c r="AW1211" s="13" t="s">
        <v>31</v>
      </c>
      <c r="AX1211" s="13" t="s">
        <v>69</v>
      </c>
      <c r="AY1211" s="160" t="s">
        <v>181</v>
      </c>
    </row>
    <row r="1212" spans="2:65" s="13" customFormat="1" ht="11.25" x14ac:dyDescent="0.2">
      <c r="B1212" s="159"/>
      <c r="D1212" s="138" t="s">
        <v>330</v>
      </c>
      <c r="E1212" s="160" t="s">
        <v>19</v>
      </c>
      <c r="F1212" s="161" t="s">
        <v>2671</v>
      </c>
      <c r="H1212" s="162">
        <v>147.56</v>
      </c>
      <c r="I1212" s="163"/>
      <c r="L1212" s="159"/>
      <c r="M1212" s="164"/>
      <c r="T1212" s="165"/>
      <c r="AT1212" s="160" t="s">
        <v>330</v>
      </c>
      <c r="AU1212" s="160" t="s">
        <v>79</v>
      </c>
      <c r="AV1212" s="13" t="s">
        <v>79</v>
      </c>
      <c r="AW1212" s="13" t="s">
        <v>31</v>
      </c>
      <c r="AX1212" s="13" t="s">
        <v>69</v>
      </c>
      <c r="AY1212" s="160" t="s">
        <v>181</v>
      </c>
    </row>
    <row r="1213" spans="2:65" s="13" customFormat="1" ht="11.25" x14ac:dyDescent="0.2">
      <c r="B1213" s="159"/>
      <c r="D1213" s="138" t="s">
        <v>330</v>
      </c>
      <c r="E1213" s="160" t="s">
        <v>19</v>
      </c>
      <c r="F1213" s="161" t="s">
        <v>2672</v>
      </c>
      <c r="H1213" s="162">
        <v>9.1999999999999993</v>
      </c>
      <c r="I1213" s="163"/>
      <c r="L1213" s="159"/>
      <c r="M1213" s="164"/>
      <c r="T1213" s="165"/>
      <c r="AT1213" s="160" t="s">
        <v>330</v>
      </c>
      <c r="AU1213" s="160" t="s">
        <v>79</v>
      </c>
      <c r="AV1213" s="13" t="s">
        <v>79</v>
      </c>
      <c r="AW1213" s="13" t="s">
        <v>31</v>
      </c>
      <c r="AX1213" s="13" t="s">
        <v>69</v>
      </c>
      <c r="AY1213" s="160" t="s">
        <v>181</v>
      </c>
    </row>
    <row r="1214" spans="2:65" s="14" customFormat="1" ht="11.25" x14ac:dyDescent="0.2">
      <c r="B1214" s="166"/>
      <c r="D1214" s="138" t="s">
        <v>330</v>
      </c>
      <c r="E1214" s="167" t="s">
        <v>19</v>
      </c>
      <c r="F1214" s="168" t="s">
        <v>333</v>
      </c>
      <c r="H1214" s="169">
        <v>301.56</v>
      </c>
      <c r="I1214" s="170"/>
      <c r="L1214" s="166"/>
      <c r="M1214" s="171"/>
      <c r="T1214" s="172"/>
      <c r="AT1214" s="167" t="s">
        <v>330</v>
      </c>
      <c r="AU1214" s="167" t="s">
        <v>79</v>
      </c>
      <c r="AV1214" s="14" t="s">
        <v>187</v>
      </c>
      <c r="AW1214" s="14" t="s">
        <v>31</v>
      </c>
      <c r="AX1214" s="14" t="s">
        <v>77</v>
      </c>
      <c r="AY1214" s="167" t="s">
        <v>181</v>
      </c>
    </row>
    <row r="1215" spans="2:65" s="1" customFormat="1" ht="16.5" customHeight="1" x14ac:dyDescent="0.2">
      <c r="B1215" s="32"/>
      <c r="C1215" s="125" t="s">
        <v>2673</v>
      </c>
      <c r="D1215" s="125" t="s">
        <v>182</v>
      </c>
      <c r="E1215" s="126" t="s">
        <v>2620</v>
      </c>
      <c r="F1215" s="127" t="s">
        <v>2621</v>
      </c>
      <c r="G1215" s="128" t="s">
        <v>510</v>
      </c>
      <c r="H1215" s="129">
        <v>301.56</v>
      </c>
      <c r="I1215" s="130"/>
      <c r="J1215" s="131">
        <f>ROUND(I1215*H1215,2)</f>
        <v>0</v>
      </c>
      <c r="K1215" s="127" t="s">
        <v>327</v>
      </c>
      <c r="L1215" s="32"/>
      <c r="M1215" s="132" t="s">
        <v>19</v>
      </c>
      <c r="N1215" s="133" t="s">
        <v>40</v>
      </c>
      <c r="P1215" s="134">
        <f>O1215*H1215</f>
        <v>0</v>
      </c>
      <c r="Q1215" s="134">
        <v>0</v>
      </c>
      <c r="R1215" s="134">
        <f>Q1215*H1215</f>
        <v>0</v>
      </c>
      <c r="S1215" s="134">
        <v>0</v>
      </c>
      <c r="T1215" s="135">
        <f>S1215*H1215</f>
        <v>0</v>
      </c>
      <c r="AR1215" s="136" t="s">
        <v>187</v>
      </c>
      <c r="AT1215" s="136" t="s">
        <v>182</v>
      </c>
      <c r="AU1215" s="136" t="s">
        <v>79</v>
      </c>
      <c r="AY1215" s="17" t="s">
        <v>181</v>
      </c>
      <c r="BE1215" s="137">
        <f>IF(N1215="základní",J1215,0)</f>
        <v>0</v>
      </c>
      <c r="BF1215" s="137">
        <f>IF(N1215="snížená",J1215,0)</f>
        <v>0</v>
      </c>
      <c r="BG1215" s="137">
        <f>IF(N1215="zákl. přenesená",J1215,0)</f>
        <v>0</v>
      </c>
      <c r="BH1215" s="137">
        <f>IF(N1215="sníž. přenesená",J1215,0)</f>
        <v>0</v>
      </c>
      <c r="BI1215" s="137">
        <f>IF(N1215="nulová",J1215,0)</f>
        <v>0</v>
      </c>
      <c r="BJ1215" s="17" t="s">
        <v>77</v>
      </c>
      <c r="BK1215" s="137">
        <f>ROUND(I1215*H1215,2)</f>
        <v>0</v>
      </c>
      <c r="BL1215" s="17" t="s">
        <v>187</v>
      </c>
      <c r="BM1215" s="136" t="s">
        <v>2674</v>
      </c>
    </row>
    <row r="1216" spans="2:65" s="1" customFormat="1" ht="11.25" x14ac:dyDescent="0.2">
      <c r="B1216" s="32"/>
      <c r="D1216" s="151" t="s">
        <v>328</v>
      </c>
      <c r="F1216" s="152" t="s">
        <v>2623</v>
      </c>
      <c r="I1216" s="140"/>
      <c r="L1216" s="32"/>
      <c r="M1216" s="141"/>
      <c r="T1216" s="53"/>
      <c r="AT1216" s="17" t="s">
        <v>328</v>
      </c>
      <c r="AU1216" s="17" t="s">
        <v>79</v>
      </c>
    </row>
    <row r="1217" spans="2:65" s="12" customFormat="1" ht="11.25" x14ac:dyDescent="0.2">
      <c r="B1217" s="153"/>
      <c r="D1217" s="138" t="s">
        <v>330</v>
      </c>
      <c r="E1217" s="154" t="s">
        <v>19</v>
      </c>
      <c r="F1217" s="155" t="s">
        <v>2675</v>
      </c>
      <c r="H1217" s="154" t="s">
        <v>19</v>
      </c>
      <c r="I1217" s="156"/>
      <c r="L1217" s="153"/>
      <c r="M1217" s="157"/>
      <c r="T1217" s="158"/>
      <c r="AT1217" s="154" t="s">
        <v>330</v>
      </c>
      <c r="AU1217" s="154" t="s">
        <v>79</v>
      </c>
      <c r="AV1217" s="12" t="s">
        <v>77</v>
      </c>
      <c r="AW1217" s="12" t="s">
        <v>31</v>
      </c>
      <c r="AX1217" s="12" t="s">
        <v>69</v>
      </c>
      <c r="AY1217" s="154" t="s">
        <v>181</v>
      </c>
    </row>
    <row r="1218" spans="2:65" s="13" customFormat="1" ht="11.25" x14ac:dyDescent="0.2">
      <c r="B1218" s="159"/>
      <c r="D1218" s="138" t="s">
        <v>330</v>
      </c>
      <c r="E1218" s="160" t="s">
        <v>19</v>
      </c>
      <c r="F1218" s="161" t="s">
        <v>2676</v>
      </c>
      <c r="H1218" s="162">
        <v>35</v>
      </c>
      <c r="I1218" s="163"/>
      <c r="L1218" s="159"/>
      <c r="M1218" s="164"/>
      <c r="T1218" s="165"/>
      <c r="AT1218" s="160" t="s">
        <v>330</v>
      </c>
      <c r="AU1218" s="160" t="s">
        <v>79</v>
      </c>
      <c r="AV1218" s="13" t="s">
        <v>79</v>
      </c>
      <c r="AW1218" s="13" t="s">
        <v>31</v>
      </c>
      <c r="AX1218" s="13" t="s">
        <v>69</v>
      </c>
      <c r="AY1218" s="160" t="s">
        <v>181</v>
      </c>
    </row>
    <row r="1219" spans="2:65" s="13" customFormat="1" ht="11.25" x14ac:dyDescent="0.2">
      <c r="B1219" s="159"/>
      <c r="D1219" s="138" t="s">
        <v>330</v>
      </c>
      <c r="E1219" s="160" t="s">
        <v>19</v>
      </c>
      <c r="F1219" s="161" t="s">
        <v>2677</v>
      </c>
      <c r="H1219" s="162">
        <v>109.8</v>
      </c>
      <c r="I1219" s="163"/>
      <c r="L1219" s="159"/>
      <c r="M1219" s="164"/>
      <c r="T1219" s="165"/>
      <c r="AT1219" s="160" t="s">
        <v>330</v>
      </c>
      <c r="AU1219" s="160" t="s">
        <v>79</v>
      </c>
      <c r="AV1219" s="13" t="s">
        <v>79</v>
      </c>
      <c r="AW1219" s="13" t="s">
        <v>31</v>
      </c>
      <c r="AX1219" s="13" t="s">
        <v>69</v>
      </c>
      <c r="AY1219" s="160" t="s">
        <v>181</v>
      </c>
    </row>
    <row r="1220" spans="2:65" s="13" customFormat="1" ht="11.25" x14ac:dyDescent="0.2">
      <c r="B1220" s="159"/>
      <c r="D1220" s="138" t="s">
        <v>330</v>
      </c>
      <c r="E1220" s="160" t="s">
        <v>19</v>
      </c>
      <c r="F1220" s="161" t="s">
        <v>2678</v>
      </c>
      <c r="H1220" s="162">
        <v>147.56</v>
      </c>
      <c r="I1220" s="163"/>
      <c r="L1220" s="159"/>
      <c r="M1220" s="164"/>
      <c r="T1220" s="165"/>
      <c r="AT1220" s="160" t="s">
        <v>330</v>
      </c>
      <c r="AU1220" s="160" t="s">
        <v>79</v>
      </c>
      <c r="AV1220" s="13" t="s">
        <v>79</v>
      </c>
      <c r="AW1220" s="13" t="s">
        <v>31</v>
      </c>
      <c r="AX1220" s="13" t="s">
        <v>69</v>
      </c>
      <c r="AY1220" s="160" t="s">
        <v>181</v>
      </c>
    </row>
    <row r="1221" spans="2:65" s="13" customFormat="1" ht="11.25" x14ac:dyDescent="0.2">
      <c r="B1221" s="159"/>
      <c r="D1221" s="138" t="s">
        <v>330</v>
      </c>
      <c r="E1221" s="160" t="s">
        <v>19</v>
      </c>
      <c r="F1221" s="161" t="s">
        <v>2679</v>
      </c>
      <c r="H1221" s="162">
        <v>9.1999999999999993</v>
      </c>
      <c r="I1221" s="163"/>
      <c r="L1221" s="159"/>
      <c r="M1221" s="164"/>
      <c r="T1221" s="165"/>
      <c r="AT1221" s="160" t="s">
        <v>330</v>
      </c>
      <c r="AU1221" s="160" t="s">
        <v>79</v>
      </c>
      <c r="AV1221" s="13" t="s">
        <v>79</v>
      </c>
      <c r="AW1221" s="13" t="s">
        <v>31</v>
      </c>
      <c r="AX1221" s="13" t="s">
        <v>69</v>
      </c>
      <c r="AY1221" s="160" t="s">
        <v>181</v>
      </c>
    </row>
    <row r="1222" spans="2:65" s="14" customFormat="1" ht="11.25" x14ac:dyDescent="0.2">
      <c r="B1222" s="166"/>
      <c r="D1222" s="138" t="s">
        <v>330</v>
      </c>
      <c r="E1222" s="167" t="s">
        <v>19</v>
      </c>
      <c r="F1222" s="168" t="s">
        <v>333</v>
      </c>
      <c r="H1222" s="169">
        <v>301.56</v>
      </c>
      <c r="I1222" s="170"/>
      <c r="L1222" s="166"/>
      <c r="M1222" s="171"/>
      <c r="T1222" s="172"/>
      <c r="AT1222" s="167" t="s">
        <v>330</v>
      </c>
      <c r="AU1222" s="167" t="s">
        <v>79</v>
      </c>
      <c r="AV1222" s="14" t="s">
        <v>187</v>
      </c>
      <c r="AW1222" s="14" t="s">
        <v>31</v>
      </c>
      <c r="AX1222" s="14" t="s">
        <v>77</v>
      </c>
      <c r="AY1222" s="167" t="s">
        <v>181</v>
      </c>
    </row>
    <row r="1223" spans="2:65" s="1" customFormat="1" ht="16.5" customHeight="1" x14ac:dyDescent="0.2">
      <c r="B1223" s="32"/>
      <c r="C1223" s="125" t="s">
        <v>2680</v>
      </c>
      <c r="D1223" s="125" t="s">
        <v>182</v>
      </c>
      <c r="E1223" s="126" t="s">
        <v>2681</v>
      </c>
      <c r="F1223" s="127" t="s">
        <v>2682</v>
      </c>
      <c r="G1223" s="128" t="s">
        <v>510</v>
      </c>
      <c r="H1223" s="129">
        <v>35</v>
      </c>
      <c r="I1223" s="130"/>
      <c r="J1223" s="131">
        <f>ROUND(I1223*H1223,2)</f>
        <v>0</v>
      </c>
      <c r="K1223" s="127" t="s">
        <v>327</v>
      </c>
      <c r="L1223" s="32"/>
      <c r="M1223" s="132" t="s">
        <v>19</v>
      </c>
      <c r="N1223" s="133" t="s">
        <v>40</v>
      </c>
      <c r="P1223" s="134">
        <f>O1223*H1223</f>
        <v>0</v>
      </c>
      <c r="Q1223" s="134">
        <v>0</v>
      </c>
      <c r="R1223" s="134">
        <f>Q1223*H1223</f>
        <v>0</v>
      </c>
      <c r="S1223" s="134">
        <v>0</v>
      </c>
      <c r="T1223" s="135">
        <f>S1223*H1223</f>
        <v>0</v>
      </c>
      <c r="AR1223" s="136" t="s">
        <v>187</v>
      </c>
      <c r="AT1223" s="136" t="s">
        <v>182</v>
      </c>
      <c r="AU1223" s="136" t="s">
        <v>79</v>
      </c>
      <c r="AY1223" s="17" t="s">
        <v>181</v>
      </c>
      <c r="BE1223" s="137">
        <f>IF(N1223="základní",J1223,0)</f>
        <v>0</v>
      </c>
      <c r="BF1223" s="137">
        <f>IF(N1223="snížená",J1223,0)</f>
        <v>0</v>
      </c>
      <c r="BG1223" s="137">
        <f>IF(N1223="zákl. přenesená",J1223,0)</f>
        <v>0</v>
      </c>
      <c r="BH1223" s="137">
        <f>IF(N1223="sníž. přenesená",J1223,0)</f>
        <v>0</v>
      </c>
      <c r="BI1223" s="137">
        <f>IF(N1223="nulová",J1223,0)</f>
        <v>0</v>
      </c>
      <c r="BJ1223" s="17" t="s">
        <v>77</v>
      </c>
      <c r="BK1223" s="137">
        <f>ROUND(I1223*H1223,2)</f>
        <v>0</v>
      </c>
      <c r="BL1223" s="17" t="s">
        <v>187</v>
      </c>
      <c r="BM1223" s="136" t="s">
        <v>2683</v>
      </c>
    </row>
    <row r="1224" spans="2:65" s="1" customFormat="1" ht="11.25" x14ac:dyDescent="0.2">
      <c r="B1224" s="32"/>
      <c r="D1224" s="151" t="s">
        <v>328</v>
      </c>
      <c r="F1224" s="152" t="s">
        <v>2684</v>
      </c>
      <c r="I1224" s="140"/>
      <c r="L1224" s="32"/>
      <c r="M1224" s="141"/>
      <c r="T1224" s="53"/>
      <c r="AT1224" s="17" t="s">
        <v>328</v>
      </c>
      <c r="AU1224" s="17" t="s">
        <v>79</v>
      </c>
    </row>
    <row r="1225" spans="2:65" s="12" customFormat="1" ht="11.25" x14ac:dyDescent="0.2">
      <c r="B1225" s="153"/>
      <c r="D1225" s="138" t="s">
        <v>330</v>
      </c>
      <c r="E1225" s="154" t="s">
        <v>19</v>
      </c>
      <c r="F1225" s="155" t="s">
        <v>2685</v>
      </c>
      <c r="H1225" s="154" t="s">
        <v>19</v>
      </c>
      <c r="I1225" s="156"/>
      <c r="L1225" s="153"/>
      <c r="M1225" s="157"/>
      <c r="T1225" s="158"/>
      <c r="AT1225" s="154" t="s">
        <v>330</v>
      </c>
      <c r="AU1225" s="154" t="s">
        <v>79</v>
      </c>
      <c r="AV1225" s="12" t="s">
        <v>77</v>
      </c>
      <c r="AW1225" s="12" t="s">
        <v>31</v>
      </c>
      <c r="AX1225" s="12" t="s">
        <v>69</v>
      </c>
      <c r="AY1225" s="154" t="s">
        <v>181</v>
      </c>
    </row>
    <row r="1226" spans="2:65" s="13" customFormat="1" ht="11.25" x14ac:dyDescent="0.2">
      <c r="B1226" s="159"/>
      <c r="D1226" s="138" t="s">
        <v>330</v>
      </c>
      <c r="E1226" s="160" t="s">
        <v>19</v>
      </c>
      <c r="F1226" s="161" t="s">
        <v>2686</v>
      </c>
      <c r="H1226" s="162">
        <v>35</v>
      </c>
      <c r="I1226" s="163"/>
      <c r="L1226" s="159"/>
      <c r="M1226" s="164"/>
      <c r="T1226" s="165"/>
      <c r="AT1226" s="160" t="s">
        <v>330</v>
      </c>
      <c r="AU1226" s="160" t="s">
        <v>79</v>
      </c>
      <c r="AV1226" s="13" t="s">
        <v>79</v>
      </c>
      <c r="AW1226" s="13" t="s">
        <v>31</v>
      </c>
      <c r="AX1226" s="13" t="s">
        <v>69</v>
      </c>
      <c r="AY1226" s="160" t="s">
        <v>181</v>
      </c>
    </row>
    <row r="1227" spans="2:65" s="14" customFormat="1" ht="11.25" x14ac:dyDescent="0.2">
      <c r="B1227" s="166"/>
      <c r="D1227" s="138" t="s">
        <v>330</v>
      </c>
      <c r="E1227" s="167" t="s">
        <v>19</v>
      </c>
      <c r="F1227" s="168" t="s">
        <v>333</v>
      </c>
      <c r="H1227" s="169">
        <v>35</v>
      </c>
      <c r="I1227" s="170"/>
      <c r="L1227" s="166"/>
      <c r="M1227" s="171"/>
      <c r="T1227" s="172"/>
      <c r="AT1227" s="167" t="s">
        <v>330</v>
      </c>
      <c r="AU1227" s="167" t="s">
        <v>79</v>
      </c>
      <c r="AV1227" s="14" t="s">
        <v>187</v>
      </c>
      <c r="AW1227" s="14" t="s">
        <v>31</v>
      </c>
      <c r="AX1227" s="14" t="s">
        <v>77</v>
      </c>
      <c r="AY1227" s="167" t="s">
        <v>181</v>
      </c>
    </row>
    <row r="1228" spans="2:65" s="1" customFormat="1" ht="16.5" customHeight="1" x14ac:dyDescent="0.2">
      <c r="B1228" s="32"/>
      <c r="C1228" s="125" t="s">
        <v>2687</v>
      </c>
      <c r="D1228" s="125" t="s">
        <v>182</v>
      </c>
      <c r="E1228" s="126" t="s">
        <v>2688</v>
      </c>
      <c r="F1228" s="127" t="s">
        <v>2689</v>
      </c>
      <c r="G1228" s="128" t="s">
        <v>510</v>
      </c>
      <c r="H1228" s="129">
        <v>77.207999999999998</v>
      </c>
      <c r="I1228" s="130"/>
      <c r="J1228" s="131">
        <f>ROUND(I1228*H1228,2)</f>
        <v>0</v>
      </c>
      <c r="K1228" s="127" t="s">
        <v>327</v>
      </c>
      <c r="L1228" s="32"/>
      <c r="M1228" s="132" t="s">
        <v>19</v>
      </c>
      <c r="N1228" s="133" t="s">
        <v>40</v>
      </c>
      <c r="P1228" s="134">
        <f>O1228*H1228</f>
        <v>0</v>
      </c>
      <c r="Q1228" s="134">
        <v>6.1500000000000001E-3</v>
      </c>
      <c r="R1228" s="134">
        <f>Q1228*H1228</f>
        <v>0.47482920000000001</v>
      </c>
      <c r="S1228" s="134">
        <v>0</v>
      </c>
      <c r="T1228" s="135">
        <f>S1228*H1228</f>
        <v>0</v>
      </c>
      <c r="AR1228" s="136" t="s">
        <v>187</v>
      </c>
      <c r="AT1228" s="136" t="s">
        <v>182</v>
      </c>
      <c r="AU1228" s="136" t="s">
        <v>79</v>
      </c>
      <c r="AY1228" s="17" t="s">
        <v>181</v>
      </c>
      <c r="BE1228" s="137">
        <f>IF(N1228="základní",J1228,0)</f>
        <v>0</v>
      </c>
      <c r="BF1228" s="137">
        <f>IF(N1228="snížená",J1228,0)</f>
        <v>0</v>
      </c>
      <c r="BG1228" s="137">
        <f>IF(N1228="zákl. přenesená",J1228,0)</f>
        <v>0</v>
      </c>
      <c r="BH1228" s="137">
        <f>IF(N1228="sníž. přenesená",J1228,0)</f>
        <v>0</v>
      </c>
      <c r="BI1228" s="137">
        <f>IF(N1228="nulová",J1228,0)</f>
        <v>0</v>
      </c>
      <c r="BJ1228" s="17" t="s">
        <v>77</v>
      </c>
      <c r="BK1228" s="137">
        <f>ROUND(I1228*H1228,2)</f>
        <v>0</v>
      </c>
      <c r="BL1228" s="17" t="s">
        <v>187</v>
      </c>
      <c r="BM1228" s="136" t="s">
        <v>2690</v>
      </c>
    </row>
    <row r="1229" spans="2:65" s="1" customFormat="1" ht="11.25" x14ac:dyDescent="0.2">
      <c r="B1229" s="32"/>
      <c r="D1229" s="151" t="s">
        <v>328</v>
      </c>
      <c r="F1229" s="152" t="s">
        <v>2691</v>
      </c>
      <c r="I1229" s="140"/>
      <c r="L1229" s="32"/>
      <c r="M1229" s="141"/>
      <c r="T1229" s="53"/>
      <c r="AT1229" s="17" t="s">
        <v>328</v>
      </c>
      <c r="AU1229" s="17" t="s">
        <v>79</v>
      </c>
    </row>
    <row r="1230" spans="2:65" s="12" customFormat="1" ht="11.25" x14ac:dyDescent="0.2">
      <c r="B1230" s="153"/>
      <c r="D1230" s="138" t="s">
        <v>330</v>
      </c>
      <c r="E1230" s="154" t="s">
        <v>19</v>
      </c>
      <c r="F1230" s="155" t="s">
        <v>2692</v>
      </c>
      <c r="H1230" s="154" t="s">
        <v>19</v>
      </c>
      <c r="I1230" s="156"/>
      <c r="L1230" s="153"/>
      <c r="M1230" s="157"/>
      <c r="T1230" s="158"/>
      <c r="AT1230" s="154" t="s">
        <v>330</v>
      </c>
      <c r="AU1230" s="154" t="s">
        <v>79</v>
      </c>
      <c r="AV1230" s="12" t="s">
        <v>77</v>
      </c>
      <c r="AW1230" s="12" t="s">
        <v>31</v>
      </c>
      <c r="AX1230" s="12" t="s">
        <v>69</v>
      </c>
      <c r="AY1230" s="154" t="s">
        <v>181</v>
      </c>
    </row>
    <row r="1231" spans="2:65" s="13" customFormat="1" ht="11.25" x14ac:dyDescent="0.2">
      <c r="B1231" s="159"/>
      <c r="D1231" s="138" t="s">
        <v>330</v>
      </c>
      <c r="E1231" s="160" t="s">
        <v>19</v>
      </c>
      <c r="F1231" s="161" t="s">
        <v>2693</v>
      </c>
      <c r="H1231" s="162">
        <v>32.94</v>
      </c>
      <c r="I1231" s="163"/>
      <c r="L1231" s="159"/>
      <c r="M1231" s="164"/>
      <c r="T1231" s="165"/>
      <c r="AT1231" s="160" t="s">
        <v>330</v>
      </c>
      <c r="AU1231" s="160" t="s">
        <v>79</v>
      </c>
      <c r="AV1231" s="13" t="s">
        <v>79</v>
      </c>
      <c r="AW1231" s="13" t="s">
        <v>31</v>
      </c>
      <c r="AX1231" s="13" t="s">
        <v>69</v>
      </c>
      <c r="AY1231" s="160" t="s">
        <v>181</v>
      </c>
    </row>
    <row r="1232" spans="2:65" s="13" customFormat="1" ht="11.25" x14ac:dyDescent="0.2">
      <c r="B1232" s="159"/>
      <c r="D1232" s="138" t="s">
        <v>330</v>
      </c>
      <c r="E1232" s="160" t="s">
        <v>19</v>
      </c>
      <c r="F1232" s="161" t="s">
        <v>2694</v>
      </c>
      <c r="H1232" s="162">
        <v>44.268000000000001</v>
      </c>
      <c r="I1232" s="163"/>
      <c r="L1232" s="159"/>
      <c r="M1232" s="164"/>
      <c r="T1232" s="165"/>
      <c r="AT1232" s="160" t="s">
        <v>330</v>
      </c>
      <c r="AU1232" s="160" t="s">
        <v>79</v>
      </c>
      <c r="AV1232" s="13" t="s">
        <v>79</v>
      </c>
      <c r="AW1232" s="13" t="s">
        <v>31</v>
      </c>
      <c r="AX1232" s="13" t="s">
        <v>69</v>
      </c>
      <c r="AY1232" s="160" t="s">
        <v>181</v>
      </c>
    </row>
    <row r="1233" spans="2:65" s="14" customFormat="1" ht="11.25" x14ac:dyDescent="0.2">
      <c r="B1233" s="166"/>
      <c r="D1233" s="138" t="s">
        <v>330</v>
      </c>
      <c r="E1233" s="167" t="s">
        <v>19</v>
      </c>
      <c r="F1233" s="168" t="s">
        <v>333</v>
      </c>
      <c r="H1233" s="169">
        <v>77.207999999999998</v>
      </c>
      <c r="I1233" s="170"/>
      <c r="L1233" s="166"/>
      <c r="M1233" s="171"/>
      <c r="T1233" s="172"/>
      <c r="AT1233" s="167" t="s">
        <v>330</v>
      </c>
      <c r="AU1233" s="167" t="s">
        <v>79</v>
      </c>
      <c r="AV1233" s="14" t="s">
        <v>187</v>
      </c>
      <c r="AW1233" s="14" t="s">
        <v>31</v>
      </c>
      <c r="AX1233" s="14" t="s">
        <v>77</v>
      </c>
      <c r="AY1233" s="167" t="s">
        <v>181</v>
      </c>
    </row>
    <row r="1234" spans="2:65" s="12" customFormat="1" ht="11.25" x14ac:dyDescent="0.2">
      <c r="B1234" s="153"/>
      <c r="D1234" s="138" t="s">
        <v>330</v>
      </c>
      <c r="E1234" s="154" t="s">
        <v>19</v>
      </c>
      <c r="F1234" s="155" t="s">
        <v>2695</v>
      </c>
      <c r="H1234" s="154" t="s">
        <v>19</v>
      </c>
      <c r="I1234" s="156"/>
      <c r="L1234" s="153"/>
      <c r="M1234" s="157"/>
      <c r="T1234" s="158"/>
      <c r="AT1234" s="154" t="s">
        <v>330</v>
      </c>
      <c r="AU1234" s="154" t="s">
        <v>79</v>
      </c>
      <c r="AV1234" s="12" t="s">
        <v>77</v>
      </c>
      <c r="AW1234" s="12" t="s">
        <v>31</v>
      </c>
      <c r="AX1234" s="12" t="s">
        <v>69</v>
      </c>
      <c r="AY1234" s="154" t="s">
        <v>181</v>
      </c>
    </row>
    <row r="1235" spans="2:65" s="1" customFormat="1" ht="21.75" customHeight="1" x14ac:dyDescent="0.2">
      <c r="B1235" s="32"/>
      <c r="C1235" s="125" t="s">
        <v>2696</v>
      </c>
      <c r="D1235" s="125" t="s">
        <v>182</v>
      </c>
      <c r="E1235" s="126" t="s">
        <v>2697</v>
      </c>
      <c r="F1235" s="127" t="s">
        <v>2698</v>
      </c>
      <c r="G1235" s="128" t="s">
        <v>510</v>
      </c>
      <c r="H1235" s="129">
        <v>13.26</v>
      </c>
      <c r="I1235" s="130"/>
      <c r="J1235" s="131">
        <f>ROUND(I1235*H1235,2)</f>
        <v>0</v>
      </c>
      <c r="K1235" s="127" t="s">
        <v>327</v>
      </c>
      <c r="L1235" s="32"/>
      <c r="M1235" s="132" t="s">
        <v>19</v>
      </c>
      <c r="N1235" s="133" t="s">
        <v>40</v>
      </c>
      <c r="P1235" s="134">
        <f>O1235*H1235</f>
        <v>0</v>
      </c>
      <c r="Q1235" s="134">
        <v>5.3800000000000002E-3</v>
      </c>
      <c r="R1235" s="134">
        <f>Q1235*H1235</f>
        <v>7.1338800000000008E-2</v>
      </c>
      <c r="S1235" s="134">
        <v>0</v>
      </c>
      <c r="T1235" s="135">
        <f>S1235*H1235</f>
        <v>0</v>
      </c>
      <c r="AR1235" s="136" t="s">
        <v>187</v>
      </c>
      <c r="AT1235" s="136" t="s">
        <v>182</v>
      </c>
      <c r="AU1235" s="136" t="s">
        <v>79</v>
      </c>
      <c r="AY1235" s="17" t="s">
        <v>181</v>
      </c>
      <c r="BE1235" s="137">
        <f>IF(N1235="základní",J1235,0)</f>
        <v>0</v>
      </c>
      <c r="BF1235" s="137">
        <f>IF(N1235="snížená",J1235,0)</f>
        <v>0</v>
      </c>
      <c r="BG1235" s="137">
        <f>IF(N1235="zákl. přenesená",J1235,0)</f>
        <v>0</v>
      </c>
      <c r="BH1235" s="137">
        <f>IF(N1235="sníž. přenesená",J1235,0)</f>
        <v>0</v>
      </c>
      <c r="BI1235" s="137">
        <f>IF(N1235="nulová",J1235,0)</f>
        <v>0</v>
      </c>
      <c r="BJ1235" s="17" t="s">
        <v>77</v>
      </c>
      <c r="BK1235" s="137">
        <f>ROUND(I1235*H1235,2)</f>
        <v>0</v>
      </c>
      <c r="BL1235" s="17" t="s">
        <v>187</v>
      </c>
      <c r="BM1235" s="136" t="s">
        <v>2699</v>
      </c>
    </row>
    <row r="1236" spans="2:65" s="1" customFormat="1" ht="11.25" x14ac:dyDescent="0.2">
      <c r="B1236" s="32"/>
      <c r="D1236" s="151" t="s">
        <v>328</v>
      </c>
      <c r="F1236" s="152" t="s">
        <v>2700</v>
      </c>
      <c r="I1236" s="140"/>
      <c r="L1236" s="32"/>
      <c r="M1236" s="141"/>
      <c r="T1236" s="53"/>
      <c r="AT1236" s="17" t="s">
        <v>328</v>
      </c>
      <c r="AU1236" s="17" t="s">
        <v>79</v>
      </c>
    </row>
    <row r="1237" spans="2:65" s="12" customFormat="1" ht="11.25" x14ac:dyDescent="0.2">
      <c r="B1237" s="153"/>
      <c r="D1237" s="138" t="s">
        <v>330</v>
      </c>
      <c r="E1237" s="154" t="s">
        <v>19</v>
      </c>
      <c r="F1237" s="155" t="s">
        <v>2692</v>
      </c>
      <c r="H1237" s="154" t="s">
        <v>19</v>
      </c>
      <c r="I1237" s="156"/>
      <c r="L1237" s="153"/>
      <c r="M1237" s="157"/>
      <c r="T1237" s="158"/>
      <c r="AT1237" s="154" t="s">
        <v>330</v>
      </c>
      <c r="AU1237" s="154" t="s">
        <v>79</v>
      </c>
      <c r="AV1237" s="12" t="s">
        <v>77</v>
      </c>
      <c r="AW1237" s="12" t="s">
        <v>31</v>
      </c>
      <c r="AX1237" s="12" t="s">
        <v>69</v>
      </c>
      <c r="AY1237" s="154" t="s">
        <v>181</v>
      </c>
    </row>
    <row r="1238" spans="2:65" s="13" customFormat="1" ht="11.25" x14ac:dyDescent="0.2">
      <c r="B1238" s="159"/>
      <c r="D1238" s="138" t="s">
        <v>330</v>
      </c>
      <c r="E1238" s="160" t="s">
        <v>19</v>
      </c>
      <c r="F1238" s="161" t="s">
        <v>2701</v>
      </c>
      <c r="H1238" s="162">
        <v>10.5</v>
      </c>
      <c r="I1238" s="163"/>
      <c r="L1238" s="159"/>
      <c r="M1238" s="164"/>
      <c r="T1238" s="165"/>
      <c r="AT1238" s="160" t="s">
        <v>330</v>
      </c>
      <c r="AU1238" s="160" t="s">
        <v>79</v>
      </c>
      <c r="AV1238" s="13" t="s">
        <v>79</v>
      </c>
      <c r="AW1238" s="13" t="s">
        <v>31</v>
      </c>
      <c r="AX1238" s="13" t="s">
        <v>69</v>
      </c>
      <c r="AY1238" s="160" t="s">
        <v>181</v>
      </c>
    </row>
    <row r="1239" spans="2:65" s="13" customFormat="1" ht="11.25" x14ac:dyDescent="0.2">
      <c r="B1239" s="159"/>
      <c r="D1239" s="138" t="s">
        <v>330</v>
      </c>
      <c r="E1239" s="160" t="s">
        <v>19</v>
      </c>
      <c r="F1239" s="161" t="s">
        <v>2702</v>
      </c>
      <c r="H1239" s="162">
        <v>2.76</v>
      </c>
      <c r="I1239" s="163"/>
      <c r="L1239" s="159"/>
      <c r="M1239" s="164"/>
      <c r="T1239" s="165"/>
      <c r="AT1239" s="160" t="s">
        <v>330</v>
      </c>
      <c r="AU1239" s="160" t="s">
        <v>79</v>
      </c>
      <c r="AV1239" s="13" t="s">
        <v>79</v>
      </c>
      <c r="AW1239" s="13" t="s">
        <v>31</v>
      </c>
      <c r="AX1239" s="13" t="s">
        <v>69</v>
      </c>
      <c r="AY1239" s="160" t="s">
        <v>181</v>
      </c>
    </row>
    <row r="1240" spans="2:65" s="14" customFormat="1" ht="11.25" x14ac:dyDescent="0.2">
      <c r="B1240" s="166"/>
      <c r="D1240" s="138" t="s">
        <v>330</v>
      </c>
      <c r="E1240" s="167" t="s">
        <v>19</v>
      </c>
      <c r="F1240" s="168" t="s">
        <v>333</v>
      </c>
      <c r="H1240" s="169">
        <v>13.26</v>
      </c>
      <c r="I1240" s="170"/>
      <c r="L1240" s="166"/>
      <c r="M1240" s="171"/>
      <c r="T1240" s="172"/>
      <c r="AT1240" s="167" t="s">
        <v>330</v>
      </c>
      <c r="AU1240" s="167" t="s">
        <v>79</v>
      </c>
      <c r="AV1240" s="14" t="s">
        <v>187</v>
      </c>
      <c r="AW1240" s="14" t="s">
        <v>31</v>
      </c>
      <c r="AX1240" s="14" t="s">
        <v>77</v>
      </c>
      <c r="AY1240" s="167" t="s">
        <v>181</v>
      </c>
    </row>
    <row r="1241" spans="2:65" s="12" customFormat="1" ht="11.25" x14ac:dyDescent="0.2">
      <c r="B1241" s="153"/>
      <c r="D1241" s="138" t="s">
        <v>330</v>
      </c>
      <c r="E1241" s="154" t="s">
        <v>19</v>
      </c>
      <c r="F1241" s="155" t="s">
        <v>2695</v>
      </c>
      <c r="H1241" s="154" t="s">
        <v>19</v>
      </c>
      <c r="I1241" s="156"/>
      <c r="L1241" s="153"/>
      <c r="M1241" s="157"/>
      <c r="T1241" s="158"/>
      <c r="AT1241" s="154" t="s">
        <v>330</v>
      </c>
      <c r="AU1241" s="154" t="s">
        <v>79</v>
      </c>
      <c r="AV1241" s="12" t="s">
        <v>77</v>
      </c>
      <c r="AW1241" s="12" t="s">
        <v>31</v>
      </c>
      <c r="AX1241" s="12" t="s">
        <v>69</v>
      </c>
      <c r="AY1241" s="154" t="s">
        <v>181</v>
      </c>
    </row>
    <row r="1242" spans="2:65" s="1" customFormat="1" ht="21.75" customHeight="1" x14ac:dyDescent="0.2">
      <c r="B1242" s="32"/>
      <c r="C1242" s="125" t="s">
        <v>2703</v>
      </c>
      <c r="D1242" s="125" t="s">
        <v>182</v>
      </c>
      <c r="E1242" s="126" t="s">
        <v>2704</v>
      </c>
      <c r="F1242" s="127" t="s">
        <v>2705</v>
      </c>
      <c r="G1242" s="128" t="s">
        <v>510</v>
      </c>
      <c r="H1242" s="129">
        <v>35</v>
      </c>
      <c r="I1242" s="130"/>
      <c r="J1242" s="131">
        <f>ROUND(I1242*H1242,2)</f>
        <v>0</v>
      </c>
      <c r="K1242" s="127" t="s">
        <v>327</v>
      </c>
      <c r="L1242" s="32"/>
      <c r="M1242" s="132" t="s">
        <v>19</v>
      </c>
      <c r="N1242" s="133" t="s">
        <v>40</v>
      </c>
      <c r="P1242" s="134">
        <f>O1242*H1242</f>
        <v>0</v>
      </c>
      <c r="Q1242" s="134">
        <v>0</v>
      </c>
      <c r="R1242" s="134">
        <f>Q1242*H1242</f>
        <v>0</v>
      </c>
      <c r="S1242" s="134">
        <v>0</v>
      </c>
      <c r="T1242" s="135">
        <f>S1242*H1242</f>
        <v>0</v>
      </c>
      <c r="AR1242" s="136" t="s">
        <v>187</v>
      </c>
      <c r="AT1242" s="136" t="s">
        <v>182</v>
      </c>
      <c r="AU1242" s="136" t="s">
        <v>79</v>
      </c>
      <c r="AY1242" s="17" t="s">
        <v>181</v>
      </c>
      <c r="BE1242" s="137">
        <f>IF(N1242="základní",J1242,0)</f>
        <v>0</v>
      </c>
      <c r="BF1242" s="137">
        <f>IF(N1242="snížená",J1242,0)</f>
        <v>0</v>
      </c>
      <c r="BG1242" s="137">
        <f>IF(N1242="zákl. přenesená",J1242,0)</f>
        <v>0</v>
      </c>
      <c r="BH1242" s="137">
        <f>IF(N1242="sníž. přenesená",J1242,0)</f>
        <v>0</v>
      </c>
      <c r="BI1242" s="137">
        <f>IF(N1242="nulová",J1242,0)</f>
        <v>0</v>
      </c>
      <c r="BJ1242" s="17" t="s">
        <v>77</v>
      </c>
      <c r="BK1242" s="137">
        <f>ROUND(I1242*H1242,2)</f>
        <v>0</v>
      </c>
      <c r="BL1242" s="17" t="s">
        <v>187</v>
      </c>
      <c r="BM1242" s="136" t="s">
        <v>2706</v>
      </c>
    </row>
    <row r="1243" spans="2:65" s="1" customFormat="1" ht="11.25" x14ac:dyDescent="0.2">
      <c r="B1243" s="32"/>
      <c r="D1243" s="151" t="s">
        <v>328</v>
      </c>
      <c r="F1243" s="152" t="s">
        <v>2707</v>
      </c>
      <c r="I1243" s="140"/>
      <c r="L1243" s="32"/>
      <c r="M1243" s="141"/>
      <c r="T1243" s="53"/>
      <c r="AT1243" s="17" t="s">
        <v>328</v>
      </c>
      <c r="AU1243" s="17" t="s">
        <v>79</v>
      </c>
    </row>
    <row r="1244" spans="2:65" s="12" customFormat="1" ht="11.25" x14ac:dyDescent="0.2">
      <c r="B1244" s="153"/>
      <c r="D1244" s="138" t="s">
        <v>330</v>
      </c>
      <c r="E1244" s="154" t="s">
        <v>19</v>
      </c>
      <c r="F1244" s="155" t="s">
        <v>2708</v>
      </c>
      <c r="H1244" s="154" t="s">
        <v>19</v>
      </c>
      <c r="I1244" s="156"/>
      <c r="L1244" s="153"/>
      <c r="M1244" s="157"/>
      <c r="T1244" s="158"/>
      <c r="AT1244" s="154" t="s">
        <v>330</v>
      </c>
      <c r="AU1244" s="154" t="s">
        <v>79</v>
      </c>
      <c r="AV1244" s="12" t="s">
        <v>77</v>
      </c>
      <c r="AW1244" s="12" t="s">
        <v>31</v>
      </c>
      <c r="AX1244" s="12" t="s">
        <v>69</v>
      </c>
      <c r="AY1244" s="154" t="s">
        <v>181</v>
      </c>
    </row>
    <row r="1245" spans="2:65" s="13" customFormat="1" ht="11.25" x14ac:dyDescent="0.2">
      <c r="B1245" s="159"/>
      <c r="D1245" s="138" t="s">
        <v>330</v>
      </c>
      <c r="E1245" s="160" t="s">
        <v>19</v>
      </c>
      <c r="F1245" s="161" t="s">
        <v>2709</v>
      </c>
      <c r="H1245" s="162">
        <v>35</v>
      </c>
      <c r="I1245" s="163"/>
      <c r="L1245" s="159"/>
      <c r="M1245" s="164"/>
      <c r="T1245" s="165"/>
      <c r="AT1245" s="160" t="s">
        <v>330</v>
      </c>
      <c r="AU1245" s="160" t="s">
        <v>79</v>
      </c>
      <c r="AV1245" s="13" t="s">
        <v>79</v>
      </c>
      <c r="AW1245" s="13" t="s">
        <v>31</v>
      </c>
      <c r="AX1245" s="13" t="s">
        <v>69</v>
      </c>
      <c r="AY1245" s="160" t="s">
        <v>181</v>
      </c>
    </row>
    <row r="1246" spans="2:65" s="14" customFormat="1" ht="11.25" x14ac:dyDescent="0.2">
      <c r="B1246" s="166"/>
      <c r="D1246" s="138" t="s">
        <v>330</v>
      </c>
      <c r="E1246" s="167" t="s">
        <v>19</v>
      </c>
      <c r="F1246" s="168" t="s">
        <v>333</v>
      </c>
      <c r="H1246" s="169">
        <v>35</v>
      </c>
      <c r="I1246" s="170"/>
      <c r="L1246" s="166"/>
      <c r="M1246" s="171"/>
      <c r="T1246" s="172"/>
      <c r="AT1246" s="167" t="s">
        <v>330</v>
      </c>
      <c r="AU1246" s="167" t="s">
        <v>79</v>
      </c>
      <c r="AV1246" s="14" t="s">
        <v>187</v>
      </c>
      <c r="AW1246" s="14" t="s">
        <v>31</v>
      </c>
      <c r="AX1246" s="14" t="s">
        <v>77</v>
      </c>
      <c r="AY1246" s="167" t="s">
        <v>181</v>
      </c>
    </row>
    <row r="1247" spans="2:65" s="1" customFormat="1" ht="21.75" customHeight="1" x14ac:dyDescent="0.2">
      <c r="B1247" s="32"/>
      <c r="C1247" s="125" t="s">
        <v>2710</v>
      </c>
      <c r="D1247" s="125" t="s">
        <v>182</v>
      </c>
      <c r="E1247" s="126" t="s">
        <v>2711</v>
      </c>
      <c r="F1247" s="127" t="s">
        <v>2712</v>
      </c>
      <c r="G1247" s="128" t="s">
        <v>510</v>
      </c>
      <c r="H1247" s="129">
        <v>77.207999999999998</v>
      </c>
      <c r="I1247" s="130"/>
      <c r="J1247" s="131">
        <f>ROUND(I1247*H1247,2)</f>
        <v>0</v>
      </c>
      <c r="K1247" s="127" t="s">
        <v>327</v>
      </c>
      <c r="L1247" s="32"/>
      <c r="M1247" s="132" t="s">
        <v>19</v>
      </c>
      <c r="N1247" s="133" t="s">
        <v>40</v>
      </c>
      <c r="P1247" s="134">
        <f>O1247*H1247</f>
        <v>0</v>
      </c>
      <c r="Q1247" s="134">
        <v>6.0429999999999998E-2</v>
      </c>
      <c r="R1247" s="134">
        <f>Q1247*H1247</f>
        <v>4.6656794399999999</v>
      </c>
      <c r="S1247" s="134">
        <v>0</v>
      </c>
      <c r="T1247" s="135">
        <f>S1247*H1247</f>
        <v>0</v>
      </c>
      <c r="AR1247" s="136" t="s">
        <v>187</v>
      </c>
      <c r="AT1247" s="136" t="s">
        <v>182</v>
      </c>
      <c r="AU1247" s="136" t="s">
        <v>79</v>
      </c>
      <c r="AY1247" s="17" t="s">
        <v>181</v>
      </c>
      <c r="BE1247" s="137">
        <f>IF(N1247="základní",J1247,0)</f>
        <v>0</v>
      </c>
      <c r="BF1247" s="137">
        <f>IF(N1247="snížená",J1247,0)</f>
        <v>0</v>
      </c>
      <c r="BG1247" s="137">
        <f>IF(N1247="zákl. přenesená",J1247,0)</f>
        <v>0</v>
      </c>
      <c r="BH1247" s="137">
        <f>IF(N1247="sníž. přenesená",J1247,0)</f>
        <v>0</v>
      </c>
      <c r="BI1247" s="137">
        <f>IF(N1247="nulová",J1247,0)</f>
        <v>0</v>
      </c>
      <c r="BJ1247" s="17" t="s">
        <v>77</v>
      </c>
      <c r="BK1247" s="137">
        <f>ROUND(I1247*H1247,2)</f>
        <v>0</v>
      </c>
      <c r="BL1247" s="17" t="s">
        <v>187</v>
      </c>
      <c r="BM1247" s="136" t="s">
        <v>2713</v>
      </c>
    </row>
    <row r="1248" spans="2:65" s="1" customFormat="1" ht="11.25" x14ac:dyDescent="0.2">
      <c r="B1248" s="32"/>
      <c r="D1248" s="151" t="s">
        <v>328</v>
      </c>
      <c r="F1248" s="152" t="s">
        <v>2714</v>
      </c>
      <c r="I1248" s="140"/>
      <c r="L1248" s="32"/>
      <c r="M1248" s="141"/>
      <c r="T1248" s="53"/>
      <c r="AT1248" s="17" t="s">
        <v>328</v>
      </c>
      <c r="AU1248" s="17" t="s">
        <v>79</v>
      </c>
    </row>
    <row r="1249" spans="2:65" s="12" customFormat="1" ht="11.25" x14ac:dyDescent="0.2">
      <c r="B1249" s="153"/>
      <c r="D1249" s="138" t="s">
        <v>330</v>
      </c>
      <c r="E1249" s="154" t="s">
        <v>19</v>
      </c>
      <c r="F1249" s="155" t="s">
        <v>2715</v>
      </c>
      <c r="H1249" s="154" t="s">
        <v>19</v>
      </c>
      <c r="I1249" s="156"/>
      <c r="L1249" s="153"/>
      <c r="M1249" s="157"/>
      <c r="T1249" s="158"/>
      <c r="AT1249" s="154" t="s">
        <v>330</v>
      </c>
      <c r="AU1249" s="154" t="s">
        <v>79</v>
      </c>
      <c r="AV1249" s="12" t="s">
        <v>77</v>
      </c>
      <c r="AW1249" s="12" t="s">
        <v>31</v>
      </c>
      <c r="AX1249" s="12" t="s">
        <v>69</v>
      </c>
      <c r="AY1249" s="154" t="s">
        <v>181</v>
      </c>
    </row>
    <row r="1250" spans="2:65" s="13" customFormat="1" ht="11.25" x14ac:dyDescent="0.2">
      <c r="B1250" s="159"/>
      <c r="D1250" s="138" t="s">
        <v>330</v>
      </c>
      <c r="E1250" s="160" t="s">
        <v>19</v>
      </c>
      <c r="F1250" s="161" t="s">
        <v>2716</v>
      </c>
      <c r="H1250" s="162">
        <v>32.94</v>
      </c>
      <c r="I1250" s="163"/>
      <c r="L1250" s="159"/>
      <c r="M1250" s="164"/>
      <c r="T1250" s="165"/>
      <c r="AT1250" s="160" t="s">
        <v>330</v>
      </c>
      <c r="AU1250" s="160" t="s">
        <v>79</v>
      </c>
      <c r="AV1250" s="13" t="s">
        <v>79</v>
      </c>
      <c r="AW1250" s="13" t="s">
        <v>31</v>
      </c>
      <c r="AX1250" s="13" t="s">
        <v>69</v>
      </c>
      <c r="AY1250" s="160" t="s">
        <v>181</v>
      </c>
    </row>
    <row r="1251" spans="2:65" s="13" customFormat="1" ht="11.25" x14ac:dyDescent="0.2">
      <c r="B1251" s="159"/>
      <c r="D1251" s="138" t="s">
        <v>330</v>
      </c>
      <c r="E1251" s="160" t="s">
        <v>19</v>
      </c>
      <c r="F1251" s="161" t="s">
        <v>2717</v>
      </c>
      <c r="H1251" s="162">
        <v>44.268000000000001</v>
      </c>
      <c r="I1251" s="163"/>
      <c r="L1251" s="159"/>
      <c r="M1251" s="164"/>
      <c r="T1251" s="165"/>
      <c r="AT1251" s="160" t="s">
        <v>330</v>
      </c>
      <c r="AU1251" s="160" t="s">
        <v>79</v>
      </c>
      <c r="AV1251" s="13" t="s">
        <v>79</v>
      </c>
      <c r="AW1251" s="13" t="s">
        <v>31</v>
      </c>
      <c r="AX1251" s="13" t="s">
        <v>69</v>
      </c>
      <c r="AY1251" s="160" t="s">
        <v>181</v>
      </c>
    </row>
    <row r="1252" spans="2:65" s="14" customFormat="1" ht="11.25" x14ac:dyDescent="0.2">
      <c r="B1252" s="166"/>
      <c r="D1252" s="138" t="s">
        <v>330</v>
      </c>
      <c r="E1252" s="167" t="s">
        <v>19</v>
      </c>
      <c r="F1252" s="168" t="s">
        <v>333</v>
      </c>
      <c r="H1252" s="169">
        <v>77.207999999999998</v>
      </c>
      <c r="I1252" s="170"/>
      <c r="L1252" s="166"/>
      <c r="M1252" s="171"/>
      <c r="T1252" s="172"/>
      <c r="AT1252" s="167" t="s">
        <v>330</v>
      </c>
      <c r="AU1252" s="167" t="s">
        <v>79</v>
      </c>
      <c r="AV1252" s="14" t="s">
        <v>187</v>
      </c>
      <c r="AW1252" s="14" t="s">
        <v>31</v>
      </c>
      <c r="AX1252" s="14" t="s">
        <v>77</v>
      </c>
      <c r="AY1252" s="167" t="s">
        <v>181</v>
      </c>
    </row>
    <row r="1253" spans="2:65" s="12" customFormat="1" ht="11.25" x14ac:dyDescent="0.2">
      <c r="B1253" s="153"/>
      <c r="D1253" s="138" t="s">
        <v>330</v>
      </c>
      <c r="E1253" s="154" t="s">
        <v>19</v>
      </c>
      <c r="F1253" s="155" t="s">
        <v>2695</v>
      </c>
      <c r="H1253" s="154" t="s">
        <v>19</v>
      </c>
      <c r="I1253" s="156"/>
      <c r="L1253" s="153"/>
      <c r="M1253" s="157"/>
      <c r="T1253" s="158"/>
      <c r="AT1253" s="154" t="s">
        <v>330</v>
      </c>
      <c r="AU1253" s="154" t="s">
        <v>79</v>
      </c>
      <c r="AV1253" s="12" t="s">
        <v>77</v>
      </c>
      <c r="AW1253" s="12" t="s">
        <v>31</v>
      </c>
      <c r="AX1253" s="12" t="s">
        <v>69</v>
      </c>
      <c r="AY1253" s="154" t="s">
        <v>181</v>
      </c>
    </row>
    <row r="1254" spans="2:65" s="1" customFormat="1" ht="24.2" customHeight="1" x14ac:dyDescent="0.2">
      <c r="B1254" s="32"/>
      <c r="C1254" s="125" t="s">
        <v>2718</v>
      </c>
      <c r="D1254" s="125" t="s">
        <v>182</v>
      </c>
      <c r="E1254" s="126" t="s">
        <v>2719</v>
      </c>
      <c r="F1254" s="127" t="s">
        <v>2720</v>
      </c>
      <c r="G1254" s="128" t="s">
        <v>510</v>
      </c>
      <c r="H1254" s="129">
        <v>13.26</v>
      </c>
      <c r="I1254" s="130"/>
      <c r="J1254" s="131">
        <f>ROUND(I1254*H1254,2)</f>
        <v>0</v>
      </c>
      <c r="K1254" s="127" t="s">
        <v>327</v>
      </c>
      <c r="L1254" s="32"/>
      <c r="M1254" s="132" t="s">
        <v>19</v>
      </c>
      <c r="N1254" s="133" t="s">
        <v>40</v>
      </c>
      <c r="P1254" s="134">
        <f>O1254*H1254</f>
        <v>0</v>
      </c>
      <c r="Q1254" s="134">
        <v>6.0900000000000003E-2</v>
      </c>
      <c r="R1254" s="134">
        <f>Q1254*H1254</f>
        <v>0.80753399999999997</v>
      </c>
      <c r="S1254" s="134">
        <v>0</v>
      </c>
      <c r="T1254" s="135">
        <f>S1254*H1254</f>
        <v>0</v>
      </c>
      <c r="AR1254" s="136" t="s">
        <v>187</v>
      </c>
      <c r="AT1254" s="136" t="s">
        <v>182</v>
      </c>
      <c r="AU1254" s="136" t="s">
        <v>79</v>
      </c>
      <c r="AY1254" s="17" t="s">
        <v>181</v>
      </c>
      <c r="BE1254" s="137">
        <f>IF(N1254="základní",J1254,0)</f>
        <v>0</v>
      </c>
      <c r="BF1254" s="137">
        <f>IF(N1254="snížená",J1254,0)</f>
        <v>0</v>
      </c>
      <c r="BG1254" s="137">
        <f>IF(N1254="zákl. přenesená",J1254,0)</f>
        <v>0</v>
      </c>
      <c r="BH1254" s="137">
        <f>IF(N1254="sníž. přenesená",J1254,0)</f>
        <v>0</v>
      </c>
      <c r="BI1254" s="137">
        <f>IF(N1254="nulová",J1254,0)</f>
        <v>0</v>
      </c>
      <c r="BJ1254" s="17" t="s">
        <v>77</v>
      </c>
      <c r="BK1254" s="137">
        <f>ROUND(I1254*H1254,2)</f>
        <v>0</v>
      </c>
      <c r="BL1254" s="17" t="s">
        <v>187</v>
      </c>
      <c r="BM1254" s="136" t="s">
        <v>2721</v>
      </c>
    </row>
    <row r="1255" spans="2:65" s="1" customFormat="1" ht="11.25" x14ac:dyDescent="0.2">
      <c r="B1255" s="32"/>
      <c r="D1255" s="151" t="s">
        <v>328</v>
      </c>
      <c r="F1255" s="152" t="s">
        <v>2722</v>
      </c>
      <c r="I1255" s="140"/>
      <c r="L1255" s="32"/>
      <c r="M1255" s="141"/>
      <c r="T1255" s="53"/>
      <c r="AT1255" s="17" t="s">
        <v>328</v>
      </c>
      <c r="AU1255" s="17" t="s">
        <v>79</v>
      </c>
    </row>
    <row r="1256" spans="2:65" s="12" customFormat="1" ht="11.25" x14ac:dyDescent="0.2">
      <c r="B1256" s="153"/>
      <c r="D1256" s="138" t="s">
        <v>330</v>
      </c>
      <c r="E1256" s="154" t="s">
        <v>19</v>
      </c>
      <c r="F1256" s="155" t="s">
        <v>2715</v>
      </c>
      <c r="H1256" s="154" t="s">
        <v>19</v>
      </c>
      <c r="I1256" s="156"/>
      <c r="L1256" s="153"/>
      <c r="M1256" s="157"/>
      <c r="T1256" s="158"/>
      <c r="AT1256" s="154" t="s">
        <v>330</v>
      </c>
      <c r="AU1256" s="154" t="s">
        <v>79</v>
      </c>
      <c r="AV1256" s="12" t="s">
        <v>77</v>
      </c>
      <c r="AW1256" s="12" t="s">
        <v>31</v>
      </c>
      <c r="AX1256" s="12" t="s">
        <v>69</v>
      </c>
      <c r="AY1256" s="154" t="s">
        <v>181</v>
      </c>
    </row>
    <row r="1257" spans="2:65" s="13" customFormat="1" ht="11.25" x14ac:dyDescent="0.2">
      <c r="B1257" s="159"/>
      <c r="D1257" s="138" t="s">
        <v>330</v>
      </c>
      <c r="E1257" s="160" t="s">
        <v>19</v>
      </c>
      <c r="F1257" s="161" t="s">
        <v>2723</v>
      </c>
      <c r="H1257" s="162">
        <v>10.5</v>
      </c>
      <c r="I1257" s="163"/>
      <c r="L1257" s="159"/>
      <c r="M1257" s="164"/>
      <c r="T1257" s="165"/>
      <c r="AT1257" s="160" t="s">
        <v>330</v>
      </c>
      <c r="AU1257" s="160" t="s">
        <v>79</v>
      </c>
      <c r="AV1257" s="13" t="s">
        <v>79</v>
      </c>
      <c r="AW1257" s="13" t="s">
        <v>31</v>
      </c>
      <c r="AX1257" s="13" t="s">
        <v>69</v>
      </c>
      <c r="AY1257" s="160" t="s">
        <v>181</v>
      </c>
    </row>
    <row r="1258" spans="2:65" s="13" customFormat="1" ht="11.25" x14ac:dyDescent="0.2">
      <c r="B1258" s="159"/>
      <c r="D1258" s="138" t="s">
        <v>330</v>
      </c>
      <c r="E1258" s="160" t="s">
        <v>19</v>
      </c>
      <c r="F1258" s="161" t="s">
        <v>2724</v>
      </c>
      <c r="H1258" s="162">
        <v>2.76</v>
      </c>
      <c r="I1258" s="163"/>
      <c r="L1258" s="159"/>
      <c r="M1258" s="164"/>
      <c r="T1258" s="165"/>
      <c r="AT1258" s="160" t="s">
        <v>330</v>
      </c>
      <c r="AU1258" s="160" t="s">
        <v>79</v>
      </c>
      <c r="AV1258" s="13" t="s">
        <v>79</v>
      </c>
      <c r="AW1258" s="13" t="s">
        <v>31</v>
      </c>
      <c r="AX1258" s="13" t="s">
        <v>69</v>
      </c>
      <c r="AY1258" s="160" t="s">
        <v>181</v>
      </c>
    </row>
    <row r="1259" spans="2:65" s="14" customFormat="1" ht="11.25" x14ac:dyDescent="0.2">
      <c r="B1259" s="166"/>
      <c r="D1259" s="138" t="s">
        <v>330</v>
      </c>
      <c r="E1259" s="167" t="s">
        <v>19</v>
      </c>
      <c r="F1259" s="168" t="s">
        <v>333</v>
      </c>
      <c r="H1259" s="169">
        <v>13.26</v>
      </c>
      <c r="I1259" s="170"/>
      <c r="L1259" s="166"/>
      <c r="M1259" s="171"/>
      <c r="T1259" s="172"/>
      <c r="AT1259" s="167" t="s">
        <v>330</v>
      </c>
      <c r="AU1259" s="167" t="s">
        <v>79</v>
      </c>
      <c r="AV1259" s="14" t="s">
        <v>187</v>
      </c>
      <c r="AW1259" s="14" t="s">
        <v>31</v>
      </c>
      <c r="AX1259" s="14" t="s">
        <v>77</v>
      </c>
      <c r="AY1259" s="167" t="s">
        <v>181</v>
      </c>
    </row>
    <row r="1260" spans="2:65" s="12" customFormat="1" ht="11.25" x14ac:dyDescent="0.2">
      <c r="B1260" s="153"/>
      <c r="D1260" s="138" t="s">
        <v>330</v>
      </c>
      <c r="E1260" s="154" t="s">
        <v>19</v>
      </c>
      <c r="F1260" s="155" t="s">
        <v>2695</v>
      </c>
      <c r="H1260" s="154" t="s">
        <v>19</v>
      </c>
      <c r="I1260" s="156"/>
      <c r="L1260" s="153"/>
      <c r="M1260" s="157"/>
      <c r="T1260" s="158"/>
      <c r="AT1260" s="154" t="s">
        <v>330</v>
      </c>
      <c r="AU1260" s="154" t="s">
        <v>79</v>
      </c>
      <c r="AV1260" s="12" t="s">
        <v>77</v>
      </c>
      <c r="AW1260" s="12" t="s">
        <v>31</v>
      </c>
      <c r="AX1260" s="12" t="s">
        <v>69</v>
      </c>
      <c r="AY1260" s="154" t="s">
        <v>181</v>
      </c>
    </row>
    <row r="1261" spans="2:65" s="1" customFormat="1" ht="24.2" customHeight="1" x14ac:dyDescent="0.2">
      <c r="B1261" s="32"/>
      <c r="C1261" s="125" t="s">
        <v>2725</v>
      </c>
      <c r="D1261" s="125" t="s">
        <v>182</v>
      </c>
      <c r="E1261" s="126" t="s">
        <v>2726</v>
      </c>
      <c r="F1261" s="127" t="s">
        <v>2727</v>
      </c>
      <c r="G1261" s="128" t="s">
        <v>510</v>
      </c>
      <c r="H1261" s="129">
        <v>35</v>
      </c>
      <c r="I1261" s="130"/>
      <c r="J1261" s="131">
        <f>ROUND(I1261*H1261,2)</f>
        <v>0</v>
      </c>
      <c r="K1261" s="127" t="s">
        <v>327</v>
      </c>
      <c r="L1261" s="32"/>
      <c r="M1261" s="132" t="s">
        <v>19</v>
      </c>
      <c r="N1261" s="133" t="s">
        <v>40</v>
      </c>
      <c r="P1261" s="134">
        <f>O1261*H1261</f>
        <v>0</v>
      </c>
      <c r="Q1261" s="134">
        <v>0</v>
      </c>
      <c r="R1261" s="134">
        <f>Q1261*H1261</f>
        <v>0</v>
      </c>
      <c r="S1261" s="134">
        <v>0</v>
      </c>
      <c r="T1261" s="135">
        <f>S1261*H1261</f>
        <v>0</v>
      </c>
      <c r="AR1261" s="136" t="s">
        <v>187</v>
      </c>
      <c r="AT1261" s="136" t="s">
        <v>182</v>
      </c>
      <c r="AU1261" s="136" t="s">
        <v>79</v>
      </c>
      <c r="AY1261" s="17" t="s">
        <v>181</v>
      </c>
      <c r="BE1261" s="137">
        <f>IF(N1261="základní",J1261,0)</f>
        <v>0</v>
      </c>
      <c r="BF1261" s="137">
        <f>IF(N1261="snížená",J1261,0)</f>
        <v>0</v>
      </c>
      <c r="BG1261" s="137">
        <f>IF(N1261="zákl. přenesená",J1261,0)</f>
        <v>0</v>
      </c>
      <c r="BH1261" s="137">
        <f>IF(N1261="sníž. přenesená",J1261,0)</f>
        <v>0</v>
      </c>
      <c r="BI1261" s="137">
        <f>IF(N1261="nulová",J1261,0)</f>
        <v>0</v>
      </c>
      <c r="BJ1261" s="17" t="s">
        <v>77</v>
      </c>
      <c r="BK1261" s="137">
        <f>ROUND(I1261*H1261,2)</f>
        <v>0</v>
      </c>
      <c r="BL1261" s="17" t="s">
        <v>187</v>
      </c>
      <c r="BM1261" s="136" t="s">
        <v>2728</v>
      </c>
    </row>
    <row r="1262" spans="2:65" s="1" customFormat="1" ht="11.25" x14ac:dyDescent="0.2">
      <c r="B1262" s="32"/>
      <c r="D1262" s="151" t="s">
        <v>328</v>
      </c>
      <c r="F1262" s="152" t="s">
        <v>2729</v>
      </c>
      <c r="I1262" s="140"/>
      <c r="L1262" s="32"/>
      <c r="M1262" s="141"/>
      <c r="T1262" s="53"/>
      <c r="AT1262" s="17" t="s">
        <v>328</v>
      </c>
      <c r="AU1262" s="17" t="s">
        <v>79</v>
      </c>
    </row>
    <row r="1263" spans="2:65" s="12" customFormat="1" ht="11.25" x14ac:dyDescent="0.2">
      <c r="B1263" s="153"/>
      <c r="D1263" s="138" t="s">
        <v>330</v>
      </c>
      <c r="E1263" s="154" t="s">
        <v>19</v>
      </c>
      <c r="F1263" s="155" t="s">
        <v>2730</v>
      </c>
      <c r="H1263" s="154" t="s">
        <v>19</v>
      </c>
      <c r="I1263" s="156"/>
      <c r="L1263" s="153"/>
      <c r="M1263" s="157"/>
      <c r="T1263" s="158"/>
      <c r="AT1263" s="154" t="s">
        <v>330</v>
      </c>
      <c r="AU1263" s="154" t="s">
        <v>79</v>
      </c>
      <c r="AV1263" s="12" t="s">
        <v>77</v>
      </c>
      <c r="AW1263" s="12" t="s">
        <v>31</v>
      </c>
      <c r="AX1263" s="12" t="s">
        <v>69</v>
      </c>
      <c r="AY1263" s="154" t="s">
        <v>181</v>
      </c>
    </row>
    <row r="1264" spans="2:65" s="13" customFormat="1" ht="11.25" x14ac:dyDescent="0.2">
      <c r="B1264" s="159"/>
      <c r="D1264" s="138" t="s">
        <v>330</v>
      </c>
      <c r="E1264" s="160" t="s">
        <v>19</v>
      </c>
      <c r="F1264" s="161" t="s">
        <v>2731</v>
      </c>
      <c r="H1264" s="162">
        <v>35</v>
      </c>
      <c r="I1264" s="163"/>
      <c r="L1264" s="159"/>
      <c r="M1264" s="164"/>
      <c r="T1264" s="165"/>
      <c r="AT1264" s="160" t="s">
        <v>330</v>
      </c>
      <c r="AU1264" s="160" t="s">
        <v>79</v>
      </c>
      <c r="AV1264" s="13" t="s">
        <v>79</v>
      </c>
      <c r="AW1264" s="13" t="s">
        <v>31</v>
      </c>
      <c r="AX1264" s="13" t="s">
        <v>69</v>
      </c>
      <c r="AY1264" s="160" t="s">
        <v>181</v>
      </c>
    </row>
    <row r="1265" spans="2:65" s="14" customFormat="1" ht="11.25" x14ac:dyDescent="0.2">
      <c r="B1265" s="166"/>
      <c r="D1265" s="138" t="s">
        <v>330</v>
      </c>
      <c r="E1265" s="167" t="s">
        <v>19</v>
      </c>
      <c r="F1265" s="168" t="s">
        <v>333</v>
      </c>
      <c r="H1265" s="169">
        <v>35</v>
      </c>
      <c r="I1265" s="170"/>
      <c r="L1265" s="166"/>
      <c r="M1265" s="171"/>
      <c r="T1265" s="172"/>
      <c r="AT1265" s="167" t="s">
        <v>330</v>
      </c>
      <c r="AU1265" s="167" t="s">
        <v>79</v>
      </c>
      <c r="AV1265" s="14" t="s">
        <v>187</v>
      </c>
      <c r="AW1265" s="14" t="s">
        <v>31</v>
      </c>
      <c r="AX1265" s="14" t="s">
        <v>77</v>
      </c>
      <c r="AY1265" s="167" t="s">
        <v>181</v>
      </c>
    </row>
    <row r="1266" spans="2:65" s="1" customFormat="1" ht="16.5" customHeight="1" x14ac:dyDescent="0.2">
      <c r="B1266" s="32"/>
      <c r="C1266" s="125" t="s">
        <v>2732</v>
      </c>
      <c r="D1266" s="125" t="s">
        <v>182</v>
      </c>
      <c r="E1266" s="126" t="s">
        <v>2733</v>
      </c>
      <c r="F1266" s="127" t="s">
        <v>2734</v>
      </c>
      <c r="G1266" s="128" t="s">
        <v>510</v>
      </c>
      <c r="H1266" s="129">
        <v>301.56</v>
      </c>
      <c r="I1266" s="130"/>
      <c r="J1266" s="131">
        <f>ROUND(I1266*H1266,2)</f>
        <v>0</v>
      </c>
      <c r="K1266" s="127" t="s">
        <v>327</v>
      </c>
      <c r="L1266" s="32"/>
      <c r="M1266" s="132" t="s">
        <v>19</v>
      </c>
      <c r="N1266" s="133" t="s">
        <v>40</v>
      </c>
      <c r="P1266" s="134">
        <f>O1266*H1266</f>
        <v>0</v>
      </c>
      <c r="Q1266" s="134">
        <v>4.6999999999999999E-4</v>
      </c>
      <c r="R1266" s="134">
        <f>Q1266*H1266</f>
        <v>0.1417332</v>
      </c>
      <c r="S1266" s="134">
        <v>0</v>
      </c>
      <c r="T1266" s="135">
        <f>S1266*H1266</f>
        <v>0</v>
      </c>
      <c r="AR1266" s="136" t="s">
        <v>187</v>
      </c>
      <c r="AT1266" s="136" t="s">
        <v>182</v>
      </c>
      <c r="AU1266" s="136" t="s">
        <v>79</v>
      </c>
      <c r="AY1266" s="17" t="s">
        <v>181</v>
      </c>
      <c r="BE1266" s="137">
        <f>IF(N1266="základní",J1266,0)</f>
        <v>0</v>
      </c>
      <c r="BF1266" s="137">
        <f>IF(N1266="snížená",J1266,0)</f>
        <v>0</v>
      </c>
      <c r="BG1266" s="137">
        <f>IF(N1266="zákl. přenesená",J1266,0)</f>
        <v>0</v>
      </c>
      <c r="BH1266" s="137">
        <f>IF(N1266="sníž. přenesená",J1266,0)</f>
        <v>0</v>
      </c>
      <c r="BI1266" s="137">
        <f>IF(N1266="nulová",J1266,0)</f>
        <v>0</v>
      </c>
      <c r="BJ1266" s="17" t="s">
        <v>77</v>
      </c>
      <c r="BK1266" s="137">
        <f>ROUND(I1266*H1266,2)</f>
        <v>0</v>
      </c>
      <c r="BL1266" s="17" t="s">
        <v>187</v>
      </c>
      <c r="BM1266" s="136" t="s">
        <v>2735</v>
      </c>
    </row>
    <row r="1267" spans="2:65" s="1" customFormat="1" ht="11.25" x14ac:dyDescent="0.2">
      <c r="B1267" s="32"/>
      <c r="D1267" s="151" t="s">
        <v>328</v>
      </c>
      <c r="F1267" s="152" t="s">
        <v>2736</v>
      </c>
      <c r="I1267" s="140"/>
      <c r="L1267" s="32"/>
      <c r="M1267" s="141"/>
      <c r="T1267" s="53"/>
      <c r="AT1267" s="17" t="s">
        <v>328</v>
      </c>
      <c r="AU1267" s="17" t="s">
        <v>79</v>
      </c>
    </row>
    <row r="1268" spans="2:65" s="12" customFormat="1" ht="11.25" x14ac:dyDescent="0.2">
      <c r="B1268" s="153"/>
      <c r="D1268" s="138" t="s">
        <v>330</v>
      </c>
      <c r="E1268" s="154" t="s">
        <v>19</v>
      </c>
      <c r="F1268" s="155" t="s">
        <v>2737</v>
      </c>
      <c r="H1268" s="154" t="s">
        <v>19</v>
      </c>
      <c r="I1268" s="156"/>
      <c r="L1268" s="153"/>
      <c r="M1268" s="157"/>
      <c r="T1268" s="158"/>
      <c r="AT1268" s="154" t="s">
        <v>330</v>
      </c>
      <c r="AU1268" s="154" t="s">
        <v>79</v>
      </c>
      <c r="AV1268" s="12" t="s">
        <v>77</v>
      </c>
      <c r="AW1268" s="12" t="s">
        <v>31</v>
      </c>
      <c r="AX1268" s="12" t="s">
        <v>69</v>
      </c>
      <c r="AY1268" s="154" t="s">
        <v>181</v>
      </c>
    </row>
    <row r="1269" spans="2:65" s="13" customFormat="1" ht="11.25" x14ac:dyDescent="0.2">
      <c r="B1269" s="159"/>
      <c r="D1269" s="138" t="s">
        <v>330</v>
      </c>
      <c r="E1269" s="160" t="s">
        <v>19</v>
      </c>
      <c r="F1269" s="161" t="s">
        <v>2738</v>
      </c>
      <c r="H1269" s="162">
        <v>35</v>
      </c>
      <c r="I1269" s="163"/>
      <c r="L1269" s="159"/>
      <c r="M1269" s="164"/>
      <c r="T1269" s="165"/>
      <c r="AT1269" s="160" t="s">
        <v>330</v>
      </c>
      <c r="AU1269" s="160" t="s">
        <v>79</v>
      </c>
      <c r="AV1269" s="13" t="s">
        <v>79</v>
      </c>
      <c r="AW1269" s="13" t="s">
        <v>31</v>
      </c>
      <c r="AX1269" s="13" t="s">
        <v>69</v>
      </c>
      <c r="AY1269" s="160" t="s">
        <v>181</v>
      </c>
    </row>
    <row r="1270" spans="2:65" s="13" customFormat="1" ht="11.25" x14ac:dyDescent="0.2">
      <c r="B1270" s="159"/>
      <c r="D1270" s="138" t="s">
        <v>330</v>
      </c>
      <c r="E1270" s="160" t="s">
        <v>19</v>
      </c>
      <c r="F1270" s="161" t="s">
        <v>2739</v>
      </c>
      <c r="H1270" s="162">
        <v>109.8</v>
      </c>
      <c r="I1270" s="163"/>
      <c r="L1270" s="159"/>
      <c r="M1270" s="164"/>
      <c r="T1270" s="165"/>
      <c r="AT1270" s="160" t="s">
        <v>330</v>
      </c>
      <c r="AU1270" s="160" t="s">
        <v>79</v>
      </c>
      <c r="AV1270" s="13" t="s">
        <v>79</v>
      </c>
      <c r="AW1270" s="13" t="s">
        <v>31</v>
      </c>
      <c r="AX1270" s="13" t="s">
        <v>69</v>
      </c>
      <c r="AY1270" s="160" t="s">
        <v>181</v>
      </c>
    </row>
    <row r="1271" spans="2:65" s="13" customFormat="1" ht="11.25" x14ac:dyDescent="0.2">
      <c r="B1271" s="159"/>
      <c r="D1271" s="138" t="s">
        <v>330</v>
      </c>
      <c r="E1271" s="160" t="s">
        <v>19</v>
      </c>
      <c r="F1271" s="161" t="s">
        <v>2740</v>
      </c>
      <c r="H1271" s="162">
        <v>147.56</v>
      </c>
      <c r="I1271" s="163"/>
      <c r="L1271" s="159"/>
      <c r="M1271" s="164"/>
      <c r="T1271" s="165"/>
      <c r="AT1271" s="160" t="s">
        <v>330</v>
      </c>
      <c r="AU1271" s="160" t="s">
        <v>79</v>
      </c>
      <c r="AV1271" s="13" t="s">
        <v>79</v>
      </c>
      <c r="AW1271" s="13" t="s">
        <v>31</v>
      </c>
      <c r="AX1271" s="13" t="s">
        <v>69</v>
      </c>
      <c r="AY1271" s="160" t="s">
        <v>181</v>
      </c>
    </row>
    <row r="1272" spans="2:65" s="13" customFormat="1" ht="11.25" x14ac:dyDescent="0.2">
      <c r="B1272" s="159"/>
      <c r="D1272" s="138" t="s">
        <v>330</v>
      </c>
      <c r="E1272" s="160" t="s">
        <v>19</v>
      </c>
      <c r="F1272" s="161" t="s">
        <v>2741</v>
      </c>
      <c r="H1272" s="162">
        <v>9.1999999999999993</v>
      </c>
      <c r="I1272" s="163"/>
      <c r="L1272" s="159"/>
      <c r="M1272" s="164"/>
      <c r="T1272" s="165"/>
      <c r="AT1272" s="160" t="s">
        <v>330</v>
      </c>
      <c r="AU1272" s="160" t="s">
        <v>79</v>
      </c>
      <c r="AV1272" s="13" t="s">
        <v>79</v>
      </c>
      <c r="AW1272" s="13" t="s">
        <v>31</v>
      </c>
      <c r="AX1272" s="13" t="s">
        <v>69</v>
      </c>
      <c r="AY1272" s="160" t="s">
        <v>181</v>
      </c>
    </row>
    <row r="1273" spans="2:65" s="14" customFormat="1" ht="11.25" x14ac:dyDescent="0.2">
      <c r="B1273" s="166"/>
      <c r="D1273" s="138" t="s">
        <v>330</v>
      </c>
      <c r="E1273" s="167" t="s">
        <v>19</v>
      </c>
      <c r="F1273" s="168" t="s">
        <v>333</v>
      </c>
      <c r="H1273" s="169">
        <v>301.56</v>
      </c>
      <c r="I1273" s="170"/>
      <c r="L1273" s="166"/>
      <c r="M1273" s="171"/>
      <c r="T1273" s="172"/>
      <c r="AT1273" s="167" t="s">
        <v>330</v>
      </c>
      <c r="AU1273" s="167" t="s">
        <v>79</v>
      </c>
      <c r="AV1273" s="14" t="s">
        <v>187</v>
      </c>
      <c r="AW1273" s="14" t="s">
        <v>31</v>
      </c>
      <c r="AX1273" s="14" t="s">
        <v>77</v>
      </c>
      <c r="AY1273" s="167" t="s">
        <v>181</v>
      </c>
    </row>
    <row r="1274" spans="2:65" s="12" customFormat="1" ht="11.25" x14ac:dyDescent="0.2">
      <c r="B1274" s="153"/>
      <c r="D1274" s="138" t="s">
        <v>330</v>
      </c>
      <c r="E1274" s="154" t="s">
        <v>19</v>
      </c>
      <c r="F1274" s="155" t="s">
        <v>2742</v>
      </c>
      <c r="H1274" s="154" t="s">
        <v>19</v>
      </c>
      <c r="I1274" s="156"/>
      <c r="L1274" s="153"/>
      <c r="M1274" s="157"/>
      <c r="T1274" s="158"/>
      <c r="AT1274" s="154" t="s">
        <v>330</v>
      </c>
      <c r="AU1274" s="154" t="s">
        <v>79</v>
      </c>
      <c r="AV1274" s="12" t="s">
        <v>77</v>
      </c>
      <c r="AW1274" s="12" t="s">
        <v>31</v>
      </c>
      <c r="AX1274" s="12" t="s">
        <v>69</v>
      </c>
      <c r="AY1274" s="154" t="s">
        <v>181</v>
      </c>
    </row>
    <row r="1275" spans="2:65" s="1" customFormat="1" ht="21.75" customHeight="1" x14ac:dyDescent="0.2">
      <c r="B1275" s="32"/>
      <c r="C1275" s="125" t="s">
        <v>842</v>
      </c>
      <c r="D1275" s="125" t="s">
        <v>182</v>
      </c>
      <c r="E1275" s="126" t="s">
        <v>1063</v>
      </c>
      <c r="F1275" s="127" t="s">
        <v>1064</v>
      </c>
      <c r="G1275" s="128" t="s">
        <v>438</v>
      </c>
      <c r="H1275" s="129">
        <v>4.3520000000000003</v>
      </c>
      <c r="I1275" s="130"/>
      <c r="J1275" s="131">
        <f>ROUND(I1275*H1275,2)</f>
        <v>0</v>
      </c>
      <c r="K1275" s="127" t="s">
        <v>327</v>
      </c>
      <c r="L1275" s="32"/>
      <c r="M1275" s="132" t="s">
        <v>19</v>
      </c>
      <c r="N1275" s="133" t="s">
        <v>40</v>
      </c>
      <c r="P1275" s="134">
        <f>O1275*H1275</f>
        <v>0</v>
      </c>
      <c r="Q1275" s="134">
        <v>0</v>
      </c>
      <c r="R1275" s="134">
        <f>Q1275*H1275</f>
        <v>0</v>
      </c>
      <c r="S1275" s="134">
        <v>0</v>
      </c>
      <c r="T1275" s="135">
        <f>S1275*H1275</f>
        <v>0</v>
      </c>
      <c r="AR1275" s="136" t="s">
        <v>187</v>
      </c>
      <c r="AT1275" s="136" t="s">
        <v>182</v>
      </c>
      <c r="AU1275" s="136" t="s">
        <v>79</v>
      </c>
      <c r="AY1275" s="17" t="s">
        <v>181</v>
      </c>
      <c r="BE1275" s="137">
        <f>IF(N1275="základní",J1275,0)</f>
        <v>0</v>
      </c>
      <c r="BF1275" s="137">
        <f>IF(N1275="snížená",J1275,0)</f>
        <v>0</v>
      </c>
      <c r="BG1275" s="137">
        <f>IF(N1275="zákl. přenesená",J1275,0)</f>
        <v>0</v>
      </c>
      <c r="BH1275" s="137">
        <f>IF(N1275="sníž. přenesená",J1275,0)</f>
        <v>0</v>
      </c>
      <c r="BI1275" s="137">
        <f>IF(N1275="nulová",J1275,0)</f>
        <v>0</v>
      </c>
      <c r="BJ1275" s="17" t="s">
        <v>77</v>
      </c>
      <c r="BK1275" s="137">
        <f>ROUND(I1275*H1275,2)</f>
        <v>0</v>
      </c>
      <c r="BL1275" s="17" t="s">
        <v>187</v>
      </c>
      <c r="BM1275" s="136" t="s">
        <v>1473</v>
      </c>
    </row>
    <row r="1276" spans="2:65" s="1" customFormat="1" ht="11.25" x14ac:dyDescent="0.2">
      <c r="B1276" s="32"/>
      <c r="D1276" s="151" t="s">
        <v>328</v>
      </c>
      <c r="F1276" s="152" t="s">
        <v>1066</v>
      </c>
      <c r="I1276" s="140"/>
      <c r="L1276" s="32"/>
      <c r="M1276" s="141"/>
      <c r="T1276" s="53"/>
      <c r="AT1276" s="17" t="s">
        <v>328</v>
      </c>
      <c r="AU1276" s="17" t="s">
        <v>79</v>
      </c>
    </row>
    <row r="1277" spans="2:65" s="1" customFormat="1" ht="19.5" x14ac:dyDescent="0.2">
      <c r="B1277" s="32"/>
      <c r="D1277" s="138" t="s">
        <v>214</v>
      </c>
      <c r="F1277" s="139" t="s">
        <v>1067</v>
      </c>
      <c r="I1277" s="140"/>
      <c r="L1277" s="32"/>
      <c r="M1277" s="141"/>
      <c r="T1277" s="53"/>
      <c r="AT1277" s="17" t="s">
        <v>214</v>
      </c>
      <c r="AU1277" s="17" t="s">
        <v>79</v>
      </c>
    </row>
    <row r="1278" spans="2:65" s="12" customFormat="1" ht="11.25" x14ac:dyDescent="0.2">
      <c r="B1278" s="153"/>
      <c r="D1278" s="138" t="s">
        <v>330</v>
      </c>
      <c r="E1278" s="154" t="s">
        <v>19</v>
      </c>
      <c r="F1278" s="155" t="s">
        <v>1068</v>
      </c>
      <c r="H1278" s="154" t="s">
        <v>19</v>
      </c>
      <c r="I1278" s="156"/>
      <c r="L1278" s="153"/>
      <c r="M1278" s="157"/>
      <c r="T1278" s="158"/>
      <c r="AT1278" s="154" t="s">
        <v>330</v>
      </c>
      <c r="AU1278" s="154" t="s">
        <v>79</v>
      </c>
      <c r="AV1278" s="12" t="s">
        <v>77</v>
      </c>
      <c r="AW1278" s="12" t="s">
        <v>31</v>
      </c>
      <c r="AX1278" s="12" t="s">
        <v>69</v>
      </c>
      <c r="AY1278" s="154" t="s">
        <v>181</v>
      </c>
    </row>
    <row r="1279" spans="2:65" s="13" customFormat="1" ht="11.25" x14ac:dyDescent="0.2">
      <c r="B1279" s="159"/>
      <c r="D1279" s="138" t="s">
        <v>330</v>
      </c>
      <c r="E1279" s="160" t="s">
        <v>19</v>
      </c>
      <c r="F1279" s="161" t="s">
        <v>2743</v>
      </c>
      <c r="H1279" s="162">
        <v>3.4159999999999999</v>
      </c>
      <c r="I1279" s="163"/>
      <c r="L1279" s="159"/>
      <c r="M1279" s="164"/>
      <c r="T1279" s="165"/>
      <c r="AT1279" s="160" t="s">
        <v>330</v>
      </c>
      <c r="AU1279" s="160" t="s">
        <v>79</v>
      </c>
      <c r="AV1279" s="13" t="s">
        <v>79</v>
      </c>
      <c r="AW1279" s="13" t="s">
        <v>31</v>
      </c>
      <c r="AX1279" s="13" t="s">
        <v>69</v>
      </c>
      <c r="AY1279" s="160" t="s">
        <v>181</v>
      </c>
    </row>
    <row r="1280" spans="2:65" s="13" customFormat="1" ht="22.5" x14ac:dyDescent="0.2">
      <c r="B1280" s="159"/>
      <c r="D1280" s="138" t="s">
        <v>330</v>
      </c>
      <c r="E1280" s="160" t="s">
        <v>19</v>
      </c>
      <c r="F1280" s="161" t="s">
        <v>2744</v>
      </c>
      <c r="H1280" s="162">
        <v>0.93600000000000005</v>
      </c>
      <c r="I1280" s="163"/>
      <c r="L1280" s="159"/>
      <c r="M1280" s="164"/>
      <c r="T1280" s="165"/>
      <c r="AT1280" s="160" t="s">
        <v>330</v>
      </c>
      <c r="AU1280" s="160" t="s">
        <v>79</v>
      </c>
      <c r="AV1280" s="13" t="s">
        <v>79</v>
      </c>
      <c r="AW1280" s="13" t="s">
        <v>31</v>
      </c>
      <c r="AX1280" s="13" t="s">
        <v>69</v>
      </c>
      <c r="AY1280" s="160" t="s">
        <v>181</v>
      </c>
    </row>
    <row r="1281" spans="2:65" s="14" customFormat="1" ht="11.25" x14ac:dyDescent="0.2">
      <c r="B1281" s="166"/>
      <c r="D1281" s="138" t="s">
        <v>330</v>
      </c>
      <c r="E1281" s="167" t="s">
        <v>19</v>
      </c>
      <c r="F1281" s="168" t="s">
        <v>333</v>
      </c>
      <c r="H1281" s="169">
        <v>4.3520000000000003</v>
      </c>
      <c r="I1281" s="170"/>
      <c r="L1281" s="166"/>
      <c r="M1281" s="171"/>
      <c r="T1281" s="172"/>
      <c r="AT1281" s="167" t="s">
        <v>330</v>
      </c>
      <c r="AU1281" s="167" t="s">
        <v>79</v>
      </c>
      <c r="AV1281" s="14" t="s">
        <v>187</v>
      </c>
      <c r="AW1281" s="14" t="s">
        <v>31</v>
      </c>
      <c r="AX1281" s="14" t="s">
        <v>77</v>
      </c>
      <c r="AY1281" s="167" t="s">
        <v>181</v>
      </c>
    </row>
    <row r="1282" spans="2:65" s="1" customFormat="1" ht="16.5" customHeight="1" x14ac:dyDescent="0.2">
      <c r="B1282" s="32"/>
      <c r="C1282" s="125" t="s">
        <v>1476</v>
      </c>
      <c r="D1282" s="125" t="s">
        <v>182</v>
      </c>
      <c r="E1282" s="126" t="s">
        <v>1080</v>
      </c>
      <c r="F1282" s="127" t="s">
        <v>1081</v>
      </c>
      <c r="G1282" s="128" t="s">
        <v>438</v>
      </c>
      <c r="H1282" s="129">
        <v>4.3520000000000003</v>
      </c>
      <c r="I1282" s="130"/>
      <c r="J1282" s="131">
        <f>ROUND(I1282*H1282,2)</f>
        <v>0</v>
      </c>
      <c r="K1282" s="127" t="s">
        <v>327</v>
      </c>
      <c r="L1282" s="32"/>
      <c r="M1282" s="132" t="s">
        <v>19</v>
      </c>
      <c r="N1282" s="133" t="s">
        <v>40</v>
      </c>
      <c r="P1282" s="134">
        <f>O1282*H1282</f>
        <v>0</v>
      </c>
      <c r="Q1282" s="134">
        <v>0</v>
      </c>
      <c r="R1282" s="134">
        <f>Q1282*H1282</f>
        <v>0</v>
      </c>
      <c r="S1282" s="134">
        <v>0</v>
      </c>
      <c r="T1282" s="135">
        <f>S1282*H1282</f>
        <v>0</v>
      </c>
      <c r="AR1282" s="136" t="s">
        <v>187</v>
      </c>
      <c r="AT1282" s="136" t="s">
        <v>182</v>
      </c>
      <c r="AU1282" s="136" t="s">
        <v>79</v>
      </c>
      <c r="AY1282" s="17" t="s">
        <v>181</v>
      </c>
      <c r="BE1282" s="137">
        <f>IF(N1282="základní",J1282,0)</f>
        <v>0</v>
      </c>
      <c r="BF1282" s="137">
        <f>IF(N1282="snížená",J1282,0)</f>
        <v>0</v>
      </c>
      <c r="BG1282" s="137">
        <f>IF(N1282="zákl. přenesená",J1282,0)</f>
        <v>0</v>
      </c>
      <c r="BH1282" s="137">
        <f>IF(N1282="sníž. přenesená",J1282,0)</f>
        <v>0</v>
      </c>
      <c r="BI1282" s="137">
        <f>IF(N1282="nulová",J1282,0)</f>
        <v>0</v>
      </c>
      <c r="BJ1282" s="17" t="s">
        <v>77</v>
      </c>
      <c r="BK1282" s="137">
        <f>ROUND(I1282*H1282,2)</f>
        <v>0</v>
      </c>
      <c r="BL1282" s="17" t="s">
        <v>187</v>
      </c>
      <c r="BM1282" s="136" t="s">
        <v>1479</v>
      </c>
    </row>
    <row r="1283" spans="2:65" s="1" customFormat="1" ht="11.25" x14ac:dyDescent="0.2">
      <c r="B1283" s="32"/>
      <c r="D1283" s="151" t="s">
        <v>328</v>
      </c>
      <c r="F1283" s="152" t="s">
        <v>1083</v>
      </c>
      <c r="I1283" s="140"/>
      <c r="L1283" s="32"/>
      <c r="M1283" s="141"/>
      <c r="T1283" s="53"/>
      <c r="AT1283" s="17" t="s">
        <v>328</v>
      </c>
      <c r="AU1283" s="17" t="s">
        <v>79</v>
      </c>
    </row>
    <row r="1284" spans="2:65" s="12" customFormat="1" ht="11.25" x14ac:dyDescent="0.2">
      <c r="B1284" s="153"/>
      <c r="D1284" s="138" t="s">
        <v>330</v>
      </c>
      <c r="E1284" s="154" t="s">
        <v>19</v>
      </c>
      <c r="F1284" s="155" t="s">
        <v>1084</v>
      </c>
      <c r="H1284" s="154" t="s">
        <v>19</v>
      </c>
      <c r="I1284" s="156"/>
      <c r="L1284" s="153"/>
      <c r="M1284" s="157"/>
      <c r="T1284" s="158"/>
      <c r="AT1284" s="154" t="s">
        <v>330</v>
      </c>
      <c r="AU1284" s="154" t="s">
        <v>79</v>
      </c>
      <c r="AV1284" s="12" t="s">
        <v>77</v>
      </c>
      <c r="AW1284" s="12" t="s">
        <v>31</v>
      </c>
      <c r="AX1284" s="12" t="s">
        <v>69</v>
      </c>
      <c r="AY1284" s="154" t="s">
        <v>181</v>
      </c>
    </row>
    <row r="1285" spans="2:65" s="13" customFormat="1" ht="11.25" x14ac:dyDescent="0.2">
      <c r="B1285" s="159"/>
      <c r="D1285" s="138" t="s">
        <v>330</v>
      </c>
      <c r="E1285" s="160" t="s">
        <v>19</v>
      </c>
      <c r="F1285" s="161" t="s">
        <v>2743</v>
      </c>
      <c r="H1285" s="162">
        <v>3.4159999999999999</v>
      </c>
      <c r="I1285" s="163"/>
      <c r="L1285" s="159"/>
      <c r="M1285" s="164"/>
      <c r="T1285" s="165"/>
      <c r="AT1285" s="160" t="s">
        <v>330</v>
      </c>
      <c r="AU1285" s="160" t="s">
        <v>79</v>
      </c>
      <c r="AV1285" s="13" t="s">
        <v>79</v>
      </c>
      <c r="AW1285" s="13" t="s">
        <v>31</v>
      </c>
      <c r="AX1285" s="13" t="s">
        <v>69</v>
      </c>
      <c r="AY1285" s="160" t="s">
        <v>181</v>
      </c>
    </row>
    <row r="1286" spans="2:65" s="13" customFormat="1" ht="22.5" x14ac:dyDescent="0.2">
      <c r="B1286" s="159"/>
      <c r="D1286" s="138" t="s">
        <v>330</v>
      </c>
      <c r="E1286" s="160" t="s">
        <v>19</v>
      </c>
      <c r="F1286" s="161" t="s">
        <v>2744</v>
      </c>
      <c r="H1286" s="162">
        <v>0.93600000000000005</v>
      </c>
      <c r="I1286" s="163"/>
      <c r="L1286" s="159"/>
      <c r="M1286" s="164"/>
      <c r="T1286" s="165"/>
      <c r="AT1286" s="160" t="s">
        <v>330</v>
      </c>
      <c r="AU1286" s="160" t="s">
        <v>79</v>
      </c>
      <c r="AV1286" s="13" t="s">
        <v>79</v>
      </c>
      <c r="AW1286" s="13" t="s">
        <v>31</v>
      </c>
      <c r="AX1286" s="13" t="s">
        <v>69</v>
      </c>
      <c r="AY1286" s="160" t="s">
        <v>181</v>
      </c>
    </row>
    <row r="1287" spans="2:65" s="14" customFormat="1" ht="11.25" x14ac:dyDescent="0.2">
      <c r="B1287" s="166"/>
      <c r="D1287" s="138" t="s">
        <v>330</v>
      </c>
      <c r="E1287" s="167" t="s">
        <v>19</v>
      </c>
      <c r="F1287" s="168" t="s">
        <v>333</v>
      </c>
      <c r="H1287" s="169">
        <v>4.3520000000000003</v>
      </c>
      <c r="I1287" s="170"/>
      <c r="L1287" s="166"/>
      <c r="M1287" s="171"/>
      <c r="T1287" s="172"/>
      <c r="AT1287" s="167" t="s">
        <v>330</v>
      </c>
      <c r="AU1287" s="167" t="s">
        <v>79</v>
      </c>
      <c r="AV1287" s="14" t="s">
        <v>187</v>
      </c>
      <c r="AW1287" s="14" t="s">
        <v>31</v>
      </c>
      <c r="AX1287" s="14" t="s">
        <v>77</v>
      </c>
      <c r="AY1287" s="167" t="s">
        <v>181</v>
      </c>
    </row>
    <row r="1288" spans="2:65" s="1" customFormat="1" ht="16.5" customHeight="1" x14ac:dyDescent="0.2">
      <c r="B1288" s="32"/>
      <c r="C1288" s="125" t="s">
        <v>849</v>
      </c>
      <c r="D1288" s="125" t="s">
        <v>182</v>
      </c>
      <c r="E1288" s="126" t="s">
        <v>1096</v>
      </c>
      <c r="F1288" s="127" t="s">
        <v>1097</v>
      </c>
      <c r="G1288" s="128" t="s">
        <v>438</v>
      </c>
      <c r="H1288" s="129">
        <v>39.167999999999999</v>
      </c>
      <c r="I1288" s="130"/>
      <c r="J1288" s="131">
        <f>ROUND(I1288*H1288,2)</f>
        <v>0</v>
      </c>
      <c r="K1288" s="127" t="s">
        <v>327</v>
      </c>
      <c r="L1288" s="32"/>
      <c r="M1288" s="132" t="s">
        <v>19</v>
      </c>
      <c r="N1288" s="133" t="s">
        <v>40</v>
      </c>
      <c r="P1288" s="134">
        <f>O1288*H1288</f>
        <v>0</v>
      </c>
      <c r="Q1288" s="134">
        <v>0</v>
      </c>
      <c r="R1288" s="134">
        <f>Q1288*H1288</f>
        <v>0</v>
      </c>
      <c r="S1288" s="134">
        <v>0</v>
      </c>
      <c r="T1288" s="135">
        <f>S1288*H1288</f>
        <v>0</v>
      </c>
      <c r="AR1288" s="136" t="s">
        <v>187</v>
      </c>
      <c r="AT1288" s="136" t="s">
        <v>182</v>
      </c>
      <c r="AU1288" s="136" t="s">
        <v>79</v>
      </c>
      <c r="AY1288" s="17" t="s">
        <v>181</v>
      </c>
      <c r="BE1288" s="137">
        <f>IF(N1288="základní",J1288,0)</f>
        <v>0</v>
      </c>
      <c r="BF1288" s="137">
        <f>IF(N1288="snížená",J1288,0)</f>
        <v>0</v>
      </c>
      <c r="BG1288" s="137">
        <f>IF(N1288="zákl. přenesená",J1288,0)</f>
        <v>0</v>
      </c>
      <c r="BH1288" s="137">
        <f>IF(N1288="sníž. přenesená",J1288,0)</f>
        <v>0</v>
      </c>
      <c r="BI1288" s="137">
        <f>IF(N1288="nulová",J1288,0)</f>
        <v>0</v>
      </c>
      <c r="BJ1288" s="17" t="s">
        <v>77</v>
      </c>
      <c r="BK1288" s="137">
        <f>ROUND(I1288*H1288,2)</f>
        <v>0</v>
      </c>
      <c r="BL1288" s="17" t="s">
        <v>187</v>
      </c>
      <c r="BM1288" s="136" t="s">
        <v>1482</v>
      </c>
    </row>
    <row r="1289" spans="2:65" s="1" customFormat="1" ht="11.25" x14ac:dyDescent="0.2">
      <c r="B1289" s="32"/>
      <c r="D1289" s="151" t="s">
        <v>328</v>
      </c>
      <c r="F1289" s="152" t="s">
        <v>1099</v>
      </c>
      <c r="I1289" s="140"/>
      <c r="L1289" s="32"/>
      <c r="M1289" s="141"/>
      <c r="T1289" s="53"/>
      <c r="AT1289" s="17" t="s">
        <v>328</v>
      </c>
      <c r="AU1289" s="17" t="s">
        <v>79</v>
      </c>
    </row>
    <row r="1290" spans="2:65" s="12" customFormat="1" ht="22.5" x14ac:dyDescent="0.2">
      <c r="B1290" s="153"/>
      <c r="D1290" s="138" t="s">
        <v>330</v>
      </c>
      <c r="E1290" s="154" t="s">
        <v>19</v>
      </c>
      <c r="F1290" s="155" t="s">
        <v>2745</v>
      </c>
      <c r="H1290" s="154" t="s">
        <v>19</v>
      </c>
      <c r="I1290" s="156"/>
      <c r="L1290" s="153"/>
      <c r="M1290" s="157"/>
      <c r="T1290" s="158"/>
      <c r="AT1290" s="154" t="s">
        <v>330</v>
      </c>
      <c r="AU1290" s="154" t="s">
        <v>79</v>
      </c>
      <c r="AV1290" s="12" t="s">
        <v>77</v>
      </c>
      <c r="AW1290" s="12" t="s">
        <v>31</v>
      </c>
      <c r="AX1290" s="12" t="s">
        <v>69</v>
      </c>
      <c r="AY1290" s="154" t="s">
        <v>181</v>
      </c>
    </row>
    <row r="1291" spans="2:65" s="13" customFormat="1" ht="11.25" x14ac:dyDescent="0.2">
      <c r="B1291" s="159"/>
      <c r="D1291" s="138" t="s">
        <v>330</v>
      </c>
      <c r="E1291" s="160" t="s">
        <v>19</v>
      </c>
      <c r="F1291" s="161" t="s">
        <v>2746</v>
      </c>
      <c r="H1291" s="162">
        <v>30.744</v>
      </c>
      <c r="I1291" s="163"/>
      <c r="L1291" s="159"/>
      <c r="M1291" s="164"/>
      <c r="T1291" s="165"/>
      <c r="AT1291" s="160" t="s">
        <v>330</v>
      </c>
      <c r="AU1291" s="160" t="s">
        <v>79</v>
      </c>
      <c r="AV1291" s="13" t="s">
        <v>79</v>
      </c>
      <c r="AW1291" s="13" t="s">
        <v>31</v>
      </c>
      <c r="AX1291" s="13" t="s">
        <v>69</v>
      </c>
      <c r="AY1291" s="160" t="s">
        <v>181</v>
      </c>
    </row>
    <row r="1292" spans="2:65" s="13" customFormat="1" ht="22.5" x14ac:dyDescent="0.2">
      <c r="B1292" s="159"/>
      <c r="D1292" s="138" t="s">
        <v>330</v>
      </c>
      <c r="E1292" s="160" t="s">
        <v>19</v>
      </c>
      <c r="F1292" s="161" t="s">
        <v>2747</v>
      </c>
      <c r="H1292" s="162">
        <v>8.4239999999999995</v>
      </c>
      <c r="I1292" s="163"/>
      <c r="L1292" s="159"/>
      <c r="M1292" s="164"/>
      <c r="T1292" s="165"/>
      <c r="AT1292" s="160" t="s">
        <v>330</v>
      </c>
      <c r="AU1292" s="160" t="s">
        <v>79</v>
      </c>
      <c r="AV1292" s="13" t="s">
        <v>79</v>
      </c>
      <c r="AW1292" s="13" t="s">
        <v>31</v>
      </c>
      <c r="AX1292" s="13" t="s">
        <v>69</v>
      </c>
      <c r="AY1292" s="160" t="s">
        <v>181</v>
      </c>
    </row>
    <row r="1293" spans="2:65" s="14" customFormat="1" ht="11.25" x14ac:dyDescent="0.2">
      <c r="B1293" s="166"/>
      <c r="D1293" s="138" t="s">
        <v>330</v>
      </c>
      <c r="E1293" s="167" t="s">
        <v>19</v>
      </c>
      <c r="F1293" s="168" t="s">
        <v>333</v>
      </c>
      <c r="H1293" s="169">
        <v>39.167999999999999</v>
      </c>
      <c r="I1293" s="170"/>
      <c r="L1293" s="166"/>
      <c r="M1293" s="171"/>
      <c r="T1293" s="172"/>
      <c r="AT1293" s="167" t="s">
        <v>330</v>
      </c>
      <c r="AU1293" s="167" t="s">
        <v>79</v>
      </c>
      <c r="AV1293" s="14" t="s">
        <v>187</v>
      </c>
      <c r="AW1293" s="14" t="s">
        <v>31</v>
      </c>
      <c r="AX1293" s="14" t="s">
        <v>77</v>
      </c>
      <c r="AY1293" s="167" t="s">
        <v>181</v>
      </c>
    </row>
    <row r="1294" spans="2:65" s="1" customFormat="1" ht="24.2" customHeight="1" x14ac:dyDescent="0.2">
      <c r="B1294" s="32"/>
      <c r="C1294" s="125" t="s">
        <v>1485</v>
      </c>
      <c r="D1294" s="125" t="s">
        <v>182</v>
      </c>
      <c r="E1294" s="126" t="s">
        <v>1114</v>
      </c>
      <c r="F1294" s="127" t="s">
        <v>1115</v>
      </c>
      <c r="G1294" s="128" t="s">
        <v>438</v>
      </c>
      <c r="H1294" s="129">
        <v>4.3520000000000003</v>
      </c>
      <c r="I1294" s="130"/>
      <c r="J1294" s="131">
        <f>ROUND(I1294*H1294,2)</f>
        <v>0</v>
      </c>
      <c r="K1294" s="127" t="s">
        <v>327</v>
      </c>
      <c r="L1294" s="32"/>
      <c r="M1294" s="132" t="s">
        <v>19</v>
      </c>
      <c r="N1294" s="133" t="s">
        <v>40</v>
      </c>
      <c r="P1294" s="134">
        <f>O1294*H1294</f>
        <v>0</v>
      </c>
      <c r="Q1294" s="134">
        <v>0</v>
      </c>
      <c r="R1294" s="134">
        <f>Q1294*H1294</f>
        <v>0</v>
      </c>
      <c r="S1294" s="134">
        <v>0</v>
      </c>
      <c r="T1294" s="135">
        <f>S1294*H1294</f>
        <v>0</v>
      </c>
      <c r="AR1294" s="136" t="s">
        <v>187</v>
      </c>
      <c r="AT1294" s="136" t="s">
        <v>182</v>
      </c>
      <c r="AU1294" s="136" t="s">
        <v>79</v>
      </c>
      <c r="AY1294" s="17" t="s">
        <v>181</v>
      </c>
      <c r="BE1294" s="137">
        <f>IF(N1294="základní",J1294,0)</f>
        <v>0</v>
      </c>
      <c r="BF1294" s="137">
        <f>IF(N1294="snížená",J1294,0)</f>
        <v>0</v>
      </c>
      <c r="BG1294" s="137">
        <f>IF(N1294="zákl. přenesená",J1294,0)</f>
        <v>0</v>
      </c>
      <c r="BH1294" s="137">
        <f>IF(N1294="sníž. přenesená",J1294,0)</f>
        <v>0</v>
      </c>
      <c r="BI1294" s="137">
        <f>IF(N1294="nulová",J1294,0)</f>
        <v>0</v>
      </c>
      <c r="BJ1294" s="17" t="s">
        <v>77</v>
      </c>
      <c r="BK1294" s="137">
        <f>ROUND(I1294*H1294,2)</f>
        <v>0</v>
      </c>
      <c r="BL1294" s="17" t="s">
        <v>187</v>
      </c>
      <c r="BM1294" s="136" t="s">
        <v>1488</v>
      </c>
    </row>
    <row r="1295" spans="2:65" s="1" customFormat="1" ht="11.25" x14ac:dyDescent="0.2">
      <c r="B1295" s="32"/>
      <c r="D1295" s="151" t="s">
        <v>328</v>
      </c>
      <c r="F1295" s="152" t="s">
        <v>1117</v>
      </c>
      <c r="I1295" s="140"/>
      <c r="L1295" s="32"/>
      <c r="M1295" s="141"/>
      <c r="T1295" s="53"/>
      <c r="AT1295" s="17" t="s">
        <v>328</v>
      </c>
      <c r="AU1295" s="17" t="s">
        <v>79</v>
      </c>
    </row>
    <row r="1296" spans="2:65" s="1" customFormat="1" ht="39" x14ac:dyDescent="0.2">
      <c r="B1296" s="32"/>
      <c r="D1296" s="138" t="s">
        <v>214</v>
      </c>
      <c r="F1296" s="139" t="s">
        <v>1118</v>
      </c>
      <c r="I1296" s="140"/>
      <c r="L1296" s="32"/>
      <c r="M1296" s="141"/>
      <c r="T1296" s="53"/>
      <c r="AT1296" s="17" t="s">
        <v>214</v>
      </c>
      <c r="AU1296" s="17" t="s">
        <v>79</v>
      </c>
    </row>
    <row r="1297" spans="2:65" s="12" customFormat="1" ht="11.25" x14ac:dyDescent="0.2">
      <c r="B1297" s="153"/>
      <c r="D1297" s="138" t="s">
        <v>330</v>
      </c>
      <c r="E1297" s="154" t="s">
        <v>19</v>
      </c>
      <c r="F1297" s="155" t="s">
        <v>1119</v>
      </c>
      <c r="H1297" s="154" t="s">
        <v>19</v>
      </c>
      <c r="I1297" s="156"/>
      <c r="L1297" s="153"/>
      <c r="M1297" s="157"/>
      <c r="T1297" s="158"/>
      <c r="AT1297" s="154" t="s">
        <v>330</v>
      </c>
      <c r="AU1297" s="154" t="s">
        <v>79</v>
      </c>
      <c r="AV1297" s="12" t="s">
        <v>77</v>
      </c>
      <c r="AW1297" s="12" t="s">
        <v>31</v>
      </c>
      <c r="AX1297" s="12" t="s">
        <v>69</v>
      </c>
      <c r="AY1297" s="154" t="s">
        <v>181</v>
      </c>
    </row>
    <row r="1298" spans="2:65" s="13" customFormat="1" ht="11.25" x14ac:dyDescent="0.2">
      <c r="B1298" s="159"/>
      <c r="D1298" s="138" t="s">
        <v>330</v>
      </c>
      <c r="E1298" s="160" t="s">
        <v>19</v>
      </c>
      <c r="F1298" s="161" t="s">
        <v>2748</v>
      </c>
      <c r="H1298" s="162">
        <v>3.4159999999999999</v>
      </c>
      <c r="I1298" s="163"/>
      <c r="L1298" s="159"/>
      <c r="M1298" s="164"/>
      <c r="T1298" s="165"/>
      <c r="AT1298" s="160" t="s">
        <v>330</v>
      </c>
      <c r="AU1298" s="160" t="s">
        <v>79</v>
      </c>
      <c r="AV1298" s="13" t="s">
        <v>79</v>
      </c>
      <c r="AW1298" s="13" t="s">
        <v>31</v>
      </c>
      <c r="AX1298" s="13" t="s">
        <v>69</v>
      </c>
      <c r="AY1298" s="160" t="s">
        <v>181</v>
      </c>
    </row>
    <row r="1299" spans="2:65" s="13" customFormat="1" ht="11.25" x14ac:dyDescent="0.2">
      <c r="B1299" s="159"/>
      <c r="D1299" s="138" t="s">
        <v>330</v>
      </c>
      <c r="E1299" s="160" t="s">
        <v>19</v>
      </c>
      <c r="F1299" s="161" t="s">
        <v>2749</v>
      </c>
      <c r="H1299" s="162">
        <v>0.93600000000000005</v>
      </c>
      <c r="I1299" s="163"/>
      <c r="L1299" s="159"/>
      <c r="M1299" s="164"/>
      <c r="T1299" s="165"/>
      <c r="AT1299" s="160" t="s">
        <v>330</v>
      </c>
      <c r="AU1299" s="160" t="s">
        <v>79</v>
      </c>
      <c r="AV1299" s="13" t="s">
        <v>79</v>
      </c>
      <c r="AW1299" s="13" t="s">
        <v>31</v>
      </c>
      <c r="AX1299" s="13" t="s">
        <v>69</v>
      </c>
      <c r="AY1299" s="160" t="s">
        <v>181</v>
      </c>
    </row>
    <row r="1300" spans="2:65" s="14" customFormat="1" ht="11.25" x14ac:dyDescent="0.2">
      <c r="B1300" s="166"/>
      <c r="D1300" s="138" t="s">
        <v>330</v>
      </c>
      <c r="E1300" s="167" t="s">
        <v>19</v>
      </c>
      <c r="F1300" s="168" t="s">
        <v>333</v>
      </c>
      <c r="H1300" s="169">
        <v>4.3520000000000003</v>
      </c>
      <c r="I1300" s="170"/>
      <c r="L1300" s="166"/>
      <c r="M1300" s="171"/>
      <c r="T1300" s="172"/>
      <c r="AT1300" s="167" t="s">
        <v>330</v>
      </c>
      <c r="AU1300" s="167" t="s">
        <v>79</v>
      </c>
      <c r="AV1300" s="14" t="s">
        <v>187</v>
      </c>
      <c r="AW1300" s="14" t="s">
        <v>31</v>
      </c>
      <c r="AX1300" s="14" t="s">
        <v>77</v>
      </c>
      <c r="AY1300" s="167" t="s">
        <v>181</v>
      </c>
    </row>
    <row r="1301" spans="2:65" s="10" customFormat="1" ht="22.9" customHeight="1" x14ac:dyDescent="0.2">
      <c r="B1301" s="115"/>
      <c r="D1301" s="116" t="s">
        <v>68</v>
      </c>
      <c r="E1301" s="149" t="s">
        <v>947</v>
      </c>
      <c r="F1301" s="149" t="s">
        <v>1157</v>
      </c>
      <c r="I1301" s="118"/>
      <c r="J1301" s="150">
        <f>BK1301</f>
        <v>0</v>
      </c>
      <c r="L1301" s="115"/>
      <c r="M1301" s="120"/>
      <c r="P1301" s="121">
        <f>SUM(P1302:P1319)</f>
        <v>0</v>
      </c>
      <c r="R1301" s="121">
        <f>SUM(R1302:R1319)</f>
        <v>0</v>
      </c>
      <c r="T1301" s="122">
        <f>SUM(T1302:T1319)</f>
        <v>0</v>
      </c>
      <c r="AR1301" s="116" t="s">
        <v>77</v>
      </c>
      <c r="AT1301" s="123" t="s">
        <v>68</v>
      </c>
      <c r="AU1301" s="123" t="s">
        <v>77</v>
      </c>
      <c r="AY1301" s="116" t="s">
        <v>181</v>
      </c>
      <c r="BK1301" s="124">
        <f>SUM(BK1302:BK1319)</f>
        <v>0</v>
      </c>
    </row>
    <row r="1302" spans="2:65" s="1" customFormat="1" ht="37.9" customHeight="1" x14ac:dyDescent="0.2">
      <c r="B1302" s="32"/>
      <c r="C1302" s="125" t="s">
        <v>856</v>
      </c>
      <c r="D1302" s="125" t="s">
        <v>182</v>
      </c>
      <c r="E1302" s="126" t="s">
        <v>2750</v>
      </c>
      <c r="F1302" s="127" t="s">
        <v>2751</v>
      </c>
      <c r="G1302" s="128" t="s">
        <v>438</v>
      </c>
      <c r="H1302" s="129">
        <v>2872.61</v>
      </c>
      <c r="I1302" s="130"/>
      <c r="J1302" s="131">
        <f>ROUND(I1302*H1302,2)</f>
        <v>0</v>
      </c>
      <c r="K1302" s="127" t="s">
        <v>327</v>
      </c>
      <c r="L1302" s="32"/>
      <c r="M1302" s="132" t="s">
        <v>19</v>
      </c>
      <c r="N1302" s="133" t="s">
        <v>40</v>
      </c>
      <c r="P1302" s="134">
        <f>O1302*H1302</f>
        <v>0</v>
      </c>
      <c r="Q1302" s="134">
        <v>0</v>
      </c>
      <c r="R1302" s="134">
        <f>Q1302*H1302</f>
        <v>0</v>
      </c>
      <c r="S1302" s="134">
        <v>0</v>
      </c>
      <c r="T1302" s="135">
        <f>S1302*H1302</f>
        <v>0</v>
      </c>
      <c r="AR1302" s="136" t="s">
        <v>187</v>
      </c>
      <c r="AT1302" s="136" t="s">
        <v>182</v>
      </c>
      <c r="AU1302" s="136" t="s">
        <v>79</v>
      </c>
      <c r="AY1302" s="17" t="s">
        <v>181</v>
      </c>
      <c r="BE1302" s="137">
        <f>IF(N1302="základní",J1302,0)</f>
        <v>0</v>
      </c>
      <c r="BF1302" s="137">
        <f>IF(N1302="snížená",J1302,0)</f>
        <v>0</v>
      </c>
      <c r="BG1302" s="137">
        <f>IF(N1302="zákl. přenesená",J1302,0)</f>
        <v>0</v>
      </c>
      <c r="BH1302" s="137">
        <f>IF(N1302="sníž. přenesená",J1302,0)</f>
        <v>0</v>
      </c>
      <c r="BI1302" s="137">
        <f>IF(N1302="nulová",J1302,0)</f>
        <v>0</v>
      </c>
      <c r="BJ1302" s="17" t="s">
        <v>77</v>
      </c>
      <c r="BK1302" s="137">
        <f>ROUND(I1302*H1302,2)</f>
        <v>0</v>
      </c>
      <c r="BL1302" s="17" t="s">
        <v>187</v>
      </c>
      <c r="BM1302" s="136" t="s">
        <v>1491</v>
      </c>
    </row>
    <row r="1303" spans="2:65" s="1" customFormat="1" ht="11.25" x14ac:dyDescent="0.2">
      <c r="B1303" s="32"/>
      <c r="D1303" s="151" t="s">
        <v>328</v>
      </c>
      <c r="F1303" s="152" t="s">
        <v>2752</v>
      </c>
      <c r="I1303" s="140"/>
      <c r="L1303" s="32"/>
      <c r="M1303" s="141"/>
      <c r="T1303" s="53"/>
      <c r="AT1303" s="17" t="s">
        <v>328</v>
      </c>
      <c r="AU1303" s="17" t="s">
        <v>79</v>
      </c>
    </row>
    <row r="1304" spans="2:65" s="13" customFormat="1" ht="11.25" x14ac:dyDescent="0.2">
      <c r="B1304" s="159"/>
      <c r="D1304" s="138" t="s">
        <v>330</v>
      </c>
      <c r="E1304" s="160" t="s">
        <v>19</v>
      </c>
      <c r="F1304" s="161" t="s">
        <v>2753</v>
      </c>
      <c r="H1304" s="162">
        <v>2865.317</v>
      </c>
      <c r="I1304" s="163"/>
      <c r="L1304" s="159"/>
      <c r="M1304" s="164"/>
      <c r="T1304" s="165"/>
      <c r="AT1304" s="160" t="s">
        <v>330</v>
      </c>
      <c r="AU1304" s="160" t="s">
        <v>79</v>
      </c>
      <c r="AV1304" s="13" t="s">
        <v>79</v>
      </c>
      <c r="AW1304" s="13" t="s">
        <v>31</v>
      </c>
      <c r="AX1304" s="13" t="s">
        <v>69</v>
      </c>
      <c r="AY1304" s="160" t="s">
        <v>181</v>
      </c>
    </row>
    <row r="1305" spans="2:65" s="13" customFormat="1" ht="22.5" x14ac:dyDescent="0.2">
      <c r="B1305" s="159"/>
      <c r="D1305" s="138" t="s">
        <v>330</v>
      </c>
      <c r="E1305" s="160" t="s">
        <v>19</v>
      </c>
      <c r="F1305" s="161" t="s">
        <v>2754</v>
      </c>
      <c r="H1305" s="162">
        <v>7.2930000000000001</v>
      </c>
      <c r="I1305" s="163"/>
      <c r="L1305" s="159"/>
      <c r="M1305" s="164"/>
      <c r="T1305" s="165"/>
      <c r="AT1305" s="160" t="s">
        <v>330</v>
      </c>
      <c r="AU1305" s="160" t="s">
        <v>79</v>
      </c>
      <c r="AV1305" s="13" t="s">
        <v>79</v>
      </c>
      <c r="AW1305" s="13" t="s">
        <v>31</v>
      </c>
      <c r="AX1305" s="13" t="s">
        <v>69</v>
      </c>
      <c r="AY1305" s="160" t="s">
        <v>181</v>
      </c>
    </row>
    <row r="1306" spans="2:65" s="14" customFormat="1" ht="11.25" x14ac:dyDescent="0.2">
      <c r="B1306" s="166"/>
      <c r="D1306" s="138" t="s">
        <v>330</v>
      </c>
      <c r="E1306" s="167" t="s">
        <v>19</v>
      </c>
      <c r="F1306" s="168" t="s">
        <v>333</v>
      </c>
      <c r="H1306" s="169">
        <v>2872.61</v>
      </c>
      <c r="I1306" s="170"/>
      <c r="L1306" s="166"/>
      <c r="M1306" s="171"/>
      <c r="T1306" s="172"/>
      <c r="AT1306" s="167" t="s">
        <v>330</v>
      </c>
      <c r="AU1306" s="167" t="s">
        <v>79</v>
      </c>
      <c r="AV1306" s="14" t="s">
        <v>187</v>
      </c>
      <c r="AW1306" s="14" t="s">
        <v>31</v>
      </c>
      <c r="AX1306" s="14" t="s">
        <v>77</v>
      </c>
      <c r="AY1306" s="167" t="s">
        <v>181</v>
      </c>
    </row>
    <row r="1307" spans="2:65" s="1" customFormat="1" ht="16.5" customHeight="1" x14ac:dyDescent="0.2">
      <c r="B1307" s="32"/>
      <c r="C1307" s="125" t="s">
        <v>1495</v>
      </c>
      <c r="D1307" s="125" t="s">
        <v>182</v>
      </c>
      <c r="E1307" s="126" t="s">
        <v>2755</v>
      </c>
      <c r="F1307" s="127" t="s">
        <v>2756</v>
      </c>
      <c r="G1307" s="128" t="s">
        <v>438</v>
      </c>
      <c r="H1307" s="129">
        <v>136.75</v>
      </c>
      <c r="I1307" s="130"/>
      <c r="J1307" s="131">
        <f>ROUND(I1307*H1307,2)</f>
        <v>0</v>
      </c>
      <c r="K1307" s="127" t="s">
        <v>327</v>
      </c>
      <c r="L1307" s="32"/>
      <c r="M1307" s="132" t="s">
        <v>19</v>
      </c>
      <c r="N1307" s="133" t="s">
        <v>40</v>
      </c>
      <c r="P1307" s="134">
        <f>O1307*H1307</f>
        <v>0</v>
      </c>
      <c r="Q1307" s="134">
        <v>0</v>
      </c>
      <c r="R1307" s="134">
        <f>Q1307*H1307</f>
        <v>0</v>
      </c>
      <c r="S1307" s="134">
        <v>0</v>
      </c>
      <c r="T1307" s="135">
        <f>S1307*H1307</f>
        <v>0</v>
      </c>
      <c r="AR1307" s="136" t="s">
        <v>187</v>
      </c>
      <c r="AT1307" s="136" t="s">
        <v>182</v>
      </c>
      <c r="AU1307" s="136" t="s">
        <v>79</v>
      </c>
      <c r="AY1307" s="17" t="s">
        <v>181</v>
      </c>
      <c r="BE1307" s="137">
        <f>IF(N1307="základní",J1307,0)</f>
        <v>0</v>
      </c>
      <c r="BF1307" s="137">
        <f>IF(N1307="snížená",J1307,0)</f>
        <v>0</v>
      </c>
      <c r="BG1307" s="137">
        <f>IF(N1307="zákl. přenesená",J1307,0)</f>
        <v>0</v>
      </c>
      <c r="BH1307" s="137">
        <f>IF(N1307="sníž. přenesená",J1307,0)</f>
        <v>0</v>
      </c>
      <c r="BI1307" s="137">
        <f>IF(N1307="nulová",J1307,0)</f>
        <v>0</v>
      </c>
      <c r="BJ1307" s="17" t="s">
        <v>77</v>
      </c>
      <c r="BK1307" s="137">
        <f>ROUND(I1307*H1307,2)</f>
        <v>0</v>
      </c>
      <c r="BL1307" s="17" t="s">
        <v>187</v>
      </c>
      <c r="BM1307" s="136" t="s">
        <v>1498</v>
      </c>
    </row>
    <row r="1308" spans="2:65" s="1" customFormat="1" ht="11.25" x14ac:dyDescent="0.2">
      <c r="B1308" s="32"/>
      <c r="D1308" s="151" t="s">
        <v>328</v>
      </c>
      <c r="F1308" s="152" t="s">
        <v>2757</v>
      </c>
      <c r="I1308" s="140"/>
      <c r="L1308" s="32"/>
      <c r="M1308" s="141"/>
      <c r="T1308" s="53"/>
      <c r="AT1308" s="17" t="s">
        <v>328</v>
      </c>
      <c r="AU1308" s="17" t="s">
        <v>79</v>
      </c>
    </row>
    <row r="1309" spans="2:65" s="13" customFormat="1" ht="11.25" x14ac:dyDescent="0.2">
      <c r="B1309" s="159"/>
      <c r="D1309" s="138" t="s">
        <v>330</v>
      </c>
      <c r="E1309" s="160" t="s">
        <v>19</v>
      </c>
      <c r="F1309" s="161" t="s">
        <v>2758</v>
      </c>
      <c r="H1309" s="162">
        <v>136.75</v>
      </c>
      <c r="I1309" s="163"/>
      <c r="L1309" s="159"/>
      <c r="M1309" s="164"/>
      <c r="T1309" s="165"/>
      <c r="AT1309" s="160" t="s">
        <v>330</v>
      </c>
      <c r="AU1309" s="160" t="s">
        <v>79</v>
      </c>
      <c r="AV1309" s="13" t="s">
        <v>79</v>
      </c>
      <c r="AW1309" s="13" t="s">
        <v>31</v>
      </c>
      <c r="AX1309" s="13" t="s">
        <v>69</v>
      </c>
      <c r="AY1309" s="160" t="s">
        <v>181</v>
      </c>
    </row>
    <row r="1310" spans="2:65" s="14" customFormat="1" ht="11.25" x14ac:dyDescent="0.2">
      <c r="B1310" s="166"/>
      <c r="D1310" s="138" t="s">
        <v>330</v>
      </c>
      <c r="E1310" s="167" t="s">
        <v>19</v>
      </c>
      <c r="F1310" s="168" t="s">
        <v>333</v>
      </c>
      <c r="H1310" s="169">
        <v>136.75</v>
      </c>
      <c r="I1310" s="170"/>
      <c r="L1310" s="166"/>
      <c r="M1310" s="171"/>
      <c r="T1310" s="172"/>
      <c r="AT1310" s="167" t="s">
        <v>330</v>
      </c>
      <c r="AU1310" s="167" t="s">
        <v>79</v>
      </c>
      <c r="AV1310" s="14" t="s">
        <v>187</v>
      </c>
      <c r="AW1310" s="14" t="s">
        <v>31</v>
      </c>
      <c r="AX1310" s="14" t="s">
        <v>77</v>
      </c>
      <c r="AY1310" s="167" t="s">
        <v>181</v>
      </c>
    </row>
    <row r="1311" spans="2:65" s="1" customFormat="1" ht="16.5" customHeight="1" x14ac:dyDescent="0.2">
      <c r="B1311" s="32"/>
      <c r="C1311" s="125" t="s">
        <v>862</v>
      </c>
      <c r="D1311" s="125" t="s">
        <v>182</v>
      </c>
      <c r="E1311" s="126" t="s">
        <v>2759</v>
      </c>
      <c r="F1311" s="127" t="s">
        <v>2760</v>
      </c>
      <c r="G1311" s="128" t="s">
        <v>438</v>
      </c>
      <c r="H1311" s="129">
        <v>51.695</v>
      </c>
      <c r="I1311" s="130"/>
      <c r="J1311" s="131">
        <f>ROUND(I1311*H1311,2)</f>
        <v>0</v>
      </c>
      <c r="K1311" s="127" t="s">
        <v>327</v>
      </c>
      <c r="L1311" s="32"/>
      <c r="M1311" s="132" t="s">
        <v>19</v>
      </c>
      <c r="N1311" s="133" t="s">
        <v>40</v>
      </c>
      <c r="P1311" s="134">
        <f>O1311*H1311</f>
        <v>0</v>
      </c>
      <c r="Q1311" s="134">
        <v>0</v>
      </c>
      <c r="R1311" s="134">
        <f>Q1311*H1311</f>
        <v>0</v>
      </c>
      <c r="S1311" s="134">
        <v>0</v>
      </c>
      <c r="T1311" s="135">
        <f>S1311*H1311</f>
        <v>0</v>
      </c>
      <c r="AR1311" s="136" t="s">
        <v>187</v>
      </c>
      <c r="AT1311" s="136" t="s">
        <v>182</v>
      </c>
      <c r="AU1311" s="136" t="s">
        <v>79</v>
      </c>
      <c r="AY1311" s="17" t="s">
        <v>181</v>
      </c>
      <c r="BE1311" s="137">
        <f>IF(N1311="základní",J1311,0)</f>
        <v>0</v>
      </c>
      <c r="BF1311" s="137">
        <f>IF(N1311="snížená",J1311,0)</f>
        <v>0</v>
      </c>
      <c r="BG1311" s="137">
        <f>IF(N1311="zákl. přenesená",J1311,0)</f>
        <v>0</v>
      </c>
      <c r="BH1311" s="137">
        <f>IF(N1311="sníž. přenesená",J1311,0)</f>
        <v>0</v>
      </c>
      <c r="BI1311" s="137">
        <f>IF(N1311="nulová",J1311,0)</f>
        <v>0</v>
      </c>
      <c r="BJ1311" s="17" t="s">
        <v>77</v>
      </c>
      <c r="BK1311" s="137">
        <f>ROUND(I1311*H1311,2)</f>
        <v>0</v>
      </c>
      <c r="BL1311" s="17" t="s">
        <v>187</v>
      </c>
      <c r="BM1311" s="136" t="s">
        <v>1505</v>
      </c>
    </row>
    <row r="1312" spans="2:65" s="1" customFormat="1" ht="11.25" x14ac:dyDescent="0.2">
      <c r="B1312" s="32"/>
      <c r="D1312" s="151" t="s">
        <v>328</v>
      </c>
      <c r="F1312" s="152" t="s">
        <v>2761</v>
      </c>
      <c r="I1312" s="140"/>
      <c r="L1312" s="32"/>
      <c r="M1312" s="141"/>
      <c r="T1312" s="53"/>
      <c r="AT1312" s="17" t="s">
        <v>328</v>
      </c>
      <c r="AU1312" s="17" t="s">
        <v>79</v>
      </c>
    </row>
    <row r="1313" spans="2:65" s="13" customFormat="1" ht="11.25" x14ac:dyDescent="0.2">
      <c r="B1313" s="159"/>
      <c r="D1313" s="138" t="s">
        <v>330</v>
      </c>
      <c r="E1313" s="160" t="s">
        <v>19</v>
      </c>
      <c r="F1313" s="161" t="s">
        <v>2762</v>
      </c>
      <c r="H1313" s="162">
        <v>35.006</v>
      </c>
      <c r="I1313" s="163"/>
      <c r="L1313" s="159"/>
      <c r="M1313" s="164"/>
      <c r="T1313" s="165"/>
      <c r="AT1313" s="160" t="s">
        <v>330</v>
      </c>
      <c r="AU1313" s="160" t="s">
        <v>79</v>
      </c>
      <c r="AV1313" s="13" t="s">
        <v>79</v>
      </c>
      <c r="AW1313" s="13" t="s">
        <v>31</v>
      </c>
      <c r="AX1313" s="13" t="s">
        <v>69</v>
      </c>
      <c r="AY1313" s="160" t="s">
        <v>181</v>
      </c>
    </row>
    <row r="1314" spans="2:65" s="13" customFormat="1" ht="11.25" x14ac:dyDescent="0.2">
      <c r="B1314" s="159"/>
      <c r="D1314" s="138" t="s">
        <v>330</v>
      </c>
      <c r="E1314" s="160" t="s">
        <v>19</v>
      </c>
      <c r="F1314" s="161" t="s">
        <v>2763</v>
      </c>
      <c r="H1314" s="162">
        <v>16.689</v>
      </c>
      <c r="I1314" s="163"/>
      <c r="L1314" s="159"/>
      <c r="M1314" s="164"/>
      <c r="T1314" s="165"/>
      <c r="AT1314" s="160" t="s">
        <v>330</v>
      </c>
      <c r="AU1314" s="160" t="s">
        <v>79</v>
      </c>
      <c r="AV1314" s="13" t="s">
        <v>79</v>
      </c>
      <c r="AW1314" s="13" t="s">
        <v>31</v>
      </c>
      <c r="AX1314" s="13" t="s">
        <v>69</v>
      </c>
      <c r="AY1314" s="160" t="s">
        <v>181</v>
      </c>
    </row>
    <row r="1315" spans="2:65" s="14" customFormat="1" ht="11.25" x14ac:dyDescent="0.2">
      <c r="B1315" s="166"/>
      <c r="D1315" s="138" t="s">
        <v>330</v>
      </c>
      <c r="E1315" s="167" t="s">
        <v>19</v>
      </c>
      <c r="F1315" s="168" t="s">
        <v>333</v>
      </c>
      <c r="H1315" s="169">
        <v>51.695</v>
      </c>
      <c r="I1315" s="170"/>
      <c r="L1315" s="166"/>
      <c r="M1315" s="171"/>
      <c r="T1315" s="172"/>
      <c r="AT1315" s="167" t="s">
        <v>330</v>
      </c>
      <c r="AU1315" s="167" t="s">
        <v>79</v>
      </c>
      <c r="AV1315" s="14" t="s">
        <v>187</v>
      </c>
      <c r="AW1315" s="14" t="s">
        <v>31</v>
      </c>
      <c r="AX1315" s="14" t="s">
        <v>77</v>
      </c>
      <c r="AY1315" s="167" t="s">
        <v>181</v>
      </c>
    </row>
    <row r="1316" spans="2:65" s="1" customFormat="1" ht="16.5" customHeight="1" x14ac:dyDescent="0.2">
      <c r="B1316" s="32"/>
      <c r="C1316" s="125" t="s">
        <v>1511</v>
      </c>
      <c r="D1316" s="125" t="s">
        <v>182</v>
      </c>
      <c r="E1316" s="126" t="s">
        <v>1169</v>
      </c>
      <c r="F1316" s="127" t="s">
        <v>1170</v>
      </c>
      <c r="G1316" s="128" t="s">
        <v>1053</v>
      </c>
      <c r="H1316" s="129">
        <v>40</v>
      </c>
      <c r="I1316" s="130"/>
      <c r="J1316" s="131">
        <f>ROUND(I1316*H1316,2)</f>
        <v>0</v>
      </c>
      <c r="K1316" s="127" t="s">
        <v>327</v>
      </c>
      <c r="L1316" s="32"/>
      <c r="M1316" s="132" t="s">
        <v>19</v>
      </c>
      <c r="N1316" s="133" t="s">
        <v>40</v>
      </c>
      <c r="P1316" s="134">
        <f>O1316*H1316</f>
        <v>0</v>
      </c>
      <c r="Q1316" s="134">
        <v>0</v>
      </c>
      <c r="R1316" s="134">
        <f>Q1316*H1316</f>
        <v>0</v>
      </c>
      <c r="S1316" s="134">
        <v>0</v>
      </c>
      <c r="T1316" s="135">
        <f>S1316*H1316</f>
        <v>0</v>
      </c>
      <c r="AR1316" s="136" t="s">
        <v>187</v>
      </c>
      <c r="AT1316" s="136" t="s">
        <v>182</v>
      </c>
      <c r="AU1316" s="136" t="s">
        <v>79</v>
      </c>
      <c r="AY1316" s="17" t="s">
        <v>181</v>
      </c>
      <c r="BE1316" s="137">
        <f>IF(N1316="základní",J1316,0)</f>
        <v>0</v>
      </c>
      <c r="BF1316" s="137">
        <f>IF(N1316="snížená",J1316,0)</f>
        <v>0</v>
      </c>
      <c r="BG1316" s="137">
        <f>IF(N1316="zákl. přenesená",J1316,0)</f>
        <v>0</v>
      </c>
      <c r="BH1316" s="137">
        <f>IF(N1316="sníž. přenesená",J1316,0)</f>
        <v>0</v>
      </c>
      <c r="BI1316" s="137">
        <f>IF(N1316="nulová",J1316,0)</f>
        <v>0</v>
      </c>
      <c r="BJ1316" s="17" t="s">
        <v>77</v>
      </c>
      <c r="BK1316" s="137">
        <f>ROUND(I1316*H1316,2)</f>
        <v>0</v>
      </c>
      <c r="BL1316" s="17" t="s">
        <v>187</v>
      </c>
      <c r="BM1316" s="136" t="s">
        <v>1514</v>
      </c>
    </row>
    <row r="1317" spans="2:65" s="1" customFormat="1" ht="11.25" x14ac:dyDescent="0.2">
      <c r="B1317" s="32"/>
      <c r="D1317" s="151" t="s">
        <v>328</v>
      </c>
      <c r="F1317" s="152" t="s">
        <v>1172</v>
      </c>
      <c r="I1317" s="140"/>
      <c r="L1317" s="32"/>
      <c r="M1317" s="141"/>
      <c r="T1317" s="53"/>
      <c r="AT1317" s="17" t="s">
        <v>328</v>
      </c>
      <c r="AU1317" s="17" t="s">
        <v>79</v>
      </c>
    </row>
    <row r="1318" spans="2:65" s="13" customFormat="1" ht="22.5" x14ac:dyDescent="0.2">
      <c r="B1318" s="159"/>
      <c r="D1318" s="138" t="s">
        <v>330</v>
      </c>
      <c r="E1318" s="160" t="s">
        <v>19</v>
      </c>
      <c r="F1318" s="161" t="s">
        <v>2764</v>
      </c>
      <c r="H1318" s="162">
        <v>40</v>
      </c>
      <c r="I1318" s="163"/>
      <c r="L1318" s="159"/>
      <c r="M1318" s="164"/>
      <c r="T1318" s="165"/>
      <c r="AT1318" s="160" t="s">
        <v>330</v>
      </c>
      <c r="AU1318" s="160" t="s">
        <v>79</v>
      </c>
      <c r="AV1318" s="13" t="s">
        <v>79</v>
      </c>
      <c r="AW1318" s="13" t="s">
        <v>31</v>
      </c>
      <c r="AX1318" s="13" t="s">
        <v>69</v>
      </c>
      <c r="AY1318" s="160" t="s">
        <v>181</v>
      </c>
    </row>
    <row r="1319" spans="2:65" s="14" customFormat="1" ht="11.25" x14ac:dyDescent="0.2">
      <c r="B1319" s="166"/>
      <c r="D1319" s="138" t="s">
        <v>330</v>
      </c>
      <c r="E1319" s="167" t="s">
        <v>19</v>
      </c>
      <c r="F1319" s="168" t="s">
        <v>333</v>
      </c>
      <c r="H1319" s="169">
        <v>40</v>
      </c>
      <c r="I1319" s="170"/>
      <c r="L1319" s="166"/>
      <c r="M1319" s="171"/>
      <c r="T1319" s="172"/>
      <c r="AT1319" s="167" t="s">
        <v>330</v>
      </c>
      <c r="AU1319" s="167" t="s">
        <v>79</v>
      </c>
      <c r="AV1319" s="14" t="s">
        <v>187</v>
      </c>
      <c r="AW1319" s="14" t="s">
        <v>31</v>
      </c>
      <c r="AX1319" s="14" t="s">
        <v>77</v>
      </c>
      <c r="AY1319" s="167" t="s">
        <v>181</v>
      </c>
    </row>
    <row r="1320" spans="2:65" s="10" customFormat="1" ht="25.9" customHeight="1" x14ac:dyDescent="0.2">
      <c r="B1320" s="115"/>
      <c r="D1320" s="116" t="s">
        <v>68</v>
      </c>
      <c r="E1320" s="117" t="s">
        <v>1174</v>
      </c>
      <c r="F1320" s="117" t="s">
        <v>1175</v>
      </c>
      <c r="I1320" s="118"/>
      <c r="J1320" s="119">
        <f>BK1320</f>
        <v>0</v>
      </c>
      <c r="L1320" s="115"/>
      <c r="M1320" s="120"/>
      <c r="P1320" s="121">
        <f>P1321+P1384+P1619+P1968+P1985+P2260+P2329+P2747+P2821+P3105+P3127+P3173+P3300+P3711+P3811+P3831+P3866+P3888+P3942+P3992+P4012</f>
        <v>0</v>
      </c>
      <c r="R1320" s="121">
        <f>R1321+R1384+R1619+R1968+R1985+R2260+R2329+R2747+R2821+R3105+R3127+R3173+R3300+R3711+R3811+R3831+R3866+R3888+R3942+R3992+R4012</f>
        <v>7.5294400000000001</v>
      </c>
      <c r="T1320" s="122">
        <f>T1321+T1384+T1619+T1968+T1985+T2260+T2329+T2747+T2821+T3105+T3127+T3173+T3300+T3711+T3811+T3831+T3866+T3888+T3942+T3992+T4012</f>
        <v>0.93558999999999992</v>
      </c>
      <c r="AR1320" s="116" t="s">
        <v>79</v>
      </c>
      <c r="AT1320" s="123" t="s">
        <v>68</v>
      </c>
      <c r="AU1320" s="123" t="s">
        <v>69</v>
      </c>
      <c r="AY1320" s="116" t="s">
        <v>181</v>
      </c>
      <c r="BK1320" s="124">
        <f>BK1321+BK1384+BK1619+BK1968+BK1985+BK2260+BK2329+BK2747+BK2821+BK3105+BK3127+BK3173+BK3300+BK3711+BK3811+BK3831+BK3866+BK3888+BK3942+BK3992+BK4012</f>
        <v>0</v>
      </c>
    </row>
    <row r="1321" spans="2:65" s="10" customFormat="1" ht="22.9" customHeight="1" x14ac:dyDescent="0.2">
      <c r="B1321" s="115"/>
      <c r="D1321" s="116" t="s">
        <v>68</v>
      </c>
      <c r="E1321" s="149" t="s">
        <v>1176</v>
      </c>
      <c r="F1321" s="149" t="s">
        <v>1177</v>
      </c>
      <c r="I1321" s="118"/>
      <c r="J1321" s="150">
        <f>BK1321</f>
        <v>0</v>
      </c>
      <c r="L1321" s="115"/>
      <c r="M1321" s="120"/>
      <c r="P1321" s="121">
        <f>SUM(P1322:P1383)</f>
        <v>0</v>
      </c>
      <c r="R1321" s="121">
        <f>SUM(R1322:R1383)</f>
        <v>0</v>
      </c>
      <c r="T1321" s="122">
        <f>SUM(T1322:T1383)</f>
        <v>0</v>
      </c>
      <c r="AR1321" s="116" t="s">
        <v>79</v>
      </c>
      <c r="AT1321" s="123" t="s">
        <v>68</v>
      </c>
      <c r="AU1321" s="123" t="s">
        <v>77</v>
      </c>
      <c r="AY1321" s="116" t="s">
        <v>181</v>
      </c>
      <c r="BK1321" s="124">
        <f>SUM(BK1322:BK1383)</f>
        <v>0</v>
      </c>
    </row>
    <row r="1322" spans="2:65" s="1" customFormat="1" ht="16.5" customHeight="1" x14ac:dyDescent="0.2">
      <c r="B1322" s="32"/>
      <c r="C1322" s="125" t="s">
        <v>868</v>
      </c>
      <c r="D1322" s="125" t="s">
        <v>182</v>
      </c>
      <c r="E1322" s="126" t="s">
        <v>2765</v>
      </c>
      <c r="F1322" s="127" t="s">
        <v>2766</v>
      </c>
      <c r="G1322" s="128" t="s">
        <v>636</v>
      </c>
      <c r="H1322" s="129">
        <v>110.55</v>
      </c>
      <c r="I1322" s="130"/>
      <c r="J1322" s="131">
        <f>ROUND(I1322*H1322,2)</f>
        <v>0</v>
      </c>
      <c r="K1322" s="127" t="s">
        <v>327</v>
      </c>
      <c r="L1322" s="32"/>
      <c r="M1322" s="132" t="s">
        <v>19</v>
      </c>
      <c r="N1322" s="133" t="s">
        <v>40</v>
      </c>
      <c r="P1322" s="134">
        <f>O1322*H1322</f>
        <v>0</v>
      </c>
      <c r="Q1322" s="134">
        <v>0</v>
      </c>
      <c r="R1322" s="134">
        <f>Q1322*H1322</f>
        <v>0</v>
      </c>
      <c r="S1322" s="134">
        <v>0</v>
      </c>
      <c r="T1322" s="135">
        <f>S1322*H1322</f>
        <v>0</v>
      </c>
      <c r="AR1322" s="136" t="s">
        <v>209</v>
      </c>
      <c r="AT1322" s="136" t="s">
        <v>182</v>
      </c>
      <c r="AU1322" s="136" t="s">
        <v>79</v>
      </c>
      <c r="AY1322" s="17" t="s">
        <v>181</v>
      </c>
      <c r="BE1322" s="137">
        <f>IF(N1322="základní",J1322,0)</f>
        <v>0</v>
      </c>
      <c r="BF1322" s="137">
        <f>IF(N1322="snížená",J1322,0)</f>
        <v>0</v>
      </c>
      <c r="BG1322" s="137">
        <f>IF(N1322="zákl. přenesená",J1322,0)</f>
        <v>0</v>
      </c>
      <c r="BH1322" s="137">
        <f>IF(N1322="sníž. přenesená",J1322,0)</f>
        <v>0</v>
      </c>
      <c r="BI1322" s="137">
        <f>IF(N1322="nulová",J1322,0)</f>
        <v>0</v>
      </c>
      <c r="BJ1322" s="17" t="s">
        <v>77</v>
      </c>
      <c r="BK1322" s="137">
        <f>ROUND(I1322*H1322,2)</f>
        <v>0</v>
      </c>
      <c r="BL1322" s="17" t="s">
        <v>209</v>
      </c>
      <c r="BM1322" s="136" t="s">
        <v>1522</v>
      </c>
    </row>
    <row r="1323" spans="2:65" s="1" customFormat="1" ht="11.25" x14ac:dyDescent="0.2">
      <c r="B1323" s="32"/>
      <c r="D1323" s="151" t="s">
        <v>328</v>
      </c>
      <c r="F1323" s="152" t="s">
        <v>2767</v>
      </c>
      <c r="I1323" s="140"/>
      <c r="L1323" s="32"/>
      <c r="M1323" s="141"/>
      <c r="T1323" s="53"/>
      <c r="AT1323" s="17" t="s">
        <v>328</v>
      </c>
      <c r="AU1323" s="17" t="s">
        <v>79</v>
      </c>
    </row>
    <row r="1324" spans="2:65" s="13" customFormat="1" ht="11.25" x14ac:dyDescent="0.2">
      <c r="B1324" s="159"/>
      <c r="D1324" s="138" t="s">
        <v>330</v>
      </c>
      <c r="E1324" s="160" t="s">
        <v>19</v>
      </c>
      <c r="F1324" s="161" t="s">
        <v>2768</v>
      </c>
      <c r="H1324" s="162">
        <v>110.55</v>
      </c>
      <c r="I1324" s="163"/>
      <c r="L1324" s="159"/>
      <c r="M1324" s="164"/>
      <c r="T1324" s="165"/>
      <c r="AT1324" s="160" t="s">
        <v>330</v>
      </c>
      <c r="AU1324" s="160" t="s">
        <v>79</v>
      </c>
      <c r="AV1324" s="13" t="s">
        <v>79</v>
      </c>
      <c r="AW1324" s="13" t="s">
        <v>31</v>
      </c>
      <c r="AX1324" s="13" t="s">
        <v>69</v>
      </c>
      <c r="AY1324" s="160" t="s">
        <v>181</v>
      </c>
    </row>
    <row r="1325" spans="2:65" s="14" customFormat="1" ht="11.25" x14ac:dyDescent="0.2">
      <c r="B1325" s="166"/>
      <c r="D1325" s="138" t="s">
        <v>330</v>
      </c>
      <c r="E1325" s="167" t="s">
        <v>19</v>
      </c>
      <c r="F1325" s="168" t="s">
        <v>333</v>
      </c>
      <c r="H1325" s="169">
        <v>110.55</v>
      </c>
      <c r="I1325" s="170"/>
      <c r="L1325" s="166"/>
      <c r="M1325" s="171"/>
      <c r="T1325" s="172"/>
      <c r="AT1325" s="167" t="s">
        <v>330</v>
      </c>
      <c r="AU1325" s="167" t="s">
        <v>79</v>
      </c>
      <c r="AV1325" s="14" t="s">
        <v>187</v>
      </c>
      <c r="AW1325" s="14" t="s">
        <v>31</v>
      </c>
      <c r="AX1325" s="14" t="s">
        <v>77</v>
      </c>
      <c r="AY1325" s="167" t="s">
        <v>181</v>
      </c>
    </row>
    <row r="1326" spans="2:65" s="1" customFormat="1" ht="16.5" customHeight="1" x14ac:dyDescent="0.2">
      <c r="B1326" s="32"/>
      <c r="C1326" s="125" t="s">
        <v>1526</v>
      </c>
      <c r="D1326" s="125" t="s">
        <v>182</v>
      </c>
      <c r="E1326" s="126" t="s">
        <v>2769</v>
      </c>
      <c r="F1326" s="127" t="s">
        <v>2770</v>
      </c>
      <c r="G1326" s="128" t="s">
        <v>510</v>
      </c>
      <c r="H1326" s="129">
        <v>948.6</v>
      </c>
      <c r="I1326" s="130"/>
      <c r="J1326" s="131">
        <f>ROUND(I1326*H1326,2)</f>
        <v>0</v>
      </c>
      <c r="K1326" s="127" t="s">
        <v>186</v>
      </c>
      <c r="L1326" s="32"/>
      <c r="M1326" s="132" t="s">
        <v>19</v>
      </c>
      <c r="N1326" s="133" t="s">
        <v>40</v>
      </c>
      <c r="P1326" s="134">
        <f>O1326*H1326</f>
        <v>0</v>
      </c>
      <c r="Q1326" s="134">
        <v>0</v>
      </c>
      <c r="R1326" s="134">
        <f>Q1326*H1326</f>
        <v>0</v>
      </c>
      <c r="S1326" s="134">
        <v>0</v>
      </c>
      <c r="T1326" s="135">
        <f>S1326*H1326</f>
        <v>0</v>
      </c>
      <c r="AR1326" s="136" t="s">
        <v>209</v>
      </c>
      <c r="AT1326" s="136" t="s">
        <v>182</v>
      </c>
      <c r="AU1326" s="136" t="s">
        <v>79</v>
      </c>
      <c r="AY1326" s="17" t="s">
        <v>181</v>
      </c>
      <c r="BE1326" s="137">
        <f>IF(N1326="základní",J1326,0)</f>
        <v>0</v>
      </c>
      <c r="BF1326" s="137">
        <f>IF(N1326="snížená",J1326,0)</f>
        <v>0</v>
      </c>
      <c r="BG1326" s="137">
        <f>IF(N1326="zákl. přenesená",J1326,0)</f>
        <v>0</v>
      </c>
      <c r="BH1326" s="137">
        <f>IF(N1326="sníž. přenesená",J1326,0)</f>
        <v>0</v>
      </c>
      <c r="BI1326" s="137">
        <f>IF(N1326="nulová",J1326,0)</f>
        <v>0</v>
      </c>
      <c r="BJ1326" s="17" t="s">
        <v>77</v>
      </c>
      <c r="BK1326" s="137">
        <f>ROUND(I1326*H1326,2)</f>
        <v>0</v>
      </c>
      <c r="BL1326" s="17" t="s">
        <v>209</v>
      </c>
      <c r="BM1326" s="136" t="s">
        <v>1527</v>
      </c>
    </row>
    <row r="1327" spans="2:65" s="1" customFormat="1" ht="29.25" x14ac:dyDescent="0.2">
      <c r="B1327" s="32"/>
      <c r="D1327" s="138" t="s">
        <v>214</v>
      </c>
      <c r="F1327" s="139" t="s">
        <v>2771</v>
      </c>
      <c r="I1327" s="140"/>
      <c r="L1327" s="32"/>
      <c r="M1327" s="141"/>
      <c r="T1327" s="53"/>
      <c r="AT1327" s="17" t="s">
        <v>214</v>
      </c>
      <c r="AU1327" s="17" t="s">
        <v>79</v>
      </c>
    </row>
    <row r="1328" spans="2:65" s="12" customFormat="1" ht="11.25" x14ac:dyDescent="0.2">
      <c r="B1328" s="153"/>
      <c r="D1328" s="138" t="s">
        <v>330</v>
      </c>
      <c r="E1328" s="154" t="s">
        <v>19</v>
      </c>
      <c r="F1328" s="155" t="s">
        <v>2772</v>
      </c>
      <c r="H1328" s="154" t="s">
        <v>19</v>
      </c>
      <c r="I1328" s="156"/>
      <c r="L1328" s="153"/>
      <c r="M1328" s="157"/>
      <c r="T1328" s="158"/>
      <c r="AT1328" s="154" t="s">
        <v>330</v>
      </c>
      <c r="AU1328" s="154" t="s">
        <v>79</v>
      </c>
      <c r="AV1328" s="12" t="s">
        <v>77</v>
      </c>
      <c r="AW1328" s="12" t="s">
        <v>31</v>
      </c>
      <c r="AX1328" s="12" t="s">
        <v>69</v>
      </c>
      <c r="AY1328" s="154" t="s">
        <v>181</v>
      </c>
    </row>
    <row r="1329" spans="2:65" s="13" customFormat="1" ht="11.25" x14ac:dyDescent="0.2">
      <c r="B1329" s="159"/>
      <c r="D1329" s="138" t="s">
        <v>330</v>
      </c>
      <c r="E1329" s="160" t="s">
        <v>19</v>
      </c>
      <c r="F1329" s="161" t="s">
        <v>2773</v>
      </c>
      <c r="H1329" s="162">
        <v>384.4</v>
      </c>
      <c r="I1329" s="163"/>
      <c r="L1329" s="159"/>
      <c r="M1329" s="164"/>
      <c r="T1329" s="165"/>
      <c r="AT1329" s="160" t="s">
        <v>330</v>
      </c>
      <c r="AU1329" s="160" t="s">
        <v>79</v>
      </c>
      <c r="AV1329" s="13" t="s">
        <v>79</v>
      </c>
      <c r="AW1329" s="13" t="s">
        <v>31</v>
      </c>
      <c r="AX1329" s="13" t="s">
        <v>69</v>
      </c>
      <c r="AY1329" s="160" t="s">
        <v>181</v>
      </c>
    </row>
    <row r="1330" spans="2:65" s="13" customFormat="1" ht="11.25" x14ac:dyDescent="0.2">
      <c r="B1330" s="159"/>
      <c r="D1330" s="138" t="s">
        <v>330</v>
      </c>
      <c r="E1330" s="160" t="s">
        <v>19</v>
      </c>
      <c r="F1330" s="161" t="s">
        <v>2774</v>
      </c>
      <c r="H1330" s="162">
        <v>145.80000000000001</v>
      </c>
      <c r="I1330" s="163"/>
      <c r="L1330" s="159"/>
      <c r="M1330" s="164"/>
      <c r="T1330" s="165"/>
      <c r="AT1330" s="160" t="s">
        <v>330</v>
      </c>
      <c r="AU1330" s="160" t="s">
        <v>79</v>
      </c>
      <c r="AV1330" s="13" t="s">
        <v>79</v>
      </c>
      <c r="AW1330" s="13" t="s">
        <v>31</v>
      </c>
      <c r="AX1330" s="13" t="s">
        <v>69</v>
      </c>
      <c r="AY1330" s="160" t="s">
        <v>181</v>
      </c>
    </row>
    <row r="1331" spans="2:65" s="13" customFormat="1" ht="11.25" x14ac:dyDescent="0.2">
      <c r="B1331" s="159"/>
      <c r="D1331" s="138" t="s">
        <v>330</v>
      </c>
      <c r="E1331" s="160" t="s">
        <v>19</v>
      </c>
      <c r="F1331" s="161" t="s">
        <v>2775</v>
      </c>
      <c r="H1331" s="162">
        <v>42</v>
      </c>
      <c r="I1331" s="163"/>
      <c r="L1331" s="159"/>
      <c r="M1331" s="164"/>
      <c r="T1331" s="165"/>
      <c r="AT1331" s="160" t="s">
        <v>330</v>
      </c>
      <c r="AU1331" s="160" t="s">
        <v>79</v>
      </c>
      <c r="AV1331" s="13" t="s">
        <v>79</v>
      </c>
      <c r="AW1331" s="13" t="s">
        <v>31</v>
      </c>
      <c r="AX1331" s="13" t="s">
        <v>69</v>
      </c>
      <c r="AY1331" s="160" t="s">
        <v>181</v>
      </c>
    </row>
    <row r="1332" spans="2:65" s="13" customFormat="1" ht="11.25" x14ac:dyDescent="0.2">
      <c r="B1332" s="159"/>
      <c r="D1332" s="138" t="s">
        <v>330</v>
      </c>
      <c r="E1332" s="160" t="s">
        <v>19</v>
      </c>
      <c r="F1332" s="161" t="s">
        <v>2776</v>
      </c>
      <c r="H1332" s="162">
        <v>376.4</v>
      </c>
      <c r="I1332" s="163"/>
      <c r="L1332" s="159"/>
      <c r="M1332" s="164"/>
      <c r="T1332" s="165"/>
      <c r="AT1332" s="160" t="s">
        <v>330</v>
      </c>
      <c r="AU1332" s="160" t="s">
        <v>79</v>
      </c>
      <c r="AV1332" s="13" t="s">
        <v>79</v>
      </c>
      <c r="AW1332" s="13" t="s">
        <v>31</v>
      </c>
      <c r="AX1332" s="13" t="s">
        <v>69</v>
      </c>
      <c r="AY1332" s="160" t="s">
        <v>181</v>
      </c>
    </row>
    <row r="1333" spans="2:65" s="14" customFormat="1" ht="11.25" x14ac:dyDescent="0.2">
      <c r="B1333" s="166"/>
      <c r="D1333" s="138" t="s">
        <v>330</v>
      </c>
      <c r="E1333" s="167" t="s">
        <v>19</v>
      </c>
      <c r="F1333" s="168" t="s">
        <v>333</v>
      </c>
      <c r="H1333" s="169">
        <v>948.6</v>
      </c>
      <c r="I1333" s="170"/>
      <c r="L1333" s="166"/>
      <c r="M1333" s="171"/>
      <c r="T1333" s="172"/>
      <c r="AT1333" s="167" t="s">
        <v>330</v>
      </c>
      <c r="AU1333" s="167" t="s">
        <v>79</v>
      </c>
      <c r="AV1333" s="14" t="s">
        <v>187</v>
      </c>
      <c r="AW1333" s="14" t="s">
        <v>31</v>
      </c>
      <c r="AX1333" s="14" t="s">
        <v>77</v>
      </c>
      <c r="AY1333" s="167" t="s">
        <v>181</v>
      </c>
    </row>
    <row r="1334" spans="2:65" s="1" customFormat="1" ht="16.5" customHeight="1" x14ac:dyDescent="0.2">
      <c r="B1334" s="32"/>
      <c r="C1334" s="176" t="s">
        <v>877</v>
      </c>
      <c r="D1334" s="176" t="s">
        <v>1794</v>
      </c>
      <c r="E1334" s="177" t="s">
        <v>2777</v>
      </c>
      <c r="F1334" s="178" t="s">
        <v>2778</v>
      </c>
      <c r="G1334" s="179" t="s">
        <v>510</v>
      </c>
      <c r="H1334" s="180">
        <v>1090.8900000000001</v>
      </c>
      <c r="I1334" s="181"/>
      <c r="J1334" s="182">
        <f>ROUND(I1334*H1334,2)</f>
        <v>0</v>
      </c>
      <c r="K1334" s="178" t="s">
        <v>186</v>
      </c>
      <c r="L1334" s="183"/>
      <c r="M1334" s="184" t="s">
        <v>19</v>
      </c>
      <c r="N1334" s="185" t="s">
        <v>40</v>
      </c>
      <c r="P1334" s="134">
        <f>O1334*H1334</f>
        <v>0</v>
      </c>
      <c r="Q1334" s="134">
        <v>0</v>
      </c>
      <c r="R1334" s="134">
        <f>Q1334*H1334</f>
        <v>0</v>
      </c>
      <c r="S1334" s="134">
        <v>0</v>
      </c>
      <c r="T1334" s="135">
        <f>S1334*H1334</f>
        <v>0</v>
      </c>
      <c r="AR1334" s="136" t="s">
        <v>239</v>
      </c>
      <c r="AT1334" s="136" t="s">
        <v>1794</v>
      </c>
      <c r="AU1334" s="136" t="s">
        <v>79</v>
      </c>
      <c r="AY1334" s="17" t="s">
        <v>181</v>
      </c>
      <c r="BE1334" s="137">
        <f>IF(N1334="základní",J1334,0)</f>
        <v>0</v>
      </c>
      <c r="BF1334" s="137">
        <f>IF(N1334="snížená",J1334,0)</f>
        <v>0</v>
      </c>
      <c r="BG1334" s="137">
        <f>IF(N1334="zákl. přenesená",J1334,0)</f>
        <v>0</v>
      </c>
      <c r="BH1334" s="137">
        <f>IF(N1334="sníž. přenesená",J1334,0)</f>
        <v>0</v>
      </c>
      <c r="BI1334" s="137">
        <f>IF(N1334="nulová",J1334,0)</f>
        <v>0</v>
      </c>
      <c r="BJ1334" s="17" t="s">
        <v>77</v>
      </c>
      <c r="BK1334" s="137">
        <f>ROUND(I1334*H1334,2)</f>
        <v>0</v>
      </c>
      <c r="BL1334" s="17" t="s">
        <v>209</v>
      </c>
      <c r="BM1334" s="136" t="s">
        <v>1533</v>
      </c>
    </row>
    <row r="1335" spans="2:65" s="12" customFormat="1" ht="11.25" x14ac:dyDescent="0.2">
      <c r="B1335" s="153"/>
      <c r="D1335" s="138" t="s">
        <v>330</v>
      </c>
      <c r="E1335" s="154" t="s">
        <v>19</v>
      </c>
      <c r="F1335" s="155" t="s">
        <v>2779</v>
      </c>
      <c r="H1335" s="154" t="s">
        <v>19</v>
      </c>
      <c r="I1335" s="156"/>
      <c r="L1335" s="153"/>
      <c r="M1335" s="157"/>
      <c r="T1335" s="158"/>
      <c r="AT1335" s="154" t="s">
        <v>330</v>
      </c>
      <c r="AU1335" s="154" t="s">
        <v>79</v>
      </c>
      <c r="AV1335" s="12" t="s">
        <v>77</v>
      </c>
      <c r="AW1335" s="12" t="s">
        <v>31</v>
      </c>
      <c r="AX1335" s="12" t="s">
        <v>69</v>
      </c>
      <c r="AY1335" s="154" t="s">
        <v>181</v>
      </c>
    </row>
    <row r="1336" spans="2:65" s="13" customFormat="1" ht="11.25" x14ac:dyDescent="0.2">
      <c r="B1336" s="159"/>
      <c r="D1336" s="138" t="s">
        <v>330</v>
      </c>
      <c r="E1336" s="160" t="s">
        <v>19</v>
      </c>
      <c r="F1336" s="161" t="s">
        <v>2780</v>
      </c>
      <c r="H1336" s="162">
        <v>1090.8900000000001</v>
      </c>
      <c r="I1336" s="163"/>
      <c r="L1336" s="159"/>
      <c r="M1336" s="164"/>
      <c r="T1336" s="165"/>
      <c r="AT1336" s="160" t="s">
        <v>330</v>
      </c>
      <c r="AU1336" s="160" t="s">
        <v>79</v>
      </c>
      <c r="AV1336" s="13" t="s">
        <v>79</v>
      </c>
      <c r="AW1336" s="13" t="s">
        <v>31</v>
      </c>
      <c r="AX1336" s="13" t="s">
        <v>69</v>
      </c>
      <c r="AY1336" s="160" t="s">
        <v>181</v>
      </c>
    </row>
    <row r="1337" spans="2:65" s="14" customFormat="1" ht="11.25" x14ac:dyDescent="0.2">
      <c r="B1337" s="166"/>
      <c r="D1337" s="138" t="s">
        <v>330</v>
      </c>
      <c r="E1337" s="167" t="s">
        <v>19</v>
      </c>
      <c r="F1337" s="168" t="s">
        <v>333</v>
      </c>
      <c r="H1337" s="169">
        <v>1090.8900000000001</v>
      </c>
      <c r="I1337" s="170"/>
      <c r="L1337" s="166"/>
      <c r="M1337" s="171"/>
      <c r="T1337" s="172"/>
      <c r="AT1337" s="167" t="s">
        <v>330</v>
      </c>
      <c r="AU1337" s="167" t="s">
        <v>79</v>
      </c>
      <c r="AV1337" s="14" t="s">
        <v>187</v>
      </c>
      <c r="AW1337" s="14" t="s">
        <v>31</v>
      </c>
      <c r="AX1337" s="14" t="s">
        <v>77</v>
      </c>
      <c r="AY1337" s="167" t="s">
        <v>181</v>
      </c>
    </row>
    <row r="1338" spans="2:65" s="1" customFormat="1" ht="16.5" customHeight="1" x14ac:dyDescent="0.2">
      <c r="B1338" s="32"/>
      <c r="C1338" s="125" t="s">
        <v>1537</v>
      </c>
      <c r="D1338" s="125" t="s">
        <v>182</v>
      </c>
      <c r="E1338" s="126" t="s">
        <v>2781</v>
      </c>
      <c r="F1338" s="127" t="s">
        <v>2782</v>
      </c>
      <c r="G1338" s="128" t="s">
        <v>510</v>
      </c>
      <c r="H1338" s="129">
        <v>948.6</v>
      </c>
      <c r="I1338" s="130"/>
      <c r="J1338" s="131">
        <f>ROUND(I1338*H1338,2)</f>
        <v>0</v>
      </c>
      <c r="K1338" s="127" t="s">
        <v>186</v>
      </c>
      <c r="L1338" s="32"/>
      <c r="M1338" s="132" t="s">
        <v>19</v>
      </c>
      <c r="N1338" s="133" t="s">
        <v>40</v>
      </c>
      <c r="P1338" s="134">
        <f>O1338*H1338</f>
        <v>0</v>
      </c>
      <c r="Q1338" s="134">
        <v>0</v>
      </c>
      <c r="R1338" s="134">
        <f>Q1338*H1338</f>
        <v>0</v>
      </c>
      <c r="S1338" s="134">
        <v>0</v>
      </c>
      <c r="T1338" s="135">
        <f>S1338*H1338</f>
        <v>0</v>
      </c>
      <c r="AR1338" s="136" t="s">
        <v>209</v>
      </c>
      <c r="AT1338" s="136" t="s">
        <v>182</v>
      </c>
      <c r="AU1338" s="136" t="s">
        <v>79</v>
      </c>
      <c r="AY1338" s="17" t="s">
        <v>181</v>
      </c>
      <c r="BE1338" s="137">
        <f>IF(N1338="základní",J1338,0)</f>
        <v>0</v>
      </c>
      <c r="BF1338" s="137">
        <f>IF(N1338="snížená",J1338,0)</f>
        <v>0</v>
      </c>
      <c r="BG1338" s="137">
        <f>IF(N1338="zákl. přenesená",J1338,0)</f>
        <v>0</v>
      </c>
      <c r="BH1338" s="137">
        <f>IF(N1338="sníž. přenesená",J1338,0)</f>
        <v>0</v>
      </c>
      <c r="BI1338" s="137">
        <f>IF(N1338="nulová",J1338,0)</f>
        <v>0</v>
      </c>
      <c r="BJ1338" s="17" t="s">
        <v>77</v>
      </c>
      <c r="BK1338" s="137">
        <f>ROUND(I1338*H1338,2)</f>
        <v>0</v>
      </c>
      <c r="BL1338" s="17" t="s">
        <v>209</v>
      </c>
      <c r="BM1338" s="136" t="s">
        <v>1540</v>
      </c>
    </row>
    <row r="1339" spans="2:65" s="12" customFormat="1" ht="11.25" x14ac:dyDescent="0.2">
      <c r="B1339" s="153"/>
      <c r="D1339" s="138" t="s">
        <v>330</v>
      </c>
      <c r="E1339" s="154" t="s">
        <v>19</v>
      </c>
      <c r="F1339" s="155" t="s">
        <v>2783</v>
      </c>
      <c r="H1339" s="154" t="s">
        <v>19</v>
      </c>
      <c r="I1339" s="156"/>
      <c r="L1339" s="153"/>
      <c r="M1339" s="157"/>
      <c r="T1339" s="158"/>
      <c r="AT1339" s="154" t="s">
        <v>330</v>
      </c>
      <c r="AU1339" s="154" t="s">
        <v>79</v>
      </c>
      <c r="AV1339" s="12" t="s">
        <v>77</v>
      </c>
      <c r="AW1339" s="12" t="s">
        <v>31</v>
      </c>
      <c r="AX1339" s="12" t="s">
        <v>69</v>
      </c>
      <c r="AY1339" s="154" t="s">
        <v>181</v>
      </c>
    </row>
    <row r="1340" spans="2:65" s="12" customFormat="1" ht="11.25" x14ac:dyDescent="0.2">
      <c r="B1340" s="153"/>
      <c r="D1340" s="138" t="s">
        <v>330</v>
      </c>
      <c r="E1340" s="154" t="s">
        <v>19</v>
      </c>
      <c r="F1340" s="155" t="s">
        <v>2784</v>
      </c>
      <c r="H1340" s="154" t="s">
        <v>19</v>
      </c>
      <c r="I1340" s="156"/>
      <c r="L1340" s="153"/>
      <c r="M1340" s="157"/>
      <c r="T1340" s="158"/>
      <c r="AT1340" s="154" t="s">
        <v>330</v>
      </c>
      <c r="AU1340" s="154" t="s">
        <v>79</v>
      </c>
      <c r="AV1340" s="12" t="s">
        <v>77</v>
      </c>
      <c r="AW1340" s="12" t="s">
        <v>31</v>
      </c>
      <c r="AX1340" s="12" t="s">
        <v>69</v>
      </c>
      <c r="AY1340" s="154" t="s">
        <v>181</v>
      </c>
    </row>
    <row r="1341" spans="2:65" s="13" customFormat="1" ht="11.25" x14ac:dyDescent="0.2">
      <c r="B1341" s="159"/>
      <c r="D1341" s="138" t="s">
        <v>330</v>
      </c>
      <c r="E1341" s="160" t="s">
        <v>19</v>
      </c>
      <c r="F1341" s="161" t="s">
        <v>2773</v>
      </c>
      <c r="H1341" s="162">
        <v>384.4</v>
      </c>
      <c r="I1341" s="163"/>
      <c r="L1341" s="159"/>
      <c r="M1341" s="164"/>
      <c r="T1341" s="165"/>
      <c r="AT1341" s="160" t="s">
        <v>330</v>
      </c>
      <c r="AU1341" s="160" t="s">
        <v>79</v>
      </c>
      <c r="AV1341" s="13" t="s">
        <v>79</v>
      </c>
      <c r="AW1341" s="13" t="s">
        <v>31</v>
      </c>
      <c r="AX1341" s="13" t="s">
        <v>69</v>
      </c>
      <c r="AY1341" s="160" t="s">
        <v>181</v>
      </c>
    </row>
    <row r="1342" spans="2:65" s="13" customFormat="1" ht="11.25" x14ac:dyDescent="0.2">
      <c r="B1342" s="159"/>
      <c r="D1342" s="138" t="s">
        <v>330</v>
      </c>
      <c r="E1342" s="160" t="s">
        <v>19</v>
      </c>
      <c r="F1342" s="161" t="s">
        <v>2774</v>
      </c>
      <c r="H1342" s="162">
        <v>145.80000000000001</v>
      </c>
      <c r="I1342" s="163"/>
      <c r="L1342" s="159"/>
      <c r="M1342" s="164"/>
      <c r="T1342" s="165"/>
      <c r="AT1342" s="160" t="s">
        <v>330</v>
      </c>
      <c r="AU1342" s="160" t="s">
        <v>79</v>
      </c>
      <c r="AV1342" s="13" t="s">
        <v>79</v>
      </c>
      <c r="AW1342" s="13" t="s">
        <v>31</v>
      </c>
      <c r="AX1342" s="13" t="s">
        <v>69</v>
      </c>
      <c r="AY1342" s="160" t="s">
        <v>181</v>
      </c>
    </row>
    <row r="1343" spans="2:65" s="13" customFormat="1" ht="11.25" x14ac:dyDescent="0.2">
      <c r="B1343" s="159"/>
      <c r="D1343" s="138" t="s">
        <v>330</v>
      </c>
      <c r="E1343" s="160" t="s">
        <v>19</v>
      </c>
      <c r="F1343" s="161" t="s">
        <v>2775</v>
      </c>
      <c r="H1343" s="162">
        <v>42</v>
      </c>
      <c r="I1343" s="163"/>
      <c r="L1343" s="159"/>
      <c r="M1343" s="164"/>
      <c r="T1343" s="165"/>
      <c r="AT1343" s="160" t="s">
        <v>330</v>
      </c>
      <c r="AU1343" s="160" t="s">
        <v>79</v>
      </c>
      <c r="AV1343" s="13" t="s">
        <v>79</v>
      </c>
      <c r="AW1343" s="13" t="s">
        <v>31</v>
      </c>
      <c r="AX1343" s="13" t="s">
        <v>69</v>
      </c>
      <c r="AY1343" s="160" t="s">
        <v>181</v>
      </c>
    </row>
    <row r="1344" spans="2:65" s="13" customFormat="1" ht="11.25" x14ac:dyDescent="0.2">
      <c r="B1344" s="159"/>
      <c r="D1344" s="138" t="s">
        <v>330</v>
      </c>
      <c r="E1344" s="160" t="s">
        <v>19</v>
      </c>
      <c r="F1344" s="161" t="s">
        <v>2776</v>
      </c>
      <c r="H1344" s="162">
        <v>376.4</v>
      </c>
      <c r="I1344" s="163"/>
      <c r="L1344" s="159"/>
      <c r="M1344" s="164"/>
      <c r="T1344" s="165"/>
      <c r="AT1344" s="160" t="s">
        <v>330</v>
      </c>
      <c r="AU1344" s="160" t="s">
        <v>79</v>
      </c>
      <c r="AV1344" s="13" t="s">
        <v>79</v>
      </c>
      <c r="AW1344" s="13" t="s">
        <v>31</v>
      </c>
      <c r="AX1344" s="13" t="s">
        <v>69</v>
      </c>
      <c r="AY1344" s="160" t="s">
        <v>181</v>
      </c>
    </row>
    <row r="1345" spans="2:65" s="14" customFormat="1" ht="11.25" x14ac:dyDescent="0.2">
      <c r="B1345" s="166"/>
      <c r="D1345" s="138" t="s">
        <v>330</v>
      </c>
      <c r="E1345" s="167" t="s">
        <v>19</v>
      </c>
      <c r="F1345" s="168" t="s">
        <v>333</v>
      </c>
      <c r="H1345" s="169">
        <v>948.6</v>
      </c>
      <c r="I1345" s="170"/>
      <c r="L1345" s="166"/>
      <c r="M1345" s="171"/>
      <c r="T1345" s="172"/>
      <c r="AT1345" s="167" t="s">
        <v>330</v>
      </c>
      <c r="AU1345" s="167" t="s">
        <v>79</v>
      </c>
      <c r="AV1345" s="14" t="s">
        <v>187</v>
      </c>
      <c r="AW1345" s="14" t="s">
        <v>31</v>
      </c>
      <c r="AX1345" s="14" t="s">
        <v>77</v>
      </c>
      <c r="AY1345" s="167" t="s">
        <v>181</v>
      </c>
    </row>
    <row r="1346" spans="2:65" s="1" customFormat="1" ht="16.5" customHeight="1" x14ac:dyDescent="0.2">
      <c r="B1346" s="32"/>
      <c r="C1346" s="176" t="s">
        <v>888</v>
      </c>
      <c r="D1346" s="176" t="s">
        <v>1794</v>
      </c>
      <c r="E1346" s="177" t="s">
        <v>2785</v>
      </c>
      <c r="F1346" s="178" t="s">
        <v>2786</v>
      </c>
      <c r="G1346" s="179" t="s">
        <v>438</v>
      </c>
      <c r="H1346" s="180">
        <v>0.41737999999999997</v>
      </c>
      <c r="I1346" s="181"/>
      <c r="J1346" s="182">
        <f>ROUND(I1346*H1346,2)</f>
        <v>0</v>
      </c>
      <c r="K1346" s="178" t="s">
        <v>327</v>
      </c>
      <c r="L1346" s="183"/>
      <c r="M1346" s="184" t="s">
        <v>19</v>
      </c>
      <c r="N1346" s="185" t="s">
        <v>40</v>
      </c>
      <c r="P1346" s="134">
        <f>O1346*H1346</f>
        <v>0</v>
      </c>
      <c r="Q1346" s="134">
        <v>0</v>
      </c>
      <c r="R1346" s="134">
        <f>Q1346*H1346</f>
        <v>0</v>
      </c>
      <c r="S1346" s="134">
        <v>0</v>
      </c>
      <c r="T1346" s="135">
        <f>S1346*H1346</f>
        <v>0</v>
      </c>
      <c r="AR1346" s="136" t="s">
        <v>239</v>
      </c>
      <c r="AT1346" s="136" t="s">
        <v>1794</v>
      </c>
      <c r="AU1346" s="136" t="s">
        <v>79</v>
      </c>
      <c r="AY1346" s="17" t="s">
        <v>181</v>
      </c>
      <c r="BE1346" s="137">
        <f>IF(N1346="základní",J1346,0)</f>
        <v>0</v>
      </c>
      <c r="BF1346" s="137">
        <f>IF(N1346="snížená",J1346,0)</f>
        <v>0</v>
      </c>
      <c r="BG1346" s="137">
        <f>IF(N1346="zákl. přenesená",J1346,0)</f>
        <v>0</v>
      </c>
      <c r="BH1346" s="137">
        <f>IF(N1346="sníž. přenesená",J1346,0)</f>
        <v>0</v>
      </c>
      <c r="BI1346" s="137">
        <f>IF(N1346="nulová",J1346,0)</f>
        <v>0</v>
      </c>
      <c r="BJ1346" s="17" t="s">
        <v>77</v>
      </c>
      <c r="BK1346" s="137">
        <f>ROUND(I1346*H1346,2)</f>
        <v>0</v>
      </c>
      <c r="BL1346" s="17" t="s">
        <v>209</v>
      </c>
      <c r="BM1346" s="136" t="s">
        <v>1543</v>
      </c>
    </row>
    <row r="1347" spans="2:65" s="12" customFormat="1" ht="11.25" x14ac:dyDescent="0.2">
      <c r="B1347" s="153"/>
      <c r="D1347" s="138" t="s">
        <v>330</v>
      </c>
      <c r="E1347" s="154" t="s">
        <v>19</v>
      </c>
      <c r="F1347" s="155" t="s">
        <v>2787</v>
      </c>
      <c r="H1347" s="154" t="s">
        <v>19</v>
      </c>
      <c r="I1347" s="156"/>
      <c r="L1347" s="153"/>
      <c r="M1347" s="157"/>
      <c r="T1347" s="158"/>
      <c r="AT1347" s="154" t="s">
        <v>330</v>
      </c>
      <c r="AU1347" s="154" t="s">
        <v>79</v>
      </c>
      <c r="AV1347" s="12" t="s">
        <v>77</v>
      </c>
      <c r="AW1347" s="12" t="s">
        <v>31</v>
      </c>
      <c r="AX1347" s="12" t="s">
        <v>69</v>
      </c>
      <c r="AY1347" s="154" t="s">
        <v>181</v>
      </c>
    </row>
    <row r="1348" spans="2:65" s="13" customFormat="1" ht="11.25" x14ac:dyDescent="0.2">
      <c r="B1348" s="159"/>
      <c r="D1348" s="138" t="s">
        <v>330</v>
      </c>
      <c r="E1348" s="160" t="s">
        <v>19</v>
      </c>
      <c r="F1348" s="161" t="s">
        <v>2788</v>
      </c>
      <c r="H1348" s="162">
        <v>0.41737999999999997</v>
      </c>
      <c r="I1348" s="163"/>
      <c r="L1348" s="159"/>
      <c r="M1348" s="164"/>
      <c r="T1348" s="165"/>
      <c r="AT1348" s="160" t="s">
        <v>330</v>
      </c>
      <c r="AU1348" s="160" t="s">
        <v>79</v>
      </c>
      <c r="AV1348" s="13" t="s">
        <v>79</v>
      </c>
      <c r="AW1348" s="13" t="s">
        <v>31</v>
      </c>
      <c r="AX1348" s="13" t="s">
        <v>69</v>
      </c>
      <c r="AY1348" s="160" t="s">
        <v>181</v>
      </c>
    </row>
    <row r="1349" spans="2:65" s="14" customFormat="1" ht="11.25" x14ac:dyDescent="0.2">
      <c r="B1349" s="166"/>
      <c r="D1349" s="138" t="s">
        <v>330</v>
      </c>
      <c r="E1349" s="167" t="s">
        <v>19</v>
      </c>
      <c r="F1349" s="168" t="s">
        <v>333</v>
      </c>
      <c r="H1349" s="169">
        <v>0.41737999999999997</v>
      </c>
      <c r="I1349" s="170"/>
      <c r="L1349" s="166"/>
      <c r="M1349" s="171"/>
      <c r="T1349" s="172"/>
      <c r="AT1349" s="167" t="s">
        <v>330</v>
      </c>
      <c r="AU1349" s="167" t="s">
        <v>79</v>
      </c>
      <c r="AV1349" s="14" t="s">
        <v>187</v>
      </c>
      <c r="AW1349" s="14" t="s">
        <v>31</v>
      </c>
      <c r="AX1349" s="14" t="s">
        <v>77</v>
      </c>
      <c r="AY1349" s="167" t="s">
        <v>181</v>
      </c>
    </row>
    <row r="1350" spans="2:65" s="1" customFormat="1" ht="16.5" customHeight="1" x14ac:dyDescent="0.2">
      <c r="B1350" s="32"/>
      <c r="C1350" s="125" t="s">
        <v>1547</v>
      </c>
      <c r="D1350" s="125" t="s">
        <v>182</v>
      </c>
      <c r="E1350" s="126" t="s">
        <v>2789</v>
      </c>
      <c r="F1350" s="127" t="s">
        <v>2790</v>
      </c>
      <c r="G1350" s="128" t="s">
        <v>510</v>
      </c>
      <c r="H1350" s="129">
        <v>319.54000000000002</v>
      </c>
      <c r="I1350" s="130"/>
      <c r="J1350" s="131">
        <f>ROUND(I1350*H1350,2)</f>
        <v>0</v>
      </c>
      <c r="K1350" s="127" t="s">
        <v>186</v>
      </c>
      <c r="L1350" s="32"/>
      <c r="M1350" s="132" t="s">
        <v>19</v>
      </c>
      <c r="N1350" s="133" t="s">
        <v>40</v>
      </c>
      <c r="P1350" s="134">
        <f>O1350*H1350</f>
        <v>0</v>
      </c>
      <c r="Q1350" s="134">
        <v>0</v>
      </c>
      <c r="R1350" s="134">
        <f>Q1350*H1350</f>
        <v>0</v>
      </c>
      <c r="S1350" s="134">
        <v>0</v>
      </c>
      <c r="T1350" s="135">
        <f>S1350*H1350</f>
        <v>0</v>
      </c>
      <c r="AR1350" s="136" t="s">
        <v>209</v>
      </c>
      <c r="AT1350" s="136" t="s">
        <v>182</v>
      </c>
      <c r="AU1350" s="136" t="s">
        <v>79</v>
      </c>
      <c r="AY1350" s="17" t="s">
        <v>181</v>
      </c>
      <c r="BE1350" s="137">
        <f>IF(N1350="základní",J1350,0)</f>
        <v>0</v>
      </c>
      <c r="BF1350" s="137">
        <f>IF(N1350="snížená",J1350,0)</f>
        <v>0</v>
      </c>
      <c r="BG1350" s="137">
        <f>IF(N1350="zákl. přenesená",J1350,0)</f>
        <v>0</v>
      </c>
      <c r="BH1350" s="137">
        <f>IF(N1350="sníž. přenesená",J1350,0)</f>
        <v>0</v>
      </c>
      <c r="BI1350" s="137">
        <f>IF(N1350="nulová",J1350,0)</f>
        <v>0</v>
      </c>
      <c r="BJ1350" s="17" t="s">
        <v>77</v>
      </c>
      <c r="BK1350" s="137">
        <f>ROUND(I1350*H1350,2)</f>
        <v>0</v>
      </c>
      <c r="BL1350" s="17" t="s">
        <v>209</v>
      </c>
      <c r="BM1350" s="136" t="s">
        <v>1550</v>
      </c>
    </row>
    <row r="1351" spans="2:65" s="1" customFormat="1" ht="29.25" x14ac:dyDescent="0.2">
      <c r="B1351" s="32"/>
      <c r="D1351" s="138" t="s">
        <v>214</v>
      </c>
      <c r="F1351" s="139" t="s">
        <v>2771</v>
      </c>
      <c r="I1351" s="140"/>
      <c r="L1351" s="32"/>
      <c r="M1351" s="141"/>
      <c r="T1351" s="53"/>
      <c r="AT1351" s="17" t="s">
        <v>214</v>
      </c>
      <c r="AU1351" s="17" t="s">
        <v>79</v>
      </c>
    </row>
    <row r="1352" spans="2:65" s="12" customFormat="1" ht="11.25" x14ac:dyDescent="0.2">
      <c r="B1352" s="153"/>
      <c r="D1352" s="138" t="s">
        <v>330</v>
      </c>
      <c r="E1352" s="154" t="s">
        <v>19</v>
      </c>
      <c r="F1352" s="155" t="s">
        <v>2791</v>
      </c>
      <c r="H1352" s="154" t="s">
        <v>19</v>
      </c>
      <c r="I1352" s="156"/>
      <c r="L1352" s="153"/>
      <c r="M1352" s="157"/>
      <c r="T1352" s="158"/>
      <c r="AT1352" s="154" t="s">
        <v>330</v>
      </c>
      <c r="AU1352" s="154" t="s">
        <v>79</v>
      </c>
      <c r="AV1352" s="12" t="s">
        <v>77</v>
      </c>
      <c r="AW1352" s="12" t="s">
        <v>31</v>
      </c>
      <c r="AX1352" s="12" t="s">
        <v>69</v>
      </c>
      <c r="AY1352" s="154" t="s">
        <v>181</v>
      </c>
    </row>
    <row r="1353" spans="2:65" s="13" customFormat="1" ht="11.25" x14ac:dyDescent="0.2">
      <c r="B1353" s="159"/>
      <c r="D1353" s="138" t="s">
        <v>330</v>
      </c>
      <c r="E1353" s="160" t="s">
        <v>19</v>
      </c>
      <c r="F1353" s="161" t="s">
        <v>2792</v>
      </c>
      <c r="H1353" s="162">
        <v>237.11</v>
      </c>
      <c r="I1353" s="163"/>
      <c r="L1353" s="159"/>
      <c r="M1353" s="164"/>
      <c r="T1353" s="165"/>
      <c r="AT1353" s="160" t="s">
        <v>330</v>
      </c>
      <c r="AU1353" s="160" t="s">
        <v>79</v>
      </c>
      <c r="AV1353" s="13" t="s">
        <v>79</v>
      </c>
      <c r="AW1353" s="13" t="s">
        <v>31</v>
      </c>
      <c r="AX1353" s="13" t="s">
        <v>69</v>
      </c>
      <c r="AY1353" s="160" t="s">
        <v>181</v>
      </c>
    </row>
    <row r="1354" spans="2:65" s="13" customFormat="1" ht="11.25" x14ac:dyDescent="0.2">
      <c r="B1354" s="159"/>
      <c r="D1354" s="138" t="s">
        <v>330</v>
      </c>
      <c r="E1354" s="160" t="s">
        <v>19</v>
      </c>
      <c r="F1354" s="161" t="s">
        <v>2793</v>
      </c>
      <c r="H1354" s="162">
        <v>47.43</v>
      </c>
      <c r="I1354" s="163"/>
      <c r="L1354" s="159"/>
      <c r="M1354" s="164"/>
      <c r="T1354" s="165"/>
      <c r="AT1354" s="160" t="s">
        <v>330</v>
      </c>
      <c r="AU1354" s="160" t="s">
        <v>79</v>
      </c>
      <c r="AV1354" s="13" t="s">
        <v>79</v>
      </c>
      <c r="AW1354" s="13" t="s">
        <v>31</v>
      </c>
      <c r="AX1354" s="13" t="s">
        <v>69</v>
      </c>
      <c r="AY1354" s="160" t="s">
        <v>181</v>
      </c>
    </row>
    <row r="1355" spans="2:65" s="13" customFormat="1" ht="11.25" x14ac:dyDescent="0.2">
      <c r="B1355" s="159"/>
      <c r="D1355" s="138" t="s">
        <v>330</v>
      </c>
      <c r="E1355" s="160" t="s">
        <v>19</v>
      </c>
      <c r="F1355" s="161" t="s">
        <v>2794</v>
      </c>
      <c r="H1355" s="162">
        <v>35</v>
      </c>
      <c r="I1355" s="163"/>
      <c r="L1355" s="159"/>
      <c r="M1355" s="164"/>
      <c r="T1355" s="165"/>
      <c r="AT1355" s="160" t="s">
        <v>330</v>
      </c>
      <c r="AU1355" s="160" t="s">
        <v>79</v>
      </c>
      <c r="AV1355" s="13" t="s">
        <v>79</v>
      </c>
      <c r="AW1355" s="13" t="s">
        <v>31</v>
      </c>
      <c r="AX1355" s="13" t="s">
        <v>69</v>
      </c>
      <c r="AY1355" s="160" t="s">
        <v>181</v>
      </c>
    </row>
    <row r="1356" spans="2:65" s="14" customFormat="1" ht="11.25" x14ac:dyDescent="0.2">
      <c r="B1356" s="166"/>
      <c r="D1356" s="138" t="s">
        <v>330</v>
      </c>
      <c r="E1356" s="167" t="s">
        <v>19</v>
      </c>
      <c r="F1356" s="168" t="s">
        <v>333</v>
      </c>
      <c r="H1356" s="169">
        <v>319.54000000000002</v>
      </c>
      <c r="I1356" s="170"/>
      <c r="L1356" s="166"/>
      <c r="M1356" s="171"/>
      <c r="T1356" s="172"/>
      <c r="AT1356" s="167" t="s">
        <v>330</v>
      </c>
      <c r="AU1356" s="167" t="s">
        <v>79</v>
      </c>
      <c r="AV1356" s="14" t="s">
        <v>187</v>
      </c>
      <c r="AW1356" s="14" t="s">
        <v>31</v>
      </c>
      <c r="AX1356" s="14" t="s">
        <v>77</v>
      </c>
      <c r="AY1356" s="167" t="s">
        <v>181</v>
      </c>
    </row>
    <row r="1357" spans="2:65" s="1" customFormat="1" ht="16.5" customHeight="1" x14ac:dyDescent="0.2">
      <c r="B1357" s="32"/>
      <c r="C1357" s="176" t="s">
        <v>896</v>
      </c>
      <c r="D1357" s="176" t="s">
        <v>1794</v>
      </c>
      <c r="E1357" s="177" t="s">
        <v>2777</v>
      </c>
      <c r="F1357" s="178" t="s">
        <v>2778</v>
      </c>
      <c r="G1357" s="179" t="s">
        <v>510</v>
      </c>
      <c r="H1357" s="180">
        <v>383.44799999999998</v>
      </c>
      <c r="I1357" s="181"/>
      <c r="J1357" s="182">
        <f>ROUND(I1357*H1357,2)</f>
        <v>0</v>
      </c>
      <c r="K1357" s="178" t="s">
        <v>186</v>
      </c>
      <c r="L1357" s="183"/>
      <c r="M1357" s="184" t="s">
        <v>19</v>
      </c>
      <c r="N1357" s="185" t="s">
        <v>40</v>
      </c>
      <c r="P1357" s="134">
        <f>O1357*H1357</f>
        <v>0</v>
      </c>
      <c r="Q1357" s="134">
        <v>0</v>
      </c>
      <c r="R1357" s="134">
        <f>Q1357*H1357</f>
        <v>0</v>
      </c>
      <c r="S1357" s="134">
        <v>0</v>
      </c>
      <c r="T1357" s="135">
        <f>S1357*H1357</f>
        <v>0</v>
      </c>
      <c r="AR1357" s="136" t="s">
        <v>239</v>
      </c>
      <c r="AT1357" s="136" t="s">
        <v>1794</v>
      </c>
      <c r="AU1357" s="136" t="s">
        <v>79</v>
      </c>
      <c r="AY1357" s="17" t="s">
        <v>181</v>
      </c>
      <c r="BE1357" s="137">
        <f>IF(N1357="základní",J1357,0)</f>
        <v>0</v>
      </c>
      <c r="BF1357" s="137">
        <f>IF(N1357="snížená",J1357,0)</f>
        <v>0</v>
      </c>
      <c r="BG1357" s="137">
        <f>IF(N1357="zákl. přenesená",J1357,0)</f>
        <v>0</v>
      </c>
      <c r="BH1357" s="137">
        <f>IF(N1357="sníž. přenesená",J1357,0)</f>
        <v>0</v>
      </c>
      <c r="BI1357" s="137">
        <f>IF(N1357="nulová",J1357,0)</f>
        <v>0</v>
      </c>
      <c r="BJ1357" s="17" t="s">
        <v>77</v>
      </c>
      <c r="BK1357" s="137">
        <f>ROUND(I1357*H1357,2)</f>
        <v>0</v>
      </c>
      <c r="BL1357" s="17" t="s">
        <v>209</v>
      </c>
      <c r="BM1357" s="136" t="s">
        <v>1554</v>
      </c>
    </row>
    <row r="1358" spans="2:65" s="12" customFormat="1" ht="11.25" x14ac:dyDescent="0.2">
      <c r="B1358" s="153"/>
      <c r="D1358" s="138" t="s">
        <v>330</v>
      </c>
      <c r="E1358" s="154" t="s">
        <v>19</v>
      </c>
      <c r="F1358" s="155" t="s">
        <v>2779</v>
      </c>
      <c r="H1358" s="154" t="s">
        <v>19</v>
      </c>
      <c r="I1358" s="156"/>
      <c r="L1358" s="153"/>
      <c r="M1358" s="157"/>
      <c r="T1358" s="158"/>
      <c r="AT1358" s="154" t="s">
        <v>330</v>
      </c>
      <c r="AU1358" s="154" t="s">
        <v>79</v>
      </c>
      <c r="AV1358" s="12" t="s">
        <v>77</v>
      </c>
      <c r="AW1358" s="12" t="s">
        <v>31</v>
      </c>
      <c r="AX1358" s="12" t="s">
        <v>69</v>
      </c>
      <c r="AY1358" s="154" t="s">
        <v>181</v>
      </c>
    </row>
    <row r="1359" spans="2:65" s="13" customFormat="1" ht="11.25" x14ac:dyDescent="0.2">
      <c r="B1359" s="159"/>
      <c r="D1359" s="138" t="s">
        <v>330</v>
      </c>
      <c r="E1359" s="160" t="s">
        <v>19</v>
      </c>
      <c r="F1359" s="161" t="s">
        <v>2795</v>
      </c>
      <c r="H1359" s="162">
        <v>383.44799999999998</v>
      </c>
      <c r="I1359" s="163"/>
      <c r="L1359" s="159"/>
      <c r="M1359" s="164"/>
      <c r="T1359" s="165"/>
      <c r="AT1359" s="160" t="s">
        <v>330</v>
      </c>
      <c r="AU1359" s="160" t="s">
        <v>79</v>
      </c>
      <c r="AV1359" s="13" t="s">
        <v>79</v>
      </c>
      <c r="AW1359" s="13" t="s">
        <v>31</v>
      </c>
      <c r="AX1359" s="13" t="s">
        <v>69</v>
      </c>
      <c r="AY1359" s="160" t="s">
        <v>181</v>
      </c>
    </row>
    <row r="1360" spans="2:65" s="14" customFormat="1" ht="11.25" x14ac:dyDescent="0.2">
      <c r="B1360" s="166"/>
      <c r="D1360" s="138" t="s">
        <v>330</v>
      </c>
      <c r="E1360" s="167" t="s">
        <v>19</v>
      </c>
      <c r="F1360" s="168" t="s">
        <v>333</v>
      </c>
      <c r="H1360" s="169">
        <v>383.44799999999998</v>
      </c>
      <c r="I1360" s="170"/>
      <c r="L1360" s="166"/>
      <c r="M1360" s="171"/>
      <c r="T1360" s="172"/>
      <c r="AT1360" s="167" t="s">
        <v>330</v>
      </c>
      <c r="AU1360" s="167" t="s">
        <v>79</v>
      </c>
      <c r="AV1360" s="14" t="s">
        <v>187</v>
      </c>
      <c r="AW1360" s="14" t="s">
        <v>31</v>
      </c>
      <c r="AX1360" s="14" t="s">
        <v>77</v>
      </c>
      <c r="AY1360" s="167" t="s">
        <v>181</v>
      </c>
    </row>
    <row r="1361" spans="2:65" s="1" customFormat="1" ht="16.5" customHeight="1" x14ac:dyDescent="0.2">
      <c r="B1361" s="32"/>
      <c r="C1361" s="125" t="s">
        <v>1558</v>
      </c>
      <c r="D1361" s="125" t="s">
        <v>182</v>
      </c>
      <c r="E1361" s="126" t="s">
        <v>2796</v>
      </c>
      <c r="F1361" s="127" t="s">
        <v>2797</v>
      </c>
      <c r="G1361" s="128" t="s">
        <v>510</v>
      </c>
      <c r="H1361" s="129">
        <v>319.54000000000002</v>
      </c>
      <c r="I1361" s="130"/>
      <c r="J1361" s="131">
        <f>ROUND(I1361*H1361,2)</f>
        <v>0</v>
      </c>
      <c r="K1361" s="127" t="s">
        <v>186</v>
      </c>
      <c r="L1361" s="32"/>
      <c r="M1361" s="132" t="s">
        <v>19</v>
      </c>
      <c r="N1361" s="133" t="s">
        <v>40</v>
      </c>
      <c r="P1361" s="134">
        <f>O1361*H1361</f>
        <v>0</v>
      </c>
      <c r="Q1361" s="134">
        <v>0</v>
      </c>
      <c r="R1361" s="134">
        <f>Q1361*H1361</f>
        <v>0</v>
      </c>
      <c r="S1361" s="134">
        <v>0</v>
      </c>
      <c r="T1361" s="135">
        <f>S1361*H1361</f>
        <v>0</v>
      </c>
      <c r="AR1361" s="136" t="s">
        <v>209</v>
      </c>
      <c r="AT1361" s="136" t="s">
        <v>182</v>
      </c>
      <c r="AU1361" s="136" t="s">
        <v>79</v>
      </c>
      <c r="AY1361" s="17" t="s">
        <v>181</v>
      </c>
      <c r="BE1361" s="137">
        <f>IF(N1361="základní",J1361,0)</f>
        <v>0</v>
      </c>
      <c r="BF1361" s="137">
        <f>IF(N1361="snížená",J1361,0)</f>
        <v>0</v>
      </c>
      <c r="BG1361" s="137">
        <f>IF(N1361="zákl. přenesená",J1361,0)</f>
        <v>0</v>
      </c>
      <c r="BH1361" s="137">
        <f>IF(N1361="sníž. přenesená",J1361,0)</f>
        <v>0</v>
      </c>
      <c r="BI1361" s="137">
        <f>IF(N1361="nulová",J1361,0)</f>
        <v>0</v>
      </c>
      <c r="BJ1361" s="17" t="s">
        <v>77</v>
      </c>
      <c r="BK1361" s="137">
        <f>ROUND(I1361*H1361,2)</f>
        <v>0</v>
      </c>
      <c r="BL1361" s="17" t="s">
        <v>209</v>
      </c>
      <c r="BM1361" s="136" t="s">
        <v>1561</v>
      </c>
    </row>
    <row r="1362" spans="2:65" s="12" customFormat="1" ht="11.25" x14ac:dyDescent="0.2">
      <c r="B1362" s="153"/>
      <c r="D1362" s="138" t="s">
        <v>330</v>
      </c>
      <c r="E1362" s="154" t="s">
        <v>19</v>
      </c>
      <c r="F1362" s="155" t="s">
        <v>2783</v>
      </c>
      <c r="H1362" s="154" t="s">
        <v>19</v>
      </c>
      <c r="I1362" s="156"/>
      <c r="L1362" s="153"/>
      <c r="M1362" s="157"/>
      <c r="T1362" s="158"/>
      <c r="AT1362" s="154" t="s">
        <v>330</v>
      </c>
      <c r="AU1362" s="154" t="s">
        <v>79</v>
      </c>
      <c r="AV1362" s="12" t="s">
        <v>77</v>
      </c>
      <c r="AW1362" s="12" t="s">
        <v>31</v>
      </c>
      <c r="AX1362" s="12" t="s">
        <v>69</v>
      </c>
      <c r="AY1362" s="154" t="s">
        <v>181</v>
      </c>
    </row>
    <row r="1363" spans="2:65" s="12" customFormat="1" ht="11.25" x14ac:dyDescent="0.2">
      <c r="B1363" s="153"/>
      <c r="D1363" s="138" t="s">
        <v>330</v>
      </c>
      <c r="E1363" s="154" t="s">
        <v>19</v>
      </c>
      <c r="F1363" s="155" t="s">
        <v>2784</v>
      </c>
      <c r="H1363" s="154" t="s">
        <v>19</v>
      </c>
      <c r="I1363" s="156"/>
      <c r="L1363" s="153"/>
      <c r="M1363" s="157"/>
      <c r="T1363" s="158"/>
      <c r="AT1363" s="154" t="s">
        <v>330</v>
      </c>
      <c r="AU1363" s="154" t="s">
        <v>79</v>
      </c>
      <c r="AV1363" s="12" t="s">
        <v>77</v>
      </c>
      <c r="AW1363" s="12" t="s">
        <v>31</v>
      </c>
      <c r="AX1363" s="12" t="s">
        <v>69</v>
      </c>
      <c r="AY1363" s="154" t="s">
        <v>181</v>
      </c>
    </row>
    <row r="1364" spans="2:65" s="13" customFormat="1" ht="11.25" x14ac:dyDescent="0.2">
      <c r="B1364" s="159"/>
      <c r="D1364" s="138" t="s">
        <v>330</v>
      </c>
      <c r="E1364" s="160" t="s">
        <v>19</v>
      </c>
      <c r="F1364" s="161" t="s">
        <v>2792</v>
      </c>
      <c r="H1364" s="162">
        <v>237.11</v>
      </c>
      <c r="I1364" s="163"/>
      <c r="L1364" s="159"/>
      <c r="M1364" s="164"/>
      <c r="T1364" s="165"/>
      <c r="AT1364" s="160" t="s">
        <v>330</v>
      </c>
      <c r="AU1364" s="160" t="s">
        <v>79</v>
      </c>
      <c r="AV1364" s="13" t="s">
        <v>79</v>
      </c>
      <c r="AW1364" s="13" t="s">
        <v>31</v>
      </c>
      <c r="AX1364" s="13" t="s">
        <v>69</v>
      </c>
      <c r="AY1364" s="160" t="s">
        <v>181</v>
      </c>
    </row>
    <row r="1365" spans="2:65" s="13" customFormat="1" ht="11.25" x14ac:dyDescent="0.2">
      <c r="B1365" s="159"/>
      <c r="D1365" s="138" t="s">
        <v>330</v>
      </c>
      <c r="E1365" s="160" t="s">
        <v>19</v>
      </c>
      <c r="F1365" s="161" t="s">
        <v>2793</v>
      </c>
      <c r="H1365" s="162">
        <v>47.43</v>
      </c>
      <c r="I1365" s="163"/>
      <c r="L1365" s="159"/>
      <c r="M1365" s="164"/>
      <c r="T1365" s="165"/>
      <c r="AT1365" s="160" t="s">
        <v>330</v>
      </c>
      <c r="AU1365" s="160" t="s">
        <v>79</v>
      </c>
      <c r="AV1365" s="13" t="s">
        <v>79</v>
      </c>
      <c r="AW1365" s="13" t="s">
        <v>31</v>
      </c>
      <c r="AX1365" s="13" t="s">
        <v>69</v>
      </c>
      <c r="AY1365" s="160" t="s">
        <v>181</v>
      </c>
    </row>
    <row r="1366" spans="2:65" s="13" customFormat="1" ht="11.25" x14ac:dyDescent="0.2">
      <c r="B1366" s="159"/>
      <c r="D1366" s="138" t="s">
        <v>330</v>
      </c>
      <c r="E1366" s="160" t="s">
        <v>19</v>
      </c>
      <c r="F1366" s="161" t="s">
        <v>2794</v>
      </c>
      <c r="H1366" s="162">
        <v>35</v>
      </c>
      <c r="I1366" s="163"/>
      <c r="L1366" s="159"/>
      <c r="M1366" s="164"/>
      <c r="T1366" s="165"/>
      <c r="AT1366" s="160" t="s">
        <v>330</v>
      </c>
      <c r="AU1366" s="160" t="s">
        <v>79</v>
      </c>
      <c r="AV1366" s="13" t="s">
        <v>79</v>
      </c>
      <c r="AW1366" s="13" t="s">
        <v>31</v>
      </c>
      <c r="AX1366" s="13" t="s">
        <v>69</v>
      </c>
      <c r="AY1366" s="160" t="s">
        <v>181</v>
      </c>
    </row>
    <row r="1367" spans="2:65" s="14" customFormat="1" ht="11.25" x14ac:dyDescent="0.2">
      <c r="B1367" s="166"/>
      <c r="D1367" s="138" t="s">
        <v>330</v>
      </c>
      <c r="E1367" s="167" t="s">
        <v>19</v>
      </c>
      <c r="F1367" s="168" t="s">
        <v>333</v>
      </c>
      <c r="H1367" s="169">
        <v>319.54000000000002</v>
      </c>
      <c r="I1367" s="170"/>
      <c r="L1367" s="166"/>
      <c r="M1367" s="171"/>
      <c r="T1367" s="172"/>
      <c r="AT1367" s="167" t="s">
        <v>330</v>
      </c>
      <c r="AU1367" s="167" t="s">
        <v>79</v>
      </c>
      <c r="AV1367" s="14" t="s">
        <v>187</v>
      </c>
      <c r="AW1367" s="14" t="s">
        <v>31</v>
      </c>
      <c r="AX1367" s="14" t="s">
        <v>77</v>
      </c>
      <c r="AY1367" s="167" t="s">
        <v>181</v>
      </c>
    </row>
    <row r="1368" spans="2:65" s="1" customFormat="1" ht="16.5" customHeight="1" x14ac:dyDescent="0.2">
      <c r="B1368" s="32"/>
      <c r="C1368" s="176" t="s">
        <v>903</v>
      </c>
      <c r="D1368" s="176" t="s">
        <v>1794</v>
      </c>
      <c r="E1368" s="177" t="s">
        <v>2785</v>
      </c>
      <c r="F1368" s="178" t="s">
        <v>2786</v>
      </c>
      <c r="G1368" s="179" t="s">
        <v>438</v>
      </c>
      <c r="H1368" s="180">
        <v>0.14699000000000001</v>
      </c>
      <c r="I1368" s="181"/>
      <c r="J1368" s="182">
        <f>ROUND(I1368*H1368,2)</f>
        <v>0</v>
      </c>
      <c r="K1368" s="178" t="s">
        <v>327</v>
      </c>
      <c r="L1368" s="183"/>
      <c r="M1368" s="184" t="s">
        <v>19</v>
      </c>
      <c r="N1368" s="185" t="s">
        <v>40</v>
      </c>
      <c r="P1368" s="134">
        <f>O1368*H1368</f>
        <v>0</v>
      </c>
      <c r="Q1368" s="134">
        <v>0</v>
      </c>
      <c r="R1368" s="134">
        <f>Q1368*H1368</f>
        <v>0</v>
      </c>
      <c r="S1368" s="134">
        <v>0</v>
      </c>
      <c r="T1368" s="135">
        <f>S1368*H1368</f>
        <v>0</v>
      </c>
      <c r="AR1368" s="136" t="s">
        <v>239</v>
      </c>
      <c r="AT1368" s="136" t="s">
        <v>1794</v>
      </c>
      <c r="AU1368" s="136" t="s">
        <v>79</v>
      </c>
      <c r="AY1368" s="17" t="s">
        <v>181</v>
      </c>
      <c r="BE1368" s="137">
        <f>IF(N1368="základní",J1368,0)</f>
        <v>0</v>
      </c>
      <c r="BF1368" s="137">
        <f>IF(N1368="snížená",J1368,0)</f>
        <v>0</v>
      </c>
      <c r="BG1368" s="137">
        <f>IF(N1368="zákl. přenesená",J1368,0)</f>
        <v>0</v>
      </c>
      <c r="BH1368" s="137">
        <f>IF(N1368="sníž. přenesená",J1368,0)</f>
        <v>0</v>
      </c>
      <c r="BI1368" s="137">
        <f>IF(N1368="nulová",J1368,0)</f>
        <v>0</v>
      </c>
      <c r="BJ1368" s="17" t="s">
        <v>77</v>
      </c>
      <c r="BK1368" s="137">
        <f>ROUND(I1368*H1368,2)</f>
        <v>0</v>
      </c>
      <c r="BL1368" s="17" t="s">
        <v>209</v>
      </c>
      <c r="BM1368" s="136" t="s">
        <v>1567</v>
      </c>
    </row>
    <row r="1369" spans="2:65" s="12" customFormat="1" ht="11.25" x14ac:dyDescent="0.2">
      <c r="B1369" s="153"/>
      <c r="D1369" s="138" t="s">
        <v>330</v>
      </c>
      <c r="E1369" s="154" t="s">
        <v>19</v>
      </c>
      <c r="F1369" s="155" t="s">
        <v>2787</v>
      </c>
      <c r="H1369" s="154" t="s">
        <v>19</v>
      </c>
      <c r="I1369" s="156"/>
      <c r="L1369" s="153"/>
      <c r="M1369" s="157"/>
      <c r="T1369" s="158"/>
      <c r="AT1369" s="154" t="s">
        <v>330</v>
      </c>
      <c r="AU1369" s="154" t="s">
        <v>79</v>
      </c>
      <c r="AV1369" s="12" t="s">
        <v>77</v>
      </c>
      <c r="AW1369" s="12" t="s">
        <v>31</v>
      </c>
      <c r="AX1369" s="12" t="s">
        <v>69</v>
      </c>
      <c r="AY1369" s="154" t="s">
        <v>181</v>
      </c>
    </row>
    <row r="1370" spans="2:65" s="13" customFormat="1" ht="11.25" x14ac:dyDescent="0.2">
      <c r="B1370" s="159"/>
      <c r="D1370" s="138" t="s">
        <v>330</v>
      </c>
      <c r="E1370" s="160" t="s">
        <v>19</v>
      </c>
      <c r="F1370" s="161" t="s">
        <v>2798</v>
      </c>
      <c r="H1370" s="162">
        <v>0.14699000000000001</v>
      </c>
      <c r="I1370" s="163"/>
      <c r="L1370" s="159"/>
      <c r="M1370" s="164"/>
      <c r="T1370" s="165"/>
      <c r="AT1370" s="160" t="s">
        <v>330</v>
      </c>
      <c r="AU1370" s="160" t="s">
        <v>79</v>
      </c>
      <c r="AV1370" s="13" t="s">
        <v>79</v>
      </c>
      <c r="AW1370" s="13" t="s">
        <v>31</v>
      </c>
      <c r="AX1370" s="13" t="s">
        <v>69</v>
      </c>
      <c r="AY1370" s="160" t="s">
        <v>181</v>
      </c>
    </row>
    <row r="1371" spans="2:65" s="14" customFormat="1" ht="11.25" x14ac:dyDescent="0.2">
      <c r="B1371" s="166"/>
      <c r="D1371" s="138" t="s">
        <v>330</v>
      </c>
      <c r="E1371" s="167" t="s">
        <v>19</v>
      </c>
      <c r="F1371" s="168" t="s">
        <v>333</v>
      </c>
      <c r="H1371" s="169">
        <v>0.14699000000000001</v>
      </c>
      <c r="I1371" s="170"/>
      <c r="L1371" s="166"/>
      <c r="M1371" s="171"/>
      <c r="T1371" s="172"/>
      <c r="AT1371" s="167" t="s">
        <v>330</v>
      </c>
      <c r="AU1371" s="167" t="s">
        <v>79</v>
      </c>
      <c r="AV1371" s="14" t="s">
        <v>187</v>
      </c>
      <c r="AW1371" s="14" t="s">
        <v>31</v>
      </c>
      <c r="AX1371" s="14" t="s">
        <v>77</v>
      </c>
      <c r="AY1371" s="167" t="s">
        <v>181</v>
      </c>
    </row>
    <row r="1372" spans="2:65" s="1" customFormat="1" ht="24.2" customHeight="1" x14ac:dyDescent="0.2">
      <c r="B1372" s="32"/>
      <c r="C1372" s="125" t="s">
        <v>1571</v>
      </c>
      <c r="D1372" s="125" t="s">
        <v>182</v>
      </c>
      <c r="E1372" s="126" t="s">
        <v>2799</v>
      </c>
      <c r="F1372" s="127" t="s">
        <v>2800</v>
      </c>
      <c r="G1372" s="128" t="s">
        <v>510</v>
      </c>
      <c r="H1372" s="129">
        <v>1268.1400000000001</v>
      </c>
      <c r="I1372" s="130"/>
      <c r="J1372" s="131">
        <f>ROUND(I1372*H1372,2)</f>
        <v>0</v>
      </c>
      <c r="K1372" s="127" t="s">
        <v>186</v>
      </c>
      <c r="L1372" s="32"/>
      <c r="M1372" s="132" t="s">
        <v>19</v>
      </c>
      <c r="N1372" s="133" t="s">
        <v>40</v>
      </c>
      <c r="P1372" s="134">
        <f>O1372*H1372</f>
        <v>0</v>
      </c>
      <c r="Q1372" s="134">
        <v>0</v>
      </c>
      <c r="R1372" s="134">
        <f>Q1372*H1372</f>
        <v>0</v>
      </c>
      <c r="S1372" s="134">
        <v>0</v>
      </c>
      <c r="T1372" s="135">
        <f>S1372*H1372</f>
        <v>0</v>
      </c>
      <c r="AR1372" s="136" t="s">
        <v>209</v>
      </c>
      <c r="AT1372" s="136" t="s">
        <v>182</v>
      </c>
      <c r="AU1372" s="136" t="s">
        <v>79</v>
      </c>
      <c r="AY1372" s="17" t="s">
        <v>181</v>
      </c>
      <c r="BE1372" s="137">
        <f>IF(N1372="základní",J1372,0)</f>
        <v>0</v>
      </c>
      <c r="BF1372" s="137">
        <f>IF(N1372="snížená",J1372,0)</f>
        <v>0</v>
      </c>
      <c r="BG1372" s="137">
        <f>IF(N1372="zákl. přenesená",J1372,0)</f>
        <v>0</v>
      </c>
      <c r="BH1372" s="137">
        <f>IF(N1372="sníž. přenesená",J1372,0)</f>
        <v>0</v>
      </c>
      <c r="BI1372" s="137">
        <f>IF(N1372="nulová",J1372,0)</f>
        <v>0</v>
      </c>
      <c r="BJ1372" s="17" t="s">
        <v>77</v>
      </c>
      <c r="BK1372" s="137">
        <f>ROUND(I1372*H1372,2)</f>
        <v>0</v>
      </c>
      <c r="BL1372" s="17" t="s">
        <v>209</v>
      </c>
      <c r="BM1372" s="136" t="s">
        <v>1574</v>
      </c>
    </row>
    <row r="1373" spans="2:65" s="1" customFormat="1" ht="78" x14ac:dyDescent="0.2">
      <c r="B1373" s="32"/>
      <c r="D1373" s="138" t="s">
        <v>214</v>
      </c>
      <c r="F1373" s="139" t="s">
        <v>2801</v>
      </c>
      <c r="I1373" s="140"/>
      <c r="L1373" s="32"/>
      <c r="M1373" s="141"/>
      <c r="T1373" s="53"/>
      <c r="AT1373" s="17" t="s">
        <v>214</v>
      </c>
      <c r="AU1373" s="17" t="s">
        <v>79</v>
      </c>
    </row>
    <row r="1374" spans="2:65" s="13" customFormat="1" ht="11.25" x14ac:dyDescent="0.2">
      <c r="B1374" s="159"/>
      <c r="D1374" s="138" t="s">
        <v>330</v>
      </c>
      <c r="E1374" s="160" t="s">
        <v>19</v>
      </c>
      <c r="F1374" s="161" t="s">
        <v>2802</v>
      </c>
      <c r="H1374" s="162">
        <v>1268.1400000000001</v>
      </c>
      <c r="I1374" s="163"/>
      <c r="L1374" s="159"/>
      <c r="M1374" s="164"/>
      <c r="T1374" s="165"/>
      <c r="AT1374" s="160" t="s">
        <v>330</v>
      </c>
      <c r="AU1374" s="160" t="s">
        <v>79</v>
      </c>
      <c r="AV1374" s="13" t="s">
        <v>79</v>
      </c>
      <c r="AW1374" s="13" t="s">
        <v>31</v>
      </c>
      <c r="AX1374" s="13" t="s">
        <v>69</v>
      </c>
      <c r="AY1374" s="160" t="s">
        <v>181</v>
      </c>
    </row>
    <row r="1375" spans="2:65" s="14" customFormat="1" ht="11.25" x14ac:dyDescent="0.2">
      <c r="B1375" s="166"/>
      <c r="D1375" s="138" t="s">
        <v>330</v>
      </c>
      <c r="E1375" s="167" t="s">
        <v>19</v>
      </c>
      <c r="F1375" s="168" t="s">
        <v>333</v>
      </c>
      <c r="H1375" s="169">
        <v>1268.1400000000001</v>
      </c>
      <c r="I1375" s="170"/>
      <c r="L1375" s="166"/>
      <c r="M1375" s="171"/>
      <c r="T1375" s="172"/>
      <c r="AT1375" s="167" t="s">
        <v>330</v>
      </c>
      <c r="AU1375" s="167" t="s">
        <v>79</v>
      </c>
      <c r="AV1375" s="14" t="s">
        <v>187</v>
      </c>
      <c r="AW1375" s="14" t="s">
        <v>31</v>
      </c>
      <c r="AX1375" s="14" t="s">
        <v>77</v>
      </c>
      <c r="AY1375" s="167" t="s">
        <v>181</v>
      </c>
    </row>
    <row r="1376" spans="2:65" s="1" customFormat="1" ht="33" customHeight="1" x14ac:dyDescent="0.2">
      <c r="B1376" s="32"/>
      <c r="C1376" s="125" t="s">
        <v>922</v>
      </c>
      <c r="D1376" s="125" t="s">
        <v>182</v>
      </c>
      <c r="E1376" s="126" t="s">
        <v>2803</v>
      </c>
      <c r="F1376" s="127" t="s">
        <v>2804</v>
      </c>
      <c r="G1376" s="128" t="s">
        <v>2805</v>
      </c>
      <c r="H1376" s="186"/>
      <c r="I1376" s="130"/>
      <c r="J1376" s="131">
        <f>ROUND(I1376*H1376,2)</f>
        <v>0</v>
      </c>
      <c r="K1376" s="127" t="s">
        <v>327</v>
      </c>
      <c r="L1376" s="32"/>
      <c r="M1376" s="132" t="s">
        <v>19</v>
      </c>
      <c r="N1376" s="133" t="s">
        <v>40</v>
      </c>
      <c r="P1376" s="134">
        <f>O1376*H1376</f>
        <v>0</v>
      </c>
      <c r="Q1376" s="134">
        <v>0</v>
      </c>
      <c r="R1376" s="134">
        <f>Q1376*H1376</f>
        <v>0</v>
      </c>
      <c r="S1376" s="134">
        <v>0</v>
      </c>
      <c r="T1376" s="135">
        <f>S1376*H1376</f>
        <v>0</v>
      </c>
      <c r="AR1376" s="136" t="s">
        <v>209</v>
      </c>
      <c r="AT1376" s="136" t="s">
        <v>182</v>
      </c>
      <c r="AU1376" s="136" t="s">
        <v>79</v>
      </c>
      <c r="AY1376" s="17" t="s">
        <v>181</v>
      </c>
      <c r="BE1376" s="137">
        <f>IF(N1376="základní",J1376,0)</f>
        <v>0</v>
      </c>
      <c r="BF1376" s="137">
        <f>IF(N1376="snížená",J1376,0)</f>
        <v>0</v>
      </c>
      <c r="BG1376" s="137">
        <f>IF(N1376="zákl. přenesená",J1376,0)</f>
        <v>0</v>
      </c>
      <c r="BH1376" s="137">
        <f>IF(N1376="sníž. přenesená",J1376,0)</f>
        <v>0</v>
      </c>
      <c r="BI1376" s="137">
        <f>IF(N1376="nulová",J1376,0)</f>
        <v>0</v>
      </c>
      <c r="BJ1376" s="17" t="s">
        <v>77</v>
      </c>
      <c r="BK1376" s="137">
        <f>ROUND(I1376*H1376,2)</f>
        <v>0</v>
      </c>
      <c r="BL1376" s="17" t="s">
        <v>209</v>
      </c>
      <c r="BM1376" s="136" t="s">
        <v>1579</v>
      </c>
    </row>
    <row r="1377" spans="2:65" s="1" customFormat="1" ht="11.25" x14ac:dyDescent="0.2">
      <c r="B1377" s="32"/>
      <c r="D1377" s="151" t="s">
        <v>328</v>
      </c>
      <c r="F1377" s="152" t="s">
        <v>2806</v>
      </c>
      <c r="I1377" s="140"/>
      <c r="L1377" s="32"/>
      <c r="M1377" s="141"/>
      <c r="T1377" s="53"/>
      <c r="AT1377" s="17" t="s">
        <v>328</v>
      </c>
      <c r="AU1377" s="17" t="s">
        <v>79</v>
      </c>
    </row>
    <row r="1378" spans="2:65" s="1" customFormat="1" ht="29.25" x14ac:dyDescent="0.2">
      <c r="B1378" s="32"/>
      <c r="D1378" s="138" t="s">
        <v>214</v>
      </c>
      <c r="F1378" s="139" t="s">
        <v>2807</v>
      </c>
      <c r="I1378" s="140"/>
      <c r="L1378" s="32"/>
      <c r="M1378" s="141"/>
      <c r="T1378" s="53"/>
      <c r="AT1378" s="17" t="s">
        <v>214</v>
      </c>
      <c r="AU1378" s="17" t="s">
        <v>79</v>
      </c>
    </row>
    <row r="1379" spans="2:65" s="1" customFormat="1" ht="16.5" customHeight="1" x14ac:dyDescent="0.2">
      <c r="B1379" s="32"/>
      <c r="C1379" s="125" t="s">
        <v>1583</v>
      </c>
      <c r="D1379" s="125" t="s">
        <v>182</v>
      </c>
      <c r="E1379" s="126" t="s">
        <v>2808</v>
      </c>
      <c r="F1379" s="127" t="s">
        <v>2809</v>
      </c>
      <c r="G1379" s="128" t="s">
        <v>1053</v>
      </c>
      <c r="H1379" s="129">
        <v>20</v>
      </c>
      <c r="I1379" s="130"/>
      <c r="J1379" s="131">
        <f>ROUND(I1379*H1379,2)</f>
        <v>0</v>
      </c>
      <c r="K1379" s="127" t="s">
        <v>327</v>
      </c>
      <c r="L1379" s="32"/>
      <c r="M1379" s="132" t="s">
        <v>19</v>
      </c>
      <c r="N1379" s="133" t="s">
        <v>40</v>
      </c>
      <c r="P1379" s="134">
        <f>O1379*H1379</f>
        <v>0</v>
      </c>
      <c r="Q1379" s="134">
        <v>0</v>
      </c>
      <c r="R1379" s="134">
        <f>Q1379*H1379</f>
        <v>0</v>
      </c>
      <c r="S1379" s="134">
        <v>0</v>
      </c>
      <c r="T1379" s="135">
        <f>S1379*H1379</f>
        <v>0</v>
      </c>
      <c r="AR1379" s="136" t="s">
        <v>209</v>
      </c>
      <c r="AT1379" s="136" t="s">
        <v>182</v>
      </c>
      <c r="AU1379" s="136" t="s">
        <v>79</v>
      </c>
      <c r="AY1379" s="17" t="s">
        <v>181</v>
      </c>
      <c r="BE1379" s="137">
        <f>IF(N1379="základní",J1379,0)</f>
        <v>0</v>
      </c>
      <c r="BF1379" s="137">
        <f>IF(N1379="snížená",J1379,0)</f>
        <v>0</v>
      </c>
      <c r="BG1379" s="137">
        <f>IF(N1379="zákl. přenesená",J1379,0)</f>
        <v>0</v>
      </c>
      <c r="BH1379" s="137">
        <f>IF(N1379="sníž. přenesená",J1379,0)</f>
        <v>0</v>
      </c>
      <c r="BI1379" s="137">
        <f>IF(N1379="nulová",J1379,0)</f>
        <v>0</v>
      </c>
      <c r="BJ1379" s="17" t="s">
        <v>77</v>
      </c>
      <c r="BK1379" s="137">
        <f>ROUND(I1379*H1379,2)</f>
        <v>0</v>
      </c>
      <c r="BL1379" s="17" t="s">
        <v>209</v>
      </c>
      <c r="BM1379" s="136" t="s">
        <v>1586</v>
      </c>
    </row>
    <row r="1380" spans="2:65" s="1" customFormat="1" ht="11.25" x14ac:dyDescent="0.2">
      <c r="B1380" s="32"/>
      <c r="D1380" s="151" t="s">
        <v>328</v>
      </c>
      <c r="F1380" s="152" t="s">
        <v>2810</v>
      </c>
      <c r="I1380" s="140"/>
      <c r="L1380" s="32"/>
      <c r="M1380" s="141"/>
      <c r="T1380" s="53"/>
      <c r="AT1380" s="17" t="s">
        <v>328</v>
      </c>
      <c r="AU1380" s="17" t="s">
        <v>79</v>
      </c>
    </row>
    <row r="1381" spans="2:65" s="1" customFormat="1" ht="19.5" x14ac:dyDescent="0.2">
      <c r="B1381" s="32"/>
      <c r="D1381" s="138" t="s">
        <v>214</v>
      </c>
      <c r="F1381" s="139" t="s">
        <v>1381</v>
      </c>
      <c r="I1381" s="140"/>
      <c r="L1381" s="32"/>
      <c r="M1381" s="141"/>
      <c r="T1381" s="53"/>
      <c r="AT1381" s="17" t="s">
        <v>214</v>
      </c>
      <c r="AU1381" s="17" t="s">
        <v>79</v>
      </c>
    </row>
    <row r="1382" spans="2:65" s="13" customFormat="1" ht="11.25" x14ac:dyDescent="0.2">
      <c r="B1382" s="159"/>
      <c r="D1382" s="138" t="s">
        <v>330</v>
      </c>
      <c r="E1382" s="160" t="s">
        <v>19</v>
      </c>
      <c r="F1382" s="161" t="s">
        <v>2811</v>
      </c>
      <c r="H1382" s="162">
        <v>20</v>
      </c>
      <c r="I1382" s="163"/>
      <c r="L1382" s="159"/>
      <c r="M1382" s="164"/>
      <c r="T1382" s="165"/>
      <c r="AT1382" s="160" t="s">
        <v>330</v>
      </c>
      <c r="AU1382" s="160" t="s">
        <v>79</v>
      </c>
      <c r="AV1382" s="13" t="s">
        <v>79</v>
      </c>
      <c r="AW1382" s="13" t="s">
        <v>31</v>
      </c>
      <c r="AX1382" s="13" t="s">
        <v>69</v>
      </c>
      <c r="AY1382" s="160" t="s">
        <v>181</v>
      </c>
    </row>
    <row r="1383" spans="2:65" s="14" customFormat="1" ht="11.25" x14ac:dyDescent="0.2">
      <c r="B1383" s="166"/>
      <c r="D1383" s="138" t="s">
        <v>330</v>
      </c>
      <c r="E1383" s="167" t="s">
        <v>19</v>
      </c>
      <c r="F1383" s="168" t="s">
        <v>333</v>
      </c>
      <c r="H1383" s="169">
        <v>20</v>
      </c>
      <c r="I1383" s="170"/>
      <c r="L1383" s="166"/>
      <c r="M1383" s="171"/>
      <c r="T1383" s="172"/>
      <c r="AT1383" s="167" t="s">
        <v>330</v>
      </c>
      <c r="AU1383" s="167" t="s">
        <v>79</v>
      </c>
      <c r="AV1383" s="14" t="s">
        <v>187</v>
      </c>
      <c r="AW1383" s="14" t="s">
        <v>31</v>
      </c>
      <c r="AX1383" s="14" t="s">
        <v>77</v>
      </c>
      <c r="AY1383" s="167" t="s">
        <v>181</v>
      </c>
    </row>
    <row r="1384" spans="2:65" s="10" customFormat="1" ht="22.9" customHeight="1" x14ac:dyDescent="0.2">
      <c r="B1384" s="115"/>
      <c r="D1384" s="116" t="s">
        <v>68</v>
      </c>
      <c r="E1384" s="149" t="s">
        <v>2812</v>
      </c>
      <c r="F1384" s="149" t="s">
        <v>2813</v>
      </c>
      <c r="I1384" s="118"/>
      <c r="J1384" s="150">
        <f>BK1384</f>
        <v>0</v>
      </c>
      <c r="L1384" s="115"/>
      <c r="M1384" s="120"/>
      <c r="P1384" s="121">
        <f>P1385+P1498+P1603</f>
        <v>0</v>
      </c>
      <c r="R1384" s="121">
        <f>R1385+R1498+R1603</f>
        <v>0</v>
      </c>
      <c r="T1384" s="122">
        <f>T1385+T1498+T1603</f>
        <v>0</v>
      </c>
      <c r="AR1384" s="116" t="s">
        <v>79</v>
      </c>
      <c r="AT1384" s="123" t="s">
        <v>68</v>
      </c>
      <c r="AU1384" s="123" t="s">
        <v>77</v>
      </c>
      <c r="AY1384" s="116" t="s">
        <v>181</v>
      </c>
      <c r="BK1384" s="124">
        <f>BK1385+BK1498+BK1603</f>
        <v>0</v>
      </c>
    </row>
    <row r="1385" spans="2:65" s="10" customFormat="1" ht="20.85" customHeight="1" x14ac:dyDescent="0.2">
      <c r="B1385" s="115"/>
      <c r="D1385" s="116" t="s">
        <v>68</v>
      </c>
      <c r="E1385" s="149" t="s">
        <v>2814</v>
      </c>
      <c r="F1385" s="149" t="s">
        <v>2815</v>
      </c>
      <c r="I1385" s="118"/>
      <c r="J1385" s="150">
        <f>BK1385</f>
        <v>0</v>
      </c>
      <c r="L1385" s="115"/>
      <c r="M1385" s="120"/>
      <c r="P1385" s="121">
        <f>SUM(P1386:P1497)</f>
        <v>0</v>
      </c>
      <c r="R1385" s="121">
        <f>SUM(R1386:R1497)</f>
        <v>0</v>
      </c>
      <c r="T1385" s="122">
        <f>SUM(T1386:T1497)</f>
        <v>0</v>
      </c>
      <c r="AR1385" s="116" t="s">
        <v>77</v>
      </c>
      <c r="AT1385" s="123" t="s">
        <v>68</v>
      </c>
      <c r="AU1385" s="123" t="s">
        <v>79</v>
      </c>
      <c r="AY1385" s="116" t="s">
        <v>181</v>
      </c>
      <c r="BK1385" s="124">
        <f>SUM(BK1386:BK1497)</f>
        <v>0</v>
      </c>
    </row>
    <row r="1386" spans="2:65" s="1" customFormat="1" ht="16.5" customHeight="1" x14ac:dyDescent="0.2">
      <c r="B1386" s="32"/>
      <c r="C1386" s="125" t="s">
        <v>929</v>
      </c>
      <c r="D1386" s="125" t="s">
        <v>182</v>
      </c>
      <c r="E1386" s="126" t="s">
        <v>2816</v>
      </c>
      <c r="F1386" s="127" t="s">
        <v>2817</v>
      </c>
      <c r="G1386" s="128" t="s">
        <v>510</v>
      </c>
      <c r="H1386" s="129">
        <v>579.26</v>
      </c>
      <c r="I1386" s="130"/>
      <c r="J1386" s="131">
        <f>ROUND(I1386*H1386,2)</f>
        <v>0</v>
      </c>
      <c r="K1386" s="127" t="s">
        <v>186</v>
      </c>
      <c r="L1386" s="32"/>
      <c r="M1386" s="132" t="s">
        <v>19</v>
      </c>
      <c r="N1386" s="133" t="s">
        <v>40</v>
      </c>
      <c r="P1386" s="134">
        <f>O1386*H1386</f>
        <v>0</v>
      </c>
      <c r="Q1386" s="134">
        <v>0</v>
      </c>
      <c r="R1386" s="134">
        <f>Q1386*H1386</f>
        <v>0</v>
      </c>
      <c r="S1386" s="134">
        <v>0</v>
      </c>
      <c r="T1386" s="135">
        <f>S1386*H1386</f>
        <v>0</v>
      </c>
      <c r="AR1386" s="136" t="s">
        <v>187</v>
      </c>
      <c r="AT1386" s="136" t="s">
        <v>182</v>
      </c>
      <c r="AU1386" s="136" t="s">
        <v>190</v>
      </c>
      <c r="AY1386" s="17" t="s">
        <v>181</v>
      </c>
      <c r="BE1386" s="137">
        <f>IF(N1386="základní",J1386,0)</f>
        <v>0</v>
      </c>
      <c r="BF1386" s="137">
        <f>IF(N1386="snížená",J1386,0)</f>
        <v>0</v>
      </c>
      <c r="BG1386" s="137">
        <f>IF(N1386="zákl. přenesená",J1386,0)</f>
        <v>0</v>
      </c>
      <c r="BH1386" s="137">
        <f>IF(N1386="sníž. přenesená",J1386,0)</f>
        <v>0</v>
      </c>
      <c r="BI1386" s="137">
        <f>IF(N1386="nulová",J1386,0)</f>
        <v>0</v>
      </c>
      <c r="BJ1386" s="17" t="s">
        <v>77</v>
      </c>
      <c r="BK1386" s="137">
        <f>ROUND(I1386*H1386,2)</f>
        <v>0</v>
      </c>
      <c r="BL1386" s="17" t="s">
        <v>187</v>
      </c>
      <c r="BM1386" s="136" t="s">
        <v>1590</v>
      </c>
    </row>
    <row r="1387" spans="2:65" s="12" customFormat="1" ht="11.25" x14ac:dyDescent="0.2">
      <c r="B1387" s="153"/>
      <c r="D1387" s="138" t="s">
        <v>330</v>
      </c>
      <c r="E1387" s="154" t="s">
        <v>19</v>
      </c>
      <c r="F1387" s="155" t="s">
        <v>2818</v>
      </c>
      <c r="H1387" s="154" t="s">
        <v>19</v>
      </c>
      <c r="I1387" s="156"/>
      <c r="L1387" s="153"/>
      <c r="M1387" s="157"/>
      <c r="T1387" s="158"/>
      <c r="AT1387" s="154" t="s">
        <v>330</v>
      </c>
      <c r="AU1387" s="154" t="s">
        <v>190</v>
      </c>
      <c r="AV1387" s="12" t="s">
        <v>77</v>
      </c>
      <c r="AW1387" s="12" t="s">
        <v>31</v>
      </c>
      <c r="AX1387" s="12" t="s">
        <v>69</v>
      </c>
      <c r="AY1387" s="154" t="s">
        <v>181</v>
      </c>
    </row>
    <row r="1388" spans="2:65" s="12" customFormat="1" ht="22.5" x14ac:dyDescent="0.2">
      <c r="B1388" s="153"/>
      <c r="D1388" s="138" t="s">
        <v>330</v>
      </c>
      <c r="E1388" s="154" t="s">
        <v>19</v>
      </c>
      <c r="F1388" s="155" t="s">
        <v>2819</v>
      </c>
      <c r="H1388" s="154" t="s">
        <v>19</v>
      </c>
      <c r="I1388" s="156"/>
      <c r="L1388" s="153"/>
      <c r="M1388" s="157"/>
      <c r="T1388" s="158"/>
      <c r="AT1388" s="154" t="s">
        <v>330</v>
      </c>
      <c r="AU1388" s="154" t="s">
        <v>190</v>
      </c>
      <c r="AV1388" s="12" t="s">
        <v>77</v>
      </c>
      <c r="AW1388" s="12" t="s">
        <v>31</v>
      </c>
      <c r="AX1388" s="12" t="s">
        <v>69</v>
      </c>
      <c r="AY1388" s="154" t="s">
        <v>181</v>
      </c>
    </row>
    <row r="1389" spans="2:65" s="13" customFormat="1" ht="11.25" x14ac:dyDescent="0.2">
      <c r="B1389" s="159"/>
      <c r="D1389" s="138" t="s">
        <v>330</v>
      </c>
      <c r="E1389" s="160" t="s">
        <v>19</v>
      </c>
      <c r="F1389" s="161" t="s">
        <v>2820</v>
      </c>
      <c r="H1389" s="162">
        <v>579.26</v>
      </c>
      <c r="I1389" s="163"/>
      <c r="L1389" s="159"/>
      <c r="M1389" s="164"/>
      <c r="T1389" s="165"/>
      <c r="AT1389" s="160" t="s">
        <v>330</v>
      </c>
      <c r="AU1389" s="160" t="s">
        <v>190</v>
      </c>
      <c r="AV1389" s="13" t="s">
        <v>79</v>
      </c>
      <c r="AW1389" s="13" t="s">
        <v>31</v>
      </c>
      <c r="AX1389" s="13" t="s">
        <v>69</v>
      </c>
      <c r="AY1389" s="160" t="s">
        <v>181</v>
      </c>
    </row>
    <row r="1390" spans="2:65" s="14" customFormat="1" ht="11.25" x14ac:dyDescent="0.2">
      <c r="B1390" s="166"/>
      <c r="D1390" s="138" t="s">
        <v>330</v>
      </c>
      <c r="E1390" s="167" t="s">
        <v>19</v>
      </c>
      <c r="F1390" s="168" t="s">
        <v>333</v>
      </c>
      <c r="H1390" s="169">
        <v>579.26</v>
      </c>
      <c r="I1390" s="170"/>
      <c r="L1390" s="166"/>
      <c r="M1390" s="171"/>
      <c r="T1390" s="172"/>
      <c r="AT1390" s="167" t="s">
        <v>330</v>
      </c>
      <c r="AU1390" s="167" t="s">
        <v>190</v>
      </c>
      <c r="AV1390" s="14" t="s">
        <v>187</v>
      </c>
      <c r="AW1390" s="14" t="s">
        <v>31</v>
      </c>
      <c r="AX1390" s="14" t="s">
        <v>77</v>
      </c>
      <c r="AY1390" s="167" t="s">
        <v>181</v>
      </c>
    </row>
    <row r="1391" spans="2:65" s="1" customFormat="1" ht="16.5" customHeight="1" x14ac:dyDescent="0.2">
      <c r="B1391" s="32"/>
      <c r="C1391" s="176" t="s">
        <v>1597</v>
      </c>
      <c r="D1391" s="176" t="s">
        <v>1794</v>
      </c>
      <c r="E1391" s="177" t="s">
        <v>2821</v>
      </c>
      <c r="F1391" s="178" t="s">
        <v>2822</v>
      </c>
      <c r="G1391" s="179" t="s">
        <v>510</v>
      </c>
      <c r="H1391" s="180">
        <v>637.18600000000004</v>
      </c>
      <c r="I1391" s="181"/>
      <c r="J1391" s="182">
        <f>ROUND(I1391*H1391,2)</f>
        <v>0</v>
      </c>
      <c r="K1391" s="178" t="s">
        <v>327</v>
      </c>
      <c r="L1391" s="183"/>
      <c r="M1391" s="184" t="s">
        <v>19</v>
      </c>
      <c r="N1391" s="185" t="s">
        <v>40</v>
      </c>
      <c r="P1391" s="134">
        <f>O1391*H1391</f>
        <v>0</v>
      </c>
      <c r="Q1391" s="134">
        <v>0</v>
      </c>
      <c r="R1391" s="134">
        <f>Q1391*H1391</f>
        <v>0</v>
      </c>
      <c r="S1391" s="134">
        <v>0</v>
      </c>
      <c r="T1391" s="135">
        <f>S1391*H1391</f>
        <v>0</v>
      </c>
      <c r="AR1391" s="136" t="s">
        <v>196</v>
      </c>
      <c r="AT1391" s="136" t="s">
        <v>1794</v>
      </c>
      <c r="AU1391" s="136" t="s">
        <v>190</v>
      </c>
      <c r="AY1391" s="17" t="s">
        <v>181</v>
      </c>
      <c r="BE1391" s="137">
        <f>IF(N1391="základní",J1391,0)</f>
        <v>0</v>
      </c>
      <c r="BF1391" s="137">
        <f>IF(N1391="snížená",J1391,0)</f>
        <v>0</v>
      </c>
      <c r="BG1391" s="137">
        <f>IF(N1391="zákl. přenesená",J1391,0)</f>
        <v>0</v>
      </c>
      <c r="BH1391" s="137">
        <f>IF(N1391="sníž. přenesená",J1391,0)</f>
        <v>0</v>
      </c>
      <c r="BI1391" s="137">
        <f>IF(N1391="nulová",J1391,0)</f>
        <v>0</v>
      </c>
      <c r="BJ1391" s="17" t="s">
        <v>77</v>
      </c>
      <c r="BK1391" s="137">
        <f>ROUND(I1391*H1391,2)</f>
        <v>0</v>
      </c>
      <c r="BL1391" s="17" t="s">
        <v>187</v>
      </c>
      <c r="BM1391" s="136" t="s">
        <v>1600</v>
      </c>
    </row>
    <row r="1392" spans="2:65" s="12" customFormat="1" ht="11.25" x14ac:dyDescent="0.2">
      <c r="B1392" s="153"/>
      <c r="D1392" s="138" t="s">
        <v>330</v>
      </c>
      <c r="E1392" s="154" t="s">
        <v>19</v>
      </c>
      <c r="F1392" s="155" t="s">
        <v>2823</v>
      </c>
      <c r="H1392" s="154" t="s">
        <v>19</v>
      </c>
      <c r="I1392" s="156"/>
      <c r="L1392" s="153"/>
      <c r="M1392" s="157"/>
      <c r="T1392" s="158"/>
      <c r="AT1392" s="154" t="s">
        <v>330</v>
      </c>
      <c r="AU1392" s="154" t="s">
        <v>190</v>
      </c>
      <c r="AV1392" s="12" t="s">
        <v>77</v>
      </c>
      <c r="AW1392" s="12" t="s">
        <v>31</v>
      </c>
      <c r="AX1392" s="12" t="s">
        <v>69</v>
      </c>
      <c r="AY1392" s="154" t="s">
        <v>181</v>
      </c>
    </row>
    <row r="1393" spans="2:65" s="13" customFormat="1" ht="11.25" x14ac:dyDescent="0.2">
      <c r="B1393" s="159"/>
      <c r="D1393" s="138" t="s">
        <v>330</v>
      </c>
      <c r="E1393" s="160" t="s">
        <v>19</v>
      </c>
      <c r="F1393" s="161" t="s">
        <v>2824</v>
      </c>
      <c r="H1393" s="162">
        <v>637.18600000000004</v>
      </c>
      <c r="I1393" s="163"/>
      <c r="L1393" s="159"/>
      <c r="M1393" s="164"/>
      <c r="T1393" s="165"/>
      <c r="AT1393" s="160" t="s">
        <v>330</v>
      </c>
      <c r="AU1393" s="160" t="s">
        <v>190</v>
      </c>
      <c r="AV1393" s="13" t="s">
        <v>79</v>
      </c>
      <c r="AW1393" s="13" t="s">
        <v>31</v>
      </c>
      <c r="AX1393" s="13" t="s">
        <v>69</v>
      </c>
      <c r="AY1393" s="160" t="s">
        <v>181</v>
      </c>
    </row>
    <row r="1394" spans="2:65" s="14" customFormat="1" ht="11.25" x14ac:dyDescent="0.2">
      <c r="B1394" s="166"/>
      <c r="D1394" s="138" t="s">
        <v>330</v>
      </c>
      <c r="E1394" s="167" t="s">
        <v>19</v>
      </c>
      <c r="F1394" s="168" t="s">
        <v>333</v>
      </c>
      <c r="H1394" s="169">
        <v>637.18600000000004</v>
      </c>
      <c r="I1394" s="170"/>
      <c r="L1394" s="166"/>
      <c r="M1394" s="171"/>
      <c r="T1394" s="172"/>
      <c r="AT1394" s="167" t="s">
        <v>330</v>
      </c>
      <c r="AU1394" s="167" t="s">
        <v>190</v>
      </c>
      <c r="AV1394" s="14" t="s">
        <v>187</v>
      </c>
      <c r="AW1394" s="14" t="s">
        <v>31</v>
      </c>
      <c r="AX1394" s="14" t="s">
        <v>77</v>
      </c>
      <c r="AY1394" s="167" t="s">
        <v>181</v>
      </c>
    </row>
    <row r="1395" spans="2:65" s="1" customFormat="1" ht="16.5" customHeight="1" x14ac:dyDescent="0.2">
      <c r="B1395" s="32"/>
      <c r="C1395" s="125" t="s">
        <v>936</v>
      </c>
      <c r="D1395" s="125" t="s">
        <v>182</v>
      </c>
      <c r="E1395" s="126" t="s">
        <v>2825</v>
      </c>
      <c r="F1395" s="127" t="s">
        <v>2826</v>
      </c>
      <c r="G1395" s="128" t="s">
        <v>510</v>
      </c>
      <c r="H1395" s="129">
        <v>579.26</v>
      </c>
      <c r="I1395" s="130"/>
      <c r="J1395" s="131">
        <f>ROUND(I1395*H1395,2)</f>
        <v>0</v>
      </c>
      <c r="K1395" s="127" t="s">
        <v>327</v>
      </c>
      <c r="L1395" s="32"/>
      <c r="M1395" s="132" t="s">
        <v>19</v>
      </c>
      <c r="N1395" s="133" t="s">
        <v>40</v>
      </c>
      <c r="P1395" s="134">
        <f>O1395*H1395</f>
        <v>0</v>
      </c>
      <c r="Q1395" s="134">
        <v>0</v>
      </c>
      <c r="R1395" s="134">
        <f>Q1395*H1395</f>
        <v>0</v>
      </c>
      <c r="S1395" s="134">
        <v>0</v>
      </c>
      <c r="T1395" s="135">
        <f>S1395*H1395</f>
        <v>0</v>
      </c>
      <c r="AR1395" s="136" t="s">
        <v>187</v>
      </c>
      <c r="AT1395" s="136" t="s">
        <v>182</v>
      </c>
      <c r="AU1395" s="136" t="s">
        <v>190</v>
      </c>
      <c r="AY1395" s="17" t="s">
        <v>181</v>
      </c>
      <c r="BE1395" s="137">
        <f>IF(N1395="základní",J1395,0)</f>
        <v>0</v>
      </c>
      <c r="BF1395" s="137">
        <f>IF(N1395="snížená",J1395,0)</f>
        <v>0</v>
      </c>
      <c r="BG1395" s="137">
        <f>IF(N1395="zákl. přenesená",J1395,0)</f>
        <v>0</v>
      </c>
      <c r="BH1395" s="137">
        <f>IF(N1395="sníž. přenesená",J1395,0)</f>
        <v>0</v>
      </c>
      <c r="BI1395" s="137">
        <f>IF(N1395="nulová",J1395,0)</f>
        <v>0</v>
      </c>
      <c r="BJ1395" s="17" t="s">
        <v>77</v>
      </c>
      <c r="BK1395" s="137">
        <f>ROUND(I1395*H1395,2)</f>
        <v>0</v>
      </c>
      <c r="BL1395" s="17" t="s">
        <v>187</v>
      </c>
      <c r="BM1395" s="136" t="s">
        <v>1607</v>
      </c>
    </row>
    <row r="1396" spans="2:65" s="1" customFormat="1" ht="11.25" x14ac:dyDescent="0.2">
      <c r="B1396" s="32"/>
      <c r="D1396" s="151" t="s">
        <v>328</v>
      </c>
      <c r="F1396" s="152" t="s">
        <v>2827</v>
      </c>
      <c r="I1396" s="140"/>
      <c r="L1396" s="32"/>
      <c r="M1396" s="141"/>
      <c r="T1396" s="53"/>
      <c r="AT1396" s="17" t="s">
        <v>328</v>
      </c>
      <c r="AU1396" s="17" t="s">
        <v>190</v>
      </c>
    </row>
    <row r="1397" spans="2:65" s="12" customFormat="1" ht="11.25" x14ac:dyDescent="0.2">
      <c r="B1397" s="153"/>
      <c r="D1397" s="138" t="s">
        <v>330</v>
      </c>
      <c r="E1397" s="154" t="s">
        <v>19</v>
      </c>
      <c r="F1397" s="155" t="s">
        <v>2828</v>
      </c>
      <c r="H1397" s="154" t="s">
        <v>19</v>
      </c>
      <c r="I1397" s="156"/>
      <c r="L1397" s="153"/>
      <c r="M1397" s="157"/>
      <c r="T1397" s="158"/>
      <c r="AT1397" s="154" t="s">
        <v>330</v>
      </c>
      <c r="AU1397" s="154" t="s">
        <v>190</v>
      </c>
      <c r="AV1397" s="12" t="s">
        <v>77</v>
      </c>
      <c r="AW1397" s="12" t="s">
        <v>31</v>
      </c>
      <c r="AX1397" s="12" t="s">
        <v>69</v>
      </c>
      <c r="AY1397" s="154" t="s">
        <v>181</v>
      </c>
    </row>
    <row r="1398" spans="2:65" s="12" customFormat="1" ht="11.25" x14ac:dyDescent="0.2">
      <c r="B1398" s="153"/>
      <c r="D1398" s="138" t="s">
        <v>330</v>
      </c>
      <c r="E1398" s="154" t="s">
        <v>19</v>
      </c>
      <c r="F1398" s="155" t="s">
        <v>2829</v>
      </c>
      <c r="H1398" s="154" t="s">
        <v>19</v>
      </c>
      <c r="I1398" s="156"/>
      <c r="L1398" s="153"/>
      <c r="M1398" s="157"/>
      <c r="T1398" s="158"/>
      <c r="AT1398" s="154" t="s">
        <v>330</v>
      </c>
      <c r="AU1398" s="154" t="s">
        <v>190</v>
      </c>
      <c r="AV1398" s="12" t="s">
        <v>77</v>
      </c>
      <c r="AW1398" s="12" t="s">
        <v>31</v>
      </c>
      <c r="AX1398" s="12" t="s">
        <v>69</v>
      </c>
      <c r="AY1398" s="154" t="s">
        <v>181</v>
      </c>
    </row>
    <row r="1399" spans="2:65" s="13" customFormat="1" ht="11.25" x14ac:dyDescent="0.2">
      <c r="B1399" s="159"/>
      <c r="D1399" s="138" t="s">
        <v>330</v>
      </c>
      <c r="E1399" s="160" t="s">
        <v>19</v>
      </c>
      <c r="F1399" s="161" t="s">
        <v>2820</v>
      </c>
      <c r="H1399" s="162">
        <v>579.26</v>
      </c>
      <c r="I1399" s="163"/>
      <c r="L1399" s="159"/>
      <c r="M1399" s="164"/>
      <c r="T1399" s="165"/>
      <c r="AT1399" s="160" t="s">
        <v>330</v>
      </c>
      <c r="AU1399" s="160" t="s">
        <v>190</v>
      </c>
      <c r="AV1399" s="13" t="s">
        <v>79</v>
      </c>
      <c r="AW1399" s="13" t="s">
        <v>31</v>
      </c>
      <c r="AX1399" s="13" t="s">
        <v>69</v>
      </c>
      <c r="AY1399" s="160" t="s">
        <v>181</v>
      </c>
    </row>
    <row r="1400" spans="2:65" s="14" customFormat="1" ht="11.25" x14ac:dyDescent="0.2">
      <c r="B1400" s="166"/>
      <c r="D1400" s="138" t="s">
        <v>330</v>
      </c>
      <c r="E1400" s="167" t="s">
        <v>19</v>
      </c>
      <c r="F1400" s="168" t="s">
        <v>333</v>
      </c>
      <c r="H1400" s="169">
        <v>579.26</v>
      </c>
      <c r="I1400" s="170"/>
      <c r="L1400" s="166"/>
      <c r="M1400" s="171"/>
      <c r="T1400" s="172"/>
      <c r="AT1400" s="167" t="s">
        <v>330</v>
      </c>
      <c r="AU1400" s="167" t="s">
        <v>190</v>
      </c>
      <c r="AV1400" s="14" t="s">
        <v>187</v>
      </c>
      <c r="AW1400" s="14" t="s">
        <v>31</v>
      </c>
      <c r="AX1400" s="14" t="s">
        <v>77</v>
      </c>
      <c r="AY1400" s="167" t="s">
        <v>181</v>
      </c>
    </row>
    <row r="1401" spans="2:65" s="1" customFormat="1" ht="16.5" customHeight="1" x14ac:dyDescent="0.2">
      <c r="B1401" s="32"/>
      <c r="C1401" s="176" t="s">
        <v>1611</v>
      </c>
      <c r="D1401" s="176" t="s">
        <v>1794</v>
      </c>
      <c r="E1401" s="177" t="s">
        <v>2830</v>
      </c>
      <c r="F1401" s="178" t="s">
        <v>2831</v>
      </c>
      <c r="G1401" s="179" t="s">
        <v>326</v>
      </c>
      <c r="H1401" s="180">
        <v>48.65784</v>
      </c>
      <c r="I1401" s="181"/>
      <c r="J1401" s="182">
        <f>ROUND(I1401*H1401,2)</f>
        <v>0</v>
      </c>
      <c r="K1401" s="178" t="s">
        <v>327</v>
      </c>
      <c r="L1401" s="183"/>
      <c r="M1401" s="184" t="s">
        <v>19</v>
      </c>
      <c r="N1401" s="185" t="s">
        <v>40</v>
      </c>
      <c r="P1401" s="134">
        <f>O1401*H1401</f>
        <v>0</v>
      </c>
      <c r="Q1401" s="134">
        <v>0</v>
      </c>
      <c r="R1401" s="134">
        <f>Q1401*H1401</f>
        <v>0</v>
      </c>
      <c r="S1401" s="134">
        <v>0</v>
      </c>
      <c r="T1401" s="135">
        <f>S1401*H1401</f>
        <v>0</v>
      </c>
      <c r="AR1401" s="136" t="s">
        <v>196</v>
      </c>
      <c r="AT1401" s="136" t="s">
        <v>1794</v>
      </c>
      <c r="AU1401" s="136" t="s">
        <v>190</v>
      </c>
      <c r="AY1401" s="17" t="s">
        <v>181</v>
      </c>
      <c r="BE1401" s="137">
        <f>IF(N1401="základní",J1401,0)</f>
        <v>0</v>
      </c>
      <c r="BF1401" s="137">
        <f>IF(N1401="snížená",J1401,0)</f>
        <v>0</v>
      </c>
      <c r="BG1401" s="137">
        <f>IF(N1401="zákl. přenesená",J1401,0)</f>
        <v>0</v>
      </c>
      <c r="BH1401" s="137">
        <f>IF(N1401="sníž. přenesená",J1401,0)</f>
        <v>0</v>
      </c>
      <c r="BI1401" s="137">
        <f>IF(N1401="nulová",J1401,0)</f>
        <v>0</v>
      </c>
      <c r="BJ1401" s="17" t="s">
        <v>77</v>
      </c>
      <c r="BK1401" s="137">
        <f>ROUND(I1401*H1401,2)</f>
        <v>0</v>
      </c>
      <c r="BL1401" s="17" t="s">
        <v>187</v>
      </c>
      <c r="BM1401" s="136" t="s">
        <v>1614</v>
      </c>
    </row>
    <row r="1402" spans="2:65" s="12" customFormat="1" ht="11.25" x14ac:dyDescent="0.2">
      <c r="B1402" s="153"/>
      <c r="D1402" s="138" t="s">
        <v>330</v>
      </c>
      <c r="E1402" s="154" t="s">
        <v>19</v>
      </c>
      <c r="F1402" s="155" t="s">
        <v>2832</v>
      </c>
      <c r="H1402" s="154" t="s">
        <v>19</v>
      </c>
      <c r="I1402" s="156"/>
      <c r="L1402" s="153"/>
      <c r="M1402" s="157"/>
      <c r="T1402" s="158"/>
      <c r="AT1402" s="154" t="s">
        <v>330</v>
      </c>
      <c r="AU1402" s="154" t="s">
        <v>190</v>
      </c>
      <c r="AV1402" s="12" t="s">
        <v>77</v>
      </c>
      <c r="AW1402" s="12" t="s">
        <v>31</v>
      </c>
      <c r="AX1402" s="12" t="s">
        <v>69</v>
      </c>
      <c r="AY1402" s="154" t="s">
        <v>181</v>
      </c>
    </row>
    <row r="1403" spans="2:65" s="13" customFormat="1" ht="11.25" x14ac:dyDescent="0.2">
      <c r="B1403" s="159"/>
      <c r="D1403" s="138" t="s">
        <v>330</v>
      </c>
      <c r="E1403" s="160" t="s">
        <v>19</v>
      </c>
      <c r="F1403" s="161" t="s">
        <v>2833</v>
      </c>
      <c r="H1403" s="162">
        <v>48.65784</v>
      </c>
      <c r="I1403" s="163"/>
      <c r="L1403" s="159"/>
      <c r="M1403" s="164"/>
      <c r="T1403" s="165"/>
      <c r="AT1403" s="160" t="s">
        <v>330</v>
      </c>
      <c r="AU1403" s="160" t="s">
        <v>190</v>
      </c>
      <c r="AV1403" s="13" t="s">
        <v>79</v>
      </c>
      <c r="AW1403" s="13" t="s">
        <v>31</v>
      </c>
      <c r="AX1403" s="13" t="s">
        <v>69</v>
      </c>
      <c r="AY1403" s="160" t="s">
        <v>181</v>
      </c>
    </row>
    <row r="1404" spans="2:65" s="14" customFormat="1" ht="11.25" x14ac:dyDescent="0.2">
      <c r="B1404" s="166"/>
      <c r="D1404" s="138" t="s">
        <v>330</v>
      </c>
      <c r="E1404" s="167" t="s">
        <v>19</v>
      </c>
      <c r="F1404" s="168" t="s">
        <v>333</v>
      </c>
      <c r="H1404" s="169">
        <v>48.65784</v>
      </c>
      <c r="I1404" s="170"/>
      <c r="L1404" s="166"/>
      <c r="M1404" s="171"/>
      <c r="T1404" s="172"/>
      <c r="AT1404" s="167" t="s">
        <v>330</v>
      </c>
      <c r="AU1404" s="167" t="s">
        <v>190</v>
      </c>
      <c r="AV1404" s="14" t="s">
        <v>187</v>
      </c>
      <c r="AW1404" s="14" t="s">
        <v>31</v>
      </c>
      <c r="AX1404" s="14" t="s">
        <v>77</v>
      </c>
      <c r="AY1404" s="167" t="s">
        <v>181</v>
      </c>
    </row>
    <row r="1405" spans="2:65" s="1" customFormat="1" ht="16.5" customHeight="1" x14ac:dyDescent="0.2">
      <c r="B1405" s="32"/>
      <c r="C1405" s="125" t="s">
        <v>943</v>
      </c>
      <c r="D1405" s="125" t="s">
        <v>182</v>
      </c>
      <c r="E1405" s="126" t="s">
        <v>2834</v>
      </c>
      <c r="F1405" s="127" t="s">
        <v>2835</v>
      </c>
      <c r="G1405" s="128" t="s">
        <v>510</v>
      </c>
      <c r="H1405" s="129">
        <v>579.26</v>
      </c>
      <c r="I1405" s="130"/>
      <c r="J1405" s="131">
        <f>ROUND(I1405*H1405,2)</f>
        <v>0</v>
      </c>
      <c r="K1405" s="127" t="s">
        <v>327</v>
      </c>
      <c r="L1405" s="32"/>
      <c r="M1405" s="132" t="s">
        <v>19</v>
      </c>
      <c r="N1405" s="133" t="s">
        <v>40</v>
      </c>
      <c r="P1405" s="134">
        <f>O1405*H1405</f>
        <v>0</v>
      </c>
      <c r="Q1405" s="134">
        <v>0</v>
      </c>
      <c r="R1405" s="134">
        <f>Q1405*H1405</f>
        <v>0</v>
      </c>
      <c r="S1405" s="134">
        <v>0</v>
      </c>
      <c r="T1405" s="135">
        <f>S1405*H1405</f>
        <v>0</v>
      </c>
      <c r="AR1405" s="136" t="s">
        <v>187</v>
      </c>
      <c r="AT1405" s="136" t="s">
        <v>182</v>
      </c>
      <c r="AU1405" s="136" t="s">
        <v>190</v>
      </c>
      <c r="AY1405" s="17" t="s">
        <v>181</v>
      </c>
      <c r="BE1405" s="137">
        <f>IF(N1405="základní",J1405,0)</f>
        <v>0</v>
      </c>
      <c r="BF1405" s="137">
        <f>IF(N1405="snížená",J1405,0)</f>
        <v>0</v>
      </c>
      <c r="BG1405" s="137">
        <f>IF(N1405="zákl. přenesená",J1405,0)</f>
        <v>0</v>
      </c>
      <c r="BH1405" s="137">
        <f>IF(N1405="sníž. přenesená",J1405,0)</f>
        <v>0</v>
      </c>
      <c r="BI1405" s="137">
        <f>IF(N1405="nulová",J1405,0)</f>
        <v>0</v>
      </c>
      <c r="BJ1405" s="17" t="s">
        <v>77</v>
      </c>
      <c r="BK1405" s="137">
        <f>ROUND(I1405*H1405,2)</f>
        <v>0</v>
      </c>
      <c r="BL1405" s="17" t="s">
        <v>187</v>
      </c>
      <c r="BM1405" s="136" t="s">
        <v>1619</v>
      </c>
    </row>
    <row r="1406" spans="2:65" s="1" customFormat="1" ht="11.25" x14ac:dyDescent="0.2">
      <c r="B1406" s="32"/>
      <c r="D1406" s="151" t="s">
        <v>328</v>
      </c>
      <c r="F1406" s="152" t="s">
        <v>2836</v>
      </c>
      <c r="I1406" s="140"/>
      <c r="L1406" s="32"/>
      <c r="M1406" s="141"/>
      <c r="T1406" s="53"/>
      <c r="AT1406" s="17" t="s">
        <v>328</v>
      </c>
      <c r="AU1406" s="17" t="s">
        <v>190</v>
      </c>
    </row>
    <row r="1407" spans="2:65" s="12" customFormat="1" ht="11.25" x14ac:dyDescent="0.2">
      <c r="B1407" s="153"/>
      <c r="D1407" s="138" t="s">
        <v>330</v>
      </c>
      <c r="E1407" s="154" t="s">
        <v>19</v>
      </c>
      <c r="F1407" s="155" t="s">
        <v>2837</v>
      </c>
      <c r="H1407" s="154" t="s">
        <v>19</v>
      </c>
      <c r="I1407" s="156"/>
      <c r="L1407" s="153"/>
      <c r="M1407" s="157"/>
      <c r="T1407" s="158"/>
      <c r="AT1407" s="154" t="s">
        <v>330</v>
      </c>
      <c r="AU1407" s="154" t="s">
        <v>190</v>
      </c>
      <c r="AV1407" s="12" t="s">
        <v>77</v>
      </c>
      <c r="AW1407" s="12" t="s">
        <v>31</v>
      </c>
      <c r="AX1407" s="12" t="s">
        <v>69</v>
      </c>
      <c r="AY1407" s="154" t="s">
        <v>181</v>
      </c>
    </row>
    <row r="1408" spans="2:65" s="12" customFormat="1" ht="11.25" x14ac:dyDescent="0.2">
      <c r="B1408" s="153"/>
      <c r="D1408" s="138" t="s">
        <v>330</v>
      </c>
      <c r="E1408" s="154" t="s">
        <v>19</v>
      </c>
      <c r="F1408" s="155" t="s">
        <v>2838</v>
      </c>
      <c r="H1408" s="154" t="s">
        <v>19</v>
      </c>
      <c r="I1408" s="156"/>
      <c r="L1408" s="153"/>
      <c r="M1408" s="157"/>
      <c r="T1408" s="158"/>
      <c r="AT1408" s="154" t="s">
        <v>330</v>
      </c>
      <c r="AU1408" s="154" t="s">
        <v>190</v>
      </c>
      <c r="AV1408" s="12" t="s">
        <v>77</v>
      </c>
      <c r="AW1408" s="12" t="s">
        <v>31</v>
      </c>
      <c r="AX1408" s="12" t="s">
        <v>69</v>
      </c>
      <c r="AY1408" s="154" t="s">
        <v>181</v>
      </c>
    </row>
    <row r="1409" spans="2:65" s="13" customFormat="1" ht="11.25" x14ac:dyDescent="0.2">
      <c r="B1409" s="159"/>
      <c r="D1409" s="138" t="s">
        <v>330</v>
      </c>
      <c r="E1409" s="160" t="s">
        <v>19</v>
      </c>
      <c r="F1409" s="161" t="s">
        <v>2820</v>
      </c>
      <c r="H1409" s="162">
        <v>579.26</v>
      </c>
      <c r="I1409" s="163"/>
      <c r="L1409" s="159"/>
      <c r="M1409" s="164"/>
      <c r="T1409" s="165"/>
      <c r="AT1409" s="160" t="s">
        <v>330</v>
      </c>
      <c r="AU1409" s="160" t="s">
        <v>190</v>
      </c>
      <c r="AV1409" s="13" t="s">
        <v>79</v>
      </c>
      <c r="AW1409" s="13" t="s">
        <v>31</v>
      </c>
      <c r="AX1409" s="13" t="s">
        <v>69</v>
      </c>
      <c r="AY1409" s="160" t="s">
        <v>181</v>
      </c>
    </row>
    <row r="1410" spans="2:65" s="14" customFormat="1" ht="11.25" x14ac:dyDescent="0.2">
      <c r="B1410" s="166"/>
      <c r="D1410" s="138" t="s">
        <v>330</v>
      </c>
      <c r="E1410" s="167" t="s">
        <v>19</v>
      </c>
      <c r="F1410" s="168" t="s">
        <v>333</v>
      </c>
      <c r="H1410" s="169">
        <v>579.26</v>
      </c>
      <c r="I1410" s="170"/>
      <c r="L1410" s="166"/>
      <c r="M1410" s="171"/>
      <c r="T1410" s="172"/>
      <c r="AT1410" s="167" t="s">
        <v>330</v>
      </c>
      <c r="AU1410" s="167" t="s">
        <v>190</v>
      </c>
      <c r="AV1410" s="14" t="s">
        <v>187</v>
      </c>
      <c r="AW1410" s="14" t="s">
        <v>31</v>
      </c>
      <c r="AX1410" s="14" t="s">
        <v>77</v>
      </c>
      <c r="AY1410" s="167" t="s">
        <v>181</v>
      </c>
    </row>
    <row r="1411" spans="2:65" s="1" customFormat="1" ht="16.5" customHeight="1" x14ac:dyDescent="0.2">
      <c r="B1411" s="32"/>
      <c r="C1411" s="176" t="s">
        <v>1630</v>
      </c>
      <c r="D1411" s="176" t="s">
        <v>1794</v>
      </c>
      <c r="E1411" s="177" t="s">
        <v>2839</v>
      </c>
      <c r="F1411" s="178" t="s">
        <v>2840</v>
      </c>
      <c r="G1411" s="179" t="s">
        <v>510</v>
      </c>
      <c r="H1411" s="180">
        <v>666.149</v>
      </c>
      <c r="I1411" s="181"/>
      <c r="J1411" s="182">
        <f>ROUND(I1411*H1411,2)</f>
        <v>0</v>
      </c>
      <c r="K1411" s="178" t="s">
        <v>186</v>
      </c>
      <c r="L1411" s="183"/>
      <c r="M1411" s="184" t="s">
        <v>19</v>
      </c>
      <c r="N1411" s="185" t="s">
        <v>40</v>
      </c>
      <c r="P1411" s="134">
        <f>O1411*H1411</f>
        <v>0</v>
      </c>
      <c r="Q1411" s="134">
        <v>0</v>
      </c>
      <c r="R1411" s="134">
        <f>Q1411*H1411</f>
        <v>0</v>
      </c>
      <c r="S1411" s="134">
        <v>0</v>
      </c>
      <c r="T1411" s="135">
        <f>S1411*H1411</f>
        <v>0</v>
      </c>
      <c r="AR1411" s="136" t="s">
        <v>196</v>
      </c>
      <c r="AT1411" s="136" t="s">
        <v>1794</v>
      </c>
      <c r="AU1411" s="136" t="s">
        <v>190</v>
      </c>
      <c r="AY1411" s="17" t="s">
        <v>181</v>
      </c>
      <c r="BE1411" s="137">
        <f>IF(N1411="základní",J1411,0)</f>
        <v>0</v>
      </c>
      <c r="BF1411" s="137">
        <f>IF(N1411="snížená",J1411,0)</f>
        <v>0</v>
      </c>
      <c r="BG1411" s="137">
        <f>IF(N1411="zákl. přenesená",J1411,0)</f>
        <v>0</v>
      </c>
      <c r="BH1411" s="137">
        <f>IF(N1411="sníž. přenesená",J1411,0)</f>
        <v>0</v>
      </c>
      <c r="BI1411" s="137">
        <f>IF(N1411="nulová",J1411,0)</f>
        <v>0</v>
      </c>
      <c r="BJ1411" s="17" t="s">
        <v>77</v>
      </c>
      <c r="BK1411" s="137">
        <f>ROUND(I1411*H1411,2)</f>
        <v>0</v>
      </c>
      <c r="BL1411" s="17" t="s">
        <v>187</v>
      </c>
      <c r="BM1411" s="136" t="s">
        <v>1631</v>
      </c>
    </row>
    <row r="1412" spans="2:65" s="12" customFormat="1" ht="11.25" x14ac:dyDescent="0.2">
      <c r="B1412" s="153"/>
      <c r="D1412" s="138" t="s">
        <v>330</v>
      </c>
      <c r="E1412" s="154" t="s">
        <v>19</v>
      </c>
      <c r="F1412" s="155" t="s">
        <v>2841</v>
      </c>
      <c r="H1412" s="154" t="s">
        <v>19</v>
      </c>
      <c r="I1412" s="156"/>
      <c r="L1412" s="153"/>
      <c r="M1412" s="157"/>
      <c r="T1412" s="158"/>
      <c r="AT1412" s="154" t="s">
        <v>330</v>
      </c>
      <c r="AU1412" s="154" t="s">
        <v>190</v>
      </c>
      <c r="AV1412" s="12" t="s">
        <v>77</v>
      </c>
      <c r="AW1412" s="12" t="s">
        <v>31</v>
      </c>
      <c r="AX1412" s="12" t="s">
        <v>69</v>
      </c>
      <c r="AY1412" s="154" t="s">
        <v>181</v>
      </c>
    </row>
    <row r="1413" spans="2:65" s="13" customFormat="1" ht="11.25" x14ac:dyDescent="0.2">
      <c r="B1413" s="159"/>
      <c r="D1413" s="138" t="s">
        <v>330</v>
      </c>
      <c r="E1413" s="160" t="s">
        <v>19</v>
      </c>
      <c r="F1413" s="161" t="s">
        <v>2842</v>
      </c>
      <c r="H1413" s="162">
        <v>666.149</v>
      </c>
      <c r="I1413" s="163"/>
      <c r="L1413" s="159"/>
      <c r="M1413" s="164"/>
      <c r="T1413" s="165"/>
      <c r="AT1413" s="160" t="s">
        <v>330</v>
      </c>
      <c r="AU1413" s="160" t="s">
        <v>190</v>
      </c>
      <c r="AV1413" s="13" t="s">
        <v>79</v>
      </c>
      <c r="AW1413" s="13" t="s">
        <v>31</v>
      </c>
      <c r="AX1413" s="13" t="s">
        <v>69</v>
      </c>
      <c r="AY1413" s="160" t="s">
        <v>181</v>
      </c>
    </row>
    <row r="1414" spans="2:65" s="14" customFormat="1" ht="11.25" x14ac:dyDescent="0.2">
      <c r="B1414" s="166"/>
      <c r="D1414" s="138" t="s">
        <v>330</v>
      </c>
      <c r="E1414" s="167" t="s">
        <v>19</v>
      </c>
      <c r="F1414" s="168" t="s">
        <v>333</v>
      </c>
      <c r="H1414" s="169">
        <v>666.149</v>
      </c>
      <c r="I1414" s="170"/>
      <c r="L1414" s="166"/>
      <c r="M1414" s="171"/>
      <c r="T1414" s="172"/>
      <c r="AT1414" s="167" t="s">
        <v>330</v>
      </c>
      <c r="AU1414" s="167" t="s">
        <v>190</v>
      </c>
      <c r="AV1414" s="14" t="s">
        <v>187</v>
      </c>
      <c r="AW1414" s="14" t="s">
        <v>31</v>
      </c>
      <c r="AX1414" s="14" t="s">
        <v>77</v>
      </c>
      <c r="AY1414" s="167" t="s">
        <v>181</v>
      </c>
    </row>
    <row r="1415" spans="2:65" s="1" customFormat="1" ht="21.75" customHeight="1" x14ac:dyDescent="0.2">
      <c r="B1415" s="32"/>
      <c r="C1415" s="125" t="s">
        <v>950</v>
      </c>
      <c r="D1415" s="125" t="s">
        <v>182</v>
      </c>
      <c r="E1415" s="126" t="s">
        <v>2843</v>
      </c>
      <c r="F1415" s="127" t="s">
        <v>2844</v>
      </c>
      <c r="G1415" s="128" t="s">
        <v>510</v>
      </c>
      <c r="H1415" s="129">
        <v>579.26</v>
      </c>
      <c r="I1415" s="130"/>
      <c r="J1415" s="131">
        <f>ROUND(I1415*H1415,2)</f>
        <v>0</v>
      </c>
      <c r="K1415" s="127" t="s">
        <v>327</v>
      </c>
      <c r="L1415" s="32"/>
      <c r="M1415" s="132" t="s">
        <v>19</v>
      </c>
      <c r="N1415" s="133" t="s">
        <v>40</v>
      </c>
      <c r="P1415" s="134">
        <f>O1415*H1415</f>
        <v>0</v>
      </c>
      <c r="Q1415" s="134">
        <v>0</v>
      </c>
      <c r="R1415" s="134">
        <f>Q1415*H1415</f>
        <v>0</v>
      </c>
      <c r="S1415" s="134">
        <v>0</v>
      </c>
      <c r="T1415" s="135">
        <f>S1415*H1415</f>
        <v>0</v>
      </c>
      <c r="AR1415" s="136" t="s">
        <v>187</v>
      </c>
      <c r="AT1415" s="136" t="s">
        <v>182</v>
      </c>
      <c r="AU1415" s="136" t="s">
        <v>190</v>
      </c>
      <c r="AY1415" s="17" t="s">
        <v>181</v>
      </c>
      <c r="BE1415" s="137">
        <f>IF(N1415="základní",J1415,0)</f>
        <v>0</v>
      </c>
      <c r="BF1415" s="137">
        <f>IF(N1415="snížená",J1415,0)</f>
        <v>0</v>
      </c>
      <c r="BG1415" s="137">
        <f>IF(N1415="zákl. přenesená",J1415,0)</f>
        <v>0</v>
      </c>
      <c r="BH1415" s="137">
        <f>IF(N1415="sníž. přenesená",J1415,0)</f>
        <v>0</v>
      </c>
      <c r="BI1415" s="137">
        <f>IF(N1415="nulová",J1415,0)</f>
        <v>0</v>
      </c>
      <c r="BJ1415" s="17" t="s">
        <v>77</v>
      </c>
      <c r="BK1415" s="137">
        <f>ROUND(I1415*H1415,2)</f>
        <v>0</v>
      </c>
      <c r="BL1415" s="17" t="s">
        <v>187</v>
      </c>
      <c r="BM1415" s="136" t="s">
        <v>1645</v>
      </c>
    </row>
    <row r="1416" spans="2:65" s="1" customFormat="1" ht="11.25" x14ac:dyDescent="0.2">
      <c r="B1416" s="32"/>
      <c r="D1416" s="151" t="s">
        <v>328</v>
      </c>
      <c r="F1416" s="152" t="s">
        <v>2845</v>
      </c>
      <c r="I1416" s="140"/>
      <c r="L1416" s="32"/>
      <c r="M1416" s="141"/>
      <c r="T1416" s="53"/>
      <c r="AT1416" s="17" t="s">
        <v>328</v>
      </c>
      <c r="AU1416" s="17" t="s">
        <v>190</v>
      </c>
    </row>
    <row r="1417" spans="2:65" s="12" customFormat="1" ht="11.25" x14ac:dyDescent="0.2">
      <c r="B1417" s="153"/>
      <c r="D1417" s="138" t="s">
        <v>330</v>
      </c>
      <c r="E1417" s="154" t="s">
        <v>19</v>
      </c>
      <c r="F1417" s="155" t="s">
        <v>2846</v>
      </c>
      <c r="H1417" s="154" t="s">
        <v>19</v>
      </c>
      <c r="I1417" s="156"/>
      <c r="L1417" s="153"/>
      <c r="M1417" s="157"/>
      <c r="T1417" s="158"/>
      <c r="AT1417" s="154" t="s">
        <v>330</v>
      </c>
      <c r="AU1417" s="154" t="s">
        <v>190</v>
      </c>
      <c r="AV1417" s="12" t="s">
        <v>77</v>
      </c>
      <c r="AW1417" s="12" t="s">
        <v>31</v>
      </c>
      <c r="AX1417" s="12" t="s">
        <v>69</v>
      </c>
      <c r="AY1417" s="154" t="s">
        <v>181</v>
      </c>
    </row>
    <row r="1418" spans="2:65" s="12" customFormat="1" ht="11.25" x14ac:dyDescent="0.2">
      <c r="B1418" s="153"/>
      <c r="D1418" s="138" t="s">
        <v>330</v>
      </c>
      <c r="E1418" s="154" t="s">
        <v>19</v>
      </c>
      <c r="F1418" s="155" t="s">
        <v>2847</v>
      </c>
      <c r="H1418" s="154" t="s">
        <v>19</v>
      </c>
      <c r="I1418" s="156"/>
      <c r="L1418" s="153"/>
      <c r="M1418" s="157"/>
      <c r="T1418" s="158"/>
      <c r="AT1418" s="154" t="s">
        <v>330</v>
      </c>
      <c r="AU1418" s="154" t="s">
        <v>190</v>
      </c>
      <c r="AV1418" s="12" t="s">
        <v>77</v>
      </c>
      <c r="AW1418" s="12" t="s">
        <v>31</v>
      </c>
      <c r="AX1418" s="12" t="s">
        <v>69</v>
      </c>
      <c r="AY1418" s="154" t="s">
        <v>181</v>
      </c>
    </row>
    <row r="1419" spans="2:65" s="13" customFormat="1" ht="11.25" x14ac:dyDescent="0.2">
      <c r="B1419" s="159"/>
      <c r="D1419" s="138" t="s">
        <v>330</v>
      </c>
      <c r="E1419" s="160" t="s">
        <v>19</v>
      </c>
      <c r="F1419" s="161" t="s">
        <v>2820</v>
      </c>
      <c r="H1419" s="162">
        <v>579.26</v>
      </c>
      <c r="I1419" s="163"/>
      <c r="L1419" s="159"/>
      <c r="M1419" s="164"/>
      <c r="T1419" s="165"/>
      <c r="AT1419" s="160" t="s">
        <v>330</v>
      </c>
      <c r="AU1419" s="160" t="s">
        <v>190</v>
      </c>
      <c r="AV1419" s="13" t="s">
        <v>79</v>
      </c>
      <c r="AW1419" s="13" t="s">
        <v>31</v>
      </c>
      <c r="AX1419" s="13" t="s">
        <v>69</v>
      </c>
      <c r="AY1419" s="160" t="s">
        <v>181</v>
      </c>
    </row>
    <row r="1420" spans="2:65" s="14" customFormat="1" ht="11.25" x14ac:dyDescent="0.2">
      <c r="B1420" s="166"/>
      <c r="D1420" s="138" t="s">
        <v>330</v>
      </c>
      <c r="E1420" s="167" t="s">
        <v>19</v>
      </c>
      <c r="F1420" s="168" t="s">
        <v>333</v>
      </c>
      <c r="H1420" s="169">
        <v>579.26</v>
      </c>
      <c r="I1420" s="170"/>
      <c r="L1420" s="166"/>
      <c r="M1420" s="171"/>
      <c r="T1420" s="172"/>
      <c r="AT1420" s="167" t="s">
        <v>330</v>
      </c>
      <c r="AU1420" s="167" t="s">
        <v>190</v>
      </c>
      <c r="AV1420" s="14" t="s">
        <v>187</v>
      </c>
      <c r="AW1420" s="14" t="s">
        <v>31</v>
      </c>
      <c r="AX1420" s="14" t="s">
        <v>77</v>
      </c>
      <c r="AY1420" s="167" t="s">
        <v>181</v>
      </c>
    </row>
    <row r="1421" spans="2:65" s="1" customFormat="1" ht="24.2" customHeight="1" x14ac:dyDescent="0.2">
      <c r="B1421" s="32"/>
      <c r="C1421" s="176" t="s">
        <v>1656</v>
      </c>
      <c r="D1421" s="176" t="s">
        <v>1794</v>
      </c>
      <c r="E1421" s="177" t="s">
        <v>2848</v>
      </c>
      <c r="F1421" s="178" t="s">
        <v>2849</v>
      </c>
      <c r="G1421" s="179" t="s">
        <v>510</v>
      </c>
      <c r="H1421" s="180">
        <v>666.149</v>
      </c>
      <c r="I1421" s="181"/>
      <c r="J1421" s="182">
        <f>ROUND(I1421*H1421,2)</f>
        <v>0</v>
      </c>
      <c r="K1421" s="178" t="s">
        <v>327</v>
      </c>
      <c r="L1421" s="183"/>
      <c r="M1421" s="184" t="s">
        <v>19</v>
      </c>
      <c r="N1421" s="185" t="s">
        <v>40</v>
      </c>
      <c r="P1421" s="134">
        <f>O1421*H1421</f>
        <v>0</v>
      </c>
      <c r="Q1421" s="134">
        <v>0</v>
      </c>
      <c r="R1421" s="134">
        <f>Q1421*H1421</f>
        <v>0</v>
      </c>
      <c r="S1421" s="134">
        <v>0</v>
      </c>
      <c r="T1421" s="135">
        <f>S1421*H1421</f>
        <v>0</v>
      </c>
      <c r="AR1421" s="136" t="s">
        <v>196</v>
      </c>
      <c r="AT1421" s="136" t="s">
        <v>1794</v>
      </c>
      <c r="AU1421" s="136" t="s">
        <v>190</v>
      </c>
      <c r="AY1421" s="17" t="s">
        <v>181</v>
      </c>
      <c r="BE1421" s="137">
        <f>IF(N1421="základní",J1421,0)</f>
        <v>0</v>
      </c>
      <c r="BF1421" s="137">
        <f>IF(N1421="snížená",J1421,0)</f>
        <v>0</v>
      </c>
      <c r="BG1421" s="137">
        <f>IF(N1421="zákl. přenesená",J1421,0)</f>
        <v>0</v>
      </c>
      <c r="BH1421" s="137">
        <f>IF(N1421="sníž. přenesená",J1421,0)</f>
        <v>0</v>
      </c>
      <c r="BI1421" s="137">
        <f>IF(N1421="nulová",J1421,0)</f>
        <v>0</v>
      </c>
      <c r="BJ1421" s="17" t="s">
        <v>77</v>
      </c>
      <c r="BK1421" s="137">
        <f>ROUND(I1421*H1421,2)</f>
        <v>0</v>
      </c>
      <c r="BL1421" s="17" t="s">
        <v>187</v>
      </c>
      <c r="BM1421" s="136" t="s">
        <v>1659</v>
      </c>
    </row>
    <row r="1422" spans="2:65" s="12" customFormat="1" ht="11.25" x14ac:dyDescent="0.2">
      <c r="B1422" s="153"/>
      <c r="D1422" s="138" t="s">
        <v>330</v>
      </c>
      <c r="E1422" s="154" t="s">
        <v>19</v>
      </c>
      <c r="F1422" s="155" t="s">
        <v>2850</v>
      </c>
      <c r="H1422" s="154" t="s">
        <v>19</v>
      </c>
      <c r="I1422" s="156"/>
      <c r="L1422" s="153"/>
      <c r="M1422" s="157"/>
      <c r="T1422" s="158"/>
      <c r="AT1422" s="154" t="s">
        <v>330</v>
      </c>
      <c r="AU1422" s="154" t="s">
        <v>190</v>
      </c>
      <c r="AV1422" s="12" t="s">
        <v>77</v>
      </c>
      <c r="AW1422" s="12" t="s">
        <v>31</v>
      </c>
      <c r="AX1422" s="12" t="s">
        <v>69</v>
      </c>
      <c r="AY1422" s="154" t="s">
        <v>181</v>
      </c>
    </row>
    <row r="1423" spans="2:65" s="13" customFormat="1" ht="11.25" x14ac:dyDescent="0.2">
      <c r="B1423" s="159"/>
      <c r="D1423" s="138" t="s">
        <v>330</v>
      </c>
      <c r="E1423" s="160" t="s">
        <v>19</v>
      </c>
      <c r="F1423" s="161" t="s">
        <v>2851</v>
      </c>
      <c r="H1423" s="162">
        <v>666.149</v>
      </c>
      <c r="I1423" s="163"/>
      <c r="L1423" s="159"/>
      <c r="M1423" s="164"/>
      <c r="T1423" s="165"/>
      <c r="AT1423" s="160" t="s">
        <v>330</v>
      </c>
      <c r="AU1423" s="160" t="s">
        <v>190</v>
      </c>
      <c r="AV1423" s="13" t="s">
        <v>79</v>
      </c>
      <c r="AW1423" s="13" t="s">
        <v>31</v>
      </c>
      <c r="AX1423" s="13" t="s">
        <v>69</v>
      </c>
      <c r="AY1423" s="160" t="s">
        <v>181</v>
      </c>
    </row>
    <row r="1424" spans="2:65" s="14" customFormat="1" ht="11.25" x14ac:dyDescent="0.2">
      <c r="B1424" s="166"/>
      <c r="D1424" s="138" t="s">
        <v>330</v>
      </c>
      <c r="E1424" s="167" t="s">
        <v>19</v>
      </c>
      <c r="F1424" s="168" t="s">
        <v>333</v>
      </c>
      <c r="H1424" s="169">
        <v>666.149</v>
      </c>
      <c r="I1424" s="170"/>
      <c r="L1424" s="166"/>
      <c r="M1424" s="171"/>
      <c r="T1424" s="172"/>
      <c r="AT1424" s="167" t="s">
        <v>330</v>
      </c>
      <c r="AU1424" s="167" t="s">
        <v>190</v>
      </c>
      <c r="AV1424" s="14" t="s">
        <v>187</v>
      </c>
      <c r="AW1424" s="14" t="s">
        <v>31</v>
      </c>
      <c r="AX1424" s="14" t="s">
        <v>77</v>
      </c>
      <c r="AY1424" s="167" t="s">
        <v>181</v>
      </c>
    </row>
    <row r="1425" spans="2:65" s="1" customFormat="1" ht="16.5" customHeight="1" x14ac:dyDescent="0.2">
      <c r="B1425" s="32"/>
      <c r="C1425" s="125" t="s">
        <v>955</v>
      </c>
      <c r="D1425" s="125" t="s">
        <v>182</v>
      </c>
      <c r="E1425" s="126" t="s">
        <v>2852</v>
      </c>
      <c r="F1425" s="127" t="s">
        <v>2853</v>
      </c>
      <c r="G1425" s="128" t="s">
        <v>510</v>
      </c>
      <c r="H1425" s="129">
        <v>579.26</v>
      </c>
      <c r="I1425" s="130"/>
      <c r="J1425" s="131">
        <f>ROUND(I1425*H1425,2)</f>
        <v>0</v>
      </c>
      <c r="K1425" s="127" t="s">
        <v>327</v>
      </c>
      <c r="L1425" s="32"/>
      <c r="M1425" s="132" t="s">
        <v>19</v>
      </c>
      <c r="N1425" s="133" t="s">
        <v>40</v>
      </c>
      <c r="P1425" s="134">
        <f>O1425*H1425</f>
        <v>0</v>
      </c>
      <c r="Q1425" s="134">
        <v>0</v>
      </c>
      <c r="R1425" s="134">
        <f>Q1425*H1425</f>
        <v>0</v>
      </c>
      <c r="S1425" s="134">
        <v>0</v>
      </c>
      <c r="T1425" s="135">
        <f>S1425*H1425</f>
        <v>0</v>
      </c>
      <c r="AR1425" s="136" t="s">
        <v>187</v>
      </c>
      <c r="AT1425" s="136" t="s">
        <v>182</v>
      </c>
      <c r="AU1425" s="136" t="s">
        <v>190</v>
      </c>
      <c r="AY1425" s="17" t="s">
        <v>181</v>
      </c>
      <c r="BE1425" s="137">
        <f>IF(N1425="základní",J1425,0)</f>
        <v>0</v>
      </c>
      <c r="BF1425" s="137">
        <f>IF(N1425="snížená",J1425,0)</f>
        <v>0</v>
      </c>
      <c r="BG1425" s="137">
        <f>IF(N1425="zákl. přenesená",J1425,0)</f>
        <v>0</v>
      </c>
      <c r="BH1425" s="137">
        <f>IF(N1425="sníž. přenesená",J1425,0)</f>
        <v>0</v>
      </c>
      <c r="BI1425" s="137">
        <f>IF(N1425="nulová",J1425,0)</f>
        <v>0</v>
      </c>
      <c r="BJ1425" s="17" t="s">
        <v>77</v>
      </c>
      <c r="BK1425" s="137">
        <f>ROUND(I1425*H1425,2)</f>
        <v>0</v>
      </c>
      <c r="BL1425" s="17" t="s">
        <v>187</v>
      </c>
      <c r="BM1425" s="136" t="s">
        <v>1668</v>
      </c>
    </row>
    <row r="1426" spans="2:65" s="1" customFormat="1" ht="11.25" x14ac:dyDescent="0.2">
      <c r="B1426" s="32"/>
      <c r="D1426" s="151" t="s">
        <v>328</v>
      </c>
      <c r="F1426" s="152" t="s">
        <v>2854</v>
      </c>
      <c r="I1426" s="140"/>
      <c r="L1426" s="32"/>
      <c r="M1426" s="141"/>
      <c r="T1426" s="53"/>
      <c r="AT1426" s="17" t="s">
        <v>328</v>
      </c>
      <c r="AU1426" s="17" t="s">
        <v>190</v>
      </c>
    </row>
    <row r="1427" spans="2:65" s="12" customFormat="1" ht="11.25" x14ac:dyDescent="0.2">
      <c r="B1427" s="153"/>
      <c r="D1427" s="138" t="s">
        <v>330</v>
      </c>
      <c r="E1427" s="154" t="s">
        <v>19</v>
      </c>
      <c r="F1427" s="155" t="s">
        <v>2855</v>
      </c>
      <c r="H1427" s="154" t="s">
        <v>19</v>
      </c>
      <c r="I1427" s="156"/>
      <c r="L1427" s="153"/>
      <c r="M1427" s="157"/>
      <c r="T1427" s="158"/>
      <c r="AT1427" s="154" t="s">
        <v>330</v>
      </c>
      <c r="AU1427" s="154" t="s">
        <v>190</v>
      </c>
      <c r="AV1427" s="12" t="s">
        <v>77</v>
      </c>
      <c r="AW1427" s="12" t="s">
        <v>31</v>
      </c>
      <c r="AX1427" s="12" t="s">
        <v>69</v>
      </c>
      <c r="AY1427" s="154" t="s">
        <v>181</v>
      </c>
    </row>
    <row r="1428" spans="2:65" s="12" customFormat="1" ht="22.5" x14ac:dyDescent="0.2">
      <c r="B1428" s="153"/>
      <c r="D1428" s="138" t="s">
        <v>330</v>
      </c>
      <c r="E1428" s="154" t="s">
        <v>19</v>
      </c>
      <c r="F1428" s="155" t="s">
        <v>2856</v>
      </c>
      <c r="H1428" s="154" t="s">
        <v>19</v>
      </c>
      <c r="I1428" s="156"/>
      <c r="L1428" s="153"/>
      <c r="M1428" s="157"/>
      <c r="T1428" s="158"/>
      <c r="AT1428" s="154" t="s">
        <v>330</v>
      </c>
      <c r="AU1428" s="154" t="s">
        <v>190</v>
      </c>
      <c r="AV1428" s="12" t="s">
        <v>77</v>
      </c>
      <c r="AW1428" s="12" t="s">
        <v>31</v>
      </c>
      <c r="AX1428" s="12" t="s">
        <v>69</v>
      </c>
      <c r="AY1428" s="154" t="s">
        <v>181</v>
      </c>
    </row>
    <row r="1429" spans="2:65" s="13" customFormat="1" ht="11.25" x14ac:dyDescent="0.2">
      <c r="B1429" s="159"/>
      <c r="D1429" s="138" t="s">
        <v>330</v>
      </c>
      <c r="E1429" s="160" t="s">
        <v>19</v>
      </c>
      <c r="F1429" s="161" t="s">
        <v>2820</v>
      </c>
      <c r="H1429" s="162">
        <v>579.26</v>
      </c>
      <c r="I1429" s="163"/>
      <c r="L1429" s="159"/>
      <c r="M1429" s="164"/>
      <c r="T1429" s="165"/>
      <c r="AT1429" s="160" t="s">
        <v>330</v>
      </c>
      <c r="AU1429" s="160" t="s">
        <v>190</v>
      </c>
      <c r="AV1429" s="13" t="s">
        <v>79</v>
      </c>
      <c r="AW1429" s="13" t="s">
        <v>31</v>
      </c>
      <c r="AX1429" s="13" t="s">
        <v>69</v>
      </c>
      <c r="AY1429" s="160" t="s">
        <v>181</v>
      </c>
    </row>
    <row r="1430" spans="2:65" s="14" customFormat="1" ht="11.25" x14ac:dyDescent="0.2">
      <c r="B1430" s="166"/>
      <c r="D1430" s="138" t="s">
        <v>330</v>
      </c>
      <c r="E1430" s="167" t="s">
        <v>19</v>
      </c>
      <c r="F1430" s="168" t="s">
        <v>333</v>
      </c>
      <c r="H1430" s="169">
        <v>579.26</v>
      </c>
      <c r="I1430" s="170"/>
      <c r="L1430" s="166"/>
      <c r="M1430" s="171"/>
      <c r="T1430" s="172"/>
      <c r="AT1430" s="167" t="s">
        <v>330</v>
      </c>
      <c r="AU1430" s="167" t="s">
        <v>190</v>
      </c>
      <c r="AV1430" s="14" t="s">
        <v>187</v>
      </c>
      <c r="AW1430" s="14" t="s">
        <v>31</v>
      </c>
      <c r="AX1430" s="14" t="s">
        <v>77</v>
      </c>
      <c r="AY1430" s="167" t="s">
        <v>181</v>
      </c>
    </row>
    <row r="1431" spans="2:65" s="1" customFormat="1" ht="16.5" customHeight="1" x14ac:dyDescent="0.2">
      <c r="B1431" s="32"/>
      <c r="C1431" s="176" t="s">
        <v>1672</v>
      </c>
      <c r="D1431" s="176" t="s">
        <v>1794</v>
      </c>
      <c r="E1431" s="177" t="s">
        <v>2857</v>
      </c>
      <c r="F1431" s="178" t="s">
        <v>2858</v>
      </c>
      <c r="G1431" s="179" t="s">
        <v>510</v>
      </c>
      <c r="H1431" s="180">
        <v>666.149</v>
      </c>
      <c r="I1431" s="181"/>
      <c r="J1431" s="182">
        <f>ROUND(I1431*H1431,2)</f>
        <v>0</v>
      </c>
      <c r="K1431" s="178" t="s">
        <v>327</v>
      </c>
      <c r="L1431" s="183"/>
      <c r="M1431" s="184" t="s">
        <v>19</v>
      </c>
      <c r="N1431" s="185" t="s">
        <v>40</v>
      </c>
      <c r="P1431" s="134">
        <f>O1431*H1431</f>
        <v>0</v>
      </c>
      <c r="Q1431" s="134">
        <v>0</v>
      </c>
      <c r="R1431" s="134">
        <f>Q1431*H1431</f>
        <v>0</v>
      </c>
      <c r="S1431" s="134">
        <v>0</v>
      </c>
      <c r="T1431" s="135">
        <f>S1431*H1431</f>
        <v>0</v>
      </c>
      <c r="AR1431" s="136" t="s">
        <v>196</v>
      </c>
      <c r="AT1431" s="136" t="s">
        <v>1794</v>
      </c>
      <c r="AU1431" s="136" t="s">
        <v>190</v>
      </c>
      <c r="AY1431" s="17" t="s">
        <v>181</v>
      </c>
      <c r="BE1431" s="137">
        <f>IF(N1431="základní",J1431,0)</f>
        <v>0</v>
      </c>
      <c r="BF1431" s="137">
        <f>IF(N1431="snížená",J1431,0)</f>
        <v>0</v>
      </c>
      <c r="BG1431" s="137">
        <f>IF(N1431="zákl. přenesená",J1431,0)</f>
        <v>0</v>
      </c>
      <c r="BH1431" s="137">
        <f>IF(N1431="sníž. přenesená",J1431,0)</f>
        <v>0</v>
      </c>
      <c r="BI1431" s="137">
        <f>IF(N1431="nulová",J1431,0)</f>
        <v>0</v>
      </c>
      <c r="BJ1431" s="17" t="s">
        <v>77</v>
      </c>
      <c r="BK1431" s="137">
        <f>ROUND(I1431*H1431,2)</f>
        <v>0</v>
      </c>
      <c r="BL1431" s="17" t="s">
        <v>187</v>
      </c>
      <c r="BM1431" s="136" t="s">
        <v>1675</v>
      </c>
    </row>
    <row r="1432" spans="2:65" s="12" customFormat="1" ht="11.25" x14ac:dyDescent="0.2">
      <c r="B1432" s="153"/>
      <c r="D1432" s="138" t="s">
        <v>330</v>
      </c>
      <c r="E1432" s="154" t="s">
        <v>19</v>
      </c>
      <c r="F1432" s="155" t="s">
        <v>2859</v>
      </c>
      <c r="H1432" s="154" t="s">
        <v>19</v>
      </c>
      <c r="I1432" s="156"/>
      <c r="L1432" s="153"/>
      <c r="M1432" s="157"/>
      <c r="T1432" s="158"/>
      <c r="AT1432" s="154" t="s">
        <v>330</v>
      </c>
      <c r="AU1432" s="154" t="s">
        <v>190</v>
      </c>
      <c r="AV1432" s="12" t="s">
        <v>77</v>
      </c>
      <c r="AW1432" s="12" t="s">
        <v>31</v>
      </c>
      <c r="AX1432" s="12" t="s">
        <v>69</v>
      </c>
      <c r="AY1432" s="154" t="s">
        <v>181</v>
      </c>
    </row>
    <row r="1433" spans="2:65" s="13" customFormat="1" ht="11.25" x14ac:dyDescent="0.2">
      <c r="B1433" s="159"/>
      <c r="D1433" s="138" t="s">
        <v>330</v>
      </c>
      <c r="E1433" s="160" t="s">
        <v>19</v>
      </c>
      <c r="F1433" s="161" t="s">
        <v>2851</v>
      </c>
      <c r="H1433" s="162">
        <v>666.149</v>
      </c>
      <c r="I1433" s="163"/>
      <c r="L1433" s="159"/>
      <c r="M1433" s="164"/>
      <c r="T1433" s="165"/>
      <c r="AT1433" s="160" t="s">
        <v>330</v>
      </c>
      <c r="AU1433" s="160" t="s">
        <v>190</v>
      </c>
      <c r="AV1433" s="13" t="s">
        <v>79</v>
      </c>
      <c r="AW1433" s="13" t="s">
        <v>31</v>
      </c>
      <c r="AX1433" s="13" t="s">
        <v>69</v>
      </c>
      <c r="AY1433" s="160" t="s">
        <v>181</v>
      </c>
    </row>
    <row r="1434" spans="2:65" s="14" customFormat="1" ht="11.25" x14ac:dyDescent="0.2">
      <c r="B1434" s="166"/>
      <c r="D1434" s="138" t="s">
        <v>330</v>
      </c>
      <c r="E1434" s="167" t="s">
        <v>19</v>
      </c>
      <c r="F1434" s="168" t="s">
        <v>333</v>
      </c>
      <c r="H1434" s="169">
        <v>666.149</v>
      </c>
      <c r="I1434" s="170"/>
      <c r="L1434" s="166"/>
      <c r="M1434" s="171"/>
      <c r="T1434" s="172"/>
      <c r="AT1434" s="167" t="s">
        <v>330</v>
      </c>
      <c r="AU1434" s="167" t="s">
        <v>190</v>
      </c>
      <c r="AV1434" s="14" t="s">
        <v>187</v>
      </c>
      <c r="AW1434" s="14" t="s">
        <v>31</v>
      </c>
      <c r="AX1434" s="14" t="s">
        <v>77</v>
      </c>
      <c r="AY1434" s="167" t="s">
        <v>181</v>
      </c>
    </row>
    <row r="1435" spans="2:65" s="1" customFormat="1" ht="16.5" customHeight="1" x14ac:dyDescent="0.2">
      <c r="B1435" s="32"/>
      <c r="C1435" s="125" t="s">
        <v>963</v>
      </c>
      <c r="D1435" s="125" t="s">
        <v>182</v>
      </c>
      <c r="E1435" s="126" t="s">
        <v>2860</v>
      </c>
      <c r="F1435" s="127" t="s">
        <v>2861</v>
      </c>
      <c r="G1435" s="128" t="s">
        <v>510</v>
      </c>
      <c r="H1435" s="129">
        <v>579.26</v>
      </c>
      <c r="I1435" s="130"/>
      <c r="J1435" s="131">
        <f>ROUND(I1435*H1435,2)</f>
        <v>0</v>
      </c>
      <c r="K1435" s="127" t="s">
        <v>327</v>
      </c>
      <c r="L1435" s="32"/>
      <c r="M1435" s="132" t="s">
        <v>19</v>
      </c>
      <c r="N1435" s="133" t="s">
        <v>40</v>
      </c>
      <c r="P1435" s="134">
        <f>O1435*H1435</f>
        <v>0</v>
      </c>
      <c r="Q1435" s="134">
        <v>0</v>
      </c>
      <c r="R1435" s="134">
        <f>Q1435*H1435</f>
        <v>0</v>
      </c>
      <c r="S1435" s="134">
        <v>0</v>
      </c>
      <c r="T1435" s="135">
        <f>S1435*H1435</f>
        <v>0</v>
      </c>
      <c r="AR1435" s="136" t="s">
        <v>187</v>
      </c>
      <c r="AT1435" s="136" t="s">
        <v>182</v>
      </c>
      <c r="AU1435" s="136" t="s">
        <v>190</v>
      </c>
      <c r="AY1435" s="17" t="s">
        <v>181</v>
      </c>
      <c r="BE1435" s="137">
        <f>IF(N1435="základní",J1435,0)</f>
        <v>0</v>
      </c>
      <c r="BF1435" s="137">
        <f>IF(N1435="snížená",J1435,0)</f>
        <v>0</v>
      </c>
      <c r="BG1435" s="137">
        <f>IF(N1435="zákl. přenesená",J1435,0)</f>
        <v>0</v>
      </c>
      <c r="BH1435" s="137">
        <f>IF(N1435="sníž. přenesená",J1435,0)</f>
        <v>0</v>
      </c>
      <c r="BI1435" s="137">
        <f>IF(N1435="nulová",J1435,0)</f>
        <v>0</v>
      </c>
      <c r="BJ1435" s="17" t="s">
        <v>77</v>
      </c>
      <c r="BK1435" s="137">
        <f>ROUND(I1435*H1435,2)</f>
        <v>0</v>
      </c>
      <c r="BL1435" s="17" t="s">
        <v>187</v>
      </c>
      <c r="BM1435" s="136" t="s">
        <v>1688</v>
      </c>
    </row>
    <row r="1436" spans="2:65" s="1" customFormat="1" ht="11.25" x14ac:dyDescent="0.2">
      <c r="B1436" s="32"/>
      <c r="D1436" s="151" t="s">
        <v>328</v>
      </c>
      <c r="F1436" s="152" t="s">
        <v>2862</v>
      </c>
      <c r="I1436" s="140"/>
      <c r="L1436" s="32"/>
      <c r="M1436" s="141"/>
      <c r="T1436" s="53"/>
      <c r="AT1436" s="17" t="s">
        <v>328</v>
      </c>
      <c r="AU1436" s="17" t="s">
        <v>190</v>
      </c>
    </row>
    <row r="1437" spans="2:65" s="12" customFormat="1" ht="11.25" x14ac:dyDescent="0.2">
      <c r="B1437" s="153"/>
      <c r="D1437" s="138" t="s">
        <v>330</v>
      </c>
      <c r="E1437" s="154" t="s">
        <v>19</v>
      </c>
      <c r="F1437" s="155" t="s">
        <v>2863</v>
      </c>
      <c r="H1437" s="154" t="s">
        <v>19</v>
      </c>
      <c r="I1437" s="156"/>
      <c r="L1437" s="153"/>
      <c r="M1437" s="157"/>
      <c r="T1437" s="158"/>
      <c r="AT1437" s="154" t="s">
        <v>330</v>
      </c>
      <c r="AU1437" s="154" t="s">
        <v>190</v>
      </c>
      <c r="AV1437" s="12" t="s">
        <v>77</v>
      </c>
      <c r="AW1437" s="12" t="s">
        <v>31</v>
      </c>
      <c r="AX1437" s="12" t="s">
        <v>69</v>
      </c>
      <c r="AY1437" s="154" t="s">
        <v>181</v>
      </c>
    </row>
    <row r="1438" spans="2:65" s="12" customFormat="1" ht="11.25" x14ac:dyDescent="0.2">
      <c r="B1438" s="153"/>
      <c r="D1438" s="138" t="s">
        <v>330</v>
      </c>
      <c r="E1438" s="154" t="s">
        <v>19</v>
      </c>
      <c r="F1438" s="155" t="s">
        <v>2864</v>
      </c>
      <c r="H1438" s="154" t="s">
        <v>19</v>
      </c>
      <c r="I1438" s="156"/>
      <c r="L1438" s="153"/>
      <c r="M1438" s="157"/>
      <c r="T1438" s="158"/>
      <c r="AT1438" s="154" t="s">
        <v>330</v>
      </c>
      <c r="AU1438" s="154" t="s">
        <v>190</v>
      </c>
      <c r="AV1438" s="12" t="s">
        <v>77</v>
      </c>
      <c r="AW1438" s="12" t="s">
        <v>31</v>
      </c>
      <c r="AX1438" s="12" t="s">
        <v>69</v>
      </c>
      <c r="AY1438" s="154" t="s">
        <v>181</v>
      </c>
    </row>
    <row r="1439" spans="2:65" s="13" customFormat="1" ht="11.25" x14ac:dyDescent="0.2">
      <c r="B1439" s="159"/>
      <c r="D1439" s="138" t="s">
        <v>330</v>
      </c>
      <c r="E1439" s="160" t="s">
        <v>19</v>
      </c>
      <c r="F1439" s="161" t="s">
        <v>2820</v>
      </c>
      <c r="H1439" s="162">
        <v>579.26</v>
      </c>
      <c r="I1439" s="163"/>
      <c r="L1439" s="159"/>
      <c r="M1439" s="164"/>
      <c r="T1439" s="165"/>
      <c r="AT1439" s="160" t="s">
        <v>330</v>
      </c>
      <c r="AU1439" s="160" t="s">
        <v>190</v>
      </c>
      <c r="AV1439" s="13" t="s">
        <v>79</v>
      </c>
      <c r="AW1439" s="13" t="s">
        <v>31</v>
      </c>
      <c r="AX1439" s="13" t="s">
        <v>69</v>
      </c>
      <c r="AY1439" s="160" t="s">
        <v>181</v>
      </c>
    </row>
    <row r="1440" spans="2:65" s="14" customFormat="1" ht="11.25" x14ac:dyDescent="0.2">
      <c r="B1440" s="166"/>
      <c r="D1440" s="138" t="s">
        <v>330</v>
      </c>
      <c r="E1440" s="167" t="s">
        <v>19</v>
      </c>
      <c r="F1440" s="168" t="s">
        <v>333</v>
      </c>
      <c r="H1440" s="169">
        <v>579.26</v>
      </c>
      <c r="I1440" s="170"/>
      <c r="L1440" s="166"/>
      <c r="M1440" s="171"/>
      <c r="T1440" s="172"/>
      <c r="AT1440" s="167" t="s">
        <v>330</v>
      </c>
      <c r="AU1440" s="167" t="s">
        <v>190</v>
      </c>
      <c r="AV1440" s="14" t="s">
        <v>187</v>
      </c>
      <c r="AW1440" s="14" t="s">
        <v>31</v>
      </c>
      <c r="AX1440" s="14" t="s">
        <v>77</v>
      </c>
      <c r="AY1440" s="167" t="s">
        <v>181</v>
      </c>
    </row>
    <row r="1441" spans="2:65" s="1" customFormat="1" ht="16.5" customHeight="1" x14ac:dyDescent="0.2">
      <c r="B1441" s="32"/>
      <c r="C1441" s="176" t="s">
        <v>1695</v>
      </c>
      <c r="D1441" s="176" t="s">
        <v>1794</v>
      </c>
      <c r="E1441" s="177" t="s">
        <v>2865</v>
      </c>
      <c r="F1441" s="178" t="s">
        <v>2866</v>
      </c>
      <c r="G1441" s="179" t="s">
        <v>510</v>
      </c>
      <c r="H1441" s="180">
        <v>666.149</v>
      </c>
      <c r="I1441" s="181"/>
      <c r="J1441" s="182">
        <f>ROUND(I1441*H1441,2)</f>
        <v>0</v>
      </c>
      <c r="K1441" s="178" t="s">
        <v>186</v>
      </c>
      <c r="L1441" s="183"/>
      <c r="M1441" s="184" t="s">
        <v>19</v>
      </c>
      <c r="N1441" s="185" t="s">
        <v>40</v>
      </c>
      <c r="P1441" s="134">
        <f>O1441*H1441</f>
        <v>0</v>
      </c>
      <c r="Q1441" s="134">
        <v>0</v>
      </c>
      <c r="R1441" s="134">
        <f>Q1441*H1441</f>
        <v>0</v>
      </c>
      <c r="S1441" s="134">
        <v>0</v>
      </c>
      <c r="T1441" s="135">
        <f>S1441*H1441</f>
        <v>0</v>
      </c>
      <c r="AR1441" s="136" t="s">
        <v>196</v>
      </c>
      <c r="AT1441" s="136" t="s">
        <v>1794</v>
      </c>
      <c r="AU1441" s="136" t="s">
        <v>190</v>
      </c>
      <c r="AY1441" s="17" t="s">
        <v>181</v>
      </c>
      <c r="BE1441" s="137">
        <f>IF(N1441="základní",J1441,0)</f>
        <v>0</v>
      </c>
      <c r="BF1441" s="137">
        <f>IF(N1441="snížená",J1441,0)</f>
        <v>0</v>
      </c>
      <c r="BG1441" s="137">
        <f>IF(N1441="zákl. přenesená",J1441,0)</f>
        <v>0</v>
      </c>
      <c r="BH1441" s="137">
        <f>IF(N1441="sníž. přenesená",J1441,0)</f>
        <v>0</v>
      </c>
      <c r="BI1441" s="137">
        <f>IF(N1441="nulová",J1441,0)</f>
        <v>0</v>
      </c>
      <c r="BJ1441" s="17" t="s">
        <v>77</v>
      </c>
      <c r="BK1441" s="137">
        <f>ROUND(I1441*H1441,2)</f>
        <v>0</v>
      </c>
      <c r="BL1441" s="17" t="s">
        <v>187</v>
      </c>
      <c r="BM1441" s="136" t="s">
        <v>1698</v>
      </c>
    </row>
    <row r="1442" spans="2:65" s="1" customFormat="1" ht="19.5" x14ac:dyDescent="0.2">
      <c r="B1442" s="32"/>
      <c r="D1442" s="138" t="s">
        <v>214</v>
      </c>
      <c r="F1442" s="139" t="s">
        <v>2867</v>
      </c>
      <c r="I1442" s="140"/>
      <c r="L1442" s="32"/>
      <c r="M1442" s="141"/>
      <c r="T1442" s="53"/>
      <c r="AT1442" s="17" t="s">
        <v>214</v>
      </c>
      <c r="AU1442" s="17" t="s">
        <v>190</v>
      </c>
    </row>
    <row r="1443" spans="2:65" s="13" customFormat="1" ht="11.25" x14ac:dyDescent="0.2">
      <c r="B1443" s="159"/>
      <c r="D1443" s="138" t="s">
        <v>330</v>
      </c>
      <c r="E1443" s="160" t="s">
        <v>19</v>
      </c>
      <c r="F1443" s="161" t="s">
        <v>2851</v>
      </c>
      <c r="H1443" s="162">
        <v>666.149</v>
      </c>
      <c r="I1443" s="163"/>
      <c r="L1443" s="159"/>
      <c r="M1443" s="164"/>
      <c r="T1443" s="165"/>
      <c r="AT1443" s="160" t="s">
        <v>330</v>
      </c>
      <c r="AU1443" s="160" t="s">
        <v>190</v>
      </c>
      <c r="AV1443" s="13" t="s">
        <v>79</v>
      </c>
      <c r="AW1443" s="13" t="s">
        <v>31</v>
      </c>
      <c r="AX1443" s="13" t="s">
        <v>69</v>
      </c>
      <c r="AY1443" s="160" t="s">
        <v>181</v>
      </c>
    </row>
    <row r="1444" spans="2:65" s="14" customFormat="1" ht="11.25" x14ac:dyDescent="0.2">
      <c r="B1444" s="166"/>
      <c r="D1444" s="138" t="s">
        <v>330</v>
      </c>
      <c r="E1444" s="167" t="s">
        <v>19</v>
      </c>
      <c r="F1444" s="168" t="s">
        <v>333</v>
      </c>
      <c r="H1444" s="169">
        <v>666.149</v>
      </c>
      <c r="I1444" s="170"/>
      <c r="L1444" s="166"/>
      <c r="M1444" s="171"/>
      <c r="T1444" s="172"/>
      <c r="AT1444" s="167" t="s">
        <v>330</v>
      </c>
      <c r="AU1444" s="167" t="s">
        <v>190</v>
      </c>
      <c r="AV1444" s="14" t="s">
        <v>187</v>
      </c>
      <c r="AW1444" s="14" t="s">
        <v>31</v>
      </c>
      <c r="AX1444" s="14" t="s">
        <v>77</v>
      </c>
      <c r="AY1444" s="167" t="s">
        <v>181</v>
      </c>
    </row>
    <row r="1445" spans="2:65" s="1" customFormat="1" ht="16.5" customHeight="1" x14ac:dyDescent="0.2">
      <c r="B1445" s="32"/>
      <c r="C1445" s="125" t="s">
        <v>971</v>
      </c>
      <c r="D1445" s="125" t="s">
        <v>182</v>
      </c>
      <c r="E1445" s="126" t="s">
        <v>2868</v>
      </c>
      <c r="F1445" s="127" t="s">
        <v>2869</v>
      </c>
      <c r="G1445" s="128" t="s">
        <v>510</v>
      </c>
      <c r="H1445" s="129">
        <v>579.26</v>
      </c>
      <c r="I1445" s="130"/>
      <c r="J1445" s="131">
        <f>ROUND(I1445*H1445,2)</f>
        <v>0</v>
      </c>
      <c r="K1445" s="127" t="s">
        <v>327</v>
      </c>
      <c r="L1445" s="32"/>
      <c r="M1445" s="132" t="s">
        <v>19</v>
      </c>
      <c r="N1445" s="133" t="s">
        <v>40</v>
      </c>
      <c r="P1445" s="134">
        <f>O1445*H1445</f>
        <v>0</v>
      </c>
      <c r="Q1445" s="134">
        <v>0</v>
      </c>
      <c r="R1445" s="134">
        <f>Q1445*H1445</f>
        <v>0</v>
      </c>
      <c r="S1445" s="134">
        <v>0</v>
      </c>
      <c r="T1445" s="135">
        <f>S1445*H1445</f>
        <v>0</v>
      </c>
      <c r="AR1445" s="136" t="s">
        <v>187</v>
      </c>
      <c r="AT1445" s="136" t="s">
        <v>182</v>
      </c>
      <c r="AU1445" s="136" t="s">
        <v>190</v>
      </c>
      <c r="AY1445" s="17" t="s">
        <v>181</v>
      </c>
      <c r="BE1445" s="137">
        <f>IF(N1445="základní",J1445,0)</f>
        <v>0</v>
      </c>
      <c r="BF1445" s="137">
        <f>IF(N1445="snížená",J1445,0)</f>
        <v>0</v>
      </c>
      <c r="BG1445" s="137">
        <f>IF(N1445="zákl. přenesená",J1445,0)</f>
        <v>0</v>
      </c>
      <c r="BH1445" s="137">
        <f>IF(N1445="sníž. přenesená",J1445,0)</f>
        <v>0</v>
      </c>
      <c r="BI1445" s="137">
        <f>IF(N1445="nulová",J1445,0)</f>
        <v>0</v>
      </c>
      <c r="BJ1445" s="17" t="s">
        <v>77</v>
      </c>
      <c r="BK1445" s="137">
        <f>ROUND(I1445*H1445,2)</f>
        <v>0</v>
      </c>
      <c r="BL1445" s="17" t="s">
        <v>187</v>
      </c>
      <c r="BM1445" s="136" t="s">
        <v>2870</v>
      </c>
    </row>
    <row r="1446" spans="2:65" s="1" customFormat="1" ht="11.25" x14ac:dyDescent="0.2">
      <c r="B1446" s="32"/>
      <c r="D1446" s="151" t="s">
        <v>328</v>
      </c>
      <c r="F1446" s="152" t="s">
        <v>2871</v>
      </c>
      <c r="I1446" s="140"/>
      <c r="L1446" s="32"/>
      <c r="M1446" s="141"/>
      <c r="T1446" s="53"/>
      <c r="AT1446" s="17" t="s">
        <v>328</v>
      </c>
      <c r="AU1446" s="17" t="s">
        <v>190</v>
      </c>
    </row>
    <row r="1447" spans="2:65" s="12" customFormat="1" ht="11.25" x14ac:dyDescent="0.2">
      <c r="B1447" s="153"/>
      <c r="D1447" s="138" t="s">
        <v>330</v>
      </c>
      <c r="E1447" s="154" t="s">
        <v>19</v>
      </c>
      <c r="F1447" s="155" t="s">
        <v>2872</v>
      </c>
      <c r="H1447" s="154" t="s">
        <v>19</v>
      </c>
      <c r="I1447" s="156"/>
      <c r="L1447" s="153"/>
      <c r="M1447" s="157"/>
      <c r="T1447" s="158"/>
      <c r="AT1447" s="154" t="s">
        <v>330</v>
      </c>
      <c r="AU1447" s="154" t="s">
        <v>190</v>
      </c>
      <c r="AV1447" s="12" t="s">
        <v>77</v>
      </c>
      <c r="AW1447" s="12" t="s">
        <v>31</v>
      </c>
      <c r="AX1447" s="12" t="s">
        <v>69</v>
      </c>
      <c r="AY1447" s="154" t="s">
        <v>181</v>
      </c>
    </row>
    <row r="1448" spans="2:65" s="12" customFormat="1" ht="11.25" x14ac:dyDescent="0.2">
      <c r="B1448" s="153"/>
      <c r="D1448" s="138" t="s">
        <v>330</v>
      </c>
      <c r="E1448" s="154" t="s">
        <v>19</v>
      </c>
      <c r="F1448" s="155" t="s">
        <v>2873</v>
      </c>
      <c r="H1448" s="154" t="s">
        <v>19</v>
      </c>
      <c r="I1448" s="156"/>
      <c r="L1448" s="153"/>
      <c r="M1448" s="157"/>
      <c r="T1448" s="158"/>
      <c r="AT1448" s="154" t="s">
        <v>330</v>
      </c>
      <c r="AU1448" s="154" t="s">
        <v>190</v>
      </c>
      <c r="AV1448" s="12" t="s">
        <v>77</v>
      </c>
      <c r="AW1448" s="12" t="s">
        <v>31</v>
      </c>
      <c r="AX1448" s="12" t="s">
        <v>69</v>
      </c>
      <c r="AY1448" s="154" t="s">
        <v>181</v>
      </c>
    </row>
    <row r="1449" spans="2:65" s="13" customFormat="1" ht="11.25" x14ac:dyDescent="0.2">
      <c r="B1449" s="159"/>
      <c r="D1449" s="138" t="s">
        <v>330</v>
      </c>
      <c r="E1449" s="160" t="s">
        <v>19</v>
      </c>
      <c r="F1449" s="161" t="s">
        <v>2820</v>
      </c>
      <c r="H1449" s="162">
        <v>579.26</v>
      </c>
      <c r="I1449" s="163"/>
      <c r="L1449" s="159"/>
      <c r="M1449" s="164"/>
      <c r="T1449" s="165"/>
      <c r="AT1449" s="160" t="s">
        <v>330</v>
      </c>
      <c r="AU1449" s="160" t="s">
        <v>190</v>
      </c>
      <c r="AV1449" s="13" t="s">
        <v>79</v>
      </c>
      <c r="AW1449" s="13" t="s">
        <v>31</v>
      </c>
      <c r="AX1449" s="13" t="s">
        <v>69</v>
      </c>
      <c r="AY1449" s="160" t="s">
        <v>181</v>
      </c>
    </row>
    <row r="1450" spans="2:65" s="14" customFormat="1" ht="11.25" x14ac:dyDescent="0.2">
      <c r="B1450" s="166"/>
      <c r="D1450" s="138" t="s">
        <v>330</v>
      </c>
      <c r="E1450" s="167" t="s">
        <v>19</v>
      </c>
      <c r="F1450" s="168" t="s">
        <v>333</v>
      </c>
      <c r="H1450" s="169">
        <v>579.26</v>
      </c>
      <c r="I1450" s="170"/>
      <c r="L1450" s="166"/>
      <c r="M1450" s="171"/>
      <c r="T1450" s="172"/>
      <c r="AT1450" s="167" t="s">
        <v>330</v>
      </c>
      <c r="AU1450" s="167" t="s">
        <v>190</v>
      </c>
      <c r="AV1450" s="14" t="s">
        <v>187</v>
      </c>
      <c r="AW1450" s="14" t="s">
        <v>31</v>
      </c>
      <c r="AX1450" s="14" t="s">
        <v>77</v>
      </c>
      <c r="AY1450" s="167" t="s">
        <v>181</v>
      </c>
    </row>
    <row r="1451" spans="2:65" s="1" customFormat="1" ht="16.5" customHeight="1" x14ac:dyDescent="0.2">
      <c r="B1451" s="32"/>
      <c r="C1451" s="176" t="s">
        <v>2874</v>
      </c>
      <c r="D1451" s="176" t="s">
        <v>1794</v>
      </c>
      <c r="E1451" s="177" t="s">
        <v>2875</v>
      </c>
      <c r="F1451" s="178" t="s">
        <v>2876</v>
      </c>
      <c r="G1451" s="179" t="s">
        <v>510</v>
      </c>
      <c r="H1451" s="180">
        <v>666.149</v>
      </c>
      <c r="I1451" s="181"/>
      <c r="J1451" s="182">
        <f>ROUND(I1451*H1451,2)</f>
        <v>0</v>
      </c>
      <c r="K1451" s="178" t="s">
        <v>186</v>
      </c>
      <c r="L1451" s="183"/>
      <c r="M1451" s="184" t="s">
        <v>19</v>
      </c>
      <c r="N1451" s="185" t="s">
        <v>40</v>
      </c>
      <c r="P1451" s="134">
        <f>O1451*H1451</f>
        <v>0</v>
      </c>
      <c r="Q1451" s="134">
        <v>0</v>
      </c>
      <c r="R1451" s="134">
        <f>Q1451*H1451</f>
        <v>0</v>
      </c>
      <c r="S1451" s="134">
        <v>0</v>
      </c>
      <c r="T1451" s="135">
        <f>S1451*H1451</f>
        <v>0</v>
      </c>
      <c r="AR1451" s="136" t="s">
        <v>196</v>
      </c>
      <c r="AT1451" s="136" t="s">
        <v>1794</v>
      </c>
      <c r="AU1451" s="136" t="s">
        <v>190</v>
      </c>
      <c r="AY1451" s="17" t="s">
        <v>181</v>
      </c>
      <c r="BE1451" s="137">
        <f>IF(N1451="základní",J1451,0)</f>
        <v>0</v>
      </c>
      <c r="BF1451" s="137">
        <f>IF(N1451="snížená",J1451,0)</f>
        <v>0</v>
      </c>
      <c r="BG1451" s="137">
        <f>IF(N1451="zákl. přenesená",J1451,0)</f>
        <v>0</v>
      </c>
      <c r="BH1451" s="137">
        <f>IF(N1451="sníž. přenesená",J1451,0)</f>
        <v>0</v>
      </c>
      <c r="BI1451" s="137">
        <f>IF(N1451="nulová",J1451,0)</f>
        <v>0</v>
      </c>
      <c r="BJ1451" s="17" t="s">
        <v>77</v>
      </c>
      <c r="BK1451" s="137">
        <f>ROUND(I1451*H1451,2)</f>
        <v>0</v>
      </c>
      <c r="BL1451" s="17" t="s">
        <v>187</v>
      </c>
      <c r="BM1451" s="136" t="s">
        <v>2877</v>
      </c>
    </row>
    <row r="1452" spans="2:65" s="12" customFormat="1" ht="11.25" x14ac:dyDescent="0.2">
      <c r="B1452" s="153"/>
      <c r="D1452" s="138" t="s">
        <v>330</v>
      </c>
      <c r="E1452" s="154" t="s">
        <v>19</v>
      </c>
      <c r="F1452" s="155" t="s">
        <v>2878</v>
      </c>
      <c r="H1452" s="154" t="s">
        <v>19</v>
      </c>
      <c r="I1452" s="156"/>
      <c r="L1452" s="153"/>
      <c r="M1452" s="157"/>
      <c r="T1452" s="158"/>
      <c r="AT1452" s="154" t="s">
        <v>330</v>
      </c>
      <c r="AU1452" s="154" t="s">
        <v>190</v>
      </c>
      <c r="AV1452" s="12" t="s">
        <v>77</v>
      </c>
      <c r="AW1452" s="12" t="s">
        <v>31</v>
      </c>
      <c r="AX1452" s="12" t="s">
        <v>69</v>
      </c>
      <c r="AY1452" s="154" t="s">
        <v>181</v>
      </c>
    </row>
    <row r="1453" spans="2:65" s="13" customFormat="1" ht="11.25" x14ac:dyDescent="0.2">
      <c r="B1453" s="159"/>
      <c r="D1453" s="138" t="s">
        <v>330</v>
      </c>
      <c r="E1453" s="160" t="s">
        <v>19</v>
      </c>
      <c r="F1453" s="161" t="s">
        <v>2851</v>
      </c>
      <c r="H1453" s="162">
        <v>666.149</v>
      </c>
      <c r="I1453" s="163"/>
      <c r="L1453" s="159"/>
      <c r="M1453" s="164"/>
      <c r="T1453" s="165"/>
      <c r="AT1453" s="160" t="s">
        <v>330</v>
      </c>
      <c r="AU1453" s="160" t="s">
        <v>190</v>
      </c>
      <c r="AV1453" s="13" t="s">
        <v>79</v>
      </c>
      <c r="AW1453" s="13" t="s">
        <v>31</v>
      </c>
      <c r="AX1453" s="13" t="s">
        <v>69</v>
      </c>
      <c r="AY1453" s="160" t="s">
        <v>181</v>
      </c>
    </row>
    <row r="1454" spans="2:65" s="14" customFormat="1" ht="11.25" x14ac:dyDescent="0.2">
      <c r="B1454" s="166"/>
      <c r="D1454" s="138" t="s">
        <v>330</v>
      </c>
      <c r="E1454" s="167" t="s">
        <v>19</v>
      </c>
      <c r="F1454" s="168" t="s">
        <v>333</v>
      </c>
      <c r="H1454" s="169">
        <v>666.149</v>
      </c>
      <c r="I1454" s="170"/>
      <c r="L1454" s="166"/>
      <c r="M1454" s="171"/>
      <c r="T1454" s="172"/>
      <c r="AT1454" s="167" t="s">
        <v>330</v>
      </c>
      <c r="AU1454" s="167" t="s">
        <v>190</v>
      </c>
      <c r="AV1454" s="14" t="s">
        <v>187</v>
      </c>
      <c r="AW1454" s="14" t="s">
        <v>31</v>
      </c>
      <c r="AX1454" s="14" t="s">
        <v>77</v>
      </c>
      <c r="AY1454" s="167" t="s">
        <v>181</v>
      </c>
    </row>
    <row r="1455" spans="2:65" s="1" customFormat="1" ht="16.5" customHeight="1" x14ac:dyDescent="0.2">
      <c r="B1455" s="32"/>
      <c r="C1455" s="125" t="s">
        <v>978</v>
      </c>
      <c r="D1455" s="125" t="s">
        <v>182</v>
      </c>
      <c r="E1455" s="126" t="s">
        <v>2879</v>
      </c>
      <c r="F1455" s="127" t="s">
        <v>2880</v>
      </c>
      <c r="G1455" s="128" t="s">
        <v>510</v>
      </c>
      <c r="H1455" s="129">
        <v>579.26</v>
      </c>
      <c r="I1455" s="130"/>
      <c r="J1455" s="131">
        <f>ROUND(I1455*H1455,2)</f>
        <v>0</v>
      </c>
      <c r="K1455" s="127" t="s">
        <v>186</v>
      </c>
      <c r="L1455" s="32"/>
      <c r="M1455" s="132" t="s">
        <v>19</v>
      </c>
      <c r="N1455" s="133" t="s">
        <v>40</v>
      </c>
      <c r="P1455" s="134">
        <f>O1455*H1455</f>
        <v>0</v>
      </c>
      <c r="Q1455" s="134">
        <v>0</v>
      </c>
      <c r="R1455" s="134">
        <f>Q1455*H1455</f>
        <v>0</v>
      </c>
      <c r="S1455" s="134">
        <v>0</v>
      </c>
      <c r="T1455" s="135">
        <f>S1455*H1455</f>
        <v>0</v>
      </c>
      <c r="AR1455" s="136" t="s">
        <v>187</v>
      </c>
      <c r="AT1455" s="136" t="s">
        <v>182</v>
      </c>
      <c r="AU1455" s="136" t="s">
        <v>190</v>
      </c>
      <c r="AY1455" s="17" t="s">
        <v>181</v>
      </c>
      <c r="BE1455" s="137">
        <f>IF(N1455="základní",J1455,0)</f>
        <v>0</v>
      </c>
      <c r="BF1455" s="137">
        <f>IF(N1455="snížená",J1455,0)</f>
        <v>0</v>
      </c>
      <c r="BG1455" s="137">
        <f>IF(N1455="zákl. přenesená",J1455,0)</f>
        <v>0</v>
      </c>
      <c r="BH1455" s="137">
        <f>IF(N1455="sníž. přenesená",J1455,0)</f>
        <v>0</v>
      </c>
      <c r="BI1455" s="137">
        <f>IF(N1455="nulová",J1455,0)</f>
        <v>0</v>
      </c>
      <c r="BJ1455" s="17" t="s">
        <v>77</v>
      </c>
      <c r="BK1455" s="137">
        <f>ROUND(I1455*H1455,2)</f>
        <v>0</v>
      </c>
      <c r="BL1455" s="17" t="s">
        <v>187</v>
      </c>
      <c r="BM1455" s="136" t="s">
        <v>2881</v>
      </c>
    </row>
    <row r="1456" spans="2:65" s="12" customFormat="1" ht="11.25" x14ac:dyDescent="0.2">
      <c r="B1456" s="153"/>
      <c r="D1456" s="138" t="s">
        <v>330</v>
      </c>
      <c r="E1456" s="154" t="s">
        <v>19</v>
      </c>
      <c r="F1456" s="155" t="s">
        <v>2882</v>
      </c>
      <c r="H1456" s="154" t="s">
        <v>19</v>
      </c>
      <c r="I1456" s="156"/>
      <c r="L1456" s="153"/>
      <c r="M1456" s="157"/>
      <c r="T1456" s="158"/>
      <c r="AT1456" s="154" t="s">
        <v>330</v>
      </c>
      <c r="AU1456" s="154" t="s">
        <v>190</v>
      </c>
      <c r="AV1456" s="12" t="s">
        <v>77</v>
      </c>
      <c r="AW1456" s="12" t="s">
        <v>31</v>
      </c>
      <c r="AX1456" s="12" t="s">
        <v>69</v>
      </c>
      <c r="AY1456" s="154" t="s">
        <v>181</v>
      </c>
    </row>
    <row r="1457" spans="2:65" s="12" customFormat="1" ht="11.25" x14ac:dyDescent="0.2">
      <c r="B1457" s="153"/>
      <c r="D1457" s="138" t="s">
        <v>330</v>
      </c>
      <c r="E1457" s="154" t="s">
        <v>19</v>
      </c>
      <c r="F1457" s="155" t="s">
        <v>2883</v>
      </c>
      <c r="H1457" s="154" t="s">
        <v>19</v>
      </c>
      <c r="I1457" s="156"/>
      <c r="L1457" s="153"/>
      <c r="M1457" s="157"/>
      <c r="T1457" s="158"/>
      <c r="AT1457" s="154" t="s">
        <v>330</v>
      </c>
      <c r="AU1457" s="154" t="s">
        <v>190</v>
      </c>
      <c r="AV1457" s="12" t="s">
        <v>77</v>
      </c>
      <c r="AW1457" s="12" t="s">
        <v>31</v>
      </c>
      <c r="AX1457" s="12" t="s">
        <v>69</v>
      </c>
      <c r="AY1457" s="154" t="s">
        <v>181</v>
      </c>
    </row>
    <row r="1458" spans="2:65" s="13" customFormat="1" ht="11.25" x14ac:dyDescent="0.2">
      <c r="B1458" s="159"/>
      <c r="D1458" s="138" t="s">
        <v>330</v>
      </c>
      <c r="E1458" s="160" t="s">
        <v>19</v>
      </c>
      <c r="F1458" s="161" t="s">
        <v>2820</v>
      </c>
      <c r="H1458" s="162">
        <v>579.26</v>
      </c>
      <c r="I1458" s="163"/>
      <c r="L1458" s="159"/>
      <c r="M1458" s="164"/>
      <c r="T1458" s="165"/>
      <c r="AT1458" s="160" t="s">
        <v>330</v>
      </c>
      <c r="AU1458" s="160" t="s">
        <v>190</v>
      </c>
      <c r="AV1458" s="13" t="s">
        <v>79</v>
      </c>
      <c r="AW1458" s="13" t="s">
        <v>31</v>
      </c>
      <c r="AX1458" s="13" t="s">
        <v>69</v>
      </c>
      <c r="AY1458" s="160" t="s">
        <v>181</v>
      </c>
    </row>
    <row r="1459" spans="2:65" s="14" customFormat="1" ht="11.25" x14ac:dyDescent="0.2">
      <c r="B1459" s="166"/>
      <c r="D1459" s="138" t="s">
        <v>330</v>
      </c>
      <c r="E1459" s="167" t="s">
        <v>19</v>
      </c>
      <c r="F1459" s="168" t="s">
        <v>333</v>
      </c>
      <c r="H1459" s="169">
        <v>579.26</v>
      </c>
      <c r="I1459" s="170"/>
      <c r="L1459" s="166"/>
      <c r="M1459" s="171"/>
      <c r="T1459" s="172"/>
      <c r="AT1459" s="167" t="s">
        <v>330</v>
      </c>
      <c r="AU1459" s="167" t="s">
        <v>190</v>
      </c>
      <c r="AV1459" s="14" t="s">
        <v>187</v>
      </c>
      <c r="AW1459" s="14" t="s">
        <v>31</v>
      </c>
      <c r="AX1459" s="14" t="s">
        <v>77</v>
      </c>
      <c r="AY1459" s="167" t="s">
        <v>181</v>
      </c>
    </row>
    <row r="1460" spans="2:65" s="1" customFormat="1" ht="16.5" customHeight="1" x14ac:dyDescent="0.2">
      <c r="B1460" s="32"/>
      <c r="C1460" s="176" t="s">
        <v>1015</v>
      </c>
      <c r="D1460" s="176" t="s">
        <v>1794</v>
      </c>
      <c r="E1460" s="177" t="s">
        <v>2884</v>
      </c>
      <c r="F1460" s="178" t="s">
        <v>2885</v>
      </c>
      <c r="G1460" s="179" t="s">
        <v>326</v>
      </c>
      <c r="H1460" s="180">
        <v>114.69347999999999</v>
      </c>
      <c r="I1460" s="181"/>
      <c r="J1460" s="182">
        <f>ROUND(I1460*H1460,2)</f>
        <v>0</v>
      </c>
      <c r="K1460" s="178" t="s">
        <v>186</v>
      </c>
      <c r="L1460" s="183"/>
      <c r="M1460" s="184" t="s">
        <v>19</v>
      </c>
      <c r="N1460" s="185" t="s">
        <v>40</v>
      </c>
      <c r="P1460" s="134">
        <f>O1460*H1460</f>
        <v>0</v>
      </c>
      <c r="Q1460" s="134">
        <v>0</v>
      </c>
      <c r="R1460" s="134">
        <f>Q1460*H1460</f>
        <v>0</v>
      </c>
      <c r="S1460" s="134">
        <v>0</v>
      </c>
      <c r="T1460" s="135">
        <f>S1460*H1460</f>
        <v>0</v>
      </c>
      <c r="AR1460" s="136" t="s">
        <v>196</v>
      </c>
      <c r="AT1460" s="136" t="s">
        <v>1794</v>
      </c>
      <c r="AU1460" s="136" t="s">
        <v>190</v>
      </c>
      <c r="AY1460" s="17" t="s">
        <v>181</v>
      </c>
      <c r="BE1460" s="137">
        <f>IF(N1460="základní",J1460,0)</f>
        <v>0</v>
      </c>
      <c r="BF1460" s="137">
        <f>IF(N1460="snížená",J1460,0)</f>
        <v>0</v>
      </c>
      <c r="BG1460" s="137">
        <f>IF(N1460="zákl. přenesená",J1460,0)</f>
        <v>0</v>
      </c>
      <c r="BH1460" s="137">
        <f>IF(N1460="sníž. přenesená",J1460,0)</f>
        <v>0</v>
      </c>
      <c r="BI1460" s="137">
        <f>IF(N1460="nulová",J1460,0)</f>
        <v>0</v>
      </c>
      <c r="BJ1460" s="17" t="s">
        <v>77</v>
      </c>
      <c r="BK1460" s="137">
        <f>ROUND(I1460*H1460,2)</f>
        <v>0</v>
      </c>
      <c r="BL1460" s="17" t="s">
        <v>187</v>
      </c>
      <c r="BM1460" s="136" t="s">
        <v>2886</v>
      </c>
    </row>
    <row r="1461" spans="2:65" s="1" customFormat="1" ht="19.5" x14ac:dyDescent="0.2">
      <c r="B1461" s="32"/>
      <c r="D1461" s="138" t="s">
        <v>214</v>
      </c>
      <c r="F1461" s="139" t="s">
        <v>2887</v>
      </c>
      <c r="I1461" s="140"/>
      <c r="L1461" s="32"/>
      <c r="M1461" s="141"/>
      <c r="T1461" s="53"/>
      <c r="AT1461" s="17" t="s">
        <v>214</v>
      </c>
      <c r="AU1461" s="17" t="s">
        <v>190</v>
      </c>
    </row>
    <row r="1462" spans="2:65" s="12" customFormat="1" ht="11.25" x14ac:dyDescent="0.2">
      <c r="B1462" s="153"/>
      <c r="D1462" s="138" t="s">
        <v>330</v>
      </c>
      <c r="E1462" s="154" t="s">
        <v>19</v>
      </c>
      <c r="F1462" s="155" t="s">
        <v>2888</v>
      </c>
      <c r="H1462" s="154" t="s">
        <v>19</v>
      </c>
      <c r="I1462" s="156"/>
      <c r="L1462" s="153"/>
      <c r="M1462" s="157"/>
      <c r="T1462" s="158"/>
      <c r="AT1462" s="154" t="s">
        <v>330</v>
      </c>
      <c r="AU1462" s="154" t="s">
        <v>190</v>
      </c>
      <c r="AV1462" s="12" t="s">
        <v>77</v>
      </c>
      <c r="AW1462" s="12" t="s">
        <v>31</v>
      </c>
      <c r="AX1462" s="12" t="s">
        <v>69</v>
      </c>
      <c r="AY1462" s="154" t="s">
        <v>181</v>
      </c>
    </row>
    <row r="1463" spans="2:65" s="13" customFormat="1" ht="11.25" x14ac:dyDescent="0.2">
      <c r="B1463" s="159"/>
      <c r="D1463" s="138" t="s">
        <v>330</v>
      </c>
      <c r="E1463" s="160" t="s">
        <v>19</v>
      </c>
      <c r="F1463" s="161" t="s">
        <v>2889</v>
      </c>
      <c r="H1463" s="162">
        <v>114.69347999999999</v>
      </c>
      <c r="I1463" s="163"/>
      <c r="L1463" s="159"/>
      <c r="M1463" s="164"/>
      <c r="T1463" s="165"/>
      <c r="AT1463" s="160" t="s">
        <v>330</v>
      </c>
      <c r="AU1463" s="160" t="s">
        <v>190</v>
      </c>
      <c r="AV1463" s="13" t="s">
        <v>79</v>
      </c>
      <c r="AW1463" s="13" t="s">
        <v>31</v>
      </c>
      <c r="AX1463" s="13" t="s">
        <v>69</v>
      </c>
      <c r="AY1463" s="160" t="s">
        <v>181</v>
      </c>
    </row>
    <row r="1464" spans="2:65" s="14" customFormat="1" ht="11.25" x14ac:dyDescent="0.2">
      <c r="B1464" s="166"/>
      <c r="D1464" s="138" t="s">
        <v>330</v>
      </c>
      <c r="E1464" s="167" t="s">
        <v>19</v>
      </c>
      <c r="F1464" s="168" t="s">
        <v>333</v>
      </c>
      <c r="H1464" s="169">
        <v>114.69347999999999</v>
      </c>
      <c r="I1464" s="170"/>
      <c r="L1464" s="166"/>
      <c r="M1464" s="171"/>
      <c r="T1464" s="172"/>
      <c r="AT1464" s="167" t="s">
        <v>330</v>
      </c>
      <c r="AU1464" s="167" t="s">
        <v>190</v>
      </c>
      <c r="AV1464" s="14" t="s">
        <v>187</v>
      </c>
      <c r="AW1464" s="14" t="s">
        <v>31</v>
      </c>
      <c r="AX1464" s="14" t="s">
        <v>77</v>
      </c>
      <c r="AY1464" s="167" t="s">
        <v>181</v>
      </c>
    </row>
    <row r="1465" spans="2:65" s="1" customFormat="1" ht="16.5" customHeight="1" x14ac:dyDescent="0.2">
      <c r="B1465" s="32"/>
      <c r="C1465" s="125" t="s">
        <v>984</v>
      </c>
      <c r="D1465" s="125" t="s">
        <v>182</v>
      </c>
      <c r="E1465" s="126" t="s">
        <v>2890</v>
      </c>
      <c r="F1465" s="127" t="s">
        <v>2891</v>
      </c>
      <c r="G1465" s="128" t="s">
        <v>510</v>
      </c>
      <c r="H1465" s="129">
        <v>579.26</v>
      </c>
      <c r="I1465" s="130"/>
      <c r="J1465" s="131">
        <f>ROUND(I1465*H1465,2)</f>
        <v>0</v>
      </c>
      <c r="K1465" s="127" t="s">
        <v>186</v>
      </c>
      <c r="L1465" s="32"/>
      <c r="M1465" s="132" t="s">
        <v>19</v>
      </c>
      <c r="N1465" s="133" t="s">
        <v>40</v>
      </c>
      <c r="P1465" s="134">
        <f>O1465*H1465</f>
        <v>0</v>
      </c>
      <c r="Q1465" s="134">
        <v>0</v>
      </c>
      <c r="R1465" s="134">
        <f>Q1465*H1465</f>
        <v>0</v>
      </c>
      <c r="S1465" s="134">
        <v>0</v>
      </c>
      <c r="T1465" s="135">
        <f>S1465*H1465</f>
        <v>0</v>
      </c>
      <c r="AR1465" s="136" t="s">
        <v>187</v>
      </c>
      <c r="AT1465" s="136" t="s">
        <v>182</v>
      </c>
      <c r="AU1465" s="136" t="s">
        <v>190</v>
      </c>
      <c r="AY1465" s="17" t="s">
        <v>181</v>
      </c>
      <c r="BE1465" s="137">
        <f>IF(N1465="základní",J1465,0)</f>
        <v>0</v>
      </c>
      <c r="BF1465" s="137">
        <f>IF(N1465="snížená",J1465,0)</f>
        <v>0</v>
      </c>
      <c r="BG1465" s="137">
        <f>IF(N1465="zákl. přenesená",J1465,0)</f>
        <v>0</v>
      </c>
      <c r="BH1465" s="137">
        <f>IF(N1465="sníž. přenesená",J1465,0)</f>
        <v>0</v>
      </c>
      <c r="BI1465" s="137">
        <f>IF(N1465="nulová",J1465,0)</f>
        <v>0</v>
      </c>
      <c r="BJ1465" s="17" t="s">
        <v>77</v>
      </c>
      <c r="BK1465" s="137">
        <f>ROUND(I1465*H1465,2)</f>
        <v>0</v>
      </c>
      <c r="BL1465" s="17" t="s">
        <v>187</v>
      </c>
      <c r="BM1465" s="136" t="s">
        <v>2892</v>
      </c>
    </row>
    <row r="1466" spans="2:65" s="12" customFormat="1" ht="11.25" x14ac:dyDescent="0.2">
      <c r="B1466" s="153"/>
      <c r="D1466" s="138" t="s">
        <v>330</v>
      </c>
      <c r="E1466" s="154" t="s">
        <v>19</v>
      </c>
      <c r="F1466" s="155" t="s">
        <v>2893</v>
      </c>
      <c r="H1466" s="154" t="s">
        <v>19</v>
      </c>
      <c r="I1466" s="156"/>
      <c r="L1466" s="153"/>
      <c r="M1466" s="157"/>
      <c r="T1466" s="158"/>
      <c r="AT1466" s="154" t="s">
        <v>330</v>
      </c>
      <c r="AU1466" s="154" t="s">
        <v>190</v>
      </c>
      <c r="AV1466" s="12" t="s">
        <v>77</v>
      </c>
      <c r="AW1466" s="12" t="s">
        <v>31</v>
      </c>
      <c r="AX1466" s="12" t="s">
        <v>69</v>
      </c>
      <c r="AY1466" s="154" t="s">
        <v>181</v>
      </c>
    </row>
    <row r="1467" spans="2:65" s="12" customFormat="1" ht="22.5" x14ac:dyDescent="0.2">
      <c r="B1467" s="153"/>
      <c r="D1467" s="138" t="s">
        <v>330</v>
      </c>
      <c r="E1467" s="154" t="s">
        <v>19</v>
      </c>
      <c r="F1467" s="155" t="s">
        <v>2894</v>
      </c>
      <c r="H1467" s="154" t="s">
        <v>19</v>
      </c>
      <c r="I1467" s="156"/>
      <c r="L1467" s="153"/>
      <c r="M1467" s="157"/>
      <c r="T1467" s="158"/>
      <c r="AT1467" s="154" t="s">
        <v>330</v>
      </c>
      <c r="AU1467" s="154" t="s">
        <v>190</v>
      </c>
      <c r="AV1467" s="12" t="s">
        <v>77</v>
      </c>
      <c r="AW1467" s="12" t="s">
        <v>31</v>
      </c>
      <c r="AX1467" s="12" t="s">
        <v>69</v>
      </c>
      <c r="AY1467" s="154" t="s">
        <v>181</v>
      </c>
    </row>
    <row r="1468" spans="2:65" s="13" customFormat="1" ht="11.25" x14ac:dyDescent="0.2">
      <c r="B1468" s="159"/>
      <c r="D1468" s="138" t="s">
        <v>330</v>
      </c>
      <c r="E1468" s="160" t="s">
        <v>19</v>
      </c>
      <c r="F1468" s="161" t="s">
        <v>2820</v>
      </c>
      <c r="H1468" s="162">
        <v>579.26</v>
      </c>
      <c r="I1468" s="163"/>
      <c r="L1468" s="159"/>
      <c r="M1468" s="164"/>
      <c r="T1468" s="165"/>
      <c r="AT1468" s="160" t="s">
        <v>330</v>
      </c>
      <c r="AU1468" s="160" t="s">
        <v>190</v>
      </c>
      <c r="AV1468" s="13" t="s">
        <v>79</v>
      </c>
      <c r="AW1468" s="13" t="s">
        <v>31</v>
      </c>
      <c r="AX1468" s="13" t="s">
        <v>69</v>
      </c>
      <c r="AY1468" s="160" t="s">
        <v>181</v>
      </c>
    </row>
    <row r="1469" spans="2:65" s="14" customFormat="1" ht="11.25" x14ac:dyDescent="0.2">
      <c r="B1469" s="166"/>
      <c r="D1469" s="138" t="s">
        <v>330</v>
      </c>
      <c r="E1469" s="167" t="s">
        <v>19</v>
      </c>
      <c r="F1469" s="168" t="s">
        <v>333</v>
      </c>
      <c r="H1469" s="169">
        <v>579.26</v>
      </c>
      <c r="I1469" s="170"/>
      <c r="L1469" s="166"/>
      <c r="M1469" s="171"/>
      <c r="T1469" s="172"/>
      <c r="AT1469" s="167" t="s">
        <v>330</v>
      </c>
      <c r="AU1469" s="167" t="s">
        <v>190</v>
      </c>
      <c r="AV1469" s="14" t="s">
        <v>187</v>
      </c>
      <c r="AW1469" s="14" t="s">
        <v>31</v>
      </c>
      <c r="AX1469" s="14" t="s">
        <v>77</v>
      </c>
      <c r="AY1469" s="167" t="s">
        <v>181</v>
      </c>
    </row>
    <row r="1470" spans="2:65" s="1" customFormat="1" ht="16.5" customHeight="1" x14ac:dyDescent="0.2">
      <c r="B1470" s="32"/>
      <c r="C1470" s="176" t="s">
        <v>1028</v>
      </c>
      <c r="D1470" s="176" t="s">
        <v>1794</v>
      </c>
      <c r="E1470" s="177" t="s">
        <v>2895</v>
      </c>
      <c r="F1470" s="178" t="s">
        <v>2896</v>
      </c>
      <c r="G1470" s="179" t="s">
        <v>510</v>
      </c>
      <c r="H1470" s="180">
        <v>637.18600000000004</v>
      </c>
      <c r="I1470" s="181"/>
      <c r="J1470" s="182">
        <f>ROUND(I1470*H1470,2)</f>
        <v>0</v>
      </c>
      <c r="K1470" s="178" t="s">
        <v>186</v>
      </c>
      <c r="L1470" s="183"/>
      <c r="M1470" s="184" t="s">
        <v>19</v>
      </c>
      <c r="N1470" s="185" t="s">
        <v>40</v>
      </c>
      <c r="P1470" s="134">
        <f>O1470*H1470</f>
        <v>0</v>
      </c>
      <c r="Q1470" s="134">
        <v>0</v>
      </c>
      <c r="R1470" s="134">
        <f>Q1470*H1470</f>
        <v>0</v>
      </c>
      <c r="S1470" s="134">
        <v>0</v>
      </c>
      <c r="T1470" s="135">
        <f>S1470*H1470</f>
        <v>0</v>
      </c>
      <c r="AR1470" s="136" t="s">
        <v>196</v>
      </c>
      <c r="AT1470" s="136" t="s">
        <v>1794</v>
      </c>
      <c r="AU1470" s="136" t="s">
        <v>190</v>
      </c>
      <c r="AY1470" s="17" t="s">
        <v>181</v>
      </c>
      <c r="BE1470" s="137">
        <f>IF(N1470="základní",J1470,0)</f>
        <v>0</v>
      </c>
      <c r="BF1470" s="137">
        <f>IF(N1470="snížená",J1470,0)</f>
        <v>0</v>
      </c>
      <c r="BG1470" s="137">
        <f>IF(N1470="zákl. přenesená",J1470,0)</f>
        <v>0</v>
      </c>
      <c r="BH1470" s="137">
        <f>IF(N1470="sníž. přenesená",J1470,0)</f>
        <v>0</v>
      </c>
      <c r="BI1470" s="137">
        <f>IF(N1470="nulová",J1470,0)</f>
        <v>0</v>
      </c>
      <c r="BJ1470" s="17" t="s">
        <v>77</v>
      </c>
      <c r="BK1470" s="137">
        <f>ROUND(I1470*H1470,2)</f>
        <v>0</v>
      </c>
      <c r="BL1470" s="17" t="s">
        <v>187</v>
      </c>
      <c r="BM1470" s="136" t="s">
        <v>2897</v>
      </c>
    </row>
    <row r="1471" spans="2:65" s="12" customFormat="1" ht="11.25" x14ac:dyDescent="0.2">
      <c r="B1471" s="153"/>
      <c r="D1471" s="138" t="s">
        <v>330</v>
      </c>
      <c r="E1471" s="154" t="s">
        <v>19</v>
      </c>
      <c r="F1471" s="155" t="s">
        <v>2898</v>
      </c>
      <c r="H1471" s="154" t="s">
        <v>19</v>
      </c>
      <c r="I1471" s="156"/>
      <c r="L1471" s="153"/>
      <c r="M1471" s="157"/>
      <c r="T1471" s="158"/>
      <c r="AT1471" s="154" t="s">
        <v>330</v>
      </c>
      <c r="AU1471" s="154" t="s">
        <v>190</v>
      </c>
      <c r="AV1471" s="12" t="s">
        <v>77</v>
      </c>
      <c r="AW1471" s="12" t="s">
        <v>31</v>
      </c>
      <c r="AX1471" s="12" t="s">
        <v>69</v>
      </c>
      <c r="AY1471" s="154" t="s">
        <v>181</v>
      </c>
    </row>
    <row r="1472" spans="2:65" s="13" customFormat="1" ht="11.25" x14ac:dyDescent="0.2">
      <c r="B1472" s="159"/>
      <c r="D1472" s="138" t="s">
        <v>330</v>
      </c>
      <c r="E1472" s="160" t="s">
        <v>19</v>
      </c>
      <c r="F1472" s="161" t="s">
        <v>2899</v>
      </c>
      <c r="H1472" s="162">
        <v>637.18600000000004</v>
      </c>
      <c r="I1472" s="163"/>
      <c r="L1472" s="159"/>
      <c r="M1472" s="164"/>
      <c r="T1472" s="165"/>
      <c r="AT1472" s="160" t="s">
        <v>330</v>
      </c>
      <c r="AU1472" s="160" t="s">
        <v>190</v>
      </c>
      <c r="AV1472" s="13" t="s">
        <v>79</v>
      </c>
      <c r="AW1472" s="13" t="s">
        <v>31</v>
      </c>
      <c r="AX1472" s="13" t="s">
        <v>69</v>
      </c>
      <c r="AY1472" s="160" t="s">
        <v>181</v>
      </c>
    </row>
    <row r="1473" spans="2:65" s="14" customFormat="1" ht="11.25" x14ac:dyDescent="0.2">
      <c r="B1473" s="166"/>
      <c r="D1473" s="138" t="s">
        <v>330</v>
      </c>
      <c r="E1473" s="167" t="s">
        <v>19</v>
      </c>
      <c r="F1473" s="168" t="s">
        <v>333</v>
      </c>
      <c r="H1473" s="169">
        <v>637.18600000000004</v>
      </c>
      <c r="I1473" s="170"/>
      <c r="L1473" s="166"/>
      <c r="M1473" s="171"/>
      <c r="T1473" s="172"/>
      <c r="AT1473" s="167" t="s">
        <v>330</v>
      </c>
      <c r="AU1473" s="167" t="s">
        <v>190</v>
      </c>
      <c r="AV1473" s="14" t="s">
        <v>187</v>
      </c>
      <c r="AW1473" s="14" t="s">
        <v>31</v>
      </c>
      <c r="AX1473" s="14" t="s">
        <v>77</v>
      </c>
      <c r="AY1473" s="167" t="s">
        <v>181</v>
      </c>
    </row>
    <row r="1474" spans="2:65" s="1" customFormat="1" ht="16.5" customHeight="1" x14ac:dyDescent="0.2">
      <c r="B1474" s="32"/>
      <c r="C1474" s="176" t="s">
        <v>993</v>
      </c>
      <c r="D1474" s="176" t="s">
        <v>1794</v>
      </c>
      <c r="E1474" s="177" t="s">
        <v>2900</v>
      </c>
      <c r="F1474" s="178" t="s">
        <v>2901</v>
      </c>
      <c r="G1474" s="179" t="s">
        <v>510</v>
      </c>
      <c r="H1474" s="180">
        <v>637.18600000000004</v>
      </c>
      <c r="I1474" s="181"/>
      <c r="J1474" s="182">
        <f>ROUND(I1474*H1474,2)</f>
        <v>0</v>
      </c>
      <c r="K1474" s="178" t="s">
        <v>186</v>
      </c>
      <c r="L1474" s="183"/>
      <c r="M1474" s="184" t="s">
        <v>19</v>
      </c>
      <c r="N1474" s="185" t="s">
        <v>40</v>
      </c>
      <c r="P1474" s="134">
        <f>O1474*H1474</f>
        <v>0</v>
      </c>
      <c r="Q1474" s="134">
        <v>0</v>
      </c>
      <c r="R1474" s="134">
        <f>Q1474*H1474</f>
        <v>0</v>
      </c>
      <c r="S1474" s="134">
        <v>0</v>
      </c>
      <c r="T1474" s="135">
        <f>S1474*H1474</f>
        <v>0</v>
      </c>
      <c r="AR1474" s="136" t="s">
        <v>196</v>
      </c>
      <c r="AT1474" s="136" t="s">
        <v>1794</v>
      </c>
      <c r="AU1474" s="136" t="s">
        <v>190</v>
      </c>
      <c r="AY1474" s="17" t="s">
        <v>181</v>
      </c>
      <c r="BE1474" s="137">
        <f>IF(N1474="základní",J1474,0)</f>
        <v>0</v>
      </c>
      <c r="BF1474" s="137">
        <f>IF(N1474="snížená",J1474,0)</f>
        <v>0</v>
      </c>
      <c r="BG1474" s="137">
        <f>IF(N1474="zákl. přenesená",J1474,0)</f>
        <v>0</v>
      </c>
      <c r="BH1474" s="137">
        <f>IF(N1474="sníž. přenesená",J1474,0)</f>
        <v>0</v>
      </c>
      <c r="BI1474" s="137">
        <f>IF(N1474="nulová",J1474,0)</f>
        <v>0</v>
      </c>
      <c r="BJ1474" s="17" t="s">
        <v>77</v>
      </c>
      <c r="BK1474" s="137">
        <f>ROUND(I1474*H1474,2)</f>
        <v>0</v>
      </c>
      <c r="BL1474" s="17" t="s">
        <v>187</v>
      </c>
      <c r="BM1474" s="136" t="s">
        <v>2902</v>
      </c>
    </row>
    <row r="1475" spans="2:65" s="12" customFormat="1" ht="11.25" x14ac:dyDescent="0.2">
      <c r="B1475" s="153"/>
      <c r="D1475" s="138" t="s">
        <v>330</v>
      </c>
      <c r="E1475" s="154" t="s">
        <v>19</v>
      </c>
      <c r="F1475" s="155" t="s">
        <v>2898</v>
      </c>
      <c r="H1475" s="154" t="s">
        <v>19</v>
      </c>
      <c r="I1475" s="156"/>
      <c r="L1475" s="153"/>
      <c r="M1475" s="157"/>
      <c r="T1475" s="158"/>
      <c r="AT1475" s="154" t="s">
        <v>330</v>
      </c>
      <c r="AU1475" s="154" t="s">
        <v>190</v>
      </c>
      <c r="AV1475" s="12" t="s">
        <v>77</v>
      </c>
      <c r="AW1475" s="12" t="s">
        <v>31</v>
      </c>
      <c r="AX1475" s="12" t="s">
        <v>69</v>
      </c>
      <c r="AY1475" s="154" t="s">
        <v>181</v>
      </c>
    </row>
    <row r="1476" spans="2:65" s="13" customFormat="1" ht="11.25" x14ac:dyDescent="0.2">
      <c r="B1476" s="159"/>
      <c r="D1476" s="138" t="s">
        <v>330</v>
      </c>
      <c r="E1476" s="160" t="s">
        <v>19</v>
      </c>
      <c r="F1476" s="161" t="s">
        <v>2899</v>
      </c>
      <c r="H1476" s="162">
        <v>637.18600000000004</v>
      </c>
      <c r="I1476" s="163"/>
      <c r="L1476" s="159"/>
      <c r="M1476" s="164"/>
      <c r="T1476" s="165"/>
      <c r="AT1476" s="160" t="s">
        <v>330</v>
      </c>
      <c r="AU1476" s="160" t="s">
        <v>190</v>
      </c>
      <c r="AV1476" s="13" t="s">
        <v>79</v>
      </c>
      <c r="AW1476" s="13" t="s">
        <v>31</v>
      </c>
      <c r="AX1476" s="13" t="s">
        <v>69</v>
      </c>
      <c r="AY1476" s="160" t="s">
        <v>181</v>
      </c>
    </row>
    <row r="1477" spans="2:65" s="14" customFormat="1" ht="11.25" x14ac:dyDescent="0.2">
      <c r="B1477" s="166"/>
      <c r="D1477" s="138" t="s">
        <v>330</v>
      </c>
      <c r="E1477" s="167" t="s">
        <v>19</v>
      </c>
      <c r="F1477" s="168" t="s">
        <v>333</v>
      </c>
      <c r="H1477" s="169">
        <v>637.18600000000004</v>
      </c>
      <c r="I1477" s="170"/>
      <c r="L1477" s="166"/>
      <c r="M1477" s="171"/>
      <c r="T1477" s="172"/>
      <c r="AT1477" s="167" t="s">
        <v>330</v>
      </c>
      <c r="AU1477" s="167" t="s">
        <v>190</v>
      </c>
      <c r="AV1477" s="14" t="s">
        <v>187</v>
      </c>
      <c r="AW1477" s="14" t="s">
        <v>31</v>
      </c>
      <c r="AX1477" s="14" t="s">
        <v>77</v>
      </c>
      <c r="AY1477" s="167" t="s">
        <v>181</v>
      </c>
    </row>
    <row r="1478" spans="2:65" s="1" customFormat="1" ht="16.5" customHeight="1" x14ac:dyDescent="0.2">
      <c r="B1478" s="32"/>
      <c r="C1478" s="125" t="s">
        <v>1039</v>
      </c>
      <c r="D1478" s="125" t="s">
        <v>182</v>
      </c>
      <c r="E1478" s="126" t="s">
        <v>2860</v>
      </c>
      <c r="F1478" s="127" t="s">
        <v>2861</v>
      </c>
      <c r="G1478" s="128" t="s">
        <v>510</v>
      </c>
      <c r="H1478" s="129">
        <v>579.26</v>
      </c>
      <c r="I1478" s="130"/>
      <c r="J1478" s="131">
        <f>ROUND(I1478*H1478,2)</f>
        <v>0</v>
      </c>
      <c r="K1478" s="127" t="s">
        <v>327</v>
      </c>
      <c r="L1478" s="32"/>
      <c r="M1478" s="132" t="s">
        <v>19</v>
      </c>
      <c r="N1478" s="133" t="s">
        <v>40</v>
      </c>
      <c r="P1478" s="134">
        <f>O1478*H1478</f>
        <v>0</v>
      </c>
      <c r="Q1478" s="134">
        <v>0</v>
      </c>
      <c r="R1478" s="134">
        <f>Q1478*H1478</f>
        <v>0</v>
      </c>
      <c r="S1478" s="134">
        <v>0</v>
      </c>
      <c r="T1478" s="135">
        <f>S1478*H1478</f>
        <v>0</v>
      </c>
      <c r="AR1478" s="136" t="s">
        <v>187</v>
      </c>
      <c r="AT1478" s="136" t="s">
        <v>182</v>
      </c>
      <c r="AU1478" s="136" t="s">
        <v>190</v>
      </c>
      <c r="AY1478" s="17" t="s">
        <v>181</v>
      </c>
      <c r="BE1478" s="137">
        <f>IF(N1478="základní",J1478,0)</f>
        <v>0</v>
      </c>
      <c r="BF1478" s="137">
        <f>IF(N1478="snížená",J1478,0)</f>
        <v>0</v>
      </c>
      <c r="BG1478" s="137">
        <f>IF(N1478="zákl. přenesená",J1478,0)</f>
        <v>0</v>
      </c>
      <c r="BH1478" s="137">
        <f>IF(N1478="sníž. přenesená",J1478,0)</f>
        <v>0</v>
      </c>
      <c r="BI1478" s="137">
        <f>IF(N1478="nulová",J1478,0)</f>
        <v>0</v>
      </c>
      <c r="BJ1478" s="17" t="s">
        <v>77</v>
      </c>
      <c r="BK1478" s="137">
        <f>ROUND(I1478*H1478,2)</f>
        <v>0</v>
      </c>
      <c r="BL1478" s="17" t="s">
        <v>187</v>
      </c>
      <c r="BM1478" s="136" t="s">
        <v>2903</v>
      </c>
    </row>
    <row r="1479" spans="2:65" s="1" customFormat="1" ht="11.25" x14ac:dyDescent="0.2">
      <c r="B1479" s="32"/>
      <c r="D1479" s="151" t="s">
        <v>328</v>
      </c>
      <c r="F1479" s="152" t="s">
        <v>2862</v>
      </c>
      <c r="I1479" s="140"/>
      <c r="L1479" s="32"/>
      <c r="M1479" s="141"/>
      <c r="T1479" s="53"/>
      <c r="AT1479" s="17" t="s">
        <v>328</v>
      </c>
      <c r="AU1479" s="17" t="s">
        <v>190</v>
      </c>
    </row>
    <row r="1480" spans="2:65" s="12" customFormat="1" ht="11.25" x14ac:dyDescent="0.2">
      <c r="B1480" s="153"/>
      <c r="D1480" s="138" t="s">
        <v>330</v>
      </c>
      <c r="E1480" s="154" t="s">
        <v>19</v>
      </c>
      <c r="F1480" s="155" t="s">
        <v>2863</v>
      </c>
      <c r="H1480" s="154" t="s">
        <v>19</v>
      </c>
      <c r="I1480" s="156"/>
      <c r="L1480" s="153"/>
      <c r="M1480" s="157"/>
      <c r="T1480" s="158"/>
      <c r="AT1480" s="154" t="s">
        <v>330</v>
      </c>
      <c r="AU1480" s="154" t="s">
        <v>190</v>
      </c>
      <c r="AV1480" s="12" t="s">
        <v>77</v>
      </c>
      <c r="AW1480" s="12" t="s">
        <v>31</v>
      </c>
      <c r="AX1480" s="12" t="s">
        <v>69</v>
      </c>
      <c r="AY1480" s="154" t="s">
        <v>181</v>
      </c>
    </row>
    <row r="1481" spans="2:65" s="12" customFormat="1" ht="11.25" x14ac:dyDescent="0.2">
      <c r="B1481" s="153"/>
      <c r="D1481" s="138" t="s">
        <v>330</v>
      </c>
      <c r="E1481" s="154" t="s">
        <v>19</v>
      </c>
      <c r="F1481" s="155" t="s">
        <v>2904</v>
      </c>
      <c r="H1481" s="154" t="s">
        <v>19</v>
      </c>
      <c r="I1481" s="156"/>
      <c r="L1481" s="153"/>
      <c r="M1481" s="157"/>
      <c r="T1481" s="158"/>
      <c r="AT1481" s="154" t="s">
        <v>330</v>
      </c>
      <c r="AU1481" s="154" t="s">
        <v>190</v>
      </c>
      <c r="AV1481" s="12" t="s">
        <v>77</v>
      </c>
      <c r="AW1481" s="12" t="s">
        <v>31</v>
      </c>
      <c r="AX1481" s="12" t="s">
        <v>69</v>
      </c>
      <c r="AY1481" s="154" t="s">
        <v>181</v>
      </c>
    </row>
    <row r="1482" spans="2:65" s="13" customFormat="1" ht="11.25" x14ac:dyDescent="0.2">
      <c r="B1482" s="159"/>
      <c r="D1482" s="138" t="s">
        <v>330</v>
      </c>
      <c r="E1482" s="160" t="s">
        <v>19</v>
      </c>
      <c r="F1482" s="161" t="s">
        <v>2820</v>
      </c>
      <c r="H1482" s="162">
        <v>579.26</v>
      </c>
      <c r="I1482" s="163"/>
      <c r="L1482" s="159"/>
      <c r="M1482" s="164"/>
      <c r="T1482" s="165"/>
      <c r="AT1482" s="160" t="s">
        <v>330</v>
      </c>
      <c r="AU1482" s="160" t="s">
        <v>190</v>
      </c>
      <c r="AV1482" s="13" t="s">
        <v>79</v>
      </c>
      <c r="AW1482" s="13" t="s">
        <v>31</v>
      </c>
      <c r="AX1482" s="13" t="s">
        <v>69</v>
      </c>
      <c r="AY1482" s="160" t="s">
        <v>181</v>
      </c>
    </row>
    <row r="1483" spans="2:65" s="14" customFormat="1" ht="11.25" x14ac:dyDescent="0.2">
      <c r="B1483" s="166"/>
      <c r="D1483" s="138" t="s">
        <v>330</v>
      </c>
      <c r="E1483" s="167" t="s">
        <v>19</v>
      </c>
      <c r="F1483" s="168" t="s">
        <v>333</v>
      </c>
      <c r="H1483" s="169">
        <v>579.26</v>
      </c>
      <c r="I1483" s="170"/>
      <c r="L1483" s="166"/>
      <c r="M1483" s="171"/>
      <c r="T1483" s="172"/>
      <c r="AT1483" s="167" t="s">
        <v>330</v>
      </c>
      <c r="AU1483" s="167" t="s">
        <v>190</v>
      </c>
      <c r="AV1483" s="14" t="s">
        <v>187</v>
      </c>
      <c r="AW1483" s="14" t="s">
        <v>31</v>
      </c>
      <c r="AX1483" s="14" t="s">
        <v>77</v>
      </c>
      <c r="AY1483" s="167" t="s">
        <v>181</v>
      </c>
    </row>
    <row r="1484" spans="2:65" s="1" customFormat="1" ht="16.5" customHeight="1" x14ac:dyDescent="0.2">
      <c r="B1484" s="32"/>
      <c r="C1484" s="176" t="s">
        <v>999</v>
      </c>
      <c r="D1484" s="176" t="s">
        <v>1794</v>
      </c>
      <c r="E1484" s="177" t="s">
        <v>2905</v>
      </c>
      <c r="F1484" s="178" t="s">
        <v>2906</v>
      </c>
      <c r="G1484" s="179" t="s">
        <v>510</v>
      </c>
      <c r="H1484" s="180">
        <v>666.149</v>
      </c>
      <c r="I1484" s="181"/>
      <c r="J1484" s="182">
        <f>ROUND(I1484*H1484,2)</f>
        <v>0</v>
      </c>
      <c r="K1484" s="178" t="s">
        <v>186</v>
      </c>
      <c r="L1484" s="183"/>
      <c r="M1484" s="184" t="s">
        <v>19</v>
      </c>
      <c r="N1484" s="185" t="s">
        <v>40</v>
      </c>
      <c r="P1484" s="134">
        <f>O1484*H1484</f>
        <v>0</v>
      </c>
      <c r="Q1484" s="134">
        <v>0</v>
      </c>
      <c r="R1484" s="134">
        <f>Q1484*H1484</f>
        <v>0</v>
      </c>
      <c r="S1484" s="134">
        <v>0</v>
      </c>
      <c r="T1484" s="135">
        <f>S1484*H1484</f>
        <v>0</v>
      </c>
      <c r="AR1484" s="136" t="s">
        <v>196</v>
      </c>
      <c r="AT1484" s="136" t="s">
        <v>1794</v>
      </c>
      <c r="AU1484" s="136" t="s">
        <v>190</v>
      </c>
      <c r="AY1484" s="17" t="s">
        <v>181</v>
      </c>
      <c r="BE1484" s="137">
        <f>IF(N1484="základní",J1484,0)</f>
        <v>0</v>
      </c>
      <c r="BF1484" s="137">
        <f>IF(N1484="snížená",J1484,0)</f>
        <v>0</v>
      </c>
      <c r="BG1484" s="137">
        <f>IF(N1484="zákl. přenesená",J1484,0)</f>
        <v>0</v>
      </c>
      <c r="BH1484" s="137">
        <f>IF(N1484="sníž. přenesená",J1484,0)</f>
        <v>0</v>
      </c>
      <c r="BI1484" s="137">
        <f>IF(N1484="nulová",J1484,0)</f>
        <v>0</v>
      </c>
      <c r="BJ1484" s="17" t="s">
        <v>77</v>
      </c>
      <c r="BK1484" s="137">
        <f>ROUND(I1484*H1484,2)</f>
        <v>0</v>
      </c>
      <c r="BL1484" s="17" t="s">
        <v>187</v>
      </c>
      <c r="BM1484" s="136" t="s">
        <v>2907</v>
      </c>
    </row>
    <row r="1485" spans="2:65" s="12" customFormat="1" ht="11.25" x14ac:dyDescent="0.2">
      <c r="B1485" s="153"/>
      <c r="D1485" s="138" t="s">
        <v>330</v>
      </c>
      <c r="E1485" s="154" t="s">
        <v>19</v>
      </c>
      <c r="F1485" s="155" t="s">
        <v>2908</v>
      </c>
      <c r="H1485" s="154" t="s">
        <v>19</v>
      </c>
      <c r="I1485" s="156"/>
      <c r="L1485" s="153"/>
      <c r="M1485" s="157"/>
      <c r="T1485" s="158"/>
      <c r="AT1485" s="154" t="s">
        <v>330</v>
      </c>
      <c r="AU1485" s="154" t="s">
        <v>190</v>
      </c>
      <c r="AV1485" s="12" t="s">
        <v>77</v>
      </c>
      <c r="AW1485" s="12" t="s">
        <v>31</v>
      </c>
      <c r="AX1485" s="12" t="s">
        <v>69</v>
      </c>
      <c r="AY1485" s="154" t="s">
        <v>181</v>
      </c>
    </row>
    <row r="1486" spans="2:65" s="13" customFormat="1" ht="11.25" x14ac:dyDescent="0.2">
      <c r="B1486" s="159"/>
      <c r="D1486" s="138" t="s">
        <v>330</v>
      </c>
      <c r="E1486" s="160" t="s">
        <v>19</v>
      </c>
      <c r="F1486" s="161" t="s">
        <v>2842</v>
      </c>
      <c r="H1486" s="162">
        <v>666.149</v>
      </c>
      <c r="I1486" s="163"/>
      <c r="L1486" s="159"/>
      <c r="M1486" s="164"/>
      <c r="T1486" s="165"/>
      <c r="AT1486" s="160" t="s">
        <v>330</v>
      </c>
      <c r="AU1486" s="160" t="s">
        <v>190</v>
      </c>
      <c r="AV1486" s="13" t="s">
        <v>79</v>
      </c>
      <c r="AW1486" s="13" t="s">
        <v>31</v>
      </c>
      <c r="AX1486" s="13" t="s">
        <v>69</v>
      </c>
      <c r="AY1486" s="160" t="s">
        <v>181</v>
      </c>
    </row>
    <row r="1487" spans="2:65" s="14" customFormat="1" ht="11.25" x14ac:dyDescent="0.2">
      <c r="B1487" s="166"/>
      <c r="D1487" s="138" t="s">
        <v>330</v>
      </c>
      <c r="E1487" s="167" t="s">
        <v>19</v>
      </c>
      <c r="F1487" s="168" t="s">
        <v>333</v>
      </c>
      <c r="H1487" s="169">
        <v>666.149</v>
      </c>
      <c r="I1487" s="170"/>
      <c r="L1487" s="166"/>
      <c r="M1487" s="171"/>
      <c r="T1487" s="172"/>
      <c r="AT1487" s="167" t="s">
        <v>330</v>
      </c>
      <c r="AU1487" s="167" t="s">
        <v>190</v>
      </c>
      <c r="AV1487" s="14" t="s">
        <v>187</v>
      </c>
      <c r="AW1487" s="14" t="s">
        <v>31</v>
      </c>
      <c r="AX1487" s="14" t="s">
        <v>77</v>
      </c>
      <c r="AY1487" s="167" t="s">
        <v>181</v>
      </c>
    </row>
    <row r="1488" spans="2:65" s="1" customFormat="1" ht="16.5" customHeight="1" x14ac:dyDescent="0.2">
      <c r="B1488" s="32"/>
      <c r="C1488" s="125" t="s">
        <v>1144</v>
      </c>
      <c r="D1488" s="125" t="s">
        <v>182</v>
      </c>
      <c r="E1488" s="126" t="s">
        <v>2909</v>
      </c>
      <c r="F1488" s="127" t="s">
        <v>2910</v>
      </c>
      <c r="G1488" s="128" t="s">
        <v>510</v>
      </c>
      <c r="H1488" s="129">
        <v>579.26</v>
      </c>
      <c r="I1488" s="130"/>
      <c r="J1488" s="131">
        <f>ROUND(I1488*H1488,2)</f>
        <v>0</v>
      </c>
      <c r="K1488" s="127" t="s">
        <v>327</v>
      </c>
      <c r="L1488" s="32"/>
      <c r="M1488" s="132" t="s">
        <v>19</v>
      </c>
      <c r="N1488" s="133" t="s">
        <v>40</v>
      </c>
      <c r="P1488" s="134">
        <f>O1488*H1488</f>
        <v>0</v>
      </c>
      <c r="Q1488" s="134">
        <v>0</v>
      </c>
      <c r="R1488" s="134">
        <f>Q1488*H1488</f>
        <v>0</v>
      </c>
      <c r="S1488" s="134">
        <v>0</v>
      </c>
      <c r="T1488" s="135">
        <f>S1488*H1488</f>
        <v>0</v>
      </c>
      <c r="AR1488" s="136" t="s">
        <v>187</v>
      </c>
      <c r="AT1488" s="136" t="s">
        <v>182</v>
      </c>
      <c r="AU1488" s="136" t="s">
        <v>190</v>
      </c>
      <c r="AY1488" s="17" t="s">
        <v>181</v>
      </c>
      <c r="BE1488" s="137">
        <f>IF(N1488="základní",J1488,0)</f>
        <v>0</v>
      </c>
      <c r="BF1488" s="137">
        <f>IF(N1488="snížená",J1488,0)</f>
        <v>0</v>
      </c>
      <c r="BG1488" s="137">
        <f>IF(N1488="zákl. přenesená",J1488,0)</f>
        <v>0</v>
      </c>
      <c r="BH1488" s="137">
        <f>IF(N1488="sníž. přenesená",J1488,0)</f>
        <v>0</v>
      </c>
      <c r="BI1488" s="137">
        <f>IF(N1488="nulová",J1488,0)</f>
        <v>0</v>
      </c>
      <c r="BJ1488" s="17" t="s">
        <v>77</v>
      </c>
      <c r="BK1488" s="137">
        <f>ROUND(I1488*H1488,2)</f>
        <v>0</v>
      </c>
      <c r="BL1488" s="17" t="s">
        <v>187</v>
      </c>
      <c r="BM1488" s="136" t="s">
        <v>2911</v>
      </c>
    </row>
    <row r="1489" spans="2:65" s="1" customFormat="1" ht="11.25" x14ac:dyDescent="0.2">
      <c r="B1489" s="32"/>
      <c r="D1489" s="151" t="s">
        <v>328</v>
      </c>
      <c r="F1489" s="152" t="s">
        <v>2912</v>
      </c>
      <c r="I1489" s="140"/>
      <c r="L1489" s="32"/>
      <c r="M1489" s="141"/>
      <c r="T1489" s="53"/>
      <c r="AT1489" s="17" t="s">
        <v>328</v>
      </c>
      <c r="AU1489" s="17" t="s">
        <v>190</v>
      </c>
    </row>
    <row r="1490" spans="2:65" s="12" customFormat="1" ht="11.25" x14ac:dyDescent="0.2">
      <c r="B1490" s="153"/>
      <c r="D1490" s="138" t="s">
        <v>330</v>
      </c>
      <c r="E1490" s="154" t="s">
        <v>19</v>
      </c>
      <c r="F1490" s="155" t="s">
        <v>2913</v>
      </c>
      <c r="H1490" s="154" t="s">
        <v>19</v>
      </c>
      <c r="I1490" s="156"/>
      <c r="L1490" s="153"/>
      <c r="M1490" s="157"/>
      <c r="T1490" s="158"/>
      <c r="AT1490" s="154" t="s">
        <v>330</v>
      </c>
      <c r="AU1490" s="154" t="s">
        <v>190</v>
      </c>
      <c r="AV1490" s="12" t="s">
        <v>77</v>
      </c>
      <c r="AW1490" s="12" t="s">
        <v>31</v>
      </c>
      <c r="AX1490" s="12" t="s">
        <v>69</v>
      </c>
      <c r="AY1490" s="154" t="s">
        <v>181</v>
      </c>
    </row>
    <row r="1491" spans="2:65" s="12" customFormat="1" ht="11.25" x14ac:dyDescent="0.2">
      <c r="B1491" s="153"/>
      <c r="D1491" s="138" t="s">
        <v>330</v>
      </c>
      <c r="E1491" s="154" t="s">
        <v>19</v>
      </c>
      <c r="F1491" s="155" t="s">
        <v>2914</v>
      </c>
      <c r="H1491" s="154" t="s">
        <v>19</v>
      </c>
      <c r="I1491" s="156"/>
      <c r="L1491" s="153"/>
      <c r="M1491" s="157"/>
      <c r="T1491" s="158"/>
      <c r="AT1491" s="154" t="s">
        <v>330</v>
      </c>
      <c r="AU1491" s="154" t="s">
        <v>190</v>
      </c>
      <c r="AV1491" s="12" t="s">
        <v>77</v>
      </c>
      <c r="AW1491" s="12" t="s">
        <v>31</v>
      </c>
      <c r="AX1491" s="12" t="s">
        <v>69</v>
      </c>
      <c r="AY1491" s="154" t="s">
        <v>181</v>
      </c>
    </row>
    <row r="1492" spans="2:65" s="13" customFormat="1" ht="11.25" x14ac:dyDescent="0.2">
      <c r="B1492" s="159"/>
      <c r="D1492" s="138" t="s">
        <v>330</v>
      </c>
      <c r="E1492" s="160" t="s">
        <v>19</v>
      </c>
      <c r="F1492" s="161" t="s">
        <v>2820</v>
      </c>
      <c r="H1492" s="162">
        <v>579.26</v>
      </c>
      <c r="I1492" s="163"/>
      <c r="L1492" s="159"/>
      <c r="M1492" s="164"/>
      <c r="T1492" s="165"/>
      <c r="AT1492" s="160" t="s">
        <v>330</v>
      </c>
      <c r="AU1492" s="160" t="s">
        <v>190</v>
      </c>
      <c r="AV1492" s="13" t="s">
        <v>79</v>
      </c>
      <c r="AW1492" s="13" t="s">
        <v>31</v>
      </c>
      <c r="AX1492" s="13" t="s">
        <v>69</v>
      </c>
      <c r="AY1492" s="160" t="s">
        <v>181</v>
      </c>
    </row>
    <row r="1493" spans="2:65" s="14" customFormat="1" ht="11.25" x14ac:dyDescent="0.2">
      <c r="B1493" s="166"/>
      <c r="D1493" s="138" t="s">
        <v>330</v>
      </c>
      <c r="E1493" s="167" t="s">
        <v>19</v>
      </c>
      <c r="F1493" s="168" t="s">
        <v>333</v>
      </c>
      <c r="H1493" s="169">
        <v>579.26</v>
      </c>
      <c r="I1493" s="170"/>
      <c r="L1493" s="166"/>
      <c r="M1493" s="171"/>
      <c r="T1493" s="172"/>
      <c r="AT1493" s="167" t="s">
        <v>330</v>
      </c>
      <c r="AU1493" s="167" t="s">
        <v>190</v>
      </c>
      <c r="AV1493" s="14" t="s">
        <v>187</v>
      </c>
      <c r="AW1493" s="14" t="s">
        <v>31</v>
      </c>
      <c r="AX1493" s="14" t="s">
        <v>77</v>
      </c>
      <c r="AY1493" s="167" t="s">
        <v>181</v>
      </c>
    </row>
    <row r="1494" spans="2:65" s="1" customFormat="1" ht="16.5" customHeight="1" x14ac:dyDescent="0.2">
      <c r="B1494" s="32"/>
      <c r="C1494" s="176" t="s">
        <v>1007</v>
      </c>
      <c r="D1494" s="176" t="s">
        <v>1794</v>
      </c>
      <c r="E1494" s="177" t="s">
        <v>2785</v>
      </c>
      <c r="F1494" s="178" t="s">
        <v>2786</v>
      </c>
      <c r="G1494" s="179" t="s">
        <v>438</v>
      </c>
      <c r="H1494" s="180">
        <v>0.25486999999999999</v>
      </c>
      <c r="I1494" s="181"/>
      <c r="J1494" s="182">
        <f>ROUND(I1494*H1494,2)</f>
        <v>0</v>
      </c>
      <c r="K1494" s="178" t="s">
        <v>327</v>
      </c>
      <c r="L1494" s="183"/>
      <c r="M1494" s="184" t="s">
        <v>19</v>
      </c>
      <c r="N1494" s="185" t="s">
        <v>40</v>
      </c>
      <c r="P1494" s="134">
        <f>O1494*H1494</f>
        <v>0</v>
      </c>
      <c r="Q1494" s="134">
        <v>0</v>
      </c>
      <c r="R1494" s="134">
        <f>Q1494*H1494</f>
        <v>0</v>
      </c>
      <c r="S1494" s="134">
        <v>0</v>
      </c>
      <c r="T1494" s="135">
        <f>S1494*H1494</f>
        <v>0</v>
      </c>
      <c r="AR1494" s="136" t="s">
        <v>196</v>
      </c>
      <c r="AT1494" s="136" t="s">
        <v>1794</v>
      </c>
      <c r="AU1494" s="136" t="s">
        <v>190</v>
      </c>
      <c r="AY1494" s="17" t="s">
        <v>181</v>
      </c>
      <c r="BE1494" s="137">
        <f>IF(N1494="základní",J1494,0)</f>
        <v>0</v>
      </c>
      <c r="BF1494" s="137">
        <f>IF(N1494="snížená",J1494,0)</f>
        <v>0</v>
      </c>
      <c r="BG1494" s="137">
        <f>IF(N1494="zákl. přenesená",J1494,0)</f>
        <v>0</v>
      </c>
      <c r="BH1494" s="137">
        <f>IF(N1494="sníž. přenesená",J1494,0)</f>
        <v>0</v>
      </c>
      <c r="BI1494" s="137">
        <f>IF(N1494="nulová",J1494,0)</f>
        <v>0</v>
      </c>
      <c r="BJ1494" s="17" t="s">
        <v>77</v>
      </c>
      <c r="BK1494" s="137">
        <f>ROUND(I1494*H1494,2)</f>
        <v>0</v>
      </c>
      <c r="BL1494" s="17" t="s">
        <v>187</v>
      </c>
      <c r="BM1494" s="136" t="s">
        <v>2915</v>
      </c>
    </row>
    <row r="1495" spans="2:65" s="12" customFormat="1" ht="11.25" x14ac:dyDescent="0.2">
      <c r="B1495" s="153"/>
      <c r="D1495" s="138" t="s">
        <v>330</v>
      </c>
      <c r="E1495" s="154" t="s">
        <v>19</v>
      </c>
      <c r="F1495" s="155" t="s">
        <v>2916</v>
      </c>
      <c r="H1495" s="154" t="s">
        <v>19</v>
      </c>
      <c r="I1495" s="156"/>
      <c r="L1495" s="153"/>
      <c r="M1495" s="157"/>
      <c r="T1495" s="158"/>
      <c r="AT1495" s="154" t="s">
        <v>330</v>
      </c>
      <c r="AU1495" s="154" t="s">
        <v>190</v>
      </c>
      <c r="AV1495" s="12" t="s">
        <v>77</v>
      </c>
      <c r="AW1495" s="12" t="s">
        <v>31</v>
      </c>
      <c r="AX1495" s="12" t="s">
        <v>69</v>
      </c>
      <c r="AY1495" s="154" t="s">
        <v>181</v>
      </c>
    </row>
    <row r="1496" spans="2:65" s="13" customFormat="1" ht="11.25" x14ac:dyDescent="0.2">
      <c r="B1496" s="159"/>
      <c r="D1496" s="138" t="s">
        <v>330</v>
      </c>
      <c r="E1496" s="160" t="s">
        <v>19</v>
      </c>
      <c r="F1496" s="161" t="s">
        <v>2917</v>
      </c>
      <c r="H1496" s="162">
        <v>0.25486999999999999</v>
      </c>
      <c r="I1496" s="163"/>
      <c r="L1496" s="159"/>
      <c r="M1496" s="164"/>
      <c r="T1496" s="165"/>
      <c r="AT1496" s="160" t="s">
        <v>330</v>
      </c>
      <c r="AU1496" s="160" t="s">
        <v>190</v>
      </c>
      <c r="AV1496" s="13" t="s">
        <v>79</v>
      </c>
      <c r="AW1496" s="13" t="s">
        <v>31</v>
      </c>
      <c r="AX1496" s="13" t="s">
        <v>69</v>
      </c>
      <c r="AY1496" s="160" t="s">
        <v>181</v>
      </c>
    </row>
    <row r="1497" spans="2:65" s="14" customFormat="1" ht="11.25" x14ac:dyDescent="0.2">
      <c r="B1497" s="166"/>
      <c r="D1497" s="138" t="s">
        <v>330</v>
      </c>
      <c r="E1497" s="167" t="s">
        <v>19</v>
      </c>
      <c r="F1497" s="168" t="s">
        <v>333</v>
      </c>
      <c r="H1497" s="169">
        <v>0.25486999999999999</v>
      </c>
      <c r="I1497" s="170"/>
      <c r="L1497" s="166"/>
      <c r="M1497" s="171"/>
      <c r="T1497" s="172"/>
      <c r="AT1497" s="167" t="s">
        <v>330</v>
      </c>
      <c r="AU1497" s="167" t="s">
        <v>190</v>
      </c>
      <c r="AV1497" s="14" t="s">
        <v>187</v>
      </c>
      <c r="AW1497" s="14" t="s">
        <v>31</v>
      </c>
      <c r="AX1497" s="14" t="s">
        <v>77</v>
      </c>
      <c r="AY1497" s="167" t="s">
        <v>181</v>
      </c>
    </row>
    <row r="1498" spans="2:65" s="10" customFormat="1" ht="20.85" customHeight="1" x14ac:dyDescent="0.2">
      <c r="B1498" s="115"/>
      <c r="D1498" s="116" t="s">
        <v>68</v>
      </c>
      <c r="E1498" s="149" t="s">
        <v>2918</v>
      </c>
      <c r="F1498" s="149" t="s">
        <v>2919</v>
      </c>
      <c r="I1498" s="118"/>
      <c r="J1498" s="150">
        <f>BK1498</f>
        <v>0</v>
      </c>
      <c r="L1498" s="115"/>
      <c r="M1498" s="120"/>
      <c r="P1498" s="121">
        <f>SUM(P1499:P1602)</f>
        <v>0</v>
      </c>
      <c r="R1498" s="121">
        <f>SUM(R1499:R1602)</f>
        <v>0</v>
      </c>
      <c r="T1498" s="122">
        <f>SUM(T1499:T1602)</f>
        <v>0</v>
      </c>
      <c r="AR1498" s="116" t="s">
        <v>77</v>
      </c>
      <c r="AT1498" s="123" t="s">
        <v>68</v>
      </c>
      <c r="AU1498" s="123" t="s">
        <v>79</v>
      </c>
      <c r="AY1498" s="116" t="s">
        <v>181</v>
      </c>
      <c r="BK1498" s="124">
        <f>SUM(BK1499:BK1602)</f>
        <v>0</v>
      </c>
    </row>
    <row r="1499" spans="2:65" s="1" customFormat="1" ht="16.5" customHeight="1" x14ac:dyDescent="0.2">
      <c r="B1499" s="32"/>
      <c r="C1499" s="125" t="s">
        <v>1211</v>
      </c>
      <c r="D1499" s="125" t="s">
        <v>182</v>
      </c>
      <c r="E1499" s="126" t="s">
        <v>2920</v>
      </c>
      <c r="F1499" s="127" t="s">
        <v>2921</v>
      </c>
      <c r="G1499" s="128" t="s">
        <v>510</v>
      </c>
      <c r="H1499" s="129">
        <v>26.44</v>
      </c>
      <c r="I1499" s="130"/>
      <c r="J1499" s="131">
        <f>ROUND(I1499*H1499,2)</f>
        <v>0</v>
      </c>
      <c r="K1499" s="127" t="s">
        <v>327</v>
      </c>
      <c r="L1499" s="32"/>
      <c r="M1499" s="132" t="s">
        <v>19</v>
      </c>
      <c r="N1499" s="133" t="s">
        <v>40</v>
      </c>
      <c r="P1499" s="134">
        <f>O1499*H1499</f>
        <v>0</v>
      </c>
      <c r="Q1499" s="134">
        <v>0</v>
      </c>
      <c r="R1499" s="134">
        <f>Q1499*H1499</f>
        <v>0</v>
      </c>
      <c r="S1499" s="134">
        <v>0</v>
      </c>
      <c r="T1499" s="135">
        <f>S1499*H1499</f>
        <v>0</v>
      </c>
      <c r="AR1499" s="136" t="s">
        <v>187</v>
      </c>
      <c r="AT1499" s="136" t="s">
        <v>182</v>
      </c>
      <c r="AU1499" s="136" t="s">
        <v>190</v>
      </c>
      <c r="AY1499" s="17" t="s">
        <v>181</v>
      </c>
      <c r="BE1499" s="137">
        <f>IF(N1499="základní",J1499,0)</f>
        <v>0</v>
      </c>
      <c r="BF1499" s="137">
        <f>IF(N1499="snížená",J1499,0)</f>
        <v>0</v>
      </c>
      <c r="BG1499" s="137">
        <f>IF(N1499="zákl. přenesená",J1499,0)</f>
        <v>0</v>
      </c>
      <c r="BH1499" s="137">
        <f>IF(N1499="sníž. přenesená",J1499,0)</f>
        <v>0</v>
      </c>
      <c r="BI1499" s="137">
        <f>IF(N1499="nulová",J1499,0)</f>
        <v>0</v>
      </c>
      <c r="BJ1499" s="17" t="s">
        <v>77</v>
      </c>
      <c r="BK1499" s="137">
        <f>ROUND(I1499*H1499,2)</f>
        <v>0</v>
      </c>
      <c r="BL1499" s="17" t="s">
        <v>187</v>
      </c>
      <c r="BM1499" s="136" t="s">
        <v>2922</v>
      </c>
    </row>
    <row r="1500" spans="2:65" s="1" customFormat="1" ht="11.25" x14ac:dyDescent="0.2">
      <c r="B1500" s="32"/>
      <c r="D1500" s="151" t="s">
        <v>328</v>
      </c>
      <c r="F1500" s="152" t="s">
        <v>2923</v>
      </c>
      <c r="I1500" s="140"/>
      <c r="L1500" s="32"/>
      <c r="M1500" s="141"/>
      <c r="T1500" s="53"/>
      <c r="AT1500" s="17" t="s">
        <v>328</v>
      </c>
      <c r="AU1500" s="17" t="s">
        <v>190</v>
      </c>
    </row>
    <row r="1501" spans="2:65" s="1" customFormat="1" ht="19.5" x14ac:dyDescent="0.2">
      <c r="B1501" s="32"/>
      <c r="D1501" s="138" t="s">
        <v>214</v>
      </c>
      <c r="F1501" s="139" t="s">
        <v>2924</v>
      </c>
      <c r="I1501" s="140"/>
      <c r="L1501" s="32"/>
      <c r="M1501" s="141"/>
      <c r="T1501" s="53"/>
      <c r="AT1501" s="17" t="s">
        <v>214</v>
      </c>
      <c r="AU1501" s="17" t="s">
        <v>190</v>
      </c>
    </row>
    <row r="1502" spans="2:65" s="12" customFormat="1" ht="11.25" x14ac:dyDescent="0.2">
      <c r="B1502" s="153"/>
      <c r="D1502" s="138" t="s">
        <v>330</v>
      </c>
      <c r="E1502" s="154" t="s">
        <v>19</v>
      </c>
      <c r="F1502" s="155" t="s">
        <v>2925</v>
      </c>
      <c r="H1502" s="154" t="s">
        <v>19</v>
      </c>
      <c r="I1502" s="156"/>
      <c r="L1502" s="153"/>
      <c r="M1502" s="157"/>
      <c r="T1502" s="158"/>
      <c r="AT1502" s="154" t="s">
        <v>330</v>
      </c>
      <c r="AU1502" s="154" t="s">
        <v>190</v>
      </c>
      <c r="AV1502" s="12" t="s">
        <v>77</v>
      </c>
      <c r="AW1502" s="12" t="s">
        <v>31</v>
      </c>
      <c r="AX1502" s="12" t="s">
        <v>69</v>
      </c>
      <c r="AY1502" s="154" t="s">
        <v>181</v>
      </c>
    </row>
    <row r="1503" spans="2:65" s="12" customFormat="1" ht="11.25" x14ac:dyDescent="0.2">
      <c r="B1503" s="153"/>
      <c r="D1503" s="138" t="s">
        <v>330</v>
      </c>
      <c r="E1503" s="154" t="s">
        <v>19</v>
      </c>
      <c r="F1503" s="155" t="s">
        <v>2926</v>
      </c>
      <c r="H1503" s="154" t="s">
        <v>19</v>
      </c>
      <c r="I1503" s="156"/>
      <c r="L1503" s="153"/>
      <c r="M1503" s="157"/>
      <c r="T1503" s="158"/>
      <c r="AT1503" s="154" t="s">
        <v>330</v>
      </c>
      <c r="AU1503" s="154" t="s">
        <v>190</v>
      </c>
      <c r="AV1503" s="12" t="s">
        <v>77</v>
      </c>
      <c r="AW1503" s="12" t="s">
        <v>31</v>
      </c>
      <c r="AX1503" s="12" t="s">
        <v>69</v>
      </c>
      <c r="AY1503" s="154" t="s">
        <v>181</v>
      </c>
    </row>
    <row r="1504" spans="2:65" s="13" customFormat="1" ht="11.25" x14ac:dyDescent="0.2">
      <c r="B1504" s="159"/>
      <c r="D1504" s="138" t="s">
        <v>330</v>
      </c>
      <c r="E1504" s="160" t="s">
        <v>19</v>
      </c>
      <c r="F1504" s="161" t="s">
        <v>2927</v>
      </c>
      <c r="H1504" s="162">
        <v>26.44</v>
      </c>
      <c r="I1504" s="163"/>
      <c r="L1504" s="159"/>
      <c r="M1504" s="164"/>
      <c r="T1504" s="165"/>
      <c r="AT1504" s="160" t="s">
        <v>330</v>
      </c>
      <c r="AU1504" s="160" t="s">
        <v>190</v>
      </c>
      <c r="AV1504" s="13" t="s">
        <v>79</v>
      </c>
      <c r="AW1504" s="13" t="s">
        <v>31</v>
      </c>
      <c r="AX1504" s="13" t="s">
        <v>69</v>
      </c>
      <c r="AY1504" s="160" t="s">
        <v>181</v>
      </c>
    </row>
    <row r="1505" spans="2:65" s="14" customFormat="1" ht="11.25" x14ac:dyDescent="0.2">
      <c r="B1505" s="166"/>
      <c r="D1505" s="138" t="s">
        <v>330</v>
      </c>
      <c r="E1505" s="167" t="s">
        <v>19</v>
      </c>
      <c r="F1505" s="168" t="s">
        <v>333</v>
      </c>
      <c r="H1505" s="169">
        <v>26.44</v>
      </c>
      <c r="I1505" s="170"/>
      <c r="L1505" s="166"/>
      <c r="M1505" s="171"/>
      <c r="T1505" s="172"/>
      <c r="AT1505" s="167" t="s">
        <v>330</v>
      </c>
      <c r="AU1505" s="167" t="s">
        <v>190</v>
      </c>
      <c r="AV1505" s="14" t="s">
        <v>187</v>
      </c>
      <c r="AW1505" s="14" t="s">
        <v>31</v>
      </c>
      <c r="AX1505" s="14" t="s">
        <v>77</v>
      </c>
      <c r="AY1505" s="167" t="s">
        <v>181</v>
      </c>
    </row>
    <row r="1506" spans="2:65" s="1" customFormat="1" ht="16.5" customHeight="1" x14ac:dyDescent="0.2">
      <c r="B1506" s="32"/>
      <c r="C1506" s="176" t="s">
        <v>1219</v>
      </c>
      <c r="D1506" s="176" t="s">
        <v>1794</v>
      </c>
      <c r="E1506" s="177" t="s">
        <v>2928</v>
      </c>
      <c r="F1506" s="178" t="s">
        <v>2929</v>
      </c>
      <c r="G1506" s="179" t="s">
        <v>438</v>
      </c>
      <c r="H1506" s="180">
        <v>3.4424899999999998</v>
      </c>
      <c r="I1506" s="181"/>
      <c r="J1506" s="182">
        <f>ROUND(I1506*H1506,2)</f>
        <v>0</v>
      </c>
      <c r="K1506" s="178" t="s">
        <v>327</v>
      </c>
      <c r="L1506" s="183"/>
      <c r="M1506" s="184" t="s">
        <v>19</v>
      </c>
      <c r="N1506" s="185" t="s">
        <v>40</v>
      </c>
      <c r="P1506" s="134">
        <f>O1506*H1506</f>
        <v>0</v>
      </c>
      <c r="Q1506" s="134">
        <v>0</v>
      </c>
      <c r="R1506" s="134">
        <f>Q1506*H1506</f>
        <v>0</v>
      </c>
      <c r="S1506" s="134">
        <v>0</v>
      </c>
      <c r="T1506" s="135">
        <f>S1506*H1506</f>
        <v>0</v>
      </c>
      <c r="AR1506" s="136" t="s">
        <v>196</v>
      </c>
      <c r="AT1506" s="136" t="s">
        <v>1794</v>
      </c>
      <c r="AU1506" s="136" t="s">
        <v>190</v>
      </c>
      <c r="AY1506" s="17" t="s">
        <v>181</v>
      </c>
      <c r="BE1506" s="137">
        <f>IF(N1506="základní",J1506,0)</f>
        <v>0</v>
      </c>
      <c r="BF1506" s="137">
        <f>IF(N1506="snížená",J1506,0)</f>
        <v>0</v>
      </c>
      <c r="BG1506" s="137">
        <f>IF(N1506="zákl. přenesená",J1506,0)</f>
        <v>0</v>
      </c>
      <c r="BH1506" s="137">
        <f>IF(N1506="sníž. přenesená",J1506,0)</f>
        <v>0</v>
      </c>
      <c r="BI1506" s="137">
        <f>IF(N1506="nulová",J1506,0)</f>
        <v>0</v>
      </c>
      <c r="BJ1506" s="17" t="s">
        <v>77</v>
      </c>
      <c r="BK1506" s="137">
        <f>ROUND(I1506*H1506,2)</f>
        <v>0</v>
      </c>
      <c r="BL1506" s="17" t="s">
        <v>187</v>
      </c>
      <c r="BM1506" s="136" t="s">
        <v>2930</v>
      </c>
    </row>
    <row r="1507" spans="2:65" s="12" customFormat="1" ht="11.25" x14ac:dyDescent="0.2">
      <c r="B1507" s="153"/>
      <c r="D1507" s="138" t="s">
        <v>330</v>
      </c>
      <c r="E1507" s="154" t="s">
        <v>19</v>
      </c>
      <c r="F1507" s="155" t="s">
        <v>2931</v>
      </c>
      <c r="H1507" s="154" t="s">
        <v>19</v>
      </c>
      <c r="I1507" s="156"/>
      <c r="L1507" s="153"/>
      <c r="M1507" s="157"/>
      <c r="T1507" s="158"/>
      <c r="AT1507" s="154" t="s">
        <v>330</v>
      </c>
      <c r="AU1507" s="154" t="s">
        <v>190</v>
      </c>
      <c r="AV1507" s="12" t="s">
        <v>77</v>
      </c>
      <c r="AW1507" s="12" t="s">
        <v>31</v>
      </c>
      <c r="AX1507" s="12" t="s">
        <v>69</v>
      </c>
      <c r="AY1507" s="154" t="s">
        <v>181</v>
      </c>
    </row>
    <row r="1508" spans="2:65" s="13" customFormat="1" ht="11.25" x14ac:dyDescent="0.2">
      <c r="B1508" s="159"/>
      <c r="D1508" s="138" t="s">
        <v>330</v>
      </c>
      <c r="E1508" s="160" t="s">
        <v>19</v>
      </c>
      <c r="F1508" s="161" t="s">
        <v>2932</v>
      </c>
      <c r="H1508" s="162">
        <v>3.4424899999999998</v>
      </c>
      <c r="I1508" s="163"/>
      <c r="L1508" s="159"/>
      <c r="M1508" s="164"/>
      <c r="T1508" s="165"/>
      <c r="AT1508" s="160" t="s">
        <v>330</v>
      </c>
      <c r="AU1508" s="160" t="s">
        <v>190</v>
      </c>
      <c r="AV1508" s="13" t="s">
        <v>79</v>
      </c>
      <c r="AW1508" s="13" t="s">
        <v>31</v>
      </c>
      <c r="AX1508" s="13" t="s">
        <v>69</v>
      </c>
      <c r="AY1508" s="160" t="s">
        <v>181</v>
      </c>
    </row>
    <row r="1509" spans="2:65" s="14" customFormat="1" ht="11.25" x14ac:dyDescent="0.2">
      <c r="B1509" s="166"/>
      <c r="D1509" s="138" t="s">
        <v>330</v>
      </c>
      <c r="E1509" s="167" t="s">
        <v>19</v>
      </c>
      <c r="F1509" s="168" t="s">
        <v>333</v>
      </c>
      <c r="H1509" s="169">
        <v>3.4424899999999998</v>
      </c>
      <c r="I1509" s="170"/>
      <c r="L1509" s="166"/>
      <c r="M1509" s="171"/>
      <c r="T1509" s="172"/>
      <c r="AT1509" s="167" t="s">
        <v>330</v>
      </c>
      <c r="AU1509" s="167" t="s">
        <v>190</v>
      </c>
      <c r="AV1509" s="14" t="s">
        <v>187</v>
      </c>
      <c r="AW1509" s="14" t="s">
        <v>31</v>
      </c>
      <c r="AX1509" s="14" t="s">
        <v>77</v>
      </c>
      <c r="AY1509" s="167" t="s">
        <v>181</v>
      </c>
    </row>
    <row r="1510" spans="2:65" s="1" customFormat="1" ht="16.5" customHeight="1" x14ac:dyDescent="0.2">
      <c r="B1510" s="32"/>
      <c r="C1510" s="125" t="s">
        <v>772</v>
      </c>
      <c r="D1510" s="125" t="s">
        <v>182</v>
      </c>
      <c r="E1510" s="126" t="s">
        <v>2834</v>
      </c>
      <c r="F1510" s="127" t="s">
        <v>2835</v>
      </c>
      <c r="G1510" s="128" t="s">
        <v>510</v>
      </c>
      <c r="H1510" s="129">
        <v>26.44</v>
      </c>
      <c r="I1510" s="130"/>
      <c r="J1510" s="131">
        <f>ROUND(I1510*H1510,2)</f>
        <v>0</v>
      </c>
      <c r="K1510" s="127" t="s">
        <v>327</v>
      </c>
      <c r="L1510" s="32"/>
      <c r="M1510" s="132" t="s">
        <v>19</v>
      </c>
      <c r="N1510" s="133" t="s">
        <v>40</v>
      </c>
      <c r="P1510" s="134">
        <f>O1510*H1510</f>
        <v>0</v>
      </c>
      <c r="Q1510" s="134">
        <v>0</v>
      </c>
      <c r="R1510" s="134">
        <f>Q1510*H1510</f>
        <v>0</v>
      </c>
      <c r="S1510" s="134">
        <v>0</v>
      </c>
      <c r="T1510" s="135">
        <f>S1510*H1510</f>
        <v>0</v>
      </c>
      <c r="AR1510" s="136" t="s">
        <v>187</v>
      </c>
      <c r="AT1510" s="136" t="s">
        <v>182</v>
      </c>
      <c r="AU1510" s="136" t="s">
        <v>190</v>
      </c>
      <c r="AY1510" s="17" t="s">
        <v>181</v>
      </c>
      <c r="BE1510" s="137">
        <f>IF(N1510="základní",J1510,0)</f>
        <v>0</v>
      </c>
      <c r="BF1510" s="137">
        <f>IF(N1510="snížená",J1510,0)</f>
        <v>0</v>
      </c>
      <c r="BG1510" s="137">
        <f>IF(N1510="zákl. přenesená",J1510,0)</f>
        <v>0</v>
      </c>
      <c r="BH1510" s="137">
        <f>IF(N1510="sníž. přenesená",J1510,0)</f>
        <v>0</v>
      </c>
      <c r="BI1510" s="137">
        <f>IF(N1510="nulová",J1510,0)</f>
        <v>0</v>
      </c>
      <c r="BJ1510" s="17" t="s">
        <v>77</v>
      </c>
      <c r="BK1510" s="137">
        <f>ROUND(I1510*H1510,2)</f>
        <v>0</v>
      </c>
      <c r="BL1510" s="17" t="s">
        <v>187</v>
      </c>
      <c r="BM1510" s="136" t="s">
        <v>2933</v>
      </c>
    </row>
    <row r="1511" spans="2:65" s="1" customFormat="1" ht="11.25" x14ac:dyDescent="0.2">
      <c r="B1511" s="32"/>
      <c r="D1511" s="151" t="s">
        <v>328</v>
      </c>
      <c r="F1511" s="152" t="s">
        <v>2836</v>
      </c>
      <c r="I1511" s="140"/>
      <c r="L1511" s="32"/>
      <c r="M1511" s="141"/>
      <c r="T1511" s="53"/>
      <c r="AT1511" s="17" t="s">
        <v>328</v>
      </c>
      <c r="AU1511" s="17" t="s">
        <v>190</v>
      </c>
    </row>
    <row r="1512" spans="2:65" s="12" customFormat="1" ht="11.25" x14ac:dyDescent="0.2">
      <c r="B1512" s="153"/>
      <c r="D1512" s="138" t="s">
        <v>330</v>
      </c>
      <c r="E1512" s="154" t="s">
        <v>19</v>
      </c>
      <c r="F1512" s="155" t="s">
        <v>2837</v>
      </c>
      <c r="H1512" s="154" t="s">
        <v>19</v>
      </c>
      <c r="I1512" s="156"/>
      <c r="L1512" s="153"/>
      <c r="M1512" s="157"/>
      <c r="T1512" s="158"/>
      <c r="AT1512" s="154" t="s">
        <v>330</v>
      </c>
      <c r="AU1512" s="154" t="s">
        <v>190</v>
      </c>
      <c r="AV1512" s="12" t="s">
        <v>77</v>
      </c>
      <c r="AW1512" s="12" t="s">
        <v>31</v>
      </c>
      <c r="AX1512" s="12" t="s">
        <v>69</v>
      </c>
      <c r="AY1512" s="154" t="s">
        <v>181</v>
      </c>
    </row>
    <row r="1513" spans="2:65" s="12" customFormat="1" ht="11.25" x14ac:dyDescent="0.2">
      <c r="B1513" s="153"/>
      <c r="D1513" s="138" t="s">
        <v>330</v>
      </c>
      <c r="E1513" s="154" t="s">
        <v>19</v>
      </c>
      <c r="F1513" s="155" t="s">
        <v>2838</v>
      </c>
      <c r="H1513" s="154" t="s">
        <v>19</v>
      </c>
      <c r="I1513" s="156"/>
      <c r="L1513" s="153"/>
      <c r="M1513" s="157"/>
      <c r="T1513" s="158"/>
      <c r="AT1513" s="154" t="s">
        <v>330</v>
      </c>
      <c r="AU1513" s="154" t="s">
        <v>190</v>
      </c>
      <c r="AV1513" s="12" t="s">
        <v>77</v>
      </c>
      <c r="AW1513" s="12" t="s">
        <v>31</v>
      </c>
      <c r="AX1513" s="12" t="s">
        <v>69</v>
      </c>
      <c r="AY1513" s="154" t="s">
        <v>181</v>
      </c>
    </row>
    <row r="1514" spans="2:65" s="13" customFormat="1" ht="11.25" x14ac:dyDescent="0.2">
      <c r="B1514" s="159"/>
      <c r="D1514" s="138" t="s">
        <v>330</v>
      </c>
      <c r="E1514" s="160" t="s">
        <v>19</v>
      </c>
      <c r="F1514" s="161" t="s">
        <v>2927</v>
      </c>
      <c r="H1514" s="162">
        <v>26.44</v>
      </c>
      <c r="I1514" s="163"/>
      <c r="L1514" s="159"/>
      <c r="M1514" s="164"/>
      <c r="T1514" s="165"/>
      <c r="AT1514" s="160" t="s">
        <v>330</v>
      </c>
      <c r="AU1514" s="160" t="s">
        <v>190</v>
      </c>
      <c r="AV1514" s="13" t="s">
        <v>79</v>
      </c>
      <c r="AW1514" s="13" t="s">
        <v>31</v>
      </c>
      <c r="AX1514" s="13" t="s">
        <v>69</v>
      </c>
      <c r="AY1514" s="160" t="s">
        <v>181</v>
      </c>
    </row>
    <row r="1515" spans="2:65" s="14" customFormat="1" ht="11.25" x14ac:dyDescent="0.2">
      <c r="B1515" s="166"/>
      <c r="D1515" s="138" t="s">
        <v>330</v>
      </c>
      <c r="E1515" s="167" t="s">
        <v>19</v>
      </c>
      <c r="F1515" s="168" t="s">
        <v>333</v>
      </c>
      <c r="H1515" s="169">
        <v>26.44</v>
      </c>
      <c r="I1515" s="170"/>
      <c r="L1515" s="166"/>
      <c r="M1515" s="171"/>
      <c r="T1515" s="172"/>
      <c r="AT1515" s="167" t="s">
        <v>330</v>
      </c>
      <c r="AU1515" s="167" t="s">
        <v>190</v>
      </c>
      <c r="AV1515" s="14" t="s">
        <v>187</v>
      </c>
      <c r="AW1515" s="14" t="s">
        <v>31</v>
      </c>
      <c r="AX1515" s="14" t="s">
        <v>77</v>
      </c>
      <c r="AY1515" s="167" t="s">
        <v>181</v>
      </c>
    </row>
    <row r="1516" spans="2:65" s="1" customFormat="1" ht="16.5" customHeight="1" x14ac:dyDescent="0.2">
      <c r="B1516" s="32"/>
      <c r="C1516" s="176" t="s">
        <v>784</v>
      </c>
      <c r="D1516" s="176" t="s">
        <v>1794</v>
      </c>
      <c r="E1516" s="177" t="s">
        <v>2839</v>
      </c>
      <c r="F1516" s="178" t="s">
        <v>2840</v>
      </c>
      <c r="G1516" s="179" t="s">
        <v>510</v>
      </c>
      <c r="H1516" s="180">
        <v>30.405999999999999</v>
      </c>
      <c r="I1516" s="181"/>
      <c r="J1516" s="182">
        <f>ROUND(I1516*H1516,2)</f>
        <v>0</v>
      </c>
      <c r="K1516" s="178" t="s">
        <v>186</v>
      </c>
      <c r="L1516" s="183"/>
      <c r="M1516" s="184" t="s">
        <v>19</v>
      </c>
      <c r="N1516" s="185" t="s">
        <v>40</v>
      </c>
      <c r="P1516" s="134">
        <f>O1516*H1516</f>
        <v>0</v>
      </c>
      <c r="Q1516" s="134">
        <v>0</v>
      </c>
      <c r="R1516" s="134">
        <f>Q1516*H1516</f>
        <v>0</v>
      </c>
      <c r="S1516" s="134">
        <v>0</v>
      </c>
      <c r="T1516" s="135">
        <f>S1516*H1516</f>
        <v>0</v>
      </c>
      <c r="AR1516" s="136" t="s">
        <v>196</v>
      </c>
      <c r="AT1516" s="136" t="s">
        <v>1794</v>
      </c>
      <c r="AU1516" s="136" t="s">
        <v>190</v>
      </c>
      <c r="AY1516" s="17" t="s">
        <v>181</v>
      </c>
      <c r="BE1516" s="137">
        <f>IF(N1516="základní",J1516,0)</f>
        <v>0</v>
      </c>
      <c r="BF1516" s="137">
        <f>IF(N1516="snížená",J1516,0)</f>
        <v>0</v>
      </c>
      <c r="BG1516" s="137">
        <f>IF(N1516="zákl. přenesená",J1516,0)</f>
        <v>0</v>
      </c>
      <c r="BH1516" s="137">
        <f>IF(N1516="sníž. přenesená",J1516,0)</f>
        <v>0</v>
      </c>
      <c r="BI1516" s="137">
        <f>IF(N1516="nulová",J1516,0)</f>
        <v>0</v>
      </c>
      <c r="BJ1516" s="17" t="s">
        <v>77</v>
      </c>
      <c r="BK1516" s="137">
        <f>ROUND(I1516*H1516,2)</f>
        <v>0</v>
      </c>
      <c r="BL1516" s="17" t="s">
        <v>187</v>
      </c>
      <c r="BM1516" s="136" t="s">
        <v>2934</v>
      </c>
    </row>
    <row r="1517" spans="2:65" s="12" customFormat="1" ht="11.25" x14ac:dyDescent="0.2">
      <c r="B1517" s="153"/>
      <c r="D1517" s="138" t="s">
        <v>330</v>
      </c>
      <c r="E1517" s="154" t="s">
        <v>19</v>
      </c>
      <c r="F1517" s="155" t="s">
        <v>2841</v>
      </c>
      <c r="H1517" s="154" t="s">
        <v>19</v>
      </c>
      <c r="I1517" s="156"/>
      <c r="L1517" s="153"/>
      <c r="M1517" s="157"/>
      <c r="T1517" s="158"/>
      <c r="AT1517" s="154" t="s">
        <v>330</v>
      </c>
      <c r="AU1517" s="154" t="s">
        <v>190</v>
      </c>
      <c r="AV1517" s="12" t="s">
        <v>77</v>
      </c>
      <c r="AW1517" s="12" t="s">
        <v>31</v>
      </c>
      <c r="AX1517" s="12" t="s">
        <v>69</v>
      </c>
      <c r="AY1517" s="154" t="s">
        <v>181</v>
      </c>
    </row>
    <row r="1518" spans="2:65" s="13" customFormat="1" ht="11.25" x14ac:dyDescent="0.2">
      <c r="B1518" s="159"/>
      <c r="D1518" s="138" t="s">
        <v>330</v>
      </c>
      <c r="E1518" s="160" t="s">
        <v>19</v>
      </c>
      <c r="F1518" s="161" t="s">
        <v>2935</v>
      </c>
      <c r="H1518" s="162">
        <v>30.405999999999999</v>
      </c>
      <c r="I1518" s="163"/>
      <c r="L1518" s="159"/>
      <c r="M1518" s="164"/>
      <c r="T1518" s="165"/>
      <c r="AT1518" s="160" t="s">
        <v>330</v>
      </c>
      <c r="AU1518" s="160" t="s">
        <v>190</v>
      </c>
      <c r="AV1518" s="13" t="s">
        <v>79</v>
      </c>
      <c r="AW1518" s="13" t="s">
        <v>31</v>
      </c>
      <c r="AX1518" s="13" t="s">
        <v>69</v>
      </c>
      <c r="AY1518" s="160" t="s">
        <v>181</v>
      </c>
    </row>
    <row r="1519" spans="2:65" s="14" customFormat="1" ht="11.25" x14ac:dyDescent="0.2">
      <c r="B1519" s="166"/>
      <c r="D1519" s="138" t="s">
        <v>330</v>
      </c>
      <c r="E1519" s="167" t="s">
        <v>19</v>
      </c>
      <c r="F1519" s="168" t="s">
        <v>333</v>
      </c>
      <c r="H1519" s="169">
        <v>30.405999999999999</v>
      </c>
      <c r="I1519" s="170"/>
      <c r="L1519" s="166"/>
      <c r="M1519" s="171"/>
      <c r="T1519" s="172"/>
      <c r="AT1519" s="167" t="s">
        <v>330</v>
      </c>
      <c r="AU1519" s="167" t="s">
        <v>190</v>
      </c>
      <c r="AV1519" s="14" t="s">
        <v>187</v>
      </c>
      <c r="AW1519" s="14" t="s">
        <v>31</v>
      </c>
      <c r="AX1519" s="14" t="s">
        <v>77</v>
      </c>
      <c r="AY1519" s="167" t="s">
        <v>181</v>
      </c>
    </row>
    <row r="1520" spans="2:65" s="1" customFormat="1" ht="21.75" customHeight="1" x14ac:dyDescent="0.2">
      <c r="B1520" s="32"/>
      <c r="C1520" s="125" t="s">
        <v>1186</v>
      </c>
      <c r="D1520" s="125" t="s">
        <v>182</v>
      </c>
      <c r="E1520" s="126" t="s">
        <v>2843</v>
      </c>
      <c r="F1520" s="127" t="s">
        <v>2844</v>
      </c>
      <c r="G1520" s="128" t="s">
        <v>510</v>
      </c>
      <c r="H1520" s="129">
        <v>26.44</v>
      </c>
      <c r="I1520" s="130"/>
      <c r="J1520" s="131">
        <f>ROUND(I1520*H1520,2)</f>
        <v>0</v>
      </c>
      <c r="K1520" s="127" t="s">
        <v>327</v>
      </c>
      <c r="L1520" s="32"/>
      <c r="M1520" s="132" t="s">
        <v>19</v>
      </c>
      <c r="N1520" s="133" t="s">
        <v>40</v>
      </c>
      <c r="P1520" s="134">
        <f>O1520*H1520</f>
        <v>0</v>
      </c>
      <c r="Q1520" s="134">
        <v>0</v>
      </c>
      <c r="R1520" s="134">
        <f>Q1520*H1520</f>
        <v>0</v>
      </c>
      <c r="S1520" s="134">
        <v>0</v>
      </c>
      <c r="T1520" s="135">
        <f>S1520*H1520</f>
        <v>0</v>
      </c>
      <c r="AR1520" s="136" t="s">
        <v>187</v>
      </c>
      <c r="AT1520" s="136" t="s">
        <v>182</v>
      </c>
      <c r="AU1520" s="136" t="s">
        <v>190</v>
      </c>
      <c r="AY1520" s="17" t="s">
        <v>181</v>
      </c>
      <c r="BE1520" s="137">
        <f>IF(N1520="základní",J1520,0)</f>
        <v>0</v>
      </c>
      <c r="BF1520" s="137">
        <f>IF(N1520="snížená",J1520,0)</f>
        <v>0</v>
      </c>
      <c r="BG1520" s="137">
        <f>IF(N1520="zákl. přenesená",J1520,0)</f>
        <v>0</v>
      </c>
      <c r="BH1520" s="137">
        <f>IF(N1520="sníž. přenesená",J1520,0)</f>
        <v>0</v>
      </c>
      <c r="BI1520" s="137">
        <f>IF(N1520="nulová",J1520,0)</f>
        <v>0</v>
      </c>
      <c r="BJ1520" s="17" t="s">
        <v>77</v>
      </c>
      <c r="BK1520" s="137">
        <f>ROUND(I1520*H1520,2)</f>
        <v>0</v>
      </c>
      <c r="BL1520" s="17" t="s">
        <v>187</v>
      </c>
      <c r="BM1520" s="136" t="s">
        <v>2936</v>
      </c>
    </row>
    <row r="1521" spans="2:65" s="1" customFormat="1" ht="11.25" x14ac:dyDescent="0.2">
      <c r="B1521" s="32"/>
      <c r="D1521" s="151" t="s">
        <v>328</v>
      </c>
      <c r="F1521" s="152" t="s">
        <v>2845</v>
      </c>
      <c r="I1521" s="140"/>
      <c r="L1521" s="32"/>
      <c r="M1521" s="141"/>
      <c r="T1521" s="53"/>
      <c r="AT1521" s="17" t="s">
        <v>328</v>
      </c>
      <c r="AU1521" s="17" t="s">
        <v>190</v>
      </c>
    </row>
    <row r="1522" spans="2:65" s="12" customFormat="1" ht="11.25" x14ac:dyDescent="0.2">
      <c r="B1522" s="153"/>
      <c r="D1522" s="138" t="s">
        <v>330</v>
      </c>
      <c r="E1522" s="154" t="s">
        <v>19</v>
      </c>
      <c r="F1522" s="155" t="s">
        <v>2846</v>
      </c>
      <c r="H1522" s="154" t="s">
        <v>19</v>
      </c>
      <c r="I1522" s="156"/>
      <c r="L1522" s="153"/>
      <c r="M1522" s="157"/>
      <c r="T1522" s="158"/>
      <c r="AT1522" s="154" t="s">
        <v>330</v>
      </c>
      <c r="AU1522" s="154" t="s">
        <v>190</v>
      </c>
      <c r="AV1522" s="12" t="s">
        <v>77</v>
      </c>
      <c r="AW1522" s="12" t="s">
        <v>31</v>
      </c>
      <c r="AX1522" s="12" t="s">
        <v>69</v>
      </c>
      <c r="AY1522" s="154" t="s">
        <v>181</v>
      </c>
    </row>
    <row r="1523" spans="2:65" s="12" customFormat="1" ht="11.25" x14ac:dyDescent="0.2">
      <c r="B1523" s="153"/>
      <c r="D1523" s="138" t="s">
        <v>330</v>
      </c>
      <c r="E1523" s="154" t="s">
        <v>19</v>
      </c>
      <c r="F1523" s="155" t="s">
        <v>2847</v>
      </c>
      <c r="H1523" s="154" t="s">
        <v>19</v>
      </c>
      <c r="I1523" s="156"/>
      <c r="L1523" s="153"/>
      <c r="M1523" s="157"/>
      <c r="T1523" s="158"/>
      <c r="AT1523" s="154" t="s">
        <v>330</v>
      </c>
      <c r="AU1523" s="154" t="s">
        <v>190</v>
      </c>
      <c r="AV1523" s="12" t="s">
        <v>77</v>
      </c>
      <c r="AW1523" s="12" t="s">
        <v>31</v>
      </c>
      <c r="AX1523" s="12" t="s">
        <v>69</v>
      </c>
      <c r="AY1523" s="154" t="s">
        <v>181</v>
      </c>
    </row>
    <row r="1524" spans="2:65" s="13" customFormat="1" ht="11.25" x14ac:dyDescent="0.2">
      <c r="B1524" s="159"/>
      <c r="D1524" s="138" t="s">
        <v>330</v>
      </c>
      <c r="E1524" s="160" t="s">
        <v>19</v>
      </c>
      <c r="F1524" s="161" t="s">
        <v>2927</v>
      </c>
      <c r="H1524" s="162">
        <v>26.44</v>
      </c>
      <c r="I1524" s="163"/>
      <c r="L1524" s="159"/>
      <c r="M1524" s="164"/>
      <c r="T1524" s="165"/>
      <c r="AT1524" s="160" t="s">
        <v>330</v>
      </c>
      <c r="AU1524" s="160" t="s">
        <v>190</v>
      </c>
      <c r="AV1524" s="13" t="s">
        <v>79</v>
      </c>
      <c r="AW1524" s="13" t="s">
        <v>31</v>
      </c>
      <c r="AX1524" s="13" t="s">
        <v>69</v>
      </c>
      <c r="AY1524" s="160" t="s">
        <v>181</v>
      </c>
    </row>
    <row r="1525" spans="2:65" s="14" customFormat="1" ht="11.25" x14ac:dyDescent="0.2">
      <c r="B1525" s="166"/>
      <c r="D1525" s="138" t="s">
        <v>330</v>
      </c>
      <c r="E1525" s="167" t="s">
        <v>19</v>
      </c>
      <c r="F1525" s="168" t="s">
        <v>333</v>
      </c>
      <c r="H1525" s="169">
        <v>26.44</v>
      </c>
      <c r="I1525" s="170"/>
      <c r="L1525" s="166"/>
      <c r="M1525" s="171"/>
      <c r="T1525" s="172"/>
      <c r="AT1525" s="167" t="s">
        <v>330</v>
      </c>
      <c r="AU1525" s="167" t="s">
        <v>190</v>
      </c>
      <c r="AV1525" s="14" t="s">
        <v>187</v>
      </c>
      <c r="AW1525" s="14" t="s">
        <v>31</v>
      </c>
      <c r="AX1525" s="14" t="s">
        <v>77</v>
      </c>
      <c r="AY1525" s="167" t="s">
        <v>181</v>
      </c>
    </row>
    <row r="1526" spans="2:65" s="1" customFormat="1" ht="24.2" customHeight="1" x14ac:dyDescent="0.2">
      <c r="B1526" s="32"/>
      <c r="C1526" s="176" t="s">
        <v>1225</v>
      </c>
      <c r="D1526" s="176" t="s">
        <v>1794</v>
      </c>
      <c r="E1526" s="177" t="s">
        <v>2848</v>
      </c>
      <c r="F1526" s="178" t="s">
        <v>2849</v>
      </c>
      <c r="G1526" s="179" t="s">
        <v>510</v>
      </c>
      <c r="H1526" s="180">
        <v>30.405999999999999</v>
      </c>
      <c r="I1526" s="181"/>
      <c r="J1526" s="182">
        <f>ROUND(I1526*H1526,2)</f>
        <v>0</v>
      </c>
      <c r="K1526" s="178" t="s">
        <v>327</v>
      </c>
      <c r="L1526" s="183"/>
      <c r="M1526" s="184" t="s">
        <v>19</v>
      </c>
      <c r="N1526" s="185" t="s">
        <v>40</v>
      </c>
      <c r="P1526" s="134">
        <f>O1526*H1526</f>
        <v>0</v>
      </c>
      <c r="Q1526" s="134">
        <v>0</v>
      </c>
      <c r="R1526" s="134">
        <f>Q1526*H1526</f>
        <v>0</v>
      </c>
      <c r="S1526" s="134">
        <v>0</v>
      </c>
      <c r="T1526" s="135">
        <f>S1526*H1526</f>
        <v>0</v>
      </c>
      <c r="AR1526" s="136" t="s">
        <v>196</v>
      </c>
      <c r="AT1526" s="136" t="s">
        <v>1794</v>
      </c>
      <c r="AU1526" s="136" t="s">
        <v>190</v>
      </c>
      <c r="AY1526" s="17" t="s">
        <v>181</v>
      </c>
      <c r="BE1526" s="137">
        <f>IF(N1526="základní",J1526,0)</f>
        <v>0</v>
      </c>
      <c r="BF1526" s="137">
        <f>IF(N1526="snížená",J1526,0)</f>
        <v>0</v>
      </c>
      <c r="BG1526" s="137">
        <f>IF(N1526="zákl. přenesená",J1526,0)</f>
        <v>0</v>
      </c>
      <c r="BH1526" s="137">
        <f>IF(N1526="sníž. přenesená",J1526,0)</f>
        <v>0</v>
      </c>
      <c r="BI1526" s="137">
        <f>IF(N1526="nulová",J1526,0)</f>
        <v>0</v>
      </c>
      <c r="BJ1526" s="17" t="s">
        <v>77</v>
      </c>
      <c r="BK1526" s="137">
        <f>ROUND(I1526*H1526,2)</f>
        <v>0</v>
      </c>
      <c r="BL1526" s="17" t="s">
        <v>187</v>
      </c>
      <c r="BM1526" s="136" t="s">
        <v>2937</v>
      </c>
    </row>
    <row r="1527" spans="2:65" s="12" customFormat="1" ht="11.25" x14ac:dyDescent="0.2">
      <c r="B1527" s="153"/>
      <c r="D1527" s="138" t="s">
        <v>330</v>
      </c>
      <c r="E1527" s="154" t="s">
        <v>19</v>
      </c>
      <c r="F1527" s="155" t="s">
        <v>2850</v>
      </c>
      <c r="H1527" s="154" t="s">
        <v>19</v>
      </c>
      <c r="I1527" s="156"/>
      <c r="L1527" s="153"/>
      <c r="M1527" s="157"/>
      <c r="T1527" s="158"/>
      <c r="AT1527" s="154" t="s">
        <v>330</v>
      </c>
      <c r="AU1527" s="154" t="s">
        <v>190</v>
      </c>
      <c r="AV1527" s="12" t="s">
        <v>77</v>
      </c>
      <c r="AW1527" s="12" t="s">
        <v>31</v>
      </c>
      <c r="AX1527" s="12" t="s">
        <v>69</v>
      </c>
      <c r="AY1527" s="154" t="s">
        <v>181</v>
      </c>
    </row>
    <row r="1528" spans="2:65" s="13" customFormat="1" ht="11.25" x14ac:dyDescent="0.2">
      <c r="B1528" s="159"/>
      <c r="D1528" s="138" t="s">
        <v>330</v>
      </c>
      <c r="E1528" s="160" t="s">
        <v>19</v>
      </c>
      <c r="F1528" s="161" t="s">
        <v>2938</v>
      </c>
      <c r="H1528" s="162">
        <v>30.405999999999999</v>
      </c>
      <c r="I1528" s="163"/>
      <c r="L1528" s="159"/>
      <c r="M1528" s="164"/>
      <c r="T1528" s="165"/>
      <c r="AT1528" s="160" t="s">
        <v>330</v>
      </c>
      <c r="AU1528" s="160" t="s">
        <v>190</v>
      </c>
      <c r="AV1528" s="13" t="s">
        <v>79</v>
      </c>
      <c r="AW1528" s="13" t="s">
        <v>31</v>
      </c>
      <c r="AX1528" s="13" t="s">
        <v>69</v>
      </c>
      <c r="AY1528" s="160" t="s">
        <v>181</v>
      </c>
    </row>
    <row r="1529" spans="2:65" s="14" customFormat="1" ht="11.25" x14ac:dyDescent="0.2">
      <c r="B1529" s="166"/>
      <c r="D1529" s="138" t="s">
        <v>330</v>
      </c>
      <c r="E1529" s="167" t="s">
        <v>19</v>
      </c>
      <c r="F1529" s="168" t="s">
        <v>333</v>
      </c>
      <c r="H1529" s="169">
        <v>30.405999999999999</v>
      </c>
      <c r="I1529" s="170"/>
      <c r="L1529" s="166"/>
      <c r="M1529" s="171"/>
      <c r="T1529" s="172"/>
      <c r="AT1529" s="167" t="s">
        <v>330</v>
      </c>
      <c r="AU1529" s="167" t="s">
        <v>190</v>
      </c>
      <c r="AV1529" s="14" t="s">
        <v>187</v>
      </c>
      <c r="AW1529" s="14" t="s">
        <v>31</v>
      </c>
      <c r="AX1529" s="14" t="s">
        <v>77</v>
      </c>
      <c r="AY1529" s="167" t="s">
        <v>181</v>
      </c>
    </row>
    <row r="1530" spans="2:65" s="1" customFormat="1" ht="16.5" customHeight="1" x14ac:dyDescent="0.2">
      <c r="B1530" s="32"/>
      <c r="C1530" s="125" t="s">
        <v>1623</v>
      </c>
      <c r="D1530" s="125" t="s">
        <v>182</v>
      </c>
      <c r="E1530" s="126" t="s">
        <v>2852</v>
      </c>
      <c r="F1530" s="127" t="s">
        <v>2853</v>
      </c>
      <c r="G1530" s="128" t="s">
        <v>510</v>
      </c>
      <c r="H1530" s="129">
        <v>26.44</v>
      </c>
      <c r="I1530" s="130"/>
      <c r="J1530" s="131">
        <f>ROUND(I1530*H1530,2)</f>
        <v>0</v>
      </c>
      <c r="K1530" s="127" t="s">
        <v>327</v>
      </c>
      <c r="L1530" s="32"/>
      <c r="M1530" s="132" t="s">
        <v>19</v>
      </c>
      <c r="N1530" s="133" t="s">
        <v>40</v>
      </c>
      <c r="P1530" s="134">
        <f>O1530*H1530</f>
        <v>0</v>
      </c>
      <c r="Q1530" s="134">
        <v>0</v>
      </c>
      <c r="R1530" s="134">
        <f>Q1530*H1530</f>
        <v>0</v>
      </c>
      <c r="S1530" s="134">
        <v>0</v>
      </c>
      <c r="T1530" s="135">
        <f>S1530*H1530</f>
        <v>0</v>
      </c>
      <c r="AR1530" s="136" t="s">
        <v>187</v>
      </c>
      <c r="AT1530" s="136" t="s">
        <v>182</v>
      </c>
      <c r="AU1530" s="136" t="s">
        <v>190</v>
      </c>
      <c r="AY1530" s="17" t="s">
        <v>181</v>
      </c>
      <c r="BE1530" s="137">
        <f>IF(N1530="základní",J1530,0)</f>
        <v>0</v>
      </c>
      <c r="BF1530" s="137">
        <f>IF(N1530="snížená",J1530,0)</f>
        <v>0</v>
      </c>
      <c r="BG1530" s="137">
        <f>IF(N1530="zákl. přenesená",J1530,0)</f>
        <v>0</v>
      </c>
      <c r="BH1530" s="137">
        <f>IF(N1530="sníž. přenesená",J1530,0)</f>
        <v>0</v>
      </c>
      <c r="BI1530" s="137">
        <f>IF(N1530="nulová",J1530,0)</f>
        <v>0</v>
      </c>
      <c r="BJ1530" s="17" t="s">
        <v>77</v>
      </c>
      <c r="BK1530" s="137">
        <f>ROUND(I1530*H1530,2)</f>
        <v>0</v>
      </c>
      <c r="BL1530" s="17" t="s">
        <v>187</v>
      </c>
      <c r="BM1530" s="136" t="s">
        <v>2939</v>
      </c>
    </row>
    <row r="1531" spans="2:65" s="1" customFormat="1" ht="11.25" x14ac:dyDescent="0.2">
      <c r="B1531" s="32"/>
      <c r="D1531" s="151" t="s">
        <v>328</v>
      </c>
      <c r="F1531" s="152" t="s">
        <v>2854</v>
      </c>
      <c r="I1531" s="140"/>
      <c r="L1531" s="32"/>
      <c r="M1531" s="141"/>
      <c r="T1531" s="53"/>
      <c r="AT1531" s="17" t="s">
        <v>328</v>
      </c>
      <c r="AU1531" s="17" t="s">
        <v>190</v>
      </c>
    </row>
    <row r="1532" spans="2:65" s="12" customFormat="1" ht="11.25" x14ac:dyDescent="0.2">
      <c r="B1532" s="153"/>
      <c r="D1532" s="138" t="s">
        <v>330</v>
      </c>
      <c r="E1532" s="154" t="s">
        <v>19</v>
      </c>
      <c r="F1532" s="155" t="s">
        <v>2855</v>
      </c>
      <c r="H1532" s="154" t="s">
        <v>19</v>
      </c>
      <c r="I1532" s="156"/>
      <c r="L1532" s="153"/>
      <c r="M1532" s="157"/>
      <c r="T1532" s="158"/>
      <c r="AT1532" s="154" t="s">
        <v>330</v>
      </c>
      <c r="AU1532" s="154" t="s">
        <v>190</v>
      </c>
      <c r="AV1532" s="12" t="s">
        <v>77</v>
      </c>
      <c r="AW1532" s="12" t="s">
        <v>31</v>
      </c>
      <c r="AX1532" s="12" t="s">
        <v>69</v>
      </c>
      <c r="AY1532" s="154" t="s">
        <v>181</v>
      </c>
    </row>
    <row r="1533" spans="2:65" s="12" customFormat="1" ht="22.5" x14ac:dyDescent="0.2">
      <c r="B1533" s="153"/>
      <c r="D1533" s="138" t="s">
        <v>330</v>
      </c>
      <c r="E1533" s="154" t="s">
        <v>19</v>
      </c>
      <c r="F1533" s="155" t="s">
        <v>2856</v>
      </c>
      <c r="H1533" s="154" t="s">
        <v>19</v>
      </c>
      <c r="I1533" s="156"/>
      <c r="L1533" s="153"/>
      <c r="M1533" s="157"/>
      <c r="T1533" s="158"/>
      <c r="AT1533" s="154" t="s">
        <v>330</v>
      </c>
      <c r="AU1533" s="154" t="s">
        <v>190</v>
      </c>
      <c r="AV1533" s="12" t="s">
        <v>77</v>
      </c>
      <c r="AW1533" s="12" t="s">
        <v>31</v>
      </c>
      <c r="AX1533" s="12" t="s">
        <v>69</v>
      </c>
      <c r="AY1533" s="154" t="s">
        <v>181</v>
      </c>
    </row>
    <row r="1534" spans="2:65" s="13" customFormat="1" ht="11.25" x14ac:dyDescent="0.2">
      <c r="B1534" s="159"/>
      <c r="D1534" s="138" t="s">
        <v>330</v>
      </c>
      <c r="E1534" s="160" t="s">
        <v>19</v>
      </c>
      <c r="F1534" s="161" t="s">
        <v>2927</v>
      </c>
      <c r="H1534" s="162">
        <v>26.44</v>
      </c>
      <c r="I1534" s="163"/>
      <c r="L1534" s="159"/>
      <c r="M1534" s="164"/>
      <c r="T1534" s="165"/>
      <c r="AT1534" s="160" t="s">
        <v>330</v>
      </c>
      <c r="AU1534" s="160" t="s">
        <v>190</v>
      </c>
      <c r="AV1534" s="13" t="s">
        <v>79</v>
      </c>
      <c r="AW1534" s="13" t="s">
        <v>31</v>
      </c>
      <c r="AX1534" s="13" t="s">
        <v>69</v>
      </c>
      <c r="AY1534" s="160" t="s">
        <v>181</v>
      </c>
    </row>
    <row r="1535" spans="2:65" s="14" customFormat="1" ht="11.25" x14ac:dyDescent="0.2">
      <c r="B1535" s="166"/>
      <c r="D1535" s="138" t="s">
        <v>330</v>
      </c>
      <c r="E1535" s="167" t="s">
        <v>19</v>
      </c>
      <c r="F1535" s="168" t="s">
        <v>333</v>
      </c>
      <c r="H1535" s="169">
        <v>26.44</v>
      </c>
      <c r="I1535" s="170"/>
      <c r="L1535" s="166"/>
      <c r="M1535" s="171"/>
      <c r="T1535" s="172"/>
      <c r="AT1535" s="167" t="s">
        <v>330</v>
      </c>
      <c r="AU1535" s="167" t="s">
        <v>190</v>
      </c>
      <c r="AV1535" s="14" t="s">
        <v>187</v>
      </c>
      <c r="AW1535" s="14" t="s">
        <v>31</v>
      </c>
      <c r="AX1535" s="14" t="s">
        <v>77</v>
      </c>
      <c r="AY1535" s="167" t="s">
        <v>181</v>
      </c>
    </row>
    <row r="1536" spans="2:65" s="1" customFormat="1" ht="16.5" customHeight="1" x14ac:dyDescent="0.2">
      <c r="B1536" s="32"/>
      <c r="C1536" s="176" t="s">
        <v>1054</v>
      </c>
      <c r="D1536" s="176" t="s">
        <v>1794</v>
      </c>
      <c r="E1536" s="177" t="s">
        <v>2857</v>
      </c>
      <c r="F1536" s="178" t="s">
        <v>2858</v>
      </c>
      <c r="G1536" s="179" t="s">
        <v>510</v>
      </c>
      <c r="H1536" s="180">
        <v>30.405999999999999</v>
      </c>
      <c r="I1536" s="181"/>
      <c r="J1536" s="182">
        <f>ROUND(I1536*H1536,2)</f>
        <v>0</v>
      </c>
      <c r="K1536" s="178" t="s">
        <v>327</v>
      </c>
      <c r="L1536" s="183"/>
      <c r="M1536" s="184" t="s">
        <v>19</v>
      </c>
      <c r="N1536" s="185" t="s">
        <v>40</v>
      </c>
      <c r="P1536" s="134">
        <f>O1536*H1536</f>
        <v>0</v>
      </c>
      <c r="Q1536" s="134">
        <v>0</v>
      </c>
      <c r="R1536" s="134">
        <f>Q1536*H1536</f>
        <v>0</v>
      </c>
      <c r="S1536" s="134">
        <v>0</v>
      </c>
      <c r="T1536" s="135">
        <f>S1536*H1536</f>
        <v>0</v>
      </c>
      <c r="AR1536" s="136" t="s">
        <v>196</v>
      </c>
      <c r="AT1536" s="136" t="s">
        <v>1794</v>
      </c>
      <c r="AU1536" s="136" t="s">
        <v>190</v>
      </c>
      <c r="AY1536" s="17" t="s">
        <v>181</v>
      </c>
      <c r="BE1536" s="137">
        <f>IF(N1536="základní",J1536,0)</f>
        <v>0</v>
      </c>
      <c r="BF1536" s="137">
        <f>IF(N1536="snížená",J1536,0)</f>
        <v>0</v>
      </c>
      <c r="BG1536" s="137">
        <f>IF(N1536="zákl. přenesená",J1536,0)</f>
        <v>0</v>
      </c>
      <c r="BH1536" s="137">
        <f>IF(N1536="sníž. přenesená",J1536,0)</f>
        <v>0</v>
      </c>
      <c r="BI1536" s="137">
        <f>IF(N1536="nulová",J1536,0)</f>
        <v>0</v>
      </c>
      <c r="BJ1536" s="17" t="s">
        <v>77</v>
      </c>
      <c r="BK1536" s="137">
        <f>ROUND(I1536*H1536,2)</f>
        <v>0</v>
      </c>
      <c r="BL1536" s="17" t="s">
        <v>187</v>
      </c>
      <c r="BM1536" s="136" t="s">
        <v>2940</v>
      </c>
    </row>
    <row r="1537" spans="2:65" s="12" customFormat="1" ht="11.25" x14ac:dyDescent="0.2">
      <c r="B1537" s="153"/>
      <c r="D1537" s="138" t="s">
        <v>330</v>
      </c>
      <c r="E1537" s="154" t="s">
        <v>19</v>
      </c>
      <c r="F1537" s="155" t="s">
        <v>2859</v>
      </c>
      <c r="H1537" s="154" t="s">
        <v>19</v>
      </c>
      <c r="I1537" s="156"/>
      <c r="L1537" s="153"/>
      <c r="M1537" s="157"/>
      <c r="T1537" s="158"/>
      <c r="AT1537" s="154" t="s">
        <v>330</v>
      </c>
      <c r="AU1537" s="154" t="s">
        <v>190</v>
      </c>
      <c r="AV1537" s="12" t="s">
        <v>77</v>
      </c>
      <c r="AW1537" s="12" t="s">
        <v>31</v>
      </c>
      <c r="AX1537" s="12" t="s">
        <v>69</v>
      </c>
      <c r="AY1537" s="154" t="s">
        <v>181</v>
      </c>
    </row>
    <row r="1538" spans="2:65" s="13" customFormat="1" ht="11.25" x14ac:dyDescent="0.2">
      <c r="B1538" s="159"/>
      <c r="D1538" s="138" t="s">
        <v>330</v>
      </c>
      <c r="E1538" s="160" t="s">
        <v>19</v>
      </c>
      <c r="F1538" s="161" t="s">
        <v>2938</v>
      </c>
      <c r="H1538" s="162">
        <v>30.405999999999999</v>
      </c>
      <c r="I1538" s="163"/>
      <c r="L1538" s="159"/>
      <c r="M1538" s="164"/>
      <c r="T1538" s="165"/>
      <c r="AT1538" s="160" t="s">
        <v>330</v>
      </c>
      <c r="AU1538" s="160" t="s">
        <v>190</v>
      </c>
      <c r="AV1538" s="13" t="s">
        <v>79</v>
      </c>
      <c r="AW1538" s="13" t="s">
        <v>31</v>
      </c>
      <c r="AX1538" s="13" t="s">
        <v>69</v>
      </c>
      <c r="AY1538" s="160" t="s">
        <v>181</v>
      </c>
    </row>
    <row r="1539" spans="2:65" s="14" customFormat="1" ht="11.25" x14ac:dyDescent="0.2">
      <c r="B1539" s="166"/>
      <c r="D1539" s="138" t="s">
        <v>330</v>
      </c>
      <c r="E1539" s="167" t="s">
        <v>19</v>
      </c>
      <c r="F1539" s="168" t="s">
        <v>333</v>
      </c>
      <c r="H1539" s="169">
        <v>30.405999999999999</v>
      </c>
      <c r="I1539" s="170"/>
      <c r="L1539" s="166"/>
      <c r="M1539" s="171"/>
      <c r="T1539" s="172"/>
      <c r="AT1539" s="167" t="s">
        <v>330</v>
      </c>
      <c r="AU1539" s="167" t="s">
        <v>190</v>
      </c>
      <c r="AV1539" s="14" t="s">
        <v>187</v>
      </c>
      <c r="AW1539" s="14" t="s">
        <v>31</v>
      </c>
      <c r="AX1539" s="14" t="s">
        <v>77</v>
      </c>
      <c r="AY1539" s="167" t="s">
        <v>181</v>
      </c>
    </row>
    <row r="1540" spans="2:65" s="1" customFormat="1" ht="16.5" customHeight="1" x14ac:dyDescent="0.2">
      <c r="B1540" s="32"/>
      <c r="C1540" s="125" t="s">
        <v>2941</v>
      </c>
      <c r="D1540" s="125" t="s">
        <v>182</v>
      </c>
      <c r="E1540" s="126" t="s">
        <v>2860</v>
      </c>
      <c r="F1540" s="127" t="s">
        <v>2861</v>
      </c>
      <c r="G1540" s="128" t="s">
        <v>510</v>
      </c>
      <c r="H1540" s="129">
        <v>26.44</v>
      </c>
      <c r="I1540" s="130"/>
      <c r="J1540" s="131">
        <f>ROUND(I1540*H1540,2)</f>
        <v>0</v>
      </c>
      <c r="K1540" s="127" t="s">
        <v>327</v>
      </c>
      <c r="L1540" s="32"/>
      <c r="M1540" s="132" t="s">
        <v>19</v>
      </c>
      <c r="N1540" s="133" t="s">
        <v>40</v>
      </c>
      <c r="P1540" s="134">
        <f>O1540*H1540</f>
        <v>0</v>
      </c>
      <c r="Q1540" s="134">
        <v>0</v>
      </c>
      <c r="R1540" s="134">
        <f>Q1540*H1540</f>
        <v>0</v>
      </c>
      <c r="S1540" s="134">
        <v>0</v>
      </c>
      <c r="T1540" s="135">
        <f>S1540*H1540</f>
        <v>0</v>
      </c>
      <c r="AR1540" s="136" t="s">
        <v>187</v>
      </c>
      <c r="AT1540" s="136" t="s">
        <v>182</v>
      </c>
      <c r="AU1540" s="136" t="s">
        <v>190</v>
      </c>
      <c r="AY1540" s="17" t="s">
        <v>181</v>
      </c>
      <c r="BE1540" s="137">
        <f>IF(N1540="základní",J1540,0)</f>
        <v>0</v>
      </c>
      <c r="BF1540" s="137">
        <f>IF(N1540="snížená",J1540,0)</f>
        <v>0</v>
      </c>
      <c r="BG1540" s="137">
        <f>IF(N1540="zákl. přenesená",J1540,0)</f>
        <v>0</v>
      </c>
      <c r="BH1540" s="137">
        <f>IF(N1540="sníž. přenesená",J1540,0)</f>
        <v>0</v>
      </c>
      <c r="BI1540" s="137">
        <f>IF(N1540="nulová",J1540,0)</f>
        <v>0</v>
      </c>
      <c r="BJ1540" s="17" t="s">
        <v>77</v>
      </c>
      <c r="BK1540" s="137">
        <f>ROUND(I1540*H1540,2)</f>
        <v>0</v>
      </c>
      <c r="BL1540" s="17" t="s">
        <v>187</v>
      </c>
      <c r="BM1540" s="136" t="s">
        <v>2942</v>
      </c>
    </row>
    <row r="1541" spans="2:65" s="1" customFormat="1" ht="11.25" x14ac:dyDescent="0.2">
      <c r="B1541" s="32"/>
      <c r="D1541" s="151" t="s">
        <v>328</v>
      </c>
      <c r="F1541" s="152" t="s">
        <v>2862</v>
      </c>
      <c r="I1541" s="140"/>
      <c r="L1541" s="32"/>
      <c r="M1541" s="141"/>
      <c r="T1541" s="53"/>
      <c r="AT1541" s="17" t="s">
        <v>328</v>
      </c>
      <c r="AU1541" s="17" t="s">
        <v>190</v>
      </c>
    </row>
    <row r="1542" spans="2:65" s="12" customFormat="1" ht="11.25" x14ac:dyDescent="0.2">
      <c r="B1542" s="153"/>
      <c r="D1542" s="138" t="s">
        <v>330</v>
      </c>
      <c r="E1542" s="154" t="s">
        <v>19</v>
      </c>
      <c r="F1542" s="155" t="s">
        <v>2863</v>
      </c>
      <c r="H1542" s="154" t="s">
        <v>19</v>
      </c>
      <c r="I1542" s="156"/>
      <c r="L1542" s="153"/>
      <c r="M1542" s="157"/>
      <c r="T1542" s="158"/>
      <c r="AT1542" s="154" t="s">
        <v>330</v>
      </c>
      <c r="AU1542" s="154" t="s">
        <v>190</v>
      </c>
      <c r="AV1542" s="12" t="s">
        <v>77</v>
      </c>
      <c r="AW1542" s="12" t="s">
        <v>31</v>
      </c>
      <c r="AX1542" s="12" t="s">
        <v>69</v>
      </c>
      <c r="AY1542" s="154" t="s">
        <v>181</v>
      </c>
    </row>
    <row r="1543" spans="2:65" s="12" customFormat="1" ht="11.25" x14ac:dyDescent="0.2">
      <c r="B1543" s="153"/>
      <c r="D1543" s="138" t="s">
        <v>330</v>
      </c>
      <c r="E1543" s="154" t="s">
        <v>19</v>
      </c>
      <c r="F1543" s="155" t="s">
        <v>2864</v>
      </c>
      <c r="H1543" s="154" t="s">
        <v>19</v>
      </c>
      <c r="I1543" s="156"/>
      <c r="L1543" s="153"/>
      <c r="M1543" s="157"/>
      <c r="T1543" s="158"/>
      <c r="AT1543" s="154" t="s">
        <v>330</v>
      </c>
      <c r="AU1543" s="154" t="s">
        <v>190</v>
      </c>
      <c r="AV1543" s="12" t="s">
        <v>77</v>
      </c>
      <c r="AW1543" s="12" t="s">
        <v>31</v>
      </c>
      <c r="AX1543" s="12" t="s">
        <v>69</v>
      </c>
      <c r="AY1543" s="154" t="s">
        <v>181</v>
      </c>
    </row>
    <row r="1544" spans="2:65" s="13" customFormat="1" ht="11.25" x14ac:dyDescent="0.2">
      <c r="B1544" s="159"/>
      <c r="D1544" s="138" t="s">
        <v>330</v>
      </c>
      <c r="E1544" s="160" t="s">
        <v>19</v>
      </c>
      <c r="F1544" s="161" t="s">
        <v>2927</v>
      </c>
      <c r="H1544" s="162">
        <v>26.44</v>
      </c>
      <c r="I1544" s="163"/>
      <c r="L1544" s="159"/>
      <c r="M1544" s="164"/>
      <c r="T1544" s="165"/>
      <c r="AT1544" s="160" t="s">
        <v>330</v>
      </c>
      <c r="AU1544" s="160" t="s">
        <v>190</v>
      </c>
      <c r="AV1544" s="13" t="s">
        <v>79</v>
      </c>
      <c r="AW1544" s="13" t="s">
        <v>31</v>
      </c>
      <c r="AX1544" s="13" t="s">
        <v>69</v>
      </c>
      <c r="AY1544" s="160" t="s">
        <v>181</v>
      </c>
    </row>
    <row r="1545" spans="2:65" s="14" customFormat="1" ht="11.25" x14ac:dyDescent="0.2">
      <c r="B1545" s="166"/>
      <c r="D1545" s="138" t="s">
        <v>330</v>
      </c>
      <c r="E1545" s="167" t="s">
        <v>19</v>
      </c>
      <c r="F1545" s="168" t="s">
        <v>333</v>
      </c>
      <c r="H1545" s="169">
        <v>26.44</v>
      </c>
      <c r="I1545" s="170"/>
      <c r="L1545" s="166"/>
      <c r="M1545" s="171"/>
      <c r="T1545" s="172"/>
      <c r="AT1545" s="167" t="s">
        <v>330</v>
      </c>
      <c r="AU1545" s="167" t="s">
        <v>190</v>
      </c>
      <c r="AV1545" s="14" t="s">
        <v>187</v>
      </c>
      <c r="AW1545" s="14" t="s">
        <v>31</v>
      </c>
      <c r="AX1545" s="14" t="s">
        <v>77</v>
      </c>
      <c r="AY1545" s="167" t="s">
        <v>181</v>
      </c>
    </row>
    <row r="1546" spans="2:65" s="1" customFormat="1" ht="16.5" customHeight="1" x14ac:dyDescent="0.2">
      <c r="B1546" s="32"/>
      <c r="C1546" s="176" t="s">
        <v>1059</v>
      </c>
      <c r="D1546" s="176" t="s">
        <v>1794</v>
      </c>
      <c r="E1546" s="177" t="s">
        <v>2865</v>
      </c>
      <c r="F1546" s="178" t="s">
        <v>2866</v>
      </c>
      <c r="G1546" s="179" t="s">
        <v>510</v>
      </c>
      <c r="H1546" s="180">
        <v>30.405999999999999</v>
      </c>
      <c r="I1546" s="181"/>
      <c r="J1546" s="182">
        <f>ROUND(I1546*H1546,2)</f>
        <v>0</v>
      </c>
      <c r="K1546" s="178" t="s">
        <v>186</v>
      </c>
      <c r="L1546" s="183"/>
      <c r="M1546" s="184" t="s">
        <v>19</v>
      </c>
      <c r="N1546" s="185" t="s">
        <v>40</v>
      </c>
      <c r="P1546" s="134">
        <f>O1546*H1546</f>
        <v>0</v>
      </c>
      <c r="Q1546" s="134">
        <v>0</v>
      </c>
      <c r="R1546" s="134">
        <f>Q1546*H1546</f>
        <v>0</v>
      </c>
      <c r="S1546" s="134">
        <v>0</v>
      </c>
      <c r="T1546" s="135">
        <f>S1546*H1546</f>
        <v>0</v>
      </c>
      <c r="AR1546" s="136" t="s">
        <v>196</v>
      </c>
      <c r="AT1546" s="136" t="s">
        <v>1794</v>
      </c>
      <c r="AU1546" s="136" t="s">
        <v>190</v>
      </c>
      <c r="AY1546" s="17" t="s">
        <v>181</v>
      </c>
      <c r="BE1546" s="137">
        <f>IF(N1546="základní",J1546,0)</f>
        <v>0</v>
      </c>
      <c r="BF1546" s="137">
        <f>IF(N1546="snížená",J1546,0)</f>
        <v>0</v>
      </c>
      <c r="BG1546" s="137">
        <f>IF(N1546="zákl. přenesená",J1546,0)</f>
        <v>0</v>
      </c>
      <c r="BH1546" s="137">
        <f>IF(N1546="sníž. přenesená",J1546,0)</f>
        <v>0</v>
      </c>
      <c r="BI1546" s="137">
        <f>IF(N1546="nulová",J1546,0)</f>
        <v>0</v>
      </c>
      <c r="BJ1546" s="17" t="s">
        <v>77</v>
      </c>
      <c r="BK1546" s="137">
        <f>ROUND(I1546*H1546,2)</f>
        <v>0</v>
      </c>
      <c r="BL1546" s="17" t="s">
        <v>187</v>
      </c>
      <c r="BM1546" s="136" t="s">
        <v>2943</v>
      </c>
    </row>
    <row r="1547" spans="2:65" s="12" customFormat="1" ht="11.25" x14ac:dyDescent="0.2">
      <c r="B1547" s="153"/>
      <c r="D1547" s="138" t="s">
        <v>330</v>
      </c>
      <c r="E1547" s="154" t="s">
        <v>19</v>
      </c>
      <c r="F1547" s="155" t="s">
        <v>2944</v>
      </c>
      <c r="H1547" s="154" t="s">
        <v>19</v>
      </c>
      <c r="I1547" s="156"/>
      <c r="L1547" s="153"/>
      <c r="M1547" s="157"/>
      <c r="T1547" s="158"/>
      <c r="AT1547" s="154" t="s">
        <v>330</v>
      </c>
      <c r="AU1547" s="154" t="s">
        <v>190</v>
      </c>
      <c r="AV1547" s="12" t="s">
        <v>77</v>
      </c>
      <c r="AW1547" s="12" t="s">
        <v>31</v>
      </c>
      <c r="AX1547" s="12" t="s">
        <v>69</v>
      </c>
      <c r="AY1547" s="154" t="s">
        <v>181</v>
      </c>
    </row>
    <row r="1548" spans="2:65" s="13" customFormat="1" ht="11.25" x14ac:dyDescent="0.2">
      <c r="B1548" s="159"/>
      <c r="D1548" s="138" t="s">
        <v>330</v>
      </c>
      <c r="E1548" s="160" t="s">
        <v>19</v>
      </c>
      <c r="F1548" s="161" t="s">
        <v>2938</v>
      </c>
      <c r="H1548" s="162">
        <v>30.405999999999999</v>
      </c>
      <c r="I1548" s="163"/>
      <c r="L1548" s="159"/>
      <c r="M1548" s="164"/>
      <c r="T1548" s="165"/>
      <c r="AT1548" s="160" t="s">
        <v>330</v>
      </c>
      <c r="AU1548" s="160" t="s">
        <v>190</v>
      </c>
      <c r="AV1548" s="13" t="s">
        <v>79</v>
      </c>
      <c r="AW1548" s="13" t="s">
        <v>31</v>
      </c>
      <c r="AX1548" s="13" t="s">
        <v>69</v>
      </c>
      <c r="AY1548" s="160" t="s">
        <v>181</v>
      </c>
    </row>
    <row r="1549" spans="2:65" s="14" customFormat="1" ht="11.25" x14ac:dyDescent="0.2">
      <c r="B1549" s="166"/>
      <c r="D1549" s="138" t="s">
        <v>330</v>
      </c>
      <c r="E1549" s="167" t="s">
        <v>19</v>
      </c>
      <c r="F1549" s="168" t="s">
        <v>333</v>
      </c>
      <c r="H1549" s="169">
        <v>30.405999999999999</v>
      </c>
      <c r="I1549" s="170"/>
      <c r="L1549" s="166"/>
      <c r="M1549" s="171"/>
      <c r="T1549" s="172"/>
      <c r="AT1549" s="167" t="s">
        <v>330</v>
      </c>
      <c r="AU1549" s="167" t="s">
        <v>190</v>
      </c>
      <c r="AV1549" s="14" t="s">
        <v>187</v>
      </c>
      <c r="AW1549" s="14" t="s">
        <v>31</v>
      </c>
      <c r="AX1549" s="14" t="s">
        <v>77</v>
      </c>
      <c r="AY1549" s="167" t="s">
        <v>181</v>
      </c>
    </row>
    <row r="1550" spans="2:65" s="1" customFormat="1" ht="16.5" customHeight="1" x14ac:dyDescent="0.2">
      <c r="B1550" s="32"/>
      <c r="C1550" s="125" t="s">
        <v>2945</v>
      </c>
      <c r="D1550" s="125" t="s">
        <v>182</v>
      </c>
      <c r="E1550" s="126" t="s">
        <v>2868</v>
      </c>
      <c r="F1550" s="127" t="s">
        <v>2869</v>
      </c>
      <c r="G1550" s="128" t="s">
        <v>510</v>
      </c>
      <c r="H1550" s="129">
        <v>26.44</v>
      </c>
      <c r="I1550" s="130"/>
      <c r="J1550" s="131">
        <f>ROUND(I1550*H1550,2)</f>
        <v>0</v>
      </c>
      <c r="K1550" s="127" t="s">
        <v>327</v>
      </c>
      <c r="L1550" s="32"/>
      <c r="M1550" s="132" t="s">
        <v>19</v>
      </c>
      <c r="N1550" s="133" t="s">
        <v>40</v>
      </c>
      <c r="P1550" s="134">
        <f>O1550*H1550</f>
        <v>0</v>
      </c>
      <c r="Q1550" s="134">
        <v>0</v>
      </c>
      <c r="R1550" s="134">
        <f>Q1550*H1550</f>
        <v>0</v>
      </c>
      <c r="S1550" s="134">
        <v>0</v>
      </c>
      <c r="T1550" s="135">
        <f>S1550*H1550</f>
        <v>0</v>
      </c>
      <c r="AR1550" s="136" t="s">
        <v>187</v>
      </c>
      <c r="AT1550" s="136" t="s">
        <v>182</v>
      </c>
      <c r="AU1550" s="136" t="s">
        <v>190</v>
      </c>
      <c r="AY1550" s="17" t="s">
        <v>181</v>
      </c>
      <c r="BE1550" s="137">
        <f>IF(N1550="základní",J1550,0)</f>
        <v>0</v>
      </c>
      <c r="BF1550" s="137">
        <f>IF(N1550="snížená",J1550,0)</f>
        <v>0</v>
      </c>
      <c r="BG1550" s="137">
        <f>IF(N1550="zákl. přenesená",J1550,0)</f>
        <v>0</v>
      </c>
      <c r="BH1550" s="137">
        <f>IF(N1550="sníž. přenesená",J1550,0)</f>
        <v>0</v>
      </c>
      <c r="BI1550" s="137">
        <f>IF(N1550="nulová",J1550,0)</f>
        <v>0</v>
      </c>
      <c r="BJ1550" s="17" t="s">
        <v>77</v>
      </c>
      <c r="BK1550" s="137">
        <f>ROUND(I1550*H1550,2)</f>
        <v>0</v>
      </c>
      <c r="BL1550" s="17" t="s">
        <v>187</v>
      </c>
      <c r="BM1550" s="136" t="s">
        <v>2946</v>
      </c>
    </row>
    <row r="1551" spans="2:65" s="1" customFormat="1" ht="11.25" x14ac:dyDescent="0.2">
      <c r="B1551" s="32"/>
      <c r="D1551" s="151" t="s">
        <v>328</v>
      </c>
      <c r="F1551" s="152" t="s">
        <v>2871</v>
      </c>
      <c r="I1551" s="140"/>
      <c r="L1551" s="32"/>
      <c r="M1551" s="141"/>
      <c r="T1551" s="53"/>
      <c r="AT1551" s="17" t="s">
        <v>328</v>
      </c>
      <c r="AU1551" s="17" t="s">
        <v>190</v>
      </c>
    </row>
    <row r="1552" spans="2:65" s="12" customFormat="1" ht="11.25" x14ac:dyDescent="0.2">
      <c r="B1552" s="153"/>
      <c r="D1552" s="138" t="s">
        <v>330</v>
      </c>
      <c r="E1552" s="154" t="s">
        <v>19</v>
      </c>
      <c r="F1552" s="155" t="s">
        <v>2872</v>
      </c>
      <c r="H1552" s="154" t="s">
        <v>19</v>
      </c>
      <c r="I1552" s="156"/>
      <c r="L1552" s="153"/>
      <c r="M1552" s="157"/>
      <c r="T1552" s="158"/>
      <c r="AT1552" s="154" t="s">
        <v>330</v>
      </c>
      <c r="AU1552" s="154" t="s">
        <v>190</v>
      </c>
      <c r="AV1552" s="12" t="s">
        <v>77</v>
      </c>
      <c r="AW1552" s="12" t="s">
        <v>31</v>
      </c>
      <c r="AX1552" s="12" t="s">
        <v>69</v>
      </c>
      <c r="AY1552" s="154" t="s">
        <v>181</v>
      </c>
    </row>
    <row r="1553" spans="2:65" s="12" customFormat="1" ht="11.25" x14ac:dyDescent="0.2">
      <c r="B1553" s="153"/>
      <c r="D1553" s="138" t="s">
        <v>330</v>
      </c>
      <c r="E1553" s="154" t="s">
        <v>19</v>
      </c>
      <c r="F1553" s="155" t="s">
        <v>2873</v>
      </c>
      <c r="H1553" s="154" t="s">
        <v>19</v>
      </c>
      <c r="I1553" s="156"/>
      <c r="L1553" s="153"/>
      <c r="M1553" s="157"/>
      <c r="T1553" s="158"/>
      <c r="AT1553" s="154" t="s">
        <v>330</v>
      </c>
      <c r="AU1553" s="154" t="s">
        <v>190</v>
      </c>
      <c r="AV1553" s="12" t="s">
        <v>77</v>
      </c>
      <c r="AW1553" s="12" t="s">
        <v>31</v>
      </c>
      <c r="AX1553" s="12" t="s">
        <v>69</v>
      </c>
      <c r="AY1553" s="154" t="s">
        <v>181</v>
      </c>
    </row>
    <row r="1554" spans="2:65" s="13" customFormat="1" ht="11.25" x14ac:dyDescent="0.2">
      <c r="B1554" s="159"/>
      <c r="D1554" s="138" t="s">
        <v>330</v>
      </c>
      <c r="E1554" s="160" t="s">
        <v>19</v>
      </c>
      <c r="F1554" s="161" t="s">
        <v>2927</v>
      </c>
      <c r="H1554" s="162">
        <v>26.44</v>
      </c>
      <c r="I1554" s="163"/>
      <c r="L1554" s="159"/>
      <c r="M1554" s="164"/>
      <c r="T1554" s="165"/>
      <c r="AT1554" s="160" t="s">
        <v>330</v>
      </c>
      <c r="AU1554" s="160" t="s">
        <v>190</v>
      </c>
      <c r="AV1554" s="13" t="s">
        <v>79</v>
      </c>
      <c r="AW1554" s="13" t="s">
        <v>31</v>
      </c>
      <c r="AX1554" s="13" t="s">
        <v>69</v>
      </c>
      <c r="AY1554" s="160" t="s">
        <v>181</v>
      </c>
    </row>
    <row r="1555" spans="2:65" s="14" customFormat="1" ht="11.25" x14ac:dyDescent="0.2">
      <c r="B1555" s="166"/>
      <c r="D1555" s="138" t="s">
        <v>330</v>
      </c>
      <c r="E1555" s="167" t="s">
        <v>19</v>
      </c>
      <c r="F1555" s="168" t="s">
        <v>333</v>
      </c>
      <c r="H1555" s="169">
        <v>26.44</v>
      </c>
      <c r="I1555" s="170"/>
      <c r="L1555" s="166"/>
      <c r="M1555" s="171"/>
      <c r="T1555" s="172"/>
      <c r="AT1555" s="167" t="s">
        <v>330</v>
      </c>
      <c r="AU1555" s="167" t="s">
        <v>190</v>
      </c>
      <c r="AV1555" s="14" t="s">
        <v>187</v>
      </c>
      <c r="AW1555" s="14" t="s">
        <v>31</v>
      </c>
      <c r="AX1555" s="14" t="s">
        <v>77</v>
      </c>
      <c r="AY1555" s="167" t="s">
        <v>181</v>
      </c>
    </row>
    <row r="1556" spans="2:65" s="1" customFormat="1" ht="16.5" customHeight="1" x14ac:dyDescent="0.2">
      <c r="B1556" s="32"/>
      <c r="C1556" s="176" t="s">
        <v>1065</v>
      </c>
      <c r="D1556" s="176" t="s">
        <v>1794</v>
      </c>
      <c r="E1556" s="177" t="s">
        <v>2875</v>
      </c>
      <c r="F1556" s="178" t="s">
        <v>2876</v>
      </c>
      <c r="G1556" s="179" t="s">
        <v>510</v>
      </c>
      <c r="H1556" s="180">
        <v>30.405999999999999</v>
      </c>
      <c r="I1556" s="181"/>
      <c r="J1556" s="182">
        <f>ROUND(I1556*H1556,2)</f>
        <v>0</v>
      </c>
      <c r="K1556" s="178" t="s">
        <v>186</v>
      </c>
      <c r="L1556" s="183"/>
      <c r="M1556" s="184" t="s">
        <v>19</v>
      </c>
      <c r="N1556" s="185" t="s">
        <v>40</v>
      </c>
      <c r="P1556" s="134">
        <f>O1556*H1556</f>
        <v>0</v>
      </c>
      <c r="Q1556" s="134">
        <v>0</v>
      </c>
      <c r="R1556" s="134">
        <f>Q1556*H1556</f>
        <v>0</v>
      </c>
      <c r="S1556" s="134">
        <v>0</v>
      </c>
      <c r="T1556" s="135">
        <f>S1556*H1556</f>
        <v>0</v>
      </c>
      <c r="AR1556" s="136" t="s">
        <v>196</v>
      </c>
      <c r="AT1556" s="136" t="s">
        <v>1794</v>
      </c>
      <c r="AU1556" s="136" t="s">
        <v>190</v>
      </c>
      <c r="AY1556" s="17" t="s">
        <v>181</v>
      </c>
      <c r="BE1556" s="137">
        <f>IF(N1556="základní",J1556,0)</f>
        <v>0</v>
      </c>
      <c r="BF1556" s="137">
        <f>IF(N1556="snížená",J1556,0)</f>
        <v>0</v>
      </c>
      <c r="BG1556" s="137">
        <f>IF(N1556="zákl. přenesená",J1556,0)</f>
        <v>0</v>
      </c>
      <c r="BH1556" s="137">
        <f>IF(N1556="sníž. přenesená",J1556,0)</f>
        <v>0</v>
      </c>
      <c r="BI1556" s="137">
        <f>IF(N1556="nulová",J1556,0)</f>
        <v>0</v>
      </c>
      <c r="BJ1556" s="17" t="s">
        <v>77</v>
      </c>
      <c r="BK1556" s="137">
        <f>ROUND(I1556*H1556,2)</f>
        <v>0</v>
      </c>
      <c r="BL1556" s="17" t="s">
        <v>187</v>
      </c>
      <c r="BM1556" s="136" t="s">
        <v>2947</v>
      </c>
    </row>
    <row r="1557" spans="2:65" s="12" customFormat="1" ht="11.25" x14ac:dyDescent="0.2">
      <c r="B1557" s="153"/>
      <c r="D1557" s="138" t="s">
        <v>330</v>
      </c>
      <c r="E1557" s="154" t="s">
        <v>19</v>
      </c>
      <c r="F1557" s="155" t="s">
        <v>2878</v>
      </c>
      <c r="H1557" s="154" t="s">
        <v>19</v>
      </c>
      <c r="I1557" s="156"/>
      <c r="L1557" s="153"/>
      <c r="M1557" s="157"/>
      <c r="T1557" s="158"/>
      <c r="AT1557" s="154" t="s">
        <v>330</v>
      </c>
      <c r="AU1557" s="154" t="s">
        <v>190</v>
      </c>
      <c r="AV1557" s="12" t="s">
        <v>77</v>
      </c>
      <c r="AW1557" s="12" t="s">
        <v>31</v>
      </c>
      <c r="AX1557" s="12" t="s">
        <v>69</v>
      </c>
      <c r="AY1557" s="154" t="s">
        <v>181</v>
      </c>
    </row>
    <row r="1558" spans="2:65" s="13" customFormat="1" ht="11.25" x14ac:dyDescent="0.2">
      <c r="B1558" s="159"/>
      <c r="D1558" s="138" t="s">
        <v>330</v>
      </c>
      <c r="E1558" s="160" t="s">
        <v>19</v>
      </c>
      <c r="F1558" s="161" t="s">
        <v>2938</v>
      </c>
      <c r="H1558" s="162">
        <v>30.405999999999999</v>
      </c>
      <c r="I1558" s="163"/>
      <c r="L1558" s="159"/>
      <c r="M1558" s="164"/>
      <c r="T1558" s="165"/>
      <c r="AT1558" s="160" t="s">
        <v>330</v>
      </c>
      <c r="AU1558" s="160" t="s">
        <v>190</v>
      </c>
      <c r="AV1558" s="13" t="s">
        <v>79</v>
      </c>
      <c r="AW1558" s="13" t="s">
        <v>31</v>
      </c>
      <c r="AX1558" s="13" t="s">
        <v>69</v>
      </c>
      <c r="AY1558" s="160" t="s">
        <v>181</v>
      </c>
    </row>
    <row r="1559" spans="2:65" s="14" customFormat="1" ht="11.25" x14ac:dyDescent="0.2">
      <c r="B1559" s="166"/>
      <c r="D1559" s="138" t="s">
        <v>330</v>
      </c>
      <c r="E1559" s="167" t="s">
        <v>19</v>
      </c>
      <c r="F1559" s="168" t="s">
        <v>333</v>
      </c>
      <c r="H1559" s="169">
        <v>30.405999999999999</v>
      </c>
      <c r="I1559" s="170"/>
      <c r="L1559" s="166"/>
      <c r="M1559" s="171"/>
      <c r="T1559" s="172"/>
      <c r="AT1559" s="167" t="s">
        <v>330</v>
      </c>
      <c r="AU1559" s="167" t="s">
        <v>190</v>
      </c>
      <c r="AV1559" s="14" t="s">
        <v>187</v>
      </c>
      <c r="AW1559" s="14" t="s">
        <v>31</v>
      </c>
      <c r="AX1559" s="14" t="s">
        <v>77</v>
      </c>
      <c r="AY1559" s="167" t="s">
        <v>181</v>
      </c>
    </row>
    <row r="1560" spans="2:65" s="1" customFormat="1" ht="16.5" customHeight="1" x14ac:dyDescent="0.2">
      <c r="B1560" s="32"/>
      <c r="C1560" s="125" t="s">
        <v>2948</v>
      </c>
      <c r="D1560" s="125" t="s">
        <v>182</v>
      </c>
      <c r="E1560" s="126" t="s">
        <v>2879</v>
      </c>
      <c r="F1560" s="127" t="s">
        <v>2880</v>
      </c>
      <c r="G1560" s="128" t="s">
        <v>510</v>
      </c>
      <c r="H1560" s="129">
        <v>26.44</v>
      </c>
      <c r="I1560" s="130"/>
      <c r="J1560" s="131">
        <f>ROUND(I1560*H1560,2)</f>
        <v>0</v>
      </c>
      <c r="K1560" s="127" t="s">
        <v>186</v>
      </c>
      <c r="L1560" s="32"/>
      <c r="M1560" s="132" t="s">
        <v>19</v>
      </c>
      <c r="N1560" s="133" t="s">
        <v>40</v>
      </c>
      <c r="P1560" s="134">
        <f>O1560*H1560</f>
        <v>0</v>
      </c>
      <c r="Q1560" s="134">
        <v>0</v>
      </c>
      <c r="R1560" s="134">
        <f>Q1560*H1560</f>
        <v>0</v>
      </c>
      <c r="S1560" s="134">
        <v>0</v>
      </c>
      <c r="T1560" s="135">
        <f>S1560*H1560</f>
        <v>0</v>
      </c>
      <c r="AR1560" s="136" t="s">
        <v>187</v>
      </c>
      <c r="AT1560" s="136" t="s">
        <v>182</v>
      </c>
      <c r="AU1560" s="136" t="s">
        <v>190</v>
      </c>
      <c r="AY1560" s="17" t="s">
        <v>181</v>
      </c>
      <c r="BE1560" s="137">
        <f>IF(N1560="základní",J1560,0)</f>
        <v>0</v>
      </c>
      <c r="BF1560" s="137">
        <f>IF(N1560="snížená",J1560,0)</f>
        <v>0</v>
      </c>
      <c r="BG1560" s="137">
        <f>IF(N1560="zákl. přenesená",J1560,0)</f>
        <v>0</v>
      </c>
      <c r="BH1560" s="137">
        <f>IF(N1560="sníž. přenesená",J1560,0)</f>
        <v>0</v>
      </c>
      <c r="BI1560" s="137">
        <f>IF(N1560="nulová",J1560,0)</f>
        <v>0</v>
      </c>
      <c r="BJ1560" s="17" t="s">
        <v>77</v>
      </c>
      <c r="BK1560" s="137">
        <f>ROUND(I1560*H1560,2)</f>
        <v>0</v>
      </c>
      <c r="BL1560" s="17" t="s">
        <v>187</v>
      </c>
      <c r="BM1560" s="136" t="s">
        <v>2949</v>
      </c>
    </row>
    <row r="1561" spans="2:65" s="12" customFormat="1" ht="11.25" x14ac:dyDescent="0.2">
      <c r="B1561" s="153"/>
      <c r="D1561" s="138" t="s">
        <v>330</v>
      </c>
      <c r="E1561" s="154" t="s">
        <v>19</v>
      </c>
      <c r="F1561" s="155" t="s">
        <v>2882</v>
      </c>
      <c r="H1561" s="154" t="s">
        <v>19</v>
      </c>
      <c r="I1561" s="156"/>
      <c r="L1561" s="153"/>
      <c r="M1561" s="157"/>
      <c r="T1561" s="158"/>
      <c r="AT1561" s="154" t="s">
        <v>330</v>
      </c>
      <c r="AU1561" s="154" t="s">
        <v>190</v>
      </c>
      <c r="AV1561" s="12" t="s">
        <v>77</v>
      </c>
      <c r="AW1561" s="12" t="s">
        <v>31</v>
      </c>
      <c r="AX1561" s="12" t="s">
        <v>69</v>
      </c>
      <c r="AY1561" s="154" t="s">
        <v>181</v>
      </c>
    </row>
    <row r="1562" spans="2:65" s="12" customFormat="1" ht="11.25" x14ac:dyDescent="0.2">
      <c r="B1562" s="153"/>
      <c r="D1562" s="138" t="s">
        <v>330</v>
      </c>
      <c r="E1562" s="154" t="s">
        <v>19</v>
      </c>
      <c r="F1562" s="155" t="s">
        <v>2883</v>
      </c>
      <c r="H1562" s="154" t="s">
        <v>19</v>
      </c>
      <c r="I1562" s="156"/>
      <c r="L1562" s="153"/>
      <c r="M1562" s="157"/>
      <c r="T1562" s="158"/>
      <c r="AT1562" s="154" t="s">
        <v>330</v>
      </c>
      <c r="AU1562" s="154" t="s">
        <v>190</v>
      </c>
      <c r="AV1562" s="12" t="s">
        <v>77</v>
      </c>
      <c r="AW1562" s="12" t="s">
        <v>31</v>
      </c>
      <c r="AX1562" s="12" t="s">
        <v>69</v>
      </c>
      <c r="AY1562" s="154" t="s">
        <v>181</v>
      </c>
    </row>
    <row r="1563" spans="2:65" s="13" customFormat="1" ht="11.25" x14ac:dyDescent="0.2">
      <c r="B1563" s="159"/>
      <c r="D1563" s="138" t="s">
        <v>330</v>
      </c>
      <c r="E1563" s="160" t="s">
        <v>19</v>
      </c>
      <c r="F1563" s="161" t="s">
        <v>2927</v>
      </c>
      <c r="H1563" s="162">
        <v>26.44</v>
      </c>
      <c r="I1563" s="163"/>
      <c r="L1563" s="159"/>
      <c r="M1563" s="164"/>
      <c r="T1563" s="165"/>
      <c r="AT1563" s="160" t="s">
        <v>330</v>
      </c>
      <c r="AU1563" s="160" t="s">
        <v>190</v>
      </c>
      <c r="AV1563" s="13" t="s">
        <v>79</v>
      </c>
      <c r="AW1563" s="13" t="s">
        <v>31</v>
      </c>
      <c r="AX1563" s="13" t="s">
        <v>69</v>
      </c>
      <c r="AY1563" s="160" t="s">
        <v>181</v>
      </c>
    </row>
    <row r="1564" spans="2:65" s="14" customFormat="1" ht="11.25" x14ac:dyDescent="0.2">
      <c r="B1564" s="166"/>
      <c r="D1564" s="138" t="s">
        <v>330</v>
      </c>
      <c r="E1564" s="167" t="s">
        <v>19</v>
      </c>
      <c r="F1564" s="168" t="s">
        <v>333</v>
      </c>
      <c r="H1564" s="169">
        <v>26.44</v>
      </c>
      <c r="I1564" s="170"/>
      <c r="L1564" s="166"/>
      <c r="M1564" s="171"/>
      <c r="T1564" s="172"/>
      <c r="AT1564" s="167" t="s">
        <v>330</v>
      </c>
      <c r="AU1564" s="167" t="s">
        <v>190</v>
      </c>
      <c r="AV1564" s="14" t="s">
        <v>187</v>
      </c>
      <c r="AW1564" s="14" t="s">
        <v>31</v>
      </c>
      <c r="AX1564" s="14" t="s">
        <v>77</v>
      </c>
      <c r="AY1564" s="167" t="s">
        <v>181</v>
      </c>
    </row>
    <row r="1565" spans="2:65" s="1" customFormat="1" ht="16.5" customHeight="1" x14ac:dyDescent="0.2">
      <c r="B1565" s="32"/>
      <c r="C1565" s="176" t="s">
        <v>1082</v>
      </c>
      <c r="D1565" s="176" t="s">
        <v>1794</v>
      </c>
      <c r="E1565" s="177" t="s">
        <v>2884</v>
      </c>
      <c r="F1565" s="178" t="s">
        <v>2885</v>
      </c>
      <c r="G1565" s="179" t="s">
        <v>326</v>
      </c>
      <c r="H1565" s="180">
        <v>8.7251999999999992</v>
      </c>
      <c r="I1565" s="181"/>
      <c r="J1565" s="182">
        <f>ROUND(I1565*H1565,2)</f>
        <v>0</v>
      </c>
      <c r="K1565" s="178" t="s">
        <v>186</v>
      </c>
      <c r="L1565" s="183"/>
      <c r="M1565" s="184" t="s">
        <v>19</v>
      </c>
      <c r="N1565" s="185" t="s">
        <v>40</v>
      </c>
      <c r="P1565" s="134">
        <f>O1565*H1565</f>
        <v>0</v>
      </c>
      <c r="Q1565" s="134">
        <v>0</v>
      </c>
      <c r="R1565" s="134">
        <f>Q1565*H1565</f>
        <v>0</v>
      </c>
      <c r="S1565" s="134">
        <v>0</v>
      </c>
      <c r="T1565" s="135">
        <f>S1565*H1565</f>
        <v>0</v>
      </c>
      <c r="AR1565" s="136" t="s">
        <v>196</v>
      </c>
      <c r="AT1565" s="136" t="s">
        <v>1794</v>
      </c>
      <c r="AU1565" s="136" t="s">
        <v>190</v>
      </c>
      <c r="AY1565" s="17" t="s">
        <v>181</v>
      </c>
      <c r="BE1565" s="137">
        <f>IF(N1565="základní",J1565,0)</f>
        <v>0</v>
      </c>
      <c r="BF1565" s="137">
        <f>IF(N1565="snížená",J1565,0)</f>
        <v>0</v>
      </c>
      <c r="BG1565" s="137">
        <f>IF(N1565="zákl. přenesená",J1565,0)</f>
        <v>0</v>
      </c>
      <c r="BH1565" s="137">
        <f>IF(N1565="sníž. přenesená",J1565,0)</f>
        <v>0</v>
      </c>
      <c r="BI1565" s="137">
        <f>IF(N1565="nulová",J1565,0)</f>
        <v>0</v>
      </c>
      <c r="BJ1565" s="17" t="s">
        <v>77</v>
      </c>
      <c r="BK1565" s="137">
        <f>ROUND(I1565*H1565,2)</f>
        <v>0</v>
      </c>
      <c r="BL1565" s="17" t="s">
        <v>187</v>
      </c>
      <c r="BM1565" s="136" t="s">
        <v>2950</v>
      </c>
    </row>
    <row r="1566" spans="2:65" s="1" customFormat="1" ht="19.5" x14ac:dyDescent="0.2">
      <c r="B1566" s="32"/>
      <c r="D1566" s="138" t="s">
        <v>214</v>
      </c>
      <c r="F1566" s="139" t="s">
        <v>2887</v>
      </c>
      <c r="I1566" s="140"/>
      <c r="L1566" s="32"/>
      <c r="M1566" s="141"/>
      <c r="T1566" s="53"/>
      <c r="AT1566" s="17" t="s">
        <v>214</v>
      </c>
      <c r="AU1566" s="17" t="s">
        <v>190</v>
      </c>
    </row>
    <row r="1567" spans="2:65" s="12" customFormat="1" ht="11.25" x14ac:dyDescent="0.2">
      <c r="B1567" s="153"/>
      <c r="D1567" s="138" t="s">
        <v>330</v>
      </c>
      <c r="E1567" s="154" t="s">
        <v>19</v>
      </c>
      <c r="F1567" s="155" t="s">
        <v>2888</v>
      </c>
      <c r="H1567" s="154" t="s">
        <v>19</v>
      </c>
      <c r="I1567" s="156"/>
      <c r="L1567" s="153"/>
      <c r="M1567" s="157"/>
      <c r="T1567" s="158"/>
      <c r="AT1567" s="154" t="s">
        <v>330</v>
      </c>
      <c r="AU1567" s="154" t="s">
        <v>190</v>
      </c>
      <c r="AV1567" s="12" t="s">
        <v>77</v>
      </c>
      <c r="AW1567" s="12" t="s">
        <v>31</v>
      </c>
      <c r="AX1567" s="12" t="s">
        <v>69</v>
      </c>
      <c r="AY1567" s="154" t="s">
        <v>181</v>
      </c>
    </row>
    <row r="1568" spans="2:65" s="13" customFormat="1" ht="11.25" x14ac:dyDescent="0.2">
      <c r="B1568" s="159"/>
      <c r="D1568" s="138" t="s">
        <v>330</v>
      </c>
      <c r="E1568" s="160" t="s">
        <v>19</v>
      </c>
      <c r="F1568" s="161" t="s">
        <v>2951</v>
      </c>
      <c r="H1568" s="162">
        <v>8.7251999999999992</v>
      </c>
      <c r="I1568" s="163"/>
      <c r="L1568" s="159"/>
      <c r="M1568" s="164"/>
      <c r="T1568" s="165"/>
      <c r="AT1568" s="160" t="s">
        <v>330</v>
      </c>
      <c r="AU1568" s="160" t="s">
        <v>190</v>
      </c>
      <c r="AV1568" s="13" t="s">
        <v>79</v>
      </c>
      <c r="AW1568" s="13" t="s">
        <v>31</v>
      </c>
      <c r="AX1568" s="13" t="s">
        <v>69</v>
      </c>
      <c r="AY1568" s="160" t="s">
        <v>181</v>
      </c>
    </row>
    <row r="1569" spans="2:65" s="14" customFormat="1" ht="11.25" x14ac:dyDescent="0.2">
      <c r="B1569" s="166"/>
      <c r="D1569" s="138" t="s">
        <v>330</v>
      </c>
      <c r="E1569" s="167" t="s">
        <v>19</v>
      </c>
      <c r="F1569" s="168" t="s">
        <v>333</v>
      </c>
      <c r="H1569" s="169">
        <v>8.7251999999999992</v>
      </c>
      <c r="I1569" s="170"/>
      <c r="L1569" s="166"/>
      <c r="M1569" s="171"/>
      <c r="T1569" s="172"/>
      <c r="AT1569" s="167" t="s">
        <v>330</v>
      </c>
      <c r="AU1569" s="167" t="s">
        <v>190</v>
      </c>
      <c r="AV1569" s="14" t="s">
        <v>187</v>
      </c>
      <c r="AW1569" s="14" t="s">
        <v>31</v>
      </c>
      <c r="AX1569" s="14" t="s">
        <v>77</v>
      </c>
      <c r="AY1569" s="167" t="s">
        <v>181</v>
      </c>
    </row>
    <row r="1570" spans="2:65" s="1" customFormat="1" ht="16.5" customHeight="1" x14ac:dyDescent="0.2">
      <c r="B1570" s="32"/>
      <c r="C1570" s="125" t="s">
        <v>2952</v>
      </c>
      <c r="D1570" s="125" t="s">
        <v>182</v>
      </c>
      <c r="E1570" s="126" t="s">
        <v>2890</v>
      </c>
      <c r="F1570" s="127" t="s">
        <v>2891</v>
      </c>
      <c r="G1570" s="128" t="s">
        <v>510</v>
      </c>
      <c r="H1570" s="129">
        <v>26.44</v>
      </c>
      <c r="I1570" s="130"/>
      <c r="J1570" s="131">
        <f>ROUND(I1570*H1570,2)</f>
        <v>0</v>
      </c>
      <c r="K1570" s="127" t="s">
        <v>186</v>
      </c>
      <c r="L1570" s="32"/>
      <c r="M1570" s="132" t="s">
        <v>19</v>
      </c>
      <c r="N1570" s="133" t="s">
        <v>40</v>
      </c>
      <c r="P1570" s="134">
        <f>O1570*H1570</f>
        <v>0</v>
      </c>
      <c r="Q1570" s="134">
        <v>0</v>
      </c>
      <c r="R1570" s="134">
        <f>Q1570*H1570</f>
        <v>0</v>
      </c>
      <c r="S1570" s="134">
        <v>0</v>
      </c>
      <c r="T1570" s="135">
        <f>S1570*H1570</f>
        <v>0</v>
      </c>
      <c r="AR1570" s="136" t="s">
        <v>187</v>
      </c>
      <c r="AT1570" s="136" t="s">
        <v>182</v>
      </c>
      <c r="AU1570" s="136" t="s">
        <v>190</v>
      </c>
      <c r="AY1570" s="17" t="s">
        <v>181</v>
      </c>
      <c r="BE1570" s="137">
        <f>IF(N1570="základní",J1570,0)</f>
        <v>0</v>
      </c>
      <c r="BF1570" s="137">
        <f>IF(N1570="snížená",J1570,0)</f>
        <v>0</v>
      </c>
      <c r="BG1570" s="137">
        <f>IF(N1570="zákl. přenesená",J1570,0)</f>
        <v>0</v>
      </c>
      <c r="BH1570" s="137">
        <f>IF(N1570="sníž. přenesená",J1570,0)</f>
        <v>0</v>
      </c>
      <c r="BI1570" s="137">
        <f>IF(N1570="nulová",J1570,0)</f>
        <v>0</v>
      </c>
      <c r="BJ1570" s="17" t="s">
        <v>77</v>
      </c>
      <c r="BK1570" s="137">
        <f>ROUND(I1570*H1570,2)</f>
        <v>0</v>
      </c>
      <c r="BL1570" s="17" t="s">
        <v>187</v>
      </c>
      <c r="BM1570" s="136" t="s">
        <v>2953</v>
      </c>
    </row>
    <row r="1571" spans="2:65" s="12" customFormat="1" ht="11.25" x14ac:dyDescent="0.2">
      <c r="B1571" s="153"/>
      <c r="D1571" s="138" t="s">
        <v>330</v>
      </c>
      <c r="E1571" s="154" t="s">
        <v>19</v>
      </c>
      <c r="F1571" s="155" t="s">
        <v>2893</v>
      </c>
      <c r="H1571" s="154" t="s">
        <v>19</v>
      </c>
      <c r="I1571" s="156"/>
      <c r="L1571" s="153"/>
      <c r="M1571" s="157"/>
      <c r="T1571" s="158"/>
      <c r="AT1571" s="154" t="s">
        <v>330</v>
      </c>
      <c r="AU1571" s="154" t="s">
        <v>190</v>
      </c>
      <c r="AV1571" s="12" t="s">
        <v>77</v>
      </c>
      <c r="AW1571" s="12" t="s">
        <v>31</v>
      </c>
      <c r="AX1571" s="12" t="s">
        <v>69</v>
      </c>
      <c r="AY1571" s="154" t="s">
        <v>181</v>
      </c>
    </row>
    <row r="1572" spans="2:65" s="12" customFormat="1" ht="22.5" x14ac:dyDescent="0.2">
      <c r="B1572" s="153"/>
      <c r="D1572" s="138" t="s">
        <v>330</v>
      </c>
      <c r="E1572" s="154" t="s">
        <v>19</v>
      </c>
      <c r="F1572" s="155" t="s">
        <v>2894</v>
      </c>
      <c r="H1572" s="154" t="s">
        <v>19</v>
      </c>
      <c r="I1572" s="156"/>
      <c r="L1572" s="153"/>
      <c r="M1572" s="157"/>
      <c r="T1572" s="158"/>
      <c r="AT1572" s="154" t="s">
        <v>330</v>
      </c>
      <c r="AU1572" s="154" t="s">
        <v>190</v>
      </c>
      <c r="AV1572" s="12" t="s">
        <v>77</v>
      </c>
      <c r="AW1572" s="12" t="s">
        <v>31</v>
      </c>
      <c r="AX1572" s="12" t="s">
        <v>69</v>
      </c>
      <c r="AY1572" s="154" t="s">
        <v>181</v>
      </c>
    </row>
    <row r="1573" spans="2:65" s="13" customFormat="1" ht="11.25" x14ac:dyDescent="0.2">
      <c r="B1573" s="159"/>
      <c r="D1573" s="138" t="s">
        <v>330</v>
      </c>
      <c r="E1573" s="160" t="s">
        <v>19</v>
      </c>
      <c r="F1573" s="161" t="s">
        <v>2927</v>
      </c>
      <c r="H1573" s="162">
        <v>26.44</v>
      </c>
      <c r="I1573" s="163"/>
      <c r="L1573" s="159"/>
      <c r="M1573" s="164"/>
      <c r="T1573" s="165"/>
      <c r="AT1573" s="160" t="s">
        <v>330</v>
      </c>
      <c r="AU1573" s="160" t="s">
        <v>190</v>
      </c>
      <c r="AV1573" s="13" t="s">
        <v>79</v>
      </c>
      <c r="AW1573" s="13" t="s">
        <v>31</v>
      </c>
      <c r="AX1573" s="13" t="s">
        <v>69</v>
      </c>
      <c r="AY1573" s="160" t="s">
        <v>181</v>
      </c>
    </row>
    <row r="1574" spans="2:65" s="14" customFormat="1" ht="11.25" x14ac:dyDescent="0.2">
      <c r="B1574" s="166"/>
      <c r="D1574" s="138" t="s">
        <v>330</v>
      </c>
      <c r="E1574" s="167" t="s">
        <v>19</v>
      </c>
      <c r="F1574" s="168" t="s">
        <v>333</v>
      </c>
      <c r="H1574" s="169">
        <v>26.44</v>
      </c>
      <c r="I1574" s="170"/>
      <c r="L1574" s="166"/>
      <c r="M1574" s="171"/>
      <c r="T1574" s="172"/>
      <c r="AT1574" s="167" t="s">
        <v>330</v>
      </c>
      <c r="AU1574" s="167" t="s">
        <v>190</v>
      </c>
      <c r="AV1574" s="14" t="s">
        <v>187</v>
      </c>
      <c r="AW1574" s="14" t="s">
        <v>31</v>
      </c>
      <c r="AX1574" s="14" t="s">
        <v>77</v>
      </c>
      <c r="AY1574" s="167" t="s">
        <v>181</v>
      </c>
    </row>
    <row r="1575" spans="2:65" s="1" customFormat="1" ht="16.5" customHeight="1" x14ac:dyDescent="0.2">
      <c r="B1575" s="32"/>
      <c r="C1575" s="176" t="s">
        <v>1092</v>
      </c>
      <c r="D1575" s="176" t="s">
        <v>1794</v>
      </c>
      <c r="E1575" s="177" t="s">
        <v>2895</v>
      </c>
      <c r="F1575" s="178" t="s">
        <v>2896</v>
      </c>
      <c r="G1575" s="179" t="s">
        <v>510</v>
      </c>
      <c r="H1575" s="180">
        <v>29.084</v>
      </c>
      <c r="I1575" s="181"/>
      <c r="J1575" s="182">
        <f>ROUND(I1575*H1575,2)</f>
        <v>0</v>
      </c>
      <c r="K1575" s="178" t="s">
        <v>186</v>
      </c>
      <c r="L1575" s="183"/>
      <c r="M1575" s="184" t="s">
        <v>19</v>
      </c>
      <c r="N1575" s="185" t="s">
        <v>40</v>
      </c>
      <c r="P1575" s="134">
        <f>O1575*H1575</f>
        <v>0</v>
      </c>
      <c r="Q1575" s="134">
        <v>0</v>
      </c>
      <c r="R1575" s="134">
        <f>Q1575*H1575</f>
        <v>0</v>
      </c>
      <c r="S1575" s="134">
        <v>0</v>
      </c>
      <c r="T1575" s="135">
        <f>S1575*H1575</f>
        <v>0</v>
      </c>
      <c r="AR1575" s="136" t="s">
        <v>196</v>
      </c>
      <c r="AT1575" s="136" t="s">
        <v>1794</v>
      </c>
      <c r="AU1575" s="136" t="s">
        <v>190</v>
      </c>
      <c r="AY1575" s="17" t="s">
        <v>181</v>
      </c>
      <c r="BE1575" s="137">
        <f>IF(N1575="základní",J1575,0)</f>
        <v>0</v>
      </c>
      <c r="BF1575" s="137">
        <f>IF(N1575="snížená",J1575,0)</f>
        <v>0</v>
      </c>
      <c r="BG1575" s="137">
        <f>IF(N1575="zákl. přenesená",J1575,0)</f>
        <v>0</v>
      </c>
      <c r="BH1575" s="137">
        <f>IF(N1575="sníž. přenesená",J1575,0)</f>
        <v>0</v>
      </c>
      <c r="BI1575" s="137">
        <f>IF(N1575="nulová",J1575,0)</f>
        <v>0</v>
      </c>
      <c r="BJ1575" s="17" t="s">
        <v>77</v>
      </c>
      <c r="BK1575" s="137">
        <f>ROUND(I1575*H1575,2)</f>
        <v>0</v>
      </c>
      <c r="BL1575" s="17" t="s">
        <v>187</v>
      </c>
      <c r="BM1575" s="136" t="s">
        <v>2954</v>
      </c>
    </row>
    <row r="1576" spans="2:65" s="12" customFormat="1" ht="11.25" x14ac:dyDescent="0.2">
      <c r="B1576" s="153"/>
      <c r="D1576" s="138" t="s">
        <v>330</v>
      </c>
      <c r="E1576" s="154" t="s">
        <v>19</v>
      </c>
      <c r="F1576" s="155" t="s">
        <v>2898</v>
      </c>
      <c r="H1576" s="154" t="s">
        <v>19</v>
      </c>
      <c r="I1576" s="156"/>
      <c r="L1576" s="153"/>
      <c r="M1576" s="157"/>
      <c r="T1576" s="158"/>
      <c r="AT1576" s="154" t="s">
        <v>330</v>
      </c>
      <c r="AU1576" s="154" t="s">
        <v>190</v>
      </c>
      <c r="AV1576" s="12" t="s">
        <v>77</v>
      </c>
      <c r="AW1576" s="12" t="s">
        <v>31</v>
      </c>
      <c r="AX1576" s="12" t="s">
        <v>69</v>
      </c>
      <c r="AY1576" s="154" t="s">
        <v>181</v>
      </c>
    </row>
    <row r="1577" spans="2:65" s="13" customFormat="1" ht="11.25" x14ac:dyDescent="0.2">
      <c r="B1577" s="159"/>
      <c r="D1577" s="138" t="s">
        <v>330</v>
      </c>
      <c r="E1577" s="160" t="s">
        <v>19</v>
      </c>
      <c r="F1577" s="161" t="s">
        <v>2955</v>
      </c>
      <c r="H1577" s="162">
        <v>29.084</v>
      </c>
      <c r="I1577" s="163"/>
      <c r="L1577" s="159"/>
      <c r="M1577" s="164"/>
      <c r="T1577" s="165"/>
      <c r="AT1577" s="160" t="s">
        <v>330</v>
      </c>
      <c r="AU1577" s="160" t="s">
        <v>190</v>
      </c>
      <c r="AV1577" s="13" t="s">
        <v>79</v>
      </c>
      <c r="AW1577" s="13" t="s">
        <v>31</v>
      </c>
      <c r="AX1577" s="13" t="s">
        <v>69</v>
      </c>
      <c r="AY1577" s="160" t="s">
        <v>181</v>
      </c>
    </row>
    <row r="1578" spans="2:65" s="14" customFormat="1" ht="11.25" x14ac:dyDescent="0.2">
      <c r="B1578" s="166"/>
      <c r="D1578" s="138" t="s">
        <v>330</v>
      </c>
      <c r="E1578" s="167" t="s">
        <v>19</v>
      </c>
      <c r="F1578" s="168" t="s">
        <v>333</v>
      </c>
      <c r="H1578" s="169">
        <v>29.084</v>
      </c>
      <c r="I1578" s="170"/>
      <c r="L1578" s="166"/>
      <c r="M1578" s="171"/>
      <c r="T1578" s="172"/>
      <c r="AT1578" s="167" t="s">
        <v>330</v>
      </c>
      <c r="AU1578" s="167" t="s">
        <v>190</v>
      </c>
      <c r="AV1578" s="14" t="s">
        <v>187</v>
      </c>
      <c r="AW1578" s="14" t="s">
        <v>31</v>
      </c>
      <c r="AX1578" s="14" t="s">
        <v>77</v>
      </c>
      <c r="AY1578" s="167" t="s">
        <v>181</v>
      </c>
    </row>
    <row r="1579" spans="2:65" s="1" customFormat="1" ht="16.5" customHeight="1" x14ac:dyDescent="0.2">
      <c r="B1579" s="32"/>
      <c r="C1579" s="176" t="s">
        <v>2956</v>
      </c>
      <c r="D1579" s="176" t="s">
        <v>1794</v>
      </c>
      <c r="E1579" s="177" t="s">
        <v>2900</v>
      </c>
      <c r="F1579" s="178" t="s">
        <v>2901</v>
      </c>
      <c r="G1579" s="179" t="s">
        <v>510</v>
      </c>
      <c r="H1579" s="180">
        <v>29.084</v>
      </c>
      <c r="I1579" s="181"/>
      <c r="J1579" s="182">
        <f>ROUND(I1579*H1579,2)</f>
        <v>0</v>
      </c>
      <c r="K1579" s="178" t="s">
        <v>186</v>
      </c>
      <c r="L1579" s="183"/>
      <c r="M1579" s="184" t="s">
        <v>19</v>
      </c>
      <c r="N1579" s="185" t="s">
        <v>40</v>
      </c>
      <c r="P1579" s="134">
        <f>O1579*H1579</f>
        <v>0</v>
      </c>
      <c r="Q1579" s="134">
        <v>0</v>
      </c>
      <c r="R1579" s="134">
        <f>Q1579*H1579</f>
        <v>0</v>
      </c>
      <c r="S1579" s="134">
        <v>0</v>
      </c>
      <c r="T1579" s="135">
        <f>S1579*H1579</f>
        <v>0</v>
      </c>
      <c r="AR1579" s="136" t="s">
        <v>196</v>
      </c>
      <c r="AT1579" s="136" t="s">
        <v>1794</v>
      </c>
      <c r="AU1579" s="136" t="s">
        <v>190</v>
      </c>
      <c r="AY1579" s="17" t="s">
        <v>181</v>
      </c>
      <c r="BE1579" s="137">
        <f>IF(N1579="základní",J1579,0)</f>
        <v>0</v>
      </c>
      <c r="BF1579" s="137">
        <f>IF(N1579="snížená",J1579,0)</f>
        <v>0</v>
      </c>
      <c r="BG1579" s="137">
        <f>IF(N1579="zákl. přenesená",J1579,0)</f>
        <v>0</v>
      </c>
      <c r="BH1579" s="137">
        <f>IF(N1579="sníž. přenesená",J1579,0)</f>
        <v>0</v>
      </c>
      <c r="BI1579" s="137">
        <f>IF(N1579="nulová",J1579,0)</f>
        <v>0</v>
      </c>
      <c r="BJ1579" s="17" t="s">
        <v>77</v>
      </c>
      <c r="BK1579" s="137">
        <f>ROUND(I1579*H1579,2)</f>
        <v>0</v>
      </c>
      <c r="BL1579" s="17" t="s">
        <v>187</v>
      </c>
      <c r="BM1579" s="136" t="s">
        <v>2957</v>
      </c>
    </row>
    <row r="1580" spans="2:65" s="12" customFormat="1" ht="11.25" x14ac:dyDescent="0.2">
      <c r="B1580" s="153"/>
      <c r="D1580" s="138" t="s">
        <v>330</v>
      </c>
      <c r="E1580" s="154" t="s">
        <v>19</v>
      </c>
      <c r="F1580" s="155" t="s">
        <v>2898</v>
      </c>
      <c r="H1580" s="154" t="s">
        <v>19</v>
      </c>
      <c r="I1580" s="156"/>
      <c r="L1580" s="153"/>
      <c r="M1580" s="157"/>
      <c r="T1580" s="158"/>
      <c r="AT1580" s="154" t="s">
        <v>330</v>
      </c>
      <c r="AU1580" s="154" t="s">
        <v>190</v>
      </c>
      <c r="AV1580" s="12" t="s">
        <v>77</v>
      </c>
      <c r="AW1580" s="12" t="s">
        <v>31</v>
      </c>
      <c r="AX1580" s="12" t="s">
        <v>69</v>
      </c>
      <c r="AY1580" s="154" t="s">
        <v>181</v>
      </c>
    </row>
    <row r="1581" spans="2:65" s="13" customFormat="1" ht="11.25" x14ac:dyDescent="0.2">
      <c r="B1581" s="159"/>
      <c r="D1581" s="138" t="s">
        <v>330</v>
      </c>
      <c r="E1581" s="160" t="s">
        <v>19</v>
      </c>
      <c r="F1581" s="161" t="s">
        <v>2955</v>
      </c>
      <c r="H1581" s="162">
        <v>29.084</v>
      </c>
      <c r="I1581" s="163"/>
      <c r="L1581" s="159"/>
      <c r="M1581" s="164"/>
      <c r="T1581" s="165"/>
      <c r="AT1581" s="160" t="s">
        <v>330</v>
      </c>
      <c r="AU1581" s="160" t="s">
        <v>190</v>
      </c>
      <c r="AV1581" s="13" t="s">
        <v>79</v>
      </c>
      <c r="AW1581" s="13" t="s">
        <v>31</v>
      </c>
      <c r="AX1581" s="13" t="s">
        <v>69</v>
      </c>
      <c r="AY1581" s="160" t="s">
        <v>181</v>
      </c>
    </row>
    <row r="1582" spans="2:65" s="14" customFormat="1" ht="11.25" x14ac:dyDescent="0.2">
      <c r="B1582" s="166"/>
      <c r="D1582" s="138" t="s">
        <v>330</v>
      </c>
      <c r="E1582" s="167" t="s">
        <v>19</v>
      </c>
      <c r="F1582" s="168" t="s">
        <v>333</v>
      </c>
      <c r="H1582" s="169">
        <v>29.084</v>
      </c>
      <c r="I1582" s="170"/>
      <c r="L1582" s="166"/>
      <c r="M1582" s="171"/>
      <c r="T1582" s="172"/>
      <c r="AT1582" s="167" t="s">
        <v>330</v>
      </c>
      <c r="AU1582" s="167" t="s">
        <v>190</v>
      </c>
      <c r="AV1582" s="14" t="s">
        <v>187</v>
      </c>
      <c r="AW1582" s="14" t="s">
        <v>31</v>
      </c>
      <c r="AX1582" s="14" t="s">
        <v>77</v>
      </c>
      <c r="AY1582" s="167" t="s">
        <v>181</v>
      </c>
    </row>
    <row r="1583" spans="2:65" s="1" customFormat="1" ht="16.5" customHeight="1" x14ac:dyDescent="0.2">
      <c r="B1583" s="32"/>
      <c r="C1583" s="125" t="s">
        <v>1098</v>
      </c>
      <c r="D1583" s="125" t="s">
        <v>182</v>
      </c>
      <c r="E1583" s="126" t="s">
        <v>2860</v>
      </c>
      <c r="F1583" s="127" t="s">
        <v>2861</v>
      </c>
      <c r="G1583" s="128" t="s">
        <v>510</v>
      </c>
      <c r="H1583" s="129">
        <v>26.44</v>
      </c>
      <c r="I1583" s="130"/>
      <c r="J1583" s="131">
        <f>ROUND(I1583*H1583,2)</f>
        <v>0</v>
      </c>
      <c r="K1583" s="127" t="s">
        <v>327</v>
      </c>
      <c r="L1583" s="32"/>
      <c r="M1583" s="132" t="s">
        <v>19</v>
      </c>
      <c r="N1583" s="133" t="s">
        <v>40</v>
      </c>
      <c r="P1583" s="134">
        <f>O1583*H1583</f>
        <v>0</v>
      </c>
      <c r="Q1583" s="134">
        <v>0</v>
      </c>
      <c r="R1583" s="134">
        <f>Q1583*H1583</f>
        <v>0</v>
      </c>
      <c r="S1583" s="134">
        <v>0</v>
      </c>
      <c r="T1583" s="135">
        <f>S1583*H1583</f>
        <v>0</v>
      </c>
      <c r="AR1583" s="136" t="s">
        <v>187</v>
      </c>
      <c r="AT1583" s="136" t="s">
        <v>182</v>
      </c>
      <c r="AU1583" s="136" t="s">
        <v>190</v>
      </c>
      <c r="AY1583" s="17" t="s">
        <v>181</v>
      </c>
      <c r="BE1583" s="137">
        <f>IF(N1583="základní",J1583,0)</f>
        <v>0</v>
      </c>
      <c r="BF1583" s="137">
        <f>IF(N1583="snížená",J1583,0)</f>
        <v>0</v>
      </c>
      <c r="BG1583" s="137">
        <f>IF(N1583="zákl. přenesená",J1583,0)</f>
        <v>0</v>
      </c>
      <c r="BH1583" s="137">
        <f>IF(N1583="sníž. přenesená",J1583,0)</f>
        <v>0</v>
      </c>
      <c r="BI1583" s="137">
        <f>IF(N1583="nulová",J1583,0)</f>
        <v>0</v>
      </c>
      <c r="BJ1583" s="17" t="s">
        <v>77</v>
      </c>
      <c r="BK1583" s="137">
        <f>ROUND(I1583*H1583,2)</f>
        <v>0</v>
      </c>
      <c r="BL1583" s="17" t="s">
        <v>187</v>
      </c>
      <c r="BM1583" s="136" t="s">
        <v>2958</v>
      </c>
    </row>
    <row r="1584" spans="2:65" s="1" customFormat="1" ht="11.25" x14ac:dyDescent="0.2">
      <c r="B1584" s="32"/>
      <c r="D1584" s="151" t="s">
        <v>328</v>
      </c>
      <c r="F1584" s="152" t="s">
        <v>2862</v>
      </c>
      <c r="I1584" s="140"/>
      <c r="L1584" s="32"/>
      <c r="M1584" s="141"/>
      <c r="T1584" s="53"/>
      <c r="AT1584" s="17" t="s">
        <v>328</v>
      </c>
      <c r="AU1584" s="17" t="s">
        <v>190</v>
      </c>
    </row>
    <row r="1585" spans="2:65" s="12" customFormat="1" ht="11.25" x14ac:dyDescent="0.2">
      <c r="B1585" s="153"/>
      <c r="D1585" s="138" t="s">
        <v>330</v>
      </c>
      <c r="E1585" s="154" t="s">
        <v>19</v>
      </c>
      <c r="F1585" s="155" t="s">
        <v>2863</v>
      </c>
      <c r="H1585" s="154" t="s">
        <v>19</v>
      </c>
      <c r="I1585" s="156"/>
      <c r="L1585" s="153"/>
      <c r="M1585" s="157"/>
      <c r="T1585" s="158"/>
      <c r="AT1585" s="154" t="s">
        <v>330</v>
      </c>
      <c r="AU1585" s="154" t="s">
        <v>190</v>
      </c>
      <c r="AV1585" s="12" t="s">
        <v>77</v>
      </c>
      <c r="AW1585" s="12" t="s">
        <v>31</v>
      </c>
      <c r="AX1585" s="12" t="s">
        <v>69</v>
      </c>
      <c r="AY1585" s="154" t="s">
        <v>181</v>
      </c>
    </row>
    <row r="1586" spans="2:65" s="12" customFormat="1" ht="11.25" x14ac:dyDescent="0.2">
      <c r="B1586" s="153"/>
      <c r="D1586" s="138" t="s">
        <v>330</v>
      </c>
      <c r="E1586" s="154" t="s">
        <v>19</v>
      </c>
      <c r="F1586" s="155" t="s">
        <v>2904</v>
      </c>
      <c r="H1586" s="154" t="s">
        <v>19</v>
      </c>
      <c r="I1586" s="156"/>
      <c r="L1586" s="153"/>
      <c r="M1586" s="157"/>
      <c r="T1586" s="158"/>
      <c r="AT1586" s="154" t="s">
        <v>330</v>
      </c>
      <c r="AU1586" s="154" t="s">
        <v>190</v>
      </c>
      <c r="AV1586" s="12" t="s">
        <v>77</v>
      </c>
      <c r="AW1586" s="12" t="s">
        <v>31</v>
      </c>
      <c r="AX1586" s="12" t="s">
        <v>69</v>
      </c>
      <c r="AY1586" s="154" t="s">
        <v>181</v>
      </c>
    </row>
    <row r="1587" spans="2:65" s="13" customFormat="1" ht="11.25" x14ac:dyDescent="0.2">
      <c r="B1587" s="159"/>
      <c r="D1587" s="138" t="s">
        <v>330</v>
      </c>
      <c r="E1587" s="160" t="s">
        <v>19</v>
      </c>
      <c r="F1587" s="161" t="s">
        <v>2927</v>
      </c>
      <c r="H1587" s="162">
        <v>26.44</v>
      </c>
      <c r="I1587" s="163"/>
      <c r="L1587" s="159"/>
      <c r="M1587" s="164"/>
      <c r="T1587" s="165"/>
      <c r="AT1587" s="160" t="s">
        <v>330</v>
      </c>
      <c r="AU1587" s="160" t="s">
        <v>190</v>
      </c>
      <c r="AV1587" s="13" t="s">
        <v>79</v>
      </c>
      <c r="AW1587" s="13" t="s">
        <v>31</v>
      </c>
      <c r="AX1587" s="13" t="s">
        <v>69</v>
      </c>
      <c r="AY1587" s="160" t="s">
        <v>181</v>
      </c>
    </row>
    <row r="1588" spans="2:65" s="14" customFormat="1" ht="11.25" x14ac:dyDescent="0.2">
      <c r="B1588" s="166"/>
      <c r="D1588" s="138" t="s">
        <v>330</v>
      </c>
      <c r="E1588" s="167" t="s">
        <v>19</v>
      </c>
      <c r="F1588" s="168" t="s">
        <v>333</v>
      </c>
      <c r="H1588" s="169">
        <v>26.44</v>
      </c>
      <c r="I1588" s="170"/>
      <c r="L1588" s="166"/>
      <c r="M1588" s="171"/>
      <c r="T1588" s="172"/>
      <c r="AT1588" s="167" t="s">
        <v>330</v>
      </c>
      <c r="AU1588" s="167" t="s">
        <v>190</v>
      </c>
      <c r="AV1588" s="14" t="s">
        <v>187</v>
      </c>
      <c r="AW1588" s="14" t="s">
        <v>31</v>
      </c>
      <c r="AX1588" s="14" t="s">
        <v>77</v>
      </c>
      <c r="AY1588" s="167" t="s">
        <v>181</v>
      </c>
    </row>
    <row r="1589" spans="2:65" s="1" customFormat="1" ht="16.5" customHeight="1" x14ac:dyDescent="0.2">
      <c r="B1589" s="32"/>
      <c r="C1589" s="176" t="s">
        <v>2959</v>
      </c>
      <c r="D1589" s="176" t="s">
        <v>1794</v>
      </c>
      <c r="E1589" s="177" t="s">
        <v>2905</v>
      </c>
      <c r="F1589" s="178" t="s">
        <v>2906</v>
      </c>
      <c r="G1589" s="179" t="s">
        <v>510</v>
      </c>
      <c r="H1589" s="180">
        <v>30.405999999999999</v>
      </c>
      <c r="I1589" s="181"/>
      <c r="J1589" s="182">
        <f>ROUND(I1589*H1589,2)</f>
        <v>0</v>
      </c>
      <c r="K1589" s="178" t="s">
        <v>186</v>
      </c>
      <c r="L1589" s="183"/>
      <c r="M1589" s="184" t="s">
        <v>19</v>
      </c>
      <c r="N1589" s="185" t="s">
        <v>40</v>
      </c>
      <c r="P1589" s="134">
        <f>O1589*H1589</f>
        <v>0</v>
      </c>
      <c r="Q1589" s="134">
        <v>0</v>
      </c>
      <c r="R1589" s="134">
        <f>Q1589*H1589</f>
        <v>0</v>
      </c>
      <c r="S1589" s="134">
        <v>0</v>
      </c>
      <c r="T1589" s="135">
        <f>S1589*H1589</f>
        <v>0</v>
      </c>
      <c r="AR1589" s="136" t="s">
        <v>196</v>
      </c>
      <c r="AT1589" s="136" t="s">
        <v>1794</v>
      </c>
      <c r="AU1589" s="136" t="s">
        <v>190</v>
      </c>
      <c r="AY1589" s="17" t="s">
        <v>181</v>
      </c>
      <c r="BE1589" s="137">
        <f>IF(N1589="základní",J1589,0)</f>
        <v>0</v>
      </c>
      <c r="BF1589" s="137">
        <f>IF(N1589="snížená",J1589,0)</f>
        <v>0</v>
      </c>
      <c r="BG1589" s="137">
        <f>IF(N1589="zákl. přenesená",J1589,0)</f>
        <v>0</v>
      </c>
      <c r="BH1589" s="137">
        <f>IF(N1589="sníž. přenesená",J1589,0)</f>
        <v>0</v>
      </c>
      <c r="BI1589" s="137">
        <f>IF(N1589="nulová",J1589,0)</f>
        <v>0</v>
      </c>
      <c r="BJ1589" s="17" t="s">
        <v>77</v>
      </c>
      <c r="BK1589" s="137">
        <f>ROUND(I1589*H1589,2)</f>
        <v>0</v>
      </c>
      <c r="BL1589" s="17" t="s">
        <v>187</v>
      </c>
      <c r="BM1589" s="136" t="s">
        <v>2960</v>
      </c>
    </row>
    <row r="1590" spans="2:65" s="12" customFormat="1" ht="11.25" x14ac:dyDescent="0.2">
      <c r="B1590" s="153"/>
      <c r="D1590" s="138" t="s">
        <v>330</v>
      </c>
      <c r="E1590" s="154" t="s">
        <v>19</v>
      </c>
      <c r="F1590" s="155" t="s">
        <v>2908</v>
      </c>
      <c r="H1590" s="154" t="s">
        <v>19</v>
      </c>
      <c r="I1590" s="156"/>
      <c r="L1590" s="153"/>
      <c r="M1590" s="157"/>
      <c r="T1590" s="158"/>
      <c r="AT1590" s="154" t="s">
        <v>330</v>
      </c>
      <c r="AU1590" s="154" t="s">
        <v>190</v>
      </c>
      <c r="AV1590" s="12" t="s">
        <v>77</v>
      </c>
      <c r="AW1590" s="12" t="s">
        <v>31</v>
      </c>
      <c r="AX1590" s="12" t="s">
        <v>69</v>
      </c>
      <c r="AY1590" s="154" t="s">
        <v>181</v>
      </c>
    </row>
    <row r="1591" spans="2:65" s="13" customFormat="1" ht="11.25" x14ac:dyDescent="0.2">
      <c r="B1591" s="159"/>
      <c r="D1591" s="138" t="s">
        <v>330</v>
      </c>
      <c r="E1591" s="160" t="s">
        <v>19</v>
      </c>
      <c r="F1591" s="161" t="s">
        <v>2935</v>
      </c>
      <c r="H1591" s="162">
        <v>30.405999999999999</v>
      </c>
      <c r="I1591" s="163"/>
      <c r="L1591" s="159"/>
      <c r="M1591" s="164"/>
      <c r="T1591" s="165"/>
      <c r="AT1591" s="160" t="s">
        <v>330</v>
      </c>
      <c r="AU1591" s="160" t="s">
        <v>190</v>
      </c>
      <c r="AV1591" s="13" t="s">
        <v>79</v>
      </c>
      <c r="AW1591" s="13" t="s">
        <v>31</v>
      </c>
      <c r="AX1591" s="13" t="s">
        <v>69</v>
      </c>
      <c r="AY1591" s="160" t="s">
        <v>181</v>
      </c>
    </row>
    <row r="1592" spans="2:65" s="14" customFormat="1" ht="11.25" x14ac:dyDescent="0.2">
      <c r="B1592" s="166"/>
      <c r="D1592" s="138" t="s">
        <v>330</v>
      </c>
      <c r="E1592" s="167" t="s">
        <v>19</v>
      </c>
      <c r="F1592" s="168" t="s">
        <v>333</v>
      </c>
      <c r="H1592" s="169">
        <v>30.405999999999999</v>
      </c>
      <c r="I1592" s="170"/>
      <c r="L1592" s="166"/>
      <c r="M1592" s="171"/>
      <c r="T1592" s="172"/>
      <c r="AT1592" s="167" t="s">
        <v>330</v>
      </c>
      <c r="AU1592" s="167" t="s">
        <v>190</v>
      </c>
      <c r="AV1592" s="14" t="s">
        <v>187</v>
      </c>
      <c r="AW1592" s="14" t="s">
        <v>31</v>
      </c>
      <c r="AX1592" s="14" t="s">
        <v>77</v>
      </c>
      <c r="AY1592" s="167" t="s">
        <v>181</v>
      </c>
    </row>
    <row r="1593" spans="2:65" s="1" customFormat="1" ht="16.5" customHeight="1" x14ac:dyDescent="0.2">
      <c r="B1593" s="32"/>
      <c r="C1593" s="125" t="s">
        <v>1111</v>
      </c>
      <c r="D1593" s="125" t="s">
        <v>182</v>
      </c>
      <c r="E1593" s="126" t="s">
        <v>2909</v>
      </c>
      <c r="F1593" s="127" t="s">
        <v>2910</v>
      </c>
      <c r="G1593" s="128" t="s">
        <v>510</v>
      </c>
      <c r="H1593" s="129">
        <v>26.44</v>
      </c>
      <c r="I1593" s="130"/>
      <c r="J1593" s="131">
        <f>ROUND(I1593*H1593,2)</f>
        <v>0</v>
      </c>
      <c r="K1593" s="127" t="s">
        <v>327</v>
      </c>
      <c r="L1593" s="32"/>
      <c r="M1593" s="132" t="s">
        <v>19</v>
      </c>
      <c r="N1593" s="133" t="s">
        <v>40</v>
      </c>
      <c r="P1593" s="134">
        <f>O1593*H1593</f>
        <v>0</v>
      </c>
      <c r="Q1593" s="134">
        <v>0</v>
      </c>
      <c r="R1593" s="134">
        <f>Q1593*H1593</f>
        <v>0</v>
      </c>
      <c r="S1593" s="134">
        <v>0</v>
      </c>
      <c r="T1593" s="135">
        <f>S1593*H1593</f>
        <v>0</v>
      </c>
      <c r="AR1593" s="136" t="s">
        <v>187</v>
      </c>
      <c r="AT1593" s="136" t="s">
        <v>182</v>
      </c>
      <c r="AU1593" s="136" t="s">
        <v>190</v>
      </c>
      <c r="AY1593" s="17" t="s">
        <v>181</v>
      </c>
      <c r="BE1593" s="137">
        <f>IF(N1593="základní",J1593,0)</f>
        <v>0</v>
      </c>
      <c r="BF1593" s="137">
        <f>IF(N1593="snížená",J1593,0)</f>
        <v>0</v>
      </c>
      <c r="BG1593" s="137">
        <f>IF(N1593="zákl. přenesená",J1593,0)</f>
        <v>0</v>
      </c>
      <c r="BH1593" s="137">
        <f>IF(N1593="sníž. přenesená",J1593,0)</f>
        <v>0</v>
      </c>
      <c r="BI1593" s="137">
        <f>IF(N1593="nulová",J1593,0)</f>
        <v>0</v>
      </c>
      <c r="BJ1593" s="17" t="s">
        <v>77</v>
      </c>
      <c r="BK1593" s="137">
        <f>ROUND(I1593*H1593,2)</f>
        <v>0</v>
      </c>
      <c r="BL1593" s="17" t="s">
        <v>187</v>
      </c>
      <c r="BM1593" s="136" t="s">
        <v>2961</v>
      </c>
    </row>
    <row r="1594" spans="2:65" s="1" customFormat="1" ht="11.25" x14ac:dyDescent="0.2">
      <c r="B1594" s="32"/>
      <c r="D1594" s="151" t="s">
        <v>328</v>
      </c>
      <c r="F1594" s="152" t="s">
        <v>2912</v>
      </c>
      <c r="I1594" s="140"/>
      <c r="L1594" s="32"/>
      <c r="M1594" s="141"/>
      <c r="T1594" s="53"/>
      <c r="AT1594" s="17" t="s">
        <v>328</v>
      </c>
      <c r="AU1594" s="17" t="s">
        <v>190</v>
      </c>
    </row>
    <row r="1595" spans="2:65" s="12" customFormat="1" ht="11.25" x14ac:dyDescent="0.2">
      <c r="B1595" s="153"/>
      <c r="D1595" s="138" t="s">
        <v>330</v>
      </c>
      <c r="E1595" s="154" t="s">
        <v>19</v>
      </c>
      <c r="F1595" s="155" t="s">
        <v>2913</v>
      </c>
      <c r="H1595" s="154" t="s">
        <v>19</v>
      </c>
      <c r="I1595" s="156"/>
      <c r="L1595" s="153"/>
      <c r="M1595" s="157"/>
      <c r="T1595" s="158"/>
      <c r="AT1595" s="154" t="s">
        <v>330</v>
      </c>
      <c r="AU1595" s="154" t="s">
        <v>190</v>
      </c>
      <c r="AV1595" s="12" t="s">
        <v>77</v>
      </c>
      <c r="AW1595" s="12" t="s">
        <v>31</v>
      </c>
      <c r="AX1595" s="12" t="s">
        <v>69</v>
      </c>
      <c r="AY1595" s="154" t="s">
        <v>181</v>
      </c>
    </row>
    <row r="1596" spans="2:65" s="12" customFormat="1" ht="11.25" x14ac:dyDescent="0.2">
      <c r="B1596" s="153"/>
      <c r="D1596" s="138" t="s">
        <v>330</v>
      </c>
      <c r="E1596" s="154" t="s">
        <v>19</v>
      </c>
      <c r="F1596" s="155" t="s">
        <v>2914</v>
      </c>
      <c r="H1596" s="154" t="s">
        <v>19</v>
      </c>
      <c r="I1596" s="156"/>
      <c r="L1596" s="153"/>
      <c r="M1596" s="157"/>
      <c r="T1596" s="158"/>
      <c r="AT1596" s="154" t="s">
        <v>330</v>
      </c>
      <c r="AU1596" s="154" t="s">
        <v>190</v>
      </c>
      <c r="AV1596" s="12" t="s">
        <v>77</v>
      </c>
      <c r="AW1596" s="12" t="s">
        <v>31</v>
      </c>
      <c r="AX1596" s="12" t="s">
        <v>69</v>
      </c>
      <c r="AY1596" s="154" t="s">
        <v>181</v>
      </c>
    </row>
    <row r="1597" spans="2:65" s="13" customFormat="1" ht="11.25" x14ac:dyDescent="0.2">
      <c r="B1597" s="159"/>
      <c r="D1597" s="138" t="s">
        <v>330</v>
      </c>
      <c r="E1597" s="160" t="s">
        <v>19</v>
      </c>
      <c r="F1597" s="161" t="s">
        <v>2927</v>
      </c>
      <c r="H1597" s="162">
        <v>26.44</v>
      </c>
      <c r="I1597" s="163"/>
      <c r="L1597" s="159"/>
      <c r="M1597" s="164"/>
      <c r="T1597" s="165"/>
      <c r="AT1597" s="160" t="s">
        <v>330</v>
      </c>
      <c r="AU1597" s="160" t="s">
        <v>190</v>
      </c>
      <c r="AV1597" s="13" t="s">
        <v>79</v>
      </c>
      <c r="AW1597" s="13" t="s">
        <v>31</v>
      </c>
      <c r="AX1597" s="13" t="s">
        <v>69</v>
      </c>
      <c r="AY1597" s="160" t="s">
        <v>181</v>
      </c>
    </row>
    <row r="1598" spans="2:65" s="14" customFormat="1" ht="11.25" x14ac:dyDescent="0.2">
      <c r="B1598" s="166"/>
      <c r="D1598" s="138" t="s">
        <v>330</v>
      </c>
      <c r="E1598" s="167" t="s">
        <v>19</v>
      </c>
      <c r="F1598" s="168" t="s">
        <v>333</v>
      </c>
      <c r="H1598" s="169">
        <v>26.44</v>
      </c>
      <c r="I1598" s="170"/>
      <c r="L1598" s="166"/>
      <c r="M1598" s="171"/>
      <c r="T1598" s="172"/>
      <c r="AT1598" s="167" t="s">
        <v>330</v>
      </c>
      <c r="AU1598" s="167" t="s">
        <v>190</v>
      </c>
      <c r="AV1598" s="14" t="s">
        <v>187</v>
      </c>
      <c r="AW1598" s="14" t="s">
        <v>31</v>
      </c>
      <c r="AX1598" s="14" t="s">
        <v>77</v>
      </c>
      <c r="AY1598" s="167" t="s">
        <v>181</v>
      </c>
    </row>
    <row r="1599" spans="2:65" s="1" customFormat="1" ht="16.5" customHeight="1" x14ac:dyDescent="0.2">
      <c r="B1599" s="32"/>
      <c r="C1599" s="176" t="s">
        <v>2962</v>
      </c>
      <c r="D1599" s="176" t="s">
        <v>1794</v>
      </c>
      <c r="E1599" s="177" t="s">
        <v>2785</v>
      </c>
      <c r="F1599" s="178" t="s">
        <v>2786</v>
      </c>
      <c r="G1599" s="179" t="s">
        <v>438</v>
      </c>
      <c r="H1599" s="180">
        <v>1.163E-2</v>
      </c>
      <c r="I1599" s="181"/>
      <c r="J1599" s="182">
        <f>ROUND(I1599*H1599,2)</f>
        <v>0</v>
      </c>
      <c r="K1599" s="178" t="s">
        <v>327</v>
      </c>
      <c r="L1599" s="183"/>
      <c r="M1599" s="184" t="s">
        <v>19</v>
      </c>
      <c r="N1599" s="185" t="s">
        <v>40</v>
      </c>
      <c r="P1599" s="134">
        <f>O1599*H1599</f>
        <v>0</v>
      </c>
      <c r="Q1599" s="134">
        <v>0</v>
      </c>
      <c r="R1599" s="134">
        <f>Q1599*H1599</f>
        <v>0</v>
      </c>
      <c r="S1599" s="134">
        <v>0</v>
      </c>
      <c r="T1599" s="135">
        <f>S1599*H1599</f>
        <v>0</v>
      </c>
      <c r="AR1599" s="136" t="s">
        <v>196</v>
      </c>
      <c r="AT1599" s="136" t="s">
        <v>1794</v>
      </c>
      <c r="AU1599" s="136" t="s">
        <v>190</v>
      </c>
      <c r="AY1599" s="17" t="s">
        <v>181</v>
      </c>
      <c r="BE1599" s="137">
        <f>IF(N1599="základní",J1599,0)</f>
        <v>0</v>
      </c>
      <c r="BF1599" s="137">
        <f>IF(N1599="snížená",J1599,0)</f>
        <v>0</v>
      </c>
      <c r="BG1599" s="137">
        <f>IF(N1599="zákl. přenesená",J1599,0)</f>
        <v>0</v>
      </c>
      <c r="BH1599" s="137">
        <f>IF(N1599="sníž. přenesená",J1599,0)</f>
        <v>0</v>
      </c>
      <c r="BI1599" s="137">
        <f>IF(N1599="nulová",J1599,0)</f>
        <v>0</v>
      </c>
      <c r="BJ1599" s="17" t="s">
        <v>77</v>
      </c>
      <c r="BK1599" s="137">
        <f>ROUND(I1599*H1599,2)</f>
        <v>0</v>
      </c>
      <c r="BL1599" s="17" t="s">
        <v>187</v>
      </c>
      <c r="BM1599" s="136" t="s">
        <v>2963</v>
      </c>
    </row>
    <row r="1600" spans="2:65" s="12" customFormat="1" ht="11.25" x14ac:dyDescent="0.2">
      <c r="B1600" s="153"/>
      <c r="D1600" s="138" t="s">
        <v>330</v>
      </c>
      <c r="E1600" s="154" t="s">
        <v>19</v>
      </c>
      <c r="F1600" s="155" t="s">
        <v>2916</v>
      </c>
      <c r="H1600" s="154" t="s">
        <v>19</v>
      </c>
      <c r="I1600" s="156"/>
      <c r="L1600" s="153"/>
      <c r="M1600" s="157"/>
      <c r="T1600" s="158"/>
      <c r="AT1600" s="154" t="s">
        <v>330</v>
      </c>
      <c r="AU1600" s="154" t="s">
        <v>190</v>
      </c>
      <c r="AV1600" s="12" t="s">
        <v>77</v>
      </c>
      <c r="AW1600" s="12" t="s">
        <v>31</v>
      </c>
      <c r="AX1600" s="12" t="s">
        <v>69</v>
      </c>
      <c r="AY1600" s="154" t="s">
        <v>181</v>
      </c>
    </row>
    <row r="1601" spans="2:65" s="13" customFormat="1" ht="11.25" x14ac:dyDescent="0.2">
      <c r="B1601" s="159"/>
      <c r="D1601" s="138" t="s">
        <v>330</v>
      </c>
      <c r="E1601" s="160" t="s">
        <v>19</v>
      </c>
      <c r="F1601" s="161" t="s">
        <v>2964</v>
      </c>
      <c r="H1601" s="162">
        <v>1.163E-2</v>
      </c>
      <c r="I1601" s="163"/>
      <c r="L1601" s="159"/>
      <c r="M1601" s="164"/>
      <c r="T1601" s="165"/>
      <c r="AT1601" s="160" t="s">
        <v>330</v>
      </c>
      <c r="AU1601" s="160" t="s">
        <v>190</v>
      </c>
      <c r="AV1601" s="13" t="s">
        <v>79</v>
      </c>
      <c r="AW1601" s="13" t="s">
        <v>31</v>
      </c>
      <c r="AX1601" s="13" t="s">
        <v>69</v>
      </c>
      <c r="AY1601" s="160" t="s">
        <v>181</v>
      </c>
    </row>
    <row r="1602" spans="2:65" s="14" customFormat="1" ht="11.25" x14ac:dyDescent="0.2">
      <c r="B1602" s="166"/>
      <c r="D1602" s="138" t="s">
        <v>330</v>
      </c>
      <c r="E1602" s="167" t="s">
        <v>19</v>
      </c>
      <c r="F1602" s="168" t="s">
        <v>333</v>
      </c>
      <c r="H1602" s="169">
        <v>1.163E-2</v>
      </c>
      <c r="I1602" s="170"/>
      <c r="L1602" s="166"/>
      <c r="M1602" s="171"/>
      <c r="T1602" s="172"/>
      <c r="AT1602" s="167" t="s">
        <v>330</v>
      </c>
      <c r="AU1602" s="167" t="s">
        <v>190</v>
      </c>
      <c r="AV1602" s="14" t="s">
        <v>187</v>
      </c>
      <c r="AW1602" s="14" t="s">
        <v>31</v>
      </c>
      <c r="AX1602" s="14" t="s">
        <v>77</v>
      </c>
      <c r="AY1602" s="167" t="s">
        <v>181</v>
      </c>
    </row>
    <row r="1603" spans="2:65" s="10" customFormat="1" ht="20.85" customHeight="1" x14ac:dyDescent="0.2">
      <c r="B1603" s="115"/>
      <c r="D1603" s="116" t="s">
        <v>68</v>
      </c>
      <c r="E1603" s="149" t="s">
        <v>2965</v>
      </c>
      <c r="F1603" s="149" t="s">
        <v>2966</v>
      </c>
      <c r="I1603" s="118"/>
      <c r="J1603" s="150">
        <f>BK1603</f>
        <v>0</v>
      </c>
      <c r="L1603" s="115"/>
      <c r="M1603" s="120"/>
      <c r="P1603" s="121">
        <f>SUM(P1604:P1618)</f>
        <v>0</v>
      </c>
      <c r="R1603" s="121">
        <f>SUM(R1604:R1618)</f>
        <v>0</v>
      </c>
      <c r="T1603" s="122">
        <f>SUM(T1604:T1618)</f>
        <v>0</v>
      </c>
      <c r="AR1603" s="116" t="s">
        <v>77</v>
      </c>
      <c r="AT1603" s="123" t="s">
        <v>68</v>
      </c>
      <c r="AU1603" s="123" t="s">
        <v>79</v>
      </c>
      <c r="AY1603" s="116" t="s">
        <v>181</v>
      </c>
      <c r="BK1603" s="124">
        <f>SUM(BK1604:BK1618)</f>
        <v>0</v>
      </c>
    </row>
    <row r="1604" spans="2:65" s="1" customFormat="1" ht="16.5" customHeight="1" x14ac:dyDescent="0.2">
      <c r="B1604" s="32"/>
      <c r="C1604" s="125" t="s">
        <v>1116</v>
      </c>
      <c r="D1604" s="125" t="s">
        <v>182</v>
      </c>
      <c r="E1604" s="126" t="s">
        <v>2967</v>
      </c>
      <c r="F1604" s="127" t="s">
        <v>2968</v>
      </c>
      <c r="G1604" s="128" t="s">
        <v>510</v>
      </c>
      <c r="H1604" s="129">
        <v>605.70000000000005</v>
      </c>
      <c r="I1604" s="130"/>
      <c r="J1604" s="131">
        <f>ROUND(I1604*H1604,2)</f>
        <v>0</v>
      </c>
      <c r="K1604" s="127" t="s">
        <v>186</v>
      </c>
      <c r="L1604" s="32"/>
      <c r="M1604" s="132" t="s">
        <v>19</v>
      </c>
      <c r="N1604" s="133" t="s">
        <v>40</v>
      </c>
      <c r="P1604" s="134">
        <f>O1604*H1604</f>
        <v>0</v>
      </c>
      <c r="Q1604" s="134">
        <v>0</v>
      </c>
      <c r="R1604" s="134">
        <f>Q1604*H1604</f>
        <v>0</v>
      </c>
      <c r="S1604" s="134">
        <v>0</v>
      </c>
      <c r="T1604" s="135">
        <f>S1604*H1604</f>
        <v>0</v>
      </c>
      <c r="AR1604" s="136" t="s">
        <v>187</v>
      </c>
      <c r="AT1604" s="136" t="s">
        <v>182</v>
      </c>
      <c r="AU1604" s="136" t="s">
        <v>190</v>
      </c>
      <c r="AY1604" s="17" t="s">
        <v>181</v>
      </c>
      <c r="BE1604" s="137">
        <f>IF(N1604="základní",J1604,0)</f>
        <v>0</v>
      </c>
      <c r="BF1604" s="137">
        <f>IF(N1604="snížená",J1604,0)</f>
        <v>0</v>
      </c>
      <c r="BG1604" s="137">
        <f>IF(N1604="zákl. přenesená",J1604,0)</f>
        <v>0</v>
      </c>
      <c r="BH1604" s="137">
        <f>IF(N1604="sníž. přenesená",J1604,0)</f>
        <v>0</v>
      </c>
      <c r="BI1604" s="137">
        <f>IF(N1604="nulová",J1604,0)</f>
        <v>0</v>
      </c>
      <c r="BJ1604" s="17" t="s">
        <v>77</v>
      </c>
      <c r="BK1604" s="137">
        <f>ROUND(I1604*H1604,2)</f>
        <v>0</v>
      </c>
      <c r="BL1604" s="17" t="s">
        <v>187</v>
      </c>
      <c r="BM1604" s="136" t="s">
        <v>2969</v>
      </c>
    </row>
    <row r="1605" spans="2:65" s="13" customFormat="1" ht="11.25" x14ac:dyDescent="0.2">
      <c r="B1605" s="159"/>
      <c r="D1605" s="138" t="s">
        <v>330</v>
      </c>
      <c r="E1605" s="160" t="s">
        <v>19</v>
      </c>
      <c r="F1605" s="161" t="s">
        <v>2970</v>
      </c>
      <c r="H1605" s="162">
        <v>605.70000000000005</v>
      </c>
      <c r="I1605" s="163"/>
      <c r="L1605" s="159"/>
      <c r="M1605" s="164"/>
      <c r="T1605" s="165"/>
      <c r="AT1605" s="160" t="s">
        <v>330</v>
      </c>
      <c r="AU1605" s="160" t="s">
        <v>190</v>
      </c>
      <c r="AV1605" s="13" t="s">
        <v>79</v>
      </c>
      <c r="AW1605" s="13" t="s">
        <v>31</v>
      </c>
      <c r="AX1605" s="13" t="s">
        <v>69</v>
      </c>
      <c r="AY1605" s="160" t="s">
        <v>181</v>
      </c>
    </row>
    <row r="1606" spans="2:65" s="14" customFormat="1" ht="11.25" x14ac:dyDescent="0.2">
      <c r="B1606" s="166"/>
      <c r="D1606" s="138" t="s">
        <v>330</v>
      </c>
      <c r="E1606" s="167" t="s">
        <v>19</v>
      </c>
      <c r="F1606" s="168" t="s">
        <v>333</v>
      </c>
      <c r="H1606" s="169">
        <v>605.70000000000005</v>
      </c>
      <c r="I1606" s="170"/>
      <c r="L1606" s="166"/>
      <c r="M1606" s="171"/>
      <c r="T1606" s="172"/>
      <c r="AT1606" s="167" t="s">
        <v>330</v>
      </c>
      <c r="AU1606" s="167" t="s">
        <v>190</v>
      </c>
      <c r="AV1606" s="14" t="s">
        <v>187</v>
      </c>
      <c r="AW1606" s="14" t="s">
        <v>31</v>
      </c>
      <c r="AX1606" s="14" t="s">
        <v>77</v>
      </c>
      <c r="AY1606" s="167" t="s">
        <v>181</v>
      </c>
    </row>
    <row r="1607" spans="2:65" s="1" customFormat="1" ht="16.5" customHeight="1" x14ac:dyDescent="0.2">
      <c r="B1607" s="32"/>
      <c r="C1607" s="125" t="s">
        <v>2971</v>
      </c>
      <c r="D1607" s="125" t="s">
        <v>182</v>
      </c>
      <c r="E1607" s="126" t="s">
        <v>2972</v>
      </c>
      <c r="F1607" s="127" t="s">
        <v>2973</v>
      </c>
      <c r="G1607" s="128" t="s">
        <v>510</v>
      </c>
      <c r="H1607" s="129">
        <v>605.70000000000005</v>
      </c>
      <c r="I1607" s="130"/>
      <c r="J1607" s="131">
        <f>ROUND(I1607*H1607,2)</f>
        <v>0</v>
      </c>
      <c r="K1607" s="127" t="s">
        <v>186</v>
      </c>
      <c r="L1607" s="32"/>
      <c r="M1607" s="132" t="s">
        <v>19</v>
      </c>
      <c r="N1607" s="133" t="s">
        <v>40</v>
      </c>
      <c r="P1607" s="134">
        <f>O1607*H1607</f>
        <v>0</v>
      </c>
      <c r="Q1607" s="134">
        <v>0</v>
      </c>
      <c r="R1607" s="134">
        <f>Q1607*H1607</f>
        <v>0</v>
      </c>
      <c r="S1607" s="134">
        <v>0</v>
      </c>
      <c r="T1607" s="135">
        <f>S1607*H1607</f>
        <v>0</v>
      </c>
      <c r="AR1607" s="136" t="s">
        <v>187</v>
      </c>
      <c r="AT1607" s="136" t="s">
        <v>182</v>
      </c>
      <c r="AU1607" s="136" t="s">
        <v>190</v>
      </c>
      <c r="AY1607" s="17" t="s">
        <v>181</v>
      </c>
      <c r="BE1607" s="137">
        <f>IF(N1607="základní",J1607,0)</f>
        <v>0</v>
      </c>
      <c r="BF1607" s="137">
        <f>IF(N1607="snížená",J1607,0)</f>
        <v>0</v>
      </c>
      <c r="BG1607" s="137">
        <f>IF(N1607="zákl. přenesená",J1607,0)</f>
        <v>0</v>
      </c>
      <c r="BH1607" s="137">
        <f>IF(N1607="sníž. přenesená",J1607,0)</f>
        <v>0</v>
      </c>
      <c r="BI1607" s="137">
        <f>IF(N1607="nulová",J1607,0)</f>
        <v>0</v>
      </c>
      <c r="BJ1607" s="17" t="s">
        <v>77</v>
      </c>
      <c r="BK1607" s="137">
        <f>ROUND(I1607*H1607,2)</f>
        <v>0</v>
      </c>
      <c r="BL1607" s="17" t="s">
        <v>187</v>
      </c>
      <c r="BM1607" s="136" t="s">
        <v>2974</v>
      </c>
    </row>
    <row r="1608" spans="2:65" s="1" customFormat="1" ht="68.25" x14ac:dyDescent="0.2">
      <c r="B1608" s="32"/>
      <c r="D1608" s="138" t="s">
        <v>214</v>
      </c>
      <c r="F1608" s="139" t="s">
        <v>2975</v>
      </c>
      <c r="I1608" s="140"/>
      <c r="L1608" s="32"/>
      <c r="M1608" s="141"/>
      <c r="T1608" s="53"/>
      <c r="AT1608" s="17" t="s">
        <v>214</v>
      </c>
      <c r="AU1608" s="17" t="s">
        <v>190</v>
      </c>
    </row>
    <row r="1609" spans="2:65" s="13" customFormat="1" ht="11.25" x14ac:dyDescent="0.2">
      <c r="B1609" s="159"/>
      <c r="D1609" s="138" t="s">
        <v>330</v>
      </c>
      <c r="E1609" s="160" t="s">
        <v>19</v>
      </c>
      <c r="F1609" s="161" t="s">
        <v>2970</v>
      </c>
      <c r="H1609" s="162">
        <v>605.70000000000005</v>
      </c>
      <c r="I1609" s="163"/>
      <c r="L1609" s="159"/>
      <c r="M1609" s="164"/>
      <c r="T1609" s="165"/>
      <c r="AT1609" s="160" t="s">
        <v>330</v>
      </c>
      <c r="AU1609" s="160" t="s">
        <v>190</v>
      </c>
      <c r="AV1609" s="13" t="s">
        <v>79</v>
      </c>
      <c r="AW1609" s="13" t="s">
        <v>31</v>
      </c>
      <c r="AX1609" s="13" t="s">
        <v>69</v>
      </c>
      <c r="AY1609" s="160" t="s">
        <v>181</v>
      </c>
    </row>
    <row r="1610" spans="2:65" s="14" customFormat="1" ht="11.25" x14ac:dyDescent="0.2">
      <c r="B1610" s="166"/>
      <c r="D1610" s="138" t="s">
        <v>330</v>
      </c>
      <c r="E1610" s="167" t="s">
        <v>19</v>
      </c>
      <c r="F1610" s="168" t="s">
        <v>333</v>
      </c>
      <c r="H1610" s="169">
        <v>605.70000000000005</v>
      </c>
      <c r="I1610" s="170"/>
      <c r="L1610" s="166"/>
      <c r="M1610" s="171"/>
      <c r="T1610" s="172"/>
      <c r="AT1610" s="167" t="s">
        <v>330</v>
      </c>
      <c r="AU1610" s="167" t="s">
        <v>190</v>
      </c>
      <c r="AV1610" s="14" t="s">
        <v>187</v>
      </c>
      <c r="AW1610" s="14" t="s">
        <v>31</v>
      </c>
      <c r="AX1610" s="14" t="s">
        <v>77</v>
      </c>
      <c r="AY1610" s="167" t="s">
        <v>181</v>
      </c>
    </row>
    <row r="1611" spans="2:65" s="1" customFormat="1" ht="16.5" customHeight="1" x14ac:dyDescent="0.2">
      <c r="B1611" s="32"/>
      <c r="C1611" s="125" t="s">
        <v>1124</v>
      </c>
      <c r="D1611" s="125" t="s">
        <v>182</v>
      </c>
      <c r="E1611" s="126" t="s">
        <v>2976</v>
      </c>
      <c r="F1611" s="127" t="s">
        <v>2977</v>
      </c>
      <c r="G1611" s="128" t="s">
        <v>2805</v>
      </c>
      <c r="H1611" s="186"/>
      <c r="I1611" s="130"/>
      <c r="J1611" s="131">
        <f>ROUND(I1611*H1611,2)</f>
        <v>0</v>
      </c>
      <c r="K1611" s="127" t="s">
        <v>327</v>
      </c>
      <c r="L1611" s="32"/>
      <c r="M1611" s="132" t="s">
        <v>19</v>
      </c>
      <c r="N1611" s="133" t="s">
        <v>40</v>
      </c>
      <c r="P1611" s="134">
        <f>O1611*H1611</f>
        <v>0</v>
      </c>
      <c r="Q1611" s="134">
        <v>0</v>
      </c>
      <c r="R1611" s="134">
        <f>Q1611*H1611</f>
        <v>0</v>
      </c>
      <c r="S1611" s="134">
        <v>0</v>
      </c>
      <c r="T1611" s="135">
        <f>S1611*H1611</f>
        <v>0</v>
      </c>
      <c r="AR1611" s="136" t="s">
        <v>187</v>
      </c>
      <c r="AT1611" s="136" t="s">
        <v>182</v>
      </c>
      <c r="AU1611" s="136" t="s">
        <v>190</v>
      </c>
      <c r="AY1611" s="17" t="s">
        <v>181</v>
      </c>
      <c r="BE1611" s="137">
        <f>IF(N1611="základní",J1611,0)</f>
        <v>0</v>
      </c>
      <c r="BF1611" s="137">
        <f>IF(N1611="snížená",J1611,0)</f>
        <v>0</v>
      </c>
      <c r="BG1611" s="137">
        <f>IF(N1611="zákl. přenesená",J1611,0)</f>
        <v>0</v>
      </c>
      <c r="BH1611" s="137">
        <f>IF(N1611="sníž. přenesená",J1611,0)</f>
        <v>0</v>
      </c>
      <c r="BI1611" s="137">
        <f>IF(N1611="nulová",J1611,0)</f>
        <v>0</v>
      </c>
      <c r="BJ1611" s="17" t="s">
        <v>77</v>
      </c>
      <c r="BK1611" s="137">
        <f>ROUND(I1611*H1611,2)</f>
        <v>0</v>
      </c>
      <c r="BL1611" s="17" t="s">
        <v>187</v>
      </c>
      <c r="BM1611" s="136" t="s">
        <v>2978</v>
      </c>
    </row>
    <row r="1612" spans="2:65" s="1" customFormat="1" ht="11.25" x14ac:dyDescent="0.2">
      <c r="B1612" s="32"/>
      <c r="D1612" s="151" t="s">
        <v>328</v>
      </c>
      <c r="F1612" s="152" t="s">
        <v>2979</v>
      </c>
      <c r="I1612" s="140"/>
      <c r="L1612" s="32"/>
      <c r="M1612" s="141"/>
      <c r="T1612" s="53"/>
      <c r="AT1612" s="17" t="s">
        <v>328</v>
      </c>
      <c r="AU1612" s="17" t="s">
        <v>190</v>
      </c>
    </row>
    <row r="1613" spans="2:65" s="1" customFormat="1" ht="39" x14ac:dyDescent="0.2">
      <c r="B1613" s="32"/>
      <c r="D1613" s="138" t="s">
        <v>214</v>
      </c>
      <c r="F1613" s="139" t="s">
        <v>2980</v>
      </c>
      <c r="I1613" s="140"/>
      <c r="L1613" s="32"/>
      <c r="M1613" s="141"/>
      <c r="T1613" s="53"/>
      <c r="AT1613" s="17" t="s">
        <v>214</v>
      </c>
      <c r="AU1613" s="17" t="s">
        <v>190</v>
      </c>
    </row>
    <row r="1614" spans="2:65" s="1" customFormat="1" ht="16.5" customHeight="1" x14ac:dyDescent="0.2">
      <c r="B1614" s="32"/>
      <c r="C1614" s="125" t="s">
        <v>2981</v>
      </c>
      <c r="D1614" s="125" t="s">
        <v>182</v>
      </c>
      <c r="E1614" s="126" t="s">
        <v>2808</v>
      </c>
      <c r="F1614" s="127" t="s">
        <v>2809</v>
      </c>
      <c r="G1614" s="128" t="s">
        <v>1053</v>
      </c>
      <c r="H1614" s="129">
        <v>40</v>
      </c>
      <c r="I1614" s="130"/>
      <c r="J1614" s="131">
        <f>ROUND(I1614*H1614,2)</f>
        <v>0</v>
      </c>
      <c r="K1614" s="127" t="s">
        <v>327</v>
      </c>
      <c r="L1614" s="32"/>
      <c r="M1614" s="132" t="s">
        <v>19</v>
      </c>
      <c r="N1614" s="133" t="s">
        <v>40</v>
      </c>
      <c r="P1614" s="134">
        <f>O1614*H1614</f>
        <v>0</v>
      </c>
      <c r="Q1614" s="134">
        <v>0</v>
      </c>
      <c r="R1614" s="134">
        <f>Q1614*H1614</f>
        <v>0</v>
      </c>
      <c r="S1614" s="134">
        <v>0</v>
      </c>
      <c r="T1614" s="135">
        <f>S1614*H1614</f>
        <v>0</v>
      </c>
      <c r="AR1614" s="136" t="s">
        <v>187</v>
      </c>
      <c r="AT1614" s="136" t="s">
        <v>182</v>
      </c>
      <c r="AU1614" s="136" t="s">
        <v>190</v>
      </c>
      <c r="AY1614" s="17" t="s">
        <v>181</v>
      </c>
      <c r="BE1614" s="137">
        <f>IF(N1614="základní",J1614,0)</f>
        <v>0</v>
      </c>
      <c r="BF1614" s="137">
        <f>IF(N1614="snížená",J1614,0)</f>
        <v>0</v>
      </c>
      <c r="BG1614" s="137">
        <f>IF(N1614="zákl. přenesená",J1614,0)</f>
        <v>0</v>
      </c>
      <c r="BH1614" s="137">
        <f>IF(N1614="sníž. přenesená",J1614,0)</f>
        <v>0</v>
      </c>
      <c r="BI1614" s="137">
        <f>IF(N1614="nulová",J1614,0)</f>
        <v>0</v>
      </c>
      <c r="BJ1614" s="17" t="s">
        <v>77</v>
      </c>
      <c r="BK1614" s="137">
        <f>ROUND(I1614*H1614,2)</f>
        <v>0</v>
      </c>
      <c r="BL1614" s="17" t="s">
        <v>187</v>
      </c>
      <c r="BM1614" s="136" t="s">
        <v>2982</v>
      </c>
    </row>
    <row r="1615" spans="2:65" s="1" customFormat="1" ht="11.25" x14ac:dyDescent="0.2">
      <c r="B1615" s="32"/>
      <c r="D1615" s="151" t="s">
        <v>328</v>
      </c>
      <c r="F1615" s="152" t="s">
        <v>2810</v>
      </c>
      <c r="I1615" s="140"/>
      <c r="L1615" s="32"/>
      <c r="M1615" s="141"/>
      <c r="T1615" s="53"/>
      <c r="AT1615" s="17" t="s">
        <v>328</v>
      </c>
      <c r="AU1615" s="17" t="s">
        <v>190</v>
      </c>
    </row>
    <row r="1616" spans="2:65" s="13" customFormat="1" ht="11.25" x14ac:dyDescent="0.2">
      <c r="B1616" s="159"/>
      <c r="D1616" s="138" t="s">
        <v>330</v>
      </c>
      <c r="E1616" s="160" t="s">
        <v>19</v>
      </c>
      <c r="F1616" s="161" t="s">
        <v>2983</v>
      </c>
      <c r="H1616" s="162">
        <v>40</v>
      </c>
      <c r="I1616" s="163"/>
      <c r="L1616" s="159"/>
      <c r="M1616" s="164"/>
      <c r="T1616" s="165"/>
      <c r="AT1616" s="160" t="s">
        <v>330</v>
      </c>
      <c r="AU1616" s="160" t="s">
        <v>190</v>
      </c>
      <c r="AV1616" s="13" t="s">
        <v>79</v>
      </c>
      <c r="AW1616" s="13" t="s">
        <v>31</v>
      </c>
      <c r="AX1616" s="13" t="s">
        <v>69</v>
      </c>
      <c r="AY1616" s="160" t="s">
        <v>181</v>
      </c>
    </row>
    <row r="1617" spans="2:65" s="12" customFormat="1" ht="11.25" x14ac:dyDescent="0.2">
      <c r="B1617" s="153"/>
      <c r="D1617" s="138" t="s">
        <v>330</v>
      </c>
      <c r="E1617" s="154" t="s">
        <v>19</v>
      </c>
      <c r="F1617" s="155" t="s">
        <v>2984</v>
      </c>
      <c r="H1617" s="154" t="s">
        <v>19</v>
      </c>
      <c r="I1617" s="156"/>
      <c r="L1617" s="153"/>
      <c r="M1617" s="157"/>
      <c r="T1617" s="158"/>
      <c r="AT1617" s="154" t="s">
        <v>330</v>
      </c>
      <c r="AU1617" s="154" t="s">
        <v>190</v>
      </c>
      <c r="AV1617" s="12" t="s">
        <v>77</v>
      </c>
      <c r="AW1617" s="12" t="s">
        <v>31</v>
      </c>
      <c r="AX1617" s="12" t="s">
        <v>69</v>
      </c>
      <c r="AY1617" s="154" t="s">
        <v>181</v>
      </c>
    </row>
    <row r="1618" spans="2:65" s="14" customFormat="1" ht="11.25" x14ac:dyDescent="0.2">
      <c r="B1618" s="166"/>
      <c r="D1618" s="138" t="s">
        <v>330</v>
      </c>
      <c r="E1618" s="167" t="s">
        <v>19</v>
      </c>
      <c r="F1618" s="168" t="s">
        <v>333</v>
      </c>
      <c r="H1618" s="169">
        <v>40</v>
      </c>
      <c r="I1618" s="170"/>
      <c r="L1618" s="166"/>
      <c r="M1618" s="171"/>
      <c r="T1618" s="172"/>
      <c r="AT1618" s="167" t="s">
        <v>330</v>
      </c>
      <c r="AU1618" s="167" t="s">
        <v>190</v>
      </c>
      <c r="AV1618" s="14" t="s">
        <v>187</v>
      </c>
      <c r="AW1618" s="14" t="s">
        <v>31</v>
      </c>
      <c r="AX1618" s="14" t="s">
        <v>77</v>
      </c>
      <c r="AY1618" s="167" t="s">
        <v>181</v>
      </c>
    </row>
    <row r="1619" spans="2:65" s="10" customFormat="1" ht="22.9" customHeight="1" x14ac:dyDescent="0.2">
      <c r="B1619" s="115"/>
      <c r="D1619" s="116" t="s">
        <v>68</v>
      </c>
      <c r="E1619" s="149" t="s">
        <v>1201</v>
      </c>
      <c r="F1619" s="149" t="s">
        <v>1202</v>
      </c>
      <c r="I1619" s="118"/>
      <c r="J1619" s="150">
        <f>BK1619</f>
        <v>0</v>
      </c>
      <c r="L1619" s="115"/>
      <c r="M1619" s="120"/>
      <c r="P1619" s="121">
        <f>P1620+P1659+P1698+P1719+P1772+P1820+P1849+P1887+P1916+P1955</f>
        <v>0</v>
      </c>
      <c r="R1619" s="121">
        <f>R1620+R1659+R1698+R1719+R1772+R1820+R1849+R1887+R1916+R1955</f>
        <v>4.7226850000000002</v>
      </c>
      <c r="T1619" s="122">
        <f>T1620+T1659+T1698+T1719+T1772+T1820+T1849+T1887+T1916+T1955</f>
        <v>0</v>
      </c>
      <c r="AR1619" s="116" t="s">
        <v>79</v>
      </c>
      <c r="AT1619" s="123" t="s">
        <v>68</v>
      </c>
      <c r="AU1619" s="123" t="s">
        <v>77</v>
      </c>
      <c r="AY1619" s="116" t="s">
        <v>181</v>
      </c>
      <c r="BK1619" s="124">
        <f>BK1620+BK1659+BK1698+BK1719+BK1772+BK1820+BK1849+BK1887+BK1916+BK1955</f>
        <v>0</v>
      </c>
    </row>
    <row r="1620" spans="2:65" s="10" customFormat="1" ht="20.85" customHeight="1" x14ac:dyDescent="0.2">
      <c r="B1620" s="115"/>
      <c r="D1620" s="116" t="s">
        <v>68</v>
      </c>
      <c r="E1620" s="149" t="s">
        <v>2985</v>
      </c>
      <c r="F1620" s="149" t="s">
        <v>2986</v>
      </c>
      <c r="I1620" s="118"/>
      <c r="J1620" s="150">
        <f>BK1620</f>
        <v>0</v>
      </c>
      <c r="L1620" s="115"/>
      <c r="M1620" s="120"/>
      <c r="P1620" s="121">
        <f>SUM(P1621:P1658)</f>
        <v>0</v>
      </c>
      <c r="R1620" s="121">
        <f>SUM(R1621:R1658)</f>
        <v>0</v>
      </c>
      <c r="T1620" s="122">
        <f>SUM(T1621:T1658)</f>
        <v>0</v>
      </c>
      <c r="AR1620" s="116" t="s">
        <v>77</v>
      </c>
      <c r="AT1620" s="123" t="s">
        <v>68</v>
      </c>
      <c r="AU1620" s="123" t="s">
        <v>79</v>
      </c>
      <c r="AY1620" s="116" t="s">
        <v>181</v>
      </c>
      <c r="BK1620" s="124">
        <f>SUM(BK1621:BK1658)</f>
        <v>0</v>
      </c>
    </row>
    <row r="1621" spans="2:65" s="1" customFormat="1" ht="16.5" customHeight="1" x14ac:dyDescent="0.2">
      <c r="B1621" s="32"/>
      <c r="C1621" s="125" t="s">
        <v>1129</v>
      </c>
      <c r="D1621" s="125" t="s">
        <v>182</v>
      </c>
      <c r="E1621" s="126" t="s">
        <v>2987</v>
      </c>
      <c r="F1621" s="127" t="s">
        <v>2988</v>
      </c>
      <c r="G1621" s="128" t="s">
        <v>510</v>
      </c>
      <c r="H1621" s="129">
        <v>261.58</v>
      </c>
      <c r="I1621" s="130"/>
      <c r="J1621" s="131">
        <f>ROUND(I1621*H1621,2)</f>
        <v>0</v>
      </c>
      <c r="K1621" s="127" t="s">
        <v>186</v>
      </c>
      <c r="L1621" s="32"/>
      <c r="M1621" s="132" t="s">
        <v>19</v>
      </c>
      <c r="N1621" s="133" t="s">
        <v>40</v>
      </c>
      <c r="P1621" s="134">
        <f>O1621*H1621</f>
        <v>0</v>
      </c>
      <c r="Q1621" s="134">
        <v>0</v>
      </c>
      <c r="R1621" s="134">
        <f>Q1621*H1621</f>
        <v>0</v>
      </c>
      <c r="S1621" s="134">
        <v>0</v>
      </c>
      <c r="T1621" s="135">
        <f>S1621*H1621</f>
        <v>0</v>
      </c>
      <c r="AR1621" s="136" t="s">
        <v>187</v>
      </c>
      <c r="AT1621" s="136" t="s">
        <v>182</v>
      </c>
      <c r="AU1621" s="136" t="s">
        <v>190</v>
      </c>
      <c r="AY1621" s="17" t="s">
        <v>181</v>
      </c>
      <c r="BE1621" s="137">
        <f>IF(N1621="základní",J1621,0)</f>
        <v>0</v>
      </c>
      <c r="BF1621" s="137">
        <f>IF(N1621="snížená",J1621,0)</f>
        <v>0</v>
      </c>
      <c r="BG1621" s="137">
        <f>IF(N1621="zákl. přenesená",J1621,0)</f>
        <v>0</v>
      </c>
      <c r="BH1621" s="137">
        <f>IF(N1621="sníž. přenesená",J1621,0)</f>
        <v>0</v>
      </c>
      <c r="BI1621" s="137">
        <f>IF(N1621="nulová",J1621,0)</f>
        <v>0</v>
      </c>
      <c r="BJ1621" s="17" t="s">
        <v>77</v>
      </c>
      <c r="BK1621" s="137">
        <f>ROUND(I1621*H1621,2)</f>
        <v>0</v>
      </c>
      <c r="BL1621" s="17" t="s">
        <v>187</v>
      </c>
      <c r="BM1621" s="136" t="s">
        <v>2989</v>
      </c>
    </row>
    <row r="1622" spans="2:65" s="12" customFormat="1" ht="11.25" x14ac:dyDescent="0.2">
      <c r="B1622" s="153"/>
      <c r="D1622" s="138" t="s">
        <v>330</v>
      </c>
      <c r="E1622" s="154" t="s">
        <v>19</v>
      </c>
      <c r="F1622" s="155" t="s">
        <v>2990</v>
      </c>
      <c r="H1622" s="154" t="s">
        <v>19</v>
      </c>
      <c r="I1622" s="156"/>
      <c r="L1622" s="153"/>
      <c r="M1622" s="157"/>
      <c r="T1622" s="158"/>
      <c r="AT1622" s="154" t="s">
        <v>330</v>
      </c>
      <c r="AU1622" s="154" t="s">
        <v>190</v>
      </c>
      <c r="AV1622" s="12" t="s">
        <v>77</v>
      </c>
      <c r="AW1622" s="12" t="s">
        <v>31</v>
      </c>
      <c r="AX1622" s="12" t="s">
        <v>69</v>
      </c>
      <c r="AY1622" s="154" t="s">
        <v>181</v>
      </c>
    </row>
    <row r="1623" spans="2:65" s="12" customFormat="1" ht="11.25" x14ac:dyDescent="0.2">
      <c r="B1623" s="153"/>
      <c r="D1623" s="138" t="s">
        <v>330</v>
      </c>
      <c r="E1623" s="154" t="s">
        <v>19</v>
      </c>
      <c r="F1623" s="155" t="s">
        <v>2991</v>
      </c>
      <c r="H1623" s="154" t="s">
        <v>19</v>
      </c>
      <c r="I1623" s="156"/>
      <c r="L1623" s="153"/>
      <c r="M1623" s="157"/>
      <c r="T1623" s="158"/>
      <c r="AT1623" s="154" t="s">
        <v>330</v>
      </c>
      <c r="AU1623" s="154" t="s">
        <v>190</v>
      </c>
      <c r="AV1623" s="12" t="s">
        <v>77</v>
      </c>
      <c r="AW1623" s="12" t="s">
        <v>31</v>
      </c>
      <c r="AX1623" s="12" t="s">
        <v>69</v>
      </c>
      <c r="AY1623" s="154" t="s">
        <v>181</v>
      </c>
    </row>
    <row r="1624" spans="2:65" s="13" customFormat="1" ht="11.25" x14ac:dyDescent="0.2">
      <c r="B1624" s="159"/>
      <c r="D1624" s="138" t="s">
        <v>330</v>
      </c>
      <c r="E1624" s="160" t="s">
        <v>19</v>
      </c>
      <c r="F1624" s="161" t="s">
        <v>2992</v>
      </c>
      <c r="H1624" s="162">
        <v>261.58</v>
      </c>
      <c r="I1624" s="163"/>
      <c r="L1624" s="159"/>
      <c r="M1624" s="164"/>
      <c r="T1624" s="165"/>
      <c r="AT1624" s="160" t="s">
        <v>330</v>
      </c>
      <c r="AU1624" s="160" t="s">
        <v>190</v>
      </c>
      <c r="AV1624" s="13" t="s">
        <v>79</v>
      </c>
      <c r="AW1624" s="13" t="s">
        <v>31</v>
      </c>
      <c r="AX1624" s="13" t="s">
        <v>69</v>
      </c>
      <c r="AY1624" s="160" t="s">
        <v>181</v>
      </c>
    </row>
    <row r="1625" spans="2:65" s="14" customFormat="1" ht="11.25" x14ac:dyDescent="0.2">
      <c r="B1625" s="166"/>
      <c r="D1625" s="138" t="s">
        <v>330</v>
      </c>
      <c r="E1625" s="167" t="s">
        <v>19</v>
      </c>
      <c r="F1625" s="168" t="s">
        <v>333</v>
      </c>
      <c r="H1625" s="169">
        <v>261.58</v>
      </c>
      <c r="I1625" s="170"/>
      <c r="L1625" s="166"/>
      <c r="M1625" s="171"/>
      <c r="T1625" s="172"/>
      <c r="AT1625" s="167" t="s">
        <v>330</v>
      </c>
      <c r="AU1625" s="167" t="s">
        <v>190</v>
      </c>
      <c r="AV1625" s="14" t="s">
        <v>187</v>
      </c>
      <c r="AW1625" s="14" t="s">
        <v>31</v>
      </c>
      <c r="AX1625" s="14" t="s">
        <v>77</v>
      </c>
      <c r="AY1625" s="167" t="s">
        <v>181</v>
      </c>
    </row>
    <row r="1626" spans="2:65" s="1" customFormat="1" ht="16.5" customHeight="1" x14ac:dyDescent="0.2">
      <c r="B1626" s="32"/>
      <c r="C1626" s="125" t="s">
        <v>2993</v>
      </c>
      <c r="D1626" s="125" t="s">
        <v>182</v>
      </c>
      <c r="E1626" s="126" t="s">
        <v>2994</v>
      </c>
      <c r="F1626" s="127" t="s">
        <v>2995</v>
      </c>
      <c r="G1626" s="128" t="s">
        <v>510</v>
      </c>
      <c r="H1626" s="129">
        <v>261.58</v>
      </c>
      <c r="I1626" s="130"/>
      <c r="J1626" s="131">
        <f>ROUND(I1626*H1626,2)</f>
        <v>0</v>
      </c>
      <c r="K1626" s="127" t="s">
        <v>186</v>
      </c>
      <c r="L1626" s="32"/>
      <c r="M1626" s="132" t="s">
        <v>19</v>
      </c>
      <c r="N1626" s="133" t="s">
        <v>40</v>
      </c>
      <c r="P1626" s="134">
        <f>O1626*H1626</f>
        <v>0</v>
      </c>
      <c r="Q1626" s="134">
        <v>0</v>
      </c>
      <c r="R1626" s="134">
        <f>Q1626*H1626</f>
        <v>0</v>
      </c>
      <c r="S1626" s="134">
        <v>0</v>
      </c>
      <c r="T1626" s="135">
        <f>S1626*H1626</f>
        <v>0</v>
      </c>
      <c r="AR1626" s="136" t="s">
        <v>187</v>
      </c>
      <c r="AT1626" s="136" t="s">
        <v>182</v>
      </c>
      <c r="AU1626" s="136" t="s">
        <v>190</v>
      </c>
      <c r="AY1626" s="17" t="s">
        <v>181</v>
      </c>
      <c r="BE1626" s="137">
        <f>IF(N1626="základní",J1626,0)</f>
        <v>0</v>
      </c>
      <c r="BF1626" s="137">
        <f>IF(N1626="snížená",J1626,0)</f>
        <v>0</v>
      </c>
      <c r="BG1626" s="137">
        <f>IF(N1626="zákl. přenesená",J1626,0)</f>
        <v>0</v>
      </c>
      <c r="BH1626" s="137">
        <f>IF(N1626="sníž. přenesená",J1626,0)</f>
        <v>0</v>
      </c>
      <c r="BI1626" s="137">
        <f>IF(N1626="nulová",J1626,0)</f>
        <v>0</v>
      </c>
      <c r="BJ1626" s="17" t="s">
        <v>77</v>
      </c>
      <c r="BK1626" s="137">
        <f>ROUND(I1626*H1626,2)</f>
        <v>0</v>
      </c>
      <c r="BL1626" s="17" t="s">
        <v>187</v>
      </c>
      <c r="BM1626" s="136" t="s">
        <v>2996</v>
      </c>
    </row>
    <row r="1627" spans="2:65" s="12" customFormat="1" ht="11.25" x14ac:dyDescent="0.2">
      <c r="B1627" s="153"/>
      <c r="D1627" s="138" t="s">
        <v>330</v>
      </c>
      <c r="E1627" s="154" t="s">
        <v>19</v>
      </c>
      <c r="F1627" s="155" t="s">
        <v>2997</v>
      </c>
      <c r="H1627" s="154" t="s">
        <v>19</v>
      </c>
      <c r="I1627" s="156"/>
      <c r="L1627" s="153"/>
      <c r="M1627" s="157"/>
      <c r="T1627" s="158"/>
      <c r="AT1627" s="154" t="s">
        <v>330</v>
      </c>
      <c r="AU1627" s="154" t="s">
        <v>190</v>
      </c>
      <c r="AV1627" s="12" t="s">
        <v>77</v>
      </c>
      <c r="AW1627" s="12" t="s">
        <v>31</v>
      </c>
      <c r="AX1627" s="12" t="s">
        <v>69</v>
      </c>
      <c r="AY1627" s="154" t="s">
        <v>181</v>
      </c>
    </row>
    <row r="1628" spans="2:65" s="13" customFormat="1" ht="11.25" x14ac:dyDescent="0.2">
      <c r="B1628" s="159"/>
      <c r="D1628" s="138" t="s">
        <v>330</v>
      </c>
      <c r="E1628" s="160" t="s">
        <v>19</v>
      </c>
      <c r="F1628" s="161" t="s">
        <v>2992</v>
      </c>
      <c r="H1628" s="162">
        <v>261.58</v>
      </c>
      <c r="I1628" s="163"/>
      <c r="L1628" s="159"/>
      <c r="M1628" s="164"/>
      <c r="T1628" s="165"/>
      <c r="AT1628" s="160" t="s">
        <v>330</v>
      </c>
      <c r="AU1628" s="160" t="s">
        <v>190</v>
      </c>
      <c r="AV1628" s="13" t="s">
        <v>79</v>
      </c>
      <c r="AW1628" s="13" t="s">
        <v>31</v>
      </c>
      <c r="AX1628" s="13" t="s">
        <v>69</v>
      </c>
      <c r="AY1628" s="160" t="s">
        <v>181</v>
      </c>
    </row>
    <row r="1629" spans="2:65" s="14" customFormat="1" ht="11.25" x14ac:dyDescent="0.2">
      <c r="B1629" s="166"/>
      <c r="D1629" s="138" t="s">
        <v>330</v>
      </c>
      <c r="E1629" s="167" t="s">
        <v>19</v>
      </c>
      <c r="F1629" s="168" t="s">
        <v>333</v>
      </c>
      <c r="H1629" s="169">
        <v>261.58</v>
      </c>
      <c r="I1629" s="170"/>
      <c r="L1629" s="166"/>
      <c r="M1629" s="171"/>
      <c r="T1629" s="172"/>
      <c r="AT1629" s="167" t="s">
        <v>330</v>
      </c>
      <c r="AU1629" s="167" t="s">
        <v>190</v>
      </c>
      <c r="AV1629" s="14" t="s">
        <v>187</v>
      </c>
      <c r="AW1629" s="14" t="s">
        <v>31</v>
      </c>
      <c r="AX1629" s="14" t="s">
        <v>77</v>
      </c>
      <c r="AY1629" s="167" t="s">
        <v>181</v>
      </c>
    </row>
    <row r="1630" spans="2:65" s="1" customFormat="1" ht="16.5" customHeight="1" x14ac:dyDescent="0.2">
      <c r="B1630" s="32"/>
      <c r="C1630" s="125" t="s">
        <v>1135</v>
      </c>
      <c r="D1630" s="125" t="s">
        <v>182</v>
      </c>
      <c r="E1630" s="126" t="s">
        <v>2998</v>
      </c>
      <c r="F1630" s="127" t="s">
        <v>2999</v>
      </c>
      <c r="G1630" s="128" t="s">
        <v>510</v>
      </c>
      <c r="H1630" s="129">
        <v>261.58</v>
      </c>
      <c r="I1630" s="130"/>
      <c r="J1630" s="131">
        <f>ROUND(I1630*H1630,2)</f>
        <v>0</v>
      </c>
      <c r="K1630" s="127" t="s">
        <v>186</v>
      </c>
      <c r="L1630" s="32"/>
      <c r="M1630" s="132" t="s">
        <v>19</v>
      </c>
      <c r="N1630" s="133" t="s">
        <v>40</v>
      </c>
      <c r="P1630" s="134">
        <f>O1630*H1630</f>
        <v>0</v>
      </c>
      <c r="Q1630" s="134">
        <v>0</v>
      </c>
      <c r="R1630" s="134">
        <f>Q1630*H1630</f>
        <v>0</v>
      </c>
      <c r="S1630" s="134">
        <v>0</v>
      </c>
      <c r="T1630" s="135">
        <f>S1630*H1630</f>
        <v>0</v>
      </c>
      <c r="AR1630" s="136" t="s">
        <v>187</v>
      </c>
      <c r="AT1630" s="136" t="s">
        <v>182</v>
      </c>
      <c r="AU1630" s="136" t="s">
        <v>190</v>
      </c>
      <c r="AY1630" s="17" t="s">
        <v>181</v>
      </c>
      <c r="BE1630" s="137">
        <f>IF(N1630="základní",J1630,0)</f>
        <v>0</v>
      </c>
      <c r="BF1630" s="137">
        <f>IF(N1630="snížená",J1630,0)</f>
        <v>0</v>
      </c>
      <c r="BG1630" s="137">
        <f>IF(N1630="zákl. přenesená",J1630,0)</f>
        <v>0</v>
      </c>
      <c r="BH1630" s="137">
        <f>IF(N1630="sníž. přenesená",J1630,0)</f>
        <v>0</v>
      </c>
      <c r="BI1630" s="137">
        <f>IF(N1630="nulová",J1630,0)</f>
        <v>0</v>
      </c>
      <c r="BJ1630" s="17" t="s">
        <v>77</v>
      </c>
      <c r="BK1630" s="137">
        <f>ROUND(I1630*H1630,2)</f>
        <v>0</v>
      </c>
      <c r="BL1630" s="17" t="s">
        <v>187</v>
      </c>
      <c r="BM1630" s="136" t="s">
        <v>3000</v>
      </c>
    </row>
    <row r="1631" spans="2:65" s="12" customFormat="1" ht="11.25" x14ac:dyDescent="0.2">
      <c r="B1631" s="153"/>
      <c r="D1631" s="138" t="s">
        <v>330</v>
      </c>
      <c r="E1631" s="154" t="s">
        <v>19</v>
      </c>
      <c r="F1631" s="155" t="s">
        <v>3001</v>
      </c>
      <c r="H1631" s="154" t="s">
        <v>19</v>
      </c>
      <c r="I1631" s="156"/>
      <c r="L1631" s="153"/>
      <c r="M1631" s="157"/>
      <c r="T1631" s="158"/>
      <c r="AT1631" s="154" t="s">
        <v>330</v>
      </c>
      <c r="AU1631" s="154" t="s">
        <v>190</v>
      </c>
      <c r="AV1631" s="12" t="s">
        <v>77</v>
      </c>
      <c r="AW1631" s="12" t="s">
        <v>31</v>
      </c>
      <c r="AX1631" s="12" t="s">
        <v>69</v>
      </c>
      <c r="AY1631" s="154" t="s">
        <v>181</v>
      </c>
    </row>
    <row r="1632" spans="2:65" s="12" customFormat="1" ht="11.25" x14ac:dyDescent="0.2">
      <c r="B1632" s="153"/>
      <c r="D1632" s="138" t="s">
        <v>330</v>
      </c>
      <c r="E1632" s="154" t="s">
        <v>19</v>
      </c>
      <c r="F1632" s="155" t="s">
        <v>3002</v>
      </c>
      <c r="H1632" s="154" t="s">
        <v>19</v>
      </c>
      <c r="I1632" s="156"/>
      <c r="L1632" s="153"/>
      <c r="M1632" s="157"/>
      <c r="T1632" s="158"/>
      <c r="AT1632" s="154" t="s">
        <v>330</v>
      </c>
      <c r="AU1632" s="154" t="s">
        <v>190</v>
      </c>
      <c r="AV1632" s="12" t="s">
        <v>77</v>
      </c>
      <c r="AW1632" s="12" t="s">
        <v>31</v>
      </c>
      <c r="AX1632" s="12" t="s">
        <v>69</v>
      </c>
      <c r="AY1632" s="154" t="s">
        <v>181</v>
      </c>
    </row>
    <row r="1633" spans="2:65" s="13" customFormat="1" ht="11.25" x14ac:dyDescent="0.2">
      <c r="B1633" s="159"/>
      <c r="D1633" s="138" t="s">
        <v>330</v>
      </c>
      <c r="E1633" s="160" t="s">
        <v>19</v>
      </c>
      <c r="F1633" s="161" t="s">
        <v>2992</v>
      </c>
      <c r="H1633" s="162">
        <v>261.58</v>
      </c>
      <c r="I1633" s="163"/>
      <c r="L1633" s="159"/>
      <c r="M1633" s="164"/>
      <c r="T1633" s="165"/>
      <c r="AT1633" s="160" t="s">
        <v>330</v>
      </c>
      <c r="AU1633" s="160" t="s">
        <v>190</v>
      </c>
      <c r="AV1633" s="13" t="s">
        <v>79</v>
      </c>
      <c r="AW1633" s="13" t="s">
        <v>31</v>
      </c>
      <c r="AX1633" s="13" t="s">
        <v>69</v>
      </c>
      <c r="AY1633" s="160" t="s">
        <v>181</v>
      </c>
    </row>
    <row r="1634" spans="2:65" s="14" customFormat="1" ht="11.25" x14ac:dyDescent="0.2">
      <c r="B1634" s="166"/>
      <c r="D1634" s="138" t="s">
        <v>330</v>
      </c>
      <c r="E1634" s="167" t="s">
        <v>19</v>
      </c>
      <c r="F1634" s="168" t="s">
        <v>333</v>
      </c>
      <c r="H1634" s="169">
        <v>261.58</v>
      </c>
      <c r="I1634" s="170"/>
      <c r="L1634" s="166"/>
      <c r="M1634" s="171"/>
      <c r="T1634" s="172"/>
      <c r="AT1634" s="167" t="s">
        <v>330</v>
      </c>
      <c r="AU1634" s="167" t="s">
        <v>190</v>
      </c>
      <c r="AV1634" s="14" t="s">
        <v>187</v>
      </c>
      <c r="AW1634" s="14" t="s">
        <v>31</v>
      </c>
      <c r="AX1634" s="14" t="s">
        <v>77</v>
      </c>
      <c r="AY1634" s="167" t="s">
        <v>181</v>
      </c>
    </row>
    <row r="1635" spans="2:65" s="1" customFormat="1" ht="16.5" customHeight="1" x14ac:dyDescent="0.2">
      <c r="B1635" s="32"/>
      <c r="C1635" s="125" t="s">
        <v>3003</v>
      </c>
      <c r="D1635" s="125" t="s">
        <v>182</v>
      </c>
      <c r="E1635" s="126" t="s">
        <v>3004</v>
      </c>
      <c r="F1635" s="127" t="s">
        <v>3005</v>
      </c>
      <c r="G1635" s="128" t="s">
        <v>510</v>
      </c>
      <c r="H1635" s="129">
        <v>261.58</v>
      </c>
      <c r="I1635" s="130"/>
      <c r="J1635" s="131">
        <f>ROUND(I1635*H1635,2)</f>
        <v>0</v>
      </c>
      <c r="K1635" s="127" t="s">
        <v>186</v>
      </c>
      <c r="L1635" s="32"/>
      <c r="M1635" s="132" t="s">
        <v>19</v>
      </c>
      <c r="N1635" s="133" t="s">
        <v>40</v>
      </c>
      <c r="P1635" s="134">
        <f>O1635*H1635</f>
        <v>0</v>
      </c>
      <c r="Q1635" s="134">
        <v>0</v>
      </c>
      <c r="R1635" s="134">
        <f>Q1635*H1635</f>
        <v>0</v>
      </c>
      <c r="S1635" s="134">
        <v>0</v>
      </c>
      <c r="T1635" s="135">
        <f>S1635*H1635</f>
        <v>0</v>
      </c>
      <c r="AR1635" s="136" t="s">
        <v>187</v>
      </c>
      <c r="AT1635" s="136" t="s">
        <v>182</v>
      </c>
      <c r="AU1635" s="136" t="s">
        <v>190</v>
      </c>
      <c r="AY1635" s="17" t="s">
        <v>181</v>
      </c>
      <c r="BE1635" s="137">
        <f>IF(N1635="základní",J1635,0)</f>
        <v>0</v>
      </c>
      <c r="BF1635" s="137">
        <f>IF(N1635="snížená",J1635,0)</f>
        <v>0</v>
      </c>
      <c r="BG1635" s="137">
        <f>IF(N1635="zákl. přenesená",J1635,0)</f>
        <v>0</v>
      </c>
      <c r="BH1635" s="137">
        <f>IF(N1635="sníž. přenesená",J1635,0)</f>
        <v>0</v>
      </c>
      <c r="BI1635" s="137">
        <f>IF(N1635="nulová",J1635,0)</f>
        <v>0</v>
      </c>
      <c r="BJ1635" s="17" t="s">
        <v>77</v>
      </c>
      <c r="BK1635" s="137">
        <f>ROUND(I1635*H1635,2)</f>
        <v>0</v>
      </c>
      <c r="BL1635" s="17" t="s">
        <v>187</v>
      </c>
      <c r="BM1635" s="136" t="s">
        <v>3006</v>
      </c>
    </row>
    <row r="1636" spans="2:65" s="12" customFormat="1" ht="11.25" x14ac:dyDescent="0.2">
      <c r="B1636" s="153"/>
      <c r="D1636" s="138" t="s">
        <v>330</v>
      </c>
      <c r="E1636" s="154" t="s">
        <v>19</v>
      </c>
      <c r="F1636" s="155" t="s">
        <v>3007</v>
      </c>
      <c r="H1636" s="154" t="s">
        <v>19</v>
      </c>
      <c r="I1636" s="156"/>
      <c r="L1636" s="153"/>
      <c r="M1636" s="157"/>
      <c r="T1636" s="158"/>
      <c r="AT1636" s="154" t="s">
        <v>330</v>
      </c>
      <c r="AU1636" s="154" t="s">
        <v>190</v>
      </c>
      <c r="AV1636" s="12" t="s">
        <v>77</v>
      </c>
      <c r="AW1636" s="12" t="s">
        <v>31</v>
      </c>
      <c r="AX1636" s="12" t="s">
        <v>69</v>
      </c>
      <c r="AY1636" s="154" t="s">
        <v>181</v>
      </c>
    </row>
    <row r="1637" spans="2:65" s="13" customFormat="1" ht="11.25" x14ac:dyDescent="0.2">
      <c r="B1637" s="159"/>
      <c r="D1637" s="138" t="s">
        <v>330</v>
      </c>
      <c r="E1637" s="160" t="s">
        <v>19</v>
      </c>
      <c r="F1637" s="161" t="s">
        <v>2992</v>
      </c>
      <c r="H1637" s="162">
        <v>261.58</v>
      </c>
      <c r="I1637" s="163"/>
      <c r="L1637" s="159"/>
      <c r="M1637" s="164"/>
      <c r="T1637" s="165"/>
      <c r="AT1637" s="160" t="s">
        <v>330</v>
      </c>
      <c r="AU1637" s="160" t="s">
        <v>190</v>
      </c>
      <c r="AV1637" s="13" t="s">
        <v>79</v>
      </c>
      <c r="AW1637" s="13" t="s">
        <v>31</v>
      </c>
      <c r="AX1637" s="13" t="s">
        <v>69</v>
      </c>
      <c r="AY1637" s="160" t="s">
        <v>181</v>
      </c>
    </row>
    <row r="1638" spans="2:65" s="14" customFormat="1" ht="11.25" x14ac:dyDescent="0.2">
      <c r="B1638" s="166"/>
      <c r="D1638" s="138" t="s">
        <v>330</v>
      </c>
      <c r="E1638" s="167" t="s">
        <v>19</v>
      </c>
      <c r="F1638" s="168" t="s">
        <v>333</v>
      </c>
      <c r="H1638" s="169">
        <v>261.58</v>
      </c>
      <c r="I1638" s="170"/>
      <c r="L1638" s="166"/>
      <c r="M1638" s="171"/>
      <c r="T1638" s="172"/>
      <c r="AT1638" s="167" t="s">
        <v>330</v>
      </c>
      <c r="AU1638" s="167" t="s">
        <v>190</v>
      </c>
      <c r="AV1638" s="14" t="s">
        <v>187</v>
      </c>
      <c r="AW1638" s="14" t="s">
        <v>31</v>
      </c>
      <c r="AX1638" s="14" t="s">
        <v>77</v>
      </c>
      <c r="AY1638" s="167" t="s">
        <v>181</v>
      </c>
    </row>
    <row r="1639" spans="2:65" s="1" customFormat="1" ht="24.2" customHeight="1" x14ac:dyDescent="0.2">
      <c r="B1639" s="32"/>
      <c r="C1639" s="125" t="s">
        <v>1139</v>
      </c>
      <c r="D1639" s="125" t="s">
        <v>182</v>
      </c>
      <c r="E1639" s="126" t="s">
        <v>3008</v>
      </c>
      <c r="F1639" s="127" t="s">
        <v>3009</v>
      </c>
      <c r="G1639" s="128" t="s">
        <v>510</v>
      </c>
      <c r="H1639" s="129">
        <v>261.58</v>
      </c>
      <c r="I1639" s="130"/>
      <c r="J1639" s="131">
        <f>ROUND(I1639*H1639,2)</f>
        <v>0</v>
      </c>
      <c r="K1639" s="127" t="s">
        <v>186</v>
      </c>
      <c r="L1639" s="32"/>
      <c r="M1639" s="132" t="s">
        <v>19</v>
      </c>
      <c r="N1639" s="133" t="s">
        <v>40</v>
      </c>
      <c r="P1639" s="134">
        <f>O1639*H1639</f>
        <v>0</v>
      </c>
      <c r="Q1639" s="134">
        <v>0</v>
      </c>
      <c r="R1639" s="134">
        <f>Q1639*H1639</f>
        <v>0</v>
      </c>
      <c r="S1639" s="134">
        <v>0</v>
      </c>
      <c r="T1639" s="135">
        <f>S1639*H1639</f>
        <v>0</v>
      </c>
      <c r="AR1639" s="136" t="s">
        <v>187</v>
      </c>
      <c r="AT1639" s="136" t="s">
        <v>182</v>
      </c>
      <c r="AU1639" s="136" t="s">
        <v>190</v>
      </c>
      <c r="AY1639" s="17" t="s">
        <v>181</v>
      </c>
      <c r="BE1639" s="137">
        <f>IF(N1639="základní",J1639,0)</f>
        <v>0</v>
      </c>
      <c r="BF1639" s="137">
        <f>IF(N1639="snížená",J1639,0)</f>
        <v>0</v>
      </c>
      <c r="BG1639" s="137">
        <f>IF(N1639="zákl. přenesená",J1639,0)</f>
        <v>0</v>
      </c>
      <c r="BH1639" s="137">
        <f>IF(N1639="sníž. přenesená",J1639,0)</f>
        <v>0</v>
      </c>
      <c r="BI1639" s="137">
        <f>IF(N1639="nulová",J1639,0)</f>
        <v>0</v>
      </c>
      <c r="BJ1639" s="17" t="s">
        <v>77</v>
      </c>
      <c r="BK1639" s="137">
        <f>ROUND(I1639*H1639,2)</f>
        <v>0</v>
      </c>
      <c r="BL1639" s="17" t="s">
        <v>187</v>
      </c>
      <c r="BM1639" s="136" t="s">
        <v>3010</v>
      </c>
    </row>
    <row r="1640" spans="2:65" s="12" customFormat="1" ht="11.25" x14ac:dyDescent="0.2">
      <c r="B1640" s="153"/>
      <c r="D1640" s="138" t="s">
        <v>330</v>
      </c>
      <c r="E1640" s="154" t="s">
        <v>19</v>
      </c>
      <c r="F1640" s="155" t="s">
        <v>3011</v>
      </c>
      <c r="H1640" s="154" t="s">
        <v>19</v>
      </c>
      <c r="I1640" s="156"/>
      <c r="L1640" s="153"/>
      <c r="M1640" s="157"/>
      <c r="T1640" s="158"/>
      <c r="AT1640" s="154" t="s">
        <v>330</v>
      </c>
      <c r="AU1640" s="154" t="s">
        <v>190</v>
      </c>
      <c r="AV1640" s="12" t="s">
        <v>77</v>
      </c>
      <c r="AW1640" s="12" t="s">
        <v>31</v>
      </c>
      <c r="AX1640" s="12" t="s">
        <v>69</v>
      </c>
      <c r="AY1640" s="154" t="s">
        <v>181</v>
      </c>
    </row>
    <row r="1641" spans="2:65" s="12" customFormat="1" ht="11.25" x14ac:dyDescent="0.2">
      <c r="B1641" s="153"/>
      <c r="D1641" s="138" t="s">
        <v>330</v>
      </c>
      <c r="E1641" s="154" t="s">
        <v>19</v>
      </c>
      <c r="F1641" s="155" t="s">
        <v>3012</v>
      </c>
      <c r="H1641" s="154" t="s">
        <v>19</v>
      </c>
      <c r="I1641" s="156"/>
      <c r="L1641" s="153"/>
      <c r="M1641" s="157"/>
      <c r="T1641" s="158"/>
      <c r="AT1641" s="154" t="s">
        <v>330</v>
      </c>
      <c r="AU1641" s="154" t="s">
        <v>190</v>
      </c>
      <c r="AV1641" s="12" t="s">
        <v>77</v>
      </c>
      <c r="AW1641" s="12" t="s">
        <v>31</v>
      </c>
      <c r="AX1641" s="12" t="s">
        <v>69</v>
      </c>
      <c r="AY1641" s="154" t="s">
        <v>181</v>
      </c>
    </row>
    <row r="1642" spans="2:65" s="13" customFormat="1" ht="11.25" x14ac:dyDescent="0.2">
      <c r="B1642" s="159"/>
      <c r="D1642" s="138" t="s">
        <v>330</v>
      </c>
      <c r="E1642" s="160" t="s">
        <v>19</v>
      </c>
      <c r="F1642" s="161" t="s">
        <v>2992</v>
      </c>
      <c r="H1642" s="162">
        <v>261.58</v>
      </c>
      <c r="I1642" s="163"/>
      <c r="L1642" s="159"/>
      <c r="M1642" s="164"/>
      <c r="T1642" s="165"/>
      <c r="AT1642" s="160" t="s">
        <v>330</v>
      </c>
      <c r="AU1642" s="160" t="s">
        <v>190</v>
      </c>
      <c r="AV1642" s="13" t="s">
        <v>79</v>
      </c>
      <c r="AW1642" s="13" t="s">
        <v>31</v>
      </c>
      <c r="AX1642" s="13" t="s">
        <v>69</v>
      </c>
      <c r="AY1642" s="160" t="s">
        <v>181</v>
      </c>
    </row>
    <row r="1643" spans="2:65" s="14" customFormat="1" ht="11.25" x14ac:dyDescent="0.2">
      <c r="B1643" s="166"/>
      <c r="D1643" s="138" t="s">
        <v>330</v>
      </c>
      <c r="E1643" s="167" t="s">
        <v>19</v>
      </c>
      <c r="F1643" s="168" t="s">
        <v>333</v>
      </c>
      <c r="H1643" s="169">
        <v>261.58</v>
      </c>
      <c r="I1643" s="170"/>
      <c r="L1643" s="166"/>
      <c r="M1643" s="171"/>
      <c r="T1643" s="172"/>
      <c r="AT1643" s="167" t="s">
        <v>330</v>
      </c>
      <c r="AU1643" s="167" t="s">
        <v>190</v>
      </c>
      <c r="AV1643" s="14" t="s">
        <v>187</v>
      </c>
      <c r="AW1643" s="14" t="s">
        <v>31</v>
      </c>
      <c r="AX1643" s="14" t="s">
        <v>77</v>
      </c>
      <c r="AY1643" s="167" t="s">
        <v>181</v>
      </c>
    </row>
    <row r="1644" spans="2:65" s="1" customFormat="1" ht="16.5" customHeight="1" x14ac:dyDescent="0.2">
      <c r="B1644" s="32"/>
      <c r="C1644" s="125" t="s">
        <v>3013</v>
      </c>
      <c r="D1644" s="125" t="s">
        <v>182</v>
      </c>
      <c r="E1644" s="126" t="s">
        <v>3014</v>
      </c>
      <c r="F1644" s="127" t="s">
        <v>3015</v>
      </c>
      <c r="G1644" s="128" t="s">
        <v>510</v>
      </c>
      <c r="H1644" s="129">
        <v>273.47000000000003</v>
      </c>
      <c r="I1644" s="130"/>
      <c r="J1644" s="131">
        <f>ROUND(I1644*H1644,2)</f>
        <v>0</v>
      </c>
      <c r="K1644" s="127" t="s">
        <v>186</v>
      </c>
      <c r="L1644" s="32"/>
      <c r="M1644" s="132" t="s">
        <v>19</v>
      </c>
      <c r="N1644" s="133" t="s">
        <v>40</v>
      </c>
      <c r="P1644" s="134">
        <f>O1644*H1644</f>
        <v>0</v>
      </c>
      <c r="Q1644" s="134">
        <v>0</v>
      </c>
      <c r="R1644" s="134">
        <f>Q1644*H1644</f>
        <v>0</v>
      </c>
      <c r="S1644" s="134">
        <v>0</v>
      </c>
      <c r="T1644" s="135">
        <f>S1644*H1644</f>
        <v>0</v>
      </c>
      <c r="AR1644" s="136" t="s">
        <v>187</v>
      </c>
      <c r="AT1644" s="136" t="s">
        <v>182</v>
      </c>
      <c r="AU1644" s="136" t="s">
        <v>190</v>
      </c>
      <c r="AY1644" s="17" t="s">
        <v>181</v>
      </c>
      <c r="BE1644" s="137">
        <f>IF(N1644="základní",J1644,0)</f>
        <v>0</v>
      </c>
      <c r="BF1644" s="137">
        <f>IF(N1644="snížená",J1644,0)</f>
        <v>0</v>
      </c>
      <c r="BG1644" s="137">
        <f>IF(N1644="zákl. přenesená",J1644,0)</f>
        <v>0</v>
      </c>
      <c r="BH1644" s="137">
        <f>IF(N1644="sníž. přenesená",J1644,0)</f>
        <v>0</v>
      </c>
      <c r="BI1644" s="137">
        <f>IF(N1644="nulová",J1644,0)</f>
        <v>0</v>
      </c>
      <c r="BJ1644" s="17" t="s">
        <v>77</v>
      </c>
      <c r="BK1644" s="137">
        <f>ROUND(I1644*H1644,2)</f>
        <v>0</v>
      </c>
      <c r="BL1644" s="17" t="s">
        <v>187</v>
      </c>
      <c r="BM1644" s="136" t="s">
        <v>3016</v>
      </c>
    </row>
    <row r="1645" spans="2:65" s="12" customFormat="1" ht="11.25" x14ac:dyDescent="0.2">
      <c r="B1645" s="153"/>
      <c r="D1645" s="138" t="s">
        <v>330</v>
      </c>
      <c r="E1645" s="154" t="s">
        <v>19</v>
      </c>
      <c r="F1645" s="155" t="s">
        <v>3017</v>
      </c>
      <c r="H1645" s="154" t="s">
        <v>19</v>
      </c>
      <c r="I1645" s="156"/>
      <c r="L1645" s="153"/>
      <c r="M1645" s="157"/>
      <c r="T1645" s="158"/>
      <c r="AT1645" s="154" t="s">
        <v>330</v>
      </c>
      <c r="AU1645" s="154" t="s">
        <v>190</v>
      </c>
      <c r="AV1645" s="12" t="s">
        <v>77</v>
      </c>
      <c r="AW1645" s="12" t="s">
        <v>31</v>
      </c>
      <c r="AX1645" s="12" t="s">
        <v>69</v>
      </c>
      <c r="AY1645" s="154" t="s">
        <v>181</v>
      </c>
    </row>
    <row r="1646" spans="2:65" s="12" customFormat="1" ht="11.25" x14ac:dyDescent="0.2">
      <c r="B1646" s="153"/>
      <c r="D1646" s="138" t="s">
        <v>330</v>
      </c>
      <c r="E1646" s="154" t="s">
        <v>19</v>
      </c>
      <c r="F1646" s="155" t="s">
        <v>3018</v>
      </c>
      <c r="H1646" s="154" t="s">
        <v>19</v>
      </c>
      <c r="I1646" s="156"/>
      <c r="L1646" s="153"/>
      <c r="M1646" s="157"/>
      <c r="T1646" s="158"/>
      <c r="AT1646" s="154" t="s">
        <v>330</v>
      </c>
      <c r="AU1646" s="154" t="s">
        <v>190</v>
      </c>
      <c r="AV1646" s="12" t="s">
        <v>77</v>
      </c>
      <c r="AW1646" s="12" t="s">
        <v>31</v>
      </c>
      <c r="AX1646" s="12" t="s">
        <v>69</v>
      </c>
      <c r="AY1646" s="154" t="s">
        <v>181</v>
      </c>
    </row>
    <row r="1647" spans="2:65" s="13" customFormat="1" ht="11.25" x14ac:dyDescent="0.2">
      <c r="B1647" s="159"/>
      <c r="D1647" s="138" t="s">
        <v>330</v>
      </c>
      <c r="E1647" s="160" t="s">
        <v>19</v>
      </c>
      <c r="F1647" s="161" t="s">
        <v>3019</v>
      </c>
      <c r="H1647" s="162">
        <v>273.47000000000003</v>
      </c>
      <c r="I1647" s="163"/>
      <c r="L1647" s="159"/>
      <c r="M1647" s="164"/>
      <c r="T1647" s="165"/>
      <c r="AT1647" s="160" t="s">
        <v>330</v>
      </c>
      <c r="AU1647" s="160" t="s">
        <v>190</v>
      </c>
      <c r="AV1647" s="13" t="s">
        <v>79</v>
      </c>
      <c r="AW1647" s="13" t="s">
        <v>31</v>
      </c>
      <c r="AX1647" s="13" t="s">
        <v>69</v>
      </c>
      <c r="AY1647" s="160" t="s">
        <v>181</v>
      </c>
    </row>
    <row r="1648" spans="2:65" s="14" customFormat="1" ht="11.25" x14ac:dyDescent="0.2">
      <c r="B1648" s="166"/>
      <c r="D1648" s="138" t="s">
        <v>330</v>
      </c>
      <c r="E1648" s="167" t="s">
        <v>19</v>
      </c>
      <c r="F1648" s="168" t="s">
        <v>333</v>
      </c>
      <c r="H1648" s="169">
        <v>273.47000000000003</v>
      </c>
      <c r="I1648" s="170"/>
      <c r="L1648" s="166"/>
      <c r="M1648" s="171"/>
      <c r="T1648" s="172"/>
      <c r="AT1648" s="167" t="s">
        <v>330</v>
      </c>
      <c r="AU1648" s="167" t="s">
        <v>190</v>
      </c>
      <c r="AV1648" s="14" t="s">
        <v>187</v>
      </c>
      <c r="AW1648" s="14" t="s">
        <v>31</v>
      </c>
      <c r="AX1648" s="14" t="s">
        <v>77</v>
      </c>
      <c r="AY1648" s="167" t="s">
        <v>181</v>
      </c>
    </row>
    <row r="1649" spans="2:65" s="1" customFormat="1" ht="24.2" customHeight="1" x14ac:dyDescent="0.2">
      <c r="B1649" s="32"/>
      <c r="C1649" s="125" t="s">
        <v>1161</v>
      </c>
      <c r="D1649" s="125" t="s">
        <v>182</v>
      </c>
      <c r="E1649" s="126" t="s">
        <v>3020</v>
      </c>
      <c r="F1649" s="127" t="s">
        <v>3021</v>
      </c>
      <c r="G1649" s="128" t="s">
        <v>510</v>
      </c>
      <c r="H1649" s="129">
        <v>237.8</v>
      </c>
      <c r="I1649" s="130"/>
      <c r="J1649" s="131">
        <f>ROUND(I1649*H1649,2)</f>
        <v>0</v>
      </c>
      <c r="K1649" s="127" t="s">
        <v>327</v>
      </c>
      <c r="L1649" s="32"/>
      <c r="M1649" s="132" t="s">
        <v>19</v>
      </c>
      <c r="N1649" s="133" t="s">
        <v>40</v>
      </c>
      <c r="P1649" s="134">
        <f>O1649*H1649</f>
        <v>0</v>
      </c>
      <c r="Q1649" s="134">
        <v>0</v>
      </c>
      <c r="R1649" s="134">
        <f>Q1649*H1649</f>
        <v>0</v>
      </c>
      <c r="S1649" s="134">
        <v>0</v>
      </c>
      <c r="T1649" s="135">
        <f>S1649*H1649</f>
        <v>0</v>
      </c>
      <c r="AR1649" s="136" t="s">
        <v>187</v>
      </c>
      <c r="AT1649" s="136" t="s">
        <v>182</v>
      </c>
      <c r="AU1649" s="136" t="s">
        <v>190</v>
      </c>
      <c r="AY1649" s="17" t="s">
        <v>181</v>
      </c>
      <c r="BE1649" s="137">
        <f>IF(N1649="základní",J1649,0)</f>
        <v>0</v>
      </c>
      <c r="BF1649" s="137">
        <f>IF(N1649="snížená",J1649,0)</f>
        <v>0</v>
      </c>
      <c r="BG1649" s="137">
        <f>IF(N1649="zákl. přenesená",J1649,0)</f>
        <v>0</v>
      </c>
      <c r="BH1649" s="137">
        <f>IF(N1649="sníž. přenesená",J1649,0)</f>
        <v>0</v>
      </c>
      <c r="BI1649" s="137">
        <f>IF(N1649="nulová",J1649,0)</f>
        <v>0</v>
      </c>
      <c r="BJ1649" s="17" t="s">
        <v>77</v>
      </c>
      <c r="BK1649" s="137">
        <f>ROUND(I1649*H1649,2)</f>
        <v>0</v>
      </c>
      <c r="BL1649" s="17" t="s">
        <v>187</v>
      </c>
      <c r="BM1649" s="136" t="s">
        <v>3022</v>
      </c>
    </row>
    <row r="1650" spans="2:65" s="1" customFormat="1" ht="11.25" x14ac:dyDescent="0.2">
      <c r="B1650" s="32"/>
      <c r="D1650" s="151" t="s">
        <v>328</v>
      </c>
      <c r="F1650" s="152" t="s">
        <v>3023</v>
      </c>
      <c r="I1650" s="140"/>
      <c r="L1650" s="32"/>
      <c r="M1650" s="141"/>
      <c r="T1650" s="53"/>
      <c r="AT1650" s="17" t="s">
        <v>328</v>
      </c>
      <c r="AU1650" s="17" t="s">
        <v>190</v>
      </c>
    </row>
    <row r="1651" spans="2:65" s="12" customFormat="1" ht="11.25" x14ac:dyDescent="0.2">
      <c r="B1651" s="153"/>
      <c r="D1651" s="138" t="s">
        <v>330</v>
      </c>
      <c r="E1651" s="154" t="s">
        <v>19</v>
      </c>
      <c r="F1651" s="155" t="s">
        <v>3024</v>
      </c>
      <c r="H1651" s="154" t="s">
        <v>19</v>
      </c>
      <c r="I1651" s="156"/>
      <c r="L1651" s="153"/>
      <c r="M1651" s="157"/>
      <c r="T1651" s="158"/>
      <c r="AT1651" s="154" t="s">
        <v>330</v>
      </c>
      <c r="AU1651" s="154" t="s">
        <v>190</v>
      </c>
      <c r="AV1651" s="12" t="s">
        <v>77</v>
      </c>
      <c r="AW1651" s="12" t="s">
        <v>31</v>
      </c>
      <c r="AX1651" s="12" t="s">
        <v>69</v>
      </c>
      <c r="AY1651" s="154" t="s">
        <v>181</v>
      </c>
    </row>
    <row r="1652" spans="2:65" s="12" customFormat="1" ht="22.5" x14ac:dyDescent="0.2">
      <c r="B1652" s="153"/>
      <c r="D1652" s="138" t="s">
        <v>330</v>
      </c>
      <c r="E1652" s="154" t="s">
        <v>19</v>
      </c>
      <c r="F1652" s="155" t="s">
        <v>3025</v>
      </c>
      <c r="H1652" s="154" t="s">
        <v>19</v>
      </c>
      <c r="I1652" s="156"/>
      <c r="L1652" s="153"/>
      <c r="M1652" s="157"/>
      <c r="T1652" s="158"/>
      <c r="AT1652" s="154" t="s">
        <v>330</v>
      </c>
      <c r="AU1652" s="154" t="s">
        <v>190</v>
      </c>
      <c r="AV1652" s="12" t="s">
        <v>77</v>
      </c>
      <c r="AW1652" s="12" t="s">
        <v>31</v>
      </c>
      <c r="AX1652" s="12" t="s">
        <v>69</v>
      </c>
      <c r="AY1652" s="154" t="s">
        <v>181</v>
      </c>
    </row>
    <row r="1653" spans="2:65" s="13" customFormat="1" ht="11.25" x14ac:dyDescent="0.2">
      <c r="B1653" s="159"/>
      <c r="D1653" s="138" t="s">
        <v>330</v>
      </c>
      <c r="E1653" s="160" t="s">
        <v>19</v>
      </c>
      <c r="F1653" s="161" t="s">
        <v>3026</v>
      </c>
      <c r="H1653" s="162">
        <v>237.8</v>
      </c>
      <c r="I1653" s="163"/>
      <c r="L1653" s="159"/>
      <c r="M1653" s="164"/>
      <c r="T1653" s="165"/>
      <c r="AT1653" s="160" t="s">
        <v>330</v>
      </c>
      <c r="AU1653" s="160" t="s">
        <v>190</v>
      </c>
      <c r="AV1653" s="13" t="s">
        <v>79</v>
      </c>
      <c r="AW1653" s="13" t="s">
        <v>31</v>
      </c>
      <c r="AX1653" s="13" t="s">
        <v>69</v>
      </c>
      <c r="AY1653" s="160" t="s">
        <v>181</v>
      </c>
    </row>
    <row r="1654" spans="2:65" s="14" customFormat="1" ht="11.25" x14ac:dyDescent="0.2">
      <c r="B1654" s="166"/>
      <c r="D1654" s="138" t="s">
        <v>330</v>
      </c>
      <c r="E1654" s="167" t="s">
        <v>19</v>
      </c>
      <c r="F1654" s="168" t="s">
        <v>333</v>
      </c>
      <c r="H1654" s="169">
        <v>237.8</v>
      </c>
      <c r="I1654" s="170"/>
      <c r="L1654" s="166"/>
      <c r="M1654" s="171"/>
      <c r="T1654" s="172"/>
      <c r="AT1654" s="167" t="s">
        <v>330</v>
      </c>
      <c r="AU1654" s="167" t="s">
        <v>190</v>
      </c>
      <c r="AV1654" s="14" t="s">
        <v>187</v>
      </c>
      <c r="AW1654" s="14" t="s">
        <v>31</v>
      </c>
      <c r="AX1654" s="14" t="s">
        <v>77</v>
      </c>
      <c r="AY1654" s="167" t="s">
        <v>181</v>
      </c>
    </row>
    <row r="1655" spans="2:65" s="1" customFormat="1" ht="16.5" customHeight="1" x14ac:dyDescent="0.2">
      <c r="B1655" s="32"/>
      <c r="C1655" s="176" t="s">
        <v>3027</v>
      </c>
      <c r="D1655" s="176" t="s">
        <v>1794</v>
      </c>
      <c r="E1655" s="177" t="s">
        <v>3028</v>
      </c>
      <c r="F1655" s="178" t="s">
        <v>3029</v>
      </c>
      <c r="G1655" s="179" t="s">
        <v>510</v>
      </c>
      <c r="H1655" s="180">
        <v>261.58</v>
      </c>
      <c r="I1655" s="181"/>
      <c r="J1655" s="182">
        <f>ROUND(I1655*H1655,2)</f>
        <v>0</v>
      </c>
      <c r="K1655" s="178" t="s">
        <v>327</v>
      </c>
      <c r="L1655" s="183"/>
      <c r="M1655" s="184" t="s">
        <v>19</v>
      </c>
      <c r="N1655" s="185" t="s">
        <v>40</v>
      </c>
      <c r="P1655" s="134">
        <f>O1655*H1655</f>
        <v>0</v>
      </c>
      <c r="Q1655" s="134">
        <v>0</v>
      </c>
      <c r="R1655" s="134">
        <f>Q1655*H1655</f>
        <v>0</v>
      </c>
      <c r="S1655" s="134">
        <v>0</v>
      </c>
      <c r="T1655" s="135">
        <f>S1655*H1655</f>
        <v>0</v>
      </c>
      <c r="AR1655" s="136" t="s">
        <v>196</v>
      </c>
      <c r="AT1655" s="136" t="s">
        <v>1794</v>
      </c>
      <c r="AU1655" s="136" t="s">
        <v>190</v>
      </c>
      <c r="AY1655" s="17" t="s">
        <v>181</v>
      </c>
      <c r="BE1655" s="137">
        <f>IF(N1655="základní",J1655,0)</f>
        <v>0</v>
      </c>
      <c r="BF1655" s="137">
        <f>IF(N1655="snížená",J1655,0)</f>
        <v>0</v>
      </c>
      <c r="BG1655" s="137">
        <f>IF(N1655="zákl. přenesená",J1655,0)</f>
        <v>0</v>
      </c>
      <c r="BH1655" s="137">
        <f>IF(N1655="sníž. přenesená",J1655,0)</f>
        <v>0</v>
      </c>
      <c r="BI1655" s="137">
        <f>IF(N1655="nulová",J1655,0)</f>
        <v>0</v>
      </c>
      <c r="BJ1655" s="17" t="s">
        <v>77</v>
      </c>
      <c r="BK1655" s="137">
        <f>ROUND(I1655*H1655,2)</f>
        <v>0</v>
      </c>
      <c r="BL1655" s="17" t="s">
        <v>187</v>
      </c>
      <c r="BM1655" s="136" t="s">
        <v>3030</v>
      </c>
    </row>
    <row r="1656" spans="2:65" s="12" customFormat="1" ht="11.25" x14ac:dyDescent="0.2">
      <c r="B1656" s="153"/>
      <c r="D1656" s="138" t="s">
        <v>330</v>
      </c>
      <c r="E1656" s="154" t="s">
        <v>19</v>
      </c>
      <c r="F1656" s="155" t="s">
        <v>3031</v>
      </c>
      <c r="H1656" s="154" t="s">
        <v>19</v>
      </c>
      <c r="I1656" s="156"/>
      <c r="L1656" s="153"/>
      <c r="M1656" s="157"/>
      <c r="T1656" s="158"/>
      <c r="AT1656" s="154" t="s">
        <v>330</v>
      </c>
      <c r="AU1656" s="154" t="s">
        <v>190</v>
      </c>
      <c r="AV1656" s="12" t="s">
        <v>77</v>
      </c>
      <c r="AW1656" s="12" t="s">
        <v>31</v>
      </c>
      <c r="AX1656" s="12" t="s">
        <v>69</v>
      </c>
      <c r="AY1656" s="154" t="s">
        <v>181</v>
      </c>
    </row>
    <row r="1657" spans="2:65" s="13" customFormat="1" ht="11.25" x14ac:dyDescent="0.2">
      <c r="B1657" s="159"/>
      <c r="D1657" s="138" t="s">
        <v>330</v>
      </c>
      <c r="E1657" s="160" t="s">
        <v>19</v>
      </c>
      <c r="F1657" s="161" t="s">
        <v>2992</v>
      </c>
      <c r="H1657" s="162">
        <v>261.58</v>
      </c>
      <c r="I1657" s="163"/>
      <c r="L1657" s="159"/>
      <c r="M1657" s="164"/>
      <c r="T1657" s="165"/>
      <c r="AT1657" s="160" t="s">
        <v>330</v>
      </c>
      <c r="AU1657" s="160" t="s">
        <v>190</v>
      </c>
      <c r="AV1657" s="13" t="s">
        <v>79</v>
      </c>
      <c r="AW1657" s="13" t="s">
        <v>31</v>
      </c>
      <c r="AX1657" s="13" t="s">
        <v>69</v>
      </c>
      <c r="AY1657" s="160" t="s">
        <v>181</v>
      </c>
    </row>
    <row r="1658" spans="2:65" s="14" customFormat="1" ht="11.25" x14ac:dyDescent="0.2">
      <c r="B1658" s="166"/>
      <c r="D1658" s="138" t="s">
        <v>330</v>
      </c>
      <c r="E1658" s="167" t="s">
        <v>19</v>
      </c>
      <c r="F1658" s="168" t="s">
        <v>333</v>
      </c>
      <c r="H1658" s="169">
        <v>261.58</v>
      </c>
      <c r="I1658" s="170"/>
      <c r="L1658" s="166"/>
      <c r="M1658" s="171"/>
      <c r="T1658" s="172"/>
      <c r="AT1658" s="167" t="s">
        <v>330</v>
      </c>
      <c r="AU1658" s="167" t="s">
        <v>190</v>
      </c>
      <c r="AV1658" s="14" t="s">
        <v>187</v>
      </c>
      <c r="AW1658" s="14" t="s">
        <v>31</v>
      </c>
      <c r="AX1658" s="14" t="s">
        <v>77</v>
      </c>
      <c r="AY1658" s="167" t="s">
        <v>181</v>
      </c>
    </row>
    <row r="1659" spans="2:65" s="10" customFormat="1" ht="20.85" customHeight="1" x14ac:dyDescent="0.2">
      <c r="B1659" s="115"/>
      <c r="D1659" s="116" t="s">
        <v>68</v>
      </c>
      <c r="E1659" s="149" t="s">
        <v>3032</v>
      </c>
      <c r="F1659" s="149" t="s">
        <v>3033</v>
      </c>
      <c r="I1659" s="118"/>
      <c r="J1659" s="150">
        <f>BK1659</f>
        <v>0</v>
      </c>
      <c r="L1659" s="115"/>
      <c r="M1659" s="120"/>
      <c r="P1659" s="121">
        <f>SUM(P1660:P1697)</f>
        <v>0</v>
      </c>
      <c r="R1659" s="121">
        <f>SUM(R1660:R1697)</f>
        <v>0</v>
      </c>
      <c r="T1659" s="122">
        <f>SUM(T1660:T1697)</f>
        <v>0</v>
      </c>
      <c r="AR1659" s="116" t="s">
        <v>77</v>
      </c>
      <c r="AT1659" s="123" t="s">
        <v>68</v>
      </c>
      <c r="AU1659" s="123" t="s">
        <v>79</v>
      </c>
      <c r="AY1659" s="116" t="s">
        <v>181</v>
      </c>
      <c r="BK1659" s="124">
        <f>SUM(BK1660:BK1697)</f>
        <v>0</v>
      </c>
    </row>
    <row r="1660" spans="2:65" s="1" customFormat="1" ht="16.5" customHeight="1" x14ac:dyDescent="0.2">
      <c r="B1660" s="32"/>
      <c r="C1660" s="125" t="s">
        <v>2360</v>
      </c>
      <c r="D1660" s="125" t="s">
        <v>182</v>
      </c>
      <c r="E1660" s="126" t="s">
        <v>2987</v>
      </c>
      <c r="F1660" s="127" t="s">
        <v>2988</v>
      </c>
      <c r="G1660" s="128" t="s">
        <v>510</v>
      </c>
      <c r="H1660" s="129">
        <v>61.104999999999997</v>
      </c>
      <c r="I1660" s="130"/>
      <c r="J1660" s="131">
        <f>ROUND(I1660*H1660,2)</f>
        <v>0</v>
      </c>
      <c r="K1660" s="127" t="s">
        <v>186</v>
      </c>
      <c r="L1660" s="32"/>
      <c r="M1660" s="132" t="s">
        <v>19</v>
      </c>
      <c r="N1660" s="133" t="s">
        <v>40</v>
      </c>
      <c r="P1660" s="134">
        <f>O1660*H1660</f>
        <v>0</v>
      </c>
      <c r="Q1660" s="134">
        <v>0</v>
      </c>
      <c r="R1660" s="134">
        <f>Q1660*H1660</f>
        <v>0</v>
      </c>
      <c r="S1660" s="134">
        <v>0</v>
      </c>
      <c r="T1660" s="135">
        <f>S1660*H1660</f>
        <v>0</v>
      </c>
      <c r="AR1660" s="136" t="s">
        <v>187</v>
      </c>
      <c r="AT1660" s="136" t="s">
        <v>182</v>
      </c>
      <c r="AU1660" s="136" t="s">
        <v>190</v>
      </c>
      <c r="AY1660" s="17" t="s">
        <v>181</v>
      </c>
      <c r="BE1660" s="137">
        <f>IF(N1660="základní",J1660,0)</f>
        <v>0</v>
      </c>
      <c r="BF1660" s="137">
        <f>IF(N1660="snížená",J1660,0)</f>
        <v>0</v>
      </c>
      <c r="BG1660" s="137">
        <f>IF(N1660="zákl. přenesená",J1660,0)</f>
        <v>0</v>
      </c>
      <c r="BH1660" s="137">
        <f>IF(N1660="sníž. přenesená",J1660,0)</f>
        <v>0</v>
      </c>
      <c r="BI1660" s="137">
        <f>IF(N1660="nulová",J1660,0)</f>
        <v>0</v>
      </c>
      <c r="BJ1660" s="17" t="s">
        <v>77</v>
      </c>
      <c r="BK1660" s="137">
        <f>ROUND(I1660*H1660,2)</f>
        <v>0</v>
      </c>
      <c r="BL1660" s="17" t="s">
        <v>187</v>
      </c>
      <c r="BM1660" s="136" t="s">
        <v>3034</v>
      </c>
    </row>
    <row r="1661" spans="2:65" s="12" customFormat="1" ht="11.25" x14ac:dyDescent="0.2">
      <c r="B1661" s="153"/>
      <c r="D1661" s="138" t="s">
        <v>330</v>
      </c>
      <c r="E1661" s="154" t="s">
        <v>19</v>
      </c>
      <c r="F1661" s="155" t="s">
        <v>2990</v>
      </c>
      <c r="H1661" s="154" t="s">
        <v>19</v>
      </c>
      <c r="I1661" s="156"/>
      <c r="L1661" s="153"/>
      <c r="M1661" s="157"/>
      <c r="T1661" s="158"/>
      <c r="AT1661" s="154" t="s">
        <v>330</v>
      </c>
      <c r="AU1661" s="154" t="s">
        <v>190</v>
      </c>
      <c r="AV1661" s="12" t="s">
        <v>77</v>
      </c>
      <c r="AW1661" s="12" t="s">
        <v>31</v>
      </c>
      <c r="AX1661" s="12" t="s">
        <v>69</v>
      </c>
      <c r="AY1661" s="154" t="s">
        <v>181</v>
      </c>
    </row>
    <row r="1662" spans="2:65" s="12" customFormat="1" ht="11.25" x14ac:dyDescent="0.2">
      <c r="B1662" s="153"/>
      <c r="D1662" s="138" t="s">
        <v>330</v>
      </c>
      <c r="E1662" s="154" t="s">
        <v>19</v>
      </c>
      <c r="F1662" s="155" t="s">
        <v>2991</v>
      </c>
      <c r="H1662" s="154" t="s">
        <v>19</v>
      </c>
      <c r="I1662" s="156"/>
      <c r="L1662" s="153"/>
      <c r="M1662" s="157"/>
      <c r="T1662" s="158"/>
      <c r="AT1662" s="154" t="s">
        <v>330</v>
      </c>
      <c r="AU1662" s="154" t="s">
        <v>190</v>
      </c>
      <c r="AV1662" s="12" t="s">
        <v>77</v>
      </c>
      <c r="AW1662" s="12" t="s">
        <v>31</v>
      </c>
      <c r="AX1662" s="12" t="s">
        <v>69</v>
      </c>
      <c r="AY1662" s="154" t="s">
        <v>181</v>
      </c>
    </row>
    <row r="1663" spans="2:65" s="13" customFormat="1" ht="11.25" x14ac:dyDescent="0.2">
      <c r="B1663" s="159"/>
      <c r="D1663" s="138" t="s">
        <v>330</v>
      </c>
      <c r="E1663" s="160" t="s">
        <v>19</v>
      </c>
      <c r="F1663" s="161" t="s">
        <v>3035</v>
      </c>
      <c r="H1663" s="162">
        <v>61.104999999999997</v>
      </c>
      <c r="I1663" s="163"/>
      <c r="L1663" s="159"/>
      <c r="M1663" s="164"/>
      <c r="T1663" s="165"/>
      <c r="AT1663" s="160" t="s">
        <v>330</v>
      </c>
      <c r="AU1663" s="160" t="s">
        <v>190</v>
      </c>
      <c r="AV1663" s="13" t="s">
        <v>79</v>
      </c>
      <c r="AW1663" s="13" t="s">
        <v>31</v>
      </c>
      <c r="AX1663" s="13" t="s">
        <v>69</v>
      </c>
      <c r="AY1663" s="160" t="s">
        <v>181</v>
      </c>
    </row>
    <row r="1664" spans="2:65" s="14" customFormat="1" ht="11.25" x14ac:dyDescent="0.2">
      <c r="B1664" s="166"/>
      <c r="D1664" s="138" t="s">
        <v>330</v>
      </c>
      <c r="E1664" s="167" t="s">
        <v>19</v>
      </c>
      <c r="F1664" s="168" t="s">
        <v>333</v>
      </c>
      <c r="H1664" s="169">
        <v>61.104999999999997</v>
      </c>
      <c r="I1664" s="170"/>
      <c r="L1664" s="166"/>
      <c r="M1664" s="171"/>
      <c r="T1664" s="172"/>
      <c r="AT1664" s="167" t="s">
        <v>330</v>
      </c>
      <c r="AU1664" s="167" t="s">
        <v>190</v>
      </c>
      <c r="AV1664" s="14" t="s">
        <v>187</v>
      </c>
      <c r="AW1664" s="14" t="s">
        <v>31</v>
      </c>
      <c r="AX1664" s="14" t="s">
        <v>77</v>
      </c>
      <c r="AY1664" s="167" t="s">
        <v>181</v>
      </c>
    </row>
    <row r="1665" spans="2:65" s="1" customFormat="1" ht="16.5" customHeight="1" x14ac:dyDescent="0.2">
      <c r="B1665" s="32"/>
      <c r="C1665" s="125" t="s">
        <v>3036</v>
      </c>
      <c r="D1665" s="125" t="s">
        <v>182</v>
      </c>
      <c r="E1665" s="126" t="s">
        <v>2994</v>
      </c>
      <c r="F1665" s="127" t="s">
        <v>2995</v>
      </c>
      <c r="G1665" s="128" t="s">
        <v>510</v>
      </c>
      <c r="H1665" s="129">
        <v>61.104999999999997</v>
      </c>
      <c r="I1665" s="130"/>
      <c r="J1665" s="131">
        <f>ROUND(I1665*H1665,2)</f>
        <v>0</v>
      </c>
      <c r="K1665" s="127" t="s">
        <v>186</v>
      </c>
      <c r="L1665" s="32"/>
      <c r="M1665" s="132" t="s">
        <v>19</v>
      </c>
      <c r="N1665" s="133" t="s">
        <v>40</v>
      </c>
      <c r="P1665" s="134">
        <f>O1665*H1665</f>
        <v>0</v>
      </c>
      <c r="Q1665" s="134">
        <v>0</v>
      </c>
      <c r="R1665" s="134">
        <f>Q1665*H1665</f>
        <v>0</v>
      </c>
      <c r="S1665" s="134">
        <v>0</v>
      </c>
      <c r="T1665" s="135">
        <f>S1665*H1665</f>
        <v>0</v>
      </c>
      <c r="AR1665" s="136" t="s">
        <v>187</v>
      </c>
      <c r="AT1665" s="136" t="s">
        <v>182</v>
      </c>
      <c r="AU1665" s="136" t="s">
        <v>190</v>
      </c>
      <c r="AY1665" s="17" t="s">
        <v>181</v>
      </c>
      <c r="BE1665" s="137">
        <f>IF(N1665="základní",J1665,0)</f>
        <v>0</v>
      </c>
      <c r="BF1665" s="137">
        <f>IF(N1665="snížená",J1665,0)</f>
        <v>0</v>
      </c>
      <c r="BG1665" s="137">
        <f>IF(N1665="zákl. přenesená",J1665,0)</f>
        <v>0</v>
      </c>
      <c r="BH1665" s="137">
        <f>IF(N1665="sníž. přenesená",J1665,0)</f>
        <v>0</v>
      </c>
      <c r="BI1665" s="137">
        <f>IF(N1665="nulová",J1665,0)</f>
        <v>0</v>
      </c>
      <c r="BJ1665" s="17" t="s">
        <v>77</v>
      </c>
      <c r="BK1665" s="137">
        <f>ROUND(I1665*H1665,2)</f>
        <v>0</v>
      </c>
      <c r="BL1665" s="17" t="s">
        <v>187</v>
      </c>
      <c r="BM1665" s="136" t="s">
        <v>3037</v>
      </c>
    </row>
    <row r="1666" spans="2:65" s="12" customFormat="1" ht="11.25" x14ac:dyDescent="0.2">
      <c r="B1666" s="153"/>
      <c r="D1666" s="138" t="s">
        <v>330</v>
      </c>
      <c r="E1666" s="154" t="s">
        <v>19</v>
      </c>
      <c r="F1666" s="155" t="s">
        <v>2997</v>
      </c>
      <c r="H1666" s="154" t="s">
        <v>19</v>
      </c>
      <c r="I1666" s="156"/>
      <c r="L1666" s="153"/>
      <c r="M1666" s="157"/>
      <c r="T1666" s="158"/>
      <c r="AT1666" s="154" t="s">
        <v>330</v>
      </c>
      <c r="AU1666" s="154" t="s">
        <v>190</v>
      </c>
      <c r="AV1666" s="12" t="s">
        <v>77</v>
      </c>
      <c r="AW1666" s="12" t="s">
        <v>31</v>
      </c>
      <c r="AX1666" s="12" t="s">
        <v>69</v>
      </c>
      <c r="AY1666" s="154" t="s">
        <v>181</v>
      </c>
    </row>
    <row r="1667" spans="2:65" s="13" customFormat="1" ht="11.25" x14ac:dyDescent="0.2">
      <c r="B1667" s="159"/>
      <c r="D1667" s="138" t="s">
        <v>330</v>
      </c>
      <c r="E1667" s="160" t="s">
        <v>19</v>
      </c>
      <c r="F1667" s="161" t="s">
        <v>3038</v>
      </c>
      <c r="H1667" s="162">
        <v>61.104999999999997</v>
      </c>
      <c r="I1667" s="163"/>
      <c r="L1667" s="159"/>
      <c r="M1667" s="164"/>
      <c r="T1667" s="165"/>
      <c r="AT1667" s="160" t="s">
        <v>330</v>
      </c>
      <c r="AU1667" s="160" t="s">
        <v>190</v>
      </c>
      <c r="AV1667" s="13" t="s">
        <v>79</v>
      </c>
      <c r="AW1667" s="13" t="s">
        <v>31</v>
      </c>
      <c r="AX1667" s="13" t="s">
        <v>69</v>
      </c>
      <c r="AY1667" s="160" t="s">
        <v>181</v>
      </c>
    </row>
    <row r="1668" spans="2:65" s="14" customFormat="1" ht="11.25" x14ac:dyDescent="0.2">
      <c r="B1668" s="166"/>
      <c r="D1668" s="138" t="s">
        <v>330</v>
      </c>
      <c r="E1668" s="167" t="s">
        <v>19</v>
      </c>
      <c r="F1668" s="168" t="s">
        <v>333</v>
      </c>
      <c r="H1668" s="169">
        <v>61.104999999999997</v>
      </c>
      <c r="I1668" s="170"/>
      <c r="L1668" s="166"/>
      <c r="M1668" s="171"/>
      <c r="T1668" s="172"/>
      <c r="AT1668" s="167" t="s">
        <v>330</v>
      </c>
      <c r="AU1668" s="167" t="s">
        <v>190</v>
      </c>
      <c r="AV1668" s="14" t="s">
        <v>187</v>
      </c>
      <c r="AW1668" s="14" t="s">
        <v>31</v>
      </c>
      <c r="AX1668" s="14" t="s">
        <v>77</v>
      </c>
      <c r="AY1668" s="167" t="s">
        <v>181</v>
      </c>
    </row>
    <row r="1669" spans="2:65" s="1" customFormat="1" ht="16.5" customHeight="1" x14ac:dyDescent="0.2">
      <c r="B1669" s="32"/>
      <c r="C1669" s="125" t="s">
        <v>1166</v>
      </c>
      <c r="D1669" s="125" t="s">
        <v>182</v>
      </c>
      <c r="E1669" s="126" t="s">
        <v>2998</v>
      </c>
      <c r="F1669" s="127" t="s">
        <v>2999</v>
      </c>
      <c r="G1669" s="128" t="s">
        <v>510</v>
      </c>
      <c r="H1669" s="129">
        <v>61.104999999999997</v>
      </c>
      <c r="I1669" s="130"/>
      <c r="J1669" s="131">
        <f>ROUND(I1669*H1669,2)</f>
        <v>0</v>
      </c>
      <c r="K1669" s="127" t="s">
        <v>186</v>
      </c>
      <c r="L1669" s="32"/>
      <c r="M1669" s="132" t="s">
        <v>19</v>
      </c>
      <c r="N1669" s="133" t="s">
        <v>40</v>
      </c>
      <c r="P1669" s="134">
        <f>O1669*H1669</f>
        <v>0</v>
      </c>
      <c r="Q1669" s="134">
        <v>0</v>
      </c>
      <c r="R1669" s="134">
        <f>Q1669*H1669</f>
        <v>0</v>
      </c>
      <c r="S1669" s="134">
        <v>0</v>
      </c>
      <c r="T1669" s="135">
        <f>S1669*H1669</f>
        <v>0</v>
      </c>
      <c r="AR1669" s="136" t="s">
        <v>187</v>
      </c>
      <c r="AT1669" s="136" t="s">
        <v>182</v>
      </c>
      <c r="AU1669" s="136" t="s">
        <v>190</v>
      </c>
      <c r="AY1669" s="17" t="s">
        <v>181</v>
      </c>
      <c r="BE1669" s="137">
        <f>IF(N1669="základní",J1669,0)</f>
        <v>0</v>
      </c>
      <c r="BF1669" s="137">
        <f>IF(N1669="snížená",J1669,0)</f>
        <v>0</v>
      </c>
      <c r="BG1669" s="137">
        <f>IF(N1669="zákl. přenesená",J1669,0)</f>
        <v>0</v>
      </c>
      <c r="BH1669" s="137">
        <f>IF(N1669="sníž. přenesená",J1669,0)</f>
        <v>0</v>
      </c>
      <c r="BI1669" s="137">
        <f>IF(N1669="nulová",J1669,0)</f>
        <v>0</v>
      </c>
      <c r="BJ1669" s="17" t="s">
        <v>77</v>
      </c>
      <c r="BK1669" s="137">
        <f>ROUND(I1669*H1669,2)</f>
        <v>0</v>
      </c>
      <c r="BL1669" s="17" t="s">
        <v>187</v>
      </c>
      <c r="BM1669" s="136" t="s">
        <v>3039</v>
      </c>
    </row>
    <row r="1670" spans="2:65" s="12" customFormat="1" ht="11.25" x14ac:dyDescent="0.2">
      <c r="B1670" s="153"/>
      <c r="D1670" s="138" t="s">
        <v>330</v>
      </c>
      <c r="E1670" s="154" t="s">
        <v>19</v>
      </c>
      <c r="F1670" s="155" t="s">
        <v>3001</v>
      </c>
      <c r="H1670" s="154" t="s">
        <v>19</v>
      </c>
      <c r="I1670" s="156"/>
      <c r="L1670" s="153"/>
      <c r="M1670" s="157"/>
      <c r="T1670" s="158"/>
      <c r="AT1670" s="154" t="s">
        <v>330</v>
      </c>
      <c r="AU1670" s="154" t="s">
        <v>190</v>
      </c>
      <c r="AV1670" s="12" t="s">
        <v>77</v>
      </c>
      <c r="AW1670" s="12" t="s">
        <v>31</v>
      </c>
      <c r="AX1670" s="12" t="s">
        <v>69</v>
      </c>
      <c r="AY1670" s="154" t="s">
        <v>181</v>
      </c>
    </row>
    <row r="1671" spans="2:65" s="12" customFormat="1" ht="11.25" x14ac:dyDescent="0.2">
      <c r="B1671" s="153"/>
      <c r="D1671" s="138" t="s">
        <v>330</v>
      </c>
      <c r="E1671" s="154" t="s">
        <v>19</v>
      </c>
      <c r="F1671" s="155" t="s">
        <v>3002</v>
      </c>
      <c r="H1671" s="154" t="s">
        <v>19</v>
      </c>
      <c r="I1671" s="156"/>
      <c r="L1671" s="153"/>
      <c r="M1671" s="157"/>
      <c r="T1671" s="158"/>
      <c r="AT1671" s="154" t="s">
        <v>330</v>
      </c>
      <c r="AU1671" s="154" t="s">
        <v>190</v>
      </c>
      <c r="AV1671" s="12" t="s">
        <v>77</v>
      </c>
      <c r="AW1671" s="12" t="s">
        <v>31</v>
      </c>
      <c r="AX1671" s="12" t="s">
        <v>69</v>
      </c>
      <c r="AY1671" s="154" t="s">
        <v>181</v>
      </c>
    </row>
    <row r="1672" spans="2:65" s="13" customFormat="1" ht="11.25" x14ac:dyDescent="0.2">
      <c r="B1672" s="159"/>
      <c r="D1672" s="138" t="s">
        <v>330</v>
      </c>
      <c r="E1672" s="160" t="s">
        <v>19</v>
      </c>
      <c r="F1672" s="161" t="s">
        <v>3035</v>
      </c>
      <c r="H1672" s="162">
        <v>61.104999999999997</v>
      </c>
      <c r="I1672" s="163"/>
      <c r="L1672" s="159"/>
      <c r="M1672" s="164"/>
      <c r="T1672" s="165"/>
      <c r="AT1672" s="160" t="s">
        <v>330</v>
      </c>
      <c r="AU1672" s="160" t="s">
        <v>190</v>
      </c>
      <c r="AV1672" s="13" t="s">
        <v>79</v>
      </c>
      <c r="AW1672" s="13" t="s">
        <v>31</v>
      </c>
      <c r="AX1672" s="13" t="s">
        <v>69</v>
      </c>
      <c r="AY1672" s="160" t="s">
        <v>181</v>
      </c>
    </row>
    <row r="1673" spans="2:65" s="14" customFormat="1" ht="11.25" x14ac:dyDescent="0.2">
      <c r="B1673" s="166"/>
      <c r="D1673" s="138" t="s">
        <v>330</v>
      </c>
      <c r="E1673" s="167" t="s">
        <v>19</v>
      </c>
      <c r="F1673" s="168" t="s">
        <v>333</v>
      </c>
      <c r="H1673" s="169">
        <v>61.104999999999997</v>
      </c>
      <c r="I1673" s="170"/>
      <c r="L1673" s="166"/>
      <c r="M1673" s="171"/>
      <c r="T1673" s="172"/>
      <c r="AT1673" s="167" t="s">
        <v>330</v>
      </c>
      <c r="AU1673" s="167" t="s">
        <v>190</v>
      </c>
      <c r="AV1673" s="14" t="s">
        <v>187</v>
      </c>
      <c r="AW1673" s="14" t="s">
        <v>31</v>
      </c>
      <c r="AX1673" s="14" t="s">
        <v>77</v>
      </c>
      <c r="AY1673" s="167" t="s">
        <v>181</v>
      </c>
    </row>
    <row r="1674" spans="2:65" s="1" customFormat="1" ht="16.5" customHeight="1" x14ac:dyDescent="0.2">
      <c r="B1674" s="32"/>
      <c r="C1674" s="125" t="s">
        <v>3040</v>
      </c>
      <c r="D1674" s="125" t="s">
        <v>182</v>
      </c>
      <c r="E1674" s="126" t="s">
        <v>3004</v>
      </c>
      <c r="F1674" s="127" t="s">
        <v>3005</v>
      </c>
      <c r="G1674" s="128" t="s">
        <v>510</v>
      </c>
      <c r="H1674" s="129">
        <v>61.104999999999997</v>
      </c>
      <c r="I1674" s="130"/>
      <c r="J1674" s="131">
        <f>ROUND(I1674*H1674,2)</f>
        <v>0</v>
      </c>
      <c r="K1674" s="127" t="s">
        <v>186</v>
      </c>
      <c r="L1674" s="32"/>
      <c r="M1674" s="132" t="s">
        <v>19</v>
      </c>
      <c r="N1674" s="133" t="s">
        <v>40</v>
      </c>
      <c r="P1674" s="134">
        <f>O1674*H1674</f>
        <v>0</v>
      </c>
      <c r="Q1674" s="134">
        <v>0</v>
      </c>
      <c r="R1674" s="134">
        <f>Q1674*H1674</f>
        <v>0</v>
      </c>
      <c r="S1674" s="134">
        <v>0</v>
      </c>
      <c r="T1674" s="135">
        <f>S1674*H1674</f>
        <v>0</v>
      </c>
      <c r="AR1674" s="136" t="s">
        <v>187</v>
      </c>
      <c r="AT1674" s="136" t="s">
        <v>182</v>
      </c>
      <c r="AU1674" s="136" t="s">
        <v>190</v>
      </c>
      <c r="AY1674" s="17" t="s">
        <v>181</v>
      </c>
      <c r="BE1674" s="137">
        <f>IF(N1674="základní",J1674,0)</f>
        <v>0</v>
      </c>
      <c r="BF1674" s="137">
        <f>IF(N1674="snížená",J1674,0)</f>
        <v>0</v>
      </c>
      <c r="BG1674" s="137">
        <f>IF(N1674="zákl. přenesená",J1674,0)</f>
        <v>0</v>
      </c>
      <c r="BH1674" s="137">
        <f>IF(N1674="sníž. přenesená",J1674,0)</f>
        <v>0</v>
      </c>
      <c r="BI1674" s="137">
        <f>IF(N1674="nulová",J1674,0)</f>
        <v>0</v>
      </c>
      <c r="BJ1674" s="17" t="s">
        <v>77</v>
      </c>
      <c r="BK1674" s="137">
        <f>ROUND(I1674*H1674,2)</f>
        <v>0</v>
      </c>
      <c r="BL1674" s="17" t="s">
        <v>187</v>
      </c>
      <c r="BM1674" s="136" t="s">
        <v>3041</v>
      </c>
    </row>
    <row r="1675" spans="2:65" s="12" customFormat="1" ht="11.25" x14ac:dyDescent="0.2">
      <c r="B1675" s="153"/>
      <c r="D1675" s="138" t="s">
        <v>330</v>
      </c>
      <c r="E1675" s="154" t="s">
        <v>19</v>
      </c>
      <c r="F1675" s="155" t="s">
        <v>3007</v>
      </c>
      <c r="H1675" s="154" t="s">
        <v>19</v>
      </c>
      <c r="I1675" s="156"/>
      <c r="L1675" s="153"/>
      <c r="M1675" s="157"/>
      <c r="T1675" s="158"/>
      <c r="AT1675" s="154" t="s">
        <v>330</v>
      </c>
      <c r="AU1675" s="154" t="s">
        <v>190</v>
      </c>
      <c r="AV1675" s="12" t="s">
        <v>77</v>
      </c>
      <c r="AW1675" s="12" t="s">
        <v>31</v>
      </c>
      <c r="AX1675" s="12" t="s">
        <v>69</v>
      </c>
      <c r="AY1675" s="154" t="s">
        <v>181</v>
      </c>
    </row>
    <row r="1676" spans="2:65" s="13" customFormat="1" ht="11.25" x14ac:dyDescent="0.2">
      <c r="B1676" s="159"/>
      <c r="D1676" s="138" t="s">
        <v>330</v>
      </c>
      <c r="E1676" s="160" t="s">
        <v>19</v>
      </c>
      <c r="F1676" s="161" t="s">
        <v>3035</v>
      </c>
      <c r="H1676" s="162">
        <v>61.104999999999997</v>
      </c>
      <c r="I1676" s="163"/>
      <c r="L1676" s="159"/>
      <c r="M1676" s="164"/>
      <c r="T1676" s="165"/>
      <c r="AT1676" s="160" t="s">
        <v>330</v>
      </c>
      <c r="AU1676" s="160" t="s">
        <v>190</v>
      </c>
      <c r="AV1676" s="13" t="s">
        <v>79</v>
      </c>
      <c r="AW1676" s="13" t="s">
        <v>31</v>
      </c>
      <c r="AX1676" s="13" t="s">
        <v>69</v>
      </c>
      <c r="AY1676" s="160" t="s">
        <v>181</v>
      </c>
    </row>
    <row r="1677" spans="2:65" s="14" customFormat="1" ht="11.25" x14ac:dyDescent="0.2">
      <c r="B1677" s="166"/>
      <c r="D1677" s="138" t="s">
        <v>330</v>
      </c>
      <c r="E1677" s="167" t="s">
        <v>19</v>
      </c>
      <c r="F1677" s="168" t="s">
        <v>333</v>
      </c>
      <c r="H1677" s="169">
        <v>61.104999999999997</v>
      </c>
      <c r="I1677" s="170"/>
      <c r="L1677" s="166"/>
      <c r="M1677" s="171"/>
      <c r="T1677" s="172"/>
      <c r="AT1677" s="167" t="s">
        <v>330</v>
      </c>
      <c r="AU1677" s="167" t="s">
        <v>190</v>
      </c>
      <c r="AV1677" s="14" t="s">
        <v>187</v>
      </c>
      <c r="AW1677" s="14" t="s">
        <v>31</v>
      </c>
      <c r="AX1677" s="14" t="s">
        <v>77</v>
      </c>
      <c r="AY1677" s="167" t="s">
        <v>181</v>
      </c>
    </row>
    <row r="1678" spans="2:65" s="1" customFormat="1" ht="24.2" customHeight="1" x14ac:dyDescent="0.2">
      <c r="B1678" s="32"/>
      <c r="C1678" s="125" t="s">
        <v>1171</v>
      </c>
      <c r="D1678" s="125" t="s">
        <v>182</v>
      </c>
      <c r="E1678" s="126" t="s">
        <v>3008</v>
      </c>
      <c r="F1678" s="127" t="s">
        <v>3009</v>
      </c>
      <c r="G1678" s="128" t="s">
        <v>510</v>
      </c>
      <c r="H1678" s="129">
        <v>61.104999999999997</v>
      </c>
      <c r="I1678" s="130"/>
      <c r="J1678" s="131">
        <f>ROUND(I1678*H1678,2)</f>
        <v>0</v>
      </c>
      <c r="K1678" s="127" t="s">
        <v>186</v>
      </c>
      <c r="L1678" s="32"/>
      <c r="M1678" s="132" t="s">
        <v>19</v>
      </c>
      <c r="N1678" s="133" t="s">
        <v>40</v>
      </c>
      <c r="P1678" s="134">
        <f>O1678*H1678</f>
        <v>0</v>
      </c>
      <c r="Q1678" s="134">
        <v>0</v>
      </c>
      <c r="R1678" s="134">
        <f>Q1678*H1678</f>
        <v>0</v>
      </c>
      <c r="S1678" s="134">
        <v>0</v>
      </c>
      <c r="T1678" s="135">
        <f>S1678*H1678</f>
        <v>0</v>
      </c>
      <c r="AR1678" s="136" t="s">
        <v>187</v>
      </c>
      <c r="AT1678" s="136" t="s">
        <v>182</v>
      </c>
      <c r="AU1678" s="136" t="s">
        <v>190</v>
      </c>
      <c r="AY1678" s="17" t="s">
        <v>181</v>
      </c>
      <c r="BE1678" s="137">
        <f>IF(N1678="základní",J1678,0)</f>
        <v>0</v>
      </c>
      <c r="BF1678" s="137">
        <f>IF(N1678="snížená",J1678,0)</f>
        <v>0</v>
      </c>
      <c r="BG1678" s="137">
        <f>IF(N1678="zákl. přenesená",J1678,0)</f>
        <v>0</v>
      </c>
      <c r="BH1678" s="137">
        <f>IF(N1678="sníž. přenesená",J1678,0)</f>
        <v>0</v>
      </c>
      <c r="BI1678" s="137">
        <f>IF(N1678="nulová",J1678,0)</f>
        <v>0</v>
      </c>
      <c r="BJ1678" s="17" t="s">
        <v>77</v>
      </c>
      <c r="BK1678" s="137">
        <f>ROUND(I1678*H1678,2)</f>
        <v>0</v>
      </c>
      <c r="BL1678" s="17" t="s">
        <v>187</v>
      </c>
      <c r="BM1678" s="136" t="s">
        <v>3042</v>
      </c>
    </row>
    <row r="1679" spans="2:65" s="12" customFormat="1" ht="11.25" x14ac:dyDescent="0.2">
      <c r="B1679" s="153"/>
      <c r="D1679" s="138" t="s">
        <v>330</v>
      </c>
      <c r="E1679" s="154" t="s">
        <v>19</v>
      </c>
      <c r="F1679" s="155" t="s">
        <v>3011</v>
      </c>
      <c r="H1679" s="154" t="s">
        <v>19</v>
      </c>
      <c r="I1679" s="156"/>
      <c r="L1679" s="153"/>
      <c r="M1679" s="157"/>
      <c r="T1679" s="158"/>
      <c r="AT1679" s="154" t="s">
        <v>330</v>
      </c>
      <c r="AU1679" s="154" t="s">
        <v>190</v>
      </c>
      <c r="AV1679" s="12" t="s">
        <v>77</v>
      </c>
      <c r="AW1679" s="12" t="s">
        <v>31</v>
      </c>
      <c r="AX1679" s="12" t="s">
        <v>69</v>
      </c>
      <c r="AY1679" s="154" t="s">
        <v>181</v>
      </c>
    </row>
    <row r="1680" spans="2:65" s="12" customFormat="1" ht="11.25" x14ac:dyDescent="0.2">
      <c r="B1680" s="153"/>
      <c r="D1680" s="138" t="s">
        <v>330</v>
      </c>
      <c r="E1680" s="154" t="s">
        <v>19</v>
      </c>
      <c r="F1680" s="155" t="s">
        <v>3012</v>
      </c>
      <c r="H1680" s="154" t="s">
        <v>19</v>
      </c>
      <c r="I1680" s="156"/>
      <c r="L1680" s="153"/>
      <c r="M1680" s="157"/>
      <c r="T1680" s="158"/>
      <c r="AT1680" s="154" t="s">
        <v>330</v>
      </c>
      <c r="AU1680" s="154" t="s">
        <v>190</v>
      </c>
      <c r="AV1680" s="12" t="s">
        <v>77</v>
      </c>
      <c r="AW1680" s="12" t="s">
        <v>31</v>
      </c>
      <c r="AX1680" s="12" t="s">
        <v>69</v>
      </c>
      <c r="AY1680" s="154" t="s">
        <v>181</v>
      </c>
    </row>
    <row r="1681" spans="2:65" s="13" customFormat="1" ht="11.25" x14ac:dyDescent="0.2">
      <c r="B1681" s="159"/>
      <c r="D1681" s="138" t="s">
        <v>330</v>
      </c>
      <c r="E1681" s="160" t="s">
        <v>19</v>
      </c>
      <c r="F1681" s="161" t="s">
        <v>3035</v>
      </c>
      <c r="H1681" s="162">
        <v>61.104999999999997</v>
      </c>
      <c r="I1681" s="163"/>
      <c r="L1681" s="159"/>
      <c r="M1681" s="164"/>
      <c r="T1681" s="165"/>
      <c r="AT1681" s="160" t="s">
        <v>330</v>
      </c>
      <c r="AU1681" s="160" t="s">
        <v>190</v>
      </c>
      <c r="AV1681" s="13" t="s">
        <v>79</v>
      </c>
      <c r="AW1681" s="13" t="s">
        <v>31</v>
      </c>
      <c r="AX1681" s="13" t="s">
        <v>69</v>
      </c>
      <c r="AY1681" s="160" t="s">
        <v>181</v>
      </c>
    </row>
    <row r="1682" spans="2:65" s="14" customFormat="1" ht="11.25" x14ac:dyDescent="0.2">
      <c r="B1682" s="166"/>
      <c r="D1682" s="138" t="s">
        <v>330</v>
      </c>
      <c r="E1682" s="167" t="s">
        <v>19</v>
      </c>
      <c r="F1682" s="168" t="s">
        <v>333</v>
      </c>
      <c r="H1682" s="169">
        <v>61.104999999999997</v>
      </c>
      <c r="I1682" s="170"/>
      <c r="L1682" s="166"/>
      <c r="M1682" s="171"/>
      <c r="T1682" s="172"/>
      <c r="AT1682" s="167" t="s">
        <v>330</v>
      </c>
      <c r="AU1682" s="167" t="s">
        <v>190</v>
      </c>
      <c r="AV1682" s="14" t="s">
        <v>187</v>
      </c>
      <c r="AW1682" s="14" t="s">
        <v>31</v>
      </c>
      <c r="AX1682" s="14" t="s">
        <v>77</v>
      </c>
      <c r="AY1682" s="167" t="s">
        <v>181</v>
      </c>
    </row>
    <row r="1683" spans="2:65" s="1" customFormat="1" ht="16.5" customHeight="1" x14ac:dyDescent="0.2">
      <c r="B1683" s="32"/>
      <c r="C1683" s="125" t="s">
        <v>3043</v>
      </c>
      <c r="D1683" s="125" t="s">
        <v>182</v>
      </c>
      <c r="E1683" s="126" t="s">
        <v>3014</v>
      </c>
      <c r="F1683" s="127" t="s">
        <v>3015</v>
      </c>
      <c r="G1683" s="128" t="s">
        <v>510</v>
      </c>
      <c r="H1683" s="129">
        <v>63.8825</v>
      </c>
      <c r="I1683" s="130"/>
      <c r="J1683" s="131">
        <f>ROUND(I1683*H1683,2)</f>
        <v>0</v>
      </c>
      <c r="K1683" s="127" t="s">
        <v>186</v>
      </c>
      <c r="L1683" s="32"/>
      <c r="M1683" s="132" t="s">
        <v>19</v>
      </c>
      <c r="N1683" s="133" t="s">
        <v>40</v>
      </c>
      <c r="P1683" s="134">
        <f>O1683*H1683</f>
        <v>0</v>
      </c>
      <c r="Q1683" s="134">
        <v>0</v>
      </c>
      <c r="R1683" s="134">
        <f>Q1683*H1683</f>
        <v>0</v>
      </c>
      <c r="S1683" s="134">
        <v>0</v>
      </c>
      <c r="T1683" s="135">
        <f>S1683*H1683</f>
        <v>0</v>
      </c>
      <c r="AR1683" s="136" t="s">
        <v>187</v>
      </c>
      <c r="AT1683" s="136" t="s">
        <v>182</v>
      </c>
      <c r="AU1683" s="136" t="s">
        <v>190</v>
      </c>
      <c r="AY1683" s="17" t="s">
        <v>181</v>
      </c>
      <c r="BE1683" s="137">
        <f>IF(N1683="základní",J1683,0)</f>
        <v>0</v>
      </c>
      <c r="BF1683" s="137">
        <f>IF(N1683="snížená",J1683,0)</f>
        <v>0</v>
      </c>
      <c r="BG1683" s="137">
        <f>IF(N1683="zákl. přenesená",J1683,0)</f>
        <v>0</v>
      </c>
      <c r="BH1683" s="137">
        <f>IF(N1683="sníž. přenesená",J1683,0)</f>
        <v>0</v>
      </c>
      <c r="BI1683" s="137">
        <f>IF(N1683="nulová",J1683,0)</f>
        <v>0</v>
      </c>
      <c r="BJ1683" s="17" t="s">
        <v>77</v>
      </c>
      <c r="BK1683" s="137">
        <f>ROUND(I1683*H1683,2)</f>
        <v>0</v>
      </c>
      <c r="BL1683" s="17" t="s">
        <v>187</v>
      </c>
      <c r="BM1683" s="136" t="s">
        <v>3044</v>
      </c>
    </row>
    <row r="1684" spans="2:65" s="12" customFormat="1" ht="11.25" x14ac:dyDescent="0.2">
      <c r="B1684" s="153"/>
      <c r="D1684" s="138" t="s">
        <v>330</v>
      </c>
      <c r="E1684" s="154" t="s">
        <v>19</v>
      </c>
      <c r="F1684" s="155" t="s">
        <v>3017</v>
      </c>
      <c r="H1684" s="154" t="s">
        <v>19</v>
      </c>
      <c r="I1684" s="156"/>
      <c r="L1684" s="153"/>
      <c r="M1684" s="157"/>
      <c r="T1684" s="158"/>
      <c r="AT1684" s="154" t="s">
        <v>330</v>
      </c>
      <c r="AU1684" s="154" t="s">
        <v>190</v>
      </c>
      <c r="AV1684" s="12" t="s">
        <v>77</v>
      </c>
      <c r="AW1684" s="12" t="s">
        <v>31</v>
      </c>
      <c r="AX1684" s="12" t="s">
        <v>69</v>
      </c>
      <c r="AY1684" s="154" t="s">
        <v>181</v>
      </c>
    </row>
    <row r="1685" spans="2:65" s="12" customFormat="1" ht="11.25" x14ac:dyDescent="0.2">
      <c r="B1685" s="153"/>
      <c r="D1685" s="138" t="s">
        <v>330</v>
      </c>
      <c r="E1685" s="154" t="s">
        <v>19</v>
      </c>
      <c r="F1685" s="155" t="s">
        <v>3018</v>
      </c>
      <c r="H1685" s="154" t="s">
        <v>19</v>
      </c>
      <c r="I1685" s="156"/>
      <c r="L1685" s="153"/>
      <c r="M1685" s="157"/>
      <c r="T1685" s="158"/>
      <c r="AT1685" s="154" t="s">
        <v>330</v>
      </c>
      <c r="AU1685" s="154" t="s">
        <v>190</v>
      </c>
      <c r="AV1685" s="12" t="s">
        <v>77</v>
      </c>
      <c r="AW1685" s="12" t="s">
        <v>31</v>
      </c>
      <c r="AX1685" s="12" t="s">
        <v>69</v>
      </c>
      <c r="AY1685" s="154" t="s">
        <v>181</v>
      </c>
    </row>
    <row r="1686" spans="2:65" s="13" customFormat="1" ht="11.25" x14ac:dyDescent="0.2">
      <c r="B1686" s="159"/>
      <c r="D1686" s="138" t="s">
        <v>330</v>
      </c>
      <c r="E1686" s="160" t="s">
        <v>19</v>
      </c>
      <c r="F1686" s="161" t="s">
        <v>3045</v>
      </c>
      <c r="H1686" s="162">
        <v>63.8825</v>
      </c>
      <c r="I1686" s="163"/>
      <c r="L1686" s="159"/>
      <c r="M1686" s="164"/>
      <c r="T1686" s="165"/>
      <c r="AT1686" s="160" t="s">
        <v>330</v>
      </c>
      <c r="AU1686" s="160" t="s">
        <v>190</v>
      </c>
      <c r="AV1686" s="13" t="s">
        <v>79</v>
      </c>
      <c r="AW1686" s="13" t="s">
        <v>31</v>
      </c>
      <c r="AX1686" s="13" t="s">
        <v>69</v>
      </c>
      <c r="AY1686" s="160" t="s">
        <v>181</v>
      </c>
    </row>
    <row r="1687" spans="2:65" s="14" customFormat="1" ht="11.25" x14ac:dyDescent="0.2">
      <c r="B1687" s="166"/>
      <c r="D1687" s="138" t="s">
        <v>330</v>
      </c>
      <c r="E1687" s="167" t="s">
        <v>19</v>
      </c>
      <c r="F1687" s="168" t="s">
        <v>333</v>
      </c>
      <c r="H1687" s="169">
        <v>63.8825</v>
      </c>
      <c r="I1687" s="170"/>
      <c r="L1687" s="166"/>
      <c r="M1687" s="171"/>
      <c r="T1687" s="172"/>
      <c r="AT1687" s="167" t="s">
        <v>330</v>
      </c>
      <c r="AU1687" s="167" t="s">
        <v>190</v>
      </c>
      <c r="AV1687" s="14" t="s">
        <v>187</v>
      </c>
      <c r="AW1687" s="14" t="s">
        <v>31</v>
      </c>
      <c r="AX1687" s="14" t="s">
        <v>77</v>
      </c>
      <c r="AY1687" s="167" t="s">
        <v>181</v>
      </c>
    </row>
    <row r="1688" spans="2:65" s="1" customFormat="1" ht="24.2" customHeight="1" x14ac:dyDescent="0.2">
      <c r="B1688" s="32"/>
      <c r="C1688" s="125" t="s">
        <v>1181</v>
      </c>
      <c r="D1688" s="125" t="s">
        <v>182</v>
      </c>
      <c r="E1688" s="126" t="s">
        <v>3020</v>
      </c>
      <c r="F1688" s="127" t="s">
        <v>3021</v>
      </c>
      <c r="G1688" s="128" t="s">
        <v>510</v>
      </c>
      <c r="H1688" s="129">
        <v>55.55</v>
      </c>
      <c r="I1688" s="130"/>
      <c r="J1688" s="131">
        <f>ROUND(I1688*H1688,2)</f>
        <v>0</v>
      </c>
      <c r="K1688" s="127" t="s">
        <v>327</v>
      </c>
      <c r="L1688" s="32"/>
      <c r="M1688" s="132" t="s">
        <v>19</v>
      </c>
      <c r="N1688" s="133" t="s">
        <v>40</v>
      </c>
      <c r="P1688" s="134">
        <f>O1688*H1688</f>
        <v>0</v>
      </c>
      <c r="Q1688" s="134">
        <v>0</v>
      </c>
      <c r="R1688" s="134">
        <f>Q1688*H1688</f>
        <v>0</v>
      </c>
      <c r="S1688" s="134">
        <v>0</v>
      </c>
      <c r="T1688" s="135">
        <f>S1688*H1688</f>
        <v>0</v>
      </c>
      <c r="AR1688" s="136" t="s">
        <v>187</v>
      </c>
      <c r="AT1688" s="136" t="s">
        <v>182</v>
      </c>
      <c r="AU1688" s="136" t="s">
        <v>190</v>
      </c>
      <c r="AY1688" s="17" t="s">
        <v>181</v>
      </c>
      <c r="BE1688" s="137">
        <f>IF(N1688="základní",J1688,0)</f>
        <v>0</v>
      </c>
      <c r="BF1688" s="137">
        <f>IF(N1688="snížená",J1688,0)</f>
        <v>0</v>
      </c>
      <c r="BG1688" s="137">
        <f>IF(N1688="zákl. přenesená",J1688,0)</f>
        <v>0</v>
      </c>
      <c r="BH1688" s="137">
        <f>IF(N1688="sníž. přenesená",J1688,0)</f>
        <v>0</v>
      </c>
      <c r="BI1688" s="137">
        <f>IF(N1688="nulová",J1688,0)</f>
        <v>0</v>
      </c>
      <c r="BJ1688" s="17" t="s">
        <v>77</v>
      </c>
      <c r="BK1688" s="137">
        <f>ROUND(I1688*H1688,2)</f>
        <v>0</v>
      </c>
      <c r="BL1688" s="17" t="s">
        <v>187</v>
      </c>
      <c r="BM1688" s="136" t="s">
        <v>3046</v>
      </c>
    </row>
    <row r="1689" spans="2:65" s="1" customFormat="1" ht="11.25" x14ac:dyDescent="0.2">
      <c r="B1689" s="32"/>
      <c r="D1689" s="151" t="s">
        <v>328</v>
      </c>
      <c r="F1689" s="152" t="s">
        <v>3023</v>
      </c>
      <c r="I1689" s="140"/>
      <c r="L1689" s="32"/>
      <c r="M1689" s="141"/>
      <c r="T1689" s="53"/>
      <c r="AT1689" s="17" t="s">
        <v>328</v>
      </c>
      <c r="AU1689" s="17" t="s">
        <v>190</v>
      </c>
    </row>
    <row r="1690" spans="2:65" s="12" customFormat="1" ht="11.25" x14ac:dyDescent="0.2">
      <c r="B1690" s="153"/>
      <c r="D1690" s="138" t="s">
        <v>330</v>
      </c>
      <c r="E1690" s="154" t="s">
        <v>19</v>
      </c>
      <c r="F1690" s="155" t="s">
        <v>3024</v>
      </c>
      <c r="H1690" s="154" t="s">
        <v>19</v>
      </c>
      <c r="I1690" s="156"/>
      <c r="L1690" s="153"/>
      <c r="M1690" s="157"/>
      <c r="T1690" s="158"/>
      <c r="AT1690" s="154" t="s">
        <v>330</v>
      </c>
      <c r="AU1690" s="154" t="s">
        <v>190</v>
      </c>
      <c r="AV1690" s="12" t="s">
        <v>77</v>
      </c>
      <c r="AW1690" s="12" t="s">
        <v>31</v>
      </c>
      <c r="AX1690" s="12" t="s">
        <v>69</v>
      </c>
      <c r="AY1690" s="154" t="s">
        <v>181</v>
      </c>
    </row>
    <row r="1691" spans="2:65" s="12" customFormat="1" ht="11.25" x14ac:dyDescent="0.2">
      <c r="B1691" s="153"/>
      <c r="D1691" s="138" t="s">
        <v>330</v>
      </c>
      <c r="E1691" s="154" t="s">
        <v>19</v>
      </c>
      <c r="F1691" s="155" t="s">
        <v>3047</v>
      </c>
      <c r="H1691" s="154" t="s">
        <v>19</v>
      </c>
      <c r="I1691" s="156"/>
      <c r="L1691" s="153"/>
      <c r="M1691" s="157"/>
      <c r="T1691" s="158"/>
      <c r="AT1691" s="154" t="s">
        <v>330</v>
      </c>
      <c r="AU1691" s="154" t="s">
        <v>190</v>
      </c>
      <c r="AV1691" s="12" t="s">
        <v>77</v>
      </c>
      <c r="AW1691" s="12" t="s">
        <v>31</v>
      </c>
      <c r="AX1691" s="12" t="s">
        <v>69</v>
      </c>
      <c r="AY1691" s="154" t="s">
        <v>181</v>
      </c>
    </row>
    <row r="1692" spans="2:65" s="13" customFormat="1" ht="11.25" x14ac:dyDescent="0.2">
      <c r="B1692" s="159"/>
      <c r="D1692" s="138" t="s">
        <v>330</v>
      </c>
      <c r="E1692" s="160" t="s">
        <v>19</v>
      </c>
      <c r="F1692" s="161" t="s">
        <v>3048</v>
      </c>
      <c r="H1692" s="162">
        <v>55.55</v>
      </c>
      <c r="I1692" s="163"/>
      <c r="L1692" s="159"/>
      <c r="M1692" s="164"/>
      <c r="T1692" s="165"/>
      <c r="AT1692" s="160" t="s">
        <v>330</v>
      </c>
      <c r="AU1692" s="160" t="s">
        <v>190</v>
      </c>
      <c r="AV1692" s="13" t="s">
        <v>79</v>
      </c>
      <c r="AW1692" s="13" t="s">
        <v>31</v>
      </c>
      <c r="AX1692" s="13" t="s">
        <v>69</v>
      </c>
      <c r="AY1692" s="160" t="s">
        <v>181</v>
      </c>
    </row>
    <row r="1693" spans="2:65" s="14" customFormat="1" ht="11.25" x14ac:dyDescent="0.2">
      <c r="B1693" s="166"/>
      <c r="D1693" s="138" t="s">
        <v>330</v>
      </c>
      <c r="E1693" s="167" t="s">
        <v>19</v>
      </c>
      <c r="F1693" s="168" t="s">
        <v>333</v>
      </c>
      <c r="H1693" s="169">
        <v>55.55</v>
      </c>
      <c r="I1693" s="170"/>
      <c r="L1693" s="166"/>
      <c r="M1693" s="171"/>
      <c r="T1693" s="172"/>
      <c r="AT1693" s="167" t="s">
        <v>330</v>
      </c>
      <c r="AU1693" s="167" t="s">
        <v>190</v>
      </c>
      <c r="AV1693" s="14" t="s">
        <v>187</v>
      </c>
      <c r="AW1693" s="14" t="s">
        <v>31</v>
      </c>
      <c r="AX1693" s="14" t="s">
        <v>77</v>
      </c>
      <c r="AY1693" s="167" t="s">
        <v>181</v>
      </c>
    </row>
    <row r="1694" spans="2:65" s="1" customFormat="1" ht="16.5" customHeight="1" x14ac:dyDescent="0.2">
      <c r="B1694" s="32"/>
      <c r="C1694" s="176" t="s">
        <v>3049</v>
      </c>
      <c r="D1694" s="176" t="s">
        <v>1794</v>
      </c>
      <c r="E1694" s="177" t="s">
        <v>3050</v>
      </c>
      <c r="F1694" s="178" t="s">
        <v>3051</v>
      </c>
      <c r="G1694" s="179" t="s">
        <v>510</v>
      </c>
      <c r="H1694" s="180">
        <v>61.104999999999997</v>
      </c>
      <c r="I1694" s="181"/>
      <c r="J1694" s="182">
        <f>ROUND(I1694*H1694,2)</f>
        <v>0</v>
      </c>
      <c r="K1694" s="178" t="s">
        <v>186</v>
      </c>
      <c r="L1694" s="183"/>
      <c r="M1694" s="184" t="s">
        <v>19</v>
      </c>
      <c r="N1694" s="185" t="s">
        <v>40</v>
      </c>
      <c r="P1694" s="134">
        <f>O1694*H1694</f>
        <v>0</v>
      </c>
      <c r="Q1694" s="134">
        <v>0</v>
      </c>
      <c r="R1694" s="134">
        <f>Q1694*H1694</f>
        <v>0</v>
      </c>
      <c r="S1694" s="134">
        <v>0</v>
      </c>
      <c r="T1694" s="135">
        <f>S1694*H1694</f>
        <v>0</v>
      </c>
      <c r="AR1694" s="136" t="s">
        <v>196</v>
      </c>
      <c r="AT1694" s="136" t="s">
        <v>1794</v>
      </c>
      <c r="AU1694" s="136" t="s">
        <v>190</v>
      </c>
      <c r="AY1694" s="17" t="s">
        <v>181</v>
      </c>
      <c r="BE1694" s="137">
        <f>IF(N1694="základní",J1694,0)</f>
        <v>0</v>
      </c>
      <c r="BF1694" s="137">
        <f>IF(N1694="snížená",J1694,0)</f>
        <v>0</v>
      </c>
      <c r="BG1694" s="137">
        <f>IF(N1694="zákl. přenesená",J1694,0)</f>
        <v>0</v>
      </c>
      <c r="BH1694" s="137">
        <f>IF(N1694="sníž. přenesená",J1694,0)</f>
        <v>0</v>
      </c>
      <c r="BI1694" s="137">
        <f>IF(N1694="nulová",J1694,0)</f>
        <v>0</v>
      </c>
      <c r="BJ1694" s="17" t="s">
        <v>77</v>
      </c>
      <c r="BK1694" s="137">
        <f>ROUND(I1694*H1694,2)</f>
        <v>0</v>
      </c>
      <c r="BL1694" s="17" t="s">
        <v>187</v>
      </c>
      <c r="BM1694" s="136" t="s">
        <v>3052</v>
      </c>
    </row>
    <row r="1695" spans="2:65" s="12" customFormat="1" ht="11.25" x14ac:dyDescent="0.2">
      <c r="B1695" s="153"/>
      <c r="D1695" s="138" t="s">
        <v>330</v>
      </c>
      <c r="E1695" s="154" t="s">
        <v>19</v>
      </c>
      <c r="F1695" s="155" t="s">
        <v>3053</v>
      </c>
      <c r="H1695" s="154" t="s">
        <v>19</v>
      </c>
      <c r="I1695" s="156"/>
      <c r="L1695" s="153"/>
      <c r="M1695" s="157"/>
      <c r="T1695" s="158"/>
      <c r="AT1695" s="154" t="s">
        <v>330</v>
      </c>
      <c r="AU1695" s="154" t="s">
        <v>190</v>
      </c>
      <c r="AV1695" s="12" t="s">
        <v>77</v>
      </c>
      <c r="AW1695" s="12" t="s">
        <v>31</v>
      </c>
      <c r="AX1695" s="12" t="s">
        <v>69</v>
      </c>
      <c r="AY1695" s="154" t="s">
        <v>181</v>
      </c>
    </row>
    <row r="1696" spans="2:65" s="13" customFormat="1" ht="11.25" x14ac:dyDescent="0.2">
      <c r="B1696" s="159"/>
      <c r="D1696" s="138" t="s">
        <v>330</v>
      </c>
      <c r="E1696" s="160" t="s">
        <v>19</v>
      </c>
      <c r="F1696" s="161" t="s">
        <v>3035</v>
      </c>
      <c r="H1696" s="162">
        <v>61.104999999999997</v>
      </c>
      <c r="I1696" s="163"/>
      <c r="L1696" s="159"/>
      <c r="M1696" s="164"/>
      <c r="T1696" s="165"/>
      <c r="AT1696" s="160" t="s">
        <v>330</v>
      </c>
      <c r="AU1696" s="160" t="s">
        <v>190</v>
      </c>
      <c r="AV1696" s="13" t="s">
        <v>79</v>
      </c>
      <c r="AW1696" s="13" t="s">
        <v>31</v>
      </c>
      <c r="AX1696" s="13" t="s">
        <v>69</v>
      </c>
      <c r="AY1696" s="160" t="s">
        <v>181</v>
      </c>
    </row>
    <row r="1697" spans="2:65" s="14" customFormat="1" ht="11.25" x14ac:dyDescent="0.2">
      <c r="B1697" s="166"/>
      <c r="D1697" s="138" t="s">
        <v>330</v>
      </c>
      <c r="E1697" s="167" t="s">
        <v>19</v>
      </c>
      <c r="F1697" s="168" t="s">
        <v>333</v>
      </c>
      <c r="H1697" s="169">
        <v>61.104999999999997</v>
      </c>
      <c r="I1697" s="170"/>
      <c r="L1697" s="166"/>
      <c r="M1697" s="171"/>
      <c r="T1697" s="172"/>
      <c r="AT1697" s="167" t="s">
        <v>330</v>
      </c>
      <c r="AU1697" s="167" t="s">
        <v>190</v>
      </c>
      <c r="AV1697" s="14" t="s">
        <v>187</v>
      </c>
      <c r="AW1697" s="14" t="s">
        <v>31</v>
      </c>
      <c r="AX1697" s="14" t="s">
        <v>77</v>
      </c>
      <c r="AY1697" s="167" t="s">
        <v>181</v>
      </c>
    </row>
    <row r="1698" spans="2:65" s="10" customFormat="1" ht="20.85" customHeight="1" x14ac:dyDescent="0.2">
      <c r="B1698" s="115"/>
      <c r="D1698" s="116" t="s">
        <v>68</v>
      </c>
      <c r="E1698" s="149" t="s">
        <v>3054</v>
      </c>
      <c r="F1698" s="149" t="s">
        <v>3055</v>
      </c>
      <c r="I1698" s="118"/>
      <c r="J1698" s="150">
        <f>BK1698</f>
        <v>0</v>
      </c>
      <c r="L1698" s="115"/>
      <c r="M1698" s="120"/>
      <c r="P1698" s="121">
        <f>SUM(P1699:P1718)</f>
        <v>0</v>
      </c>
      <c r="R1698" s="121">
        <f>SUM(R1699:R1718)</f>
        <v>0</v>
      </c>
      <c r="T1698" s="122">
        <f>SUM(T1699:T1718)</f>
        <v>0</v>
      </c>
      <c r="AR1698" s="116" t="s">
        <v>77</v>
      </c>
      <c r="AT1698" s="123" t="s">
        <v>68</v>
      </c>
      <c r="AU1698" s="123" t="s">
        <v>79</v>
      </c>
      <c r="AY1698" s="116" t="s">
        <v>181</v>
      </c>
      <c r="BK1698" s="124">
        <f>SUM(BK1699:BK1718)</f>
        <v>0</v>
      </c>
    </row>
    <row r="1699" spans="2:65" s="1" customFormat="1" ht="16.5" customHeight="1" x14ac:dyDescent="0.2">
      <c r="B1699" s="32"/>
      <c r="C1699" s="125" t="s">
        <v>1198</v>
      </c>
      <c r="D1699" s="125" t="s">
        <v>182</v>
      </c>
      <c r="E1699" s="126" t="s">
        <v>3056</v>
      </c>
      <c r="F1699" s="127" t="s">
        <v>3057</v>
      </c>
      <c r="G1699" s="128" t="s">
        <v>510</v>
      </c>
      <c r="H1699" s="129">
        <v>208.79400000000001</v>
      </c>
      <c r="I1699" s="130"/>
      <c r="J1699" s="131">
        <f>ROUND(I1699*H1699,2)</f>
        <v>0</v>
      </c>
      <c r="K1699" s="127" t="s">
        <v>327</v>
      </c>
      <c r="L1699" s="32"/>
      <c r="M1699" s="132" t="s">
        <v>19</v>
      </c>
      <c r="N1699" s="133" t="s">
        <v>40</v>
      </c>
      <c r="P1699" s="134">
        <f>O1699*H1699</f>
        <v>0</v>
      </c>
      <c r="Q1699" s="134">
        <v>0</v>
      </c>
      <c r="R1699" s="134">
        <f>Q1699*H1699</f>
        <v>0</v>
      </c>
      <c r="S1699" s="134">
        <v>0</v>
      </c>
      <c r="T1699" s="135">
        <f>S1699*H1699</f>
        <v>0</v>
      </c>
      <c r="AR1699" s="136" t="s">
        <v>187</v>
      </c>
      <c r="AT1699" s="136" t="s">
        <v>182</v>
      </c>
      <c r="AU1699" s="136" t="s">
        <v>190</v>
      </c>
      <c r="AY1699" s="17" t="s">
        <v>181</v>
      </c>
      <c r="BE1699" s="137">
        <f>IF(N1699="základní",J1699,0)</f>
        <v>0</v>
      </c>
      <c r="BF1699" s="137">
        <f>IF(N1699="snížená",J1699,0)</f>
        <v>0</v>
      </c>
      <c r="BG1699" s="137">
        <f>IF(N1699="zákl. přenesená",J1699,0)</f>
        <v>0</v>
      </c>
      <c r="BH1699" s="137">
        <f>IF(N1699="sníž. přenesená",J1699,0)</f>
        <v>0</v>
      </c>
      <c r="BI1699" s="137">
        <f>IF(N1699="nulová",J1699,0)</f>
        <v>0</v>
      </c>
      <c r="BJ1699" s="17" t="s">
        <v>77</v>
      </c>
      <c r="BK1699" s="137">
        <f>ROUND(I1699*H1699,2)</f>
        <v>0</v>
      </c>
      <c r="BL1699" s="17" t="s">
        <v>187</v>
      </c>
      <c r="BM1699" s="136" t="s">
        <v>3058</v>
      </c>
    </row>
    <row r="1700" spans="2:65" s="1" customFormat="1" ht="11.25" x14ac:dyDescent="0.2">
      <c r="B1700" s="32"/>
      <c r="D1700" s="151" t="s">
        <v>328</v>
      </c>
      <c r="F1700" s="152" t="s">
        <v>3059</v>
      </c>
      <c r="I1700" s="140"/>
      <c r="L1700" s="32"/>
      <c r="M1700" s="141"/>
      <c r="T1700" s="53"/>
      <c r="AT1700" s="17" t="s">
        <v>328</v>
      </c>
      <c r="AU1700" s="17" t="s">
        <v>190</v>
      </c>
    </row>
    <row r="1701" spans="2:65" s="12" customFormat="1" ht="11.25" x14ac:dyDescent="0.2">
      <c r="B1701" s="153"/>
      <c r="D1701" s="138" t="s">
        <v>330</v>
      </c>
      <c r="E1701" s="154" t="s">
        <v>19</v>
      </c>
      <c r="F1701" s="155" t="s">
        <v>3060</v>
      </c>
      <c r="H1701" s="154" t="s">
        <v>19</v>
      </c>
      <c r="I1701" s="156"/>
      <c r="L1701" s="153"/>
      <c r="M1701" s="157"/>
      <c r="T1701" s="158"/>
      <c r="AT1701" s="154" t="s">
        <v>330</v>
      </c>
      <c r="AU1701" s="154" t="s">
        <v>190</v>
      </c>
      <c r="AV1701" s="12" t="s">
        <v>77</v>
      </c>
      <c r="AW1701" s="12" t="s">
        <v>31</v>
      </c>
      <c r="AX1701" s="12" t="s">
        <v>69</v>
      </c>
      <c r="AY1701" s="154" t="s">
        <v>181</v>
      </c>
    </row>
    <row r="1702" spans="2:65" s="13" customFormat="1" ht="11.25" x14ac:dyDescent="0.2">
      <c r="B1702" s="159"/>
      <c r="D1702" s="138" t="s">
        <v>330</v>
      </c>
      <c r="E1702" s="160" t="s">
        <v>19</v>
      </c>
      <c r="F1702" s="161" t="s">
        <v>3061</v>
      </c>
      <c r="H1702" s="162">
        <v>208.79400000000001</v>
      </c>
      <c r="I1702" s="163"/>
      <c r="L1702" s="159"/>
      <c r="M1702" s="164"/>
      <c r="T1702" s="165"/>
      <c r="AT1702" s="160" t="s">
        <v>330</v>
      </c>
      <c r="AU1702" s="160" t="s">
        <v>190</v>
      </c>
      <c r="AV1702" s="13" t="s">
        <v>79</v>
      </c>
      <c r="AW1702" s="13" t="s">
        <v>31</v>
      </c>
      <c r="AX1702" s="13" t="s">
        <v>69</v>
      </c>
      <c r="AY1702" s="160" t="s">
        <v>181</v>
      </c>
    </row>
    <row r="1703" spans="2:65" s="14" customFormat="1" ht="11.25" x14ac:dyDescent="0.2">
      <c r="B1703" s="166"/>
      <c r="D1703" s="138" t="s">
        <v>330</v>
      </c>
      <c r="E1703" s="167" t="s">
        <v>19</v>
      </c>
      <c r="F1703" s="168" t="s">
        <v>333</v>
      </c>
      <c r="H1703" s="169">
        <v>208.79400000000001</v>
      </c>
      <c r="I1703" s="170"/>
      <c r="L1703" s="166"/>
      <c r="M1703" s="171"/>
      <c r="T1703" s="172"/>
      <c r="AT1703" s="167" t="s">
        <v>330</v>
      </c>
      <c r="AU1703" s="167" t="s">
        <v>190</v>
      </c>
      <c r="AV1703" s="14" t="s">
        <v>187</v>
      </c>
      <c r="AW1703" s="14" t="s">
        <v>31</v>
      </c>
      <c r="AX1703" s="14" t="s">
        <v>77</v>
      </c>
      <c r="AY1703" s="167" t="s">
        <v>181</v>
      </c>
    </row>
    <row r="1704" spans="2:65" s="1" customFormat="1" ht="16.5" customHeight="1" x14ac:dyDescent="0.2">
      <c r="B1704" s="32"/>
      <c r="C1704" s="125" t="s">
        <v>3062</v>
      </c>
      <c r="D1704" s="125" t="s">
        <v>182</v>
      </c>
      <c r="E1704" s="126" t="s">
        <v>3063</v>
      </c>
      <c r="F1704" s="127" t="s">
        <v>3064</v>
      </c>
      <c r="G1704" s="128" t="s">
        <v>510</v>
      </c>
      <c r="H1704" s="129">
        <v>208.79400000000001</v>
      </c>
      <c r="I1704" s="130"/>
      <c r="J1704" s="131">
        <f>ROUND(I1704*H1704,2)</f>
        <v>0</v>
      </c>
      <c r="K1704" s="127" t="s">
        <v>327</v>
      </c>
      <c r="L1704" s="32"/>
      <c r="M1704" s="132" t="s">
        <v>19</v>
      </c>
      <c r="N1704" s="133" t="s">
        <v>40</v>
      </c>
      <c r="P1704" s="134">
        <f>O1704*H1704</f>
        <v>0</v>
      </c>
      <c r="Q1704" s="134">
        <v>0</v>
      </c>
      <c r="R1704" s="134">
        <f>Q1704*H1704</f>
        <v>0</v>
      </c>
      <c r="S1704" s="134">
        <v>0</v>
      </c>
      <c r="T1704" s="135">
        <f>S1704*H1704</f>
        <v>0</v>
      </c>
      <c r="AR1704" s="136" t="s">
        <v>187</v>
      </c>
      <c r="AT1704" s="136" t="s">
        <v>182</v>
      </c>
      <c r="AU1704" s="136" t="s">
        <v>190</v>
      </c>
      <c r="AY1704" s="17" t="s">
        <v>181</v>
      </c>
      <c r="BE1704" s="137">
        <f>IF(N1704="základní",J1704,0)</f>
        <v>0</v>
      </c>
      <c r="BF1704" s="137">
        <f>IF(N1704="snížená",J1704,0)</f>
        <v>0</v>
      </c>
      <c r="BG1704" s="137">
        <f>IF(N1704="zákl. přenesená",J1704,0)</f>
        <v>0</v>
      </c>
      <c r="BH1704" s="137">
        <f>IF(N1704="sníž. přenesená",J1704,0)</f>
        <v>0</v>
      </c>
      <c r="BI1704" s="137">
        <f>IF(N1704="nulová",J1704,0)</f>
        <v>0</v>
      </c>
      <c r="BJ1704" s="17" t="s">
        <v>77</v>
      </c>
      <c r="BK1704" s="137">
        <f>ROUND(I1704*H1704,2)</f>
        <v>0</v>
      </c>
      <c r="BL1704" s="17" t="s">
        <v>187</v>
      </c>
      <c r="BM1704" s="136" t="s">
        <v>3065</v>
      </c>
    </row>
    <row r="1705" spans="2:65" s="1" customFormat="1" ht="11.25" x14ac:dyDescent="0.2">
      <c r="B1705" s="32"/>
      <c r="D1705" s="151" t="s">
        <v>328</v>
      </c>
      <c r="F1705" s="152" t="s">
        <v>3066</v>
      </c>
      <c r="I1705" s="140"/>
      <c r="L1705" s="32"/>
      <c r="M1705" s="141"/>
      <c r="T1705" s="53"/>
      <c r="AT1705" s="17" t="s">
        <v>328</v>
      </c>
      <c r="AU1705" s="17" t="s">
        <v>190</v>
      </c>
    </row>
    <row r="1706" spans="2:65" s="12" customFormat="1" ht="11.25" x14ac:dyDescent="0.2">
      <c r="B1706" s="153"/>
      <c r="D1706" s="138" t="s">
        <v>330</v>
      </c>
      <c r="E1706" s="154" t="s">
        <v>19</v>
      </c>
      <c r="F1706" s="155" t="s">
        <v>3067</v>
      </c>
      <c r="H1706" s="154" t="s">
        <v>19</v>
      </c>
      <c r="I1706" s="156"/>
      <c r="L1706" s="153"/>
      <c r="M1706" s="157"/>
      <c r="T1706" s="158"/>
      <c r="AT1706" s="154" t="s">
        <v>330</v>
      </c>
      <c r="AU1706" s="154" t="s">
        <v>190</v>
      </c>
      <c r="AV1706" s="12" t="s">
        <v>77</v>
      </c>
      <c r="AW1706" s="12" t="s">
        <v>31</v>
      </c>
      <c r="AX1706" s="12" t="s">
        <v>69</v>
      </c>
      <c r="AY1706" s="154" t="s">
        <v>181</v>
      </c>
    </row>
    <row r="1707" spans="2:65" s="13" customFormat="1" ht="11.25" x14ac:dyDescent="0.2">
      <c r="B1707" s="159"/>
      <c r="D1707" s="138" t="s">
        <v>330</v>
      </c>
      <c r="E1707" s="160" t="s">
        <v>19</v>
      </c>
      <c r="F1707" s="161" t="s">
        <v>3061</v>
      </c>
      <c r="H1707" s="162">
        <v>208.79400000000001</v>
      </c>
      <c r="I1707" s="163"/>
      <c r="L1707" s="159"/>
      <c r="M1707" s="164"/>
      <c r="T1707" s="165"/>
      <c r="AT1707" s="160" t="s">
        <v>330</v>
      </c>
      <c r="AU1707" s="160" t="s">
        <v>190</v>
      </c>
      <c r="AV1707" s="13" t="s">
        <v>79</v>
      </c>
      <c r="AW1707" s="13" t="s">
        <v>31</v>
      </c>
      <c r="AX1707" s="13" t="s">
        <v>69</v>
      </c>
      <c r="AY1707" s="160" t="s">
        <v>181</v>
      </c>
    </row>
    <row r="1708" spans="2:65" s="14" customFormat="1" ht="11.25" x14ac:dyDescent="0.2">
      <c r="B1708" s="166"/>
      <c r="D1708" s="138" t="s">
        <v>330</v>
      </c>
      <c r="E1708" s="167" t="s">
        <v>19</v>
      </c>
      <c r="F1708" s="168" t="s">
        <v>333</v>
      </c>
      <c r="H1708" s="169">
        <v>208.79400000000001</v>
      </c>
      <c r="I1708" s="170"/>
      <c r="L1708" s="166"/>
      <c r="M1708" s="171"/>
      <c r="T1708" s="172"/>
      <c r="AT1708" s="167" t="s">
        <v>330</v>
      </c>
      <c r="AU1708" s="167" t="s">
        <v>190</v>
      </c>
      <c r="AV1708" s="14" t="s">
        <v>187</v>
      </c>
      <c r="AW1708" s="14" t="s">
        <v>31</v>
      </c>
      <c r="AX1708" s="14" t="s">
        <v>77</v>
      </c>
      <c r="AY1708" s="167" t="s">
        <v>181</v>
      </c>
    </row>
    <row r="1709" spans="2:65" s="1" customFormat="1" ht="24.2" customHeight="1" x14ac:dyDescent="0.2">
      <c r="B1709" s="32"/>
      <c r="C1709" s="125" t="s">
        <v>1206</v>
      </c>
      <c r="D1709" s="125" t="s">
        <v>182</v>
      </c>
      <c r="E1709" s="126" t="s">
        <v>3020</v>
      </c>
      <c r="F1709" s="127" t="s">
        <v>3021</v>
      </c>
      <c r="G1709" s="128" t="s">
        <v>510</v>
      </c>
      <c r="H1709" s="129">
        <v>181.56</v>
      </c>
      <c r="I1709" s="130"/>
      <c r="J1709" s="131">
        <f>ROUND(I1709*H1709,2)</f>
        <v>0</v>
      </c>
      <c r="K1709" s="127" t="s">
        <v>327</v>
      </c>
      <c r="L1709" s="32"/>
      <c r="M1709" s="132" t="s">
        <v>19</v>
      </c>
      <c r="N1709" s="133" t="s">
        <v>40</v>
      </c>
      <c r="P1709" s="134">
        <f>O1709*H1709</f>
        <v>0</v>
      </c>
      <c r="Q1709" s="134">
        <v>0</v>
      </c>
      <c r="R1709" s="134">
        <f>Q1709*H1709</f>
        <v>0</v>
      </c>
      <c r="S1709" s="134">
        <v>0</v>
      </c>
      <c r="T1709" s="135">
        <f>S1709*H1709</f>
        <v>0</v>
      </c>
      <c r="AR1709" s="136" t="s">
        <v>187</v>
      </c>
      <c r="AT1709" s="136" t="s">
        <v>182</v>
      </c>
      <c r="AU1709" s="136" t="s">
        <v>190</v>
      </c>
      <c r="AY1709" s="17" t="s">
        <v>181</v>
      </c>
      <c r="BE1709" s="137">
        <f>IF(N1709="základní",J1709,0)</f>
        <v>0</v>
      </c>
      <c r="BF1709" s="137">
        <f>IF(N1709="snížená",J1709,0)</f>
        <v>0</v>
      </c>
      <c r="BG1709" s="137">
        <f>IF(N1709="zákl. přenesená",J1709,0)</f>
        <v>0</v>
      </c>
      <c r="BH1709" s="137">
        <f>IF(N1709="sníž. přenesená",J1709,0)</f>
        <v>0</v>
      </c>
      <c r="BI1709" s="137">
        <f>IF(N1709="nulová",J1709,0)</f>
        <v>0</v>
      </c>
      <c r="BJ1709" s="17" t="s">
        <v>77</v>
      </c>
      <c r="BK1709" s="137">
        <f>ROUND(I1709*H1709,2)</f>
        <v>0</v>
      </c>
      <c r="BL1709" s="17" t="s">
        <v>187</v>
      </c>
      <c r="BM1709" s="136" t="s">
        <v>3068</v>
      </c>
    </row>
    <row r="1710" spans="2:65" s="1" customFormat="1" ht="11.25" x14ac:dyDescent="0.2">
      <c r="B1710" s="32"/>
      <c r="D1710" s="151" t="s">
        <v>328</v>
      </c>
      <c r="F1710" s="152" t="s">
        <v>3023</v>
      </c>
      <c r="I1710" s="140"/>
      <c r="L1710" s="32"/>
      <c r="M1710" s="141"/>
      <c r="T1710" s="53"/>
      <c r="AT1710" s="17" t="s">
        <v>328</v>
      </c>
      <c r="AU1710" s="17" t="s">
        <v>190</v>
      </c>
    </row>
    <row r="1711" spans="2:65" s="12" customFormat="1" ht="11.25" x14ac:dyDescent="0.2">
      <c r="B1711" s="153"/>
      <c r="D1711" s="138" t="s">
        <v>330</v>
      </c>
      <c r="E1711" s="154" t="s">
        <v>19</v>
      </c>
      <c r="F1711" s="155" t="s">
        <v>3024</v>
      </c>
      <c r="H1711" s="154" t="s">
        <v>19</v>
      </c>
      <c r="I1711" s="156"/>
      <c r="L1711" s="153"/>
      <c r="M1711" s="157"/>
      <c r="T1711" s="158"/>
      <c r="AT1711" s="154" t="s">
        <v>330</v>
      </c>
      <c r="AU1711" s="154" t="s">
        <v>190</v>
      </c>
      <c r="AV1711" s="12" t="s">
        <v>77</v>
      </c>
      <c r="AW1711" s="12" t="s">
        <v>31</v>
      </c>
      <c r="AX1711" s="12" t="s">
        <v>69</v>
      </c>
      <c r="AY1711" s="154" t="s">
        <v>181</v>
      </c>
    </row>
    <row r="1712" spans="2:65" s="12" customFormat="1" ht="11.25" x14ac:dyDescent="0.2">
      <c r="B1712" s="153"/>
      <c r="D1712" s="138" t="s">
        <v>330</v>
      </c>
      <c r="E1712" s="154" t="s">
        <v>19</v>
      </c>
      <c r="F1712" s="155" t="s">
        <v>3047</v>
      </c>
      <c r="H1712" s="154" t="s">
        <v>19</v>
      </c>
      <c r="I1712" s="156"/>
      <c r="L1712" s="153"/>
      <c r="M1712" s="157"/>
      <c r="T1712" s="158"/>
      <c r="AT1712" s="154" t="s">
        <v>330</v>
      </c>
      <c r="AU1712" s="154" t="s">
        <v>190</v>
      </c>
      <c r="AV1712" s="12" t="s">
        <v>77</v>
      </c>
      <c r="AW1712" s="12" t="s">
        <v>31</v>
      </c>
      <c r="AX1712" s="12" t="s">
        <v>69</v>
      </c>
      <c r="AY1712" s="154" t="s">
        <v>181</v>
      </c>
    </row>
    <row r="1713" spans="2:65" s="13" customFormat="1" ht="11.25" x14ac:dyDescent="0.2">
      <c r="B1713" s="159"/>
      <c r="D1713" s="138" t="s">
        <v>330</v>
      </c>
      <c r="E1713" s="160" t="s">
        <v>19</v>
      </c>
      <c r="F1713" s="161" t="s">
        <v>3069</v>
      </c>
      <c r="H1713" s="162">
        <v>181.56</v>
      </c>
      <c r="I1713" s="163"/>
      <c r="L1713" s="159"/>
      <c r="M1713" s="164"/>
      <c r="T1713" s="165"/>
      <c r="AT1713" s="160" t="s">
        <v>330</v>
      </c>
      <c r="AU1713" s="160" t="s">
        <v>190</v>
      </c>
      <c r="AV1713" s="13" t="s">
        <v>79</v>
      </c>
      <c r="AW1713" s="13" t="s">
        <v>31</v>
      </c>
      <c r="AX1713" s="13" t="s">
        <v>69</v>
      </c>
      <c r="AY1713" s="160" t="s">
        <v>181</v>
      </c>
    </row>
    <row r="1714" spans="2:65" s="14" customFormat="1" ht="11.25" x14ac:dyDescent="0.2">
      <c r="B1714" s="166"/>
      <c r="D1714" s="138" t="s">
        <v>330</v>
      </c>
      <c r="E1714" s="167" t="s">
        <v>19</v>
      </c>
      <c r="F1714" s="168" t="s">
        <v>333</v>
      </c>
      <c r="H1714" s="169">
        <v>181.56</v>
      </c>
      <c r="I1714" s="170"/>
      <c r="L1714" s="166"/>
      <c r="M1714" s="171"/>
      <c r="T1714" s="172"/>
      <c r="AT1714" s="167" t="s">
        <v>330</v>
      </c>
      <c r="AU1714" s="167" t="s">
        <v>190</v>
      </c>
      <c r="AV1714" s="14" t="s">
        <v>187</v>
      </c>
      <c r="AW1714" s="14" t="s">
        <v>31</v>
      </c>
      <c r="AX1714" s="14" t="s">
        <v>77</v>
      </c>
      <c r="AY1714" s="167" t="s">
        <v>181</v>
      </c>
    </row>
    <row r="1715" spans="2:65" s="1" customFormat="1" ht="16.5" customHeight="1" x14ac:dyDescent="0.2">
      <c r="B1715" s="32"/>
      <c r="C1715" s="176" t="s">
        <v>3070</v>
      </c>
      <c r="D1715" s="176" t="s">
        <v>1794</v>
      </c>
      <c r="E1715" s="177" t="s">
        <v>3050</v>
      </c>
      <c r="F1715" s="178" t="s">
        <v>3051</v>
      </c>
      <c r="G1715" s="179" t="s">
        <v>510</v>
      </c>
      <c r="H1715" s="180">
        <v>199.71600000000001</v>
      </c>
      <c r="I1715" s="181"/>
      <c r="J1715" s="182">
        <f>ROUND(I1715*H1715,2)</f>
        <v>0</v>
      </c>
      <c r="K1715" s="178" t="s">
        <v>186</v>
      </c>
      <c r="L1715" s="183"/>
      <c r="M1715" s="184" t="s">
        <v>19</v>
      </c>
      <c r="N1715" s="185" t="s">
        <v>40</v>
      </c>
      <c r="P1715" s="134">
        <f>O1715*H1715</f>
        <v>0</v>
      </c>
      <c r="Q1715" s="134">
        <v>0</v>
      </c>
      <c r="R1715" s="134">
        <f>Q1715*H1715</f>
        <v>0</v>
      </c>
      <c r="S1715" s="134">
        <v>0</v>
      </c>
      <c r="T1715" s="135">
        <f>S1715*H1715</f>
        <v>0</v>
      </c>
      <c r="AR1715" s="136" t="s">
        <v>196</v>
      </c>
      <c r="AT1715" s="136" t="s">
        <v>1794</v>
      </c>
      <c r="AU1715" s="136" t="s">
        <v>190</v>
      </c>
      <c r="AY1715" s="17" t="s">
        <v>181</v>
      </c>
      <c r="BE1715" s="137">
        <f>IF(N1715="základní",J1715,0)</f>
        <v>0</v>
      </c>
      <c r="BF1715" s="137">
        <f>IF(N1715="snížená",J1715,0)</f>
        <v>0</v>
      </c>
      <c r="BG1715" s="137">
        <f>IF(N1715="zákl. přenesená",J1715,0)</f>
        <v>0</v>
      </c>
      <c r="BH1715" s="137">
        <f>IF(N1715="sníž. přenesená",J1715,0)</f>
        <v>0</v>
      </c>
      <c r="BI1715" s="137">
        <f>IF(N1715="nulová",J1715,0)</f>
        <v>0</v>
      </c>
      <c r="BJ1715" s="17" t="s">
        <v>77</v>
      </c>
      <c r="BK1715" s="137">
        <f>ROUND(I1715*H1715,2)</f>
        <v>0</v>
      </c>
      <c r="BL1715" s="17" t="s">
        <v>187</v>
      </c>
      <c r="BM1715" s="136" t="s">
        <v>3071</v>
      </c>
    </row>
    <row r="1716" spans="2:65" s="1" customFormat="1" ht="19.5" x14ac:dyDescent="0.2">
      <c r="B1716" s="32"/>
      <c r="D1716" s="138" t="s">
        <v>214</v>
      </c>
      <c r="F1716" s="139" t="s">
        <v>3072</v>
      </c>
      <c r="I1716" s="140"/>
      <c r="L1716" s="32"/>
      <c r="M1716" s="141"/>
      <c r="T1716" s="53"/>
      <c r="AT1716" s="17" t="s">
        <v>214</v>
      </c>
      <c r="AU1716" s="17" t="s">
        <v>190</v>
      </c>
    </row>
    <row r="1717" spans="2:65" s="13" customFormat="1" ht="11.25" x14ac:dyDescent="0.2">
      <c r="B1717" s="159"/>
      <c r="D1717" s="138" t="s">
        <v>330</v>
      </c>
      <c r="E1717" s="160" t="s">
        <v>19</v>
      </c>
      <c r="F1717" s="161" t="s">
        <v>3073</v>
      </c>
      <c r="H1717" s="162">
        <v>199.71600000000001</v>
      </c>
      <c r="I1717" s="163"/>
      <c r="L1717" s="159"/>
      <c r="M1717" s="164"/>
      <c r="T1717" s="165"/>
      <c r="AT1717" s="160" t="s">
        <v>330</v>
      </c>
      <c r="AU1717" s="160" t="s">
        <v>190</v>
      </c>
      <c r="AV1717" s="13" t="s">
        <v>79</v>
      </c>
      <c r="AW1717" s="13" t="s">
        <v>31</v>
      </c>
      <c r="AX1717" s="13" t="s">
        <v>69</v>
      </c>
      <c r="AY1717" s="160" t="s">
        <v>181</v>
      </c>
    </row>
    <row r="1718" spans="2:65" s="14" customFormat="1" ht="11.25" x14ac:dyDescent="0.2">
      <c r="B1718" s="166"/>
      <c r="D1718" s="138" t="s">
        <v>330</v>
      </c>
      <c r="E1718" s="167" t="s">
        <v>19</v>
      </c>
      <c r="F1718" s="168" t="s">
        <v>333</v>
      </c>
      <c r="H1718" s="169">
        <v>199.71600000000001</v>
      </c>
      <c r="I1718" s="170"/>
      <c r="L1718" s="166"/>
      <c r="M1718" s="171"/>
      <c r="T1718" s="172"/>
      <c r="AT1718" s="167" t="s">
        <v>330</v>
      </c>
      <c r="AU1718" s="167" t="s">
        <v>190</v>
      </c>
      <c r="AV1718" s="14" t="s">
        <v>187</v>
      </c>
      <c r="AW1718" s="14" t="s">
        <v>31</v>
      </c>
      <c r="AX1718" s="14" t="s">
        <v>77</v>
      </c>
      <c r="AY1718" s="167" t="s">
        <v>181</v>
      </c>
    </row>
    <row r="1719" spans="2:65" s="10" customFormat="1" ht="20.85" customHeight="1" x14ac:dyDescent="0.2">
      <c r="B1719" s="115"/>
      <c r="D1719" s="116" t="s">
        <v>68</v>
      </c>
      <c r="E1719" s="149" t="s">
        <v>3074</v>
      </c>
      <c r="F1719" s="149" t="s">
        <v>3075</v>
      </c>
      <c r="I1719" s="118"/>
      <c r="J1719" s="150">
        <f>BK1719</f>
        <v>0</v>
      </c>
      <c r="L1719" s="115"/>
      <c r="M1719" s="120"/>
      <c r="P1719" s="121">
        <f>SUM(P1720:P1771)</f>
        <v>0</v>
      </c>
      <c r="R1719" s="121">
        <f>SUM(R1720:R1771)</f>
        <v>0</v>
      </c>
      <c r="T1719" s="122">
        <f>SUM(T1720:T1771)</f>
        <v>0</v>
      </c>
      <c r="AR1719" s="116" t="s">
        <v>77</v>
      </c>
      <c r="AT1719" s="123" t="s">
        <v>68</v>
      </c>
      <c r="AU1719" s="123" t="s">
        <v>79</v>
      </c>
      <c r="AY1719" s="116" t="s">
        <v>181</v>
      </c>
      <c r="BK1719" s="124">
        <f>SUM(BK1720:BK1771)</f>
        <v>0</v>
      </c>
    </row>
    <row r="1720" spans="2:65" s="1" customFormat="1" ht="16.5" customHeight="1" x14ac:dyDescent="0.2">
      <c r="B1720" s="32"/>
      <c r="C1720" s="125" t="s">
        <v>1232</v>
      </c>
      <c r="D1720" s="125" t="s">
        <v>182</v>
      </c>
      <c r="E1720" s="126" t="s">
        <v>3076</v>
      </c>
      <c r="F1720" s="127" t="s">
        <v>3077</v>
      </c>
      <c r="G1720" s="128" t="s">
        <v>510</v>
      </c>
      <c r="H1720" s="129">
        <v>68.849999999999994</v>
      </c>
      <c r="I1720" s="130"/>
      <c r="J1720" s="131">
        <f>ROUND(I1720*H1720,2)</f>
        <v>0</v>
      </c>
      <c r="K1720" s="127" t="s">
        <v>186</v>
      </c>
      <c r="L1720" s="32"/>
      <c r="M1720" s="132" t="s">
        <v>19</v>
      </c>
      <c r="N1720" s="133" t="s">
        <v>40</v>
      </c>
      <c r="P1720" s="134">
        <f>O1720*H1720</f>
        <v>0</v>
      </c>
      <c r="Q1720" s="134">
        <v>0</v>
      </c>
      <c r="R1720" s="134">
        <f>Q1720*H1720</f>
        <v>0</v>
      </c>
      <c r="S1720" s="134">
        <v>0</v>
      </c>
      <c r="T1720" s="135">
        <f>S1720*H1720</f>
        <v>0</v>
      </c>
      <c r="AR1720" s="136" t="s">
        <v>187</v>
      </c>
      <c r="AT1720" s="136" t="s">
        <v>182</v>
      </c>
      <c r="AU1720" s="136" t="s">
        <v>190</v>
      </c>
      <c r="AY1720" s="17" t="s">
        <v>181</v>
      </c>
      <c r="BE1720" s="137">
        <f>IF(N1720="základní",J1720,0)</f>
        <v>0</v>
      </c>
      <c r="BF1720" s="137">
        <f>IF(N1720="snížená",J1720,0)</f>
        <v>0</v>
      </c>
      <c r="BG1720" s="137">
        <f>IF(N1720="zákl. přenesená",J1720,0)</f>
        <v>0</v>
      </c>
      <c r="BH1720" s="137">
        <f>IF(N1720="sníž. přenesená",J1720,0)</f>
        <v>0</v>
      </c>
      <c r="BI1720" s="137">
        <f>IF(N1720="nulová",J1720,0)</f>
        <v>0</v>
      </c>
      <c r="BJ1720" s="17" t="s">
        <v>77</v>
      </c>
      <c r="BK1720" s="137">
        <f>ROUND(I1720*H1720,2)</f>
        <v>0</v>
      </c>
      <c r="BL1720" s="17" t="s">
        <v>187</v>
      </c>
      <c r="BM1720" s="136" t="s">
        <v>3078</v>
      </c>
    </row>
    <row r="1721" spans="2:65" s="1" customFormat="1" ht="29.25" x14ac:dyDescent="0.2">
      <c r="B1721" s="32"/>
      <c r="D1721" s="138" t="s">
        <v>214</v>
      </c>
      <c r="F1721" s="139" t="s">
        <v>3079</v>
      </c>
      <c r="I1721" s="140"/>
      <c r="L1721" s="32"/>
      <c r="M1721" s="141"/>
      <c r="T1721" s="53"/>
      <c r="AT1721" s="17" t="s">
        <v>214</v>
      </c>
      <c r="AU1721" s="17" t="s">
        <v>190</v>
      </c>
    </row>
    <row r="1722" spans="2:65" s="12" customFormat="1" ht="11.25" x14ac:dyDescent="0.2">
      <c r="B1722" s="153"/>
      <c r="D1722" s="138" t="s">
        <v>330</v>
      </c>
      <c r="E1722" s="154" t="s">
        <v>19</v>
      </c>
      <c r="F1722" s="155" t="s">
        <v>3080</v>
      </c>
      <c r="H1722" s="154" t="s">
        <v>19</v>
      </c>
      <c r="I1722" s="156"/>
      <c r="L1722" s="153"/>
      <c r="M1722" s="157"/>
      <c r="T1722" s="158"/>
      <c r="AT1722" s="154" t="s">
        <v>330</v>
      </c>
      <c r="AU1722" s="154" t="s">
        <v>190</v>
      </c>
      <c r="AV1722" s="12" t="s">
        <v>77</v>
      </c>
      <c r="AW1722" s="12" t="s">
        <v>31</v>
      </c>
      <c r="AX1722" s="12" t="s">
        <v>69</v>
      </c>
      <c r="AY1722" s="154" t="s">
        <v>181</v>
      </c>
    </row>
    <row r="1723" spans="2:65" s="12" customFormat="1" ht="11.25" x14ac:dyDescent="0.2">
      <c r="B1723" s="153"/>
      <c r="D1723" s="138" t="s">
        <v>330</v>
      </c>
      <c r="E1723" s="154" t="s">
        <v>19</v>
      </c>
      <c r="F1723" s="155" t="s">
        <v>2864</v>
      </c>
      <c r="H1723" s="154" t="s">
        <v>19</v>
      </c>
      <c r="I1723" s="156"/>
      <c r="L1723" s="153"/>
      <c r="M1723" s="157"/>
      <c r="T1723" s="158"/>
      <c r="AT1723" s="154" t="s">
        <v>330</v>
      </c>
      <c r="AU1723" s="154" t="s">
        <v>190</v>
      </c>
      <c r="AV1723" s="12" t="s">
        <v>77</v>
      </c>
      <c r="AW1723" s="12" t="s">
        <v>31</v>
      </c>
      <c r="AX1723" s="12" t="s">
        <v>69</v>
      </c>
      <c r="AY1723" s="154" t="s">
        <v>181</v>
      </c>
    </row>
    <row r="1724" spans="2:65" s="13" customFormat="1" ht="11.25" x14ac:dyDescent="0.2">
      <c r="B1724" s="159"/>
      <c r="D1724" s="138" t="s">
        <v>330</v>
      </c>
      <c r="E1724" s="160" t="s">
        <v>19</v>
      </c>
      <c r="F1724" s="161" t="s">
        <v>3081</v>
      </c>
      <c r="H1724" s="162">
        <v>68.849999999999994</v>
      </c>
      <c r="I1724" s="163"/>
      <c r="L1724" s="159"/>
      <c r="M1724" s="164"/>
      <c r="T1724" s="165"/>
      <c r="AT1724" s="160" t="s">
        <v>330</v>
      </c>
      <c r="AU1724" s="160" t="s">
        <v>190</v>
      </c>
      <c r="AV1724" s="13" t="s">
        <v>79</v>
      </c>
      <c r="AW1724" s="13" t="s">
        <v>31</v>
      </c>
      <c r="AX1724" s="13" t="s">
        <v>69</v>
      </c>
      <c r="AY1724" s="160" t="s">
        <v>181</v>
      </c>
    </row>
    <row r="1725" spans="2:65" s="14" customFormat="1" ht="11.25" x14ac:dyDescent="0.2">
      <c r="B1725" s="166"/>
      <c r="D1725" s="138" t="s">
        <v>330</v>
      </c>
      <c r="E1725" s="167" t="s">
        <v>19</v>
      </c>
      <c r="F1725" s="168" t="s">
        <v>333</v>
      </c>
      <c r="H1725" s="169">
        <v>68.849999999999994</v>
      </c>
      <c r="I1725" s="170"/>
      <c r="L1725" s="166"/>
      <c r="M1725" s="171"/>
      <c r="T1725" s="172"/>
      <c r="AT1725" s="167" t="s">
        <v>330</v>
      </c>
      <c r="AU1725" s="167" t="s">
        <v>190</v>
      </c>
      <c r="AV1725" s="14" t="s">
        <v>187</v>
      </c>
      <c r="AW1725" s="14" t="s">
        <v>31</v>
      </c>
      <c r="AX1725" s="14" t="s">
        <v>77</v>
      </c>
      <c r="AY1725" s="167" t="s">
        <v>181</v>
      </c>
    </row>
    <row r="1726" spans="2:65" s="1" customFormat="1" ht="16.5" customHeight="1" x14ac:dyDescent="0.2">
      <c r="B1726" s="32"/>
      <c r="C1726" s="176" t="s">
        <v>3082</v>
      </c>
      <c r="D1726" s="176" t="s">
        <v>1794</v>
      </c>
      <c r="E1726" s="177" t="s">
        <v>2865</v>
      </c>
      <c r="F1726" s="178" t="s">
        <v>2866</v>
      </c>
      <c r="G1726" s="179" t="s">
        <v>510</v>
      </c>
      <c r="H1726" s="180">
        <v>82.62</v>
      </c>
      <c r="I1726" s="181"/>
      <c r="J1726" s="182">
        <f>ROUND(I1726*H1726,2)</f>
        <v>0</v>
      </c>
      <c r="K1726" s="178" t="s">
        <v>186</v>
      </c>
      <c r="L1726" s="183"/>
      <c r="M1726" s="184" t="s">
        <v>19</v>
      </c>
      <c r="N1726" s="185" t="s">
        <v>40</v>
      </c>
      <c r="P1726" s="134">
        <f>O1726*H1726</f>
        <v>0</v>
      </c>
      <c r="Q1726" s="134">
        <v>0</v>
      </c>
      <c r="R1726" s="134">
        <f>Q1726*H1726</f>
        <v>0</v>
      </c>
      <c r="S1726" s="134">
        <v>0</v>
      </c>
      <c r="T1726" s="135">
        <f>S1726*H1726</f>
        <v>0</v>
      </c>
      <c r="AR1726" s="136" t="s">
        <v>196</v>
      </c>
      <c r="AT1726" s="136" t="s">
        <v>1794</v>
      </c>
      <c r="AU1726" s="136" t="s">
        <v>190</v>
      </c>
      <c r="AY1726" s="17" t="s">
        <v>181</v>
      </c>
      <c r="BE1726" s="137">
        <f>IF(N1726="základní",J1726,0)</f>
        <v>0</v>
      </c>
      <c r="BF1726" s="137">
        <f>IF(N1726="snížená",J1726,0)</f>
        <v>0</v>
      </c>
      <c r="BG1726" s="137">
        <f>IF(N1726="zákl. přenesená",J1726,0)</f>
        <v>0</v>
      </c>
      <c r="BH1726" s="137">
        <f>IF(N1726="sníž. přenesená",J1726,0)</f>
        <v>0</v>
      </c>
      <c r="BI1726" s="137">
        <f>IF(N1726="nulová",J1726,0)</f>
        <v>0</v>
      </c>
      <c r="BJ1726" s="17" t="s">
        <v>77</v>
      </c>
      <c r="BK1726" s="137">
        <f>ROUND(I1726*H1726,2)</f>
        <v>0</v>
      </c>
      <c r="BL1726" s="17" t="s">
        <v>187</v>
      </c>
      <c r="BM1726" s="136" t="s">
        <v>3083</v>
      </c>
    </row>
    <row r="1727" spans="2:65" s="1" customFormat="1" ht="29.25" x14ac:dyDescent="0.2">
      <c r="B1727" s="32"/>
      <c r="D1727" s="138" t="s">
        <v>214</v>
      </c>
      <c r="F1727" s="139" t="s">
        <v>3079</v>
      </c>
      <c r="I1727" s="140"/>
      <c r="L1727" s="32"/>
      <c r="M1727" s="141"/>
      <c r="T1727" s="53"/>
      <c r="AT1727" s="17" t="s">
        <v>214</v>
      </c>
      <c r="AU1727" s="17" t="s">
        <v>190</v>
      </c>
    </row>
    <row r="1728" spans="2:65" s="12" customFormat="1" ht="11.25" x14ac:dyDescent="0.2">
      <c r="B1728" s="153"/>
      <c r="D1728" s="138" t="s">
        <v>330</v>
      </c>
      <c r="E1728" s="154" t="s">
        <v>19</v>
      </c>
      <c r="F1728" s="155" t="s">
        <v>2944</v>
      </c>
      <c r="H1728" s="154" t="s">
        <v>19</v>
      </c>
      <c r="I1728" s="156"/>
      <c r="L1728" s="153"/>
      <c r="M1728" s="157"/>
      <c r="T1728" s="158"/>
      <c r="AT1728" s="154" t="s">
        <v>330</v>
      </c>
      <c r="AU1728" s="154" t="s">
        <v>190</v>
      </c>
      <c r="AV1728" s="12" t="s">
        <v>77</v>
      </c>
      <c r="AW1728" s="12" t="s">
        <v>31</v>
      </c>
      <c r="AX1728" s="12" t="s">
        <v>69</v>
      </c>
      <c r="AY1728" s="154" t="s">
        <v>181</v>
      </c>
    </row>
    <row r="1729" spans="2:65" s="13" customFormat="1" ht="11.25" x14ac:dyDescent="0.2">
      <c r="B1729" s="159"/>
      <c r="D1729" s="138" t="s">
        <v>330</v>
      </c>
      <c r="E1729" s="160" t="s">
        <v>19</v>
      </c>
      <c r="F1729" s="161" t="s">
        <v>3084</v>
      </c>
      <c r="H1729" s="162">
        <v>82.62</v>
      </c>
      <c r="I1729" s="163"/>
      <c r="L1729" s="159"/>
      <c r="M1729" s="164"/>
      <c r="T1729" s="165"/>
      <c r="AT1729" s="160" t="s">
        <v>330</v>
      </c>
      <c r="AU1729" s="160" t="s">
        <v>190</v>
      </c>
      <c r="AV1729" s="13" t="s">
        <v>79</v>
      </c>
      <c r="AW1729" s="13" t="s">
        <v>31</v>
      </c>
      <c r="AX1729" s="13" t="s">
        <v>69</v>
      </c>
      <c r="AY1729" s="160" t="s">
        <v>181</v>
      </c>
    </row>
    <row r="1730" spans="2:65" s="14" customFormat="1" ht="11.25" x14ac:dyDescent="0.2">
      <c r="B1730" s="166"/>
      <c r="D1730" s="138" t="s">
        <v>330</v>
      </c>
      <c r="E1730" s="167" t="s">
        <v>19</v>
      </c>
      <c r="F1730" s="168" t="s">
        <v>333</v>
      </c>
      <c r="H1730" s="169">
        <v>82.62</v>
      </c>
      <c r="I1730" s="170"/>
      <c r="L1730" s="166"/>
      <c r="M1730" s="171"/>
      <c r="T1730" s="172"/>
      <c r="AT1730" s="167" t="s">
        <v>330</v>
      </c>
      <c r="AU1730" s="167" t="s">
        <v>190</v>
      </c>
      <c r="AV1730" s="14" t="s">
        <v>187</v>
      </c>
      <c r="AW1730" s="14" t="s">
        <v>31</v>
      </c>
      <c r="AX1730" s="14" t="s">
        <v>77</v>
      </c>
      <c r="AY1730" s="167" t="s">
        <v>181</v>
      </c>
    </row>
    <row r="1731" spans="2:65" s="1" customFormat="1" ht="16.5" customHeight="1" x14ac:dyDescent="0.2">
      <c r="B1731" s="32"/>
      <c r="C1731" s="125" t="s">
        <v>1239</v>
      </c>
      <c r="D1731" s="125" t="s">
        <v>182</v>
      </c>
      <c r="E1731" s="126" t="s">
        <v>3085</v>
      </c>
      <c r="F1731" s="127" t="s">
        <v>3086</v>
      </c>
      <c r="G1731" s="128" t="s">
        <v>510</v>
      </c>
      <c r="H1731" s="129">
        <v>68.849999999999994</v>
      </c>
      <c r="I1731" s="130"/>
      <c r="J1731" s="131">
        <f>ROUND(I1731*H1731,2)</f>
        <v>0</v>
      </c>
      <c r="K1731" s="127" t="s">
        <v>186</v>
      </c>
      <c r="L1731" s="32"/>
      <c r="M1731" s="132" t="s">
        <v>19</v>
      </c>
      <c r="N1731" s="133" t="s">
        <v>40</v>
      </c>
      <c r="P1731" s="134">
        <f>O1731*H1731</f>
        <v>0</v>
      </c>
      <c r="Q1731" s="134">
        <v>0</v>
      </c>
      <c r="R1731" s="134">
        <f>Q1731*H1731</f>
        <v>0</v>
      </c>
      <c r="S1731" s="134">
        <v>0</v>
      </c>
      <c r="T1731" s="135">
        <f>S1731*H1731</f>
        <v>0</v>
      </c>
      <c r="AR1731" s="136" t="s">
        <v>187</v>
      </c>
      <c r="AT1731" s="136" t="s">
        <v>182</v>
      </c>
      <c r="AU1731" s="136" t="s">
        <v>190</v>
      </c>
      <c r="AY1731" s="17" t="s">
        <v>181</v>
      </c>
      <c r="BE1731" s="137">
        <f>IF(N1731="základní",J1731,0)</f>
        <v>0</v>
      </c>
      <c r="BF1731" s="137">
        <f>IF(N1731="snížená",J1731,0)</f>
        <v>0</v>
      </c>
      <c r="BG1731" s="137">
        <f>IF(N1731="zákl. přenesená",J1731,0)</f>
        <v>0</v>
      </c>
      <c r="BH1731" s="137">
        <f>IF(N1731="sníž. přenesená",J1731,0)</f>
        <v>0</v>
      </c>
      <c r="BI1731" s="137">
        <f>IF(N1731="nulová",J1731,0)</f>
        <v>0</v>
      </c>
      <c r="BJ1731" s="17" t="s">
        <v>77</v>
      </c>
      <c r="BK1731" s="137">
        <f>ROUND(I1731*H1731,2)</f>
        <v>0</v>
      </c>
      <c r="BL1731" s="17" t="s">
        <v>187</v>
      </c>
      <c r="BM1731" s="136" t="s">
        <v>3087</v>
      </c>
    </row>
    <row r="1732" spans="2:65" s="1" customFormat="1" ht="29.25" x14ac:dyDescent="0.2">
      <c r="B1732" s="32"/>
      <c r="D1732" s="138" t="s">
        <v>214</v>
      </c>
      <c r="F1732" s="139" t="s">
        <v>3079</v>
      </c>
      <c r="I1732" s="140"/>
      <c r="L1732" s="32"/>
      <c r="M1732" s="141"/>
      <c r="T1732" s="53"/>
      <c r="AT1732" s="17" t="s">
        <v>214</v>
      </c>
      <c r="AU1732" s="17" t="s">
        <v>190</v>
      </c>
    </row>
    <row r="1733" spans="2:65" s="12" customFormat="1" ht="11.25" x14ac:dyDescent="0.2">
      <c r="B1733" s="153"/>
      <c r="D1733" s="138" t="s">
        <v>330</v>
      </c>
      <c r="E1733" s="154" t="s">
        <v>19</v>
      </c>
      <c r="F1733" s="155" t="s">
        <v>2872</v>
      </c>
      <c r="H1733" s="154" t="s">
        <v>19</v>
      </c>
      <c r="I1733" s="156"/>
      <c r="L1733" s="153"/>
      <c r="M1733" s="157"/>
      <c r="T1733" s="158"/>
      <c r="AT1733" s="154" t="s">
        <v>330</v>
      </c>
      <c r="AU1733" s="154" t="s">
        <v>190</v>
      </c>
      <c r="AV1733" s="12" t="s">
        <v>77</v>
      </c>
      <c r="AW1733" s="12" t="s">
        <v>31</v>
      </c>
      <c r="AX1733" s="12" t="s">
        <v>69</v>
      </c>
      <c r="AY1733" s="154" t="s">
        <v>181</v>
      </c>
    </row>
    <row r="1734" spans="2:65" s="12" customFormat="1" ht="11.25" x14ac:dyDescent="0.2">
      <c r="B1734" s="153"/>
      <c r="D1734" s="138" t="s">
        <v>330</v>
      </c>
      <c r="E1734" s="154" t="s">
        <v>19</v>
      </c>
      <c r="F1734" s="155" t="s">
        <v>2873</v>
      </c>
      <c r="H1734" s="154" t="s">
        <v>19</v>
      </c>
      <c r="I1734" s="156"/>
      <c r="L1734" s="153"/>
      <c r="M1734" s="157"/>
      <c r="T1734" s="158"/>
      <c r="AT1734" s="154" t="s">
        <v>330</v>
      </c>
      <c r="AU1734" s="154" t="s">
        <v>190</v>
      </c>
      <c r="AV1734" s="12" t="s">
        <v>77</v>
      </c>
      <c r="AW1734" s="12" t="s">
        <v>31</v>
      </c>
      <c r="AX1734" s="12" t="s">
        <v>69</v>
      </c>
      <c r="AY1734" s="154" t="s">
        <v>181</v>
      </c>
    </row>
    <row r="1735" spans="2:65" s="13" customFormat="1" ht="11.25" x14ac:dyDescent="0.2">
      <c r="B1735" s="159"/>
      <c r="D1735" s="138" t="s">
        <v>330</v>
      </c>
      <c r="E1735" s="160" t="s">
        <v>19</v>
      </c>
      <c r="F1735" s="161" t="s">
        <v>3081</v>
      </c>
      <c r="H1735" s="162">
        <v>68.849999999999994</v>
      </c>
      <c r="I1735" s="163"/>
      <c r="L1735" s="159"/>
      <c r="M1735" s="164"/>
      <c r="T1735" s="165"/>
      <c r="AT1735" s="160" t="s">
        <v>330</v>
      </c>
      <c r="AU1735" s="160" t="s">
        <v>190</v>
      </c>
      <c r="AV1735" s="13" t="s">
        <v>79</v>
      </c>
      <c r="AW1735" s="13" t="s">
        <v>31</v>
      </c>
      <c r="AX1735" s="13" t="s">
        <v>69</v>
      </c>
      <c r="AY1735" s="160" t="s">
        <v>181</v>
      </c>
    </row>
    <row r="1736" spans="2:65" s="14" customFormat="1" ht="11.25" x14ac:dyDescent="0.2">
      <c r="B1736" s="166"/>
      <c r="D1736" s="138" t="s">
        <v>330</v>
      </c>
      <c r="E1736" s="167" t="s">
        <v>19</v>
      </c>
      <c r="F1736" s="168" t="s">
        <v>333</v>
      </c>
      <c r="H1736" s="169">
        <v>68.849999999999994</v>
      </c>
      <c r="I1736" s="170"/>
      <c r="L1736" s="166"/>
      <c r="M1736" s="171"/>
      <c r="T1736" s="172"/>
      <c r="AT1736" s="167" t="s">
        <v>330</v>
      </c>
      <c r="AU1736" s="167" t="s">
        <v>190</v>
      </c>
      <c r="AV1736" s="14" t="s">
        <v>187</v>
      </c>
      <c r="AW1736" s="14" t="s">
        <v>31</v>
      </c>
      <c r="AX1736" s="14" t="s">
        <v>77</v>
      </c>
      <c r="AY1736" s="167" t="s">
        <v>181</v>
      </c>
    </row>
    <row r="1737" spans="2:65" s="1" customFormat="1" ht="16.5" customHeight="1" x14ac:dyDescent="0.2">
      <c r="B1737" s="32"/>
      <c r="C1737" s="176" t="s">
        <v>3088</v>
      </c>
      <c r="D1737" s="176" t="s">
        <v>1794</v>
      </c>
      <c r="E1737" s="177" t="s">
        <v>2875</v>
      </c>
      <c r="F1737" s="178" t="s">
        <v>2876</v>
      </c>
      <c r="G1737" s="179" t="s">
        <v>510</v>
      </c>
      <c r="H1737" s="180">
        <v>82.62</v>
      </c>
      <c r="I1737" s="181"/>
      <c r="J1737" s="182">
        <f>ROUND(I1737*H1737,2)</f>
        <v>0</v>
      </c>
      <c r="K1737" s="178" t="s">
        <v>186</v>
      </c>
      <c r="L1737" s="183"/>
      <c r="M1737" s="184" t="s">
        <v>19</v>
      </c>
      <c r="N1737" s="185" t="s">
        <v>40</v>
      </c>
      <c r="P1737" s="134">
        <f>O1737*H1737</f>
        <v>0</v>
      </c>
      <c r="Q1737" s="134">
        <v>0</v>
      </c>
      <c r="R1737" s="134">
        <f>Q1737*H1737</f>
        <v>0</v>
      </c>
      <c r="S1737" s="134">
        <v>0</v>
      </c>
      <c r="T1737" s="135">
        <f>S1737*H1737</f>
        <v>0</v>
      </c>
      <c r="AR1737" s="136" t="s">
        <v>196</v>
      </c>
      <c r="AT1737" s="136" t="s">
        <v>1794</v>
      </c>
      <c r="AU1737" s="136" t="s">
        <v>190</v>
      </c>
      <c r="AY1737" s="17" t="s">
        <v>181</v>
      </c>
      <c r="BE1737" s="137">
        <f>IF(N1737="základní",J1737,0)</f>
        <v>0</v>
      </c>
      <c r="BF1737" s="137">
        <f>IF(N1737="snížená",J1737,0)</f>
        <v>0</v>
      </c>
      <c r="BG1737" s="137">
        <f>IF(N1737="zákl. přenesená",J1737,0)</f>
        <v>0</v>
      </c>
      <c r="BH1737" s="137">
        <f>IF(N1737="sníž. přenesená",J1737,0)</f>
        <v>0</v>
      </c>
      <c r="BI1737" s="137">
        <f>IF(N1737="nulová",J1737,0)</f>
        <v>0</v>
      </c>
      <c r="BJ1737" s="17" t="s">
        <v>77</v>
      </c>
      <c r="BK1737" s="137">
        <f>ROUND(I1737*H1737,2)</f>
        <v>0</v>
      </c>
      <c r="BL1737" s="17" t="s">
        <v>187</v>
      </c>
      <c r="BM1737" s="136" t="s">
        <v>3089</v>
      </c>
    </row>
    <row r="1738" spans="2:65" s="1" customFormat="1" ht="29.25" x14ac:dyDescent="0.2">
      <c r="B1738" s="32"/>
      <c r="D1738" s="138" t="s">
        <v>214</v>
      </c>
      <c r="F1738" s="139" t="s">
        <v>3079</v>
      </c>
      <c r="I1738" s="140"/>
      <c r="L1738" s="32"/>
      <c r="M1738" s="141"/>
      <c r="T1738" s="53"/>
      <c r="AT1738" s="17" t="s">
        <v>214</v>
      </c>
      <c r="AU1738" s="17" t="s">
        <v>190</v>
      </c>
    </row>
    <row r="1739" spans="2:65" s="12" customFormat="1" ht="11.25" x14ac:dyDescent="0.2">
      <c r="B1739" s="153"/>
      <c r="D1739" s="138" t="s">
        <v>330</v>
      </c>
      <c r="E1739" s="154" t="s">
        <v>19</v>
      </c>
      <c r="F1739" s="155" t="s">
        <v>2878</v>
      </c>
      <c r="H1739" s="154" t="s">
        <v>19</v>
      </c>
      <c r="I1739" s="156"/>
      <c r="L1739" s="153"/>
      <c r="M1739" s="157"/>
      <c r="T1739" s="158"/>
      <c r="AT1739" s="154" t="s">
        <v>330</v>
      </c>
      <c r="AU1739" s="154" t="s">
        <v>190</v>
      </c>
      <c r="AV1739" s="12" t="s">
        <v>77</v>
      </c>
      <c r="AW1739" s="12" t="s">
        <v>31</v>
      </c>
      <c r="AX1739" s="12" t="s">
        <v>69</v>
      </c>
      <c r="AY1739" s="154" t="s">
        <v>181</v>
      </c>
    </row>
    <row r="1740" spans="2:65" s="13" customFormat="1" ht="11.25" x14ac:dyDescent="0.2">
      <c r="B1740" s="159"/>
      <c r="D1740" s="138" t="s">
        <v>330</v>
      </c>
      <c r="E1740" s="160" t="s">
        <v>19</v>
      </c>
      <c r="F1740" s="161" t="s">
        <v>3084</v>
      </c>
      <c r="H1740" s="162">
        <v>82.62</v>
      </c>
      <c r="I1740" s="163"/>
      <c r="L1740" s="159"/>
      <c r="M1740" s="164"/>
      <c r="T1740" s="165"/>
      <c r="AT1740" s="160" t="s">
        <v>330</v>
      </c>
      <c r="AU1740" s="160" t="s">
        <v>190</v>
      </c>
      <c r="AV1740" s="13" t="s">
        <v>79</v>
      </c>
      <c r="AW1740" s="13" t="s">
        <v>31</v>
      </c>
      <c r="AX1740" s="13" t="s">
        <v>69</v>
      </c>
      <c r="AY1740" s="160" t="s">
        <v>181</v>
      </c>
    </row>
    <row r="1741" spans="2:65" s="14" customFormat="1" ht="11.25" x14ac:dyDescent="0.2">
      <c r="B1741" s="166"/>
      <c r="D1741" s="138" t="s">
        <v>330</v>
      </c>
      <c r="E1741" s="167" t="s">
        <v>19</v>
      </c>
      <c r="F1741" s="168" t="s">
        <v>333</v>
      </c>
      <c r="H1741" s="169">
        <v>82.62</v>
      </c>
      <c r="I1741" s="170"/>
      <c r="L1741" s="166"/>
      <c r="M1741" s="171"/>
      <c r="T1741" s="172"/>
      <c r="AT1741" s="167" t="s">
        <v>330</v>
      </c>
      <c r="AU1741" s="167" t="s">
        <v>190</v>
      </c>
      <c r="AV1741" s="14" t="s">
        <v>187</v>
      </c>
      <c r="AW1741" s="14" t="s">
        <v>31</v>
      </c>
      <c r="AX1741" s="14" t="s">
        <v>77</v>
      </c>
      <c r="AY1741" s="167" t="s">
        <v>181</v>
      </c>
    </row>
    <row r="1742" spans="2:65" s="1" customFormat="1" ht="24.2" customHeight="1" x14ac:dyDescent="0.2">
      <c r="B1742" s="32"/>
      <c r="C1742" s="125" t="s">
        <v>1244</v>
      </c>
      <c r="D1742" s="125" t="s">
        <v>182</v>
      </c>
      <c r="E1742" s="126" t="s">
        <v>3020</v>
      </c>
      <c r="F1742" s="127" t="s">
        <v>3021</v>
      </c>
      <c r="G1742" s="128" t="s">
        <v>510</v>
      </c>
      <c r="H1742" s="129">
        <v>123.93</v>
      </c>
      <c r="I1742" s="130"/>
      <c r="J1742" s="131">
        <f>ROUND(I1742*H1742,2)</f>
        <v>0</v>
      </c>
      <c r="K1742" s="127" t="s">
        <v>327</v>
      </c>
      <c r="L1742" s="32"/>
      <c r="M1742" s="132" t="s">
        <v>19</v>
      </c>
      <c r="N1742" s="133" t="s">
        <v>40</v>
      </c>
      <c r="P1742" s="134">
        <f>O1742*H1742</f>
        <v>0</v>
      </c>
      <c r="Q1742" s="134">
        <v>0</v>
      </c>
      <c r="R1742" s="134">
        <f>Q1742*H1742</f>
        <v>0</v>
      </c>
      <c r="S1742" s="134">
        <v>0</v>
      </c>
      <c r="T1742" s="135">
        <f>S1742*H1742</f>
        <v>0</v>
      </c>
      <c r="AR1742" s="136" t="s">
        <v>187</v>
      </c>
      <c r="AT1742" s="136" t="s">
        <v>182</v>
      </c>
      <c r="AU1742" s="136" t="s">
        <v>190</v>
      </c>
      <c r="AY1742" s="17" t="s">
        <v>181</v>
      </c>
      <c r="BE1742" s="137">
        <f>IF(N1742="základní",J1742,0)</f>
        <v>0</v>
      </c>
      <c r="BF1742" s="137">
        <f>IF(N1742="snížená",J1742,0)</f>
        <v>0</v>
      </c>
      <c r="BG1742" s="137">
        <f>IF(N1742="zákl. přenesená",J1742,0)</f>
        <v>0</v>
      </c>
      <c r="BH1742" s="137">
        <f>IF(N1742="sníž. přenesená",J1742,0)</f>
        <v>0</v>
      </c>
      <c r="BI1742" s="137">
        <f>IF(N1742="nulová",J1742,0)</f>
        <v>0</v>
      </c>
      <c r="BJ1742" s="17" t="s">
        <v>77</v>
      </c>
      <c r="BK1742" s="137">
        <f>ROUND(I1742*H1742,2)</f>
        <v>0</v>
      </c>
      <c r="BL1742" s="17" t="s">
        <v>187</v>
      </c>
      <c r="BM1742" s="136" t="s">
        <v>3090</v>
      </c>
    </row>
    <row r="1743" spans="2:65" s="1" customFormat="1" ht="11.25" x14ac:dyDescent="0.2">
      <c r="B1743" s="32"/>
      <c r="D1743" s="151" t="s">
        <v>328</v>
      </c>
      <c r="F1743" s="152" t="s">
        <v>3023</v>
      </c>
      <c r="I1743" s="140"/>
      <c r="L1743" s="32"/>
      <c r="M1743" s="141"/>
      <c r="T1743" s="53"/>
      <c r="AT1743" s="17" t="s">
        <v>328</v>
      </c>
      <c r="AU1743" s="17" t="s">
        <v>190</v>
      </c>
    </row>
    <row r="1744" spans="2:65" s="12" customFormat="1" ht="11.25" x14ac:dyDescent="0.2">
      <c r="B1744" s="153"/>
      <c r="D1744" s="138" t="s">
        <v>330</v>
      </c>
      <c r="E1744" s="154" t="s">
        <v>19</v>
      </c>
      <c r="F1744" s="155" t="s">
        <v>3091</v>
      </c>
      <c r="H1744" s="154" t="s">
        <v>19</v>
      </c>
      <c r="I1744" s="156"/>
      <c r="L1744" s="153"/>
      <c r="M1744" s="157"/>
      <c r="T1744" s="158"/>
      <c r="AT1744" s="154" t="s">
        <v>330</v>
      </c>
      <c r="AU1744" s="154" t="s">
        <v>190</v>
      </c>
      <c r="AV1744" s="12" t="s">
        <v>77</v>
      </c>
      <c r="AW1744" s="12" t="s">
        <v>31</v>
      </c>
      <c r="AX1744" s="12" t="s">
        <v>69</v>
      </c>
      <c r="AY1744" s="154" t="s">
        <v>181</v>
      </c>
    </row>
    <row r="1745" spans="2:65" s="12" customFormat="1" ht="22.5" x14ac:dyDescent="0.2">
      <c r="B1745" s="153"/>
      <c r="D1745" s="138" t="s">
        <v>330</v>
      </c>
      <c r="E1745" s="154" t="s">
        <v>19</v>
      </c>
      <c r="F1745" s="155" t="s">
        <v>3092</v>
      </c>
      <c r="H1745" s="154" t="s">
        <v>19</v>
      </c>
      <c r="I1745" s="156"/>
      <c r="L1745" s="153"/>
      <c r="M1745" s="157"/>
      <c r="T1745" s="158"/>
      <c r="AT1745" s="154" t="s">
        <v>330</v>
      </c>
      <c r="AU1745" s="154" t="s">
        <v>190</v>
      </c>
      <c r="AV1745" s="12" t="s">
        <v>77</v>
      </c>
      <c r="AW1745" s="12" t="s">
        <v>31</v>
      </c>
      <c r="AX1745" s="12" t="s">
        <v>69</v>
      </c>
      <c r="AY1745" s="154" t="s">
        <v>181</v>
      </c>
    </row>
    <row r="1746" spans="2:65" s="13" customFormat="1" ht="11.25" x14ac:dyDescent="0.2">
      <c r="B1746" s="159"/>
      <c r="D1746" s="138" t="s">
        <v>330</v>
      </c>
      <c r="E1746" s="160" t="s">
        <v>19</v>
      </c>
      <c r="F1746" s="161" t="s">
        <v>3093</v>
      </c>
      <c r="H1746" s="162">
        <v>123.93</v>
      </c>
      <c r="I1746" s="163"/>
      <c r="L1746" s="159"/>
      <c r="M1746" s="164"/>
      <c r="T1746" s="165"/>
      <c r="AT1746" s="160" t="s">
        <v>330</v>
      </c>
      <c r="AU1746" s="160" t="s">
        <v>190</v>
      </c>
      <c r="AV1746" s="13" t="s">
        <v>79</v>
      </c>
      <c r="AW1746" s="13" t="s">
        <v>31</v>
      </c>
      <c r="AX1746" s="13" t="s">
        <v>69</v>
      </c>
      <c r="AY1746" s="160" t="s">
        <v>181</v>
      </c>
    </row>
    <row r="1747" spans="2:65" s="14" customFormat="1" ht="11.25" x14ac:dyDescent="0.2">
      <c r="B1747" s="166"/>
      <c r="D1747" s="138" t="s">
        <v>330</v>
      </c>
      <c r="E1747" s="167" t="s">
        <v>19</v>
      </c>
      <c r="F1747" s="168" t="s">
        <v>333</v>
      </c>
      <c r="H1747" s="169">
        <v>123.93</v>
      </c>
      <c r="I1747" s="170"/>
      <c r="L1747" s="166"/>
      <c r="M1747" s="171"/>
      <c r="T1747" s="172"/>
      <c r="AT1747" s="167" t="s">
        <v>330</v>
      </c>
      <c r="AU1747" s="167" t="s">
        <v>190</v>
      </c>
      <c r="AV1747" s="14" t="s">
        <v>187</v>
      </c>
      <c r="AW1747" s="14" t="s">
        <v>31</v>
      </c>
      <c r="AX1747" s="14" t="s">
        <v>77</v>
      </c>
      <c r="AY1747" s="167" t="s">
        <v>181</v>
      </c>
    </row>
    <row r="1748" spans="2:65" s="1" customFormat="1" ht="16.5" customHeight="1" x14ac:dyDescent="0.2">
      <c r="B1748" s="32"/>
      <c r="C1748" s="176" t="s">
        <v>3094</v>
      </c>
      <c r="D1748" s="176" t="s">
        <v>1794</v>
      </c>
      <c r="E1748" s="177" t="s">
        <v>3095</v>
      </c>
      <c r="F1748" s="178" t="s">
        <v>3096</v>
      </c>
      <c r="G1748" s="179" t="s">
        <v>510</v>
      </c>
      <c r="H1748" s="180">
        <v>136.32300000000001</v>
      </c>
      <c r="I1748" s="181"/>
      <c r="J1748" s="182">
        <f>ROUND(I1748*H1748,2)</f>
        <v>0</v>
      </c>
      <c r="K1748" s="178" t="s">
        <v>327</v>
      </c>
      <c r="L1748" s="183"/>
      <c r="M1748" s="184" t="s">
        <v>19</v>
      </c>
      <c r="N1748" s="185" t="s">
        <v>40</v>
      </c>
      <c r="P1748" s="134">
        <f>O1748*H1748</f>
        <v>0</v>
      </c>
      <c r="Q1748" s="134">
        <v>0</v>
      </c>
      <c r="R1748" s="134">
        <f>Q1748*H1748</f>
        <v>0</v>
      </c>
      <c r="S1748" s="134">
        <v>0</v>
      </c>
      <c r="T1748" s="135">
        <f>S1748*H1748</f>
        <v>0</v>
      </c>
      <c r="AR1748" s="136" t="s">
        <v>196</v>
      </c>
      <c r="AT1748" s="136" t="s">
        <v>1794</v>
      </c>
      <c r="AU1748" s="136" t="s">
        <v>190</v>
      </c>
      <c r="AY1748" s="17" t="s">
        <v>181</v>
      </c>
      <c r="BE1748" s="137">
        <f>IF(N1748="základní",J1748,0)</f>
        <v>0</v>
      </c>
      <c r="BF1748" s="137">
        <f>IF(N1748="snížená",J1748,0)</f>
        <v>0</v>
      </c>
      <c r="BG1748" s="137">
        <f>IF(N1748="zákl. přenesená",J1748,0)</f>
        <v>0</v>
      </c>
      <c r="BH1748" s="137">
        <f>IF(N1748="sníž. přenesená",J1748,0)</f>
        <v>0</v>
      </c>
      <c r="BI1748" s="137">
        <f>IF(N1748="nulová",J1748,0)</f>
        <v>0</v>
      </c>
      <c r="BJ1748" s="17" t="s">
        <v>77</v>
      </c>
      <c r="BK1748" s="137">
        <f>ROUND(I1748*H1748,2)</f>
        <v>0</v>
      </c>
      <c r="BL1748" s="17" t="s">
        <v>187</v>
      </c>
      <c r="BM1748" s="136" t="s">
        <v>3097</v>
      </c>
    </row>
    <row r="1749" spans="2:65" s="12" customFormat="1" ht="11.25" x14ac:dyDescent="0.2">
      <c r="B1749" s="153"/>
      <c r="D1749" s="138" t="s">
        <v>330</v>
      </c>
      <c r="E1749" s="154" t="s">
        <v>19</v>
      </c>
      <c r="F1749" s="155" t="s">
        <v>3098</v>
      </c>
      <c r="H1749" s="154" t="s">
        <v>19</v>
      </c>
      <c r="I1749" s="156"/>
      <c r="L1749" s="153"/>
      <c r="M1749" s="157"/>
      <c r="T1749" s="158"/>
      <c r="AT1749" s="154" t="s">
        <v>330</v>
      </c>
      <c r="AU1749" s="154" t="s">
        <v>190</v>
      </c>
      <c r="AV1749" s="12" t="s">
        <v>77</v>
      </c>
      <c r="AW1749" s="12" t="s">
        <v>31</v>
      </c>
      <c r="AX1749" s="12" t="s">
        <v>69</v>
      </c>
      <c r="AY1749" s="154" t="s">
        <v>181</v>
      </c>
    </row>
    <row r="1750" spans="2:65" s="13" customFormat="1" ht="11.25" x14ac:dyDescent="0.2">
      <c r="B1750" s="159"/>
      <c r="D1750" s="138" t="s">
        <v>330</v>
      </c>
      <c r="E1750" s="160" t="s">
        <v>19</v>
      </c>
      <c r="F1750" s="161" t="s">
        <v>3099</v>
      </c>
      <c r="H1750" s="162">
        <v>136.32300000000001</v>
      </c>
      <c r="I1750" s="163"/>
      <c r="L1750" s="159"/>
      <c r="M1750" s="164"/>
      <c r="T1750" s="165"/>
      <c r="AT1750" s="160" t="s">
        <v>330</v>
      </c>
      <c r="AU1750" s="160" t="s">
        <v>190</v>
      </c>
      <c r="AV1750" s="13" t="s">
        <v>79</v>
      </c>
      <c r="AW1750" s="13" t="s">
        <v>31</v>
      </c>
      <c r="AX1750" s="13" t="s">
        <v>69</v>
      </c>
      <c r="AY1750" s="160" t="s">
        <v>181</v>
      </c>
    </row>
    <row r="1751" spans="2:65" s="14" customFormat="1" ht="11.25" x14ac:dyDescent="0.2">
      <c r="B1751" s="166"/>
      <c r="D1751" s="138" t="s">
        <v>330</v>
      </c>
      <c r="E1751" s="167" t="s">
        <v>19</v>
      </c>
      <c r="F1751" s="168" t="s">
        <v>333</v>
      </c>
      <c r="H1751" s="169">
        <v>136.32300000000001</v>
      </c>
      <c r="I1751" s="170"/>
      <c r="L1751" s="166"/>
      <c r="M1751" s="171"/>
      <c r="T1751" s="172"/>
      <c r="AT1751" s="167" t="s">
        <v>330</v>
      </c>
      <c r="AU1751" s="167" t="s">
        <v>190</v>
      </c>
      <c r="AV1751" s="14" t="s">
        <v>187</v>
      </c>
      <c r="AW1751" s="14" t="s">
        <v>31</v>
      </c>
      <c r="AX1751" s="14" t="s">
        <v>77</v>
      </c>
      <c r="AY1751" s="167" t="s">
        <v>181</v>
      </c>
    </row>
    <row r="1752" spans="2:65" s="1" customFormat="1" ht="16.5" customHeight="1" x14ac:dyDescent="0.2">
      <c r="B1752" s="32"/>
      <c r="C1752" s="125" t="s">
        <v>1250</v>
      </c>
      <c r="D1752" s="125" t="s">
        <v>182</v>
      </c>
      <c r="E1752" s="126" t="s">
        <v>3076</v>
      </c>
      <c r="F1752" s="127" t="s">
        <v>3077</v>
      </c>
      <c r="G1752" s="128" t="s">
        <v>510</v>
      </c>
      <c r="H1752" s="129">
        <v>41.31</v>
      </c>
      <c r="I1752" s="130"/>
      <c r="J1752" s="131">
        <f>ROUND(I1752*H1752,2)</f>
        <v>0</v>
      </c>
      <c r="K1752" s="127" t="s">
        <v>186</v>
      </c>
      <c r="L1752" s="32"/>
      <c r="M1752" s="132" t="s">
        <v>19</v>
      </c>
      <c r="N1752" s="133" t="s">
        <v>40</v>
      </c>
      <c r="P1752" s="134">
        <f>O1752*H1752</f>
        <v>0</v>
      </c>
      <c r="Q1752" s="134">
        <v>0</v>
      </c>
      <c r="R1752" s="134">
        <f>Q1752*H1752</f>
        <v>0</v>
      </c>
      <c r="S1752" s="134">
        <v>0</v>
      </c>
      <c r="T1752" s="135">
        <f>S1752*H1752</f>
        <v>0</v>
      </c>
      <c r="AR1752" s="136" t="s">
        <v>187</v>
      </c>
      <c r="AT1752" s="136" t="s">
        <v>182</v>
      </c>
      <c r="AU1752" s="136" t="s">
        <v>190</v>
      </c>
      <c r="AY1752" s="17" t="s">
        <v>181</v>
      </c>
      <c r="BE1752" s="137">
        <f>IF(N1752="základní",J1752,0)</f>
        <v>0</v>
      </c>
      <c r="BF1752" s="137">
        <f>IF(N1752="snížená",J1752,0)</f>
        <v>0</v>
      </c>
      <c r="BG1752" s="137">
        <f>IF(N1752="zákl. přenesená",J1752,0)</f>
        <v>0</v>
      </c>
      <c r="BH1752" s="137">
        <f>IF(N1752="sníž. přenesená",J1752,0)</f>
        <v>0</v>
      </c>
      <c r="BI1752" s="137">
        <f>IF(N1752="nulová",J1752,0)</f>
        <v>0</v>
      </c>
      <c r="BJ1752" s="17" t="s">
        <v>77</v>
      </c>
      <c r="BK1752" s="137">
        <f>ROUND(I1752*H1752,2)</f>
        <v>0</v>
      </c>
      <c r="BL1752" s="17" t="s">
        <v>187</v>
      </c>
      <c r="BM1752" s="136" t="s">
        <v>3100</v>
      </c>
    </row>
    <row r="1753" spans="2:65" s="1" customFormat="1" ht="29.25" x14ac:dyDescent="0.2">
      <c r="B1753" s="32"/>
      <c r="D1753" s="138" t="s">
        <v>214</v>
      </c>
      <c r="F1753" s="139" t="s">
        <v>3079</v>
      </c>
      <c r="I1753" s="140"/>
      <c r="L1753" s="32"/>
      <c r="M1753" s="141"/>
      <c r="T1753" s="53"/>
      <c r="AT1753" s="17" t="s">
        <v>214</v>
      </c>
      <c r="AU1753" s="17" t="s">
        <v>190</v>
      </c>
    </row>
    <row r="1754" spans="2:65" s="12" customFormat="1" ht="11.25" x14ac:dyDescent="0.2">
      <c r="B1754" s="153"/>
      <c r="D1754" s="138" t="s">
        <v>330</v>
      </c>
      <c r="E1754" s="154" t="s">
        <v>19</v>
      </c>
      <c r="F1754" s="155" t="s">
        <v>2863</v>
      </c>
      <c r="H1754" s="154" t="s">
        <v>19</v>
      </c>
      <c r="I1754" s="156"/>
      <c r="L1754" s="153"/>
      <c r="M1754" s="157"/>
      <c r="T1754" s="158"/>
      <c r="AT1754" s="154" t="s">
        <v>330</v>
      </c>
      <c r="AU1754" s="154" t="s">
        <v>190</v>
      </c>
      <c r="AV1754" s="12" t="s">
        <v>77</v>
      </c>
      <c r="AW1754" s="12" t="s">
        <v>31</v>
      </c>
      <c r="AX1754" s="12" t="s">
        <v>69</v>
      </c>
      <c r="AY1754" s="154" t="s">
        <v>181</v>
      </c>
    </row>
    <row r="1755" spans="2:65" s="12" customFormat="1" ht="11.25" x14ac:dyDescent="0.2">
      <c r="B1755" s="153"/>
      <c r="D1755" s="138" t="s">
        <v>330</v>
      </c>
      <c r="E1755" s="154" t="s">
        <v>19</v>
      </c>
      <c r="F1755" s="155" t="s">
        <v>2904</v>
      </c>
      <c r="H1755" s="154" t="s">
        <v>19</v>
      </c>
      <c r="I1755" s="156"/>
      <c r="L1755" s="153"/>
      <c r="M1755" s="157"/>
      <c r="T1755" s="158"/>
      <c r="AT1755" s="154" t="s">
        <v>330</v>
      </c>
      <c r="AU1755" s="154" t="s">
        <v>190</v>
      </c>
      <c r="AV1755" s="12" t="s">
        <v>77</v>
      </c>
      <c r="AW1755" s="12" t="s">
        <v>31</v>
      </c>
      <c r="AX1755" s="12" t="s">
        <v>69</v>
      </c>
      <c r="AY1755" s="154" t="s">
        <v>181</v>
      </c>
    </row>
    <row r="1756" spans="2:65" s="13" customFormat="1" ht="11.25" x14ac:dyDescent="0.2">
      <c r="B1756" s="159"/>
      <c r="D1756" s="138" t="s">
        <v>330</v>
      </c>
      <c r="E1756" s="160" t="s">
        <v>19</v>
      </c>
      <c r="F1756" s="161" t="s">
        <v>3101</v>
      </c>
      <c r="H1756" s="162">
        <v>41.31</v>
      </c>
      <c r="I1756" s="163"/>
      <c r="L1756" s="159"/>
      <c r="M1756" s="164"/>
      <c r="T1756" s="165"/>
      <c r="AT1756" s="160" t="s">
        <v>330</v>
      </c>
      <c r="AU1756" s="160" t="s">
        <v>190</v>
      </c>
      <c r="AV1756" s="13" t="s">
        <v>79</v>
      </c>
      <c r="AW1756" s="13" t="s">
        <v>31</v>
      </c>
      <c r="AX1756" s="13" t="s">
        <v>69</v>
      </c>
      <c r="AY1756" s="160" t="s">
        <v>181</v>
      </c>
    </row>
    <row r="1757" spans="2:65" s="14" customFormat="1" ht="11.25" x14ac:dyDescent="0.2">
      <c r="B1757" s="166"/>
      <c r="D1757" s="138" t="s">
        <v>330</v>
      </c>
      <c r="E1757" s="167" t="s">
        <v>19</v>
      </c>
      <c r="F1757" s="168" t="s">
        <v>333</v>
      </c>
      <c r="H1757" s="169">
        <v>41.31</v>
      </c>
      <c r="I1757" s="170"/>
      <c r="L1757" s="166"/>
      <c r="M1757" s="171"/>
      <c r="T1757" s="172"/>
      <c r="AT1757" s="167" t="s">
        <v>330</v>
      </c>
      <c r="AU1757" s="167" t="s">
        <v>190</v>
      </c>
      <c r="AV1757" s="14" t="s">
        <v>187</v>
      </c>
      <c r="AW1757" s="14" t="s">
        <v>31</v>
      </c>
      <c r="AX1757" s="14" t="s">
        <v>77</v>
      </c>
      <c r="AY1757" s="167" t="s">
        <v>181</v>
      </c>
    </row>
    <row r="1758" spans="2:65" s="1" customFormat="1" ht="16.5" customHeight="1" x14ac:dyDescent="0.2">
      <c r="B1758" s="32"/>
      <c r="C1758" s="176" t="s">
        <v>3102</v>
      </c>
      <c r="D1758" s="176" t="s">
        <v>1794</v>
      </c>
      <c r="E1758" s="177" t="s">
        <v>3103</v>
      </c>
      <c r="F1758" s="178" t="s">
        <v>3104</v>
      </c>
      <c r="G1758" s="179" t="s">
        <v>510</v>
      </c>
      <c r="H1758" s="180">
        <v>49.572000000000003</v>
      </c>
      <c r="I1758" s="181"/>
      <c r="J1758" s="182">
        <f>ROUND(I1758*H1758,2)</f>
        <v>0</v>
      </c>
      <c r="K1758" s="178" t="s">
        <v>186</v>
      </c>
      <c r="L1758" s="183"/>
      <c r="M1758" s="184" t="s">
        <v>19</v>
      </c>
      <c r="N1758" s="185" t="s">
        <v>40</v>
      </c>
      <c r="P1758" s="134">
        <f>O1758*H1758</f>
        <v>0</v>
      </c>
      <c r="Q1758" s="134">
        <v>0</v>
      </c>
      <c r="R1758" s="134">
        <f>Q1758*H1758</f>
        <v>0</v>
      </c>
      <c r="S1758" s="134">
        <v>0</v>
      </c>
      <c r="T1758" s="135">
        <f>S1758*H1758</f>
        <v>0</v>
      </c>
      <c r="AR1758" s="136" t="s">
        <v>196</v>
      </c>
      <c r="AT1758" s="136" t="s">
        <v>1794</v>
      </c>
      <c r="AU1758" s="136" t="s">
        <v>190</v>
      </c>
      <c r="AY1758" s="17" t="s">
        <v>181</v>
      </c>
      <c r="BE1758" s="137">
        <f>IF(N1758="základní",J1758,0)</f>
        <v>0</v>
      </c>
      <c r="BF1758" s="137">
        <f>IF(N1758="snížená",J1758,0)</f>
        <v>0</v>
      </c>
      <c r="BG1758" s="137">
        <f>IF(N1758="zákl. přenesená",J1758,0)</f>
        <v>0</v>
      </c>
      <c r="BH1758" s="137">
        <f>IF(N1758="sníž. přenesená",J1758,0)</f>
        <v>0</v>
      </c>
      <c r="BI1758" s="137">
        <f>IF(N1758="nulová",J1758,0)</f>
        <v>0</v>
      </c>
      <c r="BJ1758" s="17" t="s">
        <v>77</v>
      </c>
      <c r="BK1758" s="137">
        <f>ROUND(I1758*H1758,2)</f>
        <v>0</v>
      </c>
      <c r="BL1758" s="17" t="s">
        <v>187</v>
      </c>
      <c r="BM1758" s="136" t="s">
        <v>3105</v>
      </c>
    </row>
    <row r="1759" spans="2:65" s="1" customFormat="1" ht="29.25" x14ac:dyDescent="0.2">
      <c r="B1759" s="32"/>
      <c r="D1759" s="138" t="s">
        <v>214</v>
      </c>
      <c r="F1759" s="139" t="s">
        <v>3079</v>
      </c>
      <c r="I1759" s="140"/>
      <c r="L1759" s="32"/>
      <c r="M1759" s="141"/>
      <c r="T1759" s="53"/>
      <c r="AT1759" s="17" t="s">
        <v>214</v>
      </c>
      <c r="AU1759" s="17" t="s">
        <v>190</v>
      </c>
    </row>
    <row r="1760" spans="2:65" s="12" customFormat="1" ht="11.25" x14ac:dyDescent="0.2">
      <c r="B1760" s="153"/>
      <c r="D1760" s="138" t="s">
        <v>330</v>
      </c>
      <c r="E1760" s="154" t="s">
        <v>19</v>
      </c>
      <c r="F1760" s="155" t="s">
        <v>2908</v>
      </c>
      <c r="H1760" s="154" t="s">
        <v>19</v>
      </c>
      <c r="I1760" s="156"/>
      <c r="L1760" s="153"/>
      <c r="M1760" s="157"/>
      <c r="T1760" s="158"/>
      <c r="AT1760" s="154" t="s">
        <v>330</v>
      </c>
      <c r="AU1760" s="154" t="s">
        <v>190</v>
      </c>
      <c r="AV1760" s="12" t="s">
        <v>77</v>
      </c>
      <c r="AW1760" s="12" t="s">
        <v>31</v>
      </c>
      <c r="AX1760" s="12" t="s">
        <v>69</v>
      </c>
      <c r="AY1760" s="154" t="s">
        <v>181</v>
      </c>
    </row>
    <row r="1761" spans="2:65" s="13" customFormat="1" ht="11.25" x14ac:dyDescent="0.2">
      <c r="B1761" s="159"/>
      <c r="D1761" s="138" t="s">
        <v>330</v>
      </c>
      <c r="E1761" s="160" t="s">
        <v>19</v>
      </c>
      <c r="F1761" s="161" t="s">
        <v>3106</v>
      </c>
      <c r="H1761" s="162">
        <v>49.572000000000003</v>
      </c>
      <c r="I1761" s="163"/>
      <c r="L1761" s="159"/>
      <c r="M1761" s="164"/>
      <c r="T1761" s="165"/>
      <c r="AT1761" s="160" t="s">
        <v>330</v>
      </c>
      <c r="AU1761" s="160" t="s">
        <v>190</v>
      </c>
      <c r="AV1761" s="13" t="s">
        <v>79</v>
      </c>
      <c r="AW1761" s="13" t="s">
        <v>31</v>
      </c>
      <c r="AX1761" s="13" t="s">
        <v>69</v>
      </c>
      <c r="AY1761" s="160" t="s">
        <v>181</v>
      </c>
    </row>
    <row r="1762" spans="2:65" s="14" customFormat="1" ht="11.25" x14ac:dyDescent="0.2">
      <c r="B1762" s="166"/>
      <c r="D1762" s="138" t="s">
        <v>330</v>
      </c>
      <c r="E1762" s="167" t="s">
        <v>19</v>
      </c>
      <c r="F1762" s="168" t="s">
        <v>333</v>
      </c>
      <c r="H1762" s="169">
        <v>49.572000000000003</v>
      </c>
      <c r="I1762" s="170"/>
      <c r="L1762" s="166"/>
      <c r="M1762" s="171"/>
      <c r="T1762" s="172"/>
      <c r="AT1762" s="167" t="s">
        <v>330</v>
      </c>
      <c r="AU1762" s="167" t="s">
        <v>190</v>
      </c>
      <c r="AV1762" s="14" t="s">
        <v>187</v>
      </c>
      <c r="AW1762" s="14" t="s">
        <v>31</v>
      </c>
      <c r="AX1762" s="14" t="s">
        <v>77</v>
      </c>
      <c r="AY1762" s="167" t="s">
        <v>181</v>
      </c>
    </row>
    <row r="1763" spans="2:65" s="1" customFormat="1" ht="21.75" customHeight="1" x14ac:dyDescent="0.2">
      <c r="B1763" s="32"/>
      <c r="C1763" s="125" t="s">
        <v>1255</v>
      </c>
      <c r="D1763" s="125" t="s">
        <v>182</v>
      </c>
      <c r="E1763" s="126" t="s">
        <v>3107</v>
      </c>
      <c r="F1763" s="127" t="s">
        <v>3108</v>
      </c>
      <c r="G1763" s="128" t="s">
        <v>510</v>
      </c>
      <c r="H1763" s="129">
        <v>41.31</v>
      </c>
      <c r="I1763" s="130"/>
      <c r="J1763" s="131">
        <f>ROUND(I1763*H1763,2)</f>
        <v>0</v>
      </c>
      <c r="K1763" s="127" t="s">
        <v>186</v>
      </c>
      <c r="L1763" s="32"/>
      <c r="M1763" s="132" t="s">
        <v>19</v>
      </c>
      <c r="N1763" s="133" t="s">
        <v>40</v>
      </c>
      <c r="P1763" s="134">
        <f>O1763*H1763</f>
        <v>0</v>
      </c>
      <c r="Q1763" s="134">
        <v>0</v>
      </c>
      <c r="R1763" s="134">
        <f>Q1763*H1763</f>
        <v>0</v>
      </c>
      <c r="S1763" s="134">
        <v>0</v>
      </c>
      <c r="T1763" s="135">
        <f>S1763*H1763</f>
        <v>0</v>
      </c>
      <c r="AR1763" s="136" t="s">
        <v>187</v>
      </c>
      <c r="AT1763" s="136" t="s">
        <v>182</v>
      </c>
      <c r="AU1763" s="136" t="s">
        <v>190</v>
      </c>
      <c r="AY1763" s="17" t="s">
        <v>181</v>
      </c>
      <c r="BE1763" s="137">
        <f>IF(N1763="základní",J1763,0)</f>
        <v>0</v>
      </c>
      <c r="BF1763" s="137">
        <f>IF(N1763="snížená",J1763,0)</f>
        <v>0</v>
      </c>
      <c r="BG1763" s="137">
        <f>IF(N1763="zákl. přenesená",J1763,0)</f>
        <v>0</v>
      </c>
      <c r="BH1763" s="137">
        <f>IF(N1763="sníž. přenesená",J1763,0)</f>
        <v>0</v>
      </c>
      <c r="BI1763" s="137">
        <f>IF(N1763="nulová",J1763,0)</f>
        <v>0</v>
      </c>
      <c r="BJ1763" s="17" t="s">
        <v>77</v>
      </c>
      <c r="BK1763" s="137">
        <f>ROUND(I1763*H1763,2)</f>
        <v>0</v>
      </c>
      <c r="BL1763" s="17" t="s">
        <v>187</v>
      </c>
      <c r="BM1763" s="136" t="s">
        <v>3109</v>
      </c>
    </row>
    <row r="1764" spans="2:65" s="12" customFormat="1" ht="11.25" x14ac:dyDescent="0.2">
      <c r="B1764" s="153"/>
      <c r="D1764" s="138" t="s">
        <v>330</v>
      </c>
      <c r="E1764" s="154" t="s">
        <v>19</v>
      </c>
      <c r="F1764" s="155" t="s">
        <v>2913</v>
      </c>
      <c r="H1764" s="154" t="s">
        <v>19</v>
      </c>
      <c r="I1764" s="156"/>
      <c r="L1764" s="153"/>
      <c r="M1764" s="157"/>
      <c r="T1764" s="158"/>
      <c r="AT1764" s="154" t="s">
        <v>330</v>
      </c>
      <c r="AU1764" s="154" t="s">
        <v>190</v>
      </c>
      <c r="AV1764" s="12" t="s">
        <v>77</v>
      </c>
      <c r="AW1764" s="12" t="s">
        <v>31</v>
      </c>
      <c r="AX1764" s="12" t="s">
        <v>69</v>
      </c>
      <c r="AY1764" s="154" t="s">
        <v>181</v>
      </c>
    </row>
    <row r="1765" spans="2:65" s="12" customFormat="1" ht="11.25" x14ac:dyDescent="0.2">
      <c r="B1765" s="153"/>
      <c r="D1765" s="138" t="s">
        <v>330</v>
      </c>
      <c r="E1765" s="154" t="s">
        <v>19</v>
      </c>
      <c r="F1765" s="155" t="s">
        <v>2914</v>
      </c>
      <c r="H1765" s="154" t="s">
        <v>19</v>
      </c>
      <c r="I1765" s="156"/>
      <c r="L1765" s="153"/>
      <c r="M1765" s="157"/>
      <c r="T1765" s="158"/>
      <c r="AT1765" s="154" t="s">
        <v>330</v>
      </c>
      <c r="AU1765" s="154" t="s">
        <v>190</v>
      </c>
      <c r="AV1765" s="12" t="s">
        <v>77</v>
      </c>
      <c r="AW1765" s="12" t="s">
        <v>31</v>
      </c>
      <c r="AX1765" s="12" t="s">
        <v>69</v>
      </c>
      <c r="AY1765" s="154" t="s">
        <v>181</v>
      </c>
    </row>
    <row r="1766" spans="2:65" s="13" customFormat="1" ht="11.25" x14ac:dyDescent="0.2">
      <c r="B1766" s="159"/>
      <c r="D1766" s="138" t="s">
        <v>330</v>
      </c>
      <c r="E1766" s="160" t="s">
        <v>19</v>
      </c>
      <c r="F1766" s="161" t="s">
        <v>3101</v>
      </c>
      <c r="H1766" s="162">
        <v>41.31</v>
      </c>
      <c r="I1766" s="163"/>
      <c r="L1766" s="159"/>
      <c r="M1766" s="164"/>
      <c r="T1766" s="165"/>
      <c r="AT1766" s="160" t="s">
        <v>330</v>
      </c>
      <c r="AU1766" s="160" t="s">
        <v>190</v>
      </c>
      <c r="AV1766" s="13" t="s">
        <v>79</v>
      </c>
      <c r="AW1766" s="13" t="s">
        <v>31</v>
      </c>
      <c r="AX1766" s="13" t="s">
        <v>69</v>
      </c>
      <c r="AY1766" s="160" t="s">
        <v>181</v>
      </c>
    </row>
    <row r="1767" spans="2:65" s="14" customFormat="1" ht="11.25" x14ac:dyDescent="0.2">
      <c r="B1767" s="166"/>
      <c r="D1767" s="138" t="s">
        <v>330</v>
      </c>
      <c r="E1767" s="167" t="s">
        <v>19</v>
      </c>
      <c r="F1767" s="168" t="s">
        <v>333</v>
      </c>
      <c r="H1767" s="169">
        <v>41.31</v>
      </c>
      <c r="I1767" s="170"/>
      <c r="L1767" s="166"/>
      <c r="M1767" s="171"/>
      <c r="T1767" s="172"/>
      <c r="AT1767" s="167" t="s">
        <v>330</v>
      </c>
      <c r="AU1767" s="167" t="s">
        <v>190</v>
      </c>
      <c r="AV1767" s="14" t="s">
        <v>187</v>
      </c>
      <c r="AW1767" s="14" t="s">
        <v>31</v>
      </c>
      <c r="AX1767" s="14" t="s">
        <v>77</v>
      </c>
      <c r="AY1767" s="167" t="s">
        <v>181</v>
      </c>
    </row>
    <row r="1768" spans="2:65" s="1" customFormat="1" ht="16.5" customHeight="1" x14ac:dyDescent="0.2">
      <c r="B1768" s="32"/>
      <c r="C1768" s="176" t="s">
        <v>3110</v>
      </c>
      <c r="D1768" s="176" t="s">
        <v>1794</v>
      </c>
      <c r="E1768" s="177" t="s">
        <v>2785</v>
      </c>
      <c r="F1768" s="178" t="s">
        <v>2786</v>
      </c>
      <c r="G1768" s="179" t="s">
        <v>438</v>
      </c>
      <c r="H1768" s="180">
        <v>1.9E-2</v>
      </c>
      <c r="I1768" s="181"/>
      <c r="J1768" s="182">
        <f>ROUND(I1768*H1768,2)</f>
        <v>0</v>
      </c>
      <c r="K1768" s="178" t="s">
        <v>327</v>
      </c>
      <c r="L1768" s="183"/>
      <c r="M1768" s="184" t="s">
        <v>19</v>
      </c>
      <c r="N1768" s="185" t="s">
        <v>40</v>
      </c>
      <c r="P1768" s="134">
        <f>O1768*H1768</f>
        <v>0</v>
      </c>
      <c r="Q1768" s="134">
        <v>0</v>
      </c>
      <c r="R1768" s="134">
        <f>Q1768*H1768</f>
        <v>0</v>
      </c>
      <c r="S1768" s="134">
        <v>0</v>
      </c>
      <c r="T1768" s="135">
        <f>S1768*H1768</f>
        <v>0</v>
      </c>
      <c r="AR1768" s="136" t="s">
        <v>196</v>
      </c>
      <c r="AT1768" s="136" t="s">
        <v>1794</v>
      </c>
      <c r="AU1768" s="136" t="s">
        <v>190</v>
      </c>
      <c r="AY1768" s="17" t="s">
        <v>181</v>
      </c>
      <c r="BE1768" s="137">
        <f>IF(N1768="základní",J1768,0)</f>
        <v>0</v>
      </c>
      <c r="BF1768" s="137">
        <f>IF(N1768="snížená",J1768,0)</f>
        <v>0</v>
      </c>
      <c r="BG1768" s="137">
        <f>IF(N1768="zákl. přenesená",J1768,0)</f>
        <v>0</v>
      </c>
      <c r="BH1768" s="137">
        <f>IF(N1768="sníž. přenesená",J1768,0)</f>
        <v>0</v>
      </c>
      <c r="BI1768" s="137">
        <f>IF(N1768="nulová",J1768,0)</f>
        <v>0</v>
      </c>
      <c r="BJ1768" s="17" t="s">
        <v>77</v>
      </c>
      <c r="BK1768" s="137">
        <f>ROUND(I1768*H1768,2)</f>
        <v>0</v>
      </c>
      <c r="BL1768" s="17" t="s">
        <v>187</v>
      </c>
      <c r="BM1768" s="136" t="s">
        <v>3111</v>
      </c>
    </row>
    <row r="1769" spans="2:65" s="1" customFormat="1" ht="19.5" x14ac:dyDescent="0.2">
      <c r="B1769" s="32"/>
      <c r="D1769" s="138" t="s">
        <v>214</v>
      </c>
      <c r="F1769" s="139" t="s">
        <v>3112</v>
      </c>
      <c r="I1769" s="140"/>
      <c r="L1769" s="32"/>
      <c r="M1769" s="141"/>
      <c r="T1769" s="53"/>
      <c r="AT1769" s="17" t="s">
        <v>214</v>
      </c>
      <c r="AU1769" s="17" t="s">
        <v>190</v>
      </c>
    </row>
    <row r="1770" spans="2:65" s="13" customFormat="1" ht="11.25" x14ac:dyDescent="0.2">
      <c r="B1770" s="159"/>
      <c r="D1770" s="138" t="s">
        <v>330</v>
      </c>
      <c r="E1770" s="160" t="s">
        <v>19</v>
      </c>
      <c r="F1770" s="161" t="s">
        <v>3113</v>
      </c>
      <c r="H1770" s="162">
        <v>1.9E-2</v>
      </c>
      <c r="I1770" s="163"/>
      <c r="L1770" s="159"/>
      <c r="M1770" s="164"/>
      <c r="T1770" s="165"/>
      <c r="AT1770" s="160" t="s">
        <v>330</v>
      </c>
      <c r="AU1770" s="160" t="s">
        <v>190</v>
      </c>
      <c r="AV1770" s="13" t="s">
        <v>79</v>
      </c>
      <c r="AW1770" s="13" t="s">
        <v>31</v>
      </c>
      <c r="AX1770" s="13" t="s">
        <v>69</v>
      </c>
      <c r="AY1770" s="160" t="s">
        <v>181</v>
      </c>
    </row>
    <row r="1771" spans="2:65" s="14" customFormat="1" ht="11.25" x14ac:dyDescent="0.2">
      <c r="B1771" s="166"/>
      <c r="D1771" s="138" t="s">
        <v>330</v>
      </c>
      <c r="E1771" s="167" t="s">
        <v>19</v>
      </c>
      <c r="F1771" s="168" t="s">
        <v>333</v>
      </c>
      <c r="H1771" s="169">
        <v>1.9E-2</v>
      </c>
      <c r="I1771" s="170"/>
      <c r="L1771" s="166"/>
      <c r="M1771" s="171"/>
      <c r="T1771" s="172"/>
      <c r="AT1771" s="167" t="s">
        <v>330</v>
      </c>
      <c r="AU1771" s="167" t="s">
        <v>190</v>
      </c>
      <c r="AV1771" s="14" t="s">
        <v>187</v>
      </c>
      <c r="AW1771" s="14" t="s">
        <v>31</v>
      </c>
      <c r="AX1771" s="14" t="s">
        <v>77</v>
      </c>
      <c r="AY1771" s="167" t="s">
        <v>181</v>
      </c>
    </row>
    <row r="1772" spans="2:65" s="10" customFormat="1" ht="20.85" customHeight="1" x14ac:dyDescent="0.2">
      <c r="B1772" s="115"/>
      <c r="D1772" s="116" t="s">
        <v>68</v>
      </c>
      <c r="E1772" s="149" t="s">
        <v>3114</v>
      </c>
      <c r="F1772" s="149" t="s">
        <v>3115</v>
      </c>
      <c r="I1772" s="118"/>
      <c r="J1772" s="150">
        <f>BK1772</f>
        <v>0</v>
      </c>
      <c r="L1772" s="115"/>
      <c r="M1772" s="120"/>
      <c r="P1772" s="121">
        <f>SUM(P1773:P1819)</f>
        <v>0</v>
      </c>
      <c r="R1772" s="121">
        <f>SUM(R1773:R1819)</f>
        <v>0</v>
      </c>
      <c r="T1772" s="122">
        <f>SUM(T1773:T1819)</f>
        <v>0</v>
      </c>
      <c r="AR1772" s="116" t="s">
        <v>77</v>
      </c>
      <c r="AT1772" s="123" t="s">
        <v>68</v>
      </c>
      <c r="AU1772" s="123" t="s">
        <v>79</v>
      </c>
      <c r="AY1772" s="116" t="s">
        <v>181</v>
      </c>
      <c r="BK1772" s="124">
        <f>SUM(BK1773:BK1819)</f>
        <v>0</v>
      </c>
    </row>
    <row r="1773" spans="2:65" s="1" customFormat="1" ht="16.5" customHeight="1" x14ac:dyDescent="0.2">
      <c r="B1773" s="32"/>
      <c r="C1773" s="125" t="s">
        <v>1261</v>
      </c>
      <c r="D1773" s="125" t="s">
        <v>182</v>
      </c>
      <c r="E1773" s="126" t="s">
        <v>3116</v>
      </c>
      <c r="F1773" s="127" t="s">
        <v>3117</v>
      </c>
      <c r="G1773" s="128" t="s">
        <v>510</v>
      </c>
      <c r="H1773" s="129">
        <v>65.72</v>
      </c>
      <c r="I1773" s="130"/>
      <c r="J1773" s="131">
        <f>ROUND(I1773*H1773,2)</f>
        <v>0</v>
      </c>
      <c r="K1773" s="127" t="s">
        <v>186</v>
      </c>
      <c r="L1773" s="32"/>
      <c r="M1773" s="132" t="s">
        <v>19</v>
      </c>
      <c r="N1773" s="133" t="s">
        <v>40</v>
      </c>
      <c r="P1773" s="134">
        <f>O1773*H1773</f>
        <v>0</v>
      </c>
      <c r="Q1773" s="134">
        <v>0</v>
      </c>
      <c r="R1773" s="134">
        <f>Q1773*H1773</f>
        <v>0</v>
      </c>
      <c r="S1773" s="134">
        <v>0</v>
      </c>
      <c r="T1773" s="135">
        <f>S1773*H1773</f>
        <v>0</v>
      </c>
      <c r="AR1773" s="136" t="s">
        <v>187</v>
      </c>
      <c r="AT1773" s="136" t="s">
        <v>182</v>
      </c>
      <c r="AU1773" s="136" t="s">
        <v>190</v>
      </c>
      <c r="AY1773" s="17" t="s">
        <v>181</v>
      </c>
      <c r="BE1773" s="137">
        <f>IF(N1773="základní",J1773,0)</f>
        <v>0</v>
      </c>
      <c r="BF1773" s="137">
        <f>IF(N1773="snížená",J1773,0)</f>
        <v>0</v>
      </c>
      <c r="BG1773" s="137">
        <f>IF(N1773="zákl. přenesená",J1773,0)</f>
        <v>0</v>
      </c>
      <c r="BH1773" s="137">
        <f>IF(N1773="sníž. přenesená",J1773,0)</f>
        <v>0</v>
      </c>
      <c r="BI1773" s="137">
        <f>IF(N1773="nulová",J1773,0)</f>
        <v>0</v>
      </c>
      <c r="BJ1773" s="17" t="s">
        <v>77</v>
      </c>
      <c r="BK1773" s="137">
        <f>ROUND(I1773*H1773,2)</f>
        <v>0</v>
      </c>
      <c r="BL1773" s="17" t="s">
        <v>187</v>
      </c>
      <c r="BM1773" s="136" t="s">
        <v>3118</v>
      </c>
    </row>
    <row r="1774" spans="2:65" s="1" customFormat="1" ht="29.25" x14ac:dyDescent="0.2">
      <c r="B1774" s="32"/>
      <c r="D1774" s="138" t="s">
        <v>214</v>
      </c>
      <c r="F1774" s="139" t="s">
        <v>3119</v>
      </c>
      <c r="I1774" s="140"/>
      <c r="L1774" s="32"/>
      <c r="M1774" s="141"/>
      <c r="T1774" s="53"/>
      <c r="AT1774" s="17" t="s">
        <v>214</v>
      </c>
      <c r="AU1774" s="17" t="s">
        <v>190</v>
      </c>
    </row>
    <row r="1775" spans="2:65" s="12" customFormat="1" ht="11.25" x14ac:dyDescent="0.2">
      <c r="B1775" s="153"/>
      <c r="D1775" s="138" t="s">
        <v>330</v>
      </c>
      <c r="E1775" s="154" t="s">
        <v>19</v>
      </c>
      <c r="F1775" s="155" t="s">
        <v>3120</v>
      </c>
      <c r="H1775" s="154" t="s">
        <v>19</v>
      </c>
      <c r="I1775" s="156"/>
      <c r="L1775" s="153"/>
      <c r="M1775" s="157"/>
      <c r="T1775" s="158"/>
      <c r="AT1775" s="154" t="s">
        <v>330</v>
      </c>
      <c r="AU1775" s="154" t="s">
        <v>190</v>
      </c>
      <c r="AV1775" s="12" t="s">
        <v>77</v>
      </c>
      <c r="AW1775" s="12" t="s">
        <v>31</v>
      </c>
      <c r="AX1775" s="12" t="s">
        <v>69</v>
      </c>
      <c r="AY1775" s="154" t="s">
        <v>181</v>
      </c>
    </row>
    <row r="1776" spans="2:65" s="13" customFormat="1" ht="11.25" x14ac:dyDescent="0.2">
      <c r="B1776" s="159"/>
      <c r="D1776" s="138" t="s">
        <v>330</v>
      </c>
      <c r="E1776" s="160" t="s">
        <v>19</v>
      </c>
      <c r="F1776" s="161" t="s">
        <v>3121</v>
      </c>
      <c r="H1776" s="162">
        <v>65.72</v>
      </c>
      <c r="I1776" s="163"/>
      <c r="L1776" s="159"/>
      <c r="M1776" s="164"/>
      <c r="T1776" s="165"/>
      <c r="AT1776" s="160" t="s">
        <v>330</v>
      </c>
      <c r="AU1776" s="160" t="s">
        <v>190</v>
      </c>
      <c r="AV1776" s="13" t="s">
        <v>79</v>
      </c>
      <c r="AW1776" s="13" t="s">
        <v>31</v>
      </c>
      <c r="AX1776" s="13" t="s">
        <v>69</v>
      </c>
      <c r="AY1776" s="160" t="s">
        <v>181</v>
      </c>
    </row>
    <row r="1777" spans="2:65" s="14" customFormat="1" ht="11.25" x14ac:dyDescent="0.2">
      <c r="B1777" s="166"/>
      <c r="D1777" s="138" t="s">
        <v>330</v>
      </c>
      <c r="E1777" s="167" t="s">
        <v>19</v>
      </c>
      <c r="F1777" s="168" t="s">
        <v>333</v>
      </c>
      <c r="H1777" s="169">
        <v>65.72</v>
      </c>
      <c r="I1777" s="170"/>
      <c r="L1777" s="166"/>
      <c r="M1777" s="171"/>
      <c r="T1777" s="172"/>
      <c r="AT1777" s="167" t="s">
        <v>330</v>
      </c>
      <c r="AU1777" s="167" t="s">
        <v>190</v>
      </c>
      <c r="AV1777" s="14" t="s">
        <v>187</v>
      </c>
      <c r="AW1777" s="14" t="s">
        <v>31</v>
      </c>
      <c r="AX1777" s="14" t="s">
        <v>77</v>
      </c>
      <c r="AY1777" s="167" t="s">
        <v>181</v>
      </c>
    </row>
    <row r="1778" spans="2:65" s="1" customFormat="1" ht="16.5" customHeight="1" x14ac:dyDescent="0.2">
      <c r="B1778" s="32"/>
      <c r="C1778" s="176" t="s">
        <v>3122</v>
      </c>
      <c r="D1778" s="176" t="s">
        <v>1794</v>
      </c>
      <c r="E1778" s="177" t="s">
        <v>3123</v>
      </c>
      <c r="F1778" s="178" t="s">
        <v>3124</v>
      </c>
      <c r="G1778" s="179" t="s">
        <v>510</v>
      </c>
      <c r="H1778" s="180">
        <v>72.292000000000002</v>
      </c>
      <c r="I1778" s="181"/>
      <c r="J1778" s="182">
        <f>ROUND(I1778*H1778,2)</f>
        <v>0</v>
      </c>
      <c r="K1778" s="178" t="s">
        <v>186</v>
      </c>
      <c r="L1778" s="183"/>
      <c r="M1778" s="184" t="s">
        <v>19</v>
      </c>
      <c r="N1778" s="185" t="s">
        <v>40</v>
      </c>
      <c r="P1778" s="134">
        <f>O1778*H1778</f>
        <v>0</v>
      </c>
      <c r="Q1778" s="134">
        <v>0</v>
      </c>
      <c r="R1778" s="134">
        <f>Q1778*H1778</f>
        <v>0</v>
      </c>
      <c r="S1778" s="134">
        <v>0</v>
      </c>
      <c r="T1778" s="135">
        <f>S1778*H1778</f>
        <v>0</v>
      </c>
      <c r="AR1778" s="136" t="s">
        <v>196</v>
      </c>
      <c r="AT1778" s="136" t="s">
        <v>1794</v>
      </c>
      <c r="AU1778" s="136" t="s">
        <v>190</v>
      </c>
      <c r="AY1778" s="17" t="s">
        <v>181</v>
      </c>
      <c r="BE1778" s="137">
        <f>IF(N1778="základní",J1778,0)</f>
        <v>0</v>
      </c>
      <c r="BF1778" s="137">
        <f>IF(N1778="snížená",J1778,0)</f>
        <v>0</v>
      </c>
      <c r="BG1778" s="137">
        <f>IF(N1778="zákl. přenesená",J1778,0)</f>
        <v>0</v>
      </c>
      <c r="BH1778" s="137">
        <f>IF(N1778="sníž. přenesená",J1778,0)</f>
        <v>0</v>
      </c>
      <c r="BI1778" s="137">
        <f>IF(N1778="nulová",J1778,0)</f>
        <v>0</v>
      </c>
      <c r="BJ1778" s="17" t="s">
        <v>77</v>
      </c>
      <c r="BK1778" s="137">
        <f>ROUND(I1778*H1778,2)</f>
        <v>0</v>
      </c>
      <c r="BL1778" s="17" t="s">
        <v>187</v>
      </c>
      <c r="BM1778" s="136" t="s">
        <v>3125</v>
      </c>
    </row>
    <row r="1779" spans="2:65" s="1" customFormat="1" ht="29.25" x14ac:dyDescent="0.2">
      <c r="B1779" s="32"/>
      <c r="D1779" s="138" t="s">
        <v>214</v>
      </c>
      <c r="F1779" s="139" t="s">
        <v>3126</v>
      </c>
      <c r="I1779" s="140"/>
      <c r="L1779" s="32"/>
      <c r="M1779" s="141"/>
      <c r="T1779" s="53"/>
      <c r="AT1779" s="17" t="s">
        <v>214</v>
      </c>
      <c r="AU1779" s="17" t="s">
        <v>190</v>
      </c>
    </row>
    <row r="1780" spans="2:65" s="13" customFormat="1" ht="11.25" x14ac:dyDescent="0.2">
      <c r="B1780" s="159"/>
      <c r="D1780" s="138" t="s">
        <v>330</v>
      </c>
      <c r="E1780" s="160" t="s">
        <v>19</v>
      </c>
      <c r="F1780" s="161" t="s">
        <v>3127</v>
      </c>
      <c r="H1780" s="162">
        <v>72.292000000000002</v>
      </c>
      <c r="I1780" s="163"/>
      <c r="L1780" s="159"/>
      <c r="M1780" s="164"/>
      <c r="T1780" s="165"/>
      <c r="AT1780" s="160" t="s">
        <v>330</v>
      </c>
      <c r="AU1780" s="160" t="s">
        <v>190</v>
      </c>
      <c r="AV1780" s="13" t="s">
        <v>79</v>
      </c>
      <c r="AW1780" s="13" t="s">
        <v>31</v>
      </c>
      <c r="AX1780" s="13" t="s">
        <v>69</v>
      </c>
      <c r="AY1780" s="160" t="s">
        <v>181</v>
      </c>
    </row>
    <row r="1781" spans="2:65" s="14" customFormat="1" ht="11.25" x14ac:dyDescent="0.2">
      <c r="B1781" s="166"/>
      <c r="D1781" s="138" t="s">
        <v>330</v>
      </c>
      <c r="E1781" s="167" t="s">
        <v>19</v>
      </c>
      <c r="F1781" s="168" t="s">
        <v>333</v>
      </c>
      <c r="H1781" s="169">
        <v>72.292000000000002</v>
      </c>
      <c r="I1781" s="170"/>
      <c r="L1781" s="166"/>
      <c r="M1781" s="171"/>
      <c r="T1781" s="172"/>
      <c r="AT1781" s="167" t="s">
        <v>330</v>
      </c>
      <c r="AU1781" s="167" t="s">
        <v>190</v>
      </c>
      <c r="AV1781" s="14" t="s">
        <v>187</v>
      </c>
      <c r="AW1781" s="14" t="s">
        <v>31</v>
      </c>
      <c r="AX1781" s="14" t="s">
        <v>77</v>
      </c>
      <c r="AY1781" s="167" t="s">
        <v>181</v>
      </c>
    </row>
    <row r="1782" spans="2:65" s="1" customFormat="1" ht="16.5" customHeight="1" x14ac:dyDescent="0.2">
      <c r="B1782" s="32"/>
      <c r="C1782" s="125" t="s">
        <v>1269</v>
      </c>
      <c r="D1782" s="125" t="s">
        <v>182</v>
      </c>
      <c r="E1782" s="126" t="s">
        <v>2987</v>
      </c>
      <c r="F1782" s="127" t="s">
        <v>2988</v>
      </c>
      <c r="G1782" s="128" t="s">
        <v>510</v>
      </c>
      <c r="H1782" s="129">
        <v>72.292000000000002</v>
      </c>
      <c r="I1782" s="130"/>
      <c r="J1782" s="131">
        <f>ROUND(I1782*H1782,2)</f>
        <v>0</v>
      </c>
      <c r="K1782" s="127" t="s">
        <v>186</v>
      </c>
      <c r="L1782" s="32"/>
      <c r="M1782" s="132" t="s">
        <v>19</v>
      </c>
      <c r="N1782" s="133" t="s">
        <v>40</v>
      </c>
      <c r="P1782" s="134">
        <f>O1782*H1782</f>
        <v>0</v>
      </c>
      <c r="Q1782" s="134">
        <v>0</v>
      </c>
      <c r="R1782" s="134">
        <f>Q1782*H1782</f>
        <v>0</v>
      </c>
      <c r="S1782" s="134">
        <v>0</v>
      </c>
      <c r="T1782" s="135">
        <f>S1782*H1782</f>
        <v>0</v>
      </c>
      <c r="AR1782" s="136" t="s">
        <v>187</v>
      </c>
      <c r="AT1782" s="136" t="s">
        <v>182</v>
      </c>
      <c r="AU1782" s="136" t="s">
        <v>190</v>
      </c>
      <c r="AY1782" s="17" t="s">
        <v>181</v>
      </c>
      <c r="BE1782" s="137">
        <f>IF(N1782="základní",J1782,0)</f>
        <v>0</v>
      </c>
      <c r="BF1782" s="137">
        <f>IF(N1782="snížená",J1782,0)</f>
        <v>0</v>
      </c>
      <c r="BG1782" s="137">
        <f>IF(N1782="zákl. přenesená",J1782,0)</f>
        <v>0</v>
      </c>
      <c r="BH1782" s="137">
        <f>IF(N1782="sníž. přenesená",J1782,0)</f>
        <v>0</v>
      </c>
      <c r="BI1782" s="137">
        <f>IF(N1782="nulová",J1782,0)</f>
        <v>0</v>
      </c>
      <c r="BJ1782" s="17" t="s">
        <v>77</v>
      </c>
      <c r="BK1782" s="137">
        <f>ROUND(I1782*H1782,2)</f>
        <v>0</v>
      </c>
      <c r="BL1782" s="17" t="s">
        <v>187</v>
      </c>
      <c r="BM1782" s="136" t="s">
        <v>3128</v>
      </c>
    </row>
    <row r="1783" spans="2:65" s="12" customFormat="1" ht="11.25" x14ac:dyDescent="0.2">
      <c r="B1783" s="153"/>
      <c r="D1783" s="138" t="s">
        <v>330</v>
      </c>
      <c r="E1783" s="154" t="s">
        <v>19</v>
      </c>
      <c r="F1783" s="155" t="s">
        <v>2990</v>
      </c>
      <c r="H1783" s="154" t="s">
        <v>19</v>
      </c>
      <c r="I1783" s="156"/>
      <c r="L1783" s="153"/>
      <c r="M1783" s="157"/>
      <c r="T1783" s="158"/>
      <c r="AT1783" s="154" t="s">
        <v>330</v>
      </c>
      <c r="AU1783" s="154" t="s">
        <v>190</v>
      </c>
      <c r="AV1783" s="12" t="s">
        <v>77</v>
      </c>
      <c r="AW1783" s="12" t="s">
        <v>31</v>
      </c>
      <c r="AX1783" s="12" t="s">
        <v>69</v>
      </c>
      <c r="AY1783" s="154" t="s">
        <v>181</v>
      </c>
    </row>
    <row r="1784" spans="2:65" s="12" customFormat="1" ht="11.25" x14ac:dyDescent="0.2">
      <c r="B1784" s="153"/>
      <c r="D1784" s="138" t="s">
        <v>330</v>
      </c>
      <c r="E1784" s="154" t="s">
        <v>19</v>
      </c>
      <c r="F1784" s="155" t="s">
        <v>2991</v>
      </c>
      <c r="H1784" s="154" t="s">
        <v>19</v>
      </c>
      <c r="I1784" s="156"/>
      <c r="L1784" s="153"/>
      <c r="M1784" s="157"/>
      <c r="T1784" s="158"/>
      <c r="AT1784" s="154" t="s">
        <v>330</v>
      </c>
      <c r="AU1784" s="154" t="s">
        <v>190</v>
      </c>
      <c r="AV1784" s="12" t="s">
        <v>77</v>
      </c>
      <c r="AW1784" s="12" t="s">
        <v>31</v>
      </c>
      <c r="AX1784" s="12" t="s">
        <v>69</v>
      </c>
      <c r="AY1784" s="154" t="s">
        <v>181</v>
      </c>
    </row>
    <row r="1785" spans="2:65" s="13" customFormat="1" ht="11.25" x14ac:dyDescent="0.2">
      <c r="B1785" s="159"/>
      <c r="D1785" s="138" t="s">
        <v>330</v>
      </c>
      <c r="E1785" s="160" t="s">
        <v>19</v>
      </c>
      <c r="F1785" s="161" t="s">
        <v>3127</v>
      </c>
      <c r="H1785" s="162">
        <v>72.292000000000002</v>
      </c>
      <c r="I1785" s="163"/>
      <c r="L1785" s="159"/>
      <c r="M1785" s="164"/>
      <c r="T1785" s="165"/>
      <c r="AT1785" s="160" t="s">
        <v>330</v>
      </c>
      <c r="AU1785" s="160" t="s">
        <v>190</v>
      </c>
      <c r="AV1785" s="13" t="s">
        <v>79</v>
      </c>
      <c r="AW1785" s="13" t="s">
        <v>31</v>
      </c>
      <c r="AX1785" s="13" t="s">
        <v>69</v>
      </c>
      <c r="AY1785" s="160" t="s">
        <v>181</v>
      </c>
    </row>
    <row r="1786" spans="2:65" s="14" customFormat="1" ht="11.25" x14ac:dyDescent="0.2">
      <c r="B1786" s="166"/>
      <c r="D1786" s="138" t="s">
        <v>330</v>
      </c>
      <c r="E1786" s="167" t="s">
        <v>19</v>
      </c>
      <c r="F1786" s="168" t="s">
        <v>333</v>
      </c>
      <c r="H1786" s="169">
        <v>72.292000000000002</v>
      </c>
      <c r="I1786" s="170"/>
      <c r="L1786" s="166"/>
      <c r="M1786" s="171"/>
      <c r="T1786" s="172"/>
      <c r="AT1786" s="167" t="s">
        <v>330</v>
      </c>
      <c r="AU1786" s="167" t="s">
        <v>190</v>
      </c>
      <c r="AV1786" s="14" t="s">
        <v>187</v>
      </c>
      <c r="AW1786" s="14" t="s">
        <v>31</v>
      </c>
      <c r="AX1786" s="14" t="s">
        <v>77</v>
      </c>
      <c r="AY1786" s="167" t="s">
        <v>181</v>
      </c>
    </row>
    <row r="1787" spans="2:65" s="1" customFormat="1" ht="16.5" customHeight="1" x14ac:dyDescent="0.2">
      <c r="B1787" s="32"/>
      <c r="C1787" s="125" t="s">
        <v>3129</v>
      </c>
      <c r="D1787" s="125" t="s">
        <v>182</v>
      </c>
      <c r="E1787" s="126" t="s">
        <v>2994</v>
      </c>
      <c r="F1787" s="127" t="s">
        <v>2995</v>
      </c>
      <c r="G1787" s="128" t="s">
        <v>510</v>
      </c>
      <c r="H1787" s="129">
        <v>72.292000000000002</v>
      </c>
      <c r="I1787" s="130"/>
      <c r="J1787" s="131">
        <f>ROUND(I1787*H1787,2)</f>
        <v>0</v>
      </c>
      <c r="K1787" s="127" t="s">
        <v>186</v>
      </c>
      <c r="L1787" s="32"/>
      <c r="M1787" s="132" t="s">
        <v>19</v>
      </c>
      <c r="N1787" s="133" t="s">
        <v>40</v>
      </c>
      <c r="P1787" s="134">
        <f>O1787*H1787</f>
        <v>0</v>
      </c>
      <c r="Q1787" s="134">
        <v>0</v>
      </c>
      <c r="R1787" s="134">
        <f>Q1787*H1787</f>
        <v>0</v>
      </c>
      <c r="S1787" s="134">
        <v>0</v>
      </c>
      <c r="T1787" s="135">
        <f>S1787*H1787</f>
        <v>0</v>
      </c>
      <c r="AR1787" s="136" t="s">
        <v>187</v>
      </c>
      <c r="AT1787" s="136" t="s">
        <v>182</v>
      </c>
      <c r="AU1787" s="136" t="s">
        <v>190</v>
      </c>
      <c r="AY1787" s="17" t="s">
        <v>181</v>
      </c>
      <c r="BE1787" s="137">
        <f>IF(N1787="základní",J1787,0)</f>
        <v>0</v>
      </c>
      <c r="BF1787" s="137">
        <f>IF(N1787="snížená",J1787,0)</f>
        <v>0</v>
      </c>
      <c r="BG1787" s="137">
        <f>IF(N1787="zákl. přenesená",J1787,0)</f>
        <v>0</v>
      </c>
      <c r="BH1787" s="137">
        <f>IF(N1787="sníž. přenesená",J1787,0)</f>
        <v>0</v>
      </c>
      <c r="BI1787" s="137">
        <f>IF(N1787="nulová",J1787,0)</f>
        <v>0</v>
      </c>
      <c r="BJ1787" s="17" t="s">
        <v>77</v>
      </c>
      <c r="BK1787" s="137">
        <f>ROUND(I1787*H1787,2)</f>
        <v>0</v>
      </c>
      <c r="BL1787" s="17" t="s">
        <v>187</v>
      </c>
      <c r="BM1787" s="136" t="s">
        <v>3130</v>
      </c>
    </row>
    <row r="1788" spans="2:65" s="12" customFormat="1" ht="11.25" x14ac:dyDescent="0.2">
      <c r="B1788" s="153"/>
      <c r="D1788" s="138" t="s">
        <v>330</v>
      </c>
      <c r="E1788" s="154" t="s">
        <v>19</v>
      </c>
      <c r="F1788" s="155" t="s">
        <v>3131</v>
      </c>
      <c r="H1788" s="154" t="s">
        <v>19</v>
      </c>
      <c r="I1788" s="156"/>
      <c r="L1788" s="153"/>
      <c r="M1788" s="157"/>
      <c r="T1788" s="158"/>
      <c r="AT1788" s="154" t="s">
        <v>330</v>
      </c>
      <c r="AU1788" s="154" t="s">
        <v>190</v>
      </c>
      <c r="AV1788" s="12" t="s">
        <v>77</v>
      </c>
      <c r="AW1788" s="12" t="s">
        <v>31</v>
      </c>
      <c r="AX1788" s="12" t="s">
        <v>69</v>
      </c>
      <c r="AY1788" s="154" t="s">
        <v>181</v>
      </c>
    </row>
    <row r="1789" spans="2:65" s="13" customFormat="1" ht="11.25" x14ac:dyDescent="0.2">
      <c r="B1789" s="159"/>
      <c r="D1789" s="138" t="s">
        <v>330</v>
      </c>
      <c r="E1789" s="160" t="s">
        <v>19</v>
      </c>
      <c r="F1789" s="161" t="s">
        <v>3127</v>
      </c>
      <c r="H1789" s="162">
        <v>72.292000000000002</v>
      </c>
      <c r="I1789" s="163"/>
      <c r="L1789" s="159"/>
      <c r="M1789" s="164"/>
      <c r="T1789" s="165"/>
      <c r="AT1789" s="160" t="s">
        <v>330</v>
      </c>
      <c r="AU1789" s="160" t="s">
        <v>190</v>
      </c>
      <c r="AV1789" s="13" t="s">
        <v>79</v>
      </c>
      <c r="AW1789" s="13" t="s">
        <v>31</v>
      </c>
      <c r="AX1789" s="13" t="s">
        <v>69</v>
      </c>
      <c r="AY1789" s="160" t="s">
        <v>181</v>
      </c>
    </row>
    <row r="1790" spans="2:65" s="14" customFormat="1" ht="11.25" x14ac:dyDescent="0.2">
      <c r="B1790" s="166"/>
      <c r="D1790" s="138" t="s">
        <v>330</v>
      </c>
      <c r="E1790" s="167" t="s">
        <v>19</v>
      </c>
      <c r="F1790" s="168" t="s">
        <v>333</v>
      </c>
      <c r="H1790" s="169">
        <v>72.292000000000002</v>
      </c>
      <c r="I1790" s="170"/>
      <c r="L1790" s="166"/>
      <c r="M1790" s="171"/>
      <c r="T1790" s="172"/>
      <c r="AT1790" s="167" t="s">
        <v>330</v>
      </c>
      <c r="AU1790" s="167" t="s">
        <v>190</v>
      </c>
      <c r="AV1790" s="14" t="s">
        <v>187</v>
      </c>
      <c r="AW1790" s="14" t="s">
        <v>31</v>
      </c>
      <c r="AX1790" s="14" t="s">
        <v>77</v>
      </c>
      <c r="AY1790" s="167" t="s">
        <v>181</v>
      </c>
    </row>
    <row r="1791" spans="2:65" s="1" customFormat="1" ht="16.5" customHeight="1" x14ac:dyDescent="0.2">
      <c r="B1791" s="32"/>
      <c r="C1791" s="125" t="s">
        <v>1275</v>
      </c>
      <c r="D1791" s="125" t="s">
        <v>182</v>
      </c>
      <c r="E1791" s="126" t="s">
        <v>2998</v>
      </c>
      <c r="F1791" s="127" t="s">
        <v>2999</v>
      </c>
      <c r="G1791" s="128" t="s">
        <v>510</v>
      </c>
      <c r="H1791" s="129">
        <v>72.292000000000002</v>
      </c>
      <c r="I1791" s="130"/>
      <c r="J1791" s="131">
        <f>ROUND(I1791*H1791,2)</f>
        <v>0</v>
      </c>
      <c r="K1791" s="127" t="s">
        <v>186</v>
      </c>
      <c r="L1791" s="32"/>
      <c r="M1791" s="132" t="s">
        <v>19</v>
      </c>
      <c r="N1791" s="133" t="s">
        <v>40</v>
      </c>
      <c r="P1791" s="134">
        <f>O1791*H1791</f>
        <v>0</v>
      </c>
      <c r="Q1791" s="134">
        <v>0</v>
      </c>
      <c r="R1791" s="134">
        <f>Q1791*H1791</f>
        <v>0</v>
      </c>
      <c r="S1791" s="134">
        <v>0</v>
      </c>
      <c r="T1791" s="135">
        <f>S1791*H1791</f>
        <v>0</v>
      </c>
      <c r="AR1791" s="136" t="s">
        <v>187</v>
      </c>
      <c r="AT1791" s="136" t="s">
        <v>182</v>
      </c>
      <c r="AU1791" s="136" t="s">
        <v>190</v>
      </c>
      <c r="AY1791" s="17" t="s">
        <v>181</v>
      </c>
      <c r="BE1791" s="137">
        <f>IF(N1791="základní",J1791,0)</f>
        <v>0</v>
      </c>
      <c r="BF1791" s="137">
        <f>IF(N1791="snížená",J1791,0)</f>
        <v>0</v>
      </c>
      <c r="BG1791" s="137">
        <f>IF(N1791="zákl. přenesená",J1791,0)</f>
        <v>0</v>
      </c>
      <c r="BH1791" s="137">
        <f>IF(N1791="sníž. přenesená",J1791,0)</f>
        <v>0</v>
      </c>
      <c r="BI1791" s="137">
        <f>IF(N1791="nulová",J1791,0)</f>
        <v>0</v>
      </c>
      <c r="BJ1791" s="17" t="s">
        <v>77</v>
      </c>
      <c r="BK1791" s="137">
        <f>ROUND(I1791*H1791,2)</f>
        <v>0</v>
      </c>
      <c r="BL1791" s="17" t="s">
        <v>187</v>
      </c>
      <c r="BM1791" s="136" t="s">
        <v>3132</v>
      </c>
    </row>
    <row r="1792" spans="2:65" s="12" customFormat="1" ht="11.25" x14ac:dyDescent="0.2">
      <c r="B1792" s="153"/>
      <c r="D1792" s="138" t="s">
        <v>330</v>
      </c>
      <c r="E1792" s="154" t="s">
        <v>19</v>
      </c>
      <c r="F1792" s="155" t="s">
        <v>3001</v>
      </c>
      <c r="H1792" s="154" t="s">
        <v>19</v>
      </c>
      <c r="I1792" s="156"/>
      <c r="L1792" s="153"/>
      <c r="M1792" s="157"/>
      <c r="T1792" s="158"/>
      <c r="AT1792" s="154" t="s">
        <v>330</v>
      </c>
      <c r="AU1792" s="154" t="s">
        <v>190</v>
      </c>
      <c r="AV1792" s="12" t="s">
        <v>77</v>
      </c>
      <c r="AW1792" s="12" t="s">
        <v>31</v>
      </c>
      <c r="AX1792" s="12" t="s">
        <v>69</v>
      </c>
      <c r="AY1792" s="154" t="s">
        <v>181</v>
      </c>
    </row>
    <row r="1793" spans="2:65" s="12" customFormat="1" ht="11.25" x14ac:dyDescent="0.2">
      <c r="B1793" s="153"/>
      <c r="D1793" s="138" t="s">
        <v>330</v>
      </c>
      <c r="E1793" s="154" t="s">
        <v>19</v>
      </c>
      <c r="F1793" s="155" t="s">
        <v>3002</v>
      </c>
      <c r="H1793" s="154" t="s">
        <v>19</v>
      </c>
      <c r="I1793" s="156"/>
      <c r="L1793" s="153"/>
      <c r="M1793" s="157"/>
      <c r="T1793" s="158"/>
      <c r="AT1793" s="154" t="s">
        <v>330</v>
      </c>
      <c r="AU1793" s="154" t="s">
        <v>190</v>
      </c>
      <c r="AV1793" s="12" t="s">
        <v>77</v>
      </c>
      <c r="AW1793" s="12" t="s">
        <v>31</v>
      </c>
      <c r="AX1793" s="12" t="s">
        <v>69</v>
      </c>
      <c r="AY1793" s="154" t="s">
        <v>181</v>
      </c>
    </row>
    <row r="1794" spans="2:65" s="13" customFormat="1" ht="11.25" x14ac:dyDescent="0.2">
      <c r="B1794" s="159"/>
      <c r="D1794" s="138" t="s">
        <v>330</v>
      </c>
      <c r="E1794" s="160" t="s">
        <v>19</v>
      </c>
      <c r="F1794" s="161" t="s">
        <v>3127</v>
      </c>
      <c r="H1794" s="162">
        <v>72.292000000000002</v>
      </c>
      <c r="I1794" s="163"/>
      <c r="L1794" s="159"/>
      <c r="M1794" s="164"/>
      <c r="T1794" s="165"/>
      <c r="AT1794" s="160" t="s">
        <v>330</v>
      </c>
      <c r="AU1794" s="160" t="s">
        <v>190</v>
      </c>
      <c r="AV1794" s="13" t="s">
        <v>79</v>
      </c>
      <c r="AW1794" s="13" t="s">
        <v>31</v>
      </c>
      <c r="AX1794" s="13" t="s">
        <v>69</v>
      </c>
      <c r="AY1794" s="160" t="s">
        <v>181</v>
      </c>
    </row>
    <row r="1795" spans="2:65" s="14" customFormat="1" ht="11.25" x14ac:dyDescent="0.2">
      <c r="B1795" s="166"/>
      <c r="D1795" s="138" t="s">
        <v>330</v>
      </c>
      <c r="E1795" s="167" t="s">
        <v>19</v>
      </c>
      <c r="F1795" s="168" t="s">
        <v>333</v>
      </c>
      <c r="H1795" s="169">
        <v>72.292000000000002</v>
      </c>
      <c r="I1795" s="170"/>
      <c r="L1795" s="166"/>
      <c r="M1795" s="171"/>
      <c r="T1795" s="172"/>
      <c r="AT1795" s="167" t="s">
        <v>330</v>
      </c>
      <c r="AU1795" s="167" t="s">
        <v>190</v>
      </c>
      <c r="AV1795" s="14" t="s">
        <v>187</v>
      </c>
      <c r="AW1795" s="14" t="s">
        <v>31</v>
      </c>
      <c r="AX1795" s="14" t="s">
        <v>77</v>
      </c>
      <c r="AY1795" s="167" t="s">
        <v>181</v>
      </c>
    </row>
    <row r="1796" spans="2:65" s="1" customFormat="1" ht="16.5" customHeight="1" x14ac:dyDescent="0.2">
      <c r="B1796" s="32"/>
      <c r="C1796" s="125" t="s">
        <v>3133</v>
      </c>
      <c r="D1796" s="125" t="s">
        <v>182</v>
      </c>
      <c r="E1796" s="126" t="s">
        <v>3004</v>
      </c>
      <c r="F1796" s="127" t="s">
        <v>3005</v>
      </c>
      <c r="G1796" s="128" t="s">
        <v>510</v>
      </c>
      <c r="H1796" s="129">
        <v>72.292000000000002</v>
      </c>
      <c r="I1796" s="130"/>
      <c r="J1796" s="131">
        <f>ROUND(I1796*H1796,2)</f>
        <v>0</v>
      </c>
      <c r="K1796" s="127" t="s">
        <v>186</v>
      </c>
      <c r="L1796" s="32"/>
      <c r="M1796" s="132" t="s">
        <v>19</v>
      </c>
      <c r="N1796" s="133" t="s">
        <v>40</v>
      </c>
      <c r="P1796" s="134">
        <f>O1796*H1796</f>
        <v>0</v>
      </c>
      <c r="Q1796" s="134">
        <v>0</v>
      </c>
      <c r="R1796" s="134">
        <f>Q1796*H1796</f>
        <v>0</v>
      </c>
      <c r="S1796" s="134">
        <v>0</v>
      </c>
      <c r="T1796" s="135">
        <f>S1796*H1796</f>
        <v>0</v>
      </c>
      <c r="AR1796" s="136" t="s">
        <v>187</v>
      </c>
      <c r="AT1796" s="136" t="s">
        <v>182</v>
      </c>
      <c r="AU1796" s="136" t="s">
        <v>190</v>
      </c>
      <c r="AY1796" s="17" t="s">
        <v>181</v>
      </c>
      <c r="BE1796" s="137">
        <f>IF(N1796="základní",J1796,0)</f>
        <v>0</v>
      </c>
      <c r="BF1796" s="137">
        <f>IF(N1796="snížená",J1796,0)</f>
        <v>0</v>
      </c>
      <c r="BG1796" s="137">
        <f>IF(N1796="zákl. přenesená",J1796,0)</f>
        <v>0</v>
      </c>
      <c r="BH1796" s="137">
        <f>IF(N1796="sníž. přenesená",J1796,0)</f>
        <v>0</v>
      </c>
      <c r="BI1796" s="137">
        <f>IF(N1796="nulová",J1796,0)</f>
        <v>0</v>
      </c>
      <c r="BJ1796" s="17" t="s">
        <v>77</v>
      </c>
      <c r="BK1796" s="137">
        <f>ROUND(I1796*H1796,2)</f>
        <v>0</v>
      </c>
      <c r="BL1796" s="17" t="s">
        <v>187</v>
      </c>
      <c r="BM1796" s="136" t="s">
        <v>3134</v>
      </c>
    </row>
    <row r="1797" spans="2:65" s="12" customFormat="1" ht="11.25" x14ac:dyDescent="0.2">
      <c r="B1797" s="153"/>
      <c r="D1797" s="138" t="s">
        <v>330</v>
      </c>
      <c r="E1797" s="154" t="s">
        <v>19</v>
      </c>
      <c r="F1797" s="155" t="s">
        <v>3135</v>
      </c>
      <c r="H1797" s="154" t="s">
        <v>19</v>
      </c>
      <c r="I1797" s="156"/>
      <c r="L1797" s="153"/>
      <c r="M1797" s="157"/>
      <c r="T1797" s="158"/>
      <c r="AT1797" s="154" t="s">
        <v>330</v>
      </c>
      <c r="AU1797" s="154" t="s">
        <v>190</v>
      </c>
      <c r="AV1797" s="12" t="s">
        <v>77</v>
      </c>
      <c r="AW1797" s="12" t="s">
        <v>31</v>
      </c>
      <c r="AX1797" s="12" t="s">
        <v>69</v>
      </c>
      <c r="AY1797" s="154" t="s">
        <v>181</v>
      </c>
    </row>
    <row r="1798" spans="2:65" s="13" customFormat="1" ht="11.25" x14ac:dyDescent="0.2">
      <c r="B1798" s="159"/>
      <c r="D1798" s="138" t="s">
        <v>330</v>
      </c>
      <c r="E1798" s="160" t="s">
        <v>19</v>
      </c>
      <c r="F1798" s="161" t="s">
        <v>3127</v>
      </c>
      <c r="H1798" s="162">
        <v>72.292000000000002</v>
      </c>
      <c r="I1798" s="163"/>
      <c r="L1798" s="159"/>
      <c r="M1798" s="164"/>
      <c r="T1798" s="165"/>
      <c r="AT1798" s="160" t="s">
        <v>330</v>
      </c>
      <c r="AU1798" s="160" t="s">
        <v>190</v>
      </c>
      <c r="AV1798" s="13" t="s">
        <v>79</v>
      </c>
      <c r="AW1798" s="13" t="s">
        <v>31</v>
      </c>
      <c r="AX1798" s="13" t="s">
        <v>69</v>
      </c>
      <c r="AY1798" s="160" t="s">
        <v>181</v>
      </c>
    </row>
    <row r="1799" spans="2:65" s="14" customFormat="1" ht="11.25" x14ac:dyDescent="0.2">
      <c r="B1799" s="166"/>
      <c r="D1799" s="138" t="s">
        <v>330</v>
      </c>
      <c r="E1799" s="167" t="s">
        <v>19</v>
      </c>
      <c r="F1799" s="168" t="s">
        <v>333</v>
      </c>
      <c r="H1799" s="169">
        <v>72.292000000000002</v>
      </c>
      <c r="I1799" s="170"/>
      <c r="L1799" s="166"/>
      <c r="M1799" s="171"/>
      <c r="T1799" s="172"/>
      <c r="AT1799" s="167" t="s">
        <v>330</v>
      </c>
      <c r="AU1799" s="167" t="s">
        <v>190</v>
      </c>
      <c r="AV1799" s="14" t="s">
        <v>187</v>
      </c>
      <c r="AW1799" s="14" t="s">
        <v>31</v>
      </c>
      <c r="AX1799" s="14" t="s">
        <v>77</v>
      </c>
      <c r="AY1799" s="167" t="s">
        <v>181</v>
      </c>
    </row>
    <row r="1800" spans="2:65" s="1" customFormat="1" ht="24.2" customHeight="1" x14ac:dyDescent="0.2">
      <c r="B1800" s="32"/>
      <c r="C1800" s="125" t="s">
        <v>1280</v>
      </c>
      <c r="D1800" s="125" t="s">
        <v>182</v>
      </c>
      <c r="E1800" s="126" t="s">
        <v>3008</v>
      </c>
      <c r="F1800" s="127" t="s">
        <v>3009</v>
      </c>
      <c r="G1800" s="128" t="s">
        <v>510</v>
      </c>
      <c r="H1800" s="129">
        <v>72.292000000000002</v>
      </c>
      <c r="I1800" s="130"/>
      <c r="J1800" s="131">
        <f>ROUND(I1800*H1800,2)</f>
        <v>0</v>
      </c>
      <c r="K1800" s="127" t="s">
        <v>186</v>
      </c>
      <c r="L1800" s="32"/>
      <c r="M1800" s="132" t="s">
        <v>19</v>
      </c>
      <c r="N1800" s="133" t="s">
        <v>40</v>
      </c>
      <c r="P1800" s="134">
        <f>O1800*H1800</f>
        <v>0</v>
      </c>
      <c r="Q1800" s="134">
        <v>0</v>
      </c>
      <c r="R1800" s="134">
        <f>Q1800*H1800</f>
        <v>0</v>
      </c>
      <c r="S1800" s="134">
        <v>0</v>
      </c>
      <c r="T1800" s="135">
        <f>S1800*H1800</f>
        <v>0</v>
      </c>
      <c r="AR1800" s="136" t="s">
        <v>187</v>
      </c>
      <c r="AT1800" s="136" t="s">
        <v>182</v>
      </c>
      <c r="AU1800" s="136" t="s">
        <v>190</v>
      </c>
      <c r="AY1800" s="17" t="s">
        <v>181</v>
      </c>
      <c r="BE1800" s="137">
        <f>IF(N1800="základní",J1800,0)</f>
        <v>0</v>
      </c>
      <c r="BF1800" s="137">
        <f>IF(N1800="snížená",J1800,0)</f>
        <v>0</v>
      </c>
      <c r="BG1800" s="137">
        <f>IF(N1800="zákl. přenesená",J1800,0)</f>
        <v>0</v>
      </c>
      <c r="BH1800" s="137">
        <f>IF(N1800="sníž. přenesená",J1800,0)</f>
        <v>0</v>
      </c>
      <c r="BI1800" s="137">
        <f>IF(N1800="nulová",J1800,0)</f>
        <v>0</v>
      </c>
      <c r="BJ1800" s="17" t="s">
        <v>77</v>
      </c>
      <c r="BK1800" s="137">
        <f>ROUND(I1800*H1800,2)</f>
        <v>0</v>
      </c>
      <c r="BL1800" s="17" t="s">
        <v>187</v>
      </c>
      <c r="BM1800" s="136" t="s">
        <v>3136</v>
      </c>
    </row>
    <row r="1801" spans="2:65" s="12" customFormat="1" ht="11.25" x14ac:dyDescent="0.2">
      <c r="B1801" s="153"/>
      <c r="D1801" s="138" t="s">
        <v>330</v>
      </c>
      <c r="E1801" s="154" t="s">
        <v>19</v>
      </c>
      <c r="F1801" s="155" t="s">
        <v>3011</v>
      </c>
      <c r="H1801" s="154" t="s">
        <v>19</v>
      </c>
      <c r="I1801" s="156"/>
      <c r="L1801" s="153"/>
      <c r="M1801" s="157"/>
      <c r="T1801" s="158"/>
      <c r="AT1801" s="154" t="s">
        <v>330</v>
      </c>
      <c r="AU1801" s="154" t="s">
        <v>190</v>
      </c>
      <c r="AV1801" s="12" t="s">
        <v>77</v>
      </c>
      <c r="AW1801" s="12" t="s">
        <v>31</v>
      </c>
      <c r="AX1801" s="12" t="s">
        <v>69</v>
      </c>
      <c r="AY1801" s="154" t="s">
        <v>181</v>
      </c>
    </row>
    <row r="1802" spans="2:65" s="12" customFormat="1" ht="11.25" x14ac:dyDescent="0.2">
      <c r="B1802" s="153"/>
      <c r="D1802" s="138" t="s">
        <v>330</v>
      </c>
      <c r="E1802" s="154" t="s">
        <v>19</v>
      </c>
      <c r="F1802" s="155" t="s">
        <v>3012</v>
      </c>
      <c r="H1802" s="154" t="s">
        <v>19</v>
      </c>
      <c r="I1802" s="156"/>
      <c r="L1802" s="153"/>
      <c r="M1802" s="157"/>
      <c r="T1802" s="158"/>
      <c r="AT1802" s="154" t="s">
        <v>330</v>
      </c>
      <c r="AU1802" s="154" t="s">
        <v>190</v>
      </c>
      <c r="AV1802" s="12" t="s">
        <v>77</v>
      </c>
      <c r="AW1802" s="12" t="s">
        <v>31</v>
      </c>
      <c r="AX1802" s="12" t="s">
        <v>69</v>
      </c>
      <c r="AY1802" s="154" t="s">
        <v>181</v>
      </c>
    </row>
    <row r="1803" spans="2:65" s="13" customFormat="1" ht="11.25" x14ac:dyDescent="0.2">
      <c r="B1803" s="159"/>
      <c r="D1803" s="138" t="s">
        <v>330</v>
      </c>
      <c r="E1803" s="160" t="s">
        <v>19</v>
      </c>
      <c r="F1803" s="161" t="s">
        <v>3127</v>
      </c>
      <c r="H1803" s="162">
        <v>72.292000000000002</v>
      </c>
      <c r="I1803" s="163"/>
      <c r="L1803" s="159"/>
      <c r="M1803" s="164"/>
      <c r="T1803" s="165"/>
      <c r="AT1803" s="160" t="s">
        <v>330</v>
      </c>
      <c r="AU1803" s="160" t="s">
        <v>190</v>
      </c>
      <c r="AV1803" s="13" t="s">
        <v>79</v>
      </c>
      <c r="AW1803" s="13" t="s">
        <v>31</v>
      </c>
      <c r="AX1803" s="13" t="s">
        <v>69</v>
      </c>
      <c r="AY1803" s="160" t="s">
        <v>181</v>
      </c>
    </row>
    <row r="1804" spans="2:65" s="14" customFormat="1" ht="11.25" x14ac:dyDescent="0.2">
      <c r="B1804" s="166"/>
      <c r="D1804" s="138" t="s">
        <v>330</v>
      </c>
      <c r="E1804" s="167" t="s">
        <v>19</v>
      </c>
      <c r="F1804" s="168" t="s">
        <v>333</v>
      </c>
      <c r="H1804" s="169">
        <v>72.292000000000002</v>
      </c>
      <c r="I1804" s="170"/>
      <c r="L1804" s="166"/>
      <c r="M1804" s="171"/>
      <c r="T1804" s="172"/>
      <c r="AT1804" s="167" t="s">
        <v>330</v>
      </c>
      <c r="AU1804" s="167" t="s">
        <v>190</v>
      </c>
      <c r="AV1804" s="14" t="s">
        <v>187</v>
      </c>
      <c r="AW1804" s="14" t="s">
        <v>31</v>
      </c>
      <c r="AX1804" s="14" t="s">
        <v>77</v>
      </c>
      <c r="AY1804" s="167" t="s">
        <v>181</v>
      </c>
    </row>
    <row r="1805" spans="2:65" s="1" customFormat="1" ht="16.5" customHeight="1" x14ac:dyDescent="0.2">
      <c r="B1805" s="32"/>
      <c r="C1805" s="125" t="s">
        <v>3137</v>
      </c>
      <c r="D1805" s="125" t="s">
        <v>182</v>
      </c>
      <c r="E1805" s="126" t="s">
        <v>3014</v>
      </c>
      <c r="F1805" s="127" t="s">
        <v>3015</v>
      </c>
      <c r="G1805" s="128" t="s">
        <v>510</v>
      </c>
      <c r="H1805" s="129">
        <v>75.578000000000003</v>
      </c>
      <c r="I1805" s="130"/>
      <c r="J1805" s="131">
        <f>ROUND(I1805*H1805,2)</f>
        <v>0</v>
      </c>
      <c r="K1805" s="127" t="s">
        <v>186</v>
      </c>
      <c r="L1805" s="32"/>
      <c r="M1805" s="132" t="s">
        <v>19</v>
      </c>
      <c r="N1805" s="133" t="s">
        <v>40</v>
      </c>
      <c r="P1805" s="134">
        <f>O1805*H1805</f>
        <v>0</v>
      </c>
      <c r="Q1805" s="134">
        <v>0</v>
      </c>
      <c r="R1805" s="134">
        <f>Q1805*H1805</f>
        <v>0</v>
      </c>
      <c r="S1805" s="134">
        <v>0</v>
      </c>
      <c r="T1805" s="135">
        <f>S1805*H1805</f>
        <v>0</v>
      </c>
      <c r="AR1805" s="136" t="s">
        <v>187</v>
      </c>
      <c r="AT1805" s="136" t="s">
        <v>182</v>
      </c>
      <c r="AU1805" s="136" t="s">
        <v>190</v>
      </c>
      <c r="AY1805" s="17" t="s">
        <v>181</v>
      </c>
      <c r="BE1805" s="137">
        <f>IF(N1805="základní",J1805,0)</f>
        <v>0</v>
      </c>
      <c r="BF1805" s="137">
        <f>IF(N1805="snížená",J1805,0)</f>
        <v>0</v>
      </c>
      <c r="BG1805" s="137">
        <f>IF(N1805="zákl. přenesená",J1805,0)</f>
        <v>0</v>
      </c>
      <c r="BH1805" s="137">
        <f>IF(N1805="sníž. přenesená",J1805,0)</f>
        <v>0</v>
      </c>
      <c r="BI1805" s="137">
        <f>IF(N1805="nulová",J1805,0)</f>
        <v>0</v>
      </c>
      <c r="BJ1805" s="17" t="s">
        <v>77</v>
      </c>
      <c r="BK1805" s="137">
        <f>ROUND(I1805*H1805,2)</f>
        <v>0</v>
      </c>
      <c r="BL1805" s="17" t="s">
        <v>187</v>
      </c>
      <c r="BM1805" s="136" t="s">
        <v>3138</v>
      </c>
    </row>
    <row r="1806" spans="2:65" s="12" customFormat="1" ht="11.25" x14ac:dyDescent="0.2">
      <c r="B1806" s="153"/>
      <c r="D1806" s="138" t="s">
        <v>330</v>
      </c>
      <c r="E1806" s="154" t="s">
        <v>19</v>
      </c>
      <c r="F1806" s="155" t="s">
        <v>3017</v>
      </c>
      <c r="H1806" s="154" t="s">
        <v>19</v>
      </c>
      <c r="I1806" s="156"/>
      <c r="L1806" s="153"/>
      <c r="M1806" s="157"/>
      <c r="T1806" s="158"/>
      <c r="AT1806" s="154" t="s">
        <v>330</v>
      </c>
      <c r="AU1806" s="154" t="s">
        <v>190</v>
      </c>
      <c r="AV1806" s="12" t="s">
        <v>77</v>
      </c>
      <c r="AW1806" s="12" t="s">
        <v>31</v>
      </c>
      <c r="AX1806" s="12" t="s">
        <v>69</v>
      </c>
      <c r="AY1806" s="154" t="s">
        <v>181</v>
      </c>
    </row>
    <row r="1807" spans="2:65" s="12" customFormat="1" ht="11.25" x14ac:dyDescent="0.2">
      <c r="B1807" s="153"/>
      <c r="D1807" s="138" t="s">
        <v>330</v>
      </c>
      <c r="E1807" s="154" t="s">
        <v>19</v>
      </c>
      <c r="F1807" s="155" t="s">
        <v>3018</v>
      </c>
      <c r="H1807" s="154" t="s">
        <v>19</v>
      </c>
      <c r="I1807" s="156"/>
      <c r="L1807" s="153"/>
      <c r="M1807" s="157"/>
      <c r="T1807" s="158"/>
      <c r="AT1807" s="154" t="s">
        <v>330</v>
      </c>
      <c r="AU1807" s="154" t="s">
        <v>190</v>
      </c>
      <c r="AV1807" s="12" t="s">
        <v>77</v>
      </c>
      <c r="AW1807" s="12" t="s">
        <v>31</v>
      </c>
      <c r="AX1807" s="12" t="s">
        <v>69</v>
      </c>
      <c r="AY1807" s="154" t="s">
        <v>181</v>
      </c>
    </row>
    <row r="1808" spans="2:65" s="13" customFormat="1" ht="11.25" x14ac:dyDescent="0.2">
      <c r="B1808" s="159"/>
      <c r="D1808" s="138" t="s">
        <v>330</v>
      </c>
      <c r="E1808" s="160" t="s">
        <v>19</v>
      </c>
      <c r="F1808" s="161" t="s">
        <v>3139</v>
      </c>
      <c r="H1808" s="162">
        <v>75.578000000000003</v>
      </c>
      <c r="I1808" s="163"/>
      <c r="L1808" s="159"/>
      <c r="M1808" s="164"/>
      <c r="T1808" s="165"/>
      <c r="AT1808" s="160" t="s">
        <v>330</v>
      </c>
      <c r="AU1808" s="160" t="s">
        <v>190</v>
      </c>
      <c r="AV1808" s="13" t="s">
        <v>79</v>
      </c>
      <c r="AW1808" s="13" t="s">
        <v>31</v>
      </c>
      <c r="AX1808" s="13" t="s">
        <v>69</v>
      </c>
      <c r="AY1808" s="160" t="s">
        <v>181</v>
      </c>
    </row>
    <row r="1809" spans="2:65" s="14" customFormat="1" ht="11.25" x14ac:dyDescent="0.2">
      <c r="B1809" s="166"/>
      <c r="D1809" s="138" t="s">
        <v>330</v>
      </c>
      <c r="E1809" s="167" t="s">
        <v>19</v>
      </c>
      <c r="F1809" s="168" t="s">
        <v>333</v>
      </c>
      <c r="H1809" s="169">
        <v>75.578000000000003</v>
      </c>
      <c r="I1809" s="170"/>
      <c r="L1809" s="166"/>
      <c r="M1809" s="171"/>
      <c r="T1809" s="172"/>
      <c r="AT1809" s="167" t="s">
        <v>330</v>
      </c>
      <c r="AU1809" s="167" t="s">
        <v>190</v>
      </c>
      <c r="AV1809" s="14" t="s">
        <v>187</v>
      </c>
      <c r="AW1809" s="14" t="s">
        <v>31</v>
      </c>
      <c r="AX1809" s="14" t="s">
        <v>77</v>
      </c>
      <c r="AY1809" s="167" t="s">
        <v>181</v>
      </c>
    </row>
    <row r="1810" spans="2:65" s="1" customFormat="1" ht="24.2" customHeight="1" x14ac:dyDescent="0.2">
      <c r="B1810" s="32"/>
      <c r="C1810" s="125" t="s">
        <v>1286</v>
      </c>
      <c r="D1810" s="125" t="s">
        <v>182</v>
      </c>
      <c r="E1810" s="126" t="s">
        <v>3020</v>
      </c>
      <c r="F1810" s="127" t="s">
        <v>3021</v>
      </c>
      <c r="G1810" s="128" t="s">
        <v>510</v>
      </c>
      <c r="H1810" s="129">
        <v>65.72</v>
      </c>
      <c r="I1810" s="130"/>
      <c r="J1810" s="131">
        <f>ROUND(I1810*H1810,2)</f>
        <v>0</v>
      </c>
      <c r="K1810" s="127" t="s">
        <v>327</v>
      </c>
      <c r="L1810" s="32"/>
      <c r="M1810" s="132" t="s">
        <v>19</v>
      </c>
      <c r="N1810" s="133" t="s">
        <v>40</v>
      </c>
      <c r="P1810" s="134">
        <f>O1810*H1810</f>
        <v>0</v>
      </c>
      <c r="Q1810" s="134">
        <v>0</v>
      </c>
      <c r="R1810" s="134">
        <f>Q1810*H1810</f>
        <v>0</v>
      </c>
      <c r="S1810" s="134">
        <v>0</v>
      </c>
      <c r="T1810" s="135">
        <f>S1810*H1810</f>
        <v>0</v>
      </c>
      <c r="AR1810" s="136" t="s">
        <v>187</v>
      </c>
      <c r="AT1810" s="136" t="s">
        <v>182</v>
      </c>
      <c r="AU1810" s="136" t="s">
        <v>190</v>
      </c>
      <c r="AY1810" s="17" t="s">
        <v>181</v>
      </c>
      <c r="BE1810" s="137">
        <f>IF(N1810="základní",J1810,0)</f>
        <v>0</v>
      </c>
      <c r="BF1810" s="137">
        <f>IF(N1810="snížená",J1810,0)</f>
        <v>0</v>
      </c>
      <c r="BG1810" s="137">
        <f>IF(N1810="zákl. přenesená",J1810,0)</f>
        <v>0</v>
      </c>
      <c r="BH1810" s="137">
        <f>IF(N1810="sníž. přenesená",J1810,0)</f>
        <v>0</v>
      </c>
      <c r="BI1810" s="137">
        <f>IF(N1810="nulová",J1810,0)</f>
        <v>0</v>
      </c>
      <c r="BJ1810" s="17" t="s">
        <v>77</v>
      </c>
      <c r="BK1810" s="137">
        <f>ROUND(I1810*H1810,2)</f>
        <v>0</v>
      </c>
      <c r="BL1810" s="17" t="s">
        <v>187</v>
      </c>
      <c r="BM1810" s="136" t="s">
        <v>3140</v>
      </c>
    </row>
    <row r="1811" spans="2:65" s="1" customFormat="1" ht="11.25" x14ac:dyDescent="0.2">
      <c r="B1811" s="32"/>
      <c r="D1811" s="151" t="s">
        <v>328</v>
      </c>
      <c r="F1811" s="152" t="s">
        <v>3023</v>
      </c>
      <c r="I1811" s="140"/>
      <c r="L1811" s="32"/>
      <c r="M1811" s="141"/>
      <c r="T1811" s="53"/>
      <c r="AT1811" s="17" t="s">
        <v>328</v>
      </c>
      <c r="AU1811" s="17" t="s">
        <v>190</v>
      </c>
    </row>
    <row r="1812" spans="2:65" s="12" customFormat="1" ht="11.25" x14ac:dyDescent="0.2">
      <c r="B1812" s="153"/>
      <c r="D1812" s="138" t="s">
        <v>330</v>
      </c>
      <c r="E1812" s="154" t="s">
        <v>19</v>
      </c>
      <c r="F1812" s="155" t="s">
        <v>3024</v>
      </c>
      <c r="H1812" s="154" t="s">
        <v>19</v>
      </c>
      <c r="I1812" s="156"/>
      <c r="L1812" s="153"/>
      <c r="M1812" s="157"/>
      <c r="T1812" s="158"/>
      <c r="AT1812" s="154" t="s">
        <v>330</v>
      </c>
      <c r="AU1812" s="154" t="s">
        <v>190</v>
      </c>
      <c r="AV1812" s="12" t="s">
        <v>77</v>
      </c>
      <c r="AW1812" s="12" t="s">
        <v>31</v>
      </c>
      <c r="AX1812" s="12" t="s">
        <v>69</v>
      </c>
      <c r="AY1812" s="154" t="s">
        <v>181</v>
      </c>
    </row>
    <row r="1813" spans="2:65" s="12" customFormat="1" ht="22.5" x14ac:dyDescent="0.2">
      <c r="B1813" s="153"/>
      <c r="D1813" s="138" t="s">
        <v>330</v>
      </c>
      <c r="E1813" s="154" t="s">
        <v>19</v>
      </c>
      <c r="F1813" s="155" t="s">
        <v>3025</v>
      </c>
      <c r="H1813" s="154" t="s">
        <v>19</v>
      </c>
      <c r="I1813" s="156"/>
      <c r="L1813" s="153"/>
      <c r="M1813" s="157"/>
      <c r="T1813" s="158"/>
      <c r="AT1813" s="154" t="s">
        <v>330</v>
      </c>
      <c r="AU1813" s="154" t="s">
        <v>190</v>
      </c>
      <c r="AV1813" s="12" t="s">
        <v>77</v>
      </c>
      <c r="AW1813" s="12" t="s">
        <v>31</v>
      </c>
      <c r="AX1813" s="12" t="s">
        <v>69</v>
      </c>
      <c r="AY1813" s="154" t="s">
        <v>181</v>
      </c>
    </row>
    <row r="1814" spans="2:65" s="13" customFormat="1" ht="11.25" x14ac:dyDescent="0.2">
      <c r="B1814" s="159"/>
      <c r="D1814" s="138" t="s">
        <v>330</v>
      </c>
      <c r="E1814" s="160" t="s">
        <v>19</v>
      </c>
      <c r="F1814" s="161" t="s">
        <v>3121</v>
      </c>
      <c r="H1814" s="162">
        <v>65.72</v>
      </c>
      <c r="I1814" s="163"/>
      <c r="L1814" s="159"/>
      <c r="M1814" s="164"/>
      <c r="T1814" s="165"/>
      <c r="AT1814" s="160" t="s">
        <v>330</v>
      </c>
      <c r="AU1814" s="160" t="s">
        <v>190</v>
      </c>
      <c r="AV1814" s="13" t="s">
        <v>79</v>
      </c>
      <c r="AW1814" s="13" t="s">
        <v>31</v>
      </c>
      <c r="AX1814" s="13" t="s">
        <v>69</v>
      </c>
      <c r="AY1814" s="160" t="s">
        <v>181</v>
      </c>
    </row>
    <row r="1815" spans="2:65" s="14" customFormat="1" ht="11.25" x14ac:dyDescent="0.2">
      <c r="B1815" s="166"/>
      <c r="D1815" s="138" t="s">
        <v>330</v>
      </c>
      <c r="E1815" s="167" t="s">
        <v>19</v>
      </c>
      <c r="F1815" s="168" t="s">
        <v>333</v>
      </c>
      <c r="H1815" s="169">
        <v>65.72</v>
      </c>
      <c r="I1815" s="170"/>
      <c r="L1815" s="166"/>
      <c r="M1815" s="171"/>
      <c r="T1815" s="172"/>
      <c r="AT1815" s="167" t="s">
        <v>330</v>
      </c>
      <c r="AU1815" s="167" t="s">
        <v>190</v>
      </c>
      <c r="AV1815" s="14" t="s">
        <v>187</v>
      </c>
      <c r="AW1815" s="14" t="s">
        <v>31</v>
      </c>
      <c r="AX1815" s="14" t="s">
        <v>77</v>
      </c>
      <c r="AY1815" s="167" t="s">
        <v>181</v>
      </c>
    </row>
    <row r="1816" spans="2:65" s="1" customFormat="1" ht="16.5" customHeight="1" x14ac:dyDescent="0.2">
      <c r="B1816" s="32"/>
      <c r="C1816" s="176" t="s">
        <v>3141</v>
      </c>
      <c r="D1816" s="176" t="s">
        <v>1794</v>
      </c>
      <c r="E1816" s="177" t="s">
        <v>3028</v>
      </c>
      <c r="F1816" s="178" t="s">
        <v>3029</v>
      </c>
      <c r="G1816" s="179" t="s">
        <v>510</v>
      </c>
      <c r="H1816" s="180">
        <v>72.292000000000002</v>
      </c>
      <c r="I1816" s="181"/>
      <c r="J1816" s="182">
        <f>ROUND(I1816*H1816,2)</f>
        <v>0</v>
      </c>
      <c r="K1816" s="178" t="s">
        <v>327</v>
      </c>
      <c r="L1816" s="183"/>
      <c r="M1816" s="184" t="s">
        <v>19</v>
      </c>
      <c r="N1816" s="185" t="s">
        <v>40</v>
      </c>
      <c r="P1816" s="134">
        <f>O1816*H1816</f>
        <v>0</v>
      </c>
      <c r="Q1816" s="134">
        <v>0</v>
      </c>
      <c r="R1816" s="134">
        <f>Q1816*H1816</f>
        <v>0</v>
      </c>
      <c r="S1816" s="134">
        <v>0</v>
      </c>
      <c r="T1816" s="135">
        <f>S1816*H1816</f>
        <v>0</v>
      </c>
      <c r="AR1816" s="136" t="s">
        <v>196</v>
      </c>
      <c r="AT1816" s="136" t="s">
        <v>1794</v>
      </c>
      <c r="AU1816" s="136" t="s">
        <v>190</v>
      </c>
      <c r="AY1816" s="17" t="s">
        <v>181</v>
      </c>
      <c r="BE1816" s="137">
        <f>IF(N1816="základní",J1816,0)</f>
        <v>0</v>
      </c>
      <c r="BF1816" s="137">
        <f>IF(N1816="snížená",J1816,0)</f>
        <v>0</v>
      </c>
      <c r="BG1816" s="137">
        <f>IF(N1816="zákl. přenesená",J1816,0)</f>
        <v>0</v>
      </c>
      <c r="BH1816" s="137">
        <f>IF(N1816="sníž. přenesená",J1816,0)</f>
        <v>0</v>
      </c>
      <c r="BI1816" s="137">
        <f>IF(N1816="nulová",J1816,0)</f>
        <v>0</v>
      </c>
      <c r="BJ1816" s="17" t="s">
        <v>77</v>
      </c>
      <c r="BK1816" s="137">
        <f>ROUND(I1816*H1816,2)</f>
        <v>0</v>
      </c>
      <c r="BL1816" s="17" t="s">
        <v>187</v>
      </c>
      <c r="BM1816" s="136" t="s">
        <v>3142</v>
      </c>
    </row>
    <row r="1817" spans="2:65" s="1" customFormat="1" ht="19.5" x14ac:dyDescent="0.2">
      <c r="B1817" s="32"/>
      <c r="D1817" s="138" t="s">
        <v>214</v>
      </c>
      <c r="F1817" s="139" t="s">
        <v>3143</v>
      </c>
      <c r="I1817" s="140"/>
      <c r="L1817" s="32"/>
      <c r="M1817" s="141"/>
      <c r="T1817" s="53"/>
      <c r="AT1817" s="17" t="s">
        <v>214</v>
      </c>
      <c r="AU1817" s="17" t="s">
        <v>190</v>
      </c>
    </row>
    <row r="1818" spans="2:65" s="13" customFormat="1" ht="11.25" x14ac:dyDescent="0.2">
      <c r="B1818" s="159"/>
      <c r="D1818" s="138" t="s">
        <v>330</v>
      </c>
      <c r="E1818" s="160" t="s">
        <v>19</v>
      </c>
      <c r="F1818" s="161" t="s">
        <v>3127</v>
      </c>
      <c r="H1818" s="162">
        <v>72.292000000000002</v>
      </c>
      <c r="I1818" s="163"/>
      <c r="L1818" s="159"/>
      <c r="M1818" s="164"/>
      <c r="T1818" s="165"/>
      <c r="AT1818" s="160" t="s">
        <v>330</v>
      </c>
      <c r="AU1818" s="160" t="s">
        <v>190</v>
      </c>
      <c r="AV1818" s="13" t="s">
        <v>79</v>
      </c>
      <c r="AW1818" s="13" t="s">
        <v>31</v>
      </c>
      <c r="AX1818" s="13" t="s">
        <v>69</v>
      </c>
      <c r="AY1818" s="160" t="s">
        <v>181</v>
      </c>
    </row>
    <row r="1819" spans="2:65" s="14" customFormat="1" ht="11.25" x14ac:dyDescent="0.2">
      <c r="B1819" s="166"/>
      <c r="D1819" s="138" t="s">
        <v>330</v>
      </c>
      <c r="E1819" s="167" t="s">
        <v>19</v>
      </c>
      <c r="F1819" s="168" t="s">
        <v>333</v>
      </c>
      <c r="H1819" s="169">
        <v>72.292000000000002</v>
      </c>
      <c r="I1819" s="170"/>
      <c r="L1819" s="166"/>
      <c r="M1819" s="171"/>
      <c r="T1819" s="172"/>
      <c r="AT1819" s="167" t="s">
        <v>330</v>
      </c>
      <c r="AU1819" s="167" t="s">
        <v>190</v>
      </c>
      <c r="AV1819" s="14" t="s">
        <v>187</v>
      </c>
      <c r="AW1819" s="14" t="s">
        <v>31</v>
      </c>
      <c r="AX1819" s="14" t="s">
        <v>77</v>
      </c>
      <c r="AY1819" s="167" t="s">
        <v>181</v>
      </c>
    </row>
    <row r="1820" spans="2:65" s="10" customFormat="1" ht="20.85" customHeight="1" x14ac:dyDescent="0.2">
      <c r="B1820" s="115"/>
      <c r="D1820" s="116" t="s">
        <v>68</v>
      </c>
      <c r="E1820" s="149" t="s">
        <v>3144</v>
      </c>
      <c r="F1820" s="149" t="s">
        <v>3145</v>
      </c>
      <c r="I1820" s="118"/>
      <c r="J1820" s="150">
        <f>BK1820</f>
        <v>0</v>
      </c>
      <c r="L1820" s="115"/>
      <c r="M1820" s="120"/>
      <c r="P1820" s="121">
        <f>SUM(P1821:P1848)</f>
        <v>0</v>
      </c>
      <c r="R1820" s="121">
        <f>SUM(R1821:R1848)</f>
        <v>0</v>
      </c>
      <c r="T1820" s="122">
        <f>SUM(T1821:T1848)</f>
        <v>0</v>
      </c>
      <c r="AR1820" s="116" t="s">
        <v>77</v>
      </c>
      <c r="AT1820" s="123" t="s">
        <v>68</v>
      </c>
      <c r="AU1820" s="123" t="s">
        <v>79</v>
      </c>
      <c r="AY1820" s="116" t="s">
        <v>181</v>
      </c>
      <c r="BK1820" s="124">
        <f>SUM(BK1821:BK1848)</f>
        <v>0</v>
      </c>
    </row>
    <row r="1821" spans="2:65" s="1" customFormat="1" ht="16.5" customHeight="1" x14ac:dyDescent="0.2">
      <c r="B1821" s="32"/>
      <c r="C1821" s="125" t="s">
        <v>1289</v>
      </c>
      <c r="D1821" s="125" t="s">
        <v>182</v>
      </c>
      <c r="E1821" s="126" t="s">
        <v>2987</v>
      </c>
      <c r="F1821" s="127" t="s">
        <v>2988</v>
      </c>
      <c r="G1821" s="128" t="s">
        <v>510</v>
      </c>
      <c r="H1821" s="129">
        <v>14.454000000000001</v>
      </c>
      <c r="I1821" s="130"/>
      <c r="J1821" s="131">
        <f>ROUND(I1821*H1821,2)</f>
        <v>0</v>
      </c>
      <c r="K1821" s="127" t="s">
        <v>186</v>
      </c>
      <c r="L1821" s="32"/>
      <c r="M1821" s="132" t="s">
        <v>19</v>
      </c>
      <c r="N1821" s="133" t="s">
        <v>40</v>
      </c>
      <c r="P1821" s="134">
        <f>O1821*H1821</f>
        <v>0</v>
      </c>
      <c r="Q1821" s="134">
        <v>0</v>
      </c>
      <c r="R1821" s="134">
        <f>Q1821*H1821</f>
        <v>0</v>
      </c>
      <c r="S1821" s="134">
        <v>0</v>
      </c>
      <c r="T1821" s="135">
        <f>S1821*H1821</f>
        <v>0</v>
      </c>
      <c r="AR1821" s="136" t="s">
        <v>187</v>
      </c>
      <c r="AT1821" s="136" t="s">
        <v>182</v>
      </c>
      <c r="AU1821" s="136" t="s">
        <v>190</v>
      </c>
      <c r="AY1821" s="17" t="s">
        <v>181</v>
      </c>
      <c r="BE1821" s="137">
        <f>IF(N1821="základní",J1821,0)</f>
        <v>0</v>
      </c>
      <c r="BF1821" s="137">
        <f>IF(N1821="snížená",J1821,0)</f>
        <v>0</v>
      </c>
      <c r="BG1821" s="137">
        <f>IF(N1821="zákl. přenesená",J1821,0)</f>
        <v>0</v>
      </c>
      <c r="BH1821" s="137">
        <f>IF(N1821="sníž. přenesená",J1821,0)</f>
        <v>0</v>
      </c>
      <c r="BI1821" s="137">
        <f>IF(N1821="nulová",J1821,0)</f>
        <v>0</v>
      </c>
      <c r="BJ1821" s="17" t="s">
        <v>77</v>
      </c>
      <c r="BK1821" s="137">
        <f>ROUND(I1821*H1821,2)</f>
        <v>0</v>
      </c>
      <c r="BL1821" s="17" t="s">
        <v>187</v>
      </c>
      <c r="BM1821" s="136" t="s">
        <v>3146</v>
      </c>
    </row>
    <row r="1822" spans="2:65" s="12" customFormat="1" ht="11.25" x14ac:dyDescent="0.2">
      <c r="B1822" s="153"/>
      <c r="D1822" s="138" t="s">
        <v>330</v>
      </c>
      <c r="E1822" s="154" t="s">
        <v>19</v>
      </c>
      <c r="F1822" s="155" t="s">
        <v>2990</v>
      </c>
      <c r="H1822" s="154" t="s">
        <v>19</v>
      </c>
      <c r="I1822" s="156"/>
      <c r="L1822" s="153"/>
      <c r="M1822" s="157"/>
      <c r="T1822" s="158"/>
      <c r="AT1822" s="154" t="s">
        <v>330</v>
      </c>
      <c r="AU1822" s="154" t="s">
        <v>190</v>
      </c>
      <c r="AV1822" s="12" t="s">
        <v>77</v>
      </c>
      <c r="AW1822" s="12" t="s">
        <v>31</v>
      </c>
      <c r="AX1822" s="12" t="s">
        <v>69</v>
      </c>
      <c r="AY1822" s="154" t="s">
        <v>181</v>
      </c>
    </row>
    <row r="1823" spans="2:65" s="12" customFormat="1" ht="11.25" x14ac:dyDescent="0.2">
      <c r="B1823" s="153"/>
      <c r="D1823" s="138" t="s">
        <v>330</v>
      </c>
      <c r="E1823" s="154" t="s">
        <v>19</v>
      </c>
      <c r="F1823" s="155" t="s">
        <v>2991</v>
      </c>
      <c r="H1823" s="154" t="s">
        <v>19</v>
      </c>
      <c r="I1823" s="156"/>
      <c r="L1823" s="153"/>
      <c r="M1823" s="157"/>
      <c r="T1823" s="158"/>
      <c r="AT1823" s="154" t="s">
        <v>330</v>
      </c>
      <c r="AU1823" s="154" t="s">
        <v>190</v>
      </c>
      <c r="AV1823" s="12" t="s">
        <v>77</v>
      </c>
      <c r="AW1823" s="12" t="s">
        <v>31</v>
      </c>
      <c r="AX1823" s="12" t="s">
        <v>69</v>
      </c>
      <c r="AY1823" s="154" t="s">
        <v>181</v>
      </c>
    </row>
    <row r="1824" spans="2:65" s="13" customFormat="1" ht="11.25" x14ac:dyDescent="0.2">
      <c r="B1824" s="159"/>
      <c r="D1824" s="138" t="s">
        <v>330</v>
      </c>
      <c r="E1824" s="160" t="s">
        <v>19</v>
      </c>
      <c r="F1824" s="161" t="s">
        <v>3147</v>
      </c>
      <c r="H1824" s="162">
        <v>14.454000000000001</v>
      </c>
      <c r="I1824" s="163"/>
      <c r="L1824" s="159"/>
      <c r="M1824" s="164"/>
      <c r="T1824" s="165"/>
      <c r="AT1824" s="160" t="s">
        <v>330</v>
      </c>
      <c r="AU1824" s="160" t="s">
        <v>190</v>
      </c>
      <c r="AV1824" s="13" t="s">
        <v>79</v>
      </c>
      <c r="AW1824" s="13" t="s">
        <v>31</v>
      </c>
      <c r="AX1824" s="13" t="s">
        <v>69</v>
      </c>
      <c r="AY1824" s="160" t="s">
        <v>181</v>
      </c>
    </row>
    <row r="1825" spans="2:65" s="14" customFormat="1" ht="11.25" x14ac:dyDescent="0.2">
      <c r="B1825" s="166"/>
      <c r="D1825" s="138" t="s">
        <v>330</v>
      </c>
      <c r="E1825" s="167" t="s">
        <v>19</v>
      </c>
      <c r="F1825" s="168" t="s">
        <v>333</v>
      </c>
      <c r="H1825" s="169">
        <v>14.454000000000001</v>
      </c>
      <c r="I1825" s="170"/>
      <c r="L1825" s="166"/>
      <c r="M1825" s="171"/>
      <c r="T1825" s="172"/>
      <c r="AT1825" s="167" t="s">
        <v>330</v>
      </c>
      <c r="AU1825" s="167" t="s">
        <v>190</v>
      </c>
      <c r="AV1825" s="14" t="s">
        <v>187</v>
      </c>
      <c r="AW1825" s="14" t="s">
        <v>31</v>
      </c>
      <c r="AX1825" s="14" t="s">
        <v>77</v>
      </c>
      <c r="AY1825" s="167" t="s">
        <v>181</v>
      </c>
    </row>
    <row r="1826" spans="2:65" s="1" customFormat="1" ht="16.5" customHeight="1" x14ac:dyDescent="0.2">
      <c r="B1826" s="32"/>
      <c r="C1826" s="125" t="s">
        <v>3148</v>
      </c>
      <c r="D1826" s="125" t="s">
        <v>182</v>
      </c>
      <c r="E1826" s="126" t="s">
        <v>2994</v>
      </c>
      <c r="F1826" s="127" t="s">
        <v>2995</v>
      </c>
      <c r="G1826" s="128" t="s">
        <v>510</v>
      </c>
      <c r="H1826" s="129">
        <v>14.454000000000001</v>
      </c>
      <c r="I1826" s="130"/>
      <c r="J1826" s="131">
        <f>ROUND(I1826*H1826,2)</f>
        <v>0</v>
      </c>
      <c r="K1826" s="127" t="s">
        <v>186</v>
      </c>
      <c r="L1826" s="32"/>
      <c r="M1826" s="132" t="s">
        <v>19</v>
      </c>
      <c r="N1826" s="133" t="s">
        <v>40</v>
      </c>
      <c r="P1826" s="134">
        <f>O1826*H1826</f>
        <v>0</v>
      </c>
      <c r="Q1826" s="134">
        <v>0</v>
      </c>
      <c r="R1826" s="134">
        <f>Q1826*H1826</f>
        <v>0</v>
      </c>
      <c r="S1826" s="134">
        <v>0</v>
      </c>
      <c r="T1826" s="135">
        <f>S1826*H1826</f>
        <v>0</v>
      </c>
      <c r="AR1826" s="136" t="s">
        <v>187</v>
      </c>
      <c r="AT1826" s="136" t="s">
        <v>182</v>
      </c>
      <c r="AU1826" s="136" t="s">
        <v>190</v>
      </c>
      <c r="AY1826" s="17" t="s">
        <v>181</v>
      </c>
      <c r="BE1826" s="137">
        <f>IF(N1826="základní",J1826,0)</f>
        <v>0</v>
      </c>
      <c r="BF1826" s="137">
        <f>IF(N1826="snížená",J1826,0)</f>
        <v>0</v>
      </c>
      <c r="BG1826" s="137">
        <f>IF(N1826="zákl. přenesená",J1826,0)</f>
        <v>0</v>
      </c>
      <c r="BH1826" s="137">
        <f>IF(N1826="sníž. přenesená",J1826,0)</f>
        <v>0</v>
      </c>
      <c r="BI1826" s="137">
        <f>IF(N1826="nulová",J1826,0)</f>
        <v>0</v>
      </c>
      <c r="BJ1826" s="17" t="s">
        <v>77</v>
      </c>
      <c r="BK1826" s="137">
        <f>ROUND(I1826*H1826,2)</f>
        <v>0</v>
      </c>
      <c r="BL1826" s="17" t="s">
        <v>187</v>
      </c>
      <c r="BM1826" s="136" t="s">
        <v>3149</v>
      </c>
    </row>
    <row r="1827" spans="2:65" s="12" customFormat="1" ht="11.25" x14ac:dyDescent="0.2">
      <c r="B1827" s="153"/>
      <c r="D1827" s="138" t="s">
        <v>330</v>
      </c>
      <c r="E1827" s="154" t="s">
        <v>19</v>
      </c>
      <c r="F1827" s="155" t="s">
        <v>3131</v>
      </c>
      <c r="H1827" s="154" t="s">
        <v>19</v>
      </c>
      <c r="I1827" s="156"/>
      <c r="L1827" s="153"/>
      <c r="M1827" s="157"/>
      <c r="T1827" s="158"/>
      <c r="AT1827" s="154" t="s">
        <v>330</v>
      </c>
      <c r="AU1827" s="154" t="s">
        <v>190</v>
      </c>
      <c r="AV1827" s="12" t="s">
        <v>77</v>
      </c>
      <c r="AW1827" s="12" t="s">
        <v>31</v>
      </c>
      <c r="AX1827" s="12" t="s">
        <v>69</v>
      </c>
      <c r="AY1827" s="154" t="s">
        <v>181</v>
      </c>
    </row>
    <row r="1828" spans="2:65" s="13" customFormat="1" ht="11.25" x14ac:dyDescent="0.2">
      <c r="B1828" s="159"/>
      <c r="D1828" s="138" t="s">
        <v>330</v>
      </c>
      <c r="E1828" s="160" t="s">
        <v>19</v>
      </c>
      <c r="F1828" s="161" t="s">
        <v>3147</v>
      </c>
      <c r="H1828" s="162">
        <v>14.454000000000001</v>
      </c>
      <c r="I1828" s="163"/>
      <c r="L1828" s="159"/>
      <c r="M1828" s="164"/>
      <c r="T1828" s="165"/>
      <c r="AT1828" s="160" t="s">
        <v>330</v>
      </c>
      <c r="AU1828" s="160" t="s">
        <v>190</v>
      </c>
      <c r="AV1828" s="13" t="s">
        <v>79</v>
      </c>
      <c r="AW1828" s="13" t="s">
        <v>31</v>
      </c>
      <c r="AX1828" s="13" t="s">
        <v>69</v>
      </c>
      <c r="AY1828" s="160" t="s">
        <v>181</v>
      </c>
    </row>
    <row r="1829" spans="2:65" s="14" customFormat="1" ht="11.25" x14ac:dyDescent="0.2">
      <c r="B1829" s="166"/>
      <c r="D1829" s="138" t="s">
        <v>330</v>
      </c>
      <c r="E1829" s="167" t="s">
        <v>19</v>
      </c>
      <c r="F1829" s="168" t="s">
        <v>333</v>
      </c>
      <c r="H1829" s="169">
        <v>14.454000000000001</v>
      </c>
      <c r="I1829" s="170"/>
      <c r="L1829" s="166"/>
      <c r="M1829" s="171"/>
      <c r="T1829" s="172"/>
      <c r="AT1829" s="167" t="s">
        <v>330</v>
      </c>
      <c r="AU1829" s="167" t="s">
        <v>190</v>
      </c>
      <c r="AV1829" s="14" t="s">
        <v>187</v>
      </c>
      <c r="AW1829" s="14" t="s">
        <v>31</v>
      </c>
      <c r="AX1829" s="14" t="s">
        <v>77</v>
      </c>
      <c r="AY1829" s="167" t="s">
        <v>181</v>
      </c>
    </row>
    <row r="1830" spans="2:65" s="1" customFormat="1" ht="16.5" customHeight="1" x14ac:dyDescent="0.2">
      <c r="B1830" s="32"/>
      <c r="C1830" s="125" t="s">
        <v>1296</v>
      </c>
      <c r="D1830" s="125" t="s">
        <v>182</v>
      </c>
      <c r="E1830" s="126" t="s">
        <v>2998</v>
      </c>
      <c r="F1830" s="127" t="s">
        <v>2999</v>
      </c>
      <c r="G1830" s="128" t="s">
        <v>510</v>
      </c>
      <c r="H1830" s="129">
        <v>14.454000000000001</v>
      </c>
      <c r="I1830" s="130"/>
      <c r="J1830" s="131">
        <f>ROUND(I1830*H1830,2)</f>
        <v>0</v>
      </c>
      <c r="K1830" s="127" t="s">
        <v>186</v>
      </c>
      <c r="L1830" s="32"/>
      <c r="M1830" s="132" t="s">
        <v>19</v>
      </c>
      <c r="N1830" s="133" t="s">
        <v>40</v>
      </c>
      <c r="P1830" s="134">
        <f>O1830*H1830</f>
        <v>0</v>
      </c>
      <c r="Q1830" s="134">
        <v>0</v>
      </c>
      <c r="R1830" s="134">
        <f>Q1830*H1830</f>
        <v>0</v>
      </c>
      <c r="S1830" s="134">
        <v>0</v>
      </c>
      <c r="T1830" s="135">
        <f>S1830*H1830</f>
        <v>0</v>
      </c>
      <c r="AR1830" s="136" t="s">
        <v>187</v>
      </c>
      <c r="AT1830" s="136" t="s">
        <v>182</v>
      </c>
      <c r="AU1830" s="136" t="s">
        <v>190</v>
      </c>
      <c r="AY1830" s="17" t="s">
        <v>181</v>
      </c>
      <c r="BE1830" s="137">
        <f>IF(N1830="základní",J1830,0)</f>
        <v>0</v>
      </c>
      <c r="BF1830" s="137">
        <f>IF(N1830="snížená",J1830,0)</f>
        <v>0</v>
      </c>
      <c r="BG1830" s="137">
        <f>IF(N1830="zákl. přenesená",J1830,0)</f>
        <v>0</v>
      </c>
      <c r="BH1830" s="137">
        <f>IF(N1830="sníž. přenesená",J1830,0)</f>
        <v>0</v>
      </c>
      <c r="BI1830" s="137">
        <f>IF(N1830="nulová",J1830,0)</f>
        <v>0</v>
      </c>
      <c r="BJ1830" s="17" t="s">
        <v>77</v>
      </c>
      <c r="BK1830" s="137">
        <f>ROUND(I1830*H1830,2)</f>
        <v>0</v>
      </c>
      <c r="BL1830" s="17" t="s">
        <v>187</v>
      </c>
      <c r="BM1830" s="136" t="s">
        <v>3150</v>
      </c>
    </row>
    <row r="1831" spans="2:65" s="12" customFormat="1" ht="11.25" x14ac:dyDescent="0.2">
      <c r="B1831" s="153"/>
      <c r="D1831" s="138" t="s">
        <v>330</v>
      </c>
      <c r="E1831" s="154" t="s">
        <v>19</v>
      </c>
      <c r="F1831" s="155" t="s">
        <v>3001</v>
      </c>
      <c r="H1831" s="154" t="s">
        <v>19</v>
      </c>
      <c r="I1831" s="156"/>
      <c r="L1831" s="153"/>
      <c r="M1831" s="157"/>
      <c r="T1831" s="158"/>
      <c r="AT1831" s="154" t="s">
        <v>330</v>
      </c>
      <c r="AU1831" s="154" t="s">
        <v>190</v>
      </c>
      <c r="AV1831" s="12" t="s">
        <v>77</v>
      </c>
      <c r="AW1831" s="12" t="s">
        <v>31</v>
      </c>
      <c r="AX1831" s="12" t="s">
        <v>69</v>
      </c>
      <c r="AY1831" s="154" t="s">
        <v>181</v>
      </c>
    </row>
    <row r="1832" spans="2:65" s="12" customFormat="1" ht="11.25" x14ac:dyDescent="0.2">
      <c r="B1832" s="153"/>
      <c r="D1832" s="138" t="s">
        <v>330</v>
      </c>
      <c r="E1832" s="154" t="s">
        <v>19</v>
      </c>
      <c r="F1832" s="155" t="s">
        <v>3002</v>
      </c>
      <c r="H1832" s="154" t="s">
        <v>19</v>
      </c>
      <c r="I1832" s="156"/>
      <c r="L1832" s="153"/>
      <c r="M1832" s="157"/>
      <c r="T1832" s="158"/>
      <c r="AT1832" s="154" t="s">
        <v>330</v>
      </c>
      <c r="AU1832" s="154" t="s">
        <v>190</v>
      </c>
      <c r="AV1832" s="12" t="s">
        <v>77</v>
      </c>
      <c r="AW1832" s="12" t="s">
        <v>31</v>
      </c>
      <c r="AX1832" s="12" t="s">
        <v>69</v>
      </c>
      <c r="AY1832" s="154" t="s">
        <v>181</v>
      </c>
    </row>
    <row r="1833" spans="2:65" s="13" customFormat="1" ht="11.25" x14ac:dyDescent="0.2">
      <c r="B1833" s="159"/>
      <c r="D1833" s="138" t="s">
        <v>330</v>
      </c>
      <c r="E1833" s="160" t="s">
        <v>19</v>
      </c>
      <c r="F1833" s="161" t="s">
        <v>3147</v>
      </c>
      <c r="H1833" s="162">
        <v>14.454000000000001</v>
      </c>
      <c r="I1833" s="163"/>
      <c r="L1833" s="159"/>
      <c r="M1833" s="164"/>
      <c r="T1833" s="165"/>
      <c r="AT1833" s="160" t="s">
        <v>330</v>
      </c>
      <c r="AU1833" s="160" t="s">
        <v>190</v>
      </c>
      <c r="AV1833" s="13" t="s">
        <v>79</v>
      </c>
      <c r="AW1833" s="13" t="s">
        <v>31</v>
      </c>
      <c r="AX1833" s="13" t="s">
        <v>69</v>
      </c>
      <c r="AY1833" s="160" t="s">
        <v>181</v>
      </c>
    </row>
    <row r="1834" spans="2:65" s="14" customFormat="1" ht="11.25" x14ac:dyDescent="0.2">
      <c r="B1834" s="166"/>
      <c r="D1834" s="138" t="s">
        <v>330</v>
      </c>
      <c r="E1834" s="167" t="s">
        <v>19</v>
      </c>
      <c r="F1834" s="168" t="s">
        <v>333</v>
      </c>
      <c r="H1834" s="169">
        <v>14.454000000000001</v>
      </c>
      <c r="I1834" s="170"/>
      <c r="L1834" s="166"/>
      <c r="M1834" s="171"/>
      <c r="T1834" s="172"/>
      <c r="AT1834" s="167" t="s">
        <v>330</v>
      </c>
      <c r="AU1834" s="167" t="s">
        <v>190</v>
      </c>
      <c r="AV1834" s="14" t="s">
        <v>187</v>
      </c>
      <c r="AW1834" s="14" t="s">
        <v>31</v>
      </c>
      <c r="AX1834" s="14" t="s">
        <v>77</v>
      </c>
      <c r="AY1834" s="167" t="s">
        <v>181</v>
      </c>
    </row>
    <row r="1835" spans="2:65" s="1" customFormat="1" ht="16.5" customHeight="1" x14ac:dyDescent="0.2">
      <c r="B1835" s="32"/>
      <c r="C1835" s="125" t="s">
        <v>3151</v>
      </c>
      <c r="D1835" s="125" t="s">
        <v>182</v>
      </c>
      <c r="E1835" s="126" t="s">
        <v>3004</v>
      </c>
      <c r="F1835" s="127" t="s">
        <v>3005</v>
      </c>
      <c r="G1835" s="128" t="s">
        <v>510</v>
      </c>
      <c r="H1835" s="129">
        <v>14.454000000000001</v>
      </c>
      <c r="I1835" s="130"/>
      <c r="J1835" s="131">
        <f>ROUND(I1835*H1835,2)</f>
        <v>0</v>
      </c>
      <c r="K1835" s="127" t="s">
        <v>186</v>
      </c>
      <c r="L1835" s="32"/>
      <c r="M1835" s="132" t="s">
        <v>19</v>
      </c>
      <c r="N1835" s="133" t="s">
        <v>40</v>
      </c>
      <c r="P1835" s="134">
        <f>O1835*H1835</f>
        <v>0</v>
      </c>
      <c r="Q1835" s="134">
        <v>0</v>
      </c>
      <c r="R1835" s="134">
        <f>Q1835*H1835</f>
        <v>0</v>
      </c>
      <c r="S1835" s="134">
        <v>0</v>
      </c>
      <c r="T1835" s="135">
        <f>S1835*H1835</f>
        <v>0</v>
      </c>
      <c r="AR1835" s="136" t="s">
        <v>187</v>
      </c>
      <c r="AT1835" s="136" t="s">
        <v>182</v>
      </c>
      <c r="AU1835" s="136" t="s">
        <v>190</v>
      </c>
      <c r="AY1835" s="17" t="s">
        <v>181</v>
      </c>
      <c r="BE1835" s="137">
        <f>IF(N1835="základní",J1835,0)</f>
        <v>0</v>
      </c>
      <c r="BF1835" s="137">
        <f>IF(N1835="snížená",J1835,0)</f>
        <v>0</v>
      </c>
      <c r="BG1835" s="137">
        <f>IF(N1835="zákl. přenesená",J1835,0)</f>
        <v>0</v>
      </c>
      <c r="BH1835" s="137">
        <f>IF(N1835="sníž. přenesená",J1835,0)</f>
        <v>0</v>
      </c>
      <c r="BI1835" s="137">
        <f>IF(N1835="nulová",J1835,0)</f>
        <v>0</v>
      </c>
      <c r="BJ1835" s="17" t="s">
        <v>77</v>
      </c>
      <c r="BK1835" s="137">
        <f>ROUND(I1835*H1835,2)</f>
        <v>0</v>
      </c>
      <c r="BL1835" s="17" t="s">
        <v>187</v>
      </c>
      <c r="BM1835" s="136" t="s">
        <v>3152</v>
      </c>
    </row>
    <row r="1836" spans="2:65" s="12" customFormat="1" ht="11.25" x14ac:dyDescent="0.2">
      <c r="B1836" s="153"/>
      <c r="D1836" s="138" t="s">
        <v>330</v>
      </c>
      <c r="E1836" s="154" t="s">
        <v>19</v>
      </c>
      <c r="F1836" s="155" t="s">
        <v>3007</v>
      </c>
      <c r="H1836" s="154" t="s">
        <v>19</v>
      </c>
      <c r="I1836" s="156"/>
      <c r="L1836" s="153"/>
      <c r="M1836" s="157"/>
      <c r="T1836" s="158"/>
      <c r="AT1836" s="154" t="s">
        <v>330</v>
      </c>
      <c r="AU1836" s="154" t="s">
        <v>190</v>
      </c>
      <c r="AV1836" s="12" t="s">
        <v>77</v>
      </c>
      <c r="AW1836" s="12" t="s">
        <v>31</v>
      </c>
      <c r="AX1836" s="12" t="s">
        <v>69</v>
      </c>
      <c r="AY1836" s="154" t="s">
        <v>181</v>
      </c>
    </row>
    <row r="1837" spans="2:65" s="13" customFormat="1" ht="11.25" x14ac:dyDescent="0.2">
      <c r="B1837" s="159"/>
      <c r="D1837" s="138" t="s">
        <v>330</v>
      </c>
      <c r="E1837" s="160" t="s">
        <v>19</v>
      </c>
      <c r="F1837" s="161" t="s">
        <v>3147</v>
      </c>
      <c r="H1837" s="162">
        <v>14.454000000000001</v>
      </c>
      <c r="I1837" s="163"/>
      <c r="L1837" s="159"/>
      <c r="M1837" s="164"/>
      <c r="T1837" s="165"/>
      <c r="AT1837" s="160" t="s">
        <v>330</v>
      </c>
      <c r="AU1837" s="160" t="s">
        <v>190</v>
      </c>
      <c r="AV1837" s="13" t="s">
        <v>79</v>
      </c>
      <c r="AW1837" s="13" t="s">
        <v>31</v>
      </c>
      <c r="AX1837" s="13" t="s">
        <v>69</v>
      </c>
      <c r="AY1837" s="160" t="s">
        <v>181</v>
      </c>
    </row>
    <row r="1838" spans="2:65" s="14" customFormat="1" ht="11.25" x14ac:dyDescent="0.2">
      <c r="B1838" s="166"/>
      <c r="D1838" s="138" t="s">
        <v>330</v>
      </c>
      <c r="E1838" s="167" t="s">
        <v>19</v>
      </c>
      <c r="F1838" s="168" t="s">
        <v>333</v>
      </c>
      <c r="H1838" s="169">
        <v>14.454000000000001</v>
      </c>
      <c r="I1838" s="170"/>
      <c r="L1838" s="166"/>
      <c r="M1838" s="171"/>
      <c r="T1838" s="172"/>
      <c r="AT1838" s="167" t="s">
        <v>330</v>
      </c>
      <c r="AU1838" s="167" t="s">
        <v>190</v>
      </c>
      <c r="AV1838" s="14" t="s">
        <v>187</v>
      </c>
      <c r="AW1838" s="14" t="s">
        <v>31</v>
      </c>
      <c r="AX1838" s="14" t="s">
        <v>77</v>
      </c>
      <c r="AY1838" s="167" t="s">
        <v>181</v>
      </c>
    </row>
    <row r="1839" spans="2:65" s="1" customFormat="1" ht="24.2" customHeight="1" x14ac:dyDescent="0.2">
      <c r="B1839" s="32"/>
      <c r="C1839" s="125" t="s">
        <v>1301</v>
      </c>
      <c r="D1839" s="125" t="s">
        <v>182</v>
      </c>
      <c r="E1839" s="126" t="s">
        <v>3153</v>
      </c>
      <c r="F1839" s="127" t="s">
        <v>3154</v>
      </c>
      <c r="G1839" s="128" t="s">
        <v>510</v>
      </c>
      <c r="H1839" s="129">
        <v>14.454000000000001</v>
      </c>
      <c r="I1839" s="130"/>
      <c r="J1839" s="131">
        <f>ROUND(I1839*H1839,2)</f>
        <v>0</v>
      </c>
      <c r="K1839" s="127" t="s">
        <v>186</v>
      </c>
      <c r="L1839" s="32"/>
      <c r="M1839" s="132" t="s">
        <v>19</v>
      </c>
      <c r="N1839" s="133" t="s">
        <v>40</v>
      </c>
      <c r="P1839" s="134">
        <f>O1839*H1839</f>
        <v>0</v>
      </c>
      <c r="Q1839" s="134">
        <v>0</v>
      </c>
      <c r="R1839" s="134">
        <f>Q1839*H1839</f>
        <v>0</v>
      </c>
      <c r="S1839" s="134">
        <v>0</v>
      </c>
      <c r="T1839" s="135">
        <f>S1839*H1839</f>
        <v>0</v>
      </c>
      <c r="AR1839" s="136" t="s">
        <v>187</v>
      </c>
      <c r="AT1839" s="136" t="s">
        <v>182</v>
      </c>
      <c r="AU1839" s="136" t="s">
        <v>190</v>
      </c>
      <c r="AY1839" s="17" t="s">
        <v>181</v>
      </c>
      <c r="BE1839" s="137">
        <f>IF(N1839="základní",J1839,0)</f>
        <v>0</v>
      </c>
      <c r="BF1839" s="137">
        <f>IF(N1839="snížená",J1839,0)</f>
        <v>0</v>
      </c>
      <c r="BG1839" s="137">
        <f>IF(N1839="zákl. přenesená",J1839,0)</f>
        <v>0</v>
      </c>
      <c r="BH1839" s="137">
        <f>IF(N1839="sníž. přenesená",J1839,0)</f>
        <v>0</v>
      </c>
      <c r="BI1839" s="137">
        <f>IF(N1839="nulová",J1839,0)</f>
        <v>0</v>
      </c>
      <c r="BJ1839" s="17" t="s">
        <v>77</v>
      </c>
      <c r="BK1839" s="137">
        <f>ROUND(I1839*H1839,2)</f>
        <v>0</v>
      </c>
      <c r="BL1839" s="17" t="s">
        <v>187</v>
      </c>
      <c r="BM1839" s="136" t="s">
        <v>3155</v>
      </c>
    </row>
    <row r="1840" spans="2:65" s="12" customFormat="1" ht="11.25" x14ac:dyDescent="0.2">
      <c r="B1840" s="153"/>
      <c r="D1840" s="138" t="s">
        <v>330</v>
      </c>
      <c r="E1840" s="154" t="s">
        <v>19</v>
      </c>
      <c r="F1840" s="155" t="s">
        <v>3011</v>
      </c>
      <c r="H1840" s="154" t="s">
        <v>19</v>
      </c>
      <c r="I1840" s="156"/>
      <c r="L1840" s="153"/>
      <c r="M1840" s="157"/>
      <c r="T1840" s="158"/>
      <c r="AT1840" s="154" t="s">
        <v>330</v>
      </c>
      <c r="AU1840" s="154" t="s">
        <v>190</v>
      </c>
      <c r="AV1840" s="12" t="s">
        <v>77</v>
      </c>
      <c r="AW1840" s="12" t="s">
        <v>31</v>
      </c>
      <c r="AX1840" s="12" t="s">
        <v>69</v>
      </c>
      <c r="AY1840" s="154" t="s">
        <v>181</v>
      </c>
    </row>
    <row r="1841" spans="2:65" s="12" customFormat="1" ht="11.25" x14ac:dyDescent="0.2">
      <c r="B1841" s="153"/>
      <c r="D1841" s="138" t="s">
        <v>330</v>
      </c>
      <c r="E1841" s="154" t="s">
        <v>19</v>
      </c>
      <c r="F1841" s="155" t="s">
        <v>3012</v>
      </c>
      <c r="H1841" s="154" t="s">
        <v>19</v>
      </c>
      <c r="I1841" s="156"/>
      <c r="L1841" s="153"/>
      <c r="M1841" s="157"/>
      <c r="T1841" s="158"/>
      <c r="AT1841" s="154" t="s">
        <v>330</v>
      </c>
      <c r="AU1841" s="154" t="s">
        <v>190</v>
      </c>
      <c r="AV1841" s="12" t="s">
        <v>77</v>
      </c>
      <c r="AW1841" s="12" t="s">
        <v>31</v>
      </c>
      <c r="AX1841" s="12" t="s">
        <v>69</v>
      </c>
      <c r="AY1841" s="154" t="s">
        <v>181</v>
      </c>
    </row>
    <row r="1842" spans="2:65" s="13" customFormat="1" ht="11.25" x14ac:dyDescent="0.2">
      <c r="B1842" s="159"/>
      <c r="D1842" s="138" t="s">
        <v>330</v>
      </c>
      <c r="E1842" s="160" t="s">
        <v>19</v>
      </c>
      <c r="F1842" s="161" t="s">
        <v>3147</v>
      </c>
      <c r="H1842" s="162">
        <v>14.454000000000001</v>
      </c>
      <c r="I1842" s="163"/>
      <c r="L1842" s="159"/>
      <c r="M1842" s="164"/>
      <c r="T1842" s="165"/>
      <c r="AT1842" s="160" t="s">
        <v>330</v>
      </c>
      <c r="AU1842" s="160" t="s">
        <v>190</v>
      </c>
      <c r="AV1842" s="13" t="s">
        <v>79</v>
      </c>
      <c r="AW1842" s="13" t="s">
        <v>31</v>
      </c>
      <c r="AX1842" s="13" t="s">
        <v>69</v>
      </c>
      <c r="AY1842" s="160" t="s">
        <v>181</v>
      </c>
    </row>
    <row r="1843" spans="2:65" s="14" customFormat="1" ht="11.25" x14ac:dyDescent="0.2">
      <c r="B1843" s="166"/>
      <c r="D1843" s="138" t="s">
        <v>330</v>
      </c>
      <c r="E1843" s="167" t="s">
        <v>19</v>
      </c>
      <c r="F1843" s="168" t="s">
        <v>333</v>
      </c>
      <c r="H1843" s="169">
        <v>14.454000000000001</v>
      </c>
      <c r="I1843" s="170"/>
      <c r="L1843" s="166"/>
      <c r="M1843" s="171"/>
      <c r="T1843" s="172"/>
      <c r="AT1843" s="167" t="s">
        <v>330</v>
      </c>
      <c r="AU1843" s="167" t="s">
        <v>190</v>
      </c>
      <c r="AV1843" s="14" t="s">
        <v>187</v>
      </c>
      <c r="AW1843" s="14" t="s">
        <v>31</v>
      </c>
      <c r="AX1843" s="14" t="s">
        <v>77</v>
      </c>
      <c r="AY1843" s="167" t="s">
        <v>181</v>
      </c>
    </row>
    <row r="1844" spans="2:65" s="1" customFormat="1" ht="16.5" customHeight="1" x14ac:dyDescent="0.2">
      <c r="B1844" s="32"/>
      <c r="C1844" s="125" t="s">
        <v>3156</v>
      </c>
      <c r="D1844" s="125" t="s">
        <v>182</v>
      </c>
      <c r="E1844" s="126" t="s">
        <v>3014</v>
      </c>
      <c r="F1844" s="127" t="s">
        <v>3015</v>
      </c>
      <c r="G1844" s="128" t="s">
        <v>510</v>
      </c>
      <c r="H1844" s="129">
        <v>15.111000000000001</v>
      </c>
      <c r="I1844" s="130"/>
      <c r="J1844" s="131">
        <f>ROUND(I1844*H1844,2)</f>
        <v>0</v>
      </c>
      <c r="K1844" s="127" t="s">
        <v>186</v>
      </c>
      <c r="L1844" s="32"/>
      <c r="M1844" s="132" t="s">
        <v>19</v>
      </c>
      <c r="N1844" s="133" t="s">
        <v>40</v>
      </c>
      <c r="P1844" s="134">
        <f>O1844*H1844</f>
        <v>0</v>
      </c>
      <c r="Q1844" s="134">
        <v>0</v>
      </c>
      <c r="R1844" s="134">
        <f>Q1844*H1844</f>
        <v>0</v>
      </c>
      <c r="S1844" s="134">
        <v>0</v>
      </c>
      <c r="T1844" s="135">
        <f>S1844*H1844</f>
        <v>0</v>
      </c>
      <c r="AR1844" s="136" t="s">
        <v>187</v>
      </c>
      <c r="AT1844" s="136" t="s">
        <v>182</v>
      </c>
      <c r="AU1844" s="136" t="s">
        <v>190</v>
      </c>
      <c r="AY1844" s="17" t="s">
        <v>181</v>
      </c>
      <c r="BE1844" s="137">
        <f>IF(N1844="základní",J1844,0)</f>
        <v>0</v>
      </c>
      <c r="BF1844" s="137">
        <f>IF(N1844="snížená",J1844,0)</f>
        <v>0</v>
      </c>
      <c r="BG1844" s="137">
        <f>IF(N1844="zákl. přenesená",J1844,0)</f>
        <v>0</v>
      </c>
      <c r="BH1844" s="137">
        <f>IF(N1844="sníž. přenesená",J1844,0)</f>
        <v>0</v>
      </c>
      <c r="BI1844" s="137">
        <f>IF(N1844="nulová",J1844,0)</f>
        <v>0</v>
      </c>
      <c r="BJ1844" s="17" t="s">
        <v>77</v>
      </c>
      <c r="BK1844" s="137">
        <f>ROUND(I1844*H1844,2)</f>
        <v>0</v>
      </c>
      <c r="BL1844" s="17" t="s">
        <v>187</v>
      </c>
      <c r="BM1844" s="136" t="s">
        <v>3157</v>
      </c>
    </row>
    <row r="1845" spans="2:65" s="12" customFormat="1" ht="11.25" x14ac:dyDescent="0.2">
      <c r="B1845" s="153"/>
      <c r="D1845" s="138" t="s">
        <v>330</v>
      </c>
      <c r="E1845" s="154" t="s">
        <v>19</v>
      </c>
      <c r="F1845" s="155" t="s">
        <v>3017</v>
      </c>
      <c r="H1845" s="154" t="s">
        <v>19</v>
      </c>
      <c r="I1845" s="156"/>
      <c r="L1845" s="153"/>
      <c r="M1845" s="157"/>
      <c r="T1845" s="158"/>
      <c r="AT1845" s="154" t="s">
        <v>330</v>
      </c>
      <c r="AU1845" s="154" t="s">
        <v>190</v>
      </c>
      <c r="AV1845" s="12" t="s">
        <v>77</v>
      </c>
      <c r="AW1845" s="12" t="s">
        <v>31</v>
      </c>
      <c r="AX1845" s="12" t="s">
        <v>69</v>
      </c>
      <c r="AY1845" s="154" t="s">
        <v>181</v>
      </c>
    </row>
    <row r="1846" spans="2:65" s="12" customFormat="1" ht="11.25" x14ac:dyDescent="0.2">
      <c r="B1846" s="153"/>
      <c r="D1846" s="138" t="s">
        <v>330</v>
      </c>
      <c r="E1846" s="154" t="s">
        <v>19</v>
      </c>
      <c r="F1846" s="155" t="s">
        <v>3018</v>
      </c>
      <c r="H1846" s="154" t="s">
        <v>19</v>
      </c>
      <c r="I1846" s="156"/>
      <c r="L1846" s="153"/>
      <c r="M1846" s="157"/>
      <c r="T1846" s="158"/>
      <c r="AT1846" s="154" t="s">
        <v>330</v>
      </c>
      <c r="AU1846" s="154" t="s">
        <v>190</v>
      </c>
      <c r="AV1846" s="12" t="s">
        <v>77</v>
      </c>
      <c r="AW1846" s="12" t="s">
        <v>31</v>
      </c>
      <c r="AX1846" s="12" t="s">
        <v>69</v>
      </c>
      <c r="AY1846" s="154" t="s">
        <v>181</v>
      </c>
    </row>
    <row r="1847" spans="2:65" s="13" customFormat="1" ht="11.25" x14ac:dyDescent="0.2">
      <c r="B1847" s="159"/>
      <c r="D1847" s="138" t="s">
        <v>330</v>
      </c>
      <c r="E1847" s="160" t="s">
        <v>19</v>
      </c>
      <c r="F1847" s="161" t="s">
        <v>3158</v>
      </c>
      <c r="H1847" s="162">
        <v>15.111000000000001</v>
      </c>
      <c r="I1847" s="163"/>
      <c r="L1847" s="159"/>
      <c r="M1847" s="164"/>
      <c r="T1847" s="165"/>
      <c r="AT1847" s="160" t="s">
        <v>330</v>
      </c>
      <c r="AU1847" s="160" t="s">
        <v>190</v>
      </c>
      <c r="AV1847" s="13" t="s">
        <v>79</v>
      </c>
      <c r="AW1847" s="13" t="s">
        <v>31</v>
      </c>
      <c r="AX1847" s="13" t="s">
        <v>69</v>
      </c>
      <c r="AY1847" s="160" t="s">
        <v>181</v>
      </c>
    </row>
    <row r="1848" spans="2:65" s="14" customFormat="1" ht="11.25" x14ac:dyDescent="0.2">
      <c r="B1848" s="166"/>
      <c r="D1848" s="138" t="s">
        <v>330</v>
      </c>
      <c r="E1848" s="167" t="s">
        <v>19</v>
      </c>
      <c r="F1848" s="168" t="s">
        <v>333</v>
      </c>
      <c r="H1848" s="169">
        <v>15.111000000000001</v>
      </c>
      <c r="I1848" s="170"/>
      <c r="L1848" s="166"/>
      <c r="M1848" s="171"/>
      <c r="T1848" s="172"/>
      <c r="AT1848" s="167" t="s">
        <v>330</v>
      </c>
      <c r="AU1848" s="167" t="s">
        <v>190</v>
      </c>
      <c r="AV1848" s="14" t="s">
        <v>187</v>
      </c>
      <c r="AW1848" s="14" t="s">
        <v>31</v>
      </c>
      <c r="AX1848" s="14" t="s">
        <v>77</v>
      </c>
      <c r="AY1848" s="167" t="s">
        <v>181</v>
      </c>
    </row>
    <row r="1849" spans="2:65" s="10" customFormat="1" ht="20.85" customHeight="1" x14ac:dyDescent="0.2">
      <c r="B1849" s="115"/>
      <c r="D1849" s="116" t="s">
        <v>68</v>
      </c>
      <c r="E1849" s="149" t="s">
        <v>3159</v>
      </c>
      <c r="F1849" s="149" t="s">
        <v>3160</v>
      </c>
      <c r="I1849" s="118"/>
      <c r="J1849" s="150">
        <f>BK1849</f>
        <v>0</v>
      </c>
      <c r="L1849" s="115"/>
      <c r="M1849" s="120"/>
      <c r="P1849" s="121">
        <f>SUM(P1850:P1886)</f>
        <v>0</v>
      </c>
      <c r="R1849" s="121">
        <f>SUM(R1850:R1886)</f>
        <v>0</v>
      </c>
      <c r="T1849" s="122">
        <f>SUM(T1850:T1886)</f>
        <v>0</v>
      </c>
      <c r="AR1849" s="116" t="s">
        <v>77</v>
      </c>
      <c r="AT1849" s="123" t="s">
        <v>68</v>
      </c>
      <c r="AU1849" s="123" t="s">
        <v>79</v>
      </c>
      <c r="AY1849" s="116" t="s">
        <v>181</v>
      </c>
      <c r="BK1849" s="124">
        <f>SUM(BK1850:BK1886)</f>
        <v>0</v>
      </c>
    </row>
    <row r="1850" spans="2:65" s="1" customFormat="1" ht="16.5" customHeight="1" x14ac:dyDescent="0.2">
      <c r="B1850" s="32"/>
      <c r="C1850" s="125" t="s">
        <v>1305</v>
      </c>
      <c r="D1850" s="125" t="s">
        <v>182</v>
      </c>
      <c r="E1850" s="126" t="s">
        <v>3161</v>
      </c>
      <c r="F1850" s="127" t="s">
        <v>3162</v>
      </c>
      <c r="G1850" s="128" t="s">
        <v>510</v>
      </c>
      <c r="H1850" s="129">
        <v>7.125</v>
      </c>
      <c r="I1850" s="130"/>
      <c r="J1850" s="131">
        <f>ROUND(I1850*H1850,2)</f>
        <v>0</v>
      </c>
      <c r="K1850" s="127" t="s">
        <v>327</v>
      </c>
      <c r="L1850" s="32"/>
      <c r="M1850" s="132" t="s">
        <v>19</v>
      </c>
      <c r="N1850" s="133" t="s">
        <v>40</v>
      </c>
      <c r="P1850" s="134">
        <f>O1850*H1850</f>
        <v>0</v>
      </c>
      <c r="Q1850" s="134">
        <v>0</v>
      </c>
      <c r="R1850" s="134">
        <f>Q1850*H1850</f>
        <v>0</v>
      </c>
      <c r="S1850" s="134">
        <v>0</v>
      </c>
      <c r="T1850" s="135">
        <f>S1850*H1850</f>
        <v>0</v>
      </c>
      <c r="AR1850" s="136" t="s">
        <v>187</v>
      </c>
      <c r="AT1850" s="136" t="s">
        <v>182</v>
      </c>
      <c r="AU1850" s="136" t="s">
        <v>190</v>
      </c>
      <c r="AY1850" s="17" t="s">
        <v>181</v>
      </c>
      <c r="BE1850" s="137">
        <f>IF(N1850="základní",J1850,0)</f>
        <v>0</v>
      </c>
      <c r="BF1850" s="137">
        <f>IF(N1850="snížená",J1850,0)</f>
        <v>0</v>
      </c>
      <c r="BG1850" s="137">
        <f>IF(N1850="zákl. přenesená",J1850,0)</f>
        <v>0</v>
      </c>
      <c r="BH1850" s="137">
        <f>IF(N1850="sníž. přenesená",J1850,0)</f>
        <v>0</v>
      </c>
      <c r="BI1850" s="137">
        <f>IF(N1850="nulová",J1850,0)</f>
        <v>0</v>
      </c>
      <c r="BJ1850" s="17" t="s">
        <v>77</v>
      </c>
      <c r="BK1850" s="137">
        <f>ROUND(I1850*H1850,2)</f>
        <v>0</v>
      </c>
      <c r="BL1850" s="17" t="s">
        <v>187</v>
      </c>
      <c r="BM1850" s="136" t="s">
        <v>3163</v>
      </c>
    </row>
    <row r="1851" spans="2:65" s="1" customFormat="1" ht="11.25" x14ac:dyDescent="0.2">
      <c r="B1851" s="32"/>
      <c r="D1851" s="151" t="s">
        <v>328</v>
      </c>
      <c r="F1851" s="152" t="s">
        <v>3164</v>
      </c>
      <c r="I1851" s="140"/>
      <c r="L1851" s="32"/>
      <c r="M1851" s="141"/>
      <c r="T1851" s="53"/>
      <c r="AT1851" s="17" t="s">
        <v>328</v>
      </c>
      <c r="AU1851" s="17" t="s">
        <v>190</v>
      </c>
    </row>
    <row r="1852" spans="2:65" s="12" customFormat="1" ht="11.25" x14ac:dyDescent="0.2">
      <c r="B1852" s="153"/>
      <c r="D1852" s="138" t="s">
        <v>330</v>
      </c>
      <c r="E1852" s="154" t="s">
        <v>19</v>
      </c>
      <c r="F1852" s="155" t="s">
        <v>3165</v>
      </c>
      <c r="H1852" s="154" t="s">
        <v>19</v>
      </c>
      <c r="I1852" s="156"/>
      <c r="L1852" s="153"/>
      <c r="M1852" s="157"/>
      <c r="T1852" s="158"/>
      <c r="AT1852" s="154" t="s">
        <v>330</v>
      </c>
      <c r="AU1852" s="154" t="s">
        <v>190</v>
      </c>
      <c r="AV1852" s="12" t="s">
        <v>77</v>
      </c>
      <c r="AW1852" s="12" t="s">
        <v>31</v>
      </c>
      <c r="AX1852" s="12" t="s">
        <v>69</v>
      </c>
      <c r="AY1852" s="154" t="s">
        <v>181</v>
      </c>
    </row>
    <row r="1853" spans="2:65" s="13" customFormat="1" ht="11.25" x14ac:dyDescent="0.2">
      <c r="B1853" s="159"/>
      <c r="D1853" s="138" t="s">
        <v>330</v>
      </c>
      <c r="E1853" s="160" t="s">
        <v>19</v>
      </c>
      <c r="F1853" s="161" t="s">
        <v>3166</v>
      </c>
      <c r="H1853" s="162">
        <v>7.125</v>
      </c>
      <c r="I1853" s="163"/>
      <c r="L1853" s="159"/>
      <c r="M1853" s="164"/>
      <c r="T1853" s="165"/>
      <c r="AT1853" s="160" t="s">
        <v>330</v>
      </c>
      <c r="AU1853" s="160" t="s">
        <v>190</v>
      </c>
      <c r="AV1853" s="13" t="s">
        <v>79</v>
      </c>
      <c r="AW1853" s="13" t="s">
        <v>31</v>
      </c>
      <c r="AX1853" s="13" t="s">
        <v>69</v>
      </c>
      <c r="AY1853" s="160" t="s">
        <v>181</v>
      </c>
    </row>
    <row r="1854" spans="2:65" s="12" customFormat="1" ht="11.25" x14ac:dyDescent="0.2">
      <c r="B1854" s="153"/>
      <c r="D1854" s="138" t="s">
        <v>330</v>
      </c>
      <c r="E1854" s="154" t="s">
        <v>19</v>
      </c>
      <c r="F1854" s="155" t="s">
        <v>3167</v>
      </c>
      <c r="H1854" s="154" t="s">
        <v>19</v>
      </c>
      <c r="I1854" s="156"/>
      <c r="L1854" s="153"/>
      <c r="M1854" s="157"/>
      <c r="T1854" s="158"/>
      <c r="AT1854" s="154" t="s">
        <v>330</v>
      </c>
      <c r="AU1854" s="154" t="s">
        <v>190</v>
      </c>
      <c r="AV1854" s="12" t="s">
        <v>77</v>
      </c>
      <c r="AW1854" s="12" t="s">
        <v>31</v>
      </c>
      <c r="AX1854" s="12" t="s">
        <v>69</v>
      </c>
      <c r="AY1854" s="154" t="s">
        <v>181</v>
      </c>
    </row>
    <row r="1855" spans="2:65" s="14" customFormat="1" ht="11.25" x14ac:dyDescent="0.2">
      <c r="B1855" s="166"/>
      <c r="D1855" s="138" t="s">
        <v>330</v>
      </c>
      <c r="E1855" s="167" t="s">
        <v>19</v>
      </c>
      <c r="F1855" s="168" t="s">
        <v>333</v>
      </c>
      <c r="H1855" s="169">
        <v>7.125</v>
      </c>
      <c r="I1855" s="170"/>
      <c r="L1855" s="166"/>
      <c r="M1855" s="171"/>
      <c r="T1855" s="172"/>
      <c r="AT1855" s="167" t="s">
        <v>330</v>
      </c>
      <c r="AU1855" s="167" t="s">
        <v>190</v>
      </c>
      <c r="AV1855" s="14" t="s">
        <v>187</v>
      </c>
      <c r="AW1855" s="14" t="s">
        <v>31</v>
      </c>
      <c r="AX1855" s="14" t="s">
        <v>77</v>
      </c>
      <c r="AY1855" s="167" t="s">
        <v>181</v>
      </c>
    </row>
    <row r="1856" spans="2:65" s="1" customFormat="1" ht="16.5" customHeight="1" x14ac:dyDescent="0.2">
      <c r="B1856" s="32"/>
      <c r="C1856" s="125" t="s">
        <v>3168</v>
      </c>
      <c r="D1856" s="125" t="s">
        <v>182</v>
      </c>
      <c r="E1856" s="126" t="s">
        <v>3004</v>
      </c>
      <c r="F1856" s="127" t="s">
        <v>3005</v>
      </c>
      <c r="G1856" s="128" t="s">
        <v>510</v>
      </c>
      <c r="H1856" s="129">
        <v>7.125</v>
      </c>
      <c r="I1856" s="130"/>
      <c r="J1856" s="131">
        <f>ROUND(I1856*H1856,2)</f>
        <v>0</v>
      </c>
      <c r="K1856" s="127" t="s">
        <v>186</v>
      </c>
      <c r="L1856" s="32"/>
      <c r="M1856" s="132" t="s">
        <v>19</v>
      </c>
      <c r="N1856" s="133" t="s">
        <v>40</v>
      </c>
      <c r="P1856" s="134">
        <f>O1856*H1856</f>
        <v>0</v>
      </c>
      <c r="Q1856" s="134">
        <v>0</v>
      </c>
      <c r="R1856" s="134">
        <f>Q1856*H1856</f>
        <v>0</v>
      </c>
      <c r="S1856" s="134">
        <v>0</v>
      </c>
      <c r="T1856" s="135">
        <f>S1856*H1856</f>
        <v>0</v>
      </c>
      <c r="AR1856" s="136" t="s">
        <v>187</v>
      </c>
      <c r="AT1856" s="136" t="s">
        <v>182</v>
      </c>
      <c r="AU1856" s="136" t="s">
        <v>190</v>
      </c>
      <c r="AY1856" s="17" t="s">
        <v>181</v>
      </c>
      <c r="BE1856" s="137">
        <f>IF(N1856="základní",J1856,0)</f>
        <v>0</v>
      </c>
      <c r="BF1856" s="137">
        <f>IF(N1856="snížená",J1856,0)</f>
        <v>0</v>
      </c>
      <c r="BG1856" s="137">
        <f>IF(N1856="zákl. přenesená",J1856,0)</f>
        <v>0</v>
      </c>
      <c r="BH1856" s="137">
        <f>IF(N1856="sníž. přenesená",J1856,0)</f>
        <v>0</v>
      </c>
      <c r="BI1856" s="137">
        <f>IF(N1856="nulová",J1856,0)</f>
        <v>0</v>
      </c>
      <c r="BJ1856" s="17" t="s">
        <v>77</v>
      </c>
      <c r="BK1856" s="137">
        <f>ROUND(I1856*H1856,2)</f>
        <v>0</v>
      </c>
      <c r="BL1856" s="17" t="s">
        <v>187</v>
      </c>
      <c r="BM1856" s="136" t="s">
        <v>3169</v>
      </c>
    </row>
    <row r="1857" spans="2:65" s="12" customFormat="1" ht="11.25" x14ac:dyDescent="0.2">
      <c r="B1857" s="153"/>
      <c r="D1857" s="138" t="s">
        <v>330</v>
      </c>
      <c r="E1857" s="154" t="s">
        <v>19</v>
      </c>
      <c r="F1857" s="155" t="s">
        <v>3135</v>
      </c>
      <c r="H1857" s="154" t="s">
        <v>19</v>
      </c>
      <c r="I1857" s="156"/>
      <c r="L1857" s="153"/>
      <c r="M1857" s="157"/>
      <c r="T1857" s="158"/>
      <c r="AT1857" s="154" t="s">
        <v>330</v>
      </c>
      <c r="AU1857" s="154" t="s">
        <v>190</v>
      </c>
      <c r="AV1857" s="12" t="s">
        <v>77</v>
      </c>
      <c r="AW1857" s="12" t="s">
        <v>31</v>
      </c>
      <c r="AX1857" s="12" t="s">
        <v>69</v>
      </c>
      <c r="AY1857" s="154" t="s">
        <v>181</v>
      </c>
    </row>
    <row r="1858" spans="2:65" s="13" customFormat="1" ht="11.25" x14ac:dyDescent="0.2">
      <c r="B1858" s="159"/>
      <c r="D1858" s="138" t="s">
        <v>330</v>
      </c>
      <c r="E1858" s="160" t="s">
        <v>19</v>
      </c>
      <c r="F1858" s="161" t="s">
        <v>3166</v>
      </c>
      <c r="H1858" s="162">
        <v>7.125</v>
      </c>
      <c r="I1858" s="163"/>
      <c r="L1858" s="159"/>
      <c r="M1858" s="164"/>
      <c r="T1858" s="165"/>
      <c r="AT1858" s="160" t="s">
        <v>330</v>
      </c>
      <c r="AU1858" s="160" t="s">
        <v>190</v>
      </c>
      <c r="AV1858" s="13" t="s">
        <v>79</v>
      </c>
      <c r="AW1858" s="13" t="s">
        <v>31</v>
      </c>
      <c r="AX1858" s="13" t="s">
        <v>69</v>
      </c>
      <c r="AY1858" s="160" t="s">
        <v>181</v>
      </c>
    </row>
    <row r="1859" spans="2:65" s="12" customFormat="1" ht="11.25" x14ac:dyDescent="0.2">
      <c r="B1859" s="153"/>
      <c r="D1859" s="138" t="s">
        <v>330</v>
      </c>
      <c r="E1859" s="154" t="s">
        <v>19</v>
      </c>
      <c r="F1859" s="155" t="s">
        <v>3167</v>
      </c>
      <c r="H1859" s="154" t="s">
        <v>19</v>
      </c>
      <c r="I1859" s="156"/>
      <c r="L1859" s="153"/>
      <c r="M1859" s="157"/>
      <c r="T1859" s="158"/>
      <c r="AT1859" s="154" t="s">
        <v>330</v>
      </c>
      <c r="AU1859" s="154" t="s">
        <v>190</v>
      </c>
      <c r="AV1859" s="12" t="s">
        <v>77</v>
      </c>
      <c r="AW1859" s="12" t="s">
        <v>31</v>
      </c>
      <c r="AX1859" s="12" t="s">
        <v>69</v>
      </c>
      <c r="AY1859" s="154" t="s">
        <v>181</v>
      </c>
    </row>
    <row r="1860" spans="2:65" s="14" customFormat="1" ht="11.25" x14ac:dyDescent="0.2">
      <c r="B1860" s="166"/>
      <c r="D1860" s="138" t="s">
        <v>330</v>
      </c>
      <c r="E1860" s="167" t="s">
        <v>19</v>
      </c>
      <c r="F1860" s="168" t="s">
        <v>333</v>
      </c>
      <c r="H1860" s="169">
        <v>7.125</v>
      </c>
      <c r="I1860" s="170"/>
      <c r="L1860" s="166"/>
      <c r="M1860" s="171"/>
      <c r="T1860" s="172"/>
      <c r="AT1860" s="167" t="s">
        <v>330</v>
      </c>
      <c r="AU1860" s="167" t="s">
        <v>190</v>
      </c>
      <c r="AV1860" s="14" t="s">
        <v>187</v>
      </c>
      <c r="AW1860" s="14" t="s">
        <v>31</v>
      </c>
      <c r="AX1860" s="14" t="s">
        <v>77</v>
      </c>
      <c r="AY1860" s="167" t="s">
        <v>181</v>
      </c>
    </row>
    <row r="1861" spans="2:65" s="1" customFormat="1" ht="24.2" customHeight="1" x14ac:dyDescent="0.2">
      <c r="B1861" s="32"/>
      <c r="C1861" s="125" t="s">
        <v>1312</v>
      </c>
      <c r="D1861" s="125" t="s">
        <v>182</v>
      </c>
      <c r="E1861" s="126" t="s">
        <v>3153</v>
      </c>
      <c r="F1861" s="127" t="s">
        <v>3154</v>
      </c>
      <c r="G1861" s="128" t="s">
        <v>510</v>
      </c>
      <c r="H1861" s="129">
        <v>7.125</v>
      </c>
      <c r="I1861" s="130"/>
      <c r="J1861" s="131">
        <f>ROUND(I1861*H1861,2)</f>
        <v>0</v>
      </c>
      <c r="K1861" s="127" t="s">
        <v>186</v>
      </c>
      <c r="L1861" s="32"/>
      <c r="M1861" s="132" t="s">
        <v>19</v>
      </c>
      <c r="N1861" s="133" t="s">
        <v>40</v>
      </c>
      <c r="P1861" s="134">
        <f>O1861*H1861</f>
        <v>0</v>
      </c>
      <c r="Q1861" s="134">
        <v>0</v>
      </c>
      <c r="R1861" s="134">
        <f>Q1861*H1861</f>
        <v>0</v>
      </c>
      <c r="S1861" s="134">
        <v>0</v>
      </c>
      <c r="T1861" s="135">
        <f>S1861*H1861</f>
        <v>0</v>
      </c>
      <c r="AR1861" s="136" t="s">
        <v>187</v>
      </c>
      <c r="AT1861" s="136" t="s">
        <v>182</v>
      </c>
      <c r="AU1861" s="136" t="s">
        <v>190</v>
      </c>
      <c r="AY1861" s="17" t="s">
        <v>181</v>
      </c>
      <c r="BE1861" s="137">
        <f>IF(N1861="základní",J1861,0)</f>
        <v>0</v>
      </c>
      <c r="BF1861" s="137">
        <f>IF(N1861="snížená",J1861,0)</f>
        <v>0</v>
      </c>
      <c r="BG1861" s="137">
        <f>IF(N1861="zákl. přenesená",J1861,0)</f>
        <v>0</v>
      </c>
      <c r="BH1861" s="137">
        <f>IF(N1861="sníž. přenesená",J1861,0)</f>
        <v>0</v>
      </c>
      <c r="BI1861" s="137">
        <f>IF(N1861="nulová",J1861,0)</f>
        <v>0</v>
      </c>
      <c r="BJ1861" s="17" t="s">
        <v>77</v>
      </c>
      <c r="BK1861" s="137">
        <f>ROUND(I1861*H1861,2)</f>
        <v>0</v>
      </c>
      <c r="BL1861" s="17" t="s">
        <v>187</v>
      </c>
      <c r="BM1861" s="136" t="s">
        <v>3170</v>
      </c>
    </row>
    <row r="1862" spans="2:65" s="12" customFormat="1" ht="11.25" x14ac:dyDescent="0.2">
      <c r="B1862" s="153"/>
      <c r="D1862" s="138" t="s">
        <v>330</v>
      </c>
      <c r="E1862" s="154" t="s">
        <v>19</v>
      </c>
      <c r="F1862" s="155" t="s">
        <v>3011</v>
      </c>
      <c r="H1862" s="154" t="s">
        <v>19</v>
      </c>
      <c r="I1862" s="156"/>
      <c r="L1862" s="153"/>
      <c r="M1862" s="157"/>
      <c r="T1862" s="158"/>
      <c r="AT1862" s="154" t="s">
        <v>330</v>
      </c>
      <c r="AU1862" s="154" t="s">
        <v>190</v>
      </c>
      <c r="AV1862" s="12" t="s">
        <v>77</v>
      </c>
      <c r="AW1862" s="12" t="s">
        <v>31</v>
      </c>
      <c r="AX1862" s="12" t="s">
        <v>69</v>
      </c>
      <c r="AY1862" s="154" t="s">
        <v>181</v>
      </c>
    </row>
    <row r="1863" spans="2:65" s="12" customFormat="1" ht="11.25" x14ac:dyDescent="0.2">
      <c r="B1863" s="153"/>
      <c r="D1863" s="138" t="s">
        <v>330</v>
      </c>
      <c r="E1863" s="154" t="s">
        <v>19</v>
      </c>
      <c r="F1863" s="155" t="s">
        <v>3012</v>
      </c>
      <c r="H1863" s="154" t="s">
        <v>19</v>
      </c>
      <c r="I1863" s="156"/>
      <c r="L1863" s="153"/>
      <c r="M1863" s="157"/>
      <c r="T1863" s="158"/>
      <c r="AT1863" s="154" t="s">
        <v>330</v>
      </c>
      <c r="AU1863" s="154" t="s">
        <v>190</v>
      </c>
      <c r="AV1863" s="12" t="s">
        <v>77</v>
      </c>
      <c r="AW1863" s="12" t="s">
        <v>31</v>
      </c>
      <c r="AX1863" s="12" t="s">
        <v>69</v>
      </c>
      <c r="AY1863" s="154" t="s">
        <v>181</v>
      </c>
    </row>
    <row r="1864" spans="2:65" s="13" customFormat="1" ht="11.25" x14ac:dyDescent="0.2">
      <c r="B1864" s="159"/>
      <c r="D1864" s="138" t="s">
        <v>330</v>
      </c>
      <c r="E1864" s="160" t="s">
        <v>19</v>
      </c>
      <c r="F1864" s="161" t="s">
        <v>3166</v>
      </c>
      <c r="H1864" s="162">
        <v>7.125</v>
      </c>
      <c r="I1864" s="163"/>
      <c r="L1864" s="159"/>
      <c r="M1864" s="164"/>
      <c r="T1864" s="165"/>
      <c r="AT1864" s="160" t="s">
        <v>330</v>
      </c>
      <c r="AU1864" s="160" t="s">
        <v>190</v>
      </c>
      <c r="AV1864" s="13" t="s">
        <v>79</v>
      </c>
      <c r="AW1864" s="13" t="s">
        <v>31</v>
      </c>
      <c r="AX1864" s="13" t="s">
        <v>69</v>
      </c>
      <c r="AY1864" s="160" t="s">
        <v>181</v>
      </c>
    </row>
    <row r="1865" spans="2:65" s="12" customFormat="1" ht="11.25" x14ac:dyDescent="0.2">
      <c r="B1865" s="153"/>
      <c r="D1865" s="138" t="s">
        <v>330</v>
      </c>
      <c r="E1865" s="154" t="s">
        <v>19</v>
      </c>
      <c r="F1865" s="155" t="s">
        <v>3167</v>
      </c>
      <c r="H1865" s="154" t="s">
        <v>19</v>
      </c>
      <c r="I1865" s="156"/>
      <c r="L1865" s="153"/>
      <c r="M1865" s="157"/>
      <c r="T1865" s="158"/>
      <c r="AT1865" s="154" t="s">
        <v>330</v>
      </c>
      <c r="AU1865" s="154" t="s">
        <v>190</v>
      </c>
      <c r="AV1865" s="12" t="s">
        <v>77</v>
      </c>
      <c r="AW1865" s="12" t="s">
        <v>31</v>
      </c>
      <c r="AX1865" s="12" t="s">
        <v>69</v>
      </c>
      <c r="AY1865" s="154" t="s">
        <v>181</v>
      </c>
    </row>
    <row r="1866" spans="2:65" s="14" customFormat="1" ht="11.25" x14ac:dyDescent="0.2">
      <c r="B1866" s="166"/>
      <c r="D1866" s="138" t="s">
        <v>330</v>
      </c>
      <c r="E1866" s="167" t="s">
        <v>19</v>
      </c>
      <c r="F1866" s="168" t="s">
        <v>333</v>
      </c>
      <c r="H1866" s="169">
        <v>7.125</v>
      </c>
      <c r="I1866" s="170"/>
      <c r="L1866" s="166"/>
      <c r="M1866" s="171"/>
      <c r="T1866" s="172"/>
      <c r="AT1866" s="167" t="s">
        <v>330</v>
      </c>
      <c r="AU1866" s="167" t="s">
        <v>190</v>
      </c>
      <c r="AV1866" s="14" t="s">
        <v>187</v>
      </c>
      <c r="AW1866" s="14" t="s">
        <v>31</v>
      </c>
      <c r="AX1866" s="14" t="s">
        <v>77</v>
      </c>
      <c r="AY1866" s="167" t="s">
        <v>181</v>
      </c>
    </row>
    <row r="1867" spans="2:65" s="1" customFormat="1" ht="16.5" customHeight="1" x14ac:dyDescent="0.2">
      <c r="B1867" s="32"/>
      <c r="C1867" s="125" t="s">
        <v>3171</v>
      </c>
      <c r="D1867" s="125" t="s">
        <v>182</v>
      </c>
      <c r="E1867" s="126" t="s">
        <v>3172</v>
      </c>
      <c r="F1867" s="127" t="s">
        <v>3015</v>
      </c>
      <c r="G1867" s="128" t="s">
        <v>510</v>
      </c>
      <c r="H1867" s="129">
        <v>7.125</v>
      </c>
      <c r="I1867" s="130"/>
      <c r="J1867" s="131">
        <f>ROUND(I1867*H1867,2)</f>
        <v>0</v>
      </c>
      <c r="K1867" s="127" t="s">
        <v>186</v>
      </c>
      <c r="L1867" s="32"/>
      <c r="M1867" s="132" t="s">
        <v>19</v>
      </c>
      <c r="N1867" s="133" t="s">
        <v>40</v>
      </c>
      <c r="P1867" s="134">
        <f>O1867*H1867</f>
        <v>0</v>
      </c>
      <c r="Q1867" s="134">
        <v>0</v>
      </c>
      <c r="R1867" s="134">
        <f>Q1867*H1867</f>
        <v>0</v>
      </c>
      <c r="S1867" s="134">
        <v>0</v>
      </c>
      <c r="T1867" s="135">
        <f>S1867*H1867</f>
        <v>0</v>
      </c>
      <c r="AR1867" s="136" t="s">
        <v>187</v>
      </c>
      <c r="AT1867" s="136" t="s">
        <v>182</v>
      </c>
      <c r="AU1867" s="136" t="s">
        <v>190</v>
      </c>
      <c r="AY1867" s="17" t="s">
        <v>181</v>
      </c>
      <c r="BE1867" s="137">
        <f>IF(N1867="základní",J1867,0)</f>
        <v>0</v>
      </c>
      <c r="BF1867" s="137">
        <f>IF(N1867="snížená",J1867,0)</f>
        <v>0</v>
      </c>
      <c r="BG1867" s="137">
        <f>IF(N1867="zákl. přenesená",J1867,0)</f>
        <v>0</v>
      </c>
      <c r="BH1867" s="137">
        <f>IF(N1867="sníž. přenesená",J1867,0)</f>
        <v>0</v>
      </c>
      <c r="BI1867" s="137">
        <f>IF(N1867="nulová",J1867,0)</f>
        <v>0</v>
      </c>
      <c r="BJ1867" s="17" t="s">
        <v>77</v>
      </c>
      <c r="BK1867" s="137">
        <f>ROUND(I1867*H1867,2)</f>
        <v>0</v>
      </c>
      <c r="BL1867" s="17" t="s">
        <v>187</v>
      </c>
      <c r="BM1867" s="136" t="s">
        <v>3173</v>
      </c>
    </row>
    <row r="1868" spans="2:65" s="12" customFormat="1" ht="11.25" x14ac:dyDescent="0.2">
      <c r="B1868" s="153"/>
      <c r="D1868" s="138" t="s">
        <v>330</v>
      </c>
      <c r="E1868" s="154" t="s">
        <v>19</v>
      </c>
      <c r="F1868" s="155" t="s">
        <v>3017</v>
      </c>
      <c r="H1868" s="154" t="s">
        <v>19</v>
      </c>
      <c r="I1868" s="156"/>
      <c r="L1868" s="153"/>
      <c r="M1868" s="157"/>
      <c r="T1868" s="158"/>
      <c r="AT1868" s="154" t="s">
        <v>330</v>
      </c>
      <c r="AU1868" s="154" t="s">
        <v>190</v>
      </c>
      <c r="AV1868" s="12" t="s">
        <v>77</v>
      </c>
      <c r="AW1868" s="12" t="s">
        <v>31</v>
      </c>
      <c r="AX1868" s="12" t="s">
        <v>69</v>
      </c>
      <c r="AY1868" s="154" t="s">
        <v>181</v>
      </c>
    </row>
    <row r="1869" spans="2:65" s="12" customFormat="1" ht="11.25" x14ac:dyDescent="0.2">
      <c r="B1869" s="153"/>
      <c r="D1869" s="138" t="s">
        <v>330</v>
      </c>
      <c r="E1869" s="154" t="s">
        <v>19</v>
      </c>
      <c r="F1869" s="155" t="s">
        <v>3174</v>
      </c>
      <c r="H1869" s="154" t="s">
        <v>19</v>
      </c>
      <c r="I1869" s="156"/>
      <c r="L1869" s="153"/>
      <c r="M1869" s="157"/>
      <c r="T1869" s="158"/>
      <c r="AT1869" s="154" t="s">
        <v>330</v>
      </c>
      <c r="AU1869" s="154" t="s">
        <v>190</v>
      </c>
      <c r="AV1869" s="12" t="s">
        <v>77</v>
      </c>
      <c r="AW1869" s="12" t="s">
        <v>31</v>
      </c>
      <c r="AX1869" s="12" t="s">
        <v>69</v>
      </c>
      <c r="AY1869" s="154" t="s">
        <v>181</v>
      </c>
    </row>
    <row r="1870" spans="2:65" s="13" customFormat="1" ht="11.25" x14ac:dyDescent="0.2">
      <c r="B1870" s="159"/>
      <c r="D1870" s="138" t="s">
        <v>330</v>
      </c>
      <c r="E1870" s="160" t="s">
        <v>19</v>
      </c>
      <c r="F1870" s="161" t="s">
        <v>3166</v>
      </c>
      <c r="H1870" s="162">
        <v>7.125</v>
      </c>
      <c r="I1870" s="163"/>
      <c r="L1870" s="159"/>
      <c r="M1870" s="164"/>
      <c r="T1870" s="165"/>
      <c r="AT1870" s="160" t="s">
        <v>330</v>
      </c>
      <c r="AU1870" s="160" t="s">
        <v>190</v>
      </c>
      <c r="AV1870" s="13" t="s">
        <v>79</v>
      </c>
      <c r="AW1870" s="13" t="s">
        <v>31</v>
      </c>
      <c r="AX1870" s="13" t="s">
        <v>69</v>
      </c>
      <c r="AY1870" s="160" t="s">
        <v>181</v>
      </c>
    </row>
    <row r="1871" spans="2:65" s="12" customFormat="1" ht="11.25" x14ac:dyDescent="0.2">
      <c r="B1871" s="153"/>
      <c r="D1871" s="138" t="s">
        <v>330</v>
      </c>
      <c r="E1871" s="154" t="s">
        <v>19</v>
      </c>
      <c r="F1871" s="155" t="s">
        <v>3167</v>
      </c>
      <c r="H1871" s="154" t="s">
        <v>19</v>
      </c>
      <c r="I1871" s="156"/>
      <c r="L1871" s="153"/>
      <c r="M1871" s="157"/>
      <c r="T1871" s="158"/>
      <c r="AT1871" s="154" t="s">
        <v>330</v>
      </c>
      <c r="AU1871" s="154" t="s">
        <v>190</v>
      </c>
      <c r="AV1871" s="12" t="s">
        <v>77</v>
      </c>
      <c r="AW1871" s="12" t="s">
        <v>31</v>
      </c>
      <c r="AX1871" s="12" t="s">
        <v>69</v>
      </c>
      <c r="AY1871" s="154" t="s">
        <v>181</v>
      </c>
    </row>
    <row r="1872" spans="2:65" s="14" customFormat="1" ht="11.25" x14ac:dyDescent="0.2">
      <c r="B1872" s="166"/>
      <c r="D1872" s="138" t="s">
        <v>330</v>
      </c>
      <c r="E1872" s="167" t="s">
        <v>19</v>
      </c>
      <c r="F1872" s="168" t="s">
        <v>333</v>
      </c>
      <c r="H1872" s="169">
        <v>7.125</v>
      </c>
      <c r="I1872" s="170"/>
      <c r="L1872" s="166"/>
      <c r="M1872" s="171"/>
      <c r="T1872" s="172"/>
      <c r="AT1872" s="167" t="s">
        <v>330</v>
      </c>
      <c r="AU1872" s="167" t="s">
        <v>190</v>
      </c>
      <c r="AV1872" s="14" t="s">
        <v>187</v>
      </c>
      <c r="AW1872" s="14" t="s">
        <v>31</v>
      </c>
      <c r="AX1872" s="14" t="s">
        <v>77</v>
      </c>
      <c r="AY1872" s="167" t="s">
        <v>181</v>
      </c>
    </row>
    <row r="1873" spans="2:65" s="1" customFormat="1" ht="24.2" customHeight="1" x14ac:dyDescent="0.2">
      <c r="B1873" s="32"/>
      <c r="C1873" s="125" t="s">
        <v>1319</v>
      </c>
      <c r="D1873" s="125" t="s">
        <v>182</v>
      </c>
      <c r="E1873" s="126" t="s">
        <v>3020</v>
      </c>
      <c r="F1873" s="127" t="s">
        <v>3021</v>
      </c>
      <c r="G1873" s="128" t="s">
        <v>510</v>
      </c>
      <c r="H1873" s="129">
        <v>5.7</v>
      </c>
      <c r="I1873" s="130"/>
      <c r="J1873" s="131">
        <f>ROUND(I1873*H1873,2)</f>
        <v>0</v>
      </c>
      <c r="K1873" s="127" t="s">
        <v>327</v>
      </c>
      <c r="L1873" s="32"/>
      <c r="M1873" s="132" t="s">
        <v>19</v>
      </c>
      <c r="N1873" s="133" t="s">
        <v>40</v>
      </c>
      <c r="P1873" s="134">
        <f>O1873*H1873</f>
        <v>0</v>
      </c>
      <c r="Q1873" s="134">
        <v>0</v>
      </c>
      <c r="R1873" s="134">
        <f>Q1873*H1873</f>
        <v>0</v>
      </c>
      <c r="S1873" s="134">
        <v>0</v>
      </c>
      <c r="T1873" s="135">
        <f>S1873*H1873</f>
        <v>0</v>
      </c>
      <c r="AR1873" s="136" t="s">
        <v>187</v>
      </c>
      <c r="AT1873" s="136" t="s">
        <v>182</v>
      </c>
      <c r="AU1873" s="136" t="s">
        <v>190</v>
      </c>
      <c r="AY1873" s="17" t="s">
        <v>181</v>
      </c>
      <c r="BE1873" s="137">
        <f>IF(N1873="základní",J1873,0)</f>
        <v>0</v>
      </c>
      <c r="BF1873" s="137">
        <f>IF(N1873="snížená",J1873,0)</f>
        <v>0</v>
      </c>
      <c r="BG1873" s="137">
        <f>IF(N1873="zákl. přenesená",J1873,0)</f>
        <v>0</v>
      </c>
      <c r="BH1873" s="137">
        <f>IF(N1873="sníž. přenesená",J1873,0)</f>
        <v>0</v>
      </c>
      <c r="BI1873" s="137">
        <f>IF(N1873="nulová",J1873,0)</f>
        <v>0</v>
      </c>
      <c r="BJ1873" s="17" t="s">
        <v>77</v>
      </c>
      <c r="BK1873" s="137">
        <f>ROUND(I1873*H1873,2)</f>
        <v>0</v>
      </c>
      <c r="BL1873" s="17" t="s">
        <v>187</v>
      </c>
      <c r="BM1873" s="136" t="s">
        <v>3175</v>
      </c>
    </row>
    <row r="1874" spans="2:65" s="1" customFormat="1" ht="11.25" x14ac:dyDescent="0.2">
      <c r="B1874" s="32"/>
      <c r="D1874" s="151" t="s">
        <v>328</v>
      </c>
      <c r="F1874" s="152" t="s">
        <v>3023</v>
      </c>
      <c r="I1874" s="140"/>
      <c r="L1874" s="32"/>
      <c r="M1874" s="141"/>
      <c r="T1874" s="53"/>
      <c r="AT1874" s="17" t="s">
        <v>328</v>
      </c>
      <c r="AU1874" s="17" t="s">
        <v>190</v>
      </c>
    </row>
    <row r="1875" spans="2:65" s="12" customFormat="1" ht="11.25" x14ac:dyDescent="0.2">
      <c r="B1875" s="153"/>
      <c r="D1875" s="138" t="s">
        <v>330</v>
      </c>
      <c r="E1875" s="154" t="s">
        <v>19</v>
      </c>
      <c r="F1875" s="155" t="s">
        <v>3024</v>
      </c>
      <c r="H1875" s="154" t="s">
        <v>19</v>
      </c>
      <c r="I1875" s="156"/>
      <c r="L1875" s="153"/>
      <c r="M1875" s="157"/>
      <c r="T1875" s="158"/>
      <c r="AT1875" s="154" t="s">
        <v>330</v>
      </c>
      <c r="AU1875" s="154" t="s">
        <v>190</v>
      </c>
      <c r="AV1875" s="12" t="s">
        <v>77</v>
      </c>
      <c r="AW1875" s="12" t="s">
        <v>31</v>
      </c>
      <c r="AX1875" s="12" t="s">
        <v>69</v>
      </c>
      <c r="AY1875" s="154" t="s">
        <v>181</v>
      </c>
    </row>
    <row r="1876" spans="2:65" s="12" customFormat="1" ht="11.25" x14ac:dyDescent="0.2">
      <c r="B1876" s="153"/>
      <c r="D1876" s="138" t="s">
        <v>330</v>
      </c>
      <c r="E1876" s="154" t="s">
        <v>19</v>
      </c>
      <c r="F1876" s="155" t="s">
        <v>3176</v>
      </c>
      <c r="H1876" s="154" t="s">
        <v>19</v>
      </c>
      <c r="I1876" s="156"/>
      <c r="L1876" s="153"/>
      <c r="M1876" s="157"/>
      <c r="T1876" s="158"/>
      <c r="AT1876" s="154" t="s">
        <v>330</v>
      </c>
      <c r="AU1876" s="154" t="s">
        <v>190</v>
      </c>
      <c r="AV1876" s="12" t="s">
        <v>77</v>
      </c>
      <c r="AW1876" s="12" t="s">
        <v>31</v>
      </c>
      <c r="AX1876" s="12" t="s">
        <v>69</v>
      </c>
      <c r="AY1876" s="154" t="s">
        <v>181</v>
      </c>
    </row>
    <row r="1877" spans="2:65" s="13" customFormat="1" ht="11.25" x14ac:dyDescent="0.2">
      <c r="B1877" s="159"/>
      <c r="D1877" s="138" t="s">
        <v>330</v>
      </c>
      <c r="E1877" s="160" t="s">
        <v>19</v>
      </c>
      <c r="F1877" s="161" t="s">
        <v>3177</v>
      </c>
      <c r="H1877" s="162">
        <v>5.7</v>
      </c>
      <c r="I1877" s="163"/>
      <c r="L1877" s="159"/>
      <c r="M1877" s="164"/>
      <c r="T1877" s="165"/>
      <c r="AT1877" s="160" t="s">
        <v>330</v>
      </c>
      <c r="AU1877" s="160" t="s">
        <v>190</v>
      </c>
      <c r="AV1877" s="13" t="s">
        <v>79</v>
      </c>
      <c r="AW1877" s="13" t="s">
        <v>31</v>
      </c>
      <c r="AX1877" s="13" t="s">
        <v>69</v>
      </c>
      <c r="AY1877" s="160" t="s">
        <v>181</v>
      </c>
    </row>
    <row r="1878" spans="2:65" s="14" customFormat="1" ht="11.25" x14ac:dyDescent="0.2">
      <c r="B1878" s="166"/>
      <c r="D1878" s="138" t="s">
        <v>330</v>
      </c>
      <c r="E1878" s="167" t="s">
        <v>19</v>
      </c>
      <c r="F1878" s="168" t="s">
        <v>333</v>
      </c>
      <c r="H1878" s="169">
        <v>5.7</v>
      </c>
      <c r="I1878" s="170"/>
      <c r="L1878" s="166"/>
      <c r="M1878" s="171"/>
      <c r="T1878" s="172"/>
      <c r="AT1878" s="167" t="s">
        <v>330</v>
      </c>
      <c r="AU1878" s="167" t="s">
        <v>190</v>
      </c>
      <c r="AV1878" s="14" t="s">
        <v>187</v>
      </c>
      <c r="AW1878" s="14" t="s">
        <v>31</v>
      </c>
      <c r="AX1878" s="14" t="s">
        <v>77</v>
      </c>
      <c r="AY1878" s="167" t="s">
        <v>181</v>
      </c>
    </row>
    <row r="1879" spans="2:65" s="1" customFormat="1" ht="16.5" customHeight="1" x14ac:dyDescent="0.2">
      <c r="B1879" s="32"/>
      <c r="C1879" s="176" t="s">
        <v>3178</v>
      </c>
      <c r="D1879" s="176" t="s">
        <v>1794</v>
      </c>
      <c r="E1879" s="177" t="s">
        <v>3179</v>
      </c>
      <c r="F1879" s="178" t="s">
        <v>3180</v>
      </c>
      <c r="G1879" s="179" t="s">
        <v>510</v>
      </c>
      <c r="H1879" s="180">
        <v>6.27</v>
      </c>
      <c r="I1879" s="181"/>
      <c r="J1879" s="182">
        <f>ROUND(I1879*H1879,2)</f>
        <v>0</v>
      </c>
      <c r="K1879" s="178" t="s">
        <v>327</v>
      </c>
      <c r="L1879" s="183"/>
      <c r="M1879" s="184" t="s">
        <v>19</v>
      </c>
      <c r="N1879" s="185" t="s">
        <v>40</v>
      </c>
      <c r="P1879" s="134">
        <f>O1879*H1879</f>
        <v>0</v>
      </c>
      <c r="Q1879" s="134">
        <v>0</v>
      </c>
      <c r="R1879" s="134">
        <f>Q1879*H1879</f>
        <v>0</v>
      </c>
      <c r="S1879" s="134">
        <v>0</v>
      </c>
      <c r="T1879" s="135">
        <f>S1879*H1879</f>
        <v>0</v>
      </c>
      <c r="AR1879" s="136" t="s">
        <v>196</v>
      </c>
      <c r="AT1879" s="136" t="s">
        <v>1794</v>
      </c>
      <c r="AU1879" s="136" t="s">
        <v>190</v>
      </c>
      <c r="AY1879" s="17" t="s">
        <v>181</v>
      </c>
      <c r="BE1879" s="137">
        <f>IF(N1879="základní",J1879,0)</f>
        <v>0</v>
      </c>
      <c r="BF1879" s="137">
        <f>IF(N1879="snížená",J1879,0)</f>
        <v>0</v>
      </c>
      <c r="BG1879" s="137">
        <f>IF(N1879="zákl. přenesená",J1879,0)</f>
        <v>0</v>
      </c>
      <c r="BH1879" s="137">
        <f>IF(N1879="sníž. přenesená",J1879,0)</f>
        <v>0</v>
      </c>
      <c r="BI1879" s="137">
        <f>IF(N1879="nulová",J1879,0)</f>
        <v>0</v>
      </c>
      <c r="BJ1879" s="17" t="s">
        <v>77</v>
      </c>
      <c r="BK1879" s="137">
        <f>ROUND(I1879*H1879,2)</f>
        <v>0</v>
      </c>
      <c r="BL1879" s="17" t="s">
        <v>187</v>
      </c>
      <c r="BM1879" s="136" t="s">
        <v>3181</v>
      </c>
    </row>
    <row r="1880" spans="2:65" s="12" customFormat="1" ht="11.25" x14ac:dyDescent="0.2">
      <c r="B1880" s="153"/>
      <c r="D1880" s="138" t="s">
        <v>330</v>
      </c>
      <c r="E1880" s="154" t="s">
        <v>19</v>
      </c>
      <c r="F1880" s="155" t="s">
        <v>3182</v>
      </c>
      <c r="H1880" s="154" t="s">
        <v>19</v>
      </c>
      <c r="I1880" s="156"/>
      <c r="L1880" s="153"/>
      <c r="M1880" s="157"/>
      <c r="T1880" s="158"/>
      <c r="AT1880" s="154" t="s">
        <v>330</v>
      </c>
      <c r="AU1880" s="154" t="s">
        <v>190</v>
      </c>
      <c r="AV1880" s="12" t="s">
        <v>77</v>
      </c>
      <c r="AW1880" s="12" t="s">
        <v>31</v>
      </c>
      <c r="AX1880" s="12" t="s">
        <v>69</v>
      </c>
      <c r="AY1880" s="154" t="s">
        <v>181</v>
      </c>
    </row>
    <row r="1881" spans="2:65" s="13" customFormat="1" ht="11.25" x14ac:dyDescent="0.2">
      <c r="B1881" s="159"/>
      <c r="D1881" s="138" t="s">
        <v>330</v>
      </c>
      <c r="E1881" s="160" t="s">
        <v>19</v>
      </c>
      <c r="F1881" s="161" t="s">
        <v>3183</v>
      </c>
      <c r="H1881" s="162">
        <v>6.27</v>
      </c>
      <c r="I1881" s="163"/>
      <c r="L1881" s="159"/>
      <c r="M1881" s="164"/>
      <c r="T1881" s="165"/>
      <c r="AT1881" s="160" t="s">
        <v>330</v>
      </c>
      <c r="AU1881" s="160" t="s">
        <v>190</v>
      </c>
      <c r="AV1881" s="13" t="s">
        <v>79</v>
      </c>
      <c r="AW1881" s="13" t="s">
        <v>31</v>
      </c>
      <c r="AX1881" s="13" t="s">
        <v>69</v>
      </c>
      <c r="AY1881" s="160" t="s">
        <v>181</v>
      </c>
    </row>
    <row r="1882" spans="2:65" s="14" customFormat="1" ht="11.25" x14ac:dyDescent="0.2">
      <c r="B1882" s="166"/>
      <c r="D1882" s="138" t="s">
        <v>330</v>
      </c>
      <c r="E1882" s="167" t="s">
        <v>19</v>
      </c>
      <c r="F1882" s="168" t="s">
        <v>333</v>
      </c>
      <c r="H1882" s="169">
        <v>6.27</v>
      </c>
      <c r="I1882" s="170"/>
      <c r="L1882" s="166"/>
      <c r="M1882" s="171"/>
      <c r="T1882" s="172"/>
      <c r="AT1882" s="167" t="s">
        <v>330</v>
      </c>
      <c r="AU1882" s="167" t="s">
        <v>190</v>
      </c>
      <c r="AV1882" s="14" t="s">
        <v>187</v>
      </c>
      <c r="AW1882" s="14" t="s">
        <v>31</v>
      </c>
      <c r="AX1882" s="14" t="s">
        <v>77</v>
      </c>
      <c r="AY1882" s="167" t="s">
        <v>181</v>
      </c>
    </row>
    <row r="1883" spans="2:65" s="1" customFormat="1" ht="16.5" customHeight="1" x14ac:dyDescent="0.2">
      <c r="B1883" s="32"/>
      <c r="C1883" s="125" t="s">
        <v>1326</v>
      </c>
      <c r="D1883" s="125" t="s">
        <v>182</v>
      </c>
      <c r="E1883" s="126" t="s">
        <v>3184</v>
      </c>
      <c r="F1883" s="127" t="s">
        <v>3185</v>
      </c>
      <c r="G1883" s="128" t="s">
        <v>510</v>
      </c>
      <c r="H1883" s="129">
        <v>6.27</v>
      </c>
      <c r="I1883" s="130"/>
      <c r="J1883" s="131">
        <f>ROUND(I1883*H1883,2)</f>
        <v>0</v>
      </c>
      <c r="K1883" s="127" t="s">
        <v>186</v>
      </c>
      <c r="L1883" s="32"/>
      <c r="M1883" s="132" t="s">
        <v>19</v>
      </c>
      <c r="N1883" s="133" t="s">
        <v>40</v>
      </c>
      <c r="P1883" s="134">
        <f>O1883*H1883</f>
        <v>0</v>
      </c>
      <c r="Q1883" s="134">
        <v>0</v>
      </c>
      <c r="R1883" s="134">
        <f>Q1883*H1883</f>
        <v>0</v>
      </c>
      <c r="S1883" s="134">
        <v>0</v>
      </c>
      <c r="T1883" s="135">
        <f>S1883*H1883</f>
        <v>0</v>
      </c>
      <c r="AR1883" s="136" t="s">
        <v>187</v>
      </c>
      <c r="AT1883" s="136" t="s">
        <v>182</v>
      </c>
      <c r="AU1883" s="136" t="s">
        <v>190</v>
      </c>
      <c r="AY1883" s="17" t="s">
        <v>181</v>
      </c>
      <c r="BE1883" s="137">
        <f>IF(N1883="základní",J1883,0)</f>
        <v>0</v>
      </c>
      <c r="BF1883" s="137">
        <f>IF(N1883="snížená",J1883,0)</f>
        <v>0</v>
      </c>
      <c r="BG1883" s="137">
        <f>IF(N1883="zákl. přenesená",J1883,0)</f>
        <v>0</v>
      </c>
      <c r="BH1883" s="137">
        <f>IF(N1883="sníž. přenesená",J1883,0)</f>
        <v>0</v>
      </c>
      <c r="BI1883" s="137">
        <f>IF(N1883="nulová",J1883,0)</f>
        <v>0</v>
      </c>
      <c r="BJ1883" s="17" t="s">
        <v>77</v>
      </c>
      <c r="BK1883" s="137">
        <f>ROUND(I1883*H1883,2)</f>
        <v>0</v>
      </c>
      <c r="BL1883" s="17" t="s">
        <v>187</v>
      </c>
      <c r="BM1883" s="136" t="s">
        <v>3186</v>
      </c>
    </row>
    <row r="1884" spans="2:65" s="12" customFormat="1" ht="11.25" x14ac:dyDescent="0.2">
      <c r="B1884" s="153"/>
      <c r="D1884" s="138" t="s">
        <v>330</v>
      </c>
      <c r="E1884" s="154" t="s">
        <v>19</v>
      </c>
      <c r="F1884" s="155" t="s">
        <v>3187</v>
      </c>
      <c r="H1884" s="154" t="s">
        <v>19</v>
      </c>
      <c r="I1884" s="156"/>
      <c r="L1884" s="153"/>
      <c r="M1884" s="157"/>
      <c r="T1884" s="158"/>
      <c r="AT1884" s="154" t="s">
        <v>330</v>
      </c>
      <c r="AU1884" s="154" t="s">
        <v>190</v>
      </c>
      <c r="AV1884" s="12" t="s">
        <v>77</v>
      </c>
      <c r="AW1884" s="12" t="s">
        <v>31</v>
      </c>
      <c r="AX1884" s="12" t="s">
        <v>69</v>
      </c>
      <c r="AY1884" s="154" t="s">
        <v>181</v>
      </c>
    </row>
    <row r="1885" spans="2:65" s="13" customFormat="1" ht="11.25" x14ac:dyDescent="0.2">
      <c r="B1885" s="159"/>
      <c r="D1885" s="138" t="s">
        <v>330</v>
      </c>
      <c r="E1885" s="160" t="s">
        <v>19</v>
      </c>
      <c r="F1885" s="161" t="s">
        <v>3183</v>
      </c>
      <c r="H1885" s="162">
        <v>6.27</v>
      </c>
      <c r="I1885" s="163"/>
      <c r="L1885" s="159"/>
      <c r="M1885" s="164"/>
      <c r="T1885" s="165"/>
      <c r="AT1885" s="160" t="s">
        <v>330</v>
      </c>
      <c r="AU1885" s="160" t="s">
        <v>190</v>
      </c>
      <c r="AV1885" s="13" t="s">
        <v>79</v>
      </c>
      <c r="AW1885" s="13" t="s">
        <v>31</v>
      </c>
      <c r="AX1885" s="13" t="s">
        <v>69</v>
      </c>
      <c r="AY1885" s="160" t="s">
        <v>181</v>
      </c>
    </row>
    <row r="1886" spans="2:65" s="14" customFormat="1" ht="11.25" x14ac:dyDescent="0.2">
      <c r="B1886" s="166"/>
      <c r="D1886" s="138" t="s">
        <v>330</v>
      </c>
      <c r="E1886" s="167" t="s">
        <v>19</v>
      </c>
      <c r="F1886" s="168" t="s">
        <v>333</v>
      </c>
      <c r="H1886" s="169">
        <v>6.27</v>
      </c>
      <c r="I1886" s="170"/>
      <c r="L1886" s="166"/>
      <c r="M1886" s="171"/>
      <c r="T1886" s="172"/>
      <c r="AT1886" s="167" t="s">
        <v>330</v>
      </c>
      <c r="AU1886" s="167" t="s">
        <v>190</v>
      </c>
      <c r="AV1886" s="14" t="s">
        <v>187</v>
      </c>
      <c r="AW1886" s="14" t="s">
        <v>31</v>
      </c>
      <c r="AX1886" s="14" t="s">
        <v>77</v>
      </c>
      <c r="AY1886" s="167" t="s">
        <v>181</v>
      </c>
    </row>
    <row r="1887" spans="2:65" s="10" customFormat="1" ht="20.85" customHeight="1" x14ac:dyDescent="0.2">
      <c r="B1887" s="115"/>
      <c r="D1887" s="116" t="s">
        <v>68</v>
      </c>
      <c r="E1887" s="149" t="s">
        <v>3188</v>
      </c>
      <c r="F1887" s="149" t="s">
        <v>3189</v>
      </c>
      <c r="I1887" s="118"/>
      <c r="J1887" s="150">
        <f>BK1887</f>
        <v>0</v>
      </c>
      <c r="L1887" s="115"/>
      <c r="M1887" s="120"/>
      <c r="P1887" s="121">
        <f>SUM(P1888:P1915)</f>
        <v>0</v>
      </c>
      <c r="R1887" s="121">
        <f>SUM(R1888:R1915)</f>
        <v>1.4748250000000001</v>
      </c>
      <c r="T1887" s="122">
        <f>SUM(T1888:T1915)</f>
        <v>0</v>
      </c>
      <c r="AR1887" s="116" t="s">
        <v>77</v>
      </c>
      <c r="AT1887" s="123" t="s">
        <v>68</v>
      </c>
      <c r="AU1887" s="123" t="s">
        <v>79</v>
      </c>
      <c r="AY1887" s="116" t="s">
        <v>181</v>
      </c>
      <c r="BK1887" s="124">
        <f>SUM(BK1888:BK1915)</f>
        <v>0</v>
      </c>
    </row>
    <row r="1888" spans="2:65" s="1" customFormat="1" ht="16.5" customHeight="1" x14ac:dyDescent="0.2">
      <c r="B1888" s="32"/>
      <c r="C1888" s="125" t="s">
        <v>3190</v>
      </c>
      <c r="D1888" s="125" t="s">
        <v>182</v>
      </c>
      <c r="E1888" s="126" t="s">
        <v>2860</v>
      </c>
      <c r="F1888" s="127" t="s">
        <v>2861</v>
      </c>
      <c r="G1888" s="128" t="s">
        <v>510</v>
      </c>
      <c r="H1888" s="129">
        <v>86.5</v>
      </c>
      <c r="I1888" s="130"/>
      <c r="J1888" s="131">
        <f>ROUND(I1888*H1888,2)</f>
        <v>0</v>
      </c>
      <c r="K1888" s="127" t="s">
        <v>327</v>
      </c>
      <c r="L1888" s="32"/>
      <c r="M1888" s="132" t="s">
        <v>19</v>
      </c>
      <c r="N1888" s="133" t="s">
        <v>40</v>
      </c>
      <c r="P1888" s="134">
        <f>O1888*H1888</f>
        <v>0</v>
      </c>
      <c r="Q1888" s="134">
        <v>0</v>
      </c>
      <c r="R1888" s="134">
        <f>Q1888*H1888</f>
        <v>0</v>
      </c>
      <c r="S1888" s="134">
        <v>0</v>
      </c>
      <c r="T1888" s="135">
        <f>S1888*H1888</f>
        <v>0</v>
      </c>
      <c r="AR1888" s="136" t="s">
        <v>187</v>
      </c>
      <c r="AT1888" s="136" t="s">
        <v>182</v>
      </c>
      <c r="AU1888" s="136" t="s">
        <v>190</v>
      </c>
      <c r="AY1888" s="17" t="s">
        <v>181</v>
      </c>
      <c r="BE1888" s="137">
        <f>IF(N1888="základní",J1888,0)</f>
        <v>0</v>
      </c>
      <c r="BF1888" s="137">
        <f>IF(N1888="snížená",J1888,0)</f>
        <v>0</v>
      </c>
      <c r="BG1888" s="137">
        <f>IF(N1888="zákl. přenesená",J1888,0)</f>
        <v>0</v>
      </c>
      <c r="BH1888" s="137">
        <f>IF(N1888="sníž. přenesená",J1888,0)</f>
        <v>0</v>
      </c>
      <c r="BI1888" s="137">
        <f>IF(N1888="nulová",J1888,0)</f>
        <v>0</v>
      </c>
      <c r="BJ1888" s="17" t="s">
        <v>77</v>
      </c>
      <c r="BK1888" s="137">
        <f>ROUND(I1888*H1888,2)</f>
        <v>0</v>
      </c>
      <c r="BL1888" s="17" t="s">
        <v>187</v>
      </c>
      <c r="BM1888" s="136" t="s">
        <v>3191</v>
      </c>
    </row>
    <row r="1889" spans="2:65" s="1" customFormat="1" ht="11.25" x14ac:dyDescent="0.2">
      <c r="B1889" s="32"/>
      <c r="D1889" s="151" t="s">
        <v>328</v>
      </c>
      <c r="F1889" s="152" t="s">
        <v>2862</v>
      </c>
      <c r="I1889" s="140"/>
      <c r="L1889" s="32"/>
      <c r="M1889" s="141"/>
      <c r="T1889" s="53"/>
      <c r="AT1889" s="17" t="s">
        <v>328</v>
      </c>
      <c r="AU1889" s="17" t="s">
        <v>190</v>
      </c>
    </row>
    <row r="1890" spans="2:65" s="12" customFormat="1" ht="11.25" x14ac:dyDescent="0.2">
      <c r="B1890" s="153"/>
      <c r="D1890" s="138" t="s">
        <v>330</v>
      </c>
      <c r="E1890" s="154" t="s">
        <v>19</v>
      </c>
      <c r="F1890" s="155" t="s">
        <v>2863</v>
      </c>
      <c r="H1890" s="154" t="s">
        <v>19</v>
      </c>
      <c r="I1890" s="156"/>
      <c r="L1890" s="153"/>
      <c r="M1890" s="157"/>
      <c r="T1890" s="158"/>
      <c r="AT1890" s="154" t="s">
        <v>330</v>
      </c>
      <c r="AU1890" s="154" t="s">
        <v>190</v>
      </c>
      <c r="AV1890" s="12" t="s">
        <v>77</v>
      </c>
      <c r="AW1890" s="12" t="s">
        <v>31</v>
      </c>
      <c r="AX1890" s="12" t="s">
        <v>69</v>
      </c>
      <c r="AY1890" s="154" t="s">
        <v>181</v>
      </c>
    </row>
    <row r="1891" spans="2:65" s="12" customFormat="1" ht="11.25" x14ac:dyDescent="0.2">
      <c r="B1891" s="153"/>
      <c r="D1891" s="138" t="s">
        <v>330</v>
      </c>
      <c r="E1891" s="154" t="s">
        <v>19</v>
      </c>
      <c r="F1891" s="155" t="s">
        <v>2864</v>
      </c>
      <c r="H1891" s="154" t="s">
        <v>19</v>
      </c>
      <c r="I1891" s="156"/>
      <c r="L1891" s="153"/>
      <c r="M1891" s="157"/>
      <c r="T1891" s="158"/>
      <c r="AT1891" s="154" t="s">
        <v>330</v>
      </c>
      <c r="AU1891" s="154" t="s">
        <v>190</v>
      </c>
      <c r="AV1891" s="12" t="s">
        <v>77</v>
      </c>
      <c r="AW1891" s="12" t="s">
        <v>31</v>
      </c>
      <c r="AX1891" s="12" t="s">
        <v>69</v>
      </c>
      <c r="AY1891" s="154" t="s">
        <v>181</v>
      </c>
    </row>
    <row r="1892" spans="2:65" s="13" customFormat="1" ht="11.25" x14ac:dyDescent="0.2">
      <c r="B1892" s="159"/>
      <c r="D1892" s="138" t="s">
        <v>330</v>
      </c>
      <c r="E1892" s="160" t="s">
        <v>19</v>
      </c>
      <c r="F1892" s="161" t="s">
        <v>3192</v>
      </c>
      <c r="H1892" s="162">
        <v>86.5</v>
      </c>
      <c r="I1892" s="163"/>
      <c r="L1892" s="159"/>
      <c r="M1892" s="164"/>
      <c r="T1892" s="165"/>
      <c r="AT1892" s="160" t="s">
        <v>330</v>
      </c>
      <c r="AU1892" s="160" t="s">
        <v>190</v>
      </c>
      <c r="AV1892" s="13" t="s">
        <v>79</v>
      </c>
      <c r="AW1892" s="13" t="s">
        <v>31</v>
      </c>
      <c r="AX1892" s="13" t="s">
        <v>69</v>
      </c>
      <c r="AY1892" s="160" t="s">
        <v>181</v>
      </c>
    </row>
    <row r="1893" spans="2:65" s="14" customFormat="1" ht="11.25" x14ac:dyDescent="0.2">
      <c r="B1893" s="166"/>
      <c r="D1893" s="138" t="s">
        <v>330</v>
      </c>
      <c r="E1893" s="167" t="s">
        <v>19</v>
      </c>
      <c r="F1893" s="168" t="s">
        <v>333</v>
      </c>
      <c r="H1893" s="169">
        <v>86.5</v>
      </c>
      <c r="I1893" s="170"/>
      <c r="L1893" s="166"/>
      <c r="M1893" s="171"/>
      <c r="T1893" s="172"/>
      <c r="AT1893" s="167" t="s">
        <v>330</v>
      </c>
      <c r="AU1893" s="167" t="s">
        <v>190</v>
      </c>
      <c r="AV1893" s="14" t="s">
        <v>187</v>
      </c>
      <c r="AW1893" s="14" t="s">
        <v>31</v>
      </c>
      <c r="AX1893" s="14" t="s">
        <v>77</v>
      </c>
      <c r="AY1893" s="167" t="s">
        <v>181</v>
      </c>
    </row>
    <row r="1894" spans="2:65" s="1" customFormat="1" ht="16.5" customHeight="1" x14ac:dyDescent="0.2">
      <c r="B1894" s="32"/>
      <c r="C1894" s="176" t="s">
        <v>1331</v>
      </c>
      <c r="D1894" s="176" t="s">
        <v>1794</v>
      </c>
      <c r="E1894" s="177" t="s">
        <v>2865</v>
      </c>
      <c r="F1894" s="178" t="s">
        <v>2866</v>
      </c>
      <c r="G1894" s="179" t="s">
        <v>510</v>
      </c>
      <c r="H1894" s="180">
        <v>99.474999999999994</v>
      </c>
      <c r="I1894" s="181"/>
      <c r="J1894" s="182">
        <f>ROUND(I1894*H1894,2)</f>
        <v>0</v>
      </c>
      <c r="K1894" s="178" t="s">
        <v>186</v>
      </c>
      <c r="L1894" s="183"/>
      <c r="M1894" s="184" t="s">
        <v>19</v>
      </c>
      <c r="N1894" s="185" t="s">
        <v>40</v>
      </c>
      <c r="P1894" s="134">
        <f>O1894*H1894</f>
        <v>0</v>
      </c>
      <c r="Q1894" s="134">
        <v>0</v>
      </c>
      <c r="R1894" s="134">
        <f>Q1894*H1894</f>
        <v>0</v>
      </c>
      <c r="S1894" s="134">
        <v>0</v>
      </c>
      <c r="T1894" s="135">
        <f>S1894*H1894</f>
        <v>0</v>
      </c>
      <c r="AR1894" s="136" t="s">
        <v>196</v>
      </c>
      <c r="AT1894" s="136" t="s">
        <v>1794</v>
      </c>
      <c r="AU1894" s="136" t="s">
        <v>190</v>
      </c>
      <c r="AY1894" s="17" t="s">
        <v>181</v>
      </c>
      <c r="BE1894" s="137">
        <f>IF(N1894="základní",J1894,0)</f>
        <v>0</v>
      </c>
      <c r="BF1894" s="137">
        <f>IF(N1894="snížená",J1894,0)</f>
        <v>0</v>
      </c>
      <c r="BG1894" s="137">
        <f>IF(N1894="zákl. přenesená",J1894,0)</f>
        <v>0</v>
      </c>
      <c r="BH1894" s="137">
        <f>IF(N1894="sníž. přenesená",J1894,0)</f>
        <v>0</v>
      </c>
      <c r="BI1894" s="137">
        <f>IF(N1894="nulová",J1894,0)</f>
        <v>0</v>
      </c>
      <c r="BJ1894" s="17" t="s">
        <v>77</v>
      </c>
      <c r="BK1894" s="137">
        <f>ROUND(I1894*H1894,2)</f>
        <v>0</v>
      </c>
      <c r="BL1894" s="17" t="s">
        <v>187</v>
      </c>
      <c r="BM1894" s="136" t="s">
        <v>3193</v>
      </c>
    </row>
    <row r="1895" spans="2:65" s="12" customFormat="1" ht="11.25" x14ac:dyDescent="0.2">
      <c r="B1895" s="153"/>
      <c r="D1895" s="138" t="s">
        <v>330</v>
      </c>
      <c r="E1895" s="154" t="s">
        <v>19</v>
      </c>
      <c r="F1895" s="155" t="s">
        <v>2944</v>
      </c>
      <c r="H1895" s="154" t="s">
        <v>19</v>
      </c>
      <c r="I1895" s="156"/>
      <c r="L1895" s="153"/>
      <c r="M1895" s="157"/>
      <c r="T1895" s="158"/>
      <c r="AT1895" s="154" t="s">
        <v>330</v>
      </c>
      <c r="AU1895" s="154" t="s">
        <v>190</v>
      </c>
      <c r="AV1895" s="12" t="s">
        <v>77</v>
      </c>
      <c r="AW1895" s="12" t="s">
        <v>31</v>
      </c>
      <c r="AX1895" s="12" t="s">
        <v>69</v>
      </c>
      <c r="AY1895" s="154" t="s">
        <v>181</v>
      </c>
    </row>
    <row r="1896" spans="2:65" s="13" customFormat="1" ht="11.25" x14ac:dyDescent="0.2">
      <c r="B1896" s="159"/>
      <c r="D1896" s="138" t="s">
        <v>330</v>
      </c>
      <c r="E1896" s="160" t="s">
        <v>19</v>
      </c>
      <c r="F1896" s="161" t="s">
        <v>3194</v>
      </c>
      <c r="H1896" s="162">
        <v>99.474999999999994</v>
      </c>
      <c r="I1896" s="163"/>
      <c r="L1896" s="159"/>
      <c r="M1896" s="164"/>
      <c r="T1896" s="165"/>
      <c r="AT1896" s="160" t="s">
        <v>330</v>
      </c>
      <c r="AU1896" s="160" t="s">
        <v>190</v>
      </c>
      <c r="AV1896" s="13" t="s">
        <v>79</v>
      </c>
      <c r="AW1896" s="13" t="s">
        <v>31</v>
      </c>
      <c r="AX1896" s="13" t="s">
        <v>69</v>
      </c>
      <c r="AY1896" s="160" t="s">
        <v>181</v>
      </c>
    </row>
    <row r="1897" spans="2:65" s="14" customFormat="1" ht="11.25" x14ac:dyDescent="0.2">
      <c r="B1897" s="166"/>
      <c r="D1897" s="138" t="s">
        <v>330</v>
      </c>
      <c r="E1897" s="167" t="s">
        <v>19</v>
      </c>
      <c r="F1897" s="168" t="s">
        <v>333</v>
      </c>
      <c r="H1897" s="169">
        <v>99.474999999999994</v>
      </c>
      <c r="I1897" s="170"/>
      <c r="L1897" s="166"/>
      <c r="M1897" s="171"/>
      <c r="T1897" s="172"/>
      <c r="AT1897" s="167" t="s">
        <v>330</v>
      </c>
      <c r="AU1897" s="167" t="s">
        <v>190</v>
      </c>
      <c r="AV1897" s="14" t="s">
        <v>187</v>
      </c>
      <c r="AW1897" s="14" t="s">
        <v>31</v>
      </c>
      <c r="AX1897" s="14" t="s">
        <v>77</v>
      </c>
      <c r="AY1897" s="167" t="s">
        <v>181</v>
      </c>
    </row>
    <row r="1898" spans="2:65" s="1" customFormat="1" ht="16.5" customHeight="1" x14ac:dyDescent="0.2">
      <c r="B1898" s="32"/>
      <c r="C1898" s="125" t="s">
        <v>3195</v>
      </c>
      <c r="D1898" s="125" t="s">
        <v>182</v>
      </c>
      <c r="E1898" s="126" t="s">
        <v>2868</v>
      </c>
      <c r="F1898" s="127" t="s">
        <v>2869</v>
      </c>
      <c r="G1898" s="128" t="s">
        <v>510</v>
      </c>
      <c r="H1898" s="129">
        <v>86.5</v>
      </c>
      <c r="I1898" s="130"/>
      <c r="J1898" s="131">
        <f>ROUND(I1898*H1898,2)</f>
        <v>0</v>
      </c>
      <c r="K1898" s="127" t="s">
        <v>327</v>
      </c>
      <c r="L1898" s="32"/>
      <c r="M1898" s="132" t="s">
        <v>19</v>
      </c>
      <c r="N1898" s="133" t="s">
        <v>40</v>
      </c>
      <c r="P1898" s="134">
        <f>O1898*H1898</f>
        <v>0</v>
      </c>
      <c r="Q1898" s="134">
        <v>0</v>
      </c>
      <c r="R1898" s="134">
        <f>Q1898*H1898</f>
        <v>0</v>
      </c>
      <c r="S1898" s="134">
        <v>0</v>
      </c>
      <c r="T1898" s="135">
        <f>S1898*H1898</f>
        <v>0</v>
      </c>
      <c r="AR1898" s="136" t="s">
        <v>187</v>
      </c>
      <c r="AT1898" s="136" t="s">
        <v>182</v>
      </c>
      <c r="AU1898" s="136" t="s">
        <v>190</v>
      </c>
      <c r="AY1898" s="17" t="s">
        <v>181</v>
      </c>
      <c r="BE1898" s="137">
        <f>IF(N1898="základní",J1898,0)</f>
        <v>0</v>
      </c>
      <c r="BF1898" s="137">
        <f>IF(N1898="snížená",J1898,0)</f>
        <v>0</v>
      </c>
      <c r="BG1898" s="137">
        <f>IF(N1898="zákl. přenesená",J1898,0)</f>
        <v>0</v>
      </c>
      <c r="BH1898" s="137">
        <f>IF(N1898="sníž. přenesená",J1898,0)</f>
        <v>0</v>
      </c>
      <c r="BI1898" s="137">
        <f>IF(N1898="nulová",J1898,0)</f>
        <v>0</v>
      </c>
      <c r="BJ1898" s="17" t="s">
        <v>77</v>
      </c>
      <c r="BK1898" s="137">
        <f>ROUND(I1898*H1898,2)</f>
        <v>0</v>
      </c>
      <c r="BL1898" s="17" t="s">
        <v>187</v>
      </c>
      <c r="BM1898" s="136" t="s">
        <v>3196</v>
      </c>
    </row>
    <row r="1899" spans="2:65" s="1" customFormat="1" ht="11.25" x14ac:dyDescent="0.2">
      <c r="B1899" s="32"/>
      <c r="D1899" s="151" t="s">
        <v>328</v>
      </c>
      <c r="F1899" s="152" t="s">
        <v>2871</v>
      </c>
      <c r="I1899" s="140"/>
      <c r="L1899" s="32"/>
      <c r="M1899" s="141"/>
      <c r="T1899" s="53"/>
      <c r="AT1899" s="17" t="s">
        <v>328</v>
      </c>
      <c r="AU1899" s="17" t="s">
        <v>190</v>
      </c>
    </row>
    <row r="1900" spans="2:65" s="12" customFormat="1" ht="11.25" x14ac:dyDescent="0.2">
      <c r="B1900" s="153"/>
      <c r="D1900" s="138" t="s">
        <v>330</v>
      </c>
      <c r="E1900" s="154" t="s">
        <v>19</v>
      </c>
      <c r="F1900" s="155" t="s">
        <v>2872</v>
      </c>
      <c r="H1900" s="154" t="s">
        <v>19</v>
      </c>
      <c r="I1900" s="156"/>
      <c r="L1900" s="153"/>
      <c r="M1900" s="157"/>
      <c r="T1900" s="158"/>
      <c r="AT1900" s="154" t="s">
        <v>330</v>
      </c>
      <c r="AU1900" s="154" t="s">
        <v>190</v>
      </c>
      <c r="AV1900" s="12" t="s">
        <v>77</v>
      </c>
      <c r="AW1900" s="12" t="s">
        <v>31</v>
      </c>
      <c r="AX1900" s="12" t="s">
        <v>69</v>
      </c>
      <c r="AY1900" s="154" t="s">
        <v>181</v>
      </c>
    </row>
    <row r="1901" spans="2:65" s="12" customFormat="1" ht="11.25" x14ac:dyDescent="0.2">
      <c r="B1901" s="153"/>
      <c r="D1901" s="138" t="s">
        <v>330</v>
      </c>
      <c r="E1901" s="154" t="s">
        <v>19</v>
      </c>
      <c r="F1901" s="155" t="s">
        <v>2873</v>
      </c>
      <c r="H1901" s="154" t="s">
        <v>19</v>
      </c>
      <c r="I1901" s="156"/>
      <c r="L1901" s="153"/>
      <c r="M1901" s="157"/>
      <c r="T1901" s="158"/>
      <c r="AT1901" s="154" t="s">
        <v>330</v>
      </c>
      <c r="AU1901" s="154" t="s">
        <v>190</v>
      </c>
      <c r="AV1901" s="12" t="s">
        <v>77</v>
      </c>
      <c r="AW1901" s="12" t="s">
        <v>31</v>
      </c>
      <c r="AX1901" s="12" t="s">
        <v>69</v>
      </c>
      <c r="AY1901" s="154" t="s">
        <v>181</v>
      </c>
    </row>
    <row r="1902" spans="2:65" s="13" customFormat="1" ht="11.25" x14ac:dyDescent="0.2">
      <c r="B1902" s="159"/>
      <c r="D1902" s="138" t="s">
        <v>330</v>
      </c>
      <c r="E1902" s="160" t="s">
        <v>19</v>
      </c>
      <c r="F1902" s="161" t="s">
        <v>3192</v>
      </c>
      <c r="H1902" s="162">
        <v>86.5</v>
      </c>
      <c r="I1902" s="163"/>
      <c r="L1902" s="159"/>
      <c r="M1902" s="164"/>
      <c r="T1902" s="165"/>
      <c r="AT1902" s="160" t="s">
        <v>330</v>
      </c>
      <c r="AU1902" s="160" t="s">
        <v>190</v>
      </c>
      <c r="AV1902" s="13" t="s">
        <v>79</v>
      </c>
      <c r="AW1902" s="13" t="s">
        <v>31</v>
      </c>
      <c r="AX1902" s="13" t="s">
        <v>69</v>
      </c>
      <c r="AY1902" s="160" t="s">
        <v>181</v>
      </c>
    </row>
    <row r="1903" spans="2:65" s="14" customFormat="1" ht="11.25" x14ac:dyDescent="0.2">
      <c r="B1903" s="166"/>
      <c r="D1903" s="138" t="s">
        <v>330</v>
      </c>
      <c r="E1903" s="167" t="s">
        <v>19</v>
      </c>
      <c r="F1903" s="168" t="s">
        <v>333</v>
      </c>
      <c r="H1903" s="169">
        <v>86.5</v>
      </c>
      <c r="I1903" s="170"/>
      <c r="L1903" s="166"/>
      <c r="M1903" s="171"/>
      <c r="T1903" s="172"/>
      <c r="AT1903" s="167" t="s">
        <v>330</v>
      </c>
      <c r="AU1903" s="167" t="s">
        <v>190</v>
      </c>
      <c r="AV1903" s="14" t="s">
        <v>187</v>
      </c>
      <c r="AW1903" s="14" t="s">
        <v>31</v>
      </c>
      <c r="AX1903" s="14" t="s">
        <v>77</v>
      </c>
      <c r="AY1903" s="167" t="s">
        <v>181</v>
      </c>
    </row>
    <row r="1904" spans="2:65" s="1" customFormat="1" ht="16.5" customHeight="1" x14ac:dyDescent="0.2">
      <c r="B1904" s="32"/>
      <c r="C1904" s="176" t="s">
        <v>1336</v>
      </c>
      <c r="D1904" s="176" t="s">
        <v>1794</v>
      </c>
      <c r="E1904" s="177" t="s">
        <v>2875</v>
      </c>
      <c r="F1904" s="178" t="s">
        <v>2876</v>
      </c>
      <c r="G1904" s="179" t="s">
        <v>510</v>
      </c>
      <c r="H1904" s="180">
        <v>99.474999999999994</v>
      </c>
      <c r="I1904" s="181"/>
      <c r="J1904" s="182">
        <f>ROUND(I1904*H1904,2)</f>
        <v>0</v>
      </c>
      <c r="K1904" s="178" t="s">
        <v>186</v>
      </c>
      <c r="L1904" s="183"/>
      <c r="M1904" s="184" t="s">
        <v>19</v>
      </c>
      <c r="N1904" s="185" t="s">
        <v>40</v>
      </c>
      <c r="P1904" s="134">
        <f>O1904*H1904</f>
        <v>0</v>
      </c>
      <c r="Q1904" s="134">
        <v>0</v>
      </c>
      <c r="R1904" s="134">
        <f>Q1904*H1904</f>
        <v>0</v>
      </c>
      <c r="S1904" s="134">
        <v>0</v>
      </c>
      <c r="T1904" s="135">
        <f>S1904*H1904</f>
        <v>0</v>
      </c>
      <c r="AR1904" s="136" t="s">
        <v>196</v>
      </c>
      <c r="AT1904" s="136" t="s">
        <v>1794</v>
      </c>
      <c r="AU1904" s="136" t="s">
        <v>190</v>
      </c>
      <c r="AY1904" s="17" t="s">
        <v>181</v>
      </c>
      <c r="BE1904" s="137">
        <f>IF(N1904="základní",J1904,0)</f>
        <v>0</v>
      </c>
      <c r="BF1904" s="137">
        <f>IF(N1904="snížená",J1904,0)</f>
        <v>0</v>
      </c>
      <c r="BG1904" s="137">
        <f>IF(N1904="zákl. přenesená",J1904,0)</f>
        <v>0</v>
      </c>
      <c r="BH1904" s="137">
        <f>IF(N1904="sníž. přenesená",J1904,0)</f>
        <v>0</v>
      </c>
      <c r="BI1904" s="137">
        <f>IF(N1904="nulová",J1904,0)</f>
        <v>0</v>
      </c>
      <c r="BJ1904" s="17" t="s">
        <v>77</v>
      </c>
      <c r="BK1904" s="137">
        <f>ROUND(I1904*H1904,2)</f>
        <v>0</v>
      </c>
      <c r="BL1904" s="17" t="s">
        <v>187</v>
      </c>
      <c r="BM1904" s="136" t="s">
        <v>3197</v>
      </c>
    </row>
    <row r="1905" spans="2:65" s="12" customFormat="1" ht="11.25" x14ac:dyDescent="0.2">
      <c r="B1905" s="153"/>
      <c r="D1905" s="138" t="s">
        <v>330</v>
      </c>
      <c r="E1905" s="154" t="s">
        <v>19</v>
      </c>
      <c r="F1905" s="155" t="s">
        <v>2878</v>
      </c>
      <c r="H1905" s="154" t="s">
        <v>19</v>
      </c>
      <c r="I1905" s="156"/>
      <c r="L1905" s="153"/>
      <c r="M1905" s="157"/>
      <c r="T1905" s="158"/>
      <c r="AT1905" s="154" t="s">
        <v>330</v>
      </c>
      <c r="AU1905" s="154" t="s">
        <v>190</v>
      </c>
      <c r="AV1905" s="12" t="s">
        <v>77</v>
      </c>
      <c r="AW1905" s="12" t="s">
        <v>31</v>
      </c>
      <c r="AX1905" s="12" t="s">
        <v>69</v>
      </c>
      <c r="AY1905" s="154" t="s">
        <v>181</v>
      </c>
    </row>
    <row r="1906" spans="2:65" s="13" customFormat="1" ht="11.25" x14ac:dyDescent="0.2">
      <c r="B1906" s="159"/>
      <c r="D1906" s="138" t="s">
        <v>330</v>
      </c>
      <c r="E1906" s="160" t="s">
        <v>19</v>
      </c>
      <c r="F1906" s="161" t="s">
        <v>3194</v>
      </c>
      <c r="H1906" s="162">
        <v>99.474999999999994</v>
      </c>
      <c r="I1906" s="163"/>
      <c r="L1906" s="159"/>
      <c r="M1906" s="164"/>
      <c r="T1906" s="165"/>
      <c r="AT1906" s="160" t="s">
        <v>330</v>
      </c>
      <c r="AU1906" s="160" t="s">
        <v>190</v>
      </c>
      <c r="AV1906" s="13" t="s">
        <v>79</v>
      </c>
      <c r="AW1906" s="13" t="s">
        <v>31</v>
      </c>
      <c r="AX1906" s="13" t="s">
        <v>69</v>
      </c>
      <c r="AY1906" s="160" t="s">
        <v>181</v>
      </c>
    </row>
    <row r="1907" spans="2:65" s="14" customFormat="1" ht="11.25" x14ac:dyDescent="0.2">
      <c r="B1907" s="166"/>
      <c r="D1907" s="138" t="s">
        <v>330</v>
      </c>
      <c r="E1907" s="167" t="s">
        <v>19</v>
      </c>
      <c r="F1907" s="168" t="s">
        <v>333</v>
      </c>
      <c r="H1907" s="169">
        <v>99.474999999999994</v>
      </c>
      <c r="I1907" s="170"/>
      <c r="L1907" s="166"/>
      <c r="M1907" s="171"/>
      <c r="T1907" s="172"/>
      <c r="AT1907" s="167" t="s">
        <v>330</v>
      </c>
      <c r="AU1907" s="167" t="s">
        <v>190</v>
      </c>
      <c r="AV1907" s="14" t="s">
        <v>187</v>
      </c>
      <c r="AW1907" s="14" t="s">
        <v>31</v>
      </c>
      <c r="AX1907" s="14" t="s">
        <v>77</v>
      </c>
      <c r="AY1907" s="167" t="s">
        <v>181</v>
      </c>
    </row>
    <row r="1908" spans="2:65" s="1" customFormat="1" ht="24.2" customHeight="1" x14ac:dyDescent="0.2">
      <c r="B1908" s="32"/>
      <c r="C1908" s="125" t="s">
        <v>3198</v>
      </c>
      <c r="D1908" s="125" t="s">
        <v>182</v>
      </c>
      <c r="E1908" s="126" t="s">
        <v>3020</v>
      </c>
      <c r="F1908" s="127" t="s">
        <v>3021</v>
      </c>
      <c r="G1908" s="128" t="s">
        <v>510</v>
      </c>
      <c r="H1908" s="129">
        <v>86.5</v>
      </c>
      <c r="I1908" s="130"/>
      <c r="J1908" s="131">
        <f>ROUND(I1908*H1908,2)</f>
        <v>0</v>
      </c>
      <c r="K1908" s="127" t="s">
        <v>327</v>
      </c>
      <c r="L1908" s="32"/>
      <c r="M1908" s="132" t="s">
        <v>19</v>
      </c>
      <c r="N1908" s="133" t="s">
        <v>40</v>
      </c>
      <c r="P1908" s="134">
        <f>O1908*H1908</f>
        <v>0</v>
      </c>
      <c r="Q1908" s="134">
        <v>0</v>
      </c>
      <c r="R1908" s="134">
        <f>Q1908*H1908</f>
        <v>0</v>
      </c>
      <c r="S1908" s="134">
        <v>0</v>
      </c>
      <c r="T1908" s="135">
        <f>S1908*H1908</f>
        <v>0</v>
      </c>
      <c r="AR1908" s="136" t="s">
        <v>187</v>
      </c>
      <c r="AT1908" s="136" t="s">
        <v>182</v>
      </c>
      <c r="AU1908" s="136" t="s">
        <v>190</v>
      </c>
      <c r="AY1908" s="17" t="s">
        <v>181</v>
      </c>
      <c r="BE1908" s="137">
        <f>IF(N1908="základní",J1908,0)</f>
        <v>0</v>
      </c>
      <c r="BF1908" s="137">
        <f>IF(N1908="snížená",J1908,0)</f>
        <v>0</v>
      </c>
      <c r="BG1908" s="137">
        <f>IF(N1908="zákl. přenesená",J1908,0)</f>
        <v>0</v>
      </c>
      <c r="BH1908" s="137">
        <f>IF(N1908="sníž. přenesená",J1908,0)</f>
        <v>0</v>
      </c>
      <c r="BI1908" s="137">
        <f>IF(N1908="nulová",J1908,0)</f>
        <v>0</v>
      </c>
      <c r="BJ1908" s="17" t="s">
        <v>77</v>
      </c>
      <c r="BK1908" s="137">
        <f>ROUND(I1908*H1908,2)</f>
        <v>0</v>
      </c>
      <c r="BL1908" s="17" t="s">
        <v>187</v>
      </c>
      <c r="BM1908" s="136" t="s">
        <v>3199</v>
      </c>
    </row>
    <row r="1909" spans="2:65" s="1" customFormat="1" ht="11.25" x14ac:dyDescent="0.2">
      <c r="B1909" s="32"/>
      <c r="D1909" s="151" t="s">
        <v>328</v>
      </c>
      <c r="F1909" s="152" t="s">
        <v>3023</v>
      </c>
      <c r="I1909" s="140"/>
      <c r="L1909" s="32"/>
      <c r="M1909" s="141"/>
      <c r="T1909" s="53"/>
      <c r="AT1909" s="17" t="s">
        <v>328</v>
      </c>
      <c r="AU1909" s="17" t="s">
        <v>190</v>
      </c>
    </row>
    <row r="1910" spans="2:65" s="12" customFormat="1" ht="22.5" x14ac:dyDescent="0.2">
      <c r="B1910" s="153"/>
      <c r="D1910" s="138" t="s">
        <v>330</v>
      </c>
      <c r="E1910" s="154" t="s">
        <v>19</v>
      </c>
      <c r="F1910" s="155" t="s">
        <v>3200</v>
      </c>
      <c r="H1910" s="154" t="s">
        <v>19</v>
      </c>
      <c r="I1910" s="156"/>
      <c r="L1910" s="153"/>
      <c r="M1910" s="157"/>
      <c r="T1910" s="158"/>
      <c r="AT1910" s="154" t="s">
        <v>330</v>
      </c>
      <c r="AU1910" s="154" t="s">
        <v>190</v>
      </c>
      <c r="AV1910" s="12" t="s">
        <v>77</v>
      </c>
      <c r="AW1910" s="12" t="s">
        <v>31</v>
      </c>
      <c r="AX1910" s="12" t="s">
        <v>69</v>
      </c>
      <c r="AY1910" s="154" t="s">
        <v>181</v>
      </c>
    </row>
    <row r="1911" spans="2:65" s="13" customFormat="1" ht="11.25" x14ac:dyDescent="0.2">
      <c r="B1911" s="159"/>
      <c r="D1911" s="138" t="s">
        <v>330</v>
      </c>
      <c r="E1911" s="160" t="s">
        <v>19</v>
      </c>
      <c r="F1911" s="161" t="s">
        <v>3192</v>
      </c>
      <c r="H1911" s="162">
        <v>86.5</v>
      </c>
      <c r="I1911" s="163"/>
      <c r="L1911" s="159"/>
      <c r="M1911" s="164"/>
      <c r="T1911" s="165"/>
      <c r="AT1911" s="160" t="s">
        <v>330</v>
      </c>
      <c r="AU1911" s="160" t="s">
        <v>190</v>
      </c>
      <c r="AV1911" s="13" t="s">
        <v>79</v>
      </c>
      <c r="AW1911" s="13" t="s">
        <v>31</v>
      </c>
      <c r="AX1911" s="13" t="s">
        <v>69</v>
      </c>
      <c r="AY1911" s="160" t="s">
        <v>181</v>
      </c>
    </row>
    <row r="1912" spans="2:65" s="14" customFormat="1" ht="11.25" x14ac:dyDescent="0.2">
      <c r="B1912" s="166"/>
      <c r="D1912" s="138" t="s">
        <v>330</v>
      </c>
      <c r="E1912" s="167" t="s">
        <v>19</v>
      </c>
      <c r="F1912" s="168" t="s">
        <v>333</v>
      </c>
      <c r="H1912" s="169">
        <v>86.5</v>
      </c>
      <c r="I1912" s="170"/>
      <c r="L1912" s="166"/>
      <c r="M1912" s="171"/>
      <c r="T1912" s="172"/>
      <c r="AT1912" s="167" t="s">
        <v>330</v>
      </c>
      <c r="AU1912" s="167" t="s">
        <v>190</v>
      </c>
      <c r="AV1912" s="14" t="s">
        <v>187</v>
      </c>
      <c r="AW1912" s="14" t="s">
        <v>31</v>
      </c>
      <c r="AX1912" s="14" t="s">
        <v>77</v>
      </c>
      <c r="AY1912" s="167" t="s">
        <v>181</v>
      </c>
    </row>
    <row r="1913" spans="2:65" s="1" customFormat="1" ht="16.5" customHeight="1" x14ac:dyDescent="0.2">
      <c r="B1913" s="32"/>
      <c r="C1913" s="176" t="s">
        <v>1342</v>
      </c>
      <c r="D1913" s="176" t="s">
        <v>1794</v>
      </c>
      <c r="E1913" s="177" t="s">
        <v>3201</v>
      </c>
      <c r="F1913" s="178" t="s">
        <v>3202</v>
      </c>
      <c r="G1913" s="179" t="s">
        <v>510</v>
      </c>
      <c r="H1913" s="180">
        <v>95.15</v>
      </c>
      <c r="I1913" s="181"/>
      <c r="J1913" s="182">
        <f>ROUND(I1913*H1913,2)</f>
        <v>0</v>
      </c>
      <c r="K1913" s="178" t="s">
        <v>327</v>
      </c>
      <c r="L1913" s="183"/>
      <c r="M1913" s="184" t="s">
        <v>19</v>
      </c>
      <c r="N1913" s="185" t="s">
        <v>40</v>
      </c>
      <c r="P1913" s="134">
        <f>O1913*H1913</f>
        <v>0</v>
      </c>
      <c r="Q1913" s="134">
        <v>1.55E-2</v>
      </c>
      <c r="R1913" s="134">
        <f>Q1913*H1913</f>
        <v>1.4748250000000001</v>
      </c>
      <c r="S1913" s="134">
        <v>0</v>
      </c>
      <c r="T1913" s="135">
        <f>S1913*H1913</f>
        <v>0</v>
      </c>
      <c r="AR1913" s="136" t="s">
        <v>196</v>
      </c>
      <c r="AT1913" s="136" t="s">
        <v>1794</v>
      </c>
      <c r="AU1913" s="136" t="s">
        <v>190</v>
      </c>
      <c r="AY1913" s="17" t="s">
        <v>181</v>
      </c>
      <c r="BE1913" s="137">
        <f>IF(N1913="základní",J1913,0)</f>
        <v>0</v>
      </c>
      <c r="BF1913" s="137">
        <f>IF(N1913="snížená",J1913,0)</f>
        <v>0</v>
      </c>
      <c r="BG1913" s="137">
        <f>IF(N1913="zákl. přenesená",J1913,0)</f>
        <v>0</v>
      </c>
      <c r="BH1913" s="137">
        <f>IF(N1913="sníž. přenesená",J1913,0)</f>
        <v>0</v>
      </c>
      <c r="BI1913" s="137">
        <f>IF(N1913="nulová",J1913,0)</f>
        <v>0</v>
      </c>
      <c r="BJ1913" s="17" t="s">
        <v>77</v>
      </c>
      <c r="BK1913" s="137">
        <f>ROUND(I1913*H1913,2)</f>
        <v>0</v>
      </c>
      <c r="BL1913" s="17" t="s">
        <v>187</v>
      </c>
      <c r="BM1913" s="136" t="s">
        <v>3203</v>
      </c>
    </row>
    <row r="1914" spans="2:65" s="13" customFormat="1" ht="11.25" x14ac:dyDescent="0.2">
      <c r="B1914" s="159"/>
      <c r="D1914" s="138" t="s">
        <v>330</v>
      </c>
      <c r="E1914" s="160" t="s">
        <v>19</v>
      </c>
      <c r="F1914" s="161" t="s">
        <v>3204</v>
      </c>
      <c r="H1914" s="162">
        <v>95.15</v>
      </c>
      <c r="I1914" s="163"/>
      <c r="L1914" s="159"/>
      <c r="M1914" s="164"/>
      <c r="T1914" s="165"/>
      <c r="AT1914" s="160" t="s">
        <v>330</v>
      </c>
      <c r="AU1914" s="160" t="s">
        <v>190</v>
      </c>
      <c r="AV1914" s="13" t="s">
        <v>79</v>
      </c>
      <c r="AW1914" s="13" t="s">
        <v>31</v>
      </c>
      <c r="AX1914" s="13" t="s">
        <v>69</v>
      </c>
      <c r="AY1914" s="160" t="s">
        <v>181</v>
      </c>
    </row>
    <row r="1915" spans="2:65" s="14" customFormat="1" ht="11.25" x14ac:dyDescent="0.2">
      <c r="B1915" s="166"/>
      <c r="D1915" s="138" t="s">
        <v>330</v>
      </c>
      <c r="E1915" s="167" t="s">
        <v>19</v>
      </c>
      <c r="F1915" s="168" t="s">
        <v>333</v>
      </c>
      <c r="H1915" s="169">
        <v>95.15</v>
      </c>
      <c r="I1915" s="170"/>
      <c r="L1915" s="166"/>
      <c r="M1915" s="171"/>
      <c r="T1915" s="172"/>
      <c r="AT1915" s="167" t="s">
        <v>330</v>
      </c>
      <c r="AU1915" s="167" t="s">
        <v>190</v>
      </c>
      <c r="AV1915" s="14" t="s">
        <v>187</v>
      </c>
      <c r="AW1915" s="14" t="s">
        <v>31</v>
      </c>
      <c r="AX1915" s="14" t="s">
        <v>77</v>
      </c>
      <c r="AY1915" s="167" t="s">
        <v>181</v>
      </c>
    </row>
    <row r="1916" spans="2:65" s="10" customFormat="1" ht="20.85" customHeight="1" x14ac:dyDescent="0.2">
      <c r="B1916" s="115"/>
      <c r="D1916" s="116" t="s">
        <v>68</v>
      </c>
      <c r="E1916" s="149" t="s">
        <v>3205</v>
      </c>
      <c r="F1916" s="149" t="s">
        <v>3206</v>
      </c>
      <c r="I1916" s="118"/>
      <c r="J1916" s="150">
        <f>BK1916</f>
        <v>0</v>
      </c>
      <c r="L1916" s="115"/>
      <c r="M1916" s="120"/>
      <c r="P1916" s="121">
        <f>SUM(P1917:P1954)</f>
        <v>0</v>
      </c>
      <c r="R1916" s="121">
        <f>SUM(R1917:R1954)</f>
        <v>3.2478599999999997</v>
      </c>
      <c r="T1916" s="122">
        <f>SUM(T1917:T1954)</f>
        <v>0</v>
      </c>
      <c r="AR1916" s="116" t="s">
        <v>77</v>
      </c>
      <c r="AT1916" s="123" t="s">
        <v>68</v>
      </c>
      <c r="AU1916" s="123" t="s">
        <v>79</v>
      </c>
      <c r="AY1916" s="116" t="s">
        <v>181</v>
      </c>
      <c r="BK1916" s="124">
        <f>SUM(BK1917:BK1954)</f>
        <v>0</v>
      </c>
    </row>
    <row r="1917" spans="2:65" s="1" customFormat="1" ht="21.75" customHeight="1" x14ac:dyDescent="0.2">
      <c r="B1917" s="32"/>
      <c r="C1917" s="125" t="s">
        <v>3207</v>
      </c>
      <c r="D1917" s="125" t="s">
        <v>182</v>
      </c>
      <c r="E1917" s="126" t="s">
        <v>3208</v>
      </c>
      <c r="F1917" s="127" t="s">
        <v>3209</v>
      </c>
      <c r="G1917" s="128" t="s">
        <v>510</v>
      </c>
      <c r="H1917" s="129">
        <v>155.4</v>
      </c>
      <c r="I1917" s="130"/>
      <c r="J1917" s="131">
        <f>ROUND(I1917*H1917,2)</f>
        <v>0</v>
      </c>
      <c r="K1917" s="127" t="s">
        <v>327</v>
      </c>
      <c r="L1917" s="32"/>
      <c r="M1917" s="132" t="s">
        <v>19</v>
      </c>
      <c r="N1917" s="133" t="s">
        <v>40</v>
      </c>
      <c r="P1917" s="134">
        <f>O1917*H1917</f>
        <v>0</v>
      </c>
      <c r="Q1917" s="134">
        <v>0</v>
      </c>
      <c r="R1917" s="134">
        <f>Q1917*H1917</f>
        <v>0</v>
      </c>
      <c r="S1917" s="134">
        <v>0</v>
      </c>
      <c r="T1917" s="135">
        <f>S1917*H1917</f>
        <v>0</v>
      </c>
      <c r="AR1917" s="136" t="s">
        <v>187</v>
      </c>
      <c r="AT1917" s="136" t="s">
        <v>182</v>
      </c>
      <c r="AU1917" s="136" t="s">
        <v>190</v>
      </c>
      <c r="AY1917" s="17" t="s">
        <v>181</v>
      </c>
      <c r="BE1917" s="137">
        <f>IF(N1917="základní",J1917,0)</f>
        <v>0</v>
      </c>
      <c r="BF1917" s="137">
        <f>IF(N1917="snížená",J1917,0)</f>
        <v>0</v>
      </c>
      <c r="BG1917" s="137">
        <f>IF(N1917="zákl. přenesená",J1917,0)</f>
        <v>0</v>
      </c>
      <c r="BH1917" s="137">
        <f>IF(N1917="sníž. přenesená",J1917,0)</f>
        <v>0</v>
      </c>
      <c r="BI1917" s="137">
        <f>IF(N1917="nulová",J1917,0)</f>
        <v>0</v>
      </c>
      <c r="BJ1917" s="17" t="s">
        <v>77</v>
      </c>
      <c r="BK1917" s="137">
        <f>ROUND(I1917*H1917,2)</f>
        <v>0</v>
      </c>
      <c r="BL1917" s="17" t="s">
        <v>187</v>
      </c>
      <c r="BM1917" s="136" t="s">
        <v>3210</v>
      </c>
    </row>
    <row r="1918" spans="2:65" s="1" customFormat="1" ht="11.25" x14ac:dyDescent="0.2">
      <c r="B1918" s="32"/>
      <c r="D1918" s="151" t="s">
        <v>328</v>
      </c>
      <c r="F1918" s="152" t="s">
        <v>3211</v>
      </c>
      <c r="I1918" s="140"/>
      <c r="L1918" s="32"/>
      <c r="M1918" s="141"/>
      <c r="T1918" s="53"/>
      <c r="AT1918" s="17" t="s">
        <v>328</v>
      </c>
      <c r="AU1918" s="17" t="s">
        <v>190</v>
      </c>
    </row>
    <row r="1919" spans="2:65" s="12" customFormat="1" ht="11.25" x14ac:dyDescent="0.2">
      <c r="B1919" s="153"/>
      <c r="D1919" s="138" t="s">
        <v>330</v>
      </c>
      <c r="E1919" s="154" t="s">
        <v>19</v>
      </c>
      <c r="F1919" s="155" t="s">
        <v>3024</v>
      </c>
      <c r="H1919" s="154" t="s">
        <v>19</v>
      </c>
      <c r="I1919" s="156"/>
      <c r="L1919" s="153"/>
      <c r="M1919" s="157"/>
      <c r="T1919" s="158"/>
      <c r="AT1919" s="154" t="s">
        <v>330</v>
      </c>
      <c r="AU1919" s="154" t="s">
        <v>190</v>
      </c>
      <c r="AV1919" s="12" t="s">
        <v>77</v>
      </c>
      <c r="AW1919" s="12" t="s">
        <v>31</v>
      </c>
      <c r="AX1919" s="12" t="s">
        <v>69</v>
      </c>
      <c r="AY1919" s="154" t="s">
        <v>181</v>
      </c>
    </row>
    <row r="1920" spans="2:65" s="12" customFormat="1" ht="22.5" x14ac:dyDescent="0.2">
      <c r="B1920" s="153"/>
      <c r="D1920" s="138" t="s">
        <v>330</v>
      </c>
      <c r="E1920" s="154" t="s">
        <v>19</v>
      </c>
      <c r="F1920" s="155" t="s">
        <v>3025</v>
      </c>
      <c r="H1920" s="154" t="s">
        <v>19</v>
      </c>
      <c r="I1920" s="156"/>
      <c r="L1920" s="153"/>
      <c r="M1920" s="157"/>
      <c r="T1920" s="158"/>
      <c r="AT1920" s="154" t="s">
        <v>330</v>
      </c>
      <c r="AU1920" s="154" t="s">
        <v>190</v>
      </c>
      <c r="AV1920" s="12" t="s">
        <v>77</v>
      </c>
      <c r="AW1920" s="12" t="s">
        <v>31</v>
      </c>
      <c r="AX1920" s="12" t="s">
        <v>69</v>
      </c>
      <c r="AY1920" s="154" t="s">
        <v>181</v>
      </c>
    </row>
    <row r="1921" spans="2:65" s="13" customFormat="1" ht="11.25" x14ac:dyDescent="0.2">
      <c r="B1921" s="159"/>
      <c r="D1921" s="138" t="s">
        <v>330</v>
      </c>
      <c r="E1921" s="160" t="s">
        <v>19</v>
      </c>
      <c r="F1921" s="161" t="s">
        <v>3212</v>
      </c>
      <c r="H1921" s="162">
        <v>155.4</v>
      </c>
      <c r="I1921" s="163"/>
      <c r="L1921" s="159"/>
      <c r="M1921" s="164"/>
      <c r="T1921" s="165"/>
      <c r="AT1921" s="160" t="s">
        <v>330</v>
      </c>
      <c r="AU1921" s="160" t="s">
        <v>190</v>
      </c>
      <c r="AV1921" s="13" t="s">
        <v>79</v>
      </c>
      <c r="AW1921" s="13" t="s">
        <v>31</v>
      </c>
      <c r="AX1921" s="13" t="s">
        <v>69</v>
      </c>
      <c r="AY1921" s="160" t="s">
        <v>181</v>
      </c>
    </row>
    <row r="1922" spans="2:65" s="14" customFormat="1" ht="11.25" x14ac:dyDescent="0.2">
      <c r="B1922" s="166"/>
      <c r="D1922" s="138" t="s">
        <v>330</v>
      </c>
      <c r="E1922" s="167" t="s">
        <v>19</v>
      </c>
      <c r="F1922" s="168" t="s">
        <v>333</v>
      </c>
      <c r="H1922" s="169">
        <v>155.4</v>
      </c>
      <c r="I1922" s="170"/>
      <c r="L1922" s="166"/>
      <c r="M1922" s="171"/>
      <c r="T1922" s="172"/>
      <c r="AT1922" s="167" t="s">
        <v>330</v>
      </c>
      <c r="AU1922" s="167" t="s">
        <v>190</v>
      </c>
      <c r="AV1922" s="14" t="s">
        <v>187</v>
      </c>
      <c r="AW1922" s="14" t="s">
        <v>31</v>
      </c>
      <c r="AX1922" s="14" t="s">
        <v>77</v>
      </c>
      <c r="AY1922" s="167" t="s">
        <v>181</v>
      </c>
    </row>
    <row r="1923" spans="2:65" s="1" customFormat="1" ht="16.5" customHeight="1" x14ac:dyDescent="0.2">
      <c r="B1923" s="32"/>
      <c r="C1923" s="176" t="s">
        <v>1349</v>
      </c>
      <c r="D1923" s="176" t="s">
        <v>1794</v>
      </c>
      <c r="E1923" s="177" t="s">
        <v>3213</v>
      </c>
      <c r="F1923" s="178" t="s">
        <v>3214</v>
      </c>
      <c r="G1923" s="179" t="s">
        <v>510</v>
      </c>
      <c r="H1923" s="180">
        <v>170.94</v>
      </c>
      <c r="I1923" s="181"/>
      <c r="J1923" s="182">
        <f>ROUND(I1923*H1923,2)</f>
        <v>0</v>
      </c>
      <c r="K1923" s="178" t="s">
        <v>327</v>
      </c>
      <c r="L1923" s="183"/>
      <c r="M1923" s="184" t="s">
        <v>19</v>
      </c>
      <c r="N1923" s="185" t="s">
        <v>40</v>
      </c>
      <c r="P1923" s="134">
        <f>O1923*H1923</f>
        <v>0</v>
      </c>
      <c r="Q1923" s="134">
        <v>1.9E-2</v>
      </c>
      <c r="R1923" s="134">
        <f>Q1923*H1923</f>
        <v>3.2478599999999997</v>
      </c>
      <c r="S1923" s="134">
        <v>0</v>
      </c>
      <c r="T1923" s="135">
        <f>S1923*H1923</f>
        <v>0</v>
      </c>
      <c r="AR1923" s="136" t="s">
        <v>196</v>
      </c>
      <c r="AT1923" s="136" t="s">
        <v>1794</v>
      </c>
      <c r="AU1923" s="136" t="s">
        <v>190</v>
      </c>
      <c r="AY1923" s="17" t="s">
        <v>181</v>
      </c>
      <c r="BE1923" s="137">
        <f>IF(N1923="základní",J1923,0)</f>
        <v>0</v>
      </c>
      <c r="BF1923" s="137">
        <f>IF(N1923="snížená",J1923,0)</f>
        <v>0</v>
      </c>
      <c r="BG1923" s="137">
        <f>IF(N1923="zákl. přenesená",J1923,0)</f>
        <v>0</v>
      </c>
      <c r="BH1923" s="137">
        <f>IF(N1923="sníž. přenesená",J1923,0)</f>
        <v>0</v>
      </c>
      <c r="BI1923" s="137">
        <f>IF(N1923="nulová",J1923,0)</f>
        <v>0</v>
      </c>
      <c r="BJ1923" s="17" t="s">
        <v>77</v>
      </c>
      <c r="BK1923" s="137">
        <f>ROUND(I1923*H1923,2)</f>
        <v>0</v>
      </c>
      <c r="BL1923" s="17" t="s">
        <v>187</v>
      </c>
      <c r="BM1923" s="136" t="s">
        <v>3215</v>
      </c>
    </row>
    <row r="1924" spans="2:65" s="1" customFormat="1" ht="19.5" x14ac:dyDescent="0.2">
      <c r="B1924" s="32"/>
      <c r="D1924" s="138" t="s">
        <v>214</v>
      </c>
      <c r="F1924" s="139" t="s">
        <v>3216</v>
      </c>
      <c r="I1924" s="140"/>
      <c r="L1924" s="32"/>
      <c r="M1924" s="141"/>
      <c r="T1924" s="53"/>
      <c r="AT1924" s="17" t="s">
        <v>214</v>
      </c>
      <c r="AU1924" s="17" t="s">
        <v>190</v>
      </c>
    </row>
    <row r="1925" spans="2:65" s="13" customFormat="1" ht="11.25" x14ac:dyDescent="0.2">
      <c r="B1925" s="159"/>
      <c r="D1925" s="138" t="s">
        <v>330</v>
      </c>
      <c r="E1925" s="160" t="s">
        <v>19</v>
      </c>
      <c r="F1925" s="161" t="s">
        <v>3217</v>
      </c>
      <c r="H1925" s="162">
        <v>170.94</v>
      </c>
      <c r="I1925" s="163"/>
      <c r="L1925" s="159"/>
      <c r="M1925" s="164"/>
      <c r="T1925" s="165"/>
      <c r="AT1925" s="160" t="s">
        <v>330</v>
      </c>
      <c r="AU1925" s="160" t="s">
        <v>190</v>
      </c>
      <c r="AV1925" s="13" t="s">
        <v>79</v>
      </c>
      <c r="AW1925" s="13" t="s">
        <v>31</v>
      </c>
      <c r="AX1925" s="13" t="s">
        <v>69</v>
      </c>
      <c r="AY1925" s="160" t="s">
        <v>181</v>
      </c>
    </row>
    <row r="1926" spans="2:65" s="14" customFormat="1" ht="11.25" x14ac:dyDescent="0.2">
      <c r="B1926" s="166"/>
      <c r="D1926" s="138" t="s">
        <v>330</v>
      </c>
      <c r="E1926" s="167" t="s">
        <v>19</v>
      </c>
      <c r="F1926" s="168" t="s">
        <v>333</v>
      </c>
      <c r="H1926" s="169">
        <v>170.94</v>
      </c>
      <c r="I1926" s="170"/>
      <c r="L1926" s="166"/>
      <c r="M1926" s="171"/>
      <c r="T1926" s="172"/>
      <c r="AT1926" s="167" t="s">
        <v>330</v>
      </c>
      <c r="AU1926" s="167" t="s">
        <v>190</v>
      </c>
      <c r="AV1926" s="14" t="s">
        <v>187</v>
      </c>
      <c r="AW1926" s="14" t="s">
        <v>31</v>
      </c>
      <c r="AX1926" s="14" t="s">
        <v>77</v>
      </c>
      <c r="AY1926" s="167" t="s">
        <v>181</v>
      </c>
    </row>
    <row r="1927" spans="2:65" s="1" customFormat="1" ht="16.5" customHeight="1" x14ac:dyDescent="0.2">
      <c r="B1927" s="32"/>
      <c r="C1927" s="125" t="s">
        <v>3218</v>
      </c>
      <c r="D1927" s="125" t="s">
        <v>182</v>
      </c>
      <c r="E1927" s="126" t="s">
        <v>3219</v>
      </c>
      <c r="F1927" s="127" t="s">
        <v>3015</v>
      </c>
      <c r="G1927" s="128" t="s">
        <v>510</v>
      </c>
      <c r="H1927" s="129">
        <v>178.71</v>
      </c>
      <c r="I1927" s="130"/>
      <c r="J1927" s="131">
        <f>ROUND(I1927*H1927,2)</f>
        <v>0</v>
      </c>
      <c r="K1927" s="127" t="s">
        <v>186</v>
      </c>
      <c r="L1927" s="32"/>
      <c r="M1927" s="132" t="s">
        <v>19</v>
      </c>
      <c r="N1927" s="133" t="s">
        <v>40</v>
      </c>
      <c r="P1927" s="134">
        <f>O1927*H1927</f>
        <v>0</v>
      </c>
      <c r="Q1927" s="134">
        <v>0</v>
      </c>
      <c r="R1927" s="134">
        <f>Q1927*H1927</f>
        <v>0</v>
      </c>
      <c r="S1927" s="134">
        <v>0</v>
      </c>
      <c r="T1927" s="135">
        <f>S1927*H1927</f>
        <v>0</v>
      </c>
      <c r="AR1927" s="136" t="s">
        <v>187</v>
      </c>
      <c r="AT1927" s="136" t="s">
        <v>182</v>
      </c>
      <c r="AU1927" s="136" t="s">
        <v>190</v>
      </c>
      <c r="AY1927" s="17" t="s">
        <v>181</v>
      </c>
      <c r="BE1927" s="137">
        <f>IF(N1927="základní",J1927,0)</f>
        <v>0</v>
      </c>
      <c r="BF1927" s="137">
        <f>IF(N1927="snížená",J1927,0)</f>
        <v>0</v>
      </c>
      <c r="BG1927" s="137">
        <f>IF(N1927="zákl. přenesená",J1927,0)</f>
        <v>0</v>
      </c>
      <c r="BH1927" s="137">
        <f>IF(N1927="sníž. přenesená",J1927,0)</f>
        <v>0</v>
      </c>
      <c r="BI1927" s="137">
        <f>IF(N1927="nulová",J1927,0)</f>
        <v>0</v>
      </c>
      <c r="BJ1927" s="17" t="s">
        <v>77</v>
      </c>
      <c r="BK1927" s="137">
        <f>ROUND(I1927*H1927,2)</f>
        <v>0</v>
      </c>
      <c r="BL1927" s="17" t="s">
        <v>187</v>
      </c>
      <c r="BM1927" s="136" t="s">
        <v>3220</v>
      </c>
    </row>
    <row r="1928" spans="2:65" s="12" customFormat="1" ht="11.25" x14ac:dyDescent="0.2">
      <c r="B1928" s="153"/>
      <c r="D1928" s="138" t="s">
        <v>330</v>
      </c>
      <c r="E1928" s="154" t="s">
        <v>19</v>
      </c>
      <c r="F1928" s="155" t="s">
        <v>3017</v>
      </c>
      <c r="H1928" s="154" t="s">
        <v>19</v>
      </c>
      <c r="I1928" s="156"/>
      <c r="L1928" s="153"/>
      <c r="M1928" s="157"/>
      <c r="T1928" s="158"/>
      <c r="AT1928" s="154" t="s">
        <v>330</v>
      </c>
      <c r="AU1928" s="154" t="s">
        <v>190</v>
      </c>
      <c r="AV1928" s="12" t="s">
        <v>77</v>
      </c>
      <c r="AW1928" s="12" t="s">
        <v>31</v>
      </c>
      <c r="AX1928" s="12" t="s">
        <v>69</v>
      </c>
      <c r="AY1928" s="154" t="s">
        <v>181</v>
      </c>
    </row>
    <row r="1929" spans="2:65" s="12" customFormat="1" ht="11.25" x14ac:dyDescent="0.2">
      <c r="B1929" s="153"/>
      <c r="D1929" s="138" t="s">
        <v>330</v>
      </c>
      <c r="E1929" s="154" t="s">
        <v>19</v>
      </c>
      <c r="F1929" s="155" t="s">
        <v>3018</v>
      </c>
      <c r="H1929" s="154" t="s">
        <v>19</v>
      </c>
      <c r="I1929" s="156"/>
      <c r="L1929" s="153"/>
      <c r="M1929" s="157"/>
      <c r="T1929" s="158"/>
      <c r="AT1929" s="154" t="s">
        <v>330</v>
      </c>
      <c r="AU1929" s="154" t="s">
        <v>190</v>
      </c>
      <c r="AV1929" s="12" t="s">
        <v>77</v>
      </c>
      <c r="AW1929" s="12" t="s">
        <v>31</v>
      </c>
      <c r="AX1929" s="12" t="s">
        <v>69</v>
      </c>
      <c r="AY1929" s="154" t="s">
        <v>181</v>
      </c>
    </row>
    <row r="1930" spans="2:65" s="13" customFormat="1" ht="11.25" x14ac:dyDescent="0.2">
      <c r="B1930" s="159"/>
      <c r="D1930" s="138" t="s">
        <v>330</v>
      </c>
      <c r="E1930" s="160" t="s">
        <v>19</v>
      </c>
      <c r="F1930" s="161" t="s">
        <v>3221</v>
      </c>
      <c r="H1930" s="162">
        <v>178.71</v>
      </c>
      <c r="I1930" s="163"/>
      <c r="L1930" s="159"/>
      <c r="M1930" s="164"/>
      <c r="T1930" s="165"/>
      <c r="AT1930" s="160" t="s">
        <v>330</v>
      </c>
      <c r="AU1930" s="160" t="s">
        <v>190</v>
      </c>
      <c r="AV1930" s="13" t="s">
        <v>79</v>
      </c>
      <c r="AW1930" s="13" t="s">
        <v>31</v>
      </c>
      <c r="AX1930" s="13" t="s">
        <v>69</v>
      </c>
      <c r="AY1930" s="160" t="s">
        <v>181</v>
      </c>
    </row>
    <row r="1931" spans="2:65" s="14" customFormat="1" ht="11.25" x14ac:dyDescent="0.2">
      <c r="B1931" s="166"/>
      <c r="D1931" s="138" t="s">
        <v>330</v>
      </c>
      <c r="E1931" s="167" t="s">
        <v>19</v>
      </c>
      <c r="F1931" s="168" t="s">
        <v>333</v>
      </c>
      <c r="H1931" s="169">
        <v>178.71</v>
      </c>
      <c r="I1931" s="170"/>
      <c r="L1931" s="166"/>
      <c r="M1931" s="171"/>
      <c r="T1931" s="172"/>
      <c r="AT1931" s="167" t="s">
        <v>330</v>
      </c>
      <c r="AU1931" s="167" t="s">
        <v>190</v>
      </c>
      <c r="AV1931" s="14" t="s">
        <v>187</v>
      </c>
      <c r="AW1931" s="14" t="s">
        <v>31</v>
      </c>
      <c r="AX1931" s="14" t="s">
        <v>77</v>
      </c>
      <c r="AY1931" s="167" t="s">
        <v>181</v>
      </c>
    </row>
    <row r="1932" spans="2:65" s="1" customFormat="1" ht="24.2" customHeight="1" x14ac:dyDescent="0.2">
      <c r="B1932" s="32"/>
      <c r="C1932" s="125" t="s">
        <v>1357</v>
      </c>
      <c r="D1932" s="125" t="s">
        <v>182</v>
      </c>
      <c r="E1932" s="126" t="s">
        <v>3222</v>
      </c>
      <c r="F1932" s="127" t="s">
        <v>3154</v>
      </c>
      <c r="G1932" s="128" t="s">
        <v>510</v>
      </c>
      <c r="H1932" s="129">
        <v>170.94</v>
      </c>
      <c r="I1932" s="130"/>
      <c r="J1932" s="131">
        <f>ROUND(I1932*H1932,2)</f>
        <v>0</v>
      </c>
      <c r="K1932" s="127" t="s">
        <v>186</v>
      </c>
      <c r="L1932" s="32"/>
      <c r="M1932" s="132" t="s">
        <v>19</v>
      </c>
      <c r="N1932" s="133" t="s">
        <v>40</v>
      </c>
      <c r="P1932" s="134">
        <f>O1932*H1932</f>
        <v>0</v>
      </c>
      <c r="Q1932" s="134">
        <v>0</v>
      </c>
      <c r="R1932" s="134">
        <f>Q1932*H1932</f>
        <v>0</v>
      </c>
      <c r="S1932" s="134">
        <v>0</v>
      </c>
      <c r="T1932" s="135">
        <f>S1932*H1932</f>
        <v>0</v>
      </c>
      <c r="AR1932" s="136" t="s">
        <v>187</v>
      </c>
      <c r="AT1932" s="136" t="s">
        <v>182</v>
      </c>
      <c r="AU1932" s="136" t="s">
        <v>190</v>
      </c>
      <c r="AY1932" s="17" t="s">
        <v>181</v>
      </c>
      <c r="BE1932" s="137">
        <f>IF(N1932="základní",J1932,0)</f>
        <v>0</v>
      </c>
      <c r="BF1932" s="137">
        <f>IF(N1932="snížená",J1932,0)</f>
        <v>0</v>
      </c>
      <c r="BG1932" s="137">
        <f>IF(N1932="zákl. přenesená",J1932,0)</f>
        <v>0</v>
      </c>
      <c r="BH1932" s="137">
        <f>IF(N1932="sníž. přenesená",J1932,0)</f>
        <v>0</v>
      </c>
      <c r="BI1932" s="137">
        <f>IF(N1932="nulová",J1932,0)</f>
        <v>0</v>
      </c>
      <c r="BJ1932" s="17" t="s">
        <v>77</v>
      </c>
      <c r="BK1932" s="137">
        <f>ROUND(I1932*H1932,2)</f>
        <v>0</v>
      </c>
      <c r="BL1932" s="17" t="s">
        <v>187</v>
      </c>
      <c r="BM1932" s="136" t="s">
        <v>3223</v>
      </c>
    </row>
    <row r="1933" spans="2:65" s="12" customFormat="1" ht="11.25" x14ac:dyDescent="0.2">
      <c r="B1933" s="153"/>
      <c r="D1933" s="138" t="s">
        <v>330</v>
      </c>
      <c r="E1933" s="154" t="s">
        <v>19</v>
      </c>
      <c r="F1933" s="155" t="s">
        <v>3011</v>
      </c>
      <c r="H1933" s="154" t="s">
        <v>19</v>
      </c>
      <c r="I1933" s="156"/>
      <c r="L1933" s="153"/>
      <c r="M1933" s="157"/>
      <c r="T1933" s="158"/>
      <c r="AT1933" s="154" t="s">
        <v>330</v>
      </c>
      <c r="AU1933" s="154" t="s">
        <v>190</v>
      </c>
      <c r="AV1933" s="12" t="s">
        <v>77</v>
      </c>
      <c r="AW1933" s="12" t="s">
        <v>31</v>
      </c>
      <c r="AX1933" s="12" t="s">
        <v>69</v>
      </c>
      <c r="AY1933" s="154" t="s">
        <v>181</v>
      </c>
    </row>
    <row r="1934" spans="2:65" s="12" customFormat="1" ht="11.25" x14ac:dyDescent="0.2">
      <c r="B1934" s="153"/>
      <c r="D1934" s="138" t="s">
        <v>330</v>
      </c>
      <c r="E1934" s="154" t="s">
        <v>19</v>
      </c>
      <c r="F1934" s="155" t="s">
        <v>3012</v>
      </c>
      <c r="H1934" s="154" t="s">
        <v>19</v>
      </c>
      <c r="I1934" s="156"/>
      <c r="L1934" s="153"/>
      <c r="M1934" s="157"/>
      <c r="T1934" s="158"/>
      <c r="AT1934" s="154" t="s">
        <v>330</v>
      </c>
      <c r="AU1934" s="154" t="s">
        <v>190</v>
      </c>
      <c r="AV1934" s="12" t="s">
        <v>77</v>
      </c>
      <c r="AW1934" s="12" t="s">
        <v>31</v>
      </c>
      <c r="AX1934" s="12" t="s">
        <v>69</v>
      </c>
      <c r="AY1934" s="154" t="s">
        <v>181</v>
      </c>
    </row>
    <row r="1935" spans="2:65" s="13" customFormat="1" ht="11.25" x14ac:dyDescent="0.2">
      <c r="B1935" s="159"/>
      <c r="D1935" s="138" t="s">
        <v>330</v>
      </c>
      <c r="E1935" s="160" t="s">
        <v>19</v>
      </c>
      <c r="F1935" s="161" t="s">
        <v>3217</v>
      </c>
      <c r="H1935" s="162">
        <v>170.94</v>
      </c>
      <c r="I1935" s="163"/>
      <c r="L1935" s="159"/>
      <c r="M1935" s="164"/>
      <c r="T1935" s="165"/>
      <c r="AT1935" s="160" t="s">
        <v>330</v>
      </c>
      <c r="AU1935" s="160" t="s">
        <v>190</v>
      </c>
      <c r="AV1935" s="13" t="s">
        <v>79</v>
      </c>
      <c r="AW1935" s="13" t="s">
        <v>31</v>
      </c>
      <c r="AX1935" s="13" t="s">
        <v>69</v>
      </c>
      <c r="AY1935" s="160" t="s">
        <v>181</v>
      </c>
    </row>
    <row r="1936" spans="2:65" s="14" customFormat="1" ht="11.25" x14ac:dyDescent="0.2">
      <c r="B1936" s="166"/>
      <c r="D1936" s="138" t="s">
        <v>330</v>
      </c>
      <c r="E1936" s="167" t="s">
        <v>19</v>
      </c>
      <c r="F1936" s="168" t="s">
        <v>333</v>
      </c>
      <c r="H1936" s="169">
        <v>170.94</v>
      </c>
      <c r="I1936" s="170"/>
      <c r="L1936" s="166"/>
      <c r="M1936" s="171"/>
      <c r="T1936" s="172"/>
      <c r="AT1936" s="167" t="s">
        <v>330</v>
      </c>
      <c r="AU1936" s="167" t="s">
        <v>190</v>
      </c>
      <c r="AV1936" s="14" t="s">
        <v>187</v>
      </c>
      <c r="AW1936" s="14" t="s">
        <v>31</v>
      </c>
      <c r="AX1936" s="14" t="s">
        <v>77</v>
      </c>
      <c r="AY1936" s="167" t="s">
        <v>181</v>
      </c>
    </row>
    <row r="1937" spans="2:65" s="1" customFormat="1" ht="16.5" customHeight="1" x14ac:dyDescent="0.2">
      <c r="B1937" s="32"/>
      <c r="C1937" s="125" t="s">
        <v>3224</v>
      </c>
      <c r="D1937" s="125" t="s">
        <v>182</v>
      </c>
      <c r="E1937" s="126" t="s">
        <v>3225</v>
      </c>
      <c r="F1937" s="127" t="s">
        <v>3005</v>
      </c>
      <c r="G1937" s="128" t="s">
        <v>510</v>
      </c>
      <c r="H1937" s="129">
        <v>170.94</v>
      </c>
      <c r="I1937" s="130"/>
      <c r="J1937" s="131">
        <f>ROUND(I1937*H1937,2)</f>
        <v>0</v>
      </c>
      <c r="K1937" s="127" t="s">
        <v>186</v>
      </c>
      <c r="L1937" s="32"/>
      <c r="M1937" s="132" t="s">
        <v>19</v>
      </c>
      <c r="N1937" s="133" t="s">
        <v>40</v>
      </c>
      <c r="P1937" s="134">
        <f>O1937*H1937</f>
        <v>0</v>
      </c>
      <c r="Q1937" s="134">
        <v>0</v>
      </c>
      <c r="R1937" s="134">
        <f>Q1937*H1937</f>
        <v>0</v>
      </c>
      <c r="S1937" s="134">
        <v>0</v>
      </c>
      <c r="T1937" s="135">
        <f>S1937*H1937</f>
        <v>0</v>
      </c>
      <c r="AR1937" s="136" t="s">
        <v>187</v>
      </c>
      <c r="AT1937" s="136" t="s">
        <v>182</v>
      </c>
      <c r="AU1937" s="136" t="s">
        <v>190</v>
      </c>
      <c r="AY1937" s="17" t="s">
        <v>181</v>
      </c>
      <c r="BE1937" s="137">
        <f>IF(N1937="základní",J1937,0)</f>
        <v>0</v>
      </c>
      <c r="BF1937" s="137">
        <f>IF(N1937="snížená",J1937,0)</f>
        <v>0</v>
      </c>
      <c r="BG1937" s="137">
        <f>IF(N1937="zákl. přenesená",J1937,0)</f>
        <v>0</v>
      </c>
      <c r="BH1937" s="137">
        <f>IF(N1937="sníž. přenesená",J1937,0)</f>
        <v>0</v>
      </c>
      <c r="BI1937" s="137">
        <f>IF(N1937="nulová",J1937,0)</f>
        <v>0</v>
      </c>
      <c r="BJ1937" s="17" t="s">
        <v>77</v>
      </c>
      <c r="BK1937" s="137">
        <f>ROUND(I1937*H1937,2)</f>
        <v>0</v>
      </c>
      <c r="BL1937" s="17" t="s">
        <v>187</v>
      </c>
      <c r="BM1937" s="136" t="s">
        <v>3226</v>
      </c>
    </row>
    <row r="1938" spans="2:65" s="12" customFormat="1" ht="11.25" x14ac:dyDescent="0.2">
      <c r="B1938" s="153"/>
      <c r="D1938" s="138" t="s">
        <v>330</v>
      </c>
      <c r="E1938" s="154" t="s">
        <v>19</v>
      </c>
      <c r="F1938" s="155" t="s">
        <v>3007</v>
      </c>
      <c r="H1938" s="154" t="s">
        <v>19</v>
      </c>
      <c r="I1938" s="156"/>
      <c r="L1938" s="153"/>
      <c r="M1938" s="157"/>
      <c r="T1938" s="158"/>
      <c r="AT1938" s="154" t="s">
        <v>330</v>
      </c>
      <c r="AU1938" s="154" t="s">
        <v>190</v>
      </c>
      <c r="AV1938" s="12" t="s">
        <v>77</v>
      </c>
      <c r="AW1938" s="12" t="s">
        <v>31</v>
      </c>
      <c r="AX1938" s="12" t="s">
        <v>69</v>
      </c>
      <c r="AY1938" s="154" t="s">
        <v>181</v>
      </c>
    </row>
    <row r="1939" spans="2:65" s="13" customFormat="1" ht="11.25" x14ac:dyDescent="0.2">
      <c r="B1939" s="159"/>
      <c r="D1939" s="138" t="s">
        <v>330</v>
      </c>
      <c r="E1939" s="160" t="s">
        <v>19</v>
      </c>
      <c r="F1939" s="161" t="s">
        <v>3217</v>
      </c>
      <c r="H1939" s="162">
        <v>170.94</v>
      </c>
      <c r="I1939" s="163"/>
      <c r="L1939" s="159"/>
      <c r="M1939" s="164"/>
      <c r="T1939" s="165"/>
      <c r="AT1939" s="160" t="s">
        <v>330</v>
      </c>
      <c r="AU1939" s="160" t="s">
        <v>190</v>
      </c>
      <c r="AV1939" s="13" t="s">
        <v>79</v>
      </c>
      <c r="AW1939" s="13" t="s">
        <v>31</v>
      </c>
      <c r="AX1939" s="13" t="s">
        <v>69</v>
      </c>
      <c r="AY1939" s="160" t="s">
        <v>181</v>
      </c>
    </row>
    <row r="1940" spans="2:65" s="14" customFormat="1" ht="11.25" x14ac:dyDescent="0.2">
      <c r="B1940" s="166"/>
      <c r="D1940" s="138" t="s">
        <v>330</v>
      </c>
      <c r="E1940" s="167" t="s">
        <v>19</v>
      </c>
      <c r="F1940" s="168" t="s">
        <v>333</v>
      </c>
      <c r="H1940" s="169">
        <v>170.94</v>
      </c>
      <c r="I1940" s="170"/>
      <c r="L1940" s="166"/>
      <c r="M1940" s="171"/>
      <c r="T1940" s="172"/>
      <c r="AT1940" s="167" t="s">
        <v>330</v>
      </c>
      <c r="AU1940" s="167" t="s">
        <v>190</v>
      </c>
      <c r="AV1940" s="14" t="s">
        <v>187</v>
      </c>
      <c r="AW1940" s="14" t="s">
        <v>31</v>
      </c>
      <c r="AX1940" s="14" t="s">
        <v>77</v>
      </c>
      <c r="AY1940" s="167" t="s">
        <v>181</v>
      </c>
    </row>
    <row r="1941" spans="2:65" s="1" customFormat="1" ht="16.5" customHeight="1" x14ac:dyDescent="0.2">
      <c r="B1941" s="32"/>
      <c r="C1941" s="125" t="s">
        <v>1364</v>
      </c>
      <c r="D1941" s="125" t="s">
        <v>182</v>
      </c>
      <c r="E1941" s="126" t="s">
        <v>3227</v>
      </c>
      <c r="F1941" s="127" t="s">
        <v>2999</v>
      </c>
      <c r="G1941" s="128" t="s">
        <v>510</v>
      </c>
      <c r="H1941" s="129">
        <v>170.94</v>
      </c>
      <c r="I1941" s="130"/>
      <c r="J1941" s="131">
        <f>ROUND(I1941*H1941,2)</f>
        <v>0</v>
      </c>
      <c r="K1941" s="127" t="s">
        <v>186</v>
      </c>
      <c r="L1941" s="32"/>
      <c r="M1941" s="132" t="s">
        <v>19</v>
      </c>
      <c r="N1941" s="133" t="s">
        <v>40</v>
      </c>
      <c r="P1941" s="134">
        <f>O1941*H1941</f>
        <v>0</v>
      </c>
      <c r="Q1941" s="134">
        <v>0</v>
      </c>
      <c r="R1941" s="134">
        <f>Q1941*H1941</f>
        <v>0</v>
      </c>
      <c r="S1941" s="134">
        <v>0</v>
      </c>
      <c r="T1941" s="135">
        <f>S1941*H1941</f>
        <v>0</v>
      </c>
      <c r="AR1941" s="136" t="s">
        <v>187</v>
      </c>
      <c r="AT1941" s="136" t="s">
        <v>182</v>
      </c>
      <c r="AU1941" s="136" t="s">
        <v>190</v>
      </c>
      <c r="AY1941" s="17" t="s">
        <v>181</v>
      </c>
      <c r="BE1941" s="137">
        <f>IF(N1941="základní",J1941,0)</f>
        <v>0</v>
      </c>
      <c r="BF1941" s="137">
        <f>IF(N1941="snížená",J1941,0)</f>
        <v>0</v>
      </c>
      <c r="BG1941" s="137">
        <f>IF(N1941="zákl. přenesená",J1941,0)</f>
        <v>0</v>
      </c>
      <c r="BH1941" s="137">
        <f>IF(N1941="sníž. přenesená",J1941,0)</f>
        <v>0</v>
      </c>
      <c r="BI1941" s="137">
        <f>IF(N1941="nulová",J1941,0)</f>
        <v>0</v>
      </c>
      <c r="BJ1941" s="17" t="s">
        <v>77</v>
      </c>
      <c r="BK1941" s="137">
        <f>ROUND(I1941*H1941,2)</f>
        <v>0</v>
      </c>
      <c r="BL1941" s="17" t="s">
        <v>187</v>
      </c>
      <c r="BM1941" s="136" t="s">
        <v>3228</v>
      </c>
    </row>
    <row r="1942" spans="2:65" s="12" customFormat="1" ht="11.25" x14ac:dyDescent="0.2">
      <c r="B1942" s="153"/>
      <c r="D1942" s="138" t="s">
        <v>330</v>
      </c>
      <c r="E1942" s="154" t="s">
        <v>19</v>
      </c>
      <c r="F1942" s="155" t="s">
        <v>3001</v>
      </c>
      <c r="H1942" s="154" t="s">
        <v>19</v>
      </c>
      <c r="I1942" s="156"/>
      <c r="L1942" s="153"/>
      <c r="M1942" s="157"/>
      <c r="T1942" s="158"/>
      <c r="AT1942" s="154" t="s">
        <v>330</v>
      </c>
      <c r="AU1942" s="154" t="s">
        <v>190</v>
      </c>
      <c r="AV1942" s="12" t="s">
        <v>77</v>
      </c>
      <c r="AW1942" s="12" t="s">
        <v>31</v>
      </c>
      <c r="AX1942" s="12" t="s">
        <v>69</v>
      </c>
      <c r="AY1942" s="154" t="s">
        <v>181</v>
      </c>
    </row>
    <row r="1943" spans="2:65" s="12" customFormat="1" ht="11.25" x14ac:dyDescent="0.2">
      <c r="B1943" s="153"/>
      <c r="D1943" s="138" t="s">
        <v>330</v>
      </c>
      <c r="E1943" s="154" t="s">
        <v>19</v>
      </c>
      <c r="F1943" s="155" t="s">
        <v>3002</v>
      </c>
      <c r="H1943" s="154" t="s">
        <v>19</v>
      </c>
      <c r="I1943" s="156"/>
      <c r="L1943" s="153"/>
      <c r="M1943" s="157"/>
      <c r="T1943" s="158"/>
      <c r="AT1943" s="154" t="s">
        <v>330</v>
      </c>
      <c r="AU1943" s="154" t="s">
        <v>190</v>
      </c>
      <c r="AV1943" s="12" t="s">
        <v>77</v>
      </c>
      <c r="AW1943" s="12" t="s">
        <v>31</v>
      </c>
      <c r="AX1943" s="12" t="s">
        <v>69</v>
      </c>
      <c r="AY1943" s="154" t="s">
        <v>181</v>
      </c>
    </row>
    <row r="1944" spans="2:65" s="13" customFormat="1" ht="11.25" x14ac:dyDescent="0.2">
      <c r="B1944" s="159"/>
      <c r="D1944" s="138" t="s">
        <v>330</v>
      </c>
      <c r="E1944" s="160" t="s">
        <v>19</v>
      </c>
      <c r="F1944" s="161" t="s">
        <v>3217</v>
      </c>
      <c r="H1944" s="162">
        <v>170.94</v>
      </c>
      <c r="I1944" s="163"/>
      <c r="L1944" s="159"/>
      <c r="M1944" s="164"/>
      <c r="T1944" s="165"/>
      <c r="AT1944" s="160" t="s">
        <v>330</v>
      </c>
      <c r="AU1944" s="160" t="s">
        <v>190</v>
      </c>
      <c r="AV1944" s="13" t="s">
        <v>79</v>
      </c>
      <c r="AW1944" s="13" t="s">
        <v>31</v>
      </c>
      <c r="AX1944" s="13" t="s">
        <v>69</v>
      </c>
      <c r="AY1944" s="160" t="s">
        <v>181</v>
      </c>
    </row>
    <row r="1945" spans="2:65" s="14" customFormat="1" ht="11.25" x14ac:dyDescent="0.2">
      <c r="B1945" s="166"/>
      <c r="D1945" s="138" t="s">
        <v>330</v>
      </c>
      <c r="E1945" s="167" t="s">
        <v>19</v>
      </c>
      <c r="F1945" s="168" t="s">
        <v>333</v>
      </c>
      <c r="H1945" s="169">
        <v>170.94</v>
      </c>
      <c r="I1945" s="170"/>
      <c r="L1945" s="166"/>
      <c r="M1945" s="171"/>
      <c r="T1945" s="172"/>
      <c r="AT1945" s="167" t="s">
        <v>330</v>
      </c>
      <c r="AU1945" s="167" t="s">
        <v>190</v>
      </c>
      <c r="AV1945" s="14" t="s">
        <v>187</v>
      </c>
      <c r="AW1945" s="14" t="s">
        <v>31</v>
      </c>
      <c r="AX1945" s="14" t="s">
        <v>77</v>
      </c>
      <c r="AY1945" s="167" t="s">
        <v>181</v>
      </c>
    </row>
    <row r="1946" spans="2:65" s="1" customFormat="1" ht="16.5" customHeight="1" x14ac:dyDescent="0.2">
      <c r="B1946" s="32"/>
      <c r="C1946" s="125" t="s">
        <v>3229</v>
      </c>
      <c r="D1946" s="125" t="s">
        <v>182</v>
      </c>
      <c r="E1946" s="126" t="s">
        <v>2994</v>
      </c>
      <c r="F1946" s="127" t="s">
        <v>2995</v>
      </c>
      <c r="G1946" s="128" t="s">
        <v>510</v>
      </c>
      <c r="H1946" s="129">
        <v>170.94</v>
      </c>
      <c r="I1946" s="130"/>
      <c r="J1946" s="131">
        <f>ROUND(I1946*H1946,2)</f>
        <v>0</v>
      </c>
      <c r="K1946" s="127" t="s">
        <v>186</v>
      </c>
      <c r="L1946" s="32"/>
      <c r="M1946" s="132" t="s">
        <v>19</v>
      </c>
      <c r="N1946" s="133" t="s">
        <v>40</v>
      </c>
      <c r="P1946" s="134">
        <f>O1946*H1946</f>
        <v>0</v>
      </c>
      <c r="Q1946" s="134">
        <v>0</v>
      </c>
      <c r="R1946" s="134">
        <f>Q1946*H1946</f>
        <v>0</v>
      </c>
      <c r="S1946" s="134">
        <v>0</v>
      </c>
      <c r="T1946" s="135">
        <f>S1946*H1946</f>
        <v>0</v>
      </c>
      <c r="AR1946" s="136" t="s">
        <v>187</v>
      </c>
      <c r="AT1946" s="136" t="s">
        <v>182</v>
      </c>
      <c r="AU1946" s="136" t="s">
        <v>190</v>
      </c>
      <c r="AY1946" s="17" t="s">
        <v>181</v>
      </c>
      <c r="BE1946" s="137">
        <f>IF(N1946="základní",J1946,0)</f>
        <v>0</v>
      </c>
      <c r="BF1946" s="137">
        <f>IF(N1946="snížená",J1946,0)</f>
        <v>0</v>
      </c>
      <c r="BG1946" s="137">
        <f>IF(N1946="zákl. přenesená",J1946,0)</f>
        <v>0</v>
      </c>
      <c r="BH1946" s="137">
        <f>IF(N1946="sníž. přenesená",J1946,0)</f>
        <v>0</v>
      </c>
      <c r="BI1946" s="137">
        <f>IF(N1946="nulová",J1946,0)</f>
        <v>0</v>
      </c>
      <c r="BJ1946" s="17" t="s">
        <v>77</v>
      </c>
      <c r="BK1946" s="137">
        <f>ROUND(I1946*H1946,2)</f>
        <v>0</v>
      </c>
      <c r="BL1946" s="17" t="s">
        <v>187</v>
      </c>
      <c r="BM1946" s="136" t="s">
        <v>3230</v>
      </c>
    </row>
    <row r="1947" spans="2:65" s="12" customFormat="1" ht="11.25" x14ac:dyDescent="0.2">
      <c r="B1947" s="153"/>
      <c r="D1947" s="138" t="s">
        <v>330</v>
      </c>
      <c r="E1947" s="154" t="s">
        <v>19</v>
      </c>
      <c r="F1947" s="155" t="s">
        <v>2997</v>
      </c>
      <c r="H1947" s="154" t="s">
        <v>19</v>
      </c>
      <c r="I1947" s="156"/>
      <c r="L1947" s="153"/>
      <c r="M1947" s="157"/>
      <c r="T1947" s="158"/>
      <c r="AT1947" s="154" t="s">
        <v>330</v>
      </c>
      <c r="AU1947" s="154" t="s">
        <v>190</v>
      </c>
      <c r="AV1947" s="12" t="s">
        <v>77</v>
      </c>
      <c r="AW1947" s="12" t="s">
        <v>31</v>
      </c>
      <c r="AX1947" s="12" t="s">
        <v>69</v>
      </c>
      <c r="AY1947" s="154" t="s">
        <v>181</v>
      </c>
    </row>
    <row r="1948" spans="2:65" s="13" customFormat="1" ht="11.25" x14ac:dyDescent="0.2">
      <c r="B1948" s="159"/>
      <c r="D1948" s="138" t="s">
        <v>330</v>
      </c>
      <c r="E1948" s="160" t="s">
        <v>19</v>
      </c>
      <c r="F1948" s="161" t="s">
        <v>3217</v>
      </c>
      <c r="H1948" s="162">
        <v>170.94</v>
      </c>
      <c r="I1948" s="163"/>
      <c r="L1948" s="159"/>
      <c r="M1948" s="164"/>
      <c r="T1948" s="165"/>
      <c r="AT1948" s="160" t="s">
        <v>330</v>
      </c>
      <c r="AU1948" s="160" t="s">
        <v>190</v>
      </c>
      <c r="AV1948" s="13" t="s">
        <v>79</v>
      </c>
      <c r="AW1948" s="13" t="s">
        <v>31</v>
      </c>
      <c r="AX1948" s="13" t="s">
        <v>69</v>
      </c>
      <c r="AY1948" s="160" t="s">
        <v>181</v>
      </c>
    </row>
    <row r="1949" spans="2:65" s="14" customFormat="1" ht="11.25" x14ac:dyDescent="0.2">
      <c r="B1949" s="166"/>
      <c r="D1949" s="138" t="s">
        <v>330</v>
      </c>
      <c r="E1949" s="167" t="s">
        <v>19</v>
      </c>
      <c r="F1949" s="168" t="s">
        <v>333</v>
      </c>
      <c r="H1949" s="169">
        <v>170.94</v>
      </c>
      <c r="I1949" s="170"/>
      <c r="L1949" s="166"/>
      <c r="M1949" s="171"/>
      <c r="T1949" s="172"/>
      <c r="AT1949" s="167" t="s">
        <v>330</v>
      </c>
      <c r="AU1949" s="167" t="s">
        <v>190</v>
      </c>
      <c r="AV1949" s="14" t="s">
        <v>187</v>
      </c>
      <c r="AW1949" s="14" t="s">
        <v>31</v>
      </c>
      <c r="AX1949" s="14" t="s">
        <v>77</v>
      </c>
      <c r="AY1949" s="167" t="s">
        <v>181</v>
      </c>
    </row>
    <row r="1950" spans="2:65" s="1" customFormat="1" ht="16.5" customHeight="1" x14ac:dyDescent="0.2">
      <c r="B1950" s="32"/>
      <c r="C1950" s="125" t="s">
        <v>1369</v>
      </c>
      <c r="D1950" s="125" t="s">
        <v>182</v>
      </c>
      <c r="E1950" s="126" t="s">
        <v>2987</v>
      </c>
      <c r="F1950" s="127" t="s">
        <v>2988</v>
      </c>
      <c r="G1950" s="128" t="s">
        <v>510</v>
      </c>
      <c r="H1950" s="129">
        <v>170.94</v>
      </c>
      <c r="I1950" s="130"/>
      <c r="J1950" s="131">
        <f>ROUND(I1950*H1950,2)</f>
        <v>0</v>
      </c>
      <c r="K1950" s="127" t="s">
        <v>186</v>
      </c>
      <c r="L1950" s="32"/>
      <c r="M1950" s="132" t="s">
        <v>19</v>
      </c>
      <c r="N1950" s="133" t="s">
        <v>40</v>
      </c>
      <c r="P1950" s="134">
        <f>O1950*H1950</f>
        <v>0</v>
      </c>
      <c r="Q1950" s="134">
        <v>0</v>
      </c>
      <c r="R1950" s="134">
        <f>Q1950*H1950</f>
        <v>0</v>
      </c>
      <c r="S1950" s="134">
        <v>0</v>
      </c>
      <c r="T1950" s="135">
        <f>S1950*H1950</f>
        <v>0</v>
      </c>
      <c r="AR1950" s="136" t="s">
        <v>187</v>
      </c>
      <c r="AT1950" s="136" t="s">
        <v>182</v>
      </c>
      <c r="AU1950" s="136" t="s">
        <v>190</v>
      </c>
      <c r="AY1950" s="17" t="s">
        <v>181</v>
      </c>
      <c r="BE1950" s="137">
        <f>IF(N1950="základní",J1950,0)</f>
        <v>0</v>
      </c>
      <c r="BF1950" s="137">
        <f>IF(N1950="snížená",J1950,0)</f>
        <v>0</v>
      </c>
      <c r="BG1950" s="137">
        <f>IF(N1950="zákl. přenesená",J1950,0)</f>
        <v>0</v>
      </c>
      <c r="BH1950" s="137">
        <f>IF(N1950="sníž. přenesená",J1950,0)</f>
        <v>0</v>
      </c>
      <c r="BI1950" s="137">
        <f>IF(N1950="nulová",J1950,0)</f>
        <v>0</v>
      </c>
      <c r="BJ1950" s="17" t="s">
        <v>77</v>
      </c>
      <c r="BK1950" s="137">
        <f>ROUND(I1950*H1950,2)</f>
        <v>0</v>
      </c>
      <c r="BL1950" s="17" t="s">
        <v>187</v>
      </c>
      <c r="BM1950" s="136" t="s">
        <v>3231</v>
      </c>
    </row>
    <row r="1951" spans="2:65" s="12" customFormat="1" ht="11.25" x14ac:dyDescent="0.2">
      <c r="B1951" s="153"/>
      <c r="D1951" s="138" t="s">
        <v>330</v>
      </c>
      <c r="E1951" s="154" t="s">
        <v>19</v>
      </c>
      <c r="F1951" s="155" t="s">
        <v>2990</v>
      </c>
      <c r="H1951" s="154" t="s">
        <v>19</v>
      </c>
      <c r="I1951" s="156"/>
      <c r="L1951" s="153"/>
      <c r="M1951" s="157"/>
      <c r="T1951" s="158"/>
      <c r="AT1951" s="154" t="s">
        <v>330</v>
      </c>
      <c r="AU1951" s="154" t="s">
        <v>190</v>
      </c>
      <c r="AV1951" s="12" t="s">
        <v>77</v>
      </c>
      <c r="AW1951" s="12" t="s">
        <v>31</v>
      </c>
      <c r="AX1951" s="12" t="s">
        <v>69</v>
      </c>
      <c r="AY1951" s="154" t="s">
        <v>181</v>
      </c>
    </row>
    <row r="1952" spans="2:65" s="12" customFormat="1" ht="11.25" x14ac:dyDescent="0.2">
      <c r="B1952" s="153"/>
      <c r="D1952" s="138" t="s">
        <v>330</v>
      </c>
      <c r="E1952" s="154" t="s">
        <v>19</v>
      </c>
      <c r="F1952" s="155" t="s">
        <v>2991</v>
      </c>
      <c r="H1952" s="154" t="s">
        <v>19</v>
      </c>
      <c r="I1952" s="156"/>
      <c r="L1952" s="153"/>
      <c r="M1952" s="157"/>
      <c r="T1952" s="158"/>
      <c r="AT1952" s="154" t="s">
        <v>330</v>
      </c>
      <c r="AU1952" s="154" t="s">
        <v>190</v>
      </c>
      <c r="AV1952" s="12" t="s">
        <v>77</v>
      </c>
      <c r="AW1952" s="12" t="s">
        <v>31</v>
      </c>
      <c r="AX1952" s="12" t="s">
        <v>69</v>
      </c>
      <c r="AY1952" s="154" t="s">
        <v>181</v>
      </c>
    </row>
    <row r="1953" spans="2:65" s="13" customFormat="1" ht="11.25" x14ac:dyDescent="0.2">
      <c r="B1953" s="159"/>
      <c r="D1953" s="138" t="s">
        <v>330</v>
      </c>
      <c r="E1953" s="160" t="s">
        <v>19</v>
      </c>
      <c r="F1953" s="161" t="s">
        <v>3217</v>
      </c>
      <c r="H1953" s="162">
        <v>170.94</v>
      </c>
      <c r="I1953" s="163"/>
      <c r="L1953" s="159"/>
      <c r="M1953" s="164"/>
      <c r="T1953" s="165"/>
      <c r="AT1953" s="160" t="s">
        <v>330</v>
      </c>
      <c r="AU1953" s="160" t="s">
        <v>190</v>
      </c>
      <c r="AV1953" s="13" t="s">
        <v>79</v>
      </c>
      <c r="AW1953" s="13" t="s">
        <v>31</v>
      </c>
      <c r="AX1953" s="13" t="s">
        <v>69</v>
      </c>
      <c r="AY1953" s="160" t="s">
        <v>181</v>
      </c>
    </row>
    <row r="1954" spans="2:65" s="14" customFormat="1" ht="11.25" x14ac:dyDescent="0.2">
      <c r="B1954" s="166"/>
      <c r="D1954" s="138" t="s">
        <v>330</v>
      </c>
      <c r="E1954" s="167" t="s">
        <v>19</v>
      </c>
      <c r="F1954" s="168" t="s">
        <v>333</v>
      </c>
      <c r="H1954" s="169">
        <v>170.94</v>
      </c>
      <c r="I1954" s="170"/>
      <c r="L1954" s="166"/>
      <c r="M1954" s="171"/>
      <c r="T1954" s="172"/>
      <c r="AT1954" s="167" t="s">
        <v>330</v>
      </c>
      <c r="AU1954" s="167" t="s">
        <v>190</v>
      </c>
      <c r="AV1954" s="14" t="s">
        <v>187</v>
      </c>
      <c r="AW1954" s="14" t="s">
        <v>31</v>
      </c>
      <c r="AX1954" s="14" t="s">
        <v>77</v>
      </c>
      <c r="AY1954" s="167" t="s">
        <v>181</v>
      </c>
    </row>
    <row r="1955" spans="2:65" s="10" customFormat="1" ht="20.85" customHeight="1" x14ac:dyDescent="0.2">
      <c r="B1955" s="115"/>
      <c r="D1955" s="116" t="s">
        <v>68</v>
      </c>
      <c r="E1955" s="149" t="s">
        <v>3232</v>
      </c>
      <c r="F1955" s="149" t="s">
        <v>3233</v>
      </c>
      <c r="I1955" s="118"/>
      <c r="J1955" s="150">
        <f>BK1955</f>
        <v>0</v>
      </c>
      <c r="L1955" s="115"/>
      <c r="M1955" s="120"/>
      <c r="P1955" s="121">
        <f>SUM(P1956:P1967)</f>
        <v>0</v>
      </c>
      <c r="R1955" s="121">
        <f>SUM(R1956:R1967)</f>
        <v>0</v>
      </c>
      <c r="T1955" s="122">
        <f>SUM(T1956:T1967)</f>
        <v>0</v>
      </c>
      <c r="AR1955" s="116" t="s">
        <v>77</v>
      </c>
      <c r="AT1955" s="123" t="s">
        <v>68</v>
      </c>
      <c r="AU1955" s="123" t="s">
        <v>79</v>
      </c>
      <c r="AY1955" s="116" t="s">
        <v>181</v>
      </c>
      <c r="BK1955" s="124">
        <f>SUM(BK1956:BK1967)</f>
        <v>0</v>
      </c>
    </row>
    <row r="1956" spans="2:65" s="1" customFormat="1" ht="21.75" customHeight="1" x14ac:dyDescent="0.2">
      <c r="B1956" s="32"/>
      <c r="C1956" s="125" t="s">
        <v>3234</v>
      </c>
      <c r="D1956" s="125" t="s">
        <v>182</v>
      </c>
      <c r="E1956" s="126" t="s">
        <v>3235</v>
      </c>
      <c r="F1956" s="127" t="s">
        <v>3236</v>
      </c>
      <c r="G1956" s="128" t="s">
        <v>510</v>
      </c>
      <c r="H1956" s="129">
        <v>926.72500000000002</v>
      </c>
      <c r="I1956" s="130"/>
      <c r="J1956" s="131">
        <f>ROUND(I1956*H1956,2)</f>
        <v>0</v>
      </c>
      <c r="K1956" s="127" t="s">
        <v>186</v>
      </c>
      <c r="L1956" s="32"/>
      <c r="M1956" s="132" t="s">
        <v>19</v>
      </c>
      <c r="N1956" s="133" t="s">
        <v>40</v>
      </c>
      <c r="P1956" s="134">
        <f>O1956*H1956</f>
        <v>0</v>
      </c>
      <c r="Q1956" s="134">
        <v>0</v>
      </c>
      <c r="R1956" s="134">
        <f>Q1956*H1956</f>
        <v>0</v>
      </c>
      <c r="S1956" s="134">
        <v>0</v>
      </c>
      <c r="T1956" s="135">
        <f>S1956*H1956</f>
        <v>0</v>
      </c>
      <c r="AR1956" s="136" t="s">
        <v>187</v>
      </c>
      <c r="AT1956" s="136" t="s">
        <v>182</v>
      </c>
      <c r="AU1956" s="136" t="s">
        <v>190</v>
      </c>
      <c r="AY1956" s="17" t="s">
        <v>181</v>
      </c>
      <c r="BE1956" s="137">
        <f>IF(N1956="základní",J1956,0)</f>
        <v>0</v>
      </c>
      <c r="BF1956" s="137">
        <f>IF(N1956="snížená",J1956,0)</f>
        <v>0</v>
      </c>
      <c r="BG1956" s="137">
        <f>IF(N1956="zákl. přenesená",J1956,0)</f>
        <v>0</v>
      </c>
      <c r="BH1956" s="137">
        <f>IF(N1956="sníž. přenesená",J1956,0)</f>
        <v>0</v>
      </c>
      <c r="BI1956" s="137">
        <f>IF(N1956="nulová",J1956,0)</f>
        <v>0</v>
      </c>
      <c r="BJ1956" s="17" t="s">
        <v>77</v>
      </c>
      <c r="BK1956" s="137">
        <f>ROUND(I1956*H1956,2)</f>
        <v>0</v>
      </c>
      <c r="BL1956" s="17" t="s">
        <v>187</v>
      </c>
      <c r="BM1956" s="136" t="s">
        <v>3237</v>
      </c>
    </row>
    <row r="1957" spans="2:65" s="1" customFormat="1" ht="87.75" x14ac:dyDescent="0.2">
      <c r="B1957" s="32"/>
      <c r="D1957" s="138" t="s">
        <v>214</v>
      </c>
      <c r="F1957" s="139" t="s">
        <v>3238</v>
      </c>
      <c r="I1957" s="140"/>
      <c r="L1957" s="32"/>
      <c r="M1957" s="141"/>
      <c r="T1957" s="53"/>
      <c r="AT1957" s="17" t="s">
        <v>214</v>
      </c>
      <c r="AU1957" s="17" t="s">
        <v>190</v>
      </c>
    </row>
    <row r="1958" spans="2:65" s="13" customFormat="1" ht="22.5" x14ac:dyDescent="0.2">
      <c r="B1958" s="159"/>
      <c r="D1958" s="138" t="s">
        <v>330</v>
      </c>
      <c r="E1958" s="160" t="s">
        <v>19</v>
      </c>
      <c r="F1958" s="161" t="s">
        <v>3239</v>
      </c>
      <c r="H1958" s="162">
        <v>926.72500000000002</v>
      </c>
      <c r="I1958" s="163"/>
      <c r="L1958" s="159"/>
      <c r="M1958" s="164"/>
      <c r="T1958" s="165"/>
      <c r="AT1958" s="160" t="s">
        <v>330</v>
      </c>
      <c r="AU1958" s="160" t="s">
        <v>190</v>
      </c>
      <c r="AV1958" s="13" t="s">
        <v>79</v>
      </c>
      <c r="AW1958" s="13" t="s">
        <v>31</v>
      </c>
      <c r="AX1958" s="13" t="s">
        <v>69</v>
      </c>
      <c r="AY1958" s="160" t="s">
        <v>181</v>
      </c>
    </row>
    <row r="1959" spans="2:65" s="14" customFormat="1" ht="11.25" x14ac:dyDescent="0.2">
      <c r="B1959" s="166"/>
      <c r="D1959" s="138" t="s">
        <v>330</v>
      </c>
      <c r="E1959" s="167" t="s">
        <v>19</v>
      </c>
      <c r="F1959" s="168" t="s">
        <v>333</v>
      </c>
      <c r="H1959" s="169">
        <v>926.72500000000002</v>
      </c>
      <c r="I1959" s="170"/>
      <c r="L1959" s="166"/>
      <c r="M1959" s="171"/>
      <c r="T1959" s="172"/>
      <c r="AT1959" s="167" t="s">
        <v>330</v>
      </c>
      <c r="AU1959" s="167" t="s">
        <v>190</v>
      </c>
      <c r="AV1959" s="14" t="s">
        <v>187</v>
      </c>
      <c r="AW1959" s="14" t="s">
        <v>31</v>
      </c>
      <c r="AX1959" s="14" t="s">
        <v>77</v>
      </c>
      <c r="AY1959" s="167" t="s">
        <v>181</v>
      </c>
    </row>
    <row r="1960" spans="2:65" s="1" customFormat="1" ht="16.5" customHeight="1" x14ac:dyDescent="0.2">
      <c r="B1960" s="32"/>
      <c r="C1960" s="125" t="s">
        <v>1373</v>
      </c>
      <c r="D1960" s="125" t="s">
        <v>182</v>
      </c>
      <c r="E1960" s="126" t="s">
        <v>3240</v>
      </c>
      <c r="F1960" s="127" t="s">
        <v>3241</v>
      </c>
      <c r="G1960" s="128" t="s">
        <v>2805</v>
      </c>
      <c r="H1960" s="186"/>
      <c r="I1960" s="130"/>
      <c r="J1960" s="131">
        <f>ROUND(I1960*H1960,2)</f>
        <v>0</v>
      </c>
      <c r="K1960" s="127" t="s">
        <v>327</v>
      </c>
      <c r="L1960" s="32"/>
      <c r="M1960" s="132" t="s">
        <v>19</v>
      </c>
      <c r="N1960" s="133" t="s">
        <v>40</v>
      </c>
      <c r="P1960" s="134">
        <f>O1960*H1960</f>
        <v>0</v>
      </c>
      <c r="Q1960" s="134">
        <v>0</v>
      </c>
      <c r="R1960" s="134">
        <f>Q1960*H1960</f>
        <v>0</v>
      </c>
      <c r="S1960" s="134">
        <v>0</v>
      </c>
      <c r="T1960" s="135">
        <f>S1960*H1960</f>
        <v>0</v>
      </c>
      <c r="AR1960" s="136" t="s">
        <v>187</v>
      </c>
      <c r="AT1960" s="136" t="s">
        <v>182</v>
      </c>
      <c r="AU1960" s="136" t="s">
        <v>190</v>
      </c>
      <c r="AY1960" s="17" t="s">
        <v>181</v>
      </c>
      <c r="BE1960" s="137">
        <f>IF(N1960="základní",J1960,0)</f>
        <v>0</v>
      </c>
      <c r="BF1960" s="137">
        <f>IF(N1960="snížená",J1960,0)</f>
        <v>0</v>
      </c>
      <c r="BG1960" s="137">
        <f>IF(N1960="zákl. přenesená",J1960,0)</f>
        <v>0</v>
      </c>
      <c r="BH1960" s="137">
        <f>IF(N1960="sníž. přenesená",J1960,0)</f>
        <v>0</v>
      </c>
      <c r="BI1960" s="137">
        <f>IF(N1960="nulová",J1960,0)</f>
        <v>0</v>
      </c>
      <c r="BJ1960" s="17" t="s">
        <v>77</v>
      </c>
      <c r="BK1960" s="137">
        <f>ROUND(I1960*H1960,2)</f>
        <v>0</v>
      </c>
      <c r="BL1960" s="17" t="s">
        <v>187</v>
      </c>
      <c r="BM1960" s="136" t="s">
        <v>3242</v>
      </c>
    </row>
    <row r="1961" spans="2:65" s="1" customFormat="1" ht="11.25" x14ac:dyDescent="0.2">
      <c r="B1961" s="32"/>
      <c r="D1961" s="151" t="s">
        <v>328</v>
      </c>
      <c r="F1961" s="152" t="s">
        <v>3243</v>
      </c>
      <c r="I1961" s="140"/>
      <c r="L1961" s="32"/>
      <c r="M1961" s="141"/>
      <c r="T1961" s="53"/>
      <c r="AT1961" s="17" t="s">
        <v>328</v>
      </c>
      <c r="AU1961" s="17" t="s">
        <v>190</v>
      </c>
    </row>
    <row r="1962" spans="2:65" s="1" customFormat="1" ht="39" x14ac:dyDescent="0.2">
      <c r="B1962" s="32"/>
      <c r="D1962" s="138" t="s">
        <v>214</v>
      </c>
      <c r="F1962" s="139" t="s">
        <v>3244</v>
      </c>
      <c r="I1962" s="140"/>
      <c r="L1962" s="32"/>
      <c r="M1962" s="141"/>
      <c r="T1962" s="53"/>
      <c r="AT1962" s="17" t="s">
        <v>214</v>
      </c>
      <c r="AU1962" s="17" t="s">
        <v>190</v>
      </c>
    </row>
    <row r="1963" spans="2:65" s="1" customFormat="1" ht="16.5" customHeight="1" x14ac:dyDescent="0.2">
      <c r="B1963" s="32"/>
      <c r="C1963" s="125" t="s">
        <v>3245</v>
      </c>
      <c r="D1963" s="125" t="s">
        <v>182</v>
      </c>
      <c r="E1963" s="126" t="s">
        <v>2808</v>
      </c>
      <c r="F1963" s="127" t="s">
        <v>2809</v>
      </c>
      <c r="G1963" s="128" t="s">
        <v>1053</v>
      </c>
      <c r="H1963" s="129">
        <v>15</v>
      </c>
      <c r="I1963" s="130"/>
      <c r="J1963" s="131">
        <f>ROUND(I1963*H1963,2)</f>
        <v>0</v>
      </c>
      <c r="K1963" s="127" t="s">
        <v>327</v>
      </c>
      <c r="L1963" s="32"/>
      <c r="M1963" s="132" t="s">
        <v>19</v>
      </c>
      <c r="N1963" s="133" t="s">
        <v>40</v>
      </c>
      <c r="P1963" s="134">
        <f>O1963*H1963</f>
        <v>0</v>
      </c>
      <c r="Q1963" s="134">
        <v>0</v>
      </c>
      <c r="R1963" s="134">
        <f>Q1963*H1963</f>
        <v>0</v>
      </c>
      <c r="S1963" s="134">
        <v>0</v>
      </c>
      <c r="T1963" s="135">
        <f>S1963*H1963</f>
        <v>0</v>
      </c>
      <c r="AR1963" s="136" t="s">
        <v>187</v>
      </c>
      <c r="AT1963" s="136" t="s">
        <v>182</v>
      </c>
      <c r="AU1963" s="136" t="s">
        <v>190</v>
      </c>
      <c r="AY1963" s="17" t="s">
        <v>181</v>
      </c>
      <c r="BE1963" s="137">
        <f>IF(N1963="základní",J1963,0)</f>
        <v>0</v>
      </c>
      <c r="BF1963" s="137">
        <f>IF(N1963="snížená",J1963,0)</f>
        <v>0</v>
      </c>
      <c r="BG1963" s="137">
        <f>IF(N1963="zákl. přenesená",J1963,0)</f>
        <v>0</v>
      </c>
      <c r="BH1963" s="137">
        <f>IF(N1963="sníž. přenesená",J1963,0)</f>
        <v>0</v>
      </c>
      <c r="BI1963" s="137">
        <f>IF(N1963="nulová",J1963,0)</f>
        <v>0</v>
      </c>
      <c r="BJ1963" s="17" t="s">
        <v>77</v>
      </c>
      <c r="BK1963" s="137">
        <f>ROUND(I1963*H1963,2)</f>
        <v>0</v>
      </c>
      <c r="BL1963" s="17" t="s">
        <v>187</v>
      </c>
      <c r="BM1963" s="136" t="s">
        <v>3246</v>
      </c>
    </row>
    <row r="1964" spans="2:65" s="1" customFormat="1" ht="11.25" x14ac:dyDescent="0.2">
      <c r="B1964" s="32"/>
      <c r="D1964" s="151" t="s">
        <v>328</v>
      </c>
      <c r="F1964" s="152" t="s">
        <v>2810</v>
      </c>
      <c r="I1964" s="140"/>
      <c r="L1964" s="32"/>
      <c r="M1964" s="141"/>
      <c r="T1964" s="53"/>
      <c r="AT1964" s="17" t="s">
        <v>328</v>
      </c>
      <c r="AU1964" s="17" t="s">
        <v>190</v>
      </c>
    </row>
    <row r="1965" spans="2:65" s="1" customFormat="1" ht="19.5" x14ac:dyDescent="0.2">
      <c r="B1965" s="32"/>
      <c r="D1965" s="138" t="s">
        <v>214</v>
      </c>
      <c r="F1965" s="139" t="s">
        <v>3247</v>
      </c>
      <c r="I1965" s="140"/>
      <c r="L1965" s="32"/>
      <c r="M1965" s="141"/>
      <c r="T1965" s="53"/>
      <c r="AT1965" s="17" t="s">
        <v>214</v>
      </c>
      <c r="AU1965" s="17" t="s">
        <v>190</v>
      </c>
    </row>
    <row r="1966" spans="2:65" s="13" customFormat="1" ht="11.25" x14ac:dyDescent="0.2">
      <c r="B1966" s="159"/>
      <c r="D1966" s="138" t="s">
        <v>330</v>
      </c>
      <c r="E1966" s="160" t="s">
        <v>19</v>
      </c>
      <c r="F1966" s="161" t="s">
        <v>3248</v>
      </c>
      <c r="H1966" s="162">
        <v>15</v>
      </c>
      <c r="I1966" s="163"/>
      <c r="L1966" s="159"/>
      <c r="M1966" s="164"/>
      <c r="T1966" s="165"/>
      <c r="AT1966" s="160" t="s">
        <v>330</v>
      </c>
      <c r="AU1966" s="160" t="s">
        <v>190</v>
      </c>
      <c r="AV1966" s="13" t="s">
        <v>79</v>
      </c>
      <c r="AW1966" s="13" t="s">
        <v>31</v>
      </c>
      <c r="AX1966" s="13" t="s">
        <v>69</v>
      </c>
      <c r="AY1966" s="160" t="s">
        <v>181</v>
      </c>
    </row>
    <row r="1967" spans="2:65" s="14" customFormat="1" ht="11.25" x14ac:dyDescent="0.2">
      <c r="B1967" s="166"/>
      <c r="D1967" s="138" t="s">
        <v>330</v>
      </c>
      <c r="E1967" s="167" t="s">
        <v>19</v>
      </c>
      <c r="F1967" s="168" t="s">
        <v>333</v>
      </c>
      <c r="H1967" s="169">
        <v>15</v>
      </c>
      <c r="I1967" s="170"/>
      <c r="L1967" s="166"/>
      <c r="M1967" s="171"/>
      <c r="T1967" s="172"/>
      <c r="AT1967" s="167" t="s">
        <v>330</v>
      </c>
      <c r="AU1967" s="167" t="s">
        <v>190</v>
      </c>
      <c r="AV1967" s="14" t="s">
        <v>187</v>
      </c>
      <c r="AW1967" s="14" t="s">
        <v>31</v>
      </c>
      <c r="AX1967" s="14" t="s">
        <v>77</v>
      </c>
      <c r="AY1967" s="167" t="s">
        <v>181</v>
      </c>
    </row>
    <row r="1968" spans="2:65" s="10" customFormat="1" ht="22.9" customHeight="1" x14ac:dyDescent="0.2">
      <c r="B1968" s="115"/>
      <c r="D1968" s="116" t="s">
        <v>68</v>
      </c>
      <c r="E1968" s="149" t="s">
        <v>3249</v>
      </c>
      <c r="F1968" s="149" t="s">
        <v>3250</v>
      </c>
      <c r="I1968" s="118"/>
      <c r="J1968" s="150">
        <f>BK1968</f>
        <v>0</v>
      </c>
      <c r="L1968" s="115"/>
      <c r="M1968" s="120"/>
      <c r="P1968" s="121">
        <f>SUM(P1969:P1984)</f>
        <v>0</v>
      </c>
      <c r="R1968" s="121">
        <f>SUM(R1969:R1984)</f>
        <v>0</v>
      </c>
      <c r="T1968" s="122">
        <f>SUM(T1969:T1984)</f>
        <v>0</v>
      </c>
      <c r="AR1968" s="116" t="s">
        <v>79</v>
      </c>
      <c r="AT1968" s="123" t="s">
        <v>68</v>
      </c>
      <c r="AU1968" s="123" t="s">
        <v>77</v>
      </c>
      <c r="AY1968" s="116" t="s">
        <v>181</v>
      </c>
      <c r="BK1968" s="124">
        <f>SUM(BK1969:BK1984)</f>
        <v>0</v>
      </c>
    </row>
    <row r="1969" spans="2:65" s="1" customFormat="1" ht="16.5" customHeight="1" x14ac:dyDescent="0.2">
      <c r="B1969" s="32"/>
      <c r="C1969" s="125" t="s">
        <v>1378</v>
      </c>
      <c r="D1969" s="125" t="s">
        <v>182</v>
      </c>
      <c r="E1969" s="126" t="s">
        <v>3251</v>
      </c>
      <c r="F1969" s="127" t="s">
        <v>3252</v>
      </c>
      <c r="G1969" s="128" t="s">
        <v>510</v>
      </c>
      <c r="H1969" s="129">
        <v>249.97499999999999</v>
      </c>
      <c r="I1969" s="130"/>
      <c r="J1969" s="131">
        <f>ROUND(I1969*H1969,2)</f>
        <v>0</v>
      </c>
      <c r="K1969" s="127" t="s">
        <v>186</v>
      </c>
      <c r="L1969" s="32"/>
      <c r="M1969" s="132" t="s">
        <v>19</v>
      </c>
      <c r="N1969" s="133" t="s">
        <v>40</v>
      </c>
      <c r="P1969" s="134">
        <f>O1969*H1969</f>
        <v>0</v>
      </c>
      <c r="Q1969" s="134">
        <v>0</v>
      </c>
      <c r="R1969" s="134">
        <f>Q1969*H1969</f>
        <v>0</v>
      </c>
      <c r="S1969" s="134">
        <v>0</v>
      </c>
      <c r="T1969" s="135">
        <f>S1969*H1969</f>
        <v>0</v>
      </c>
      <c r="AR1969" s="136" t="s">
        <v>209</v>
      </c>
      <c r="AT1969" s="136" t="s">
        <v>182</v>
      </c>
      <c r="AU1969" s="136" t="s">
        <v>79</v>
      </c>
      <c r="AY1969" s="17" t="s">
        <v>181</v>
      </c>
      <c r="BE1969" s="137">
        <f>IF(N1969="základní",J1969,0)</f>
        <v>0</v>
      </c>
      <c r="BF1969" s="137">
        <f>IF(N1969="snížená",J1969,0)</f>
        <v>0</v>
      </c>
      <c r="BG1969" s="137">
        <f>IF(N1969="zákl. přenesená",J1969,0)</f>
        <v>0</v>
      </c>
      <c r="BH1969" s="137">
        <f>IF(N1969="sníž. přenesená",J1969,0)</f>
        <v>0</v>
      </c>
      <c r="BI1969" s="137">
        <f>IF(N1969="nulová",J1969,0)</f>
        <v>0</v>
      </c>
      <c r="BJ1969" s="17" t="s">
        <v>77</v>
      </c>
      <c r="BK1969" s="137">
        <f>ROUND(I1969*H1969,2)</f>
        <v>0</v>
      </c>
      <c r="BL1969" s="17" t="s">
        <v>209</v>
      </c>
      <c r="BM1969" s="136" t="s">
        <v>3253</v>
      </c>
    </row>
    <row r="1970" spans="2:65" s="1" customFormat="1" ht="29.25" x14ac:dyDescent="0.2">
      <c r="B1970" s="32"/>
      <c r="D1970" s="138" t="s">
        <v>214</v>
      </c>
      <c r="F1970" s="139" t="s">
        <v>3254</v>
      </c>
      <c r="I1970" s="140"/>
      <c r="L1970" s="32"/>
      <c r="M1970" s="141"/>
      <c r="T1970" s="53"/>
      <c r="AT1970" s="17" t="s">
        <v>214</v>
      </c>
      <c r="AU1970" s="17" t="s">
        <v>79</v>
      </c>
    </row>
    <row r="1971" spans="2:65" s="13" customFormat="1" ht="11.25" x14ac:dyDescent="0.2">
      <c r="B1971" s="159"/>
      <c r="D1971" s="138" t="s">
        <v>330</v>
      </c>
      <c r="E1971" s="160" t="s">
        <v>19</v>
      </c>
      <c r="F1971" s="161" t="s">
        <v>3255</v>
      </c>
      <c r="H1971" s="162">
        <v>249.97499999999999</v>
      </c>
      <c r="I1971" s="163"/>
      <c r="L1971" s="159"/>
      <c r="M1971" s="164"/>
      <c r="T1971" s="165"/>
      <c r="AT1971" s="160" t="s">
        <v>330</v>
      </c>
      <c r="AU1971" s="160" t="s">
        <v>79</v>
      </c>
      <c r="AV1971" s="13" t="s">
        <v>79</v>
      </c>
      <c r="AW1971" s="13" t="s">
        <v>31</v>
      </c>
      <c r="AX1971" s="13" t="s">
        <v>69</v>
      </c>
      <c r="AY1971" s="160" t="s">
        <v>181</v>
      </c>
    </row>
    <row r="1972" spans="2:65" s="14" customFormat="1" ht="11.25" x14ac:dyDescent="0.2">
      <c r="B1972" s="166"/>
      <c r="D1972" s="138" t="s">
        <v>330</v>
      </c>
      <c r="E1972" s="167" t="s">
        <v>19</v>
      </c>
      <c r="F1972" s="168" t="s">
        <v>333</v>
      </c>
      <c r="H1972" s="169">
        <v>249.97499999999999</v>
      </c>
      <c r="I1972" s="170"/>
      <c r="L1972" s="166"/>
      <c r="M1972" s="171"/>
      <c r="T1972" s="172"/>
      <c r="AT1972" s="167" t="s">
        <v>330</v>
      </c>
      <c r="AU1972" s="167" t="s">
        <v>79</v>
      </c>
      <c r="AV1972" s="14" t="s">
        <v>187</v>
      </c>
      <c r="AW1972" s="14" t="s">
        <v>31</v>
      </c>
      <c r="AX1972" s="14" t="s">
        <v>77</v>
      </c>
      <c r="AY1972" s="167" t="s">
        <v>181</v>
      </c>
    </row>
    <row r="1973" spans="2:65" s="1" customFormat="1" ht="16.5" customHeight="1" x14ac:dyDescent="0.2">
      <c r="B1973" s="32"/>
      <c r="C1973" s="125" t="s">
        <v>3256</v>
      </c>
      <c r="D1973" s="125" t="s">
        <v>182</v>
      </c>
      <c r="E1973" s="126" t="s">
        <v>3257</v>
      </c>
      <c r="F1973" s="127" t="s">
        <v>3258</v>
      </c>
      <c r="G1973" s="128" t="s">
        <v>510</v>
      </c>
      <c r="H1973" s="129">
        <v>92.444000000000003</v>
      </c>
      <c r="I1973" s="130"/>
      <c r="J1973" s="131">
        <f>ROUND(I1973*H1973,2)</f>
        <v>0</v>
      </c>
      <c r="K1973" s="127" t="s">
        <v>186</v>
      </c>
      <c r="L1973" s="32"/>
      <c r="M1973" s="132" t="s">
        <v>19</v>
      </c>
      <c r="N1973" s="133" t="s">
        <v>40</v>
      </c>
      <c r="P1973" s="134">
        <f>O1973*H1973</f>
        <v>0</v>
      </c>
      <c r="Q1973" s="134">
        <v>0</v>
      </c>
      <c r="R1973" s="134">
        <f>Q1973*H1973</f>
        <v>0</v>
      </c>
      <c r="S1973" s="134">
        <v>0</v>
      </c>
      <c r="T1973" s="135">
        <f>S1973*H1973</f>
        <v>0</v>
      </c>
      <c r="AR1973" s="136" t="s">
        <v>209</v>
      </c>
      <c r="AT1973" s="136" t="s">
        <v>182</v>
      </c>
      <c r="AU1973" s="136" t="s">
        <v>79</v>
      </c>
      <c r="AY1973" s="17" t="s">
        <v>181</v>
      </c>
      <c r="BE1973" s="137">
        <f>IF(N1973="základní",J1973,0)</f>
        <v>0</v>
      </c>
      <c r="BF1973" s="137">
        <f>IF(N1973="snížená",J1973,0)</f>
        <v>0</v>
      </c>
      <c r="BG1973" s="137">
        <f>IF(N1973="zákl. přenesená",J1973,0)</f>
        <v>0</v>
      </c>
      <c r="BH1973" s="137">
        <f>IF(N1973="sníž. přenesená",J1973,0)</f>
        <v>0</v>
      </c>
      <c r="BI1973" s="137">
        <f>IF(N1973="nulová",J1973,0)</f>
        <v>0</v>
      </c>
      <c r="BJ1973" s="17" t="s">
        <v>77</v>
      </c>
      <c r="BK1973" s="137">
        <f>ROUND(I1973*H1973,2)</f>
        <v>0</v>
      </c>
      <c r="BL1973" s="17" t="s">
        <v>209</v>
      </c>
      <c r="BM1973" s="136" t="s">
        <v>3259</v>
      </c>
    </row>
    <row r="1974" spans="2:65" s="1" customFormat="1" ht="29.25" x14ac:dyDescent="0.2">
      <c r="B1974" s="32"/>
      <c r="D1974" s="138" t="s">
        <v>214</v>
      </c>
      <c r="F1974" s="139" t="s">
        <v>3254</v>
      </c>
      <c r="I1974" s="140"/>
      <c r="L1974" s="32"/>
      <c r="M1974" s="141"/>
      <c r="T1974" s="53"/>
      <c r="AT1974" s="17" t="s">
        <v>214</v>
      </c>
      <c r="AU1974" s="17" t="s">
        <v>79</v>
      </c>
    </row>
    <row r="1975" spans="2:65" s="13" customFormat="1" ht="11.25" x14ac:dyDescent="0.2">
      <c r="B1975" s="159"/>
      <c r="D1975" s="138" t="s">
        <v>330</v>
      </c>
      <c r="E1975" s="160" t="s">
        <v>19</v>
      </c>
      <c r="F1975" s="161" t="s">
        <v>3260</v>
      </c>
      <c r="H1975" s="162">
        <v>92.444000000000003</v>
      </c>
      <c r="I1975" s="163"/>
      <c r="L1975" s="159"/>
      <c r="M1975" s="164"/>
      <c r="T1975" s="165"/>
      <c r="AT1975" s="160" t="s">
        <v>330</v>
      </c>
      <c r="AU1975" s="160" t="s">
        <v>79</v>
      </c>
      <c r="AV1975" s="13" t="s">
        <v>79</v>
      </c>
      <c r="AW1975" s="13" t="s">
        <v>31</v>
      </c>
      <c r="AX1975" s="13" t="s">
        <v>69</v>
      </c>
      <c r="AY1975" s="160" t="s">
        <v>181</v>
      </c>
    </row>
    <row r="1976" spans="2:65" s="14" customFormat="1" ht="11.25" x14ac:dyDescent="0.2">
      <c r="B1976" s="166"/>
      <c r="D1976" s="138" t="s">
        <v>330</v>
      </c>
      <c r="E1976" s="167" t="s">
        <v>19</v>
      </c>
      <c r="F1976" s="168" t="s">
        <v>333</v>
      </c>
      <c r="H1976" s="169">
        <v>92.444000000000003</v>
      </c>
      <c r="I1976" s="170"/>
      <c r="L1976" s="166"/>
      <c r="M1976" s="171"/>
      <c r="T1976" s="172"/>
      <c r="AT1976" s="167" t="s">
        <v>330</v>
      </c>
      <c r="AU1976" s="167" t="s">
        <v>79</v>
      </c>
      <c r="AV1976" s="14" t="s">
        <v>187</v>
      </c>
      <c r="AW1976" s="14" t="s">
        <v>31</v>
      </c>
      <c r="AX1976" s="14" t="s">
        <v>77</v>
      </c>
      <c r="AY1976" s="167" t="s">
        <v>181</v>
      </c>
    </row>
    <row r="1977" spans="2:65" s="1" customFormat="1" ht="16.5" customHeight="1" x14ac:dyDescent="0.2">
      <c r="B1977" s="32"/>
      <c r="C1977" s="125" t="s">
        <v>1380</v>
      </c>
      <c r="D1977" s="125" t="s">
        <v>182</v>
      </c>
      <c r="E1977" s="126" t="s">
        <v>3261</v>
      </c>
      <c r="F1977" s="127" t="s">
        <v>3262</v>
      </c>
      <c r="G1977" s="128" t="s">
        <v>2805</v>
      </c>
      <c r="H1977" s="186"/>
      <c r="I1977" s="130"/>
      <c r="J1977" s="131">
        <f>ROUND(I1977*H1977,2)</f>
        <v>0</v>
      </c>
      <c r="K1977" s="127" t="s">
        <v>327</v>
      </c>
      <c r="L1977" s="32"/>
      <c r="M1977" s="132" t="s">
        <v>19</v>
      </c>
      <c r="N1977" s="133" t="s">
        <v>40</v>
      </c>
      <c r="P1977" s="134">
        <f>O1977*H1977</f>
        <v>0</v>
      </c>
      <c r="Q1977" s="134">
        <v>0</v>
      </c>
      <c r="R1977" s="134">
        <f>Q1977*H1977</f>
        <v>0</v>
      </c>
      <c r="S1977" s="134">
        <v>0</v>
      </c>
      <c r="T1977" s="135">
        <f>S1977*H1977</f>
        <v>0</v>
      </c>
      <c r="AR1977" s="136" t="s">
        <v>209</v>
      </c>
      <c r="AT1977" s="136" t="s">
        <v>182</v>
      </c>
      <c r="AU1977" s="136" t="s">
        <v>79</v>
      </c>
      <c r="AY1977" s="17" t="s">
        <v>181</v>
      </c>
      <c r="BE1977" s="137">
        <f>IF(N1977="základní",J1977,0)</f>
        <v>0</v>
      </c>
      <c r="BF1977" s="137">
        <f>IF(N1977="snížená",J1977,0)</f>
        <v>0</v>
      </c>
      <c r="BG1977" s="137">
        <f>IF(N1977="zákl. přenesená",J1977,0)</f>
        <v>0</v>
      </c>
      <c r="BH1977" s="137">
        <f>IF(N1977="sníž. přenesená",J1977,0)</f>
        <v>0</v>
      </c>
      <c r="BI1977" s="137">
        <f>IF(N1977="nulová",J1977,0)</f>
        <v>0</v>
      </c>
      <c r="BJ1977" s="17" t="s">
        <v>77</v>
      </c>
      <c r="BK1977" s="137">
        <f>ROUND(I1977*H1977,2)</f>
        <v>0</v>
      </c>
      <c r="BL1977" s="17" t="s">
        <v>209</v>
      </c>
      <c r="BM1977" s="136" t="s">
        <v>3263</v>
      </c>
    </row>
    <row r="1978" spans="2:65" s="1" customFormat="1" ht="11.25" x14ac:dyDescent="0.2">
      <c r="B1978" s="32"/>
      <c r="D1978" s="151" t="s">
        <v>328</v>
      </c>
      <c r="F1978" s="152" t="s">
        <v>3264</v>
      </c>
      <c r="I1978" s="140"/>
      <c r="L1978" s="32"/>
      <c r="M1978" s="141"/>
      <c r="T1978" s="53"/>
      <c r="AT1978" s="17" t="s">
        <v>328</v>
      </c>
      <c r="AU1978" s="17" t="s">
        <v>79</v>
      </c>
    </row>
    <row r="1979" spans="2:65" s="1" customFormat="1" ht="29.25" x14ac:dyDescent="0.2">
      <c r="B1979" s="32"/>
      <c r="D1979" s="138" t="s">
        <v>214</v>
      </c>
      <c r="F1979" s="139" t="s">
        <v>3265</v>
      </c>
      <c r="I1979" s="140"/>
      <c r="L1979" s="32"/>
      <c r="M1979" s="141"/>
      <c r="T1979" s="53"/>
      <c r="AT1979" s="17" t="s">
        <v>214</v>
      </c>
      <c r="AU1979" s="17" t="s">
        <v>79</v>
      </c>
    </row>
    <row r="1980" spans="2:65" s="1" customFormat="1" ht="16.5" customHeight="1" x14ac:dyDescent="0.2">
      <c r="B1980" s="32"/>
      <c r="C1980" s="125" t="s">
        <v>3266</v>
      </c>
      <c r="D1980" s="125" t="s">
        <v>182</v>
      </c>
      <c r="E1980" s="126" t="s">
        <v>3267</v>
      </c>
      <c r="F1980" s="127" t="s">
        <v>3268</v>
      </c>
      <c r="G1980" s="128" t="s">
        <v>1053</v>
      </c>
      <c r="H1980" s="129">
        <v>15</v>
      </c>
      <c r="I1980" s="130"/>
      <c r="J1980" s="131">
        <f>ROUND(I1980*H1980,2)</f>
        <v>0</v>
      </c>
      <c r="K1980" s="127" t="s">
        <v>327</v>
      </c>
      <c r="L1980" s="32"/>
      <c r="M1980" s="132" t="s">
        <v>19</v>
      </c>
      <c r="N1980" s="133" t="s">
        <v>40</v>
      </c>
      <c r="P1980" s="134">
        <f>O1980*H1980</f>
        <v>0</v>
      </c>
      <c r="Q1980" s="134">
        <v>0</v>
      </c>
      <c r="R1980" s="134">
        <f>Q1980*H1980</f>
        <v>0</v>
      </c>
      <c r="S1980" s="134">
        <v>0</v>
      </c>
      <c r="T1980" s="135">
        <f>S1980*H1980</f>
        <v>0</v>
      </c>
      <c r="AR1980" s="136" t="s">
        <v>209</v>
      </c>
      <c r="AT1980" s="136" t="s">
        <v>182</v>
      </c>
      <c r="AU1980" s="136" t="s">
        <v>79</v>
      </c>
      <c r="AY1980" s="17" t="s">
        <v>181</v>
      </c>
      <c r="BE1980" s="137">
        <f>IF(N1980="základní",J1980,0)</f>
        <v>0</v>
      </c>
      <c r="BF1980" s="137">
        <f>IF(N1980="snížená",J1980,0)</f>
        <v>0</v>
      </c>
      <c r="BG1980" s="137">
        <f>IF(N1980="zákl. přenesená",J1980,0)</f>
        <v>0</v>
      </c>
      <c r="BH1980" s="137">
        <f>IF(N1980="sníž. přenesená",J1980,0)</f>
        <v>0</v>
      </c>
      <c r="BI1980" s="137">
        <f>IF(N1980="nulová",J1980,0)</f>
        <v>0</v>
      </c>
      <c r="BJ1980" s="17" t="s">
        <v>77</v>
      </c>
      <c r="BK1980" s="137">
        <f>ROUND(I1980*H1980,2)</f>
        <v>0</v>
      </c>
      <c r="BL1980" s="17" t="s">
        <v>209</v>
      </c>
      <c r="BM1980" s="136" t="s">
        <v>3269</v>
      </c>
    </row>
    <row r="1981" spans="2:65" s="1" customFormat="1" ht="11.25" x14ac:dyDescent="0.2">
      <c r="B1981" s="32"/>
      <c r="D1981" s="151" t="s">
        <v>328</v>
      </c>
      <c r="F1981" s="152" t="s">
        <v>3270</v>
      </c>
      <c r="I1981" s="140"/>
      <c r="L1981" s="32"/>
      <c r="M1981" s="141"/>
      <c r="T1981" s="53"/>
      <c r="AT1981" s="17" t="s">
        <v>328</v>
      </c>
      <c r="AU1981" s="17" t="s">
        <v>79</v>
      </c>
    </row>
    <row r="1982" spans="2:65" s="1" customFormat="1" ht="19.5" x14ac:dyDescent="0.2">
      <c r="B1982" s="32"/>
      <c r="D1982" s="138" t="s">
        <v>214</v>
      </c>
      <c r="F1982" s="139" t="s">
        <v>3247</v>
      </c>
      <c r="I1982" s="140"/>
      <c r="L1982" s="32"/>
      <c r="M1982" s="141"/>
      <c r="T1982" s="53"/>
      <c r="AT1982" s="17" t="s">
        <v>214</v>
      </c>
      <c r="AU1982" s="17" t="s">
        <v>79</v>
      </c>
    </row>
    <row r="1983" spans="2:65" s="13" customFormat="1" ht="11.25" x14ac:dyDescent="0.2">
      <c r="B1983" s="159"/>
      <c r="D1983" s="138" t="s">
        <v>330</v>
      </c>
      <c r="E1983" s="160" t="s">
        <v>19</v>
      </c>
      <c r="F1983" s="161" t="s">
        <v>3271</v>
      </c>
      <c r="H1983" s="162">
        <v>15</v>
      </c>
      <c r="I1983" s="163"/>
      <c r="L1983" s="159"/>
      <c r="M1983" s="164"/>
      <c r="T1983" s="165"/>
      <c r="AT1983" s="160" t="s">
        <v>330</v>
      </c>
      <c r="AU1983" s="160" t="s">
        <v>79</v>
      </c>
      <c r="AV1983" s="13" t="s">
        <v>79</v>
      </c>
      <c r="AW1983" s="13" t="s">
        <v>31</v>
      </c>
      <c r="AX1983" s="13" t="s">
        <v>69</v>
      </c>
      <c r="AY1983" s="160" t="s">
        <v>181</v>
      </c>
    </row>
    <row r="1984" spans="2:65" s="14" customFormat="1" ht="11.25" x14ac:dyDescent="0.2">
      <c r="B1984" s="166"/>
      <c r="D1984" s="138" t="s">
        <v>330</v>
      </c>
      <c r="E1984" s="167" t="s">
        <v>19</v>
      </c>
      <c r="F1984" s="168" t="s">
        <v>333</v>
      </c>
      <c r="H1984" s="169">
        <v>15</v>
      </c>
      <c r="I1984" s="170"/>
      <c r="L1984" s="166"/>
      <c r="M1984" s="171"/>
      <c r="T1984" s="172"/>
      <c r="AT1984" s="167" t="s">
        <v>330</v>
      </c>
      <c r="AU1984" s="167" t="s">
        <v>79</v>
      </c>
      <c r="AV1984" s="14" t="s">
        <v>187</v>
      </c>
      <c r="AW1984" s="14" t="s">
        <v>31</v>
      </c>
      <c r="AX1984" s="14" t="s">
        <v>77</v>
      </c>
      <c r="AY1984" s="167" t="s">
        <v>181</v>
      </c>
    </row>
    <row r="1985" spans="2:65" s="10" customFormat="1" ht="22.9" customHeight="1" x14ac:dyDescent="0.2">
      <c r="B1985" s="115"/>
      <c r="D1985" s="116" t="s">
        <v>68</v>
      </c>
      <c r="E1985" s="149" t="s">
        <v>1493</v>
      </c>
      <c r="F1985" s="149" t="s">
        <v>1494</v>
      </c>
      <c r="I1985" s="118"/>
      <c r="J1985" s="150">
        <f>BK1985</f>
        <v>0</v>
      </c>
      <c r="L1985" s="115"/>
      <c r="M1985" s="120"/>
      <c r="P1985" s="121">
        <f>SUM(P1986:P2259)</f>
        <v>0</v>
      </c>
      <c r="R1985" s="121">
        <f>SUM(R1986:R2259)</f>
        <v>0.67691299999999999</v>
      </c>
      <c r="T1985" s="122">
        <f>SUM(T1986:T2259)</f>
        <v>0.93558999999999992</v>
      </c>
      <c r="AR1985" s="116" t="s">
        <v>79</v>
      </c>
      <c r="AT1985" s="123" t="s">
        <v>68</v>
      </c>
      <c r="AU1985" s="123" t="s">
        <v>77</v>
      </c>
      <c r="AY1985" s="116" t="s">
        <v>181</v>
      </c>
      <c r="BK1985" s="124">
        <f>SUM(BK1986:BK2259)</f>
        <v>0</v>
      </c>
    </row>
    <row r="1986" spans="2:65" s="1" customFormat="1" ht="24.2" customHeight="1" x14ac:dyDescent="0.2">
      <c r="B1986" s="32"/>
      <c r="C1986" s="125" t="s">
        <v>1388</v>
      </c>
      <c r="D1986" s="125" t="s">
        <v>182</v>
      </c>
      <c r="E1986" s="126" t="s">
        <v>3272</v>
      </c>
      <c r="F1986" s="127" t="s">
        <v>3273</v>
      </c>
      <c r="G1986" s="128" t="s">
        <v>510</v>
      </c>
      <c r="H1986" s="129">
        <v>53.171999999999997</v>
      </c>
      <c r="I1986" s="130"/>
      <c r="J1986" s="131">
        <f>ROUND(I1986*H1986,2)</f>
        <v>0</v>
      </c>
      <c r="K1986" s="127" t="s">
        <v>327</v>
      </c>
      <c r="L1986" s="32"/>
      <c r="M1986" s="132" t="s">
        <v>19</v>
      </c>
      <c r="N1986" s="133" t="s">
        <v>40</v>
      </c>
      <c r="P1986" s="134">
        <f>O1986*H1986</f>
        <v>0</v>
      </c>
      <c r="Q1986" s="134">
        <v>0</v>
      </c>
      <c r="R1986" s="134">
        <f>Q1986*H1986</f>
        <v>0</v>
      </c>
      <c r="S1986" s="134">
        <v>0</v>
      </c>
      <c r="T1986" s="135">
        <f>S1986*H1986</f>
        <v>0</v>
      </c>
      <c r="AR1986" s="136" t="s">
        <v>209</v>
      </c>
      <c r="AT1986" s="136" t="s">
        <v>182</v>
      </c>
      <c r="AU1986" s="136" t="s">
        <v>79</v>
      </c>
      <c r="AY1986" s="17" t="s">
        <v>181</v>
      </c>
      <c r="BE1986" s="137">
        <f>IF(N1986="základní",J1986,0)</f>
        <v>0</v>
      </c>
      <c r="BF1986" s="137">
        <f>IF(N1986="snížená",J1986,0)</f>
        <v>0</v>
      </c>
      <c r="BG1986" s="137">
        <f>IF(N1986="zákl. přenesená",J1986,0)</f>
        <v>0</v>
      </c>
      <c r="BH1986" s="137">
        <f>IF(N1986="sníž. přenesená",J1986,0)</f>
        <v>0</v>
      </c>
      <c r="BI1986" s="137">
        <f>IF(N1986="nulová",J1986,0)</f>
        <v>0</v>
      </c>
      <c r="BJ1986" s="17" t="s">
        <v>77</v>
      </c>
      <c r="BK1986" s="137">
        <f>ROUND(I1986*H1986,2)</f>
        <v>0</v>
      </c>
      <c r="BL1986" s="17" t="s">
        <v>209</v>
      </c>
      <c r="BM1986" s="136" t="s">
        <v>3274</v>
      </c>
    </row>
    <row r="1987" spans="2:65" s="1" customFormat="1" ht="11.25" x14ac:dyDescent="0.2">
      <c r="B1987" s="32"/>
      <c r="D1987" s="151" t="s">
        <v>328</v>
      </c>
      <c r="F1987" s="152" t="s">
        <v>3275</v>
      </c>
      <c r="I1987" s="140"/>
      <c r="L1987" s="32"/>
      <c r="M1987" s="141"/>
      <c r="T1987" s="53"/>
      <c r="AT1987" s="17" t="s">
        <v>328</v>
      </c>
      <c r="AU1987" s="17" t="s">
        <v>79</v>
      </c>
    </row>
    <row r="1988" spans="2:65" s="1" customFormat="1" ht="29.25" x14ac:dyDescent="0.2">
      <c r="B1988" s="32"/>
      <c r="D1988" s="138" t="s">
        <v>214</v>
      </c>
      <c r="F1988" s="139" t="s">
        <v>3276</v>
      </c>
      <c r="I1988" s="140"/>
      <c r="L1988" s="32"/>
      <c r="M1988" s="141"/>
      <c r="T1988" s="53"/>
      <c r="AT1988" s="17" t="s">
        <v>214</v>
      </c>
      <c r="AU1988" s="17" t="s">
        <v>79</v>
      </c>
    </row>
    <row r="1989" spans="2:65" s="12" customFormat="1" ht="11.25" x14ac:dyDescent="0.2">
      <c r="B1989" s="153"/>
      <c r="D1989" s="138" t="s">
        <v>330</v>
      </c>
      <c r="E1989" s="154" t="s">
        <v>19</v>
      </c>
      <c r="F1989" s="155" t="s">
        <v>3277</v>
      </c>
      <c r="H1989" s="154" t="s">
        <v>19</v>
      </c>
      <c r="I1989" s="156"/>
      <c r="L1989" s="153"/>
      <c r="M1989" s="157"/>
      <c r="T1989" s="158"/>
      <c r="AT1989" s="154" t="s">
        <v>330</v>
      </c>
      <c r="AU1989" s="154" t="s">
        <v>79</v>
      </c>
      <c r="AV1989" s="12" t="s">
        <v>77</v>
      </c>
      <c r="AW1989" s="12" t="s">
        <v>31</v>
      </c>
      <c r="AX1989" s="12" t="s">
        <v>69</v>
      </c>
      <c r="AY1989" s="154" t="s">
        <v>181</v>
      </c>
    </row>
    <row r="1990" spans="2:65" s="12" customFormat="1" ht="11.25" x14ac:dyDescent="0.2">
      <c r="B1990" s="153"/>
      <c r="D1990" s="138" t="s">
        <v>330</v>
      </c>
      <c r="E1990" s="154" t="s">
        <v>19</v>
      </c>
      <c r="F1990" s="155" t="s">
        <v>3278</v>
      </c>
      <c r="H1990" s="154" t="s">
        <v>19</v>
      </c>
      <c r="I1990" s="156"/>
      <c r="L1990" s="153"/>
      <c r="M1990" s="157"/>
      <c r="T1990" s="158"/>
      <c r="AT1990" s="154" t="s">
        <v>330</v>
      </c>
      <c r="AU1990" s="154" t="s">
        <v>79</v>
      </c>
      <c r="AV1990" s="12" t="s">
        <v>77</v>
      </c>
      <c r="AW1990" s="12" t="s">
        <v>31</v>
      </c>
      <c r="AX1990" s="12" t="s">
        <v>69</v>
      </c>
      <c r="AY1990" s="154" t="s">
        <v>181</v>
      </c>
    </row>
    <row r="1991" spans="2:65" s="12" customFormat="1" ht="11.25" x14ac:dyDescent="0.2">
      <c r="B1991" s="153"/>
      <c r="D1991" s="138" t="s">
        <v>330</v>
      </c>
      <c r="E1991" s="154" t="s">
        <v>19</v>
      </c>
      <c r="F1991" s="155" t="s">
        <v>3279</v>
      </c>
      <c r="H1991" s="154" t="s">
        <v>19</v>
      </c>
      <c r="I1991" s="156"/>
      <c r="L1991" s="153"/>
      <c r="M1991" s="157"/>
      <c r="T1991" s="158"/>
      <c r="AT1991" s="154" t="s">
        <v>330</v>
      </c>
      <c r="AU1991" s="154" t="s">
        <v>79</v>
      </c>
      <c r="AV1991" s="12" t="s">
        <v>77</v>
      </c>
      <c r="AW1991" s="12" t="s">
        <v>31</v>
      </c>
      <c r="AX1991" s="12" t="s">
        <v>69</v>
      </c>
      <c r="AY1991" s="154" t="s">
        <v>181</v>
      </c>
    </row>
    <row r="1992" spans="2:65" s="13" customFormat="1" ht="11.25" x14ac:dyDescent="0.2">
      <c r="B1992" s="159"/>
      <c r="D1992" s="138" t="s">
        <v>330</v>
      </c>
      <c r="E1992" s="160" t="s">
        <v>19</v>
      </c>
      <c r="F1992" s="161" t="s">
        <v>3280</v>
      </c>
      <c r="H1992" s="162">
        <v>30.166499999999999</v>
      </c>
      <c r="I1992" s="163"/>
      <c r="L1992" s="159"/>
      <c r="M1992" s="164"/>
      <c r="T1992" s="165"/>
      <c r="AT1992" s="160" t="s">
        <v>330</v>
      </c>
      <c r="AU1992" s="160" t="s">
        <v>79</v>
      </c>
      <c r="AV1992" s="13" t="s">
        <v>79</v>
      </c>
      <c r="AW1992" s="13" t="s">
        <v>31</v>
      </c>
      <c r="AX1992" s="13" t="s">
        <v>69</v>
      </c>
      <c r="AY1992" s="160" t="s">
        <v>181</v>
      </c>
    </row>
    <row r="1993" spans="2:65" s="13" customFormat="1" ht="11.25" x14ac:dyDescent="0.2">
      <c r="B1993" s="159"/>
      <c r="D1993" s="138" t="s">
        <v>330</v>
      </c>
      <c r="E1993" s="160" t="s">
        <v>19</v>
      </c>
      <c r="F1993" s="161" t="s">
        <v>3281</v>
      </c>
      <c r="H1993" s="162">
        <v>23.005500000000001</v>
      </c>
      <c r="I1993" s="163"/>
      <c r="L1993" s="159"/>
      <c r="M1993" s="164"/>
      <c r="T1993" s="165"/>
      <c r="AT1993" s="160" t="s">
        <v>330</v>
      </c>
      <c r="AU1993" s="160" t="s">
        <v>79</v>
      </c>
      <c r="AV1993" s="13" t="s">
        <v>79</v>
      </c>
      <c r="AW1993" s="13" t="s">
        <v>31</v>
      </c>
      <c r="AX1993" s="13" t="s">
        <v>69</v>
      </c>
      <c r="AY1993" s="160" t="s">
        <v>181</v>
      </c>
    </row>
    <row r="1994" spans="2:65" s="12" customFormat="1" ht="11.25" x14ac:dyDescent="0.2">
      <c r="B1994" s="153"/>
      <c r="D1994" s="138" t="s">
        <v>330</v>
      </c>
      <c r="E1994" s="154" t="s">
        <v>19</v>
      </c>
      <c r="F1994" s="155" t="s">
        <v>3282</v>
      </c>
      <c r="H1994" s="154" t="s">
        <v>19</v>
      </c>
      <c r="I1994" s="156"/>
      <c r="L1994" s="153"/>
      <c r="M1994" s="157"/>
      <c r="T1994" s="158"/>
      <c r="AT1994" s="154" t="s">
        <v>330</v>
      </c>
      <c r="AU1994" s="154" t="s">
        <v>79</v>
      </c>
      <c r="AV1994" s="12" t="s">
        <v>77</v>
      </c>
      <c r="AW1994" s="12" t="s">
        <v>31</v>
      </c>
      <c r="AX1994" s="12" t="s">
        <v>69</v>
      </c>
      <c r="AY1994" s="154" t="s">
        <v>181</v>
      </c>
    </row>
    <row r="1995" spans="2:65" s="14" customFormat="1" ht="11.25" x14ac:dyDescent="0.2">
      <c r="B1995" s="166"/>
      <c r="D1995" s="138" t="s">
        <v>330</v>
      </c>
      <c r="E1995" s="167" t="s">
        <v>19</v>
      </c>
      <c r="F1995" s="168" t="s">
        <v>333</v>
      </c>
      <c r="H1995" s="169">
        <v>53.171999999999997</v>
      </c>
      <c r="I1995" s="170"/>
      <c r="L1995" s="166"/>
      <c r="M1995" s="171"/>
      <c r="T1995" s="172"/>
      <c r="AT1995" s="167" t="s">
        <v>330</v>
      </c>
      <c r="AU1995" s="167" t="s">
        <v>79</v>
      </c>
      <c r="AV1995" s="14" t="s">
        <v>187</v>
      </c>
      <c r="AW1995" s="14" t="s">
        <v>31</v>
      </c>
      <c r="AX1995" s="14" t="s">
        <v>77</v>
      </c>
      <c r="AY1995" s="167" t="s">
        <v>181</v>
      </c>
    </row>
    <row r="1996" spans="2:65" s="1" customFormat="1" ht="24.2" customHeight="1" x14ac:dyDescent="0.2">
      <c r="B1996" s="32"/>
      <c r="C1996" s="125" t="s">
        <v>3283</v>
      </c>
      <c r="D1996" s="125" t="s">
        <v>182</v>
      </c>
      <c r="E1996" s="126" t="s">
        <v>3284</v>
      </c>
      <c r="F1996" s="127" t="s">
        <v>3285</v>
      </c>
      <c r="G1996" s="128" t="s">
        <v>510</v>
      </c>
      <c r="H1996" s="129">
        <v>344.75700000000001</v>
      </c>
      <c r="I1996" s="130"/>
      <c r="J1996" s="131">
        <f>ROUND(I1996*H1996,2)</f>
        <v>0</v>
      </c>
      <c r="K1996" s="127" t="s">
        <v>327</v>
      </c>
      <c r="L1996" s="32"/>
      <c r="M1996" s="132" t="s">
        <v>19</v>
      </c>
      <c r="N1996" s="133" t="s">
        <v>40</v>
      </c>
      <c r="P1996" s="134">
        <f>O1996*H1996</f>
        <v>0</v>
      </c>
      <c r="Q1996" s="134">
        <v>0</v>
      </c>
      <c r="R1996" s="134">
        <f>Q1996*H1996</f>
        <v>0</v>
      </c>
      <c r="S1996" s="134">
        <v>0</v>
      </c>
      <c r="T1996" s="135">
        <f>S1996*H1996</f>
        <v>0</v>
      </c>
      <c r="AR1996" s="136" t="s">
        <v>209</v>
      </c>
      <c r="AT1996" s="136" t="s">
        <v>182</v>
      </c>
      <c r="AU1996" s="136" t="s">
        <v>79</v>
      </c>
      <c r="AY1996" s="17" t="s">
        <v>181</v>
      </c>
      <c r="BE1996" s="137">
        <f>IF(N1996="základní",J1996,0)</f>
        <v>0</v>
      </c>
      <c r="BF1996" s="137">
        <f>IF(N1996="snížená",J1996,0)</f>
        <v>0</v>
      </c>
      <c r="BG1996" s="137">
        <f>IF(N1996="zákl. přenesená",J1996,0)</f>
        <v>0</v>
      </c>
      <c r="BH1996" s="137">
        <f>IF(N1996="sníž. přenesená",J1996,0)</f>
        <v>0</v>
      </c>
      <c r="BI1996" s="137">
        <f>IF(N1996="nulová",J1996,0)</f>
        <v>0</v>
      </c>
      <c r="BJ1996" s="17" t="s">
        <v>77</v>
      </c>
      <c r="BK1996" s="137">
        <f>ROUND(I1996*H1996,2)</f>
        <v>0</v>
      </c>
      <c r="BL1996" s="17" t="s">
        <v>209</v>
      </c>
      <c r="BM1996" s="136" t="s">
        <v>3286</v>
      </c>
    </row>
    <row r="1997" spans="2:65" s="1" customFormat="1" ht="11.25" x14ac:dyDescent="0.2">
      <c r="B1997" s="32"/>
      <c r="D1997" s="151" t="s">
        <v>328</v>
      </c>
      <c r="F1997" s="152" t="s">
        <v>3287</v>
      </c>
      <c r="I1997" s="140"/>
      <c r="L1997" s="32"/>
      <c r="M1997" s="141"/>
      <c r="T1997" s="53"/>
      <c r="AT1997" s="17" t="s">
        <v>328</v>
      </c>
      <c r="AU1997" s="17" t="s">
        <v>79</v>
      </c>
    </row>
    <row r="1998" spans="2:65" s="1" customFormat="1" ht="39" x14ac:dyDescent="0.2">
      <c r="B1998" s="32"/>
      <c r="D1998" s="138" t="s">
        <v>214</v>
      </c>
      <c r="F1998" s="139" t="s">
        <v>3288</v>
      </c>
      <c r="I1998" s="140"/>
      <c r="L1998" s="32"/>
      <c r="M1998" s="141"/>
      <c r="T1998" s="53"/>
      <c r="AT1998" s="17" t="s">
        <v>214</v>
      </c>
      <c r="AU1998" s="17" t="s">
        <v>79</v>
      </c>
    </row>
    <row r="1999" spans="2:65" s="12" customFormat="1" ht="11.25" x14ac:dyDescent="0.2">
      <c r="B1999" s="153"/>
      <c r="D1999" s="138" t="s">
        <v>330</v>
      </c>
      <c r="E1999" s="154" t="s">
        <v>19</v>
      </c>
      <c r="F1999" s="155" t="s">
        <v>3277</v>
      </c>
      <c r="H1999" s="154" t="s">
        <v>19</v>
      </c>
      <c r="I1999" s="156"/>
      <c r="L1999" s="153"/>
      <c r="M1999" s="157"/>
      <c r="T1999" s="158"/>
      <c r="AT1999" s="154" t="s">
        <v>330</v>
      </c>
      <c r="AU1999" s="154" t="s">
        <v>79</v>
      </c>
      <c r="AV1999" s="12" t="s">
        <v>77</v>
      </c>
      <c r="AW1999" s="12" t="s">
        <v>31</v>
      </c>
      <c r="AX1999" s="12" t="s">
        <v>69</v>
      </c>
      <c r="AY1999" s="154" t="s">
        <v>181</v>
      </c>
    </row>
    <row r="2000" spans="2:65" s="12" customFormat="1" ht="11.25" x14ac:dyDescent="0.2">
      <c r="B2000" s="153"/>
      <c r="D2000" s="138" t="s">
        <v>330</v>
      </c>
      <c r="E2000" s="154" t="s">
        <v>19</v>
      </c>
      <c r="F2000" s="155" t="s">
        <v>3278</v>
      </c>
      <c r="H2000" s="154" t="s">
        <v>19</v>
      </c>
      <c r="I2000" s="156"/>
      <c r="L2000" s="153"/>
      <c r="M2000" s="157"/>
      <c r="T2000" s="158"/>
      <c r="AT2000" s="154" t="s">
        <v>330</v>
      </c>
      <c r="AU2000" s="154" t="s">
        <v>79</v>
      </c>
      <c r="AV2000" s="12" t="s">
        <v>77</v>
      </c>
      <c r="AW2000" s="12" t="s">
        <v>31</v>
      </c>
      <c r="AX2000" s="12" t="s">
        <v>69</v>
      </c>
      <c r="AY2000" s="154" t="s">
        <v>181</v>
      </c>
    </row>
    <row r="2001" spans="2:65" s="12" customFormat="1" ht="11.25" x14ac:dyDescent="0.2">
      <c r="B2001" s="153"/>
      <c r="D2001" s="138" t="s">
        <v>330</v>
      </c>
      <c r="E2001" s="154" t="s">
        <v>19</v>
      </c>
      <c r="F2001" s="155" t="s">
        <v>3279</v>
      </c>
      <c r="H2001" s="154" t="s">
        <v>19</v>
      </c>
      <c r="I2001" s="156"/>
      <c r="L2001" s="153"/>
      <c r="M2001" s="157"/>
      <c r="T2001" s="158"/>
      <c r="AT2001" s="154" t="s">
        <v>330</v>
      </c>
      <c r="AU2001" s="154" t="s">
        <v>79</v>
      </c>
      <c r="AV2001" s="12" t="s">
        <v>77</v>
      </c>
      <c r="AW2001" s="12" t="s">
        <v>31</v>
      </c>
      <c r="AX2001" s="12" t="s">
        <v>69</v>
      </c>
      <c r="AY2001" s="154" t="s">
        <v>181</v>
      </c>
    </row>
    <row r="2002" spans="2:65" s="13" customFormat="1" ht="11.25" x14ac:dyDescent="0.2">
      <c r="B2002" s="159"/>
      <c r="D2002" s="138" t="s">
        <v>330</v>
      </c>
      <c r="E2002" s="160" t="s">
        <v>19</v>
      </c>
      <c r="F2002" s="161" t="s">
        <v>3289</v>
      </c>
      <c r="H2002" s="162">
        <v>146.13059999999999</v>
      </c>
      <c r="I2002" s="163"/>
      <c r="L2002" s="159"/>
      <c r="M2002" s="164"/>
      <c r="T2002" s="165"/>
      <c r="AT2002" s="160" t="s">
        <v>330</v>
      </c>
      <c r="AU2002" s="160" t="s">
        <v>79</v>
      </c>
      <c r="AV2002" s="13" t="s">
        <v>79</v>
      </c>
      <c r="AW2002" s="13" t="s">
        <v>31</v>
      </c>
      <c r="AX2002" s="13" t="s">
        <v>69</v>
      </c>
      <c r="AY2002" s="160" t="s">
        <v>181</v>
      </c>
    </row>
    <row r="2003" spans="2:65" s="13" customFormat="1" ht="11.25" x14ac:dyDescent="0.2">
      <c r="B2003" s="159"/>
      <c r="D2003" s="138" t="s">
        <v>330</v>
      </c>
      <c r="E2003" s="160" t="s">
        <v>19</v>
      </c>
      <c r="F2003" s="161" t="s">
        <v>3290</v>
      </c>
      <c r="H2003" s="162">
        <v>198.62639999999999</v>
      </c>
      <c r="I2003" s="163"/>
      <c r="L2003" s="159"/>
      <c r="M2003" s="164"/>
      <c r="T2003" s="165"/>
      <c r="AT2003" s="160" t="s">
        <v>330</v>
      </c>
      <c r="AU2003" s="160" t="s">
        <v>79</v>
      </c>
      <c r="AV2003" s="13" t="s">
        <v>79</v>
      </c>
      <c r="AW2003" s="13" t="s">
        <v>31</v>
      </c>
      <c r="AX2003" s="13" t="s">
        <v>69</v>
      </c>
      <c r="AY2003" s="160" t="s">
        <v>181</v>
      </c>
    </row>
    <row r="2004" spans="2:65" s="14" customFormat="1" ht="11.25" x14ac:dyDescent="0.2">
      <c r="B2004" s="166"/>
      <c r="D2004" s="138" t="s">
        <v>330</v>
      </c>
      <c r="E2004" s="167" t="s">
        <v>19</v>
      </c>
      <c r="F2004" s="168" t="s">
        <v>333</v>
      </c>
      <c r="H2004" s="169">
        <v>344.75700000000001</v>
      </c>
      <c r="I2004" s="170"/>
      <c r="L2004" s="166"/>
      <c r="M2004" s="171"/>
      <c r="T2004" s="172"/>
      <c r="AT2004" s="167" t="s">
        <v>330</v>
      </c>
      <c r="AU2004" s="167" t="s">
        <v>79</v>
      </c>
      <c r="AV2004" s="14" t="s">
        <v>187</v>
      </c>
      <c r="AW2004" s="14" t="s">
        <v>31</v>
      </c>
      <c r="AX2004" s="14" t="s">
        <v>77</v>
      </c>
      <c r="AY2004" s="167" t="s">
        <v>181</v>
      </c>
    </row>
    <row r="2005" spans="2:65" s="1" customFormat="1" ht="24.2" customHeight="1" x14ac:dyDescent="0.2">
      <c r="B2005" s="32"/>
      <c r="C2005" s="125" t="s">
        <v>1394</v>
      </c>
      <c r="D2005" s="125" t="s">
        <v>182</v>
      </c>
      <c r="E2005" s="126" t="s">
        <v>3291</v>
      </c>
      <c r="F2005" s="127" t="s">
        <v>3292</v>
      </c>
      <c r="G2005" s="128" t="s">
        <v>510</v>
      </c>
      <c r="H2005" s="129">
        <v>217.36785</v>
      </c>
      <c r="I2005" s="130"/>
      <c r="J2005" s="131">
        <f>ROUND(I2005*H2005,2)</f>
        <v>0</v>
      </c>
      <c r="K2005" s="127" t="s">
        <v>327</v>
      </c>
      <c r="L2005" s="32"/>
      <c r="M2005" s="132" t="s">
        <v>19</v>
      </c>
      <c r="N2005" s="133" t="s">
        <v>40</v>
      </c>
      <c r="P2005" s="134">
        <f>O2005*H2005</f>
        <v>0</v>
      </c>
      <c r="Q2005" s="134">
        <v>0</v>
      </c>
      <c r="R2005" s="134">
        <f>Q2005*H2005</f>
        <v>0</v>
      </c>
      <c r="S2005" s="134">
        <v>0</v>
      </c>
      <c r="T2005" s="135">
        <f>S2005*H2005</f>
        <v>0</v>
      </c>
      <c r="AR2005" s="136" t="s">
        <v>209</v>
      </c>
      <c r="AT2005" s="136" t="s">
        <v>182</v>
      </c>
      <c r="AU2005" s="136" t="s">
        <v>79</v>
      </c>
      <c r="AY2005" s="17" t="s">
        <v>181</v>
      </c>
      <c r="BE2005" s="137">
        <f>IF(N2005="základní",J2005,0)</f>
        <v>0</v>
      </c>
      <c r="BF2005" s="137">
        <f>IF(N2005="snížená",J2005,0)</f>
        <v>0</v>
      </c>
      <c r="BG2005" s="137">
        <f>IF(N2005="zákl. přenesená",J2005,0)</f>
        <v>0</v>
      </c>
      <c r="BH2005" s="137">
        <f>IF(N2005="sníž. přenesená",J2005,0)</f>
        <v>0</v>
      </c>
      <c r="BI2005" s="137">
        <f>IF(N2005="nulová",J2005,0)</f>
        <v>0</v>
      </c>
      <c r="BJ2005" s="17" t="s">
        <v>77</v>
      </c>
      <c r="BK2005" s="137">
        <f>ROUND(I2005*H2005,2)</f>
        <v>0</v>
      </c>
      <c r="BL2005" s="17" t="s">
        <v>209</v>
      </c>
      <c r="BM2005" s="136" t="s">
        <v>3293</v>
      </c>
    </row>
    <row r="2006" spans="2:65" s="1" customFormat="1" ht="11.25" x14ac:dyDescent="0.2">
      <c r="B2006" s="32"/>
      <c r="D2006" s="151" t="s">
        <v>328</v>
      </c>
      <c r="F2006" s="152" t="s">
        <v>3294</v>
      </c>
      <c r="I2006" s="140"/>
      <c r="L2006" s="32"/>
      <c r="M2006" s="141"/>
      <c r="T2006" s="53"/>
      <c r="AT2006" s="17" t="s">
        <v>328</v>
      </c>
      <c r="AU2006" s="17" t="s">
        <v>79</v>
      </c>
    </row>
    <row r="2007" spans="2:65" s="1" customFormat="1" ht="39" x14ac:dyDescent="0.2">
      <c r="B2007" s="32"/>
      <c r="D2007" s="138" t="s">
        <v>214</v>
      </c>
      <c r="F2007" s="139" t="s">
        <v>3288</v>
      </c>
      <c r="I2007" s="140"/>
      <c r="L2007" s="32"/>
      <c r="M2007" s="141"/>
      <c r="T2007" s="53"/>
      <c r="AT2007" s="17" t="s">
        <v>214</v>
      </c>
      <c r="AU2007" s="17" t="s">
        <v>79</v>
      </c>
    </row>
    <row r="2008" spans="2:65" s="12" customFormat="1" ht="11.25" x14ac:dyDescent="0.2">
      <c r="B2008" s="153"/>
      <c r="D2008" s="138" t="s">
        <v>330</v>
      </c>
      <c r="E2008" s="154" t="s">
        <v>19</v>
      </c>
      <c r="F2008" s="155" t="s">
        <v>3277</v>
      </c>
      <c r="H2008" s="154" t="s">
        <v>19</v>
      </c>
      <c r="I2008" s="156"/>
      <c r="L2008" s="153"/>
      <c r="M2008" s="157"/>
      <c r="T2008" s="158"/>
      <c r="AT2008" s="154" t="s">
        <v>330</v>
      </c>
      <c r="AU2008" s="154" t="s">
        <v>79</v>
      </c>
      <c r="AV2008" s="12" t="s">
        <v>77</v>
      </c>
      <c r="AW2008" s="12" t="s">
        <v>31</v>
      </c>
      <c r="AX2008" s="12" t="s">
        <v>69</v>
      </c>
      <c r="AY2008" s="154" t="s">
        <v>181</v>
      </c>
    </row>
    <row r="2009" spans="2:65" s="12" customFormat="1" ht="11.25" x14ac:dyDescent="0.2">
      <c r="B2009" s="153"/>
      <c r="D2009" s="138" t="s">
        <v>330</v>
      </c>
      <c r="E2009" s="154" t="s">
        <v>19</v>
      </c>
      <c r="F2009" s="155" t="s">
        <v>3278</v>
      </c>
      <c r="H2009" s="154" t="s">
        <v>19</v>
      </c>
      <c r="I2009" s="156"/>
      <c r="L2009" s="153"/>
      <c r="M2009" s="157"/>
      <c r="T2009" s="158"/>
      <c r="AT2009" s="154" t="s">
        <v>330</v>
      </c>
      <c r="AU2009" s="154" t="s">
        <v>79</v>
      </c>
      <c r="AV2009" s="12" t="s">
        <v>77</v>
      </c>
      <c r="AW2009" s="12" t="s">
        <v>31</v>
      </c>
      <c r="AX2009" s="12" t="s">
        <v>69</v>
      </c>
      <c r="AY2009" s="154" t="s">
        <v>181</v>
      </c>
    </row>
    <row r="2010" spans="2:65" s="12" customFormat="1" ht="11.25" x14ac:dyDescent="0.2">
      <c r="B2010" s="153"/>
      <c r="D2010" s="138" t="s">
        <v>330</v>
      </c>
      <c r="E2010" s="154" t="s">
        <v>19</v>
      </c>
      <c r="F2010" s="155" t="s">
        <v>3279</v>
      </c>
      <c r="H2010" s="154" t="s">
        <v>19</v>
      </c>
      <c r="I2010" s="156"/>
      <c r="L2010" s="153"/>
      <c r="M2010" s="157"/>
      <c r="T2010" s="158"/>
      <c r="AT2010" s="154" t="s">
        <v>330</v>
      </c>
      <c r="AU2010" s="154" t="s">
        <v>79</v>
      </c>
      <c r="AV2010" s="12" t="s">
        <v>77</v>
      </c>
      <c r="AW2010" s="12" t="s">
        <v>31</v>
      </c>
      <c r="AX2010" s="12" t="s">
        <v>69</v>
      </c>
      <c r="AY2010" s="154" t="s">
        <v>181</v>
      </c>
    </row>
    <row r="2011" spans="2:65" s="13" customFormat="1" ht="11.25" x14ac:dyDescent="0.2">
      <c r="B2011" s="159"/>
      <c r="D2011" s="138" t="s">
        <v>330</v>
      </c>
      <c r="E2011" s="160" t="s">
        <v>19</v>
      </c>
      <c r="F2011" s="161" t="s">
        <v>3295</v>
      </c>
      <c r="H2011" s="162">
        <v>133.73849999999999</v>
      </c>
      <c r="I2011" s="163"/>
      <c r="L2011" s="159"/>
      <c r="M2011" s="164"/>
      <c r="T2011" s="165"/>
      <c r="AT2011" s="160" t="s">
        <v>330</v>
      </c>
      <c r="AU2011" s="160" t="s">
        <v>79</v>
      </c>
      <c r="AV2011" s="13" t="s">
        <v>79</v>
      </c>
      <c r="AW2011" s="13" t="s">
        <v>31</v>
      </c>
      <c r="AX2011" s="13" t="s">
        <v>69</v>
      </c>
      <c r="AY2011" s="160" t="s">
        <v>181</v>
      </c>
    </row>
    <row r="2012" spans="2:65" s="13" customFormat="1" ht="11.25" x14ac:dyDescent="0.2">
      <c r="B2012" s="159"/>
      <c r="D2012" s="138" t="s">
        <v>330</v>
      </c>
      <c r="E2012" s="160" t="s">
        <v>19</v>
      </c>
      <c r="F2012" s="161" t="s">
        <v>3296</v>
      </c>
      <c r="H2012" s="162">
        <v>83.629350000000002</v>
      </c>
      <c r="I2012" s="163"/>
      <c r="L2012" s="159"/>
      <c r="M2012" s="164"/>
      <c r="T2012" s="165"/>
      <c r="AT2012" s="160" t="s">
        <v>330</v>
      </c>
      <c r="AU2012" s="160" t="s">
        <v>79</v>
      </c>
      <c r="AV2012" s="13" t="s">
        <v>79</v>
      </c>
      <c r="AW2012" s="13" t="s">
        <v>31</v>
      </c>
      <c r="AX2012" s="13" t="s">
        <v>69</v>
      </c>
      <c r="AY2012" s="160" t="s">
        <v>181</v>
      </c>
    </row>
    <row r="2013" spans="2:65" s="14" customFormat="1" ht="11.25" x14ac:dyDescent="0.2">
      <c r="B2013" s="166"/>
      <c r="D2013" s="138" t="s">
        <v>330</v>
      </c>
      <c r="E2013" s="167" t="s">
        <v>19</v>
      </c>
      <c r="F2013" s="168" t="s">
        <v>333</v>
      </c>
      <c r="H2013" s="169">
        <v>217.36785</v>
      </c>
      <c r="I2013" s="170"/>
      <c r="L2013" s="166"/>
      <c r="M2013" s="171"/>
      <c r="T2013" s="172"/>
      <c r="AT2013" s="167" t="s">
        <v>330</v>
      </c>
      <c r="AU2013" s="167" t="s">
        <v>79</v>
      </c>
      <c r="AV2013" s="14" t="s">
        <v>187</v>
      </c>
      <c r="AW2013" s="14" t="s">
        <v>31</v>
      </c>
      <c r="AX2013" s="14" t="s">
        <v>77</v>
      </c>
      <c r="AY2013" s="167" t="s">
        <v>181</v>
      </c>
    </row>
    <row r="2014" spans="2:65" s="1" customFormat="1" ht="24.2" customHeight="1" x14ac:dyDescent="0.2">
      <c r="B2014" s="32"/>
      <c r="C2014" s="125" t="s">
        <v>3297</v>
      </c>
      <c r="D2014" s="125" t="s">
        <v>182</v>
      </c>
      <c r="E2014" s="126" t="s">
        <v>3298</v>
      </c>
      <c r="F2014" s="127" t="s">
        <v>3299</v>
      </c>
      <c r="G2014" s="128" t="s">
        <v>510</v>
      </c>
      <c r="H2014" s="129">
        <v>18.837</v>
      </c>
      <c r="I2014" s="130"/>
      <c r="J2014" s="131">
        <f>ROUND(I2014*H2014,2)</f>
        <v>0</v>
      </c>
      <c r="K2014" s="127" t="s">
        <v>186</v>
      </c>
      <c r="L2014" s="32"/>
      <c r="M2014" s="132" t="s">
        <v>19</v>
      </c>
      <c r="N2014" s="133" t="s">
        <v>40</v>
      </c>
      <c r="P2014" s="134">
        <f>O2014*H2014</f>
        <v>0</v>
      </c>
      <c r="Q2014" s="134">
        <v>0</v>
      </c>
      <c r="R2014" s="134">
        <f>Q2014*H2014</f>
        <v>0</v>
      </c>
      <c r="S2014" s="134">
        <v>0</v>
      </c>
      <c r="T2014" s="135">
        <f>S2014*H2014</f>
        <v>0</v>
      </c>
      <c r="AR2014" s="136" t="s">
        <v>209</v>
      </c>
      <c r="AT2014" s="136" t="s">
        <v>182</v>
      </c>
      <c r="AU2014" s="136" t="s">
        <v>79</v>
      </c>
      <c r="AY2014" s="17" t="s">
        <v>181</v>
      </c>
      <c r="BE2014" s="137">
        <f>IF(N2014="základní",J2014,0)</f>
        <v>0</v>
      </c>
      <c r="BF2014" s="137">
        <f>IF(N2014="snížená",J2014,0)</f>
        <v>0</v>
      </c>
      <c r="BG2014" s="137">
        <f>IF(N2014="zákl. přenesená",J2014,0)</f>
        <v>0</v>
      </c>
      <c r="BH2014" s="137">
        <f>IF(N2014="sníž. přenesená",J2014,0)</f>
        <v>0</v>
      </c>
      <c r="BI2014" s="137">
        <f>IF(N2014="nulová",J2014,0)</f>
        <v>0</v>
      </c>
      <c r="BJ2014" s="17" t="s">
        <v>77</v>
      </c>
      <c r="BK2014" s="137">
        <f>ROUND(I2014*H2014,2)</f>
        <v>0</v>
      </c>
      <c r="BL2014" s="17" t="s">
        <v>209</v>
      </c>
      <c r="BM2014" s="136" t="s">
        <v>3300</v>
      </c>
    </row>
    <row r="2015" spans="2:65" s="1" customFormat="1" ht="39" x14ac:dyDescent="0.2">
      <c r="B2015" s="32"/>
      <c r="D2015" s="138" t="s">
        <v>214</v>
      </c>
      <c r="F2015" s="139" t="s">
        <v>3288</v>
      </c>
      <c r="I2015" s="140"/>
      <c r="L2015" s="32"/>
      <c r="M2015" s="141"/>
      <c r="T2015" s="53"/>
      <c r="AT2015" s="17" t="s">
        <v>214</v>
      </c>
      <c r="AU2015" s="17" t="s">
        <v>79</v>
      </c>
    </row>
    <row r="2016" spans="2:65" s="12" customFormat="1" ht="11.25" x14ac:dyDescent="0.2">
      <c r="B2016" s="153"/>
      <c r="D2016" s="138" t="s">
        <v>330</v>
      </c>
      <c r="E2016" s="154" t="s">
        <v>19</v>
      </c>
      <c r="F2016" s="155" t="s">
        <v>3277</v>
      </c>
      <c r="H2016" s="154" t="s">
        <v>19</v>
      </c>
      <c r="I2016" s="156"/>
      <c r="L2016" s="153"/>
      <c r="M2016" s="157"/>
      <c r="T2016" s="158"/>
      <c r="AT2016" s="154" t="s">
        <v>330</v>
      </c>
      <c r="AU2016" s="154" t="s">
        <v>79</v>
      </c>
      <c r="AV2016" s="12" t="s">
        <v>77</v>
      </c>
      <c r="AW2016" s="12" t="s">
        <v>31</v>
      </c>
      <c r="AX2016" s="12" t="s">
        <v>69</v>
      </c>
      <c r="AY2016" s="154" t="s">
        <v>181</v>
      </c>
    </row>
    <row r="2017" spans="2:65" s="12" customFormat="1" ht="11.25" x14ac:dyDescent="0.2">
      <c r="B2017" s="153"/>
      <c r="D2017" s="138" t="s">
        <v>330</v>
      </c>
      <c r="E2017" s="154" t="s">
        <v>19</v>
      </c>
      <c r="F2017" s="155" t="s">
        <v>3278</v>
      </c>
      <c r="H2017" s="154" t="s">
        <v>19</v>
      </c>
      <c r="I2017" s="156"/>
      <c r="L2017" s="153"/>
      <c r="M2017" s="157"/>
      <c r="T2017" s="158"/>
      <c r="AT2017" s="154" t="s">
        <v>330</v>
      </c>
      <c r="AU2017" s="154" t="s">
        <v>79</v>
      </c>
      <c r="AV2017" s="12" t="s">
        <v>77</v>
      </c>
      <c r="AW2017" s="12" t="s">
        <v>31</v>
      </c>
      <c r="AX2017" s="12" t="s">
        <v>69</v>
      </c>
      <c r="AY2017" s="154" t="s">
        <v>181</v>
      </c>
    </row>
    <row r="2018" spans="2:65" s="12" customFormat="1" ht="11.25" x14ac:dyDescent="0.2">
      <c r="B2018" s="153"/>
      <c r="D2018" s="138" t="s">
        <v>330</v>
      </c>
      <c r="E2018" s="154" t="s">
        <v>19</v>
      </c>
      <c r="F2018" s="155" t="s">
        <v>3279</v>
      </c>
      <c r="H2018" s="154" t="s">
        <v>19</v>
      </c>
      <c r="I2018" s="156"/>
      <c r="L2018" s="153"/>
      <c r="M2018" s="157"/>
      <c r="T2018" s="158"/>
      <c r="AT2018" s="154" t="s">
        <v>330</v>
      </c>
      <c r="AU2018" s="154" t="s">
        <v>79</v>
      </c>
      <c r="AV2018" s="12" t="s">
        <v>77</v>
      </c>
      <c r="AW2018" s="12" t="s">
        <v>31</v>
      </c>
      <c r="AX2018" s="12" t="s">
        <v>69</v>
      </c>
      <c r="AY2018" s="154" t="s">
        <v>181</v>
      </c>
    </row>
    <row r="2019" spans="2:65" s="13" customFormat="1" ht="11.25" x14ac:dyDescent="0.2">
      <c r="B2019" s="159"/>
      <c r="D2019" s="138" t="s">
        <v>330</v>
      </c>
      <c r="E2019" s="160" t="s">
        <v>19</v>
      </c>
      <c r="F2019" s="161" t="s">
        <v>3301</v>
      </c>
      <c r="H2019" s="162">
        <v>18.837</v>
      </c>
      <c r="I2019" s="163"/>
      <c r="L2019" s="159"/>
      <c r="M2019" s="164"/>
      <c r="T2019" s="165"/>
      <c r="AT2019" s="160" t="s">
        <v>330</v>
      </c>
      <c r="AU2019" s="160" t="s">
        <v>79</v>
      </c>
      <c r="AV2019" s="13" t="s">
        <v>79</v>
      </c>
      <c r="AW2019" s="13" t="s">
        <v>31</v>
      </c>
      <c r="AX2019" s="13" t="s">
        <v>69</v>
      </c>
      <c r="AY2019" s="160" t="s">
        <v>181</v>
      </c>
    </row>
    <row r="2020" spans="2:65" s="14" customFormat="1" ht="11.25" x14ac:dyDescent="0.2">
      <c r="B2020" s="166"/>
      <c r="D2020" s="138" t="s">
        <v>330</v>
      </c>
      <c r="E2020" s="167" t="s">
        <v>19</v>
      </c>
      <c r="F2020" s="168" t="s">
        <v>333</v>
      </c>
      <c r="H2020" s="169">
        <v>18.837</v>
      </c>
      <c r="I2020" s="170"/>
      <c r="L2020" s="166"/>
      <c r="M2020" s="171"/>
      <c r="T2020" s="172"/>
      <c r="AT2020" s="167" t="s">
        <v>330</v>
      </c>
      <c r="AU2020" s="167" t="s">
        <v>79</v>
      </c>
      <c r="AV2020" s="14" t="s">
        <v>187</v>
      </c>
      <c r="AW2020" s="14" t="s">
        <v>31</v>
      </c>
      <c r="AX2020" s="14" t="s">
        <v>77</v>
      </c>
      <c r="AY2020" s="167" t="s">
        <v>181</v>
      </c>
    </row>
    <row r="2021" spans="2:65" s="1" customFormat="1" ht="24.2" customHeight="1" x14ac:dyDescent="0.2">
      <c r="B2021" s="32"/>
      <c r="C2021" s="125" t="s">
        <v>1400</v>
      </c>
      <c r="D2021" s="125" t="s">
        <v>182</v>
      </c>
      <c r="E2021" s="126" t="s">
        <v>3302</v>
      </c>
      <c r="F2021" s="127" t="s">
        <v>3303</v>
      </c>
      <c r="G2021" s="128" t="s">
        <v>510</v>
      </c>
      <c r="H2021" s="129">
        <v>37.222499999999997</v>
      </c>
      <c r="I2021" s="130"/>
      <c r="J2021" s="131">
        <f>ROUND(I2021*H2021,2)</f>
        <v>0</v>
      </c>
      <c r="K2021" s="127" t="s">
        <v>327</v>
      </c>
      <c r="L2021" s="32"/>
      <c r="M2021" s="132" t="s">
        <v>19</v>
      </c>
      <c r="N2021" s="133" t="s">
        <v>40</v>
      </c>
      <c r="P2021" s="134">
        <f>O2021*H2021</f>
        <v>0</v>
      </c>
      <c r="Q2021" s="134">
        <v>0</v>
      </c>
      <c r="R2021" s="134">
        <f>Q2021*H2021</f>
        <v>0</v>
      </c>
      <c r="S2021" s="134">
        <v>0</v>
      </c>
      <c r="T2021" s="135">
        <f>S2021*H2021</f>
        <v>0</v>
      </c>
      <c r="AR2021" s="136" t="s">
        <v>209</v>
      </c>
      <c r="AT2021" s="136" t="s">
        <v>182</v>
      </c>
      <c r="AU2021" s="136" t="s">
        <v>79</v>
      </c>
      <c r="AY2021" s="17" t="s">
        <v>181</v>
      </c>
      <c r="BE2021" s="137">
        <f>IF(N2021="základní",J2021,0)</f>
        <v>0</v>
      </c>
      <c r="BF2021" s="137">
        <f>IF(N2021="snížená",J2021,0)</f>
        <v>0</v>
      </c>
      <c r="BG2021" s="137">
        <f>IF(N2021="zákl. přenesená",J2021,0)</f>
        <v>0</v>
      </c>
      <c r="BH2021" s="137">
        <f>IF(N2021="sníž. přenesená",J2021,0)</f>
        <v>0</v>
      </c>
      <c r="BI2021" s="137">
        <f>IF(N2021="nulová",J2021,0)</f>
        <v>0</v>
      </c>
      <c r="BJ2021" s="17" t="s">
        <v>77</v>
      </c>
      <c r="BK2021" s="137">
        <f>ROUND(I2021*H2021,2)</f>
        <v>0</v>
      </c>
      <c r="BL2021" s="17" t="s">
        <v>209</v>
      </c>
      <c r="BM2021" s="136" t="s">
        <v>3304</v>
      </c>
    </row>
    <row r="2022" spans="2:65" s="1" customFormat="1" ht="11.25" x14ac:dyDescent="0.2">
      <c r="B2022" s="32"/>
      <c r="D2022" s="151" t="s">
        <v>328</v>
      </c>
      <c r="F2022" s="152" t="s">
        <v>3305</v>
      </c>
      <c r="I2022" s="140"/>
      <c r="L2022" s="32"/>
      <c r="M2022" s="141"/>
      <c r="T2022" s="53"/>
      <c r="AT2022" s="17" t="s">
        <v>328</v>
      </c>
      <c r="AU2022" s="17" t="s">
        <v>79</v>
      </c>
    </row>
    <row r="2023" spans="2:65" s="1" customFormat="1" ht="39" x14ac:dyDescent="0.2">
      <c r="B2023" s="32"/>
      <c r="D2023" s="138" t="s">
        <v>214</v>
      </c>
      <c r="F2023" s="139" t="s">
        <v>3306</v>
      </c>
      <c r="I2023" s="140"/>
      <c r="L2023" s="32"/>
      <c r="M2023" s="141"/>
      <c r="T2023" s="53"/>
      <c r="AT2023" s="17" t="s">
        <v>214</v>
      </c>
      <c r="AU2023" s="17" t="s">
        <v>79</v>
      </c>
    </row>
    <row r="2024" spans="2:65" s="12" customFormat="1" ht="11.25" x14ac:dyDescent="0.2">
      <c r="B2024" s="153"/>
      <c r="D2024" s="138" t="s">
        <v>330</v>
      </c>
      <c r="E2024" s="154" t="s">
        <v>19</v>
      </c>
      <c r="F2024" s="155" t="s">
        <v>3307</v>
      </c>
      <c r="H2024" s="154" t="s">
        <v>19</v>
      </c>
      <c r="I2024" s="156"/>
      <c r="L2024" s="153"/>
      <c r="M2024" s="157"/>
      <c r="T2024" s="158"/>
      <c r="AT2024" s="154" t="s">
        <v>330</v>
      </c>
      <c r="AU2024" s="154" t="s">
        <v>79</v>
      </c>
      <c r="AV2024" s="12" t="s">
        <v>77</v>
      </c>
      <c r="AW2024" s="12" t="s">
        <v>31</v>
      </c>
      <c r="AX2024" s="12" t="s">
        <v>69</v>
      </c>
      <c r="AY2024" s="154" t="s">
        <v>181</v>
      </c>
    </row>
    <row r="2025" spans="2:65" s="12" customFormat="1" ht="11.25" x14ac:dyDescent="0.2">
      <c r="B2025" s="153"/>
      <c r="D2025" s="138" t="s">
        <v>330</v>
      </c>
      <c r="E2025" s="154" t="s">
        <v>19</v>
      </c>
      <c r="F2025" s="155" t="s">
        <v>3308</v>
      </c>
      <c r="H2025" s="154" t="s">
        <v>19</v>
      </c>
      <c r="I2025" s="156"/>
      <c r="L2025" s="153"/>
      <c r="M2025" s="157"/>
      <c r="T2025" s="158"/>
      <c r="AT2025" s="154" t="s">
        <v>330</v>
      </c>
      <c r="AU2025" s="154" t="s">
        <v>79</v>
      </c>
      <c r="AV2025" s="12" t="s">
        <v>77</v>
      </c>
      <c r="AW2025" s="12" t="s">
        <v>31</v>
      </c>
      <c r="AX2025" s="12" t="s">
        <v>69</v>
      </c>
      <c r="AY2025" s="154" t="s">
        <v>181</v>
      </c>
    </row>
    <row r="2026" spans="2:65" s="13" customFormat="1" ht="11.25" x14ac:dyDescent="0.2">
      <c r="B2026" s="159"/>
      <c r="D2026" s="138" t="s">
        <v>330</v>
      </c>
      <c r="E2026" s="160" t="s">
        <v>19</v>
      </c>
      <c r="F2026" s="161" t="s">
        <v>3309</v>
      </c>
      <c r="H2026" s="162">
        <v>37.222499999999997</v>
      </c>
      <c r="I2026" s="163"/>
      <c r="L2026" s="159"/>
      <c r="M2026" s="164"/>
      <c r="T2026" s="165"/>
      <c r="AT2026" s="160" t="s">
        <v>330</v>
      </c>
      <c r="AU2026" s="160" t="s">
        <v>79</v>
      </c>
      <c r="AV2026" s="13" t="s">
        <v>79</v>
      </c>
      <c r="AW2026" s="13" t="s">
        <v>31</v>
      </c>
      <c r="AX2026" s="13" t="s">
        <v>69</v>
      </c>
      <c r="AY2026" s="160" t="s">
        <v>181</v>
      </c>
    </row>
    <row r="2027" spans="2:65" s="14" customFormat="1" ht="11.25" x14ac:dyDescent="0.2">
      <c r="B2027" s="166"/>
      <c r="D2027" s="138" t="s">
        <v>330</v>
      </c>
      <c r="E2027" s="167" t="s">
        <v>19</v>
      </c>
      <c r="F2027" s="168" t="s">
        <v>333</v>
      </c>
      <c r="H2027" s="169">
        <v>37.222499999999997</v>
      </c>
      <c r="I2027" s="170"/>
      <c r="L2027" s="166"/>
      <c r="M2027" s="171"/>
      <c r="T2027" s="172"/>
      <c r="AT2027" s="167" t="s">
        <v>330</v>
      </c>
      <c r="AU2027" s="167" t="s">
        <v>79</v>
      </c>
      <c r="AV2027" s="14" t="s">
        <v>187</v>
      </c>
      <c r="AW2027" s="14" t="s">
        <v>31</v>
      </c>
      <c r="AX2027" s="14" t="s">
        <v>77</v>
      </c>
      <c r="AY2027" s="167" t="s">
        <v>181</v>
      </c>
    </row>
    <row r="2028" spans="2:65" s="1" customFormat="1" ht="16.5" customHeight="1" x14ac:dyDescent="0.2">
      <c r="B2028" s="32"/>
      <c r="C2028" s="125" t="s">
        <v>3310</v>
      </c>
      <c r="D2028" s="125" t="s">
        <v>182</v>
      </c>
      <c r="E2028" s="126" t="s">
        <v>3311</v>
      </c>
      <c r="F2028" s="127" t="s">
        <v>3312</v>
      </c>
      <c r="G2028" s="128" t="s">
        <v>636</v>
      </c>
      <c r="H2028" s="129">
        <v>47.85</v>
      </c>
      <c r="I2028" s="130"/>
      <c r="J2028" s="131">
        <f>ROUND(I2028*H2028,2)</f>
        <v>0</v>
      </c>
      <c r="K2028" s="127" t="s">
        <v>327</v>
      </c>
      <c r="L2028" s="32"/>
      <c r="M2028" s="132" t="s">
        <v>19</v>
      </c>
      <c r="N2028" s="133" t="s">
        <v>40</v>
      </c>
      <c r="P2028" s="134">
        <f>O2028*H2028</f>
        <v>0</v>
      </c>
      <c r="Q2028" s="134">
        <v>0</v>
      </c>
      <c r="R2028" s="134">
        <f>Q2028*H2028</f>
        <v>0</v>
      </c>
      <c r="S2028" s="134">
        <v>0</v>
      </c>
      <c r="T2028" s="135">
        <f>S2028*H2028</f>
        <v>0</v>
      </c>
      <c r="AR2028" s="136" t="s">
        <v>209</v>
      </c>
      <c r="AT2028" s="136" t="s">
        <v>182</v>
      </c>
      <c r="AU2028" s="136" t="s">
        <v>79</v>
      </c>
      <c r="AY2028" s="17" t="s">
        <v>181</v>
      </c>
      <c r="BE2028" s="137">
        <f>IF(N2028="základní",J2028,0)</f>
        <v>0</v>
      </c>
      <c r="BF2028" s="137">
        <f>IF(N2028="snížená",J2028,0)</f>
        <v>0</v>
      </c>
      <c r="BG2028" s="137">
        <f>IF(N2028="zákl. přenesená",J2028,0)</f>
        <v>0</v>
      </c>
      <c r="BH2028" s="137">
        <f>IF(N2028="sníž. přenesená",J2028,0)</f>
        <v>0</v>
      </c>
      <c r="BI2028" s="137">
        <f>IF(N2028="nulová",J2028,0)</f>
        <v>0</v>
      </c>
      <c r="BJ2028" s="17" t="s">
        <v>77</v>
      </c>
      <c r="BK2028" s="137">
        <f>ROUND(I2028*H2028,2)</f>
        <v>0</v>
      </c>
      <c r="BL2028" s="17" t="s">
        <v>209</v>
      </c>
      <c r="BM2028" s="136" t="s">
        <v>3313</v>
      </c>
    </row>
    <row r="2029" spans="2:65" s="1" customFormat="1" ht="11.25" x14ac:dyDescent="0.2">
      <c r="B2029" s="32"/>
      <c r="D2029" s="151" t="s">
        <v>328</v>
      </c>
      <c r="F2029" s="152" t="s">
        <v>3314</v>
      </c>
      <c r="I2029" s="140"/>
      <c r="L2029" s="32"/>
      <c r="M2029" s="141"/>
      <c r="T2029" s="53"/>
      <c r="AT2029" s="17" t="s">
        <v>328</v>
      </c>
      <c r="AU2029" s="17" t="s">
        <v>79</v>
      </c>
    </row>
    <row r="2030" spans="2:65" s="12" customFormat="1" ht="11.25" x14ac:dyDescent="0.2">
      <c r="B2030" s="153"/>
      <c r="D2030" s="138" t="s">
        <v>330</v>
      </c>
      <c r="E2030" s="154" t="s">
        <v>19</v>
      </c>
      <c r="F2030" s="155" t="s">
        <v>3315</v>
      </c>
      <c r="H2030" s="154" t="s">
        <v>19</v>
      </c>
      <c r="I2030" s="156"/>
      <c r="L2030" s="153"/>
      <c r="M2030" s="157"/>
      <c r="T2030" s="158"/>
      <c r="AT2030" s="154" t="s">
        <v>330</v>
      </c>
      <c r="AU2030" s="154" t="s">
        <v>79</v>
      </c>
      <c r="AV2030" s="12" t="s">
        <v>77</v>
      </c>
      <c r="AW2030" s="12" t="s">
        <v>31</v>
      </c>
      <c r="AX2030" s="12" t="s">
        <v>69</v>
      </c>
      <c r="AY2030" s="154" t="s">
        <v>181</v>
      </c>
    </row>
    <row r="2031" spans="2:65" s="13" customFormat="1" ht="11.25" x14ac:dyDescent="0.2">
      <c r="B2031" s="159"/>
      <c r="D2031" s="138" t="s">
        <v>330</v>
      </c>
      <c r="E2031" s="160" t="s">
        <v>19</v>
      </c>
      <c r="F2031" s="161" t="s">
        <v>3316</v>
      </c>
      <c r="H2031" s="162">
        <v>20.65</v>
      </c>
      <c r="I2031" s="163"/>
      <c r="L2031" s="159"/>
      <c r="M2031" s="164"/>
      <c r="T2031" s="165"/>
      <c r="AT2031" s="160" t="s">
        <v>330</v>
      </c>
      <c r="AU2031" s="160" t="s">
        <v>79</v>
      </c>
      <c r="AV2031" s="13" t="s">
        <v>79</v>
      </c>
      <c r="AW2031" s="13" t="s">
        <v>31</v>
      </c>
      <c r="AX2031" s="13" t="s">
        <v>69</v>
      </c>
      <c r="AY2031" s="160" t="s">
        <v>181</v>
      </c>
    </row>
    <row r="2032" spans="2:65" s="13" customFormat="1" ht="11.25" x14ac:dyDescent="0.2">
      <c r="B2032" s="159"/>
      <c r="D2032" s="138" t="s">
        <v>330</v>
      </c>
      <c r="E2032" s="160" t="s">
        <v>19</v>
      </c>
      <c r="F2032" s="161" t="s">
        <v>3317</v>
      </c>
      <c r="H2032" s="162">
        <v>27.2</v>
      </c>
      <c r="I2032" s="163"/>
      <c r="L2032" s="159"/>
      <c r="M2032" s="164"/>
      <c r="T2032" s="165"/>
      <c r="AT2032" s="160" t="s">
        <v>330</v>
      </c>
      <c r="AU2032" s="160" t="s">
        <v>79</v>
      </c>
      <c r="AV2032" s="13" t="s">
        <v>79</v>
      </c>
      <c r="AW2032" s="13" t="s">
        <v>31</v>
      </c>
      <c r="AX2032" s="13" t="s">
        <v>69</v>
      </c>
      <c r="AY2032" s="160" t="s">
        <v>181</v>
      </c>
    </row>
    <row r="2033" spans="2:65" s="14" customFormat="1" ht="11.25" x14ac:dyDescent="0.2">
      <c r="B2033" s="166"/>
      <c r="D2033" s="138" t="s">
        <v>330</v>
      </c>
      <c r="E2033" s="167" t="s">
        <v>19</v>
      </c>
      <c r="F2033" s="168" t="s">
        <v>333</v>
      </c>
      <c r="H2033" s="169">
        <v>47.85</v>
      </c>
      <c r="I2033" s="170"/>
      <c r="L2033" s="166"/>
      <c r="M2033" s="171"/>
      <c r="T2033" s="172"/>
      <c r="AT2033" s="167" t="s">
        <v>330</v>
      </c>
      <c r="AU2033" s="167" t="s">
        <v>79</v>
      </c>
      <c r="AV2033" s="14" t="s">
        <v>187</v>
      </c>
      <c r="AW2033" s="14" t="s">
        <v>31</v>
      </c>
      <c r="AX2033" s="14" t="s">
        <v>77</v>
      </c>
      <c r="AY2033" s="167" t="s">
        <v>181</v>
      </c>
    </row>
    <row r="2034" spans="2:65" s="1" customFormat="1" ht="16.5" customHeight="1" x14ac:dyDescent="0.2">
      <c r="B2034" s="32"/>
      <c r="C2034" s="125" t="s">
        <v>1403</v>
      </c>
      <c r="D2034" s="125" t="s">
        <v>182</v>
      </c>
      <c r="E2034" s="126" t="s">
        <v>3318</v>
      </c>
      <c r="F2034" s="127" t="s">
        <v>3319</v>
      </c>
      <c r="G2034" s="128" t="s">
        <v>636</v>
      </c>
      <c r="H2034" s="129">
        <v>43.5</v>
      </c>
      <c r="I2034" s="130"/>
      <c r="J2034" s="131">
        <f>ROUND(I2034*H2034,2)</f>
        <v>0</v>
      </c>
      <c r="K2034" s="127" t="s">
        <v>327</v>
      </c>
      <c r="L2034" s="32"/>
      <c r="M2034" s="132" t="s">
        <v>19</v>
      </c>
      <c r="N2034" s="133" t="s">
        <v>40</v>
      </c>
      <c r="P2034" s="134">
        <f>O2034*H2034</f>
        <v>0</v>
      </c>
      <c r="Q2034" s="134">
        <v>0</v>
      </c>
      <c r="R2034" s="134">
        <f>Q2034*H2034</f>
        <v>0</v>
      </c>
      <c r="S2034" s="134">
        <v>0</v>
      </c>
      <c r="T2034" s="135">
        <f>S2034*H2034</f>
        <v>0</v>
      </c>
      <c r="AR2034" s="136" t="s">
        <v>209</v>
      </c>
      <c r="AT2034" s="136" t="s">
        <v>182</v>
      </c>
      <c r="AU2034" s="136" t="s">
        <v>79</v>
      </c>
      <c r="AY2034" s="17" t="s">
        <v>181</v>
      </c>
      <c r="BE2034" s="137">
        <f>IF(N2034="základní",J2034,0)</f>
        <v>0</v>
      </c>
      <c r="BF2034" s="137">
        <f>IF(N2034="snížená",J2034,0)</f>
        <v>0</v>
      </c>
      <c r="BG2034" s="137">
        <f>IF(N2034="zákl. přenesená",J2034,0)</f>
        <v>0</v>
      </c>
      <c r="BH2034" s="137">
        <f>IF(N2034="sníž. přenesená",J2034,0)</f>
        <v>0</v>
      </c>
      <c r="BI2034" s="137">
        <f>IF(N2034="nulová",J2034,0)</f>
        <v>0</v>
      </c>
      <c r="BJ2034" s="17" t="s">
        <v>77</v>
      </c>
      <c r="BK2034" s="137">
        <f>ROUND(I2034*H2034,2)</f>
        <v>0</v>
      </c>
      <c r="BL2034" s="17" t="s">
        <v>209</v>
      </c>
      <c r="BM2034" s="136" t="s">
        <v>3320</v>
      </c>
    </row>
    <row r="2035" spans="2:65" s="1" customFormat="1" ht="11.25" x14ac:dyDescent="0.2">
      <c r="B2035" s="32"/>
      <c r="D2035" s="151" t="s">
        <v>328</v>
      </c>
      <c r="F2035" s="152" t="s">
        <v>3321</v>
      </c>
      <c r="I2035" s="140"/>
      <c r="L2035" s="32"/>
      <c r="M2035" s="141"/>
      <c r="T2035" s="53"/>
      <c r="AT2035" s="17" t="s">
        <v>328</v>
      </c>
      <c r="AU2035" s="17" t="s">
        <v>79</v>
      </c>
    </row>
    <row r="2036" spans="2:65" s="12" customFormat="1" ht="11.25" x14ac:dyDescent="0.2">
      <c r="B2036" s="153"/>
      <c r="D2036" s="138" t="s">
        <v>330</v>
      </c>
      <c r="E2036" s="154" t="s">
        <v>19</v>
      </c>
      <c r="F2036" s="155" t="s">
        <v>3322</v>
      </c>
      <c r="H2036" s="154" t="s">
        <v>19</v>
      </c>
      <c r="I2036" s="156"/>
      <c r="L2036" s="153"/>
      <c r="M2036" s="157"/>
      <c r="T2036" s="158"/>
      <c r="AT2036" s="154" t="s">
        <v>330</v>
      </c>
      <c r="AU2036" s="154" t="s">
        <v>79</v>
      </c>
      <c r="AV2036" s="12" t="s">
        <v>77</v>
      </c>
      <c r="AW2036" s="12" t="s">
        <v>31</v>
      </c>
      <c r="AX2036" s="12" t="s">
        <v>69</v>
      </c>
      <c r="AY2036" s="154" t="s">
        <v>181</v>
      </c>
    </row>
    <row r="2037" spans="2:65" s="13" customFormat="1" ht="11.25" x14ac:dyDescent="0.2">
      <c r="B2037" s="159"/>
      <c r="D2037" s="138" t="s">
        <v>330</v>
      </c>
      <c r="E2037" s="160" t="s">
        <v>19</v>
      </c>
      <c r="F2037" s="161" t="s">
        <v>3323</v>
      </c>
      <c r="H2037" s="162">
        <v>23.6</v>
      </c>
      <c r="I2037" s="163"/>
      <c r="L2037" s="159"/>
      <c r="M2037" s="164"/>
      <c r="T2037" s="165"/>
      <c r="AT2037" s="160" t="s">
        <v>330</v>
      </c>
      <c r="AU2037" s="160" t="s">
        <v>79</v>
      </c>
      <c r="AV2037" s="13" t="s">
        <v>79</v>
      </c>
      <c r="AW2037" s="13" t="s">
        <v>31</v>
      </c>
      <c r="AX2037" s="13" t="s">
        <v>69</v>
      </c>
      <c r="AY2037" s="160" t="s">
        <v>181</v>
      </c>
    </row>
    <row r="2038" spans="2:65" s="13" customFormat="1" ht="11.25" x14ac:dyDescent="0.2">
      <c r="B2038" s="159"/>
      <c r="D2038" s="138" t="s">
        <v>330</v>
      </c>
      <c r="E2038" s="160" t="s">
        <v>19</v>
      </c>
      <c r="F2038" s="161" t="s">
        <v>3324</v>
      </c>
      <c r="H2038" s="162">
        <v>6.3</v>
      </c>
      <c r="I2038" s="163"/>
      <c r="L2038" s="159"/>
      <c r="M2038" s="164"/>
      <c r="T2038" s="165"/>
      <c r="AT2038" s="160" t="s">
        <v>330</v>
      </c>
      <c r="AU2038" s="160" t="s">
        <v>79</v>
      </c>
      <c r="AV2038" s="13" t="s">
        <v>79</v>
      </c>
      <c r="AW2038" s="13" t="s">
        <v>31</v>
      </c>
      <c r="AX2038" s="13" t="s">
        <v>69</v>
      </c>
      <c r="AY2038" s="160" t="s">
        <v>181</v>
      </c>
    </row>
    <row r="2039" spans="2:65" s="13" customFormat="1" ht="11.25" x14ac:dyDescent="0.2">
      <c r="B2039" s="159"/>
      <c r="D2039" s="138" t="s">
        <v>330</v>
      </c>
      <c r="E2039" s="160" t="s">
        <v>19</v>
      </c>
      <c r="F2039" s="161" t="s">
        <v>3325</v>
      </c>
      <c r="H2039" s="162">
        <v>13.6</v>
      </c>
      <c r="I2039" s="163"/>
      <c r="L2039" s="159"/>
      <c r="M2039" s="164"/>
      <c r="T2039" s="165"/>
      <c r="AT2039" s="160" t="s">
        <v>330</v>
      </c>
      <c r="AU2039" s="160" t="s">
        <v>79</v>
      </c>
      <c r="AV2039" s="13" t="s">
        <v>79</v>
      </c>
      <c r="AW2039" s="13" t="s">
        <v>31</v>
      </c>
      <c r="AX2039" s="13" t="s">
        <v>69</v>
      </c>
      <c r="AY2039" s="160" t="s">
        <v>181</v>
      </c>
    </row>
    <row r="2040" spans="2:65" s="14" customFormat="1" ht="11.25" x14ac:dyDescent="0.2">
      <c r="B2040" s="166"/>
      <c r="D2040" s="138" t="s">
        <v>330</v>
      </c>
      <c r="E2040" s="167" t="s">
        <v>19</v>
      </c>
      <c r="F2040" s="168" t="s">
        <v>333</v>
      </c>
      <c r="H2040" s="169">
        <v>43.5</v>
      </c>
      <c r="I2040" s="170"/>
      <c r="L2040" s="166"/>
      <c r="M2040" s="171"/>
      <c r="T2040" s="172"/>
      <c r="AT2040" s="167" t="s">
        <v>330</v>
      </c>
      <c r="AU2040" s="167" t="s">
        <v>79</v>
      </c>
      <c r="AV2040" s="14" t="s">
        <v>187</v>
      </c>
      <c r="AW2040" s="14" t="s">
        <v>31</v>
      </c>
      <c r="AX2040" s="14" t="s">
        <v>77</v>
      </c>
      <c r="AY2040" s="167" t="s">
        <v>181</v>
      </c>
    </row>
    <row r="2041" spans="2:65" s="1" customFormat="1" ht="16.5" customHeight="1" x14ac:dyDescent="0.2">
      <c r="B2041" s="32"/>
      <c r="C2041" s="125" t="s">
        <v>3326</v>
      </c>
      <c r="D2041" s="125" t="s">
        <v>182</v>
      </c>
      <c r="E2041" s="126" t="s">
        <v>3327</v>
      </c>
      <c r="F2041" s="127" t="s">
        <v>3328</v>
      </c>
      <c r="G2041" s="128" t="s">
        <v>510</v>
      </c>
      <c r="H2041" s="129">
        <v>693.20641999999998</v>
      </c>
      <c r="I2041" s="130"/>
      <c r="J2041" s="131">
        <f>ROUND(I2041*H2041,2)</f>
        <v>0</v>
      </c>
      <c r="K2041" s="127" t="s">
        <v>327</v>
      </c>
      <c r="L2041" s="32"/>
      <c r="M2041" s="132" t="s">
        <v>19</v>
      </c>
      <c r="N2041" s="133" t="s">
        <v>40</v>
      </c>
      <c r="P2041" s="134">
        <f>O2041*H2041</f>
        <v>0</v>
      </c>
      <c r="Q2041" s="134">
        <v>0</v>
      </c>
      <c r="R2041" s="134">
        <f>Q2041*H2041</f>
        <v>0</v>
      </c>
      <c r="S2041" s="134">
        <v>0</v>
      </c>
      <c r="T2041" s="135">
        <f>S2041*H2041</f>
        <v>0</v>
      </c>
      <c r="AR2041" s="136" t="s">
        <v>209</v>
      </c>
      <c r="AT2041" s="136" t="s">
        <v>182</v>
      </c>
      <c r="AU2041" s="136" t="s">
        <v>79</v>
      </c>
      <c r="AY2041" s="17" t="s">
        <v>181</v>
      </c>
      <c r="BE2041" s="137">
        <f>IF(N2041="základní",J2041,0)</f>
        <v>0</v>
      </c>
      <c r="BF2041" s="137">
        <f>IF(N2041="snížená",J2041,0)</f>
        <v>0</v>
      </c>
      <c r="BG2041" s="137">
        <f>IF(N2041="zákl. přenesená",J2041,0)</f>
        <v>0</v>
      </c>
      <c r="BH2041" s="137">
        <f>IF(N2041="sníž. přenesená",J2041,0)</f>
        <v>0</v>
      </c>
      <c r="BI2041" s="137">
        <f>IF(N2041="nulová",J2041,0)</f>
        <v>0</v>
      </c>
      <c r="BJ2041" s="17" t="s">
        <v>77</v>
      </c>
      <c r="BK2041" s="137">
        <f>ROUND(I2041*H2041,2)</f>
        <v>0</v>
      </c>
      <c r="BL2041" s="17" t="s">
        <v>209</v>
      </c>
      <c r="BM2041" s="136" t="s">
        <v>3329</v>
      </c>
    </row>
    <row r="2042" spans="2:65" s="1" customFormat="1" ht="11.25" x14ac:dyDescent="0.2">
      <c r="B2042" s="32"/>
      <c r="D2042" s="151" t="s">
        <v>328</v>
      </c>
      <c r="F2042" s="152" t="s">
        <v>3330</v>
      </c>
      <c r="I2042" s="140"/>
      <c r="L2042" s="32"/>
      <c r="M2042" s="141"/>
      <c r="T2042" s="53"/>
      <c r="AT2042" s="17" t="s">
        <v>328</v>
      </c>
      <c r="AU2042" s="17" t="s">
        <v>79</v>
      </c>
    </row>
    <row r="2043" spans="2:65" s="13" customFormat="1" ht="11.25" x14ac:dyDescent="0.2">
      <c r="B2043" s="159"/>
      <c r="D2043" s="138" t="s">
        <v>330</v>
      </c>
      <c r="E2043" s="160" t="s">
        <v>19</v>
      </c>
      <c r="F2043" s="161" t="s">
        <v>3331</v>
      </c>
      <c r="H2043" s="162">
        <v>639.36189999999999</v>
      </c>
      <c r="I2043" s="163"/>
      <c r="L2043" s="159"/>
      <c r="M2043" s="164"/>
      <c r="T2043" s="165"/>
      <c r="AT2043" s="160" t="s">
        <v>330</v>
      </c>
      <c r="AU2043" s="160" t="s">
        <v>79</v>
      </c>
      <c r="AV2043" s="13" t="s">
        <v>79</v>
      </c>
      <c r="AW2043" s="13" t="s">
        <v>31</v>
      </c>
      <c r="AX2043" s="13" t="s">
        <v>69</v>
      </c>
      <c r="AY2043" s="160" t="s">
        <v>181</v>
      </c>
    </row>
    <row r="2044" spans="2:65" s="13" customFormat="1" ht="11.25" x14ac:dyDescent="0.2">
      <c r="B2044" s="159"/>
      <c r="D2044" s="138" t="s">
        <v>330</v>
      </c>
      <c r="E2044" s="160" t="s">
        <v>19</v>
      </c>
      <c r="F2044" s="161" t="s">
        <v>3332</v>
      </c>
      <c r="H2044" s="162">
        <v>45.409520000000001</v>
      </c>
      <c r="I2044" s="163"/>
      <c r="L2044" s="159"/>
      <c r="M2044" s="164"/>
      <c r="T2044" s="165"/>
      <c r="AT2044" s="160" t="s">
        <v>330</v>
      </c>
      <c r="AU2044" s="160" t="s">
        <v>79</v>
      </c>
      <c r="AV2044" s="13" t="s">
        <v>79</v>
      </c>
      <c r="AW2044" s="13" t="s">
        <v>31</v>
      </c>
      <c r="AX2044" s="13" t="s">
        <v>69</v>
      </c>
      <c r="AY2044" s="160" t="s">
        <v>181</v>
      </c>
    </row>
    <row r="2045" spans="2:65" s="13" customFormat="1" ht="22.5" x14ac:dyDescent="0.2">
      <c r="B2045" s="159"/>
      <c r="D2045" s="138" t="s">
        <v>330</v>
      </c>
      <c r="E2045" s="160" t="s">
        <v>19</v>
      </c>
      <c r="F2045" s="161" t="s">
        <v>3333</v>
      </c>
      <c r="H2045" s="162">
        <v>8.4350000000000005</v>
      </c>
      <c r="I2045" s="163"/>
      <c r="L2045" s="159"/>
      <c r="M2045" s="164"/>
      <c r="T2045" s="165"/>
      <c r="AT2045" s="160" t="s">
        <v>330</v>
      </c>
      <c r="AU2045" s="160" t="s">
        <v>79</v>
      </c>
      <c r="AV2045" s="13" t="s">
        <v>79</v>
      </c>
      <c r="AW2045" s="13" t="s">
        <v>31</v>
      </c>
      <c r="AX2045" s="13" t="s">
        <v>69</v>
      </c>
      <c r="AY2045" s="160" t="s">
        <v>181</v>
      </c>
    </row>
    <row r="2046" spans="2:65" s="14" customFormat="1" ht="11.25" x14ac:dyDescent="0.2">
      <c r="B2046" s="166"/>
      <c r="D2046" s="138" t="s">
        <v>330</v>
      </c>
      <c r="E2046" s="167" t="s">
        <v>19</v>
      </c>
      <c r="F2046" s="168" t="s">
        <v>333</v>
      </c>
      <c r="H2046" s="169">
        <v>693.20641999999998</v>
      </c>
      <c r="I2046" s="170"/>
      <c r="L2046" s="166"/>
      <c r="M2046" s="171"/>
      <c r="T2046" s="172"/>
      <c r="AT2046" s="167" t="s">
        <v>330</v>
      </c>
      <c r="AU2046" s="167" t="s">
        <v>79</v>
      </c>
      <c r="AV2046" s="14" t="s">
        <v>187</v>
      </c>
      <c r="AW2046" s="14" t="s">
        <v>31</v>
      </c>
      <c r="AX2046" s="14" t="s">
        <v>77</v>
      </c>
      <c r="AY2046" s="167" t="s">
        <v>181</v>
      </c>
    </row>
    <row r="2047" spans="2:65" s="1" customFormat="1" ht="24.2" customHeight="1" x14ac:dyDescent="0.2">
      <c r="B2047" s="32"/>
      <c r="C2047" s="125" t="s">
        <v>3334</v>
      </c>
      <c r="D2047" s="125" t="s">
        <v>182</v>
      </c>
      <c r="E2047" s="126" t="s">
        <v>3335</v>
      </c>
      <c r="F2047" s="127" t="s">
        <v>3336</v>
      </c>
      <c r="G2047" s="128" t="s">
        <v>636</v>
      </c>
      <c r="H2047" s="129">
        <v>57.7</v>
      </c>
      <c r="I2047" s="130"/>
      <c r="J2047" s="131">
        <f>ROUND(I2047*H2047,2)</f>
        <v>0</v>
      </c>
      <c r="K2047" s="127" t="s">
        <v>327</v>
      </c>
      <c r="L2047" s="32"/>
      <c r="M2047" s="132" t="s">
        <v>19</v>
      </c>
      <c r="N2047" s="133" t="s">
        <v>40</v>
      </c>
      <c r="P2047" s="134">
        <f>O2047*H2047</f>
        <v>0</v>
      </c>
      <c r="Q2047" s="134">
        <v>5.1900000000000002E-3</v>
      </c>
      <c r="R2047" s="134">
        <f>Q2047*H2047</f>
        <v>0.29946300000000003</v>
      </c>
      <c r="S2047" s="134">
        <v>0</v>
      </c>
      <c r="T2047" s="135">
        <f>S2047*H2047</f>
        <v>0</v>
      </c>
      <c r="AR2047" s="136" t="s">
        <v>209</v>
      </c>
      <c r="AT2047" s="136" t="s">
        <v>182</v>
      </c>
      <c r="AU2047" s="136" t="s">
        <v>79</v>
      </c>
      <c r="AY2047" s="17" t="s">
        <v>181</v>
      </c>
      <c r="BE2047" s="137">
        <f>IF(N2047="základní",J2047,0)</f>
        <v>0</v>
      </c>
      <c r="BF2047" s="137">
        <f>IF(N2047="snížená",J2047,0)</f>
        <v>0</v>
      </c>
      <c r="BG2047" s="137">
        <f>IF(N2047="zákl. přenesená",J2047,0)</f>
        <v>0</v>
      </c>
      <c r="BH2047" s="137">
        <f>IF(N2047="sníž. přenesená",J2047,0)</f>
        <v>0</v>
      </c>
      <c r="BI2047" s="137">
        <f>IF(N2047="nulová",J2047,0)</f>
        <v>0</v>
      </c>
      <c r="BJ2047" s="17" t="s">
        <v>77</v>
      </c>
      <c r="BK2047" s="137">
        <f>ROUND(I2047*H2047,2)</f>
        <v>0</v>
      </c>
      <c r="BL2047" s="17" t="s">
        <v>209</v>
      </c>
      <c r="BM2047" s="136" t="s">
        <v>3337</v>
      </c>
    </row>
    <row r="2048" spans="2:65" s="1" customFormat="1" ht="11.25" x14ac:dyDescent="0.2">
      <c r="B2048" s="32"/>
      <c r="D2048" s="151" t="s">
        <v>328</v>
      </c>
      <c r="F2048" s="152" t="s">
        <v>3338</v>
      </c>
      <c r="I2048" s="140"/>
      <c r="L2048" s="32"/>
      <c r="M2048" s="141"/>
      <c r="T2048" s="53"/>
      <c r="AT2048" s="17" t="s">
        <v>328</v>
      </c>
      <c r="AU2048" s="17" t="s">
        <v>79</v>
      </c>
    </row>
    <row r="2049" spans="2:65" s="12" customFormat="1" ht="11.25" x14ac:dyDescent="0.2">
      <c r="B2049" s="153"/>
      <c r="D2049" s="138" t="s">
        <v>330</v>
      </c>
      <c r="E2049" s="154" t="s">
        <v>19</v>
      </c>
      <c r="F2049" s="155" t="s">
        <v>3339</v>
      </c>
      <c r="H2049" s="154" t="s">
        <v>19</v>
      </c>
      <c r="I2049" s="156"/>
      <c r="L2049" s="153"/>
      <c r="M2049" s="157"/>
      <c r="T2049" s="158"/>
      <c r="AT2049" s="154" t="s">
        <v>330</v>
      </c>
      <c r="AU2049" s="154" t="s">
        <v>79</v>
      </c>
      <c r="AV2049" s="12" t="s">
        <v>77</v>
      </c>
      <c r="AW2049" s="12" t="s">
        <v>31</v>
      </c>
      <c r="AX2049" s="12" t="s">
        <v>69</v>
      </c>
      <c r="AY2049" s="154" t="s">
        <v>181</v>
      </c>
    </row>
    <row r="2050" spans="2:65" s="13" customFormat="1" ht="11.25" x14ac:dyDescent="0.2">
      <c r="B2050" s="159"/>
      <c r="D2050" s="138" t="s">
        <v>330</v>
      </c>
      <c r="E2050" s="160" t="s">
        <v>19</v>
      </c>
      <c r="F2050" s="161" t="s">
        <v>3340</v>
      </c>
      <c r="H2050" s="162">
        <v>10.25</v>
      </c>
      <c r="I2050" s="163"/>
      <c r="L2050" s="159"/>
      <c r="M2050" s="164"/>
      <c r="T2050" s="165"/>
      <c r="AT2050" s="160" t="s">
        <v>330</v>
      </c>
      <c r="AU2050" s="160" t="s">
        <v>79</v>
      </c>
      <c r="AV2050" s="13" t="s">
        <v>79</v>
      </c>
      <c r="AW2050" s="13" t="s">
        <v>31</v>
      </c>
      <c r="AX2050" s="13" t="s">
        <v>69</v>
      </c>
      <c r="AY2050" s="160" t="s">
        <v>181</v>
      </c>
    </row>
    <row r="2051" spans="2:65" s="13" customFormat="1" ht="11.25" x14ac:dyDescent="0.2">
      <c r="B2051" s="159"/>
      <c r="D2051" s="138" t="s">
        <v>330</v>
      </c>
      <c r="E2051" s="160" t="s">
        <v>19</v>
      </c>
      <c r="F2051" s="161" t="s">
        <v>3341</v>
      </c>
      <c r="H2051" s="162">
        <v>25.85</v>
      </c>
      <c r="I2051" s="163"/>
      <c r="L2051" s="159"/>
      <c r="M2051" s="164"/>
      <c r="T2051" s="165"/>
      <c r="AT2051" s="160" t="s">
        <v>330</v>
      </c>
      <c r="AU2051" s="160" t="s">
        <v>79</v>
      </c>
      <c r="AV2051" s="13" t="s">
        <v>79</v>
      </c>
      <c r="AW2051" s="13" t="s">
        <v>31</v>
      </c>
      <c r="AX2051" s="13" t="s">
        <v>69</v>
      </c>
      <c r="AY2051" s="160" t="s">
        <v>181</v>
      </c>
    </row>
    <row r="2052" spans="2:65" s="13" customFormat="1" ht="11.25" x14ac:dyDescent="0.2">
      <c r="B2052" s="159"/>
      <c r="D2052" s="138" t="s">
        <v>330</v>
      </c>
      <c r="E2052" s="160" t="s">
        <v>19</v>
      </c>
      <c r="F2052" s="161" t="s">
        <v>3342</v>
      </c>
      <c r="H2052" s="162">
        <v>6.6</v>
      </c>
      <c r="I2052" s="163"/>
      <c r="L2052" s="159"/>
      <c r="M2052" s="164"/>
      <c r="T2052" s="165"/>
      <c r="AT2052" s="160" t="s">
        <v>330</v>
      </c>
      <c r="AU2052" s="160" t="s">
        <v>79</v>
      </c>
      <c r="AV2052" s="13" t="s">
        <v>79</v>
      </c>
      <c r="AW2052" s="13" t="s">
        <v>31</v>
      </c>
      <c r="AX2052" s="13" t="s">
        <v>69</v>
      </c>
      <c r="AY2052" s="160" t="s">
        <v>181</v>
      </c>
    </row>
    <row r="2053" spans="2:65" s="13" customFormat="1" ht="22.5" x14ac:dyDescent="0.2">
      <c r="B2053" s="159"/>
      <c r="D2053" s="138" t="s">
        <v>330</v>
      </c>
      <c r="E2053" s="160" t="s">
        <v>19</v>
      </c>
      <c r="F2053" s="161" t="s">
        <v>3343</v>
      </c>
      <c r="H2053" s="162">
        <v>15</v>
      </c>
      <c r="I2053" s="163"/>
      <c r="L2053" s="159"/>
      <c r="M2053" s="164"/>
      <c r="T2053" s="165"/>
      <c r="AT2053" s="160" t="s">
        <v>330</v>
      </c>
      <c r="AU2053" s="160" t="s">
        <v>79</v>
      </c>
      <c r="AV2053" s="13" t="s">
        <v>79</v>
      </c>
      <c r="AW2053" s="13" t="s">
        <v>31</v>
      </c>
      <c r="AX2053" s="13" t="s">
        <v>69</v>
      </c>
      <c r="AY2053" s="160" t="s">
        <v>181</v>
      </c>
    </row>
    <row r="2054" spans="2:65" s="14" customFormat="1" ht="11.25" x14ac:dyDescent="0.2">
      <c r="B2054" s="166"/>
      <c r="D2054" s="138" t="s">
        <v>330</v>
      </c>
      <c r="E2054" s="167" t="s">
        <v>19</v>
      </c>
      <c r="F2054" s="168" t="s">
        <v>333</v>
      </c>
      <c r="H2054" s="169">
        <v>57.7</v>
      </c>
      <c r="I2054" s="170"/>
      <c r="L2054" s="166"/>
      <c r="M2054" s="171"/>
      <c r="T2054" s="172"/>
      <c r="AT2054" s="167" t="s">
        <v>330</v>
      </c>
      <c r="AU2054" s="167" t="s">
        <v>79</v>
      </c>
      <c r="AV2054" s="14" t="s">
        <v>187</v>
      </c>
      <c r="AW2054" s="14" t="s">
        <v>31</v>
      </c>
      <c r="AX2054" s="14" t="s">
        <v>77</v>
      </c>
      <c r="AY2054" s="167" t="s">
        <v>181</v>
      </c>
    </row>
    <row r="2055" spans="2:65" s="1" customFormat="1" ht="16.5" customHeight="1" x14ac:dyDescent="0.2">
      <c r="B2055" s="32"/>
      <c r="C2055" s="125" t="s">
        <v>1410</v>
      </c>
      <c r="D2055" s="125" t="s">
        <v>182</v>
      </c>
      <c r="E2055" s="126" t="s">
        <v>3344</v>
      </c>
      <c r="F2055" s="127" t="s">
        <v>3345</v>
      </c>
      <c r="G2055" s="128" t="s">
        <v>636</v>
      </c>
      <c r="H2055" s="129">
        <v>142.59</v>
      </c>
      <c r="I2055" s="130"/>
      <c r="J2055" s="131">
        <f>ROUND(I2055*H2055,2)</f>
        <v>0</v>
      </c>
      <c r="K2055" s="127" t="s">
        <v>186</v>
      </c>
      <c r="L2055" s="32"/>
      <c r="M2055" s="132" t="s">
        <v>19</v>
      </c>
      <c r="N2055" s="133" t="s">
        <v>40</v>
      </c>
      <c r="P2055" s="134">
        <f>O2055*H2055</f>
        <v>0</v>
      </c>
      <c r="Q2055" s="134">
        <v>0</v>
      </c>
      <c r="R2055" s="134">
        <f>Q2055*H2055</f>
        <v>0</v>
      </c>
      <c r="S2055" s="134">
        <v>0</v>
      </c>
      <c r="T2055" s="135">
        <f>S2055*H2055</f>
        <v>0</v>
      </c>
      <c r="AR2055" s="136" t="s">
        <v>209</v>
      </c>
      <c r="AT2055" s="136" t="s">
        <v>182</v>
      </c>
      <c r="AU2055" s="136" t="s">
        <v>79</v>
      </c>
      <c r="AY2055" s="17" t="s">
        <v>181</v>
      </c>
      <c r="BE2055" s="137">
        <f>IF(N2055="základní",J2055,0)</f>
        <v>0</v>
      </c>
      <c r="BF2055" s="137">
        <f>IF(N2055="snížená",J2055,0)</f>
        <v>0</v>
      </c>
      <c r="BG2055" s="137">
        <f>IF(N2055="zákl. přenesená",J2055,0)</f>
        <v>0</v>
      </c>
      <c r="BH2055" s="137">
        <f>IF(N2055="sníž. přenesená",J2055,0)</f>
        <v>0</v>
      </c>
      <c r="BI2055" s="137">
        <f>IF(N2055="nulová",J2055,0)</f>
        <v>0</v>
      </c>
      <c r="BJ2055" s="17" t="s">
        <v>77</v>
      </c>
      <c r="BK2055" s="137">
        <f>ROUND(I2055*H2055,2)</f>
        <v>0</v>
      </c>
      <c r="BL2055" s="17" t="s">
        <v>209</v>
      </c>
      <c r="BM2055" s="136" t="s">
        <v>3346</v>
      </c>
    </row>
    <row r="2056" spans="2:65" s="12" customFormat="1" ht="11.25" x14ac:dyDescent="0.2">
      <c r="B2056" s="153"/>
      <c r="D2056" s="138" t="s">
        <v>330</v>
      </c>
      <c r="E2056" s="154" t="s">
        <v>19</v>
      </c>
      <c r="F2056" s="155" t="s">
        <v>3347</v>
      </c>
      <c r="H2056" s="154" t="s">
        <v>19</v>
      </c>
      <c r="I2056" s="156"/>
      <c r="L2056" s="153"/>
      <c r="M2056" s="157"/>
      <c r="T2056" s="158"/>
      <c r="AT2056" s="154" t="s">
        <v>330</v>
      </c>
      <c r="AU2056" s="154" t="s">
        <v>79</v>
      </c>
      <c r="AV2056" s="12" t="s">
        <v>77</v>
      </c>
      <c r="AW2056" s="12" t="s">
        <v>31</v>
      </c>
      <c r="AX2056" s="12" t="s">
        <v>69</v>
      </c>
      <c r="AY2056" s="154" t="s">
        <v>181</v>
      </c>
    </row>
    <row r="2057" spans="2:65" s="13" customFormat="1" ht="11.25" x14ac:dyDescent="0.2">
      <c r="B2057" s="159"/>
      <c r="D2057" s="138" t="s">
        <v>330</v>
      </c>
      <c r="E2057" s="160" t="s">
        <v>19</v>
      </c>
      <c r="F2057" s="161" t="s">
        <v>3348</v>
      </c>
      <c r="H2057" s="162">
        <v>68.144999999999996</v>
      </c>
      <c r="I2057" s="163"/>
      <c r="L2057" s="159"/>
      <c r="M2057" s="164"/>
      <c r="T2057" s="165"/>
      <c r="AT2057" s="160" t="s">
        <v>330</v>
      </c>
      <c r="AU2057" s="160" t="s">
        <v>79</v>
      </c>
      <c r="AV2057" s="13" t="s">
        <v>79</v>
      </c>
      <c r="AW2057" s="13" t="s">
        <v>31</v>
      </c>
      <c r="AX2057" s="13" t="s">
        <v>69</v>
      </c>
      <c r="AY2057" s="160" t="s">
        <v>181</v>
      </c>
    </row>
    <row r="2058" spans="2:65" s="13" customFormat="1" ht="11.25" x14ac:dyDescent="0.2">
      <c r="B2058" s="159"/>
      <c r="D2058" s="138" t="s">
        <v>330</v>
      </c>
      <c r="E2058" s="160" t="s">
        <v>19</v>
      </c>
      <c r="F2058" s="161" t="s">
        <v>3349</v>
      </c>
      <c r="H2058" s="162">
        <v>6.6150000000000002</v>
      </c>
      <c r="I2058" s="163"/>
      <c r="L2058" s="159"/>
      <c r="M2058" s="164"/>
      <c r="T2058" s="165"/>
      <c r="AT2058" s="160" t="s">
        <v>330</v>
      </c>
      <c r="AU2058" s="160" t="s">
        <v>79</v>
      </c>
      <c r="AV2058" s="13" t="s">
        <v>79</v>
      </c>
      <c r="AW2058" s="13" t="s">
        <v>31</v>
      </c>
      <c r="AX2058" s="13" t="s">
        <v>69</v>
      </c>
      <c r="AY2058" s="160" t="s">
        <v>181</v>
      </c>
    </row>
    <row r="2059" spans="2:65" s="13" customFormat="1" ht="11.25" x14ac:dyDescent="0.2">
      <c r="B2059" s="159"/>
      <c r="D2059" s="138" t="s">
        <v>330</v>
      </c>
      <c r="E2059" s="160" t="s">
        <v>19</v>
      </c>
      <c r="F2059" s="161" t="s">
        <v>3350</v>
      </c>
      <c r="H2059" s="162">
        <v>67.83</v>
      </c>
      <c r="I2059" s="163"/>
      <c r="L2059" s="159"/>
      <c r="M2059" s="164"/>
      <c r="T2059" s="165"/>
      <c r="AT2059" s="160" t="s">
        <v>330</v>
      </c>
      <c r="AU2059" s="160" t="s">
        <v>79</v>
      </c>
      <c r="AV2059" s="13" t="s">
        <v>79</v>
      </c>
      <c r="AW2059" s="13" t="s">
        <v>31</v>
      </c>
      <c r="AX2059" s="13" t="s">
        <v>69</v>
      </c>
      <c r="AY2059" s="160" t="s">
        <v>181</v>
      </c>
    </row>
    <row r="2060" spans="2:65" s="14" customFormat="1" ht="11.25" x14ac:dyDescent="0.2">
      <c r="B2060" s="166"/>
      <c r="D2060" s="138" t="s">
        <v>330</v>
      </c>
      <c r="E2060" s="167" t="s">
        <v>19</v>
      </c>
      <c r="F2060" s="168" t="s">
        <v>333</v>
      </c>
      <c r="H2060" s="169">
        <v>142.59</v>
      </c>
      <c r="I2060" s="170"/>
      <c r="L2060" s="166"/>
      <c r="M2060" s="171"/>
      <c r="T2060" s="172"/>
      <c r="AT2060" s="167" t="s">
        <v>330</v>
      </c>
      <c r="AU2060" s="167" t="s">
        <v>79</v>
      </c>
      <c r="AV2060" s="14" t="s">
        <v>187</v>
      </c>
      <c r="AW2060" s="14" t="s">
        <v>31</v>
      </c>
      <c r="AX2060" s="14" t="s">
        <v>77</v>
      </c>
      <c r="AY2060" s="167" t="s">
        <v>181</v>
      </c>
    </row>
    <row r="2061" spans="2:65" s="1" customFormat="1" ht="33" customHeight="1" x14ac:dyDescent="0.2">
      <c r="B2061" s="32"/>
      <c r="C2061" s="125" t="s">
        <v>3351</v>
      </c>
      <c r="D2061" s="125" t="s">
        <v>182</v>
      </c>
      <c r="E2061" s="126" t="s">
        <v>3352</v>
      </c>
      <c r="F2061" s="127" t="s">
        <v>3353</v>
      </c>
      <c r="G2061" s="128" t="s">
        <v>519</v>
      </c>
      <c r="H2061" s="129">
        <v>33</v>
      </c>
      <c r="I2061" s="130"/>
      <c r="J2061" s="131">
        <f>ROUND(I2061*H2061,2)</f>
        <v>0</v>
      </c>
      <c r="K2061" s="127" t="s">
        <v>327</v>
      </c>
      <c r="L2061" s="32"/>
      <c r="M2061" s="132" t="s">
        <v>19</v>
      </c>
      <c r="N2061" s="133" t="s">
        <v>40</v>
      </c>
      <c r="P2061" s="134">
        <f>O2061*H2061</f>
        <v>0</v>
      </c>
      <c r="Q2061" s="134">
        <v>2.0100000000000001E-3</v>
      </c>
      <c r="R2061" s="134">
        <f>Q2061*H2061</f>
        <v>6.633E-2</v>
      </c>
      <c r="S2061" s="134">
        <v>3.1800000000000001E-3</v>
      </c>
      <c r="T2061" s="135">
        <f>S2061*H2061</f>
        <v>0.10494000000000001</v>
      </c>
      <c r="AR2061" s="136" t="s">
        <v>209</v>
      </c>
      <c r="AT2061" s="136" t="s">
        <v>182</v>
      </c>
      <c r="AU2061" s="136" t="s">
        <v>79</v>
      </c>
      <c r="AY2061" s="17" t="s">
        <v>181</v>
      </c>
      <c r="BE2061" s="137">
        <f>IF(N2061="základní",J2061,0)</f>
        <v>0</v>
      </c>
      <c r="BF2061" s="137">
        <f>IF(N2061="snížená",J2061,0)</f>
        <v>0</v>
      </c>
      <c r="BG2061" s="137">
        <f>IF(N2061="zákl. přenesená",J2061,0)</f>
        <v>0</v>
      </c>
      <c r="BH2061" s="137">
        <f>IF(N2061="sníž. přenesená",J2061,0)</f>
        <v>0</v>
      </c>
      <c r="BI2061" s="137">
        <f>IF(N2061="nulová",J2061,0)</f>
        <v>0</v>
      </c>
      <c r="BJ2061" s="17" t="s">
        <v>77</v>
      </c>
      <c r="BK2061" s="137">
        <f>ROUND(I2061*H2061,2)</f>
        <v>0</v>
      </c>
      <c r="BL2061" s="17" t="s">
        <v>209</v>
      </c>
      <c r="BM2061" s="136" t="s">
        <v>3354</v>
      </c>
    </row>
    <row r="2062" spans="2:65" s="1" customFormat="1" ht="11.25" x14ac:dyDescent="0.2">
      <c r="B2062" s="32"/>
      <c r="D2062" s="151" t="s">
        <v>328</v>
      </c>
      <c r="F2062" s="152" t="s">
        <v>3355</v>
      </c>
      <c r="I2062" s="140"/>
      <c r="L2062" s="32"/>
      <c r="M2062" s="141"/>
      <c r="T2062" s="53"/>
      <c r="AT2062" s="17" t="s">
        <v>328</v>
      </c>
      <c r="AU2062" s="17" t="s">
        <v>79</v>
      </c>
    </row>
    <row r="2063" spans="2:65" s="1" customFormat="1" ht="39" x14ac:dyDescent="0.2">
      <c r="B2063" s="32"/>
      <c r="D2063" s="138" t="s">
        <v>214</v>
      </c>
      <c r="F2063" s="139" t="s">
        <v>3356</v>
      </c>
      <c r="I2063" s="140"/>
      <c r="L2063" s="32"/>
      <c r="M2063" s="141"/>
      <c r="T2063" s="53"/>
      <c r="AT2063" s="17" t="s">
        <v>214</v>
      </c>
      <c r="AU2063" s="17" t="s">
        <v>79</v>
      </c>
    </row>
    <row r="2064" spans="2:65" s="12" customFormat="1" ht="11.25" x14ac:dyDescent="0.2">
      <c r="B2064" s="153"/>
      <c r="D2064" s="138" t="s">
        <v>330</v>
      </c>
      <c r="E2064" s="154" t="s">
        <v>19</v>
      </c>
      <c r="F2064" s="155" t="s">
        <v>3357</v>
      </c>
      <c r="H2064" s="154" t="s">
        <v>19</v>
      </c>
      <c r="I2064" s="156"/>
      <c r="L2064" s="153"/>
      <c r="M2064" s="157"/>
      <c r="T2064" s="158"/>
      <c r="AT2064" s="154" t="s">
        <v>330</v>
      </c>
      <c r="AU2064" s="154" t="s">
        <v>79</v>
      </c>
      <c r="AV2064" s="12" t="s">
        <v>77</v>
      </c>
      <c r="AW2064" s="12" t="s">
        <v>31</v>
      </c>
      <c r="AX2064" s="12" t="s">
        <v>69</v>
      </c>
      <c r="AY2064" s="154" t="s">
        <v>181</v>
      </c>
    </row>
    <row r="2065" spans="2:65" s="13" customFormat="1" ht="11.25" x14ac:dyDescent="0.2">
      <c r="B2065" s="159"/>
      <c r="D2065" s="138" t="s">
        <v>330</v>
      </c>
      <c r="E2065" s="160" t="s">
        <v>19</v>
      </c>
      <c r="F2065" s="161" t="s">
        <v>3358</v>
      </c>
      <c r="H2065" s="162">
        <v>25</v>
      </c>
      <c r="I2065" s="163"/>
      <c r="L2065" s="159"/>
      <c r="M2065" s="164"/>
      <c r="T2065" s="165"/>
      <c r="AT2065" s="160" t="s">
        <v>330</v>
      </c>
      <c r="AU2065" s="160" t="s">
        <v>79</v>
      </c>
      <c r="AV2065" s="13" t="s">
        <v>79</v>
      </c>
      <c r="AW2065" s="13" t="s">
        <v>31</v>
      </c>
      <c r="AX2065" s="13" t="s">
        <v>69</v>
      </c>
      <c r="AY2065" s="160" t="s">
        <v>181</v>
      </c>
    </row>
    <row r="2066" spans="2:65" s="13" customFormat="1" ht="11.25" x14ac:dyDescent="0.2">
      <c r="B2066" s="159"/>
      <c r="D2066" s="138" t="s">
        <v>330</v>
      </c>
      <c r="E2066" s="160" t="s">
        <v>19</v>
      </c>
      <c r="F2066" s="161" t="s">
        <v>3359</v>
      </c>
      <c r="H2066" s="162">
        <v>8</v>
      </c>
      <c r="I2066" s="163"/>
      <c r="L2066" s="159"/>
      <c r="M2066" s="164"/>
      <c r="T2066" s="165"/>
      <c r="AT2066" s="160" t="s">
        <v>330</v>
      </c>
      <c r="AU2066" s="160" t="s">
        <v>79</v>
      </c>
      <c r="AV2066" s="13" t="s">
        <v>79</v>
      </c>
      <c r="AW2066" s="13" t="s">
        <v>31</v>
      </c>
      <c r="AX2066" s="13" t="s">
        <v>69</v>
      </c>
      <c r="AY2066" s="160" t="s">
        <v>181</v>
      </c>
    </row>
    <row r="2067" spans="2:65" s="14" customFormat="1" ht="11.25" x14ac:dyDescent="0.2">
      <c r="B2067" s="166"/>
      <c r="D2067" s="138" t="s">
        <v>330</v>
      </c>
      <c r="E2067" s="167" t="s">
        <v>19</v>
      </c>
      <c r="F2067" s="168" t="s">
        <v>333</v>
      </c>
      <c r="H2067" s="169">
        <v>33</v>
      </c>
      <c r="I2067" s="170"/>
      <c r="L2067" s="166"/>
      <c r="M2067" s="171"/>
      <c r="T2067" s="172"/>
      <c r="AT2067" s="167" t="s">
        <v>330</v>
      </c>
      <c r="AU2067" s="167" t="s">
        <v>79</v>
      </c>
      <c r="AV2067" s="14" t="s">
        <v>187</v>
      </c>
      <c r="AW2067" s="14" t="s">
        <v>31</v>
      </c>
      <c r="AX2067" s="14" t="s">
        <v>77</v>
      </c>
      <c r="AY2067" s="167" t="s">
        <v>181</v>
      </c>
    </row>
    <row r="2068" spans="2:65" s="1" customFormat="1" ht="33" customHeight="1" x14ac:dyDescent="0.2">
      <c r="B2068" s="32"/>
      <c r="C2068" s="125" t="s">
        <v>3360</v>
      </c>
      <c r="D2068" s="125" t="s">
        <v>182</v>
      </c>
      <c r="E2068" s="126" t="s">
        <v>3361</v>
      </c>
      <c r="F2068" s="127" t="s">
        <v>3362</v>
      </c>
      <c r="G2068" s="128" t="s">
        <v>519</v>
      </c>
      <c r="H2068" s="129">
        <v>5</v>
      </c>
      <c r="I2068" s="130"/>
      <c r="J2068" s="131">
        <f>ROUND(I2068*H2068,2)</f>
        <v>0</v>
      </c>
      <c r="K2068" s="127" t="s">
        <v>327</v>
      </c>
      <c r="L2068" s="32"/>
      <c r="M2068" s="132" t="s">
        <v>19</v>
      </c>
      <c r="N2068" s="133" t="s">
        <v>40</v>
      </c>
      <c r="P2068" s="134">
        <f>O2068*H2068</f>
        <v>0</v>
      </c>
      <c r="Q2068" s="134">
        <v>3.3400000000000001E-3</v>
      </c>
      <c r="R2068" s="134">
        <f>Q2068*H2068</f>
        <v>1.67E-2</v>
      </c>
      <c r="S2068" s="134">
        <v>7.9500000000000005E-3</v>
      </c>
      <c r="T2068" s="135">
        <f>S2068*H2068</f>
        <v>3.9750000000000001E-2</v>
      </c>
      <c r="AR2068" s="136" t="s">
        <v>209</v>
      </c>
      <c r="AT2068" s="136" t="s">
        <v>182</v>
      </c>
      <c r="AU2068" s="136" t="s">
        <v>79</v>
      </c>
      <c r="AY2068" s="17" t="s">
        <v>181</v>
      </c>
      <c r="BE2068" s="137">
        <f>IF(N2068="základní",J2068,0)</f>
        <v>0</v>
      </c>
      <c r="BF2068" s="137">
        <f>IF(N2068="snížená",J2068,0)</f>
        <v>0</v>
      </c>
      <c r="BG2068" s="137">
        <f>IF(N2068="zákl. přenesená",J2068,0)</f>
        <v>0</v>
      </c>
      <c r="BH2068" s="137">
        <f>IF(N2068="sníž. přenesená",J2068,0)</f>
        <v>0</v>
      </c>
      <c r="BI2068" s="137">
        <f>IF(N2068="nulová",J2068,0)</f>
        <v>0</v>
      </c>
      <c r="BJ2068" s="17" t="s">
        <v>77</v>
      </c>
      <c r="BK2068" s="137">
        <f>ROUND(I2068*H2068,2)</f>
        <v>0</v>
      </c>
      <c r="BL2068" s="17" t="s">
        <v>209</v>
      </c>
      <c r="BM2068" s="136" t="s">
        <v>3363</v>
      </c>
    </row>
    <row r="2069" spans="2:65" s="1" customFormat="1" ht="11.25" x14ac:dyDescent="0.2">
      <c r="B2069" s="32"/>
      <c r="D2069" s="151" t="s">
        <v>328</v>
      </c>
      <c r="F2069" s="152" t="s">
        <v>3364</v>
      </c>
      <c r="I2069" s="140"/>
      <c r="L2069" s="32"/>
      <c r="M2069" s="141"/>
      <c r="T2069" s="53"/>
      <c r="AT2069" s="17" t="s">
        <v>328</v>
      </c>
      <c r="AU2069" s="17" t="s">
        <v>79</v>
      </c>
    </row>
    <row r="2070" spans="2:65" s="1" customFormat="1" ht="39" x14ac:dyDescent="0.2">
      <c r="B2070" s="32"/>
      <c r="D2070" s="138" t="s">
        <v>214</v>
      </c>
      <c r="F2070" s="139" t="s">
        <v>3356</v>
      </c>
      <c r="I2070" s="140"/>
      <c r="L2070" s="32"/>
      <c r="M2070" s="141"/>
      <c r="T2070" s="53"/>
      <c r="AT2070" s="17" t="s">
        <v>214</v>
      </c>
      <c r="AU2070" s="17" t="s">
        <v>79</v>
      </c>
    </row>
    <row r="2071" spans="2:65" s="12" customFormat="1" ht="11.25" x14ac:dyDescent="0.2">
      <c r="B2071" s="153"/>
      <c r="D2071" s="138" t="s">
        <v>330</v>
      </c>
      <c r="E2071" s="154" t="s">
        <v>19</v>
      </c>
      <c r="F2071" s="155" t="s">
        <v>3357</v>
      </c>
      <c r="H2071" s="154" t="s">
        <v>19</v>
      </c>
      <c r="I2071" s="156"/>
      <c r="L2071" s="153"/>
      <c r="M2071" s="157"/>
      <c r="T2071" s="158"/>
      <c r="AT2071" s="154" t="s">
        <v>330</v>
      </c>
      <c r="AU2071" s="154" t="s">
        <v>79</v>
      </c>
      <c r="AV2071" s="12" t="s">
        <v>77</v>
      </c>
      <c r="AW2071" s="12" t="s">
        <v>31</v>
      </c>
      <c r="AX2071" s="12" t="s">
        <v>69</v>
      </c>
      <c r="AY2071" s="154" t="s">
        <v>181</v>
      </c>
    </row>
    <row r="2072" spans="2:65" s="13" customFormat="1" ht="11.25" x14ac:dyDescent="0.2">
      <c r="B2072" s="159"/>
      <c r="D2072" s="138" t="s">
        <v>330</v>
      </c>
      <c r="E2072" s="160" t="s">
        <v>19</v>
      </c>
      <c r="F2072" s="161" t="s">
        <v>3365</v>
      </c>
      <c r="H2072" s="162">
        <v>2</v>
      </c>
      <c r="I2072" s="163"/>
      <c r="L2072" s="159"/>
      <c r="M2072" s="164"/>
      <c r="T2072" s="165"/>
      <c r="AT2072" s="160" t="s">
        <v>330</v>
      </c>
      <c r="AU2072" s="160" t="s">
        <v>79</v>
      </c>
      <c r="AV2072" s="13" t="s">
        <v>79</v>
      </c>
      <c r="AW2072" s="13" t="s">
        <v>31</v>
      </c>
      <c r="AX2072" s="13" t="s">
        <v>69</v>
      </c>
      <c r="AY2072" s="160" t="s">
        <v>181</v>
      </c>
    </row>
    <row r="2073" spans="2:65" s="13" customFormat="1" ht="11.25" x14ac:dyDescent="0.2">
      <c r="B2073" s="159"/>
      <c r="D2073" s="138" t="s">
        <v>330</v>
      </c>
      <c r="E2073" s="160" t="s">
        <v>19</v>
      </c>
      <c r="F2073" s="161" t="s">
        <v>3366</v>
      </c>
      <c r="H2073" s="162">
        <v>3</v>
      </c>
      <c r="I2073" s="163"/>
      <c r="L2073" s="159"/>
      <c r="M2073" s="164"/>
      <c r="T2073" s="165"/>
      <c r="AT2073" s="160" t="s">
        <v>330</v>
      </c>
      <c r="AU2073" s="160" t="s">
        <v>79</v>
      </c>
      <c r="AV2073" s="13" t="s">
        <v>79</v>
      </c>
      <c r="AW2073" s="13" t="s">
        <v>31</v>
      </c>
      <c r="AX2073" s="13" t="s">
        <v>69</v>
      </c>
      <c r="AY2073" s="160" t="s">
        <v>181</v>
      </c>
    </row>
    <row r="2074" spans="2:65" s="14" customFormat="1" ht="11.25" x14ac:dyDescent="0.2">
      <c r="B2074" s="166"/>
      <c r="D2074" s="138" t="s">
        <v>330</v>
      </c>
      <c r="E2074" s="167" t="s">
        <v>19</v>
      </c>
      <c r="F2074" s="168" t="s">
        <v>333</v>
      </c>
      <c r="H2074" s="169">
        <v>5</v>
      </c>
      <c r="I2074" s="170"/>
      <c r="L2074" s="166"/>
      <c r="M2074" s="171"/>
      <c r="T2074" s="172"/>
      <c r="AT2074" s="167" t="s">
        <v>330</v>
      </c>
      <c r="AU2074" s="167" t="s">
        <v>79</v>
      </c>
      <c r="AV2074" s="14" t="s">
        <v>187</v>
      </c>
      <c r="AW2074" s="14" t="s">
        <v>31</v>
      </c>
      <c r="AX2074" s="14" t="s">
        <v>77</v>
      </c>
      <c r="AY2074" s="167" t="s">
        <v>181</v>
      </c>
    </row>
    <row r="2075" spans="2:65" s="1" customFormat="1" ht="33" customHeight="1" x14ac:dyDescent="0.2">
      <c r="B2075" s="32"/>
      <c r="C2075" s="125" t="s">
        <v>3367</v>
      </c>
      <c r="D2075" s="125" t="s">
        <v>182</v>
      </c>
      <c r="E2075" s="126" t="s">
        <v>3368</v>
      </c>
      <c r="F2075" s="127" t="s">
        <v>3369</v>
      </c>
      <c r="G2075" s="128" t="s">
        <v>519</v>
      </c>
      <c r="H2075" s="129">
        <v>100</v>
      </c>
      <c r="I2075" s="130"/>
      <c r="J2075" s="131">
        <f>ROUND(I2075*H2075,2)</f>
        <v>0</v>
      </c>
      <c r="K2075" s="127" t="s">
        <v>327</v>
      </c>
      <c r="L2075" s="32"/>
      <c r="M2075" s="132" t="s">
        <v>19</v>
      </c>
      <c r="N2075" s="133" t="s">
        <v>40</v>
      </c>
      <c r="P2075" s="134">
        <f>O2075*H2075</f>
        <v>0</v>
      </c>
      <c r="Q2075" s="134">
        <v>2.2799999999999999E-3</v>
      </c>
      <c r="R2075" s="134">
        <f>Q2075*H2075</f>
        <v>0.22799999999999998</v>
      </c>
      <c r="S2075" s="134">
        <v>5.5999999999999999E-3</v>
      </c>
      <c r="T2075" s="135">
        <f>S2075*H2075</f>
        <v>0.55999999999999994</v>
      </c>
      <c r="AR2075" s="136" t="s">
        <v>209</v>
      </c>
      <c r="AT2075" s="136" t="s">
        <v>182</v>
      </c>
      <c r="AU2075" s="136" t="s">
        <v>79</v>
      </c>
      <c r="AY2075" s="17" t="s">
        <v>181</v>
      </c>
      <c r="BE2075" s="137">
        <f>IF(N2075="základní",J2075,0)</f>
        <v>0</v>
      </c>
      <c r="BF2075" s="137">
        <f>IF(N2075="snížená",J2075,0)</f>
        <v>0</v>
      </c>
      <c r="BG2075" s="137">
        <f>IF(N2075="zákl. přenesená",J2075,0)</f>
        <v>0</v>
      </c>
      <c r="BH2075" s="137">
        <f>IF(N2075="sníž. přenesená",J2075,0)</f>
        <v>0</v>
      </c>
      <c r="BI2075" s="137">
        <f>IF(N2075="nulová",J2075,0)</f>
        <v>0</v>
      </c>
      <c r="BJ2075" s="17" t="s">
        <v>77</v>
      </c>
      <c r="BK2075" s="137">
        <f>ROUND(I2075*H2075,2)</f>
        <v>0</v>
      </c>
      <c r="BL2075" s="17" t="s">
        <v>209</v>
      </c>
      <c r="BM2075" s="136" t="s">
        <v>3370</v>
      </c>
    </row>
    <row r="2076" spans="2:65" s="1" customFormat="1" ht="11.25" x14ac:dyDescent="0.2">
      <c r="B2076" s="32"/>
      <c r="D2076" s="151" t="s">
        <v>328</v>
      </c>
      <c r="F2076" s="152" t="s">
        <v>3371</v>
      </c>
      <c r="I2076" s="140"/>
      <c r="L2076" s="32"/>
      <c r="M2076" s="141"/>
      <c r="T2076" s="53"/>
      <c r="AT2076" s="17" t="s">
        <v>328</v>
      </c>
      <c r="AU2076" s="17" t="s">
        <v>79</v>
      </c>
    </row>
    <row r="2077" spans="2:65" s="1" customFormat="1" ht="39" x14ac:dyDescent="0.2">
      <c r="B2077" s="32"/>
      <c r="D2077" s="138" t="s">
        <v>214</v>
      </c>
      <c r="F2077" s="139" t="s">
        <v>3356</v>
      </c>
      <c r="I2077" s="140"/>
      <c r="L2077" s="32"/>
      <c r="M2077" s="141"/>
      <c r="T2077" s="53"/>
      <c r="AT2077" s="17" t="s">
        <v>214</v>
      </c>
      <c r="AU2077" s="17" t="s">
        <v>79</v>
      </c>
    </row>
    <row r="2078" spans="2:65" s="12" customFormat="1" ht="11.25" x14ac:dyDescent="0.2">
      <c r="B2078" s="153"/>
      <c r="D2078" s="138" t="s">
        <v>330</v>
      </c>
      <c r="E2078" s="154" t="s">
        <v>19</v>
      </c>
      <c r="F2078" s="155" t="s">
        <v>3357</v>
      </c>
      <c r="H2078" s="154" t="s">
        <v>19</v>
      </c>
      <c r="I2078" s="156"/>
      <c r="L2078" s="153"/>
      <c r="M2078" s="157"/>
      <c r="T2078" s="158"/>
      <c r="AT2078" s="154" t="s">
        <v>330</v>
      </c>
      <c r="AU2078" s="154" t="s">
        <v>79</v>
      </c>
      <c r="AV2078" s="12" t="s">
        <v>77</v>
      </c>
      <c r="AW2078" s="12" t="s">
        <v>31</v>
      </c>
      <c r="AX2078" s="12" t="s">
        <v>69</v>
      </c>
      <c r="AY2078" s="154" t="s">
        <v>181</v>
      </c>
    </row>
    <row r="2079" spans="2:65" s="13" customFormat="1" ht="11.25" x14ac:dyDescent="0.2">
      <c r="B2079" s="159"/>
      <c r="D2079" s="138" t="s">
        <v>330</v>
      </c>
      <c r="E2079" s="160" t="s">
        <v>19</v>
      </c>
      <c r="F2079" s="161" t="s">
        <v>3372</v>
      </c>
      <c r="H2079" s="162">
        <v>80</v>
      </c>
      <c r="I2079" s="163"/>
      <c r="L2079" s="159"/>
      <c r="M2079" s="164"/>
      <c r="T2079" s="165"/>
      <c r="AT2079" s="160" t="s">
        <v>330</v>
      </c>
      <c r="AU2079" s="160" t="s">
        <v>79</v>
      </c>
      <c r="AV2079" s="13" t="s">
        <v>79</v>
      </c>
      <c r="AW2079" s="13" t="s">
        <v>31</v>
      </c>
      <c r="AX2079" s="13" t="s">
        <v>69</v>
      </c>
      <c r="AY2079" s="160" t="s">
        <v>181</v>
      </c>
    </row>
    <row r="2080" spans="2:65" s="13" customFormat="1" ht="11.25" x14ac:dyDescent="0.2">
      <c r="B2080" s="159"/>
      <c r="D2080" s="138" t="s">
        <v>330</v>
      </c>
      <c r="E2080" s="160" t="s">
        <v>19</v>
      </c>
      <c r="F2080" s="161" t="s">
        <v>3373</v>
      </c>
      <c r="H2080" s="162">
        <v>20</v>
      </c>
      <c r="I2080" s="163"/>
      <c r="L2080" s="159"/>
      <c r="M2080" s="164"/>
      <c r="T2080" s="165"/>
      <c r="AT2080" s="160" t="s">
        <v>330</v>
      </c>
      <c r="AU2080" s="160" t="s">
        <v>79</v>
      </c>
      <c r="AV2080" s="13" t="s">
        <v>79</v>
      </c>
      <c r="AW2080" s="13" t="s">
        <v>31</v>
      </c>
      <c r="AX2080" s="13" t="s">
        <v>69</v>
      </c>
      <c r="AY2080" s="160" t="s">
        <v>181</v>
      </c>
    </row>
    <row r="2081" spans="2:65" s="14" customFormat="1" ht="11.25" x14ac:dyDescent="0.2">
      <c r="B2081" s="166"/>
      <c r="D2081" s="138" t="s">
        <v>330</v>
      </c>
      <c r="E2081" s="167" t="s">
        <v>19</v>
      </c>
      <c r="F2081" s="168" t="s">
        <v>333</v>
      </c>
      <c r="H2081" s="169">
        <v>100</v>
      </c>
      <c r="I2081" s="170"/>
      <c r="L2081" s="166"/>
      <c r="M2081" s="171"/>
      <c r="T2081" s="172"/>
      <c r="AT2081" s="167" t="s">
        <v>330</v>
      </c>
      <c r="AU2081" s="167" t="s">
        <v>79</v>
      </c>
      <c r="AV2081" s="14" t="s">
        <v>187</v>
      </c>
      <c r="AW2081" s="14" t="s">
        <v>31</v>
      </c>
      <c r="AX2081" s="14" t="s">
        <v>77</v>
      </c>
      <c r="AY2081" s="167" t="s">
        <v>181</v>
      </c>
    </row>
    <row r="2082" spans="2:65" s="1" customFormat="1" ht="33" customHeight="1" x14ac:dyDescent="0.2">
      <c r="B2082" s="32"/>
      <c r="C2082" s="125" t="s">
        <v>3374</v>
      </c>
      <c r="D2082" s="125" t="s">
        <v>182</v>
      </c>
      <c r="E2082" s="126" t="s">
        <v>3375</v>
      </c>
      <c r="F2082" s="127" t="s">
        <v>3376</v>
      </c>
      <c r="G2082" s="128" t="s">
        <v>519</v>
      </c>
      <c r="H2082" s="129">
        <v>8</v>
      </c>
      <c r="I2082" s="130"/>
      <c r="J2082" s="131">
        <f>ROUND(I2082*H2082,2)</f>
        <v>0</v>
      </c>
      <c r="K2082" s="127" t="s">
        <v>327</v>
      </c>
      <c r="L2082" s="32"/>
      <c r="M2082" s="132" t="s">
        <v>19</v>
      </c>
      <c r="N2082" s="133" t="s">
        <v>40</v>
      </c>
      <c r="P2082" s="134">
        <f>O2082*H2082</f>
        <v>0</v>
      </c>
      <c r="Q2082" s="134">
        <v>3.7799999999999999E-3</v>
      </c>
      <c r="R2082" s="134">
        <f>Q2082*H2082</f>
        <v>3.024E-2</v>
      </c>
      <c r="S2082" s="134">
        <v>1.4E-2</v>
      </c>
      <c r="T2082" s="135">
        <f>S2082*H2082</f>
        <v>0.112</v>
      </c>
      <c r="AR2082" s="136" t="s">
        <v>209</v>
      </c>
      <c r="AT2082" s="136" t="s">
        <v>182</v>
      </c>
      <c r="AU2082" s="136" t="s">
        <v>79</v>
      </c>
      <c r="AY2082" s="17" t="s">
        <v>181</v>
      </c>
      <c r="BE2082" s="137">
        <f>IF(N2082="základní",J2082,0)</f>
        <v>0</v>
      </c>
      <c r="BF2082" s="137">
        <f>IF(N2082="snížená",J2082,0)</f>
        <v>0</v>
      </c>
      <c r="BG2082" s="137">
        <f>IF(N2082="zákl. přenesená",J2082,0)</f>
        <v>0</v>
      </c>
      <c r="BH2082" s="137">
        <f>IF(N2082="sníž. přenesená",J2082,0)</f>
        <v>0</v>
      </c>
      <c r="BI2082" s="137">
        <f>IF(N2082="nulová",J2082,0)</f>
        <v>0</v>
      </c>
      <c r="BJ2082" s="17" t="s">
        <v>77</v>
      </c>
      <c r="BK2082" s="137">
        <f>ROUND(I2082*H2082,2)</f>
        <v>0</v>
      </c>
      <c r="BL2082" s="17" t="s">
        <v>209</v>
      </c>
      <c r="BM2082" s="136" t="s">
        <v>3377</v>
      </c>
    </row>
    <row r="2083" spans="2:65" s="1" customFormat="1" ht="11.25" x14ac:dyDescent="0.2">
      <c r="B2083" s="32"/>
      <c r="D2083" s="151" t="s">
        <v>328</v>
      </c>
      <c r="F2083" s="152" t="s">
        <v>3378</v>
      </c>
      <c r="I2083" s="140"/>
      <c r="L2083" s="32"/>
      <c r="M2083" s="141"/>
      <c r="T2083" s="53"/>
      <c r="AT2083" s="17" t="s">
        <v>328</v>
      </c>
      <c r="AU2083" s="17" t="s">
        <v>79</v>
      </c>
    </row>
    <row r="2084" spans="2:65" s="1" customFormat="1" ht="39" x14ac:dyDescent="0.2">
      <c r="B2084" s="32"/>
      <c r="D2084" s="138" t="s">
        <v>214</v>
      </c>
      <c r="F2084" s="139" t="s">
        <v>3356</v>
      </c>
      <c r="I2084" s="140"/>
      <c r="L2084" s="32"/>
      <c r="M2084" s="141"/>
      <c r="T2084" s="53"/>
      <c r="AT2084" s="17" t="s">
        <v>214</v>
      </c>
      <c r="AU2084" s="17" t="s">
        <v>79</v>
      </c>
    </row>
    <row r="2085" spans="2:65" s="12" customFormat="1" ht="11.25" x14ac:dyDescent="0.2">
      <c r="B2085" s="153"/>
      <c r="D2085" s="138" t="s">
        <v>330</v>
      </c>
      <c r="E2085" s="154" t="s">
        <v>19</v>
      </c>
      <c r="F2085" s="155" t="s">
        <v>3357</v>
      </c>
      <c r="H2085" s="154" t="s">
        <v>19</v>
      </c>
      <c r="I2085" s="156"/>
      <c r="L2085" s="153"/>
      <c r="M2085" s="157"/>
      <c r="T2085" s="158"/>
      <c r="AT2085" s="154" t="s">
        <v>330</v>
      </c>
      <c r="AU2085" s="154" t="s">
        <v>79</v>
      </c>
      <c r="AV2085" s="12" t="s">
        <v>77</v>
      </c>
      <c r="AW2085" s="12" t="s">
        <v>31</v>
      </c>
      <c r="AX2085" s="12" t="s">
        <v>69</v>
      </c>
      <c r="AY2085" s="154" t="s">
        <v>181</v>
      </c>
    </row>
    <row r="2086" spans="2:65" s="13" customFormat="1" ht="11.25" x14ac:dyDescent="0.2">
      <c r="B2086" s="159"/>
      <c r="D2086" s="138" t="s">
        <v>330</v>
      </c>
      <c r="E2086" s="160" t="s">
        <v>19</v>
      </c>
      <c r="F2086" s="161" t="s">
        <v>3379</v>
      </c>
      <c r="H2086" s="162">
        <v>3</v>
      </c>
      <c r="I2086" s="163"/>
      <c r="L2086" s="159"/>
      <c r="M2086" s="164"/>
      <c r="T2086" s="165"/>
      <c r="AT2086" s="160" t="s">
        <v>330</v>
      </c>
      <c r="AU2086" s="160" t="s">
        <v>79</v>
      </c>
      <c r="AV2086" s="13" t="s">
        <v>79</v>
      </c>
      <c r="AW2086" s="13" t="s">
        <v>31</v>
      </c>
      <c r="AX2086" s="13" t="s">
        <v>69</v>
      </c>
      <c r="AY2086" s="160" t="s">
        <v>181</v>
      </c>
    </row>
    <row r="2087" spans="2:65" s="13" customFormat="1" ht="11.25" x14ac:dyDescent="0.2">
      <c r="B2087" s="159"/>
      <c r="D2087" s="138" t="s">
        <v>330</v>
      </c>
      <c r="E2087" s="160" t="s">
        <v>19</v>
      </c>
      <c r="F2087" s="161" t="s">
        <v>3380</v>
      </c>
      <c r="H2087" s="162">
        <v>5</v>
      </c>
      <c r="I2087" s="163"/>
      <c r="L2087" s="159"/>
      <c r="M2087" s="164"/>
      <c r="T2087" s="165"/>
      <c r="AT2087" s="160" t="s">
        <v>330</v>
      </c>
      <c r="AU2087" s="160" t="s">
        <v>79</v>
      </c>
      <c r="AV2087" s="13" t="s">
        <v>79</v>
      </c>
      <c r="AW2087" s="13" t="s">
        <v>31</v>
      </c>
      <c r="AX2087" s="13" t="s">
        <v>69</v>
      </c>
      <c r="AY2087" s="160" t="s">
        <v>181</v>
      </c>
    </row>
    <row r="2088" spans="2:65" s="14" customFormat="1" ht="11.25" x14ac:dyDescent="0.2">
      <c r="B2088" s="166"/>
      <c r="D2088" s="138" t="s">
        <v>330</v>
      </c>
      <c r="E2088" s="167" t="s">
        <v>19</v>
      </c>
      <c r="F2088" s="168" t="s">
        <v>333</v>
      </c>
      <c r="H2088" s="169">
        <v>8</v>
      </c>
      <c r="I2088" s="170"/>
      <c r="L2088" s="166"/>
      <c r="M2088" s="171"/>
      <c r="T2088" s="172"/>
      <c r="AT2088" s="167" t="s">
        <v>330</v>
      </c>
      <c r="AU2088" s="167" t="s">
        <v>79</v>
      </c>
      <c r="AV2088" s="14" t="s">
        <v>187</v>
      </c>
      <c r="AW2088" s="14" t="s">
        <v>31</v>
      </c>
      <c r="AX2088" s="14" t="s">
        <v>77</v>
      </c>
      <c r="AY2088" s="167" t="s">
        <v>181</v>
      </c>
    </row>
    <row r="2089" spans="2:65" s="1" customFormat="1" ht="24.2" customHeight="1" x14ac:dyDescent="0.2">
      <c r="B2089" s="32"/>
      <c r="C2089" s="125" t="s">
        <v>3381</v>
      </c>
      <c r="D2089" s="125" t="s">
        <v>182</v>
      </c>
      <c r="E2089" s="126" t="s">
        <v>3382</v>
      </c>
      <c r="F2089" s="127" t="s">
        <v>3383</v>
      </c>
      <c r="G2089" s="128" t="s">
        <v>510</v>
      </c>
      <c r="H2089" s="129">
        <v>47.680500000000002</v>
      </c>
      <c r="I2089" s="130"/>
      <c r="J2089" s="131">
        <f>ROUND(I2089*H2089,2)</f>
        <v>0</v>
      </c>
      <c r="K2089" s="127" t="s">
        <v>186</v>
      </c>
      <c r="L2089" s="32"/>
      <c r="M2089" s="132" t="s">
        <v>19</v>
      </c>
      <c r="N2089" s="133" t="s">
        <v>40</v>
      </c>
      <c r="P2089" s="134">
        <f>O2089*H2089</f>
        <v>0</v>
      </c>
      <c r="Q2089" s="134">
        <v>0</v>
      </c>
      <c r="R2089" s="134">
        <f>Q2089*H2089</f>
        <v>0</v>
      </c>
      <c r="S2089" s="134">
        <v>0</v>
      </c>
      <c r="T2089" s="135">
        <f>S2089*H2089</f>
        <v>0</v>
      </c>
      <c r="AR2089" s="136" t="s">
        <v>209</v>
      </c>
      <c r="AT2089" s="136" t="s">
        <v>182</v>
      </c>
      <c r="AU2089" s="136" t="s">
        <v>79</v>
      </c>
      <c r="AY2089" s="17" t="s">
        <v>181</v>
      </c>
      <c r="BE2089" s="137">
        <f>IF(N2089="základní",J2089,0)</f>
        <v>0</v>
      </c>
      <c r="BF2089" s="137">
        <f>IF(N2089="snížená",J2089,0)</f>
        <v>0</v>
      </c>
      <c r="BG2089" s="137">
        <f>IF(N2089="zákl. přenesená",J2089,0)</f>
        <v>0</v>
      </c>
      <c r="BH2089" s="137">
        <f>IF(N2089="sníž. přenesená",J2089,0)</f>
        <v>0</v>
      </c>
      <c r="BI2089" s="137">
        <f>IF(N2089="nulová",J2089,0)</f>
        <v>0</v>
      </c>
      <c r="BJ2089" s="17" t="s">
        <v>77</v>
      </c>
      <c r="BK2089" s="137">
        <f>ROUND(I2089*H2089,2)</f>
        <v>0</v>
      </c>
      <c r="BL2089" s="17" t="s">
        <v>209</v>
      </c>
      <c r="BM2089" s="136" t="s">
        <v>3384</v>
      </c>
    </row>
    <row r="2090" spans="2:65" s="1" customFormat="1" ht="39" x14ac:dyDescent="0.2">
      <c r="B2090" s="32"/>
      <c r="D2090" s="138" t="s">
        <v>214</v>
      </c>
      <c r="F2090" s="139" t="s">
        <v>3288</v>
      </c>
      <c r="I2090" s="140"/>
      <c r="L2090" s="32"/>
      <c r="M2090" s="141"/>
      <c r="T2090" s="53"/>
      <c r="AT2090" s="17" t="s">
        <v>214</v>
      </c>
      <c r="AU2090" s="17" t="s">
        <v>79</v>
      </c>
    </row>
    <row r="2091" spans="2:65" s="12" customFormat="1" ht="11.25" x14ac:dyDescent="0.2">
      <c r="B2091" s="153"/>
      <c r="D2091" s="138" t="s">
        <v>330</v>
      </c>
      <c r="E2091" s="154" t="s">
        <v>19</v>
      </c>
      <c r="F2091" s="155" t="s">
        <v>3385</v>
      </c>
      <c r="H2091" s="154" t="s">
        <v>19</v>
      </c>
      <c r="I2091" s="156"/>
      <c r="L2091" s="153"/>
      <c r="M2091" s="157"/>
      <c r="T2091" s="158"/>
      <c r="AT2091" s="154" t="s">
        <v>330</v>
      </c>
      <c r="AU2091" s="154" t="s">
        <v>79</v>
      </c>
      <c r="AV2091" s="12" t="s">
        <v>77</v>
      </c>
      <c r="AW2091" s="12" t="s">
        <v>31</v>
      </c>
      <c r="AX2091" s="12" t="s">
        <v>69</v>
      </c>
      <c r="AY2091" s="154" t="s">
        <v>181</v>
      </c>
    </row>
    <row r="2092" spans="2:65" s="12" customFormat="1" ht="11.25" x14ac:dyDescent="0.2">
      <c r="B2092" s="153"/>
      <c r="D2092" s="138" t="s">
        <v>330</v>
      </c>
      <c r="E2092" s="154" t="s">
        <v>19</v>
      </c>
      <c r="F2092" s="155" t="s">
        <v>3278</v>
      </c>
      <c r="H2092" s="154" t="s">
        <v>19</v>
      </c>
      <c r="I2092" s="156"/>
      <c r="L2092" s="153"/>
      <c r="M2092" s="157"/>
      <c r="T2092" s="158"/>
      <c r="AT2092" s="154" t="s">
        <v>330</v>
      </c>
      <c r="AU2092" s="154" t="s">
        <v>79</v>
      </c>
      <c r="AV2092" s="12" t="s">
        <v>77</v>
      </c>
      <c r="AW2092" s="12" t="s">
        <v>31</v>
      </c>
      <c r="AX2092" s="12" t="s">
        <v>69</v>
      </c>
      <c r="AY2092" s="154" t="s">
        <v>181</v>
      </c>
    </row>
    <row r="2093" spans="2:65" s="12" customFormat="1" ht="11.25" x14ac:dyDescent="0.2">
      <c r="B2093" s="153"/>
      <c r="D2093" s="138" t="s">
        <v>330</v>
      </c>
      <c r="E2093" s="154" t="s">
        <v>19</v>
      </c>
      <c r="F2093" s="155" t="s">
        <v>3279</v>
      </c>
      <c r="H2093" s="154" t="s">
        <v>19</v>
      </c>
      <c r="I2093" s="156"/>
      <c r="L2093" s="153"/>
      <c r="M2093" s="157"/>
      <c r="T2093" s="158"/>
      <c r="AT2093" s="154" t="s">
        <v>330</v>
      </c>
      <c r="AU2093" s="154" t="s">
        <v>79</v>
      </c>
      <c r="AV2093" s="12" t="s">
        <v>77</v>
      </c>
      <c r="AW2093" s="12" t="s">
        <v>31</v>
      </c>
      <c r="AX2093" s="12" t="s">
        <v>69</v>
      </c>
      <c r="AY2093" s="154" t="s">
        <v>181</v>
      </c>
    </row>
    <row r="2094" spans="2:65" s="12" customFormat="1" ht="11.25" x14ac:dyDescent="0.2">
      <c r="B2094" s="153"/>
      <c r="D2094" s="138" t="s">
        <v>330</v>
      </c>
      <c r="E2094" s="154" t="s">
        <v>19</v>
      </c>
      <c r="F2094" s="155" t="s">
        <v>3386</v>
      </c>
      <c r="H2094" s="154" t="s">
        <v>19</v>
      </c>
      <c r="I2094" s="156"/>
      <c r="L2094" s="153"/>
      <c r="M2094" s="157"/>
      <c r="T2094" s="158"/>
      <c r="AT2094" s="154" t="s">
        <v>330</v>
      </c>
      <c r="AU2094" s="154" t="s">
        <v>79</v>
      </c>
      <c r="AV2094" s="12" t="s">
        <v>77</v>
      </c>
      <c r="AW2094" s="12" t="s">
        <v>31</v>
      </c>
      <c r="AX2094" s="12" t="s">
        <v>69</v>
      </c>
      <c r="AY2094" s="154" t="s">
        <v>181</v>
      </c>
    </row>
    <row r="2095" spans="2:65" s="13" customFormat="1" ht="11.25" x14ac:dyDescent="0.2">
      <c r="B2095" s="159"/>
      <c r="D2095" s="138" t="s">
        <v>330</v>
      </c>
      <c r="E2095" s="160" t="s">
        <v>19</v>
      </c>
      <c r="F2095" s="161" t="s">
        <v>3387</v>
      </c>
      <c r="H2095" s="162">
        <v>17.745000000000001</v>
      </c>
      <c r="I2095" s="163"/>
      <c r="L2095" s="159"/>
      <c r="M2095" s="164"/>
      <c r="T2095" s="165"/>
      <c r="AT2095" s="160" t="s">
        <v>330</v>
      </c>
      <c r="AU2095" s="160" t="s">
        <v>79</v>
      </c>
      <c r="AV2095" s="13" t="s">
        <v>79</v>
      </c>
      <c r="AW2095" s="13" t="s">
        <v>31</v>
      </c>
      <c r="AX2095" s="13" t="s">
        <v>69</v>
      </c>
      <c r="AY2095" s="160" t="s">
        <v>181</v>
      </c>
    </row>
    <row r="2096" spans="2:65" s="13" customFormat="1" ht="11.25" x14ac:dyDescent="0.2">
      <c r="B2096" s="159"/>
      <c r="D2096" s="138" t="s">
        <v>330</v>
      </c>
      <c r="E2096" s="160" t="s">
        <v>19</v>
      </c>
      <c r="F2096" s="161" t="s">
        <v>3388</v>
      </c>
      <c r="H2096" s="162">
        <v>23.133600000000001</v>
      </c>
      <c r="I2096" s="163"/>
      <c r="L2096" s="159"/>
      <c r="M2096" s="164"/>
      <c r="T2096" s="165"/>
      <c r="AT2096" s="160" t="s">
        <v>330</v>
      </c>
      <c r="AU2096" s="160" t="s">
        <v>79</v>
      </c>
      <c r="AV2096" s="13" t="s">
        <v>79</v>
      </c>
      <c r="AW2096" s="13" t="s">
        <v>31</v>
      </c>
      <c r="AX2096" s="13" t="s">
        <v>69</v>
      </c>
      <c r="AY2096" s="160" t="s">
        <v>181</v>
      </c>
    </row>
    <row r="2097" spans="2:65" s="12" customFormat="1" ht="11.25" x14ac:dyDescent="0.2">
      <c r="B2097" s="153"/>
      <c r="D2097" s="138" t="s">
        <v>330</v>
      </c>
      <c r="E2097" s="154" t="s">
        <v>19</v>
      </c>
      <c r="F2097" s="155" t="s">
        <v>3389</v>
      </c>
      <c r="H2097" s="154" t="s">
        <v>19</v>
      </c>
      <c r="I2097" s="156"/>
      <c r="L2097" s="153"/>
      <c r="M2097" s="157"/>
      <c r="T2097" s="158"/>
      <c r="AT2097" s="154" t="s">
        <v>330</v>
      </c>
      <c r="AU2097" s="154" t="s">
        <v>79</v>
      </c>
      <c r="AV2097" s="12" t="s">
        <v>77</v>
      </c>
      <c r="AW2097" s="12" t="s">
        <v>31</v>
      </c>
      <c r="AX2097" s="12" t="s">
        <v>69</v>
      </c>
      <c r="AY2097" s="154" t="s">
        <v>181</v>
      </c>
    </row>
    <row r="2098" spans="2:65" s="13" customFormat="1" ht="11.25" x14ac:dyDescent="0.2">
      <c r="B2098" s="159"/>
      <c r="D2098" s="138" t="s">
        <v>330</v>
      </c>
      <c r="E2098" s="160" t="s">
        <v>19</v>
      </c>
      <c r="F2098" s="161" t="s">
        <v>3390</v>
      </c>
      <c r="H2098" s="162">
        <v>3.2823000000000002</v>
      </c>
      <c r="I2098" s="163"/>
      <c r="L2098" s="159"/>
      <c r="M2098" s="164"/>
      <c r="T2098" s="165"/>
      <c r="AT2098" s="160" t="s">
        <v>330</v>
      </c>
      <c r="AU2098" s="160" t="s">
        <v>79</v>
      </c>
      <c r="AV2098" s="13" t="s">
        <v>79</v>
      </c>
      <c r="AW2098" s="13" t="s">
        <v>31</v>
      </c>
      <c r="AX2098" s="13" t="s">
        <v>69</v>
      </c>
      <c r="AY2098" s="160" t="s">
        <v>181</v>
      </c>
    </row>
    <row r="2099" spans="2:65" s="13" customFormat="1" ht="11.25" x14ac:dyDescent="0.2">
      <c r="B2099" s="159"/>
      <c r="D2099" s="138" t="s">
        <v>330</v>
      </c>
      <c r="E2099" s="160" t="s">
        <v>19</v>
      </c>
      <c r="F2099" s="161" t="s">
        <v>3391</v>
      </c>
      <c r="H2099" s="162">
        <v>3.5196000000000001</v>
      </c>
      <c r="I2099" s="163"/>
      <c r="L2099" s="159"/>
      <c r="M2099" s="164"/>
      <c r="T2099" s="165"/>
      <c r="AT2099" s="160" t="s">
        <v>330</v>
      </c>
      <c r="AU2099" s="160" t="s">
        <v>79</v>
      </c>
      <c r="AV2099" s="13" t="s">
        <v>79</v>
      </c>
      <c r="AW2099" s="13" t="s">
        <v>31</v>
      </c>
      <c r="AX2099" s="13" t="s">
        <v>69</v>
      </c>
      <c r="AY2099" s="160" t="s">
        <v>181</v>
      </c>
    </row>
    <row r="2100" spans="2:65" s="14" customFormat="1" ht="11.25" x14ac:dyDescent="0.2">
      <c r="B2100" s="166"/>
      <c r="D2100" s="138" t="s">
        <v>330</v>
      </c>
      <c r="E2100" s="167" t="s">
        <v>19</v>
      </c>
      <c r="F2100" s="168" t="s">
        <v>333</v>
      </c>
      <c r="H2100" s="169">
        <v>47.680500000000002</v>
      </c>
      <c r="I2100" s="170"/>
      <c r="L2100" s="166"/>
      <c r="M2100" s="171"/>
      <c r="T2100" s="172"/>
      <c r="AT2100" s="167" t="s">
        <v>330</v>
      </c>
      <c r="AU2100" s="167" t="s">
        <v>79</v>
      </c>
      <c r="AV2100" s="14" t="s">
        <v>187</v>
      </c>
      <c r="AW2100" s="14" t="s">
        <v>31</v>
      </c>
      <c r="AX2100" s="14" t="s">
        <v>77</v>
      </c>
      <c r="AY2100" s="167" t="s">
        <v>181</v>
      </c>
    </row>
    <row r="2101" spans="2:65" s="1" customFormat="1" ht="37.9" customHeight="1" x14ac:dyDescent="0.2">
      <c r="B2101" s="32"/>
      <c r="C2101" s="125" t="s">
        <v>3392</v>
      </c>
      <c r="D2101" s="125" t="s">
        <v>182</v>
      </c>
      <c r="E2101" s="126" t="s">
        <v>3393</v>
      </c>
      <c r="F2101" s="127" t="s">
        <v>3394</v>
      </c>
      <c r="G2101" s="128" t="s">
        <v>519</v>
      </c>
      <c r="H2101" s="129">
        <v>13</v>
      </c>
      <c r="I2101" s="130"/>
      <c r="J2101" s="131">
        <f>ROUND(I2101*H2101,2)</f>
        <v>0</v>
      </c>
      <c r="K2101" s="127" t="s">
        <v>327</v>
      </c>
      <c r="L2101" s="32"/>
      <c r="M2101" s="132" t="s">
        <v>19</v>
      </c>
      <c r="N2101" s="133" t="s">
        <v>40</v>
      </c>
      <c r="P2101" s="134">
        <f>O2101*H2101</f>
        <v>0</v>
      </c>
      <c r="Q2101" s="134">
        <v>1.01E-3</v>
      </c>
      <c r="R2101" s="134">
        <f>Q2101*H2101</f>
        <v>1.3130000000000001E-2</v>
      </c>
      <c r="S2101" s="134">
        <v>1.6999999999999999E-3</v>
      </c>
      <c r="T2101" s="135">
        <f>S2101*H2101</f>
        <v>2.2099999999999998E-2</v>
      </c>
      <c r="AR2101" s="136" t="s">
        <v>209</v>
      </c>
      <c r="AT2101" s="136" t="s">
        <v>182</v>
      </c>
      <c r="AU2101" s="136" t="s">
        <v>79</v>
      </c>
      <c r="AY2101" s="17" t="s">
        <v>181</v>
      </c>
      <c r="BE2101" s="137">
        <f>IF(N2101="základní",J2101,0)</f>
        <v>0</v>
      </c>
      <c r="BF2101" s="137">
        <f>IF(N2101="snížená",J2101,0)</f>
        <v>0</v>
      </c>
      <c r="BG2101" s="137">
        <f>IF(N2101="zákl. přenesená",J2101,0)</f>
        <v>0</v>
      </c>
      <c r="BH2101" s="137">
        <f>IF(N2101="sníž. přenesená",J2101,0)</f>
        <v>0</v>
      </c>
      <c r="BI2101" s="137">
        <f>IF(N2101="nulová",J2101,0)</f>
        <v>0</v>
      </c>
      <c r="BJ2101" s="17" t="s">
        <v>77</v>
      </c>
      <c r="BK2101" s="137">
        <f>ROUND(I2101*H2101,2)</f>
        <v>0</v>
      </c>
      <c r="BL2101" s="17" t="s">
        <v>209</v>
      </c>
      <c r="BM2101" s="136" t="s">
        <v>3395</v>
      </c>
    </row>
    <row r="2102" spans="2:65" s="1" customFormat="1" ht="11.25" x14ac:dyDescent="0.2">
      <c r="B2102" s="32"/>
      <c r="D2102" s="151" t="s">
        <v>328</v>
      </c>
      <c r="F2102" s="152" t="s">
        <v>3396</v>
      </c>
      <c r="I2102" s="140"/>
      <c r="L2102" s="32"/>
      <c r="M2102" s="141"/>
      <c r="T2102" s="53"/>
      <c r="AT2102" s="17" t="s">
        <v>328</v>
      </c>
      <c r="AU2102" s="17" t="s">
        <v>79</v>
      </c>
    </row>
    <row r="2103" spans="2:65" s="1" customFormat="1" ht="39" x14ac:dyDescent="0.2">
      <c r="B2103" s="32"/>
      <c r="D2103" s="138" t="s">
        <v>214</v>
      </c>
      <c r="F2103" s="139" t="s">
        <v>3356</v>
      </c>
      <c r="I2103" s="140"/>
      <c r="L2103" s="32"/>
      <c r="M2103" s="141"/>
      <c r="T2103" s="53"/>
      <c r="AT2103" s="17" t="s">
        <v>214</v>
      </c>
      <c r="AU2103" s="17" t="s">
        <v>79</v>
      </c>
    </row>
    <row r="2104" spans="2:65" s="12" customFormat="1" ht="11.25" x14ac:dyDescent="0.2">
      <c r="B2104" s="153"/>
      <c r="D2104" s="138" t="s">
        <v>330</v>
      </c>
      <c r="E2104" s="154" t="s">
        <v>19</v>
      </c>
      <c r="F2104" s="155" t="s">
        <v>3357</v>
      </c>
      <c r="H2104" s="154" t="s">
        <v>19</v>
      </c>
      <c r="I2104" s="156"/>
      <c r="L2104" s="153"/>
      <c r="M2104" s="157"/>
      <c r="T2104" s="158"/>
      <c r="AT2104" s="154" t="s">
        <v>330</v>
      </c>
      <c r="AU2104" s="154" t="s">
        <v>79</v>
      </c>
      <c r="AV2104" s="12" t="s">
        <v>77</v>
      </c>
      <c r="AW2104" s="12" t="s">
        <v>31</v>
      </c>
      <c r="AX2104" s="12" t="s">
        <v>69</v>
      </c>
      <c r="AY2104" s="154" t="s">
        <v>181</v>
      </c>
    </row>
    <row r="2105" spans="2:65" s="13" customFormat="1" ht="11.25" x14ac:dyDescent="0.2">
      <c r="B2105" s="159"/>
      <c r="D2105" s="138" t="s">
        <v>330</v>
      </c>
      <c r="E2105" s="160" t="s">
        <v>19</v>
      </c>
      <c r="F2105" s="161" t="s">
        <v>3397</v>
      </c>
      <c r="H2105" s="162">
        <v>10</v>
      </c>
      <c r="I2105" s="163"/>
      <c r="L2105" s="159"/>
      <c r="M2105" s="164"/>
      <c r="T2105" s="165"/>
      <c r="AT2105" s="160" t="s">
        <v>330</v>
      </c>
      <c r="AU2105" s="160" t="s">
        <v>79</v>
      </c>
      <c r="AV2105" s="13" t="s">
        <v>79</v>
      </c>
      <c r="AW2105" s="13" t="s">
        <v>31</v>
      </c>
      <c r="AX2105" s="13" t="s">
        <v>69</v>
      </c>
      <c r="AY2105" s="160" t="s">
        <v>181</v>
      </c>
    </row>
    <row r="2106" spans="2:65" s="13" customFormat="1" ht="11.25" x14ac:dyDescent="0.2">
      <c r="B2106" s="159"/>
      <c r="D2106" s="138" t="s">
        <v>330</v>
      </c>
      <c r="E2106" s="160" t="s">
        <v>19</v>
      </c>
      <c r="F2106" s="161" t="s">
        <v>3366</v>
      </c>
      <c r="H2106" s="162">
        <v>3</v>
      </c>
      <c r="I2106" s="163"/>
      <c r="L2106" s="159"/>
      <c r="M2106" s="164"/>
      <c r="T2106" s="165"/>
      <c r="AT2106" s="160" t="s">
        <v>330</v>
      </c>
      <c r="AU2106" s="160" t="s">
        <v>79</v>
      </c>
      <c r="AV2106" s="13" t="s">
        <v>79</v>
      </c>
      <c r="AW2106" s="13" t="s">
        <v>31</v>
      </c>
      <c r="AX2106" s="13" t="s">
        <v>69</v>
      </c>
      <c r="AY2106" s="160" t="s">
        <v>181</v>
      </c>
    </row>
    <row r="2107" spans="2:65" s="14" customFormat="1" ht="11.25" x14ac:dyDescent="0.2">
      <c r="B2107" s="166"/>
      <c r="D2107" s="138" t="s">
        <v>330</v>
      </c>
      <c r="E2107" s="167" t="s">
        <v>19</v>
      </c>
      <c r="F2107" s="168" t="s">
        <v>333</v>
      </c>
      <c r="H2107" s="169">
        <v>13</v>
      </c>
      <c r="I2107" s="170"/>
      <c r="L2107" s="166"/>
      <c r="M2107" s="171"/>
      <c r="T2107" s="172"/>
      <c r="AT2107" s="167" t="s">
        <v>330</v>
      </c>
      <c r="AU2107" s="167" t="s">
        <v>79</v>
      </c>
      <c r="AV2107" s="14" t="s">
        <v>187</v>
      </c>
      <c r="AW2107" s="14" t="s">
        <v>31</v>
      </c>
      <c r="AX2107" s="14" t="s">
        <v>77</v>
      </c>
      <c r="AY2107" s="167" t="s">
        <v>181</v>
      </c>
    </row>
    <row r="2108" spans="2:65" s="1" customFormat="1" ht="37.9" customHeight="1" x14ac:dyDescent="0.2">
      <c r="B2108" s="32"/>
      <c r="C2108" s="125" t="s">
        <v>3398</v>
      </c>
      <c r="D2108" s="125" t="s">
        <v>182</v>
      </c>
      <c r="E2108" s="126" t="s">
        <v>3399</v>
      </c>
      <c r="F2108" s="127" t="s">
        <v>3400</v>
      </c>
      <c r="G2108" s="128" t="s">
        <v>519</v>
      </c>
      <c r="H2108" s="129">
        <v>11</v>
      </c>
      <c r="I2108" s="130"/>
      <c r="J2108" s="131">
        <f>ROUND(I2108*H2108,2)</f>
        <v>0</v>
      </c>
      <c r="K2108" s="127" t="s">
        <v>327</v>
      </c>
      <c r="L2108" s="32"/>
      <c r="M2108" s="132" t="s">
        <v>19</v>
      </c>
      <c r="N2108" s="133" t="s">
        <v>40</v>
      </c>
      <c r="P2108" s="134">
        <f>O2108*H2108</f>
        <v>0</v>
      </c>
      <c r="Q2108" s="134">
        <v>1.15E-3</v>
      </c>
      <c r="R2108" s="134">
        <f>Q2108*H2108</f>
        <v>1.265E-2</v>
      </c>
      <c r="S2108" s="134">
        <v>2.8E-3</v>
      </c>
      <c r="T2108" s="135">
        <f>S2108*H2108</f>
        <v>3.0800000000000001E-2</v>
      </c>
      <c r="AR2108" s="136" t="s">
        <v>209</v>
      </c>
      <c r="AT2108" s="136" t="s">
        <v>182</v>
      </c>
      <c r="AU2108" s="136" t="s">
        <v>79</v>
      </c>
      <c r="AY2108" s="17" t="s">
        <v>181</v>
      </c>
      <c r="BE2108" s="137">
        <f>IF(N2108="základní",J2108,0)</f>
        <v>0</v>
      </c>
      <c r="BF2108" s="137">
        <f>IF(N2108="snížená",J2108,0)</f>
        <v>0</v>
      </c>
      <c r="BG2108" s="137">
        <f>IF(N2108="zákl. přenesená",J2108,0)</f>
        <v>0</v>
      </c>
      <c r="BH2108" s="137">
        <f>IF(N2108="sníž. přenesená",J2108,0)</f>
        <v>0</v>
      </c>
      <c r="BI2108" s="137">
        <f>IF(N2108="nulová",J2108,0)</f>
        <v>0</v>
      </c>
      <c r="BJ2108" s="17" t="s">
        <v>77</v>
      </c>
      <c r="BK2108" s="137">
        <f>ROUND(I2108*H2108,2)</f>
        <v>0</v>
      </c>
      <c r="BL2108" s="17" t="s">
        <v>209</v>
      </c>
      <c r="BM2108" s="136" t="s">
        <v>3401</v>
      </c>
    </row>
    <row r="2109" spans="2:65" s="1" customFormat="1" ht="11.25" x14ac:dyDescent="0.2">
      <c r="B2109" s="32"/>
      <c r="D2109" s="151" t="s">
        <v>328</v>
      </c>
      <c r="F2109" s="152" t="s">
        <v>3402</v>
      </c>
      <c r="I2109" s="140"/>
      <c r="L2109" s="32"/>
      <c r="M2109" s="141"/>
      <c r="T2109" s="53"/>
      <c r="AT2109" s="17" t="s">
        <v>328</v>
      </c>
      <c r="AU2109" s="17" t="s">
        <v>79</v>
      </c>
    </row>
    <row r="2110" spans="2:65" s="1" customFormat="1" ht="39" x14ac:dyDescent="0.2">
      <c r="B2110" s="32"/>
      <c r="D2110" s="138" t="s">
        <v>214</v>
      </c>
      <c r="F2110" s="139" t="s">
        <v>3356</v>
      </c>
      <c r="I2110" s="140"/>
      <c r="L2110" s="32"/>
      <c r="M2110" s="141"/>
      <c r="T2110" s="53"/>
      <c r="AT2110" s="17" t="s">
        <v>214</v>
      </c>
      <c r="AU2110" s="17" t="s">
        <v>79</v>
      </c>
    </row>
    <row r="2111" spans="2:65" s="12" customFormat="1" ht="11.25" x14ac:dyDescent="0.2">
      <c r="B2111" s="153"/>
      <c r="D2111" s="138" t="s">
        <v>330</v>
      </c>
      <c r="E2111" s="154" t="s">
        <v>19</v>
      </c>
      <c r="F2111" s="155" t="s">
        <v>3357</v>
      </c>
      <c r="H2111" s="154" t="s">
        <v>19</v>
      </c>
      <c r="I2111" s="156"/>
      <c r="L2111" s="153"/>
      <c r="M2111" s="157"/>
      <c r="T2111" s="158"/>
      <c r="AT2111" s="154" t="s">
        <v>330</v>
      </c>
      <c r="AU2111" s="154" t="s">
        <v>79</v>
      </c>
      <c r="AV2111" s="12" t="s">
        <v>77</v>
      </c>
      <c r="AW2111" s="12" t="s">
        <v>31</v>
      </c>
      <c r="AX2111" s="12" t="s">
        <v>69</v>
      </c>
      <c r="AY2111" s="154" t="s">
        <v>181</v>
      </c>
    </row>
    <row r="2112" spans="2:65" s="13" customFormat="1" ht="11.25" x14ac:dyDescent="0.2">
      <c r="B2112" s="159"/>
      <c r="D2112" s="138" t="s">
        <v>330</v>
      </c>
      <c r="E2112" s="160" t="s">
        <v>19</v>
      </c>
      <c r="F2112" s="161" t="s">
        <v>3403</v>
      </c>
      <c r="H2112" s="162">
        <v>8</v>
      </c>
      <c r="I2112" s="163"/>
      <c r="L2112" s="159"/>
      <c r="M2112" s="164"/>
      <c r="T2112" s="165"/>
      <c r="AT2112" s="160" t="s">
        <v>330</v>
      </c>
      <c r="AU2112" s="160" t="s">
        <v>79</v>
      </c>
      <c r="AV2112" s="13" t="s">
        <v>79</v>
      </c>
      <c r="AW2112" s="13" t="s">
        <v>31</v>
      </c>
      <c r="AX2112" s="13" t="s">
        <v>69</v>
      </c>
      <c r="AY2112" s="160" t="s">
        <v>181</v>
      </c>
    </row>
    <row r="2113" spans="2:65" s="13" customFormat="1" ht="11.25" x14ac:dyDescent="0.2">
      <c r="B2113" s="159"/>
      <c r="D2113" s="138" t="s">
        <v>330</v>
      </c>
      <c r="E2113" s="160" t="s">
        <v>19</v>
      </c>
      <c r="F2113" s="161" t="s">
        <v>3366</v>
      </c>
      <c r="H2113" s="162">
        <v>3</v>
      </c>
      <c r="I2113" s="163"/>
      <c r="L2113" s="159"/>
      <c r="M2113" s="164"/>
      <c r="T2113" s="165"/>
      <c r="AT2113" s="160" t="s">
        <v>330</v>
      </c>
      <c r="AU2113" s="160" t="s">
        <v>79</v>
      </c>
      <c r="AV2113" s="13" t="s">
        <v>79</v>
      </c>
      <c r="AW2113" s="13" t="s">
        <v>31</v>
      </c>
      <c r="AX2113" s="13" t="s">
        <v>69</v>
      </c>
      <c r="AY2113" s="160" t="s">
        <v>181</v>
      </c>
    </row>
    <row r="2114" spans="2:65" s="14" customFormat="1" ht="11.25" x14ac:dyDescent="0.2">
      <c r="B2114" s="166"/>
      <c r="D2114" s="138" t="s">
        <v>330</v>
      </c>
      <c r="E2114" s="167" t="s">
        <v>19</v>
      </c>
      <c r="F2114" s="168" t="s">
        <v>333</v>
      </c>
      <c r="H2114" s="169">
        <v>11</v>
      </c>
      <c r="I2114" s="170"/>
      <c r="L2114" s="166"/>
      <c r="M2114" s="171"/>
      <c r="T2114" s="172"/>
      <c r="AT2114" s="167" t="s">
        <v>330</v>
      </c>
      <c r="AU2114" s="167" t="s">
        <v>79</v>
      </c>
      <c r="AV2114" s="14" t="s">
        <v>187</v>
      </c>
      <c r="AW2114" s="14" t="s">
        <v>31</v>
      </c>
      <c r="AX2114" s="14" t="s">
        <v>77</v>
      </c>
      <c r="AY2114" s="167" t="s">
        <v>181</v>
      </c>
    </row>
    <row r="2115" spans="2:65" s="1" customFormat="1" ht="21.75" customHeight="1" x14ac:dyDescent="0.2">
      <c r="B2115" s="32"/>
      <c r="C2115" s="125" t="s">
        <v>1415</v>
      </c>
      <c r="D2115" s="125" t="s">
        <v>182</v>
      </c>
      <c r="E2115" s="126" t="s">
        <v>3404</v>
      </c>
      <c r="F2115" s="127" t="s">
        <v>3405</v>
      </c>
      <c r="G2115" s="128" t="s">
        <v>510</v>
      </c>
      <c r="H2115" s="129">
        <v>45.345300000000002</v>
      </c>
      <c r="I2115" s="130"/>
      <c r="J2115" s="131">
        <f>ROUND(I2115*H2115,2)</f>
        <v>0</v>
      </c>
      <c r="K2115" s="127" t="s">
        <v>186</v>
      </c>
      <c r="L2115" s="32"/>
      <c r="M2115" s="132" t="s">
        <v>19</v>
      </c>
      <c r="N2115" s="133" t="s">
        <v>40</v>
      </c>
      <c r="P2115" s="134">
        <f>O2115*H2115</f>
        <v>0</v>
      </c>
      <c r="Q2115" s="134">
        <v>0</v>
      </c>
      <c r="R2115" s="134">
        <f>Q2115*H2115</f>
        <v>0</v>
      </c>
      <c r="S2115" s="134">
        <v>0</v>
      </c>
      <c r="T2115" s="135">
        <f>S2115*H2115</f>
        <v>0</v>
      </c>
      <c r="AR2115" s="136" t="s">
        <v>209</v>
      </c>
      <c r="AT2115" s="136" t="s">
        <v>182</v>
      </c>
      <c r="AU2115" s="136" t="s">
        <v>79</v>
      </c>
      <c r="AY2115" s="17" t="s">
        <v>181</v>
      </c>
      <c r="BE2115" s="137">
        <f>IF(N2115="základní",J2115,0)</f>
        <v>0</v>
      </c>
      <c r="BF2115" s="137">
        <f>IF(N2115="snížená",J2115,0)</f>
        <v>0</v>
      </c>
      <c r="BG2115" s="137">
        <f>IF(N2115="zákl. přenesená",J2115,0)</f>
        <v>0</v>
      </c>
      <c r="BH2115" s="137">
        <f>IF(N2115="sníž. přenesená",J2115,0)</f>
        <v>0</v>
      </c>
      <c r="BI2115" s="137">
        <f>IF(N2115="nulová",J2115,0)</f>
        <v>0</v>
      </c>
      <c r="BJ2115" s="17" t="s">
        <v>77</v>
      </c>
      <c r="BK2115" s="137">
        <f>ROUND(I2115*H2115,2)</f>
        <v>0</v>
      </c>
      <c r="BL2115" s="17" t="s">
        <v>209</v>
      </c>
      <c r="BM2115" s="136" t="s">
        <v>3406</v>
      </c>
    </row>
    <row r="2116" spans="2:65" s="1" customFormat="1" ht="39" x14ac:dyDescent="0.2">
      <c r="B2116" s="32"/>
      <c r="D2116" s="138" t="s">
        <v>214</v>
      </c>
      <c r="F2116" s="139" t="s">
        <v>3288</v>
      </c>
      <c r="I2116" s="140"/>
      <c r="L2116" s="32"/>
      <c r="M2116" s="141"/>
      <c r="T2116" s="53"/>
      <c r="AT2116" s="17" t="s">
        <v>214</v>
      </c>
      <c r="AU2116" s="17" t="s">
        <v>79</v>
      </c>
    </row>
    <row r="2117" spans="2:65" s="12" customFormat="1" ht="11.25" x14ac:dyDescent="0.2">
      <c r="B2117" s="153"/>
      <c r="D2117" s="138" t="s">
        <v>330</v>
      </c>
      <c r="E2117" s="154" t="s">
        <v>19</v>
      </c>
      <c r="F2117" s="155" t="s">
        <v>3407</v>
      </c>
      <c r="H2117" s="154" t="s">
        <v>19</v>
      </c>
      <c r="I2117" s="156"/>
      <c r="L2117" s="153"/>
      <c r="M2117" s="157"/>
      <c r="T2117" s="158"/>
      <c r="AT2117" s="154" t="s">
        <v>330</v>
      </c>
      <c r="AU2117" s="154" t="s">
        <v>79</v>
      </c>
      <c r="AV2117" s="12" t="s">
        <v>77</v>
      </c>
      <c r="AW2117" s="12" t="s">
        <v>31</v>
      </c>
      <c r="AX2117" s="12" t="s">
        <v>69</v>
      </c>
      <c r="AY2117" s="154" t="s">
        <v>181</v>
      </c>
    </row>
    <row r="2118" spans="2:65" s="12" customFormat="1" ht="11.25" x14ac:dyDescent="0.2">
      <c r="B2118" s="153"/>
      <c r="D2118" s="138" t="s">
        <v>330</v>
      </c>
      <c r="E2118" s="154" t="s">
        <v>19</v>
      </c>
      <c r="F2118" s="155" t="s">
        <v>3278</v>
      </c>
      <c r="H2118" s="154" t="s">
        <v>19</v>
      </c>
      <c r="I2118" s="156"/>
      <c r="L2118" s="153"/>
      <c r="M2118" s="157"/>
      <c r="T2118" s="158"/>
      <c r="AT2118" s="154" t="s">
        <v>330</v>
      </c>
      <c r="AU2118" s="154" t="s">
        <v>79</v>
      </c>
      <c r="AV2118" s="12" t="s">
        <v>77</v>
      </c>
      <c r="AW2118" s="12" t="s">
        <v>31</v>
      </c>
      <c r="AX2118" s="12" t="s">
        <v>69</v>
      </c>
      <c r="AY2118" s="154" t="s">
        <v>181</v>
      </c>
    </row>
    <row r="2119" spans="2:65" s="12" customFormat="1" ht="11.25" x14ac:dyDescent="0.2">
      <c r="B2119" s="153"/>
      <c r="D2119" s="138" t="s">
        <v>330</v>
      </c>
      <c r="E2119" s="154" t="s">
        <v>19</v>
      </c>
      <c r="F2119" s="155" t="s">
        <v>3279</v>
      </c>
      <c r="H2119" s="154" t="s">
        <v>19</v>
      </c>
      <c r="I2119" s="156"/>
      <c r="L2119" s="153"/>
      <c r="M2119" s="157"/>
      <c r="T2119" s="158"/>
      <c r="AT2119" s="154" t="s">
        <v>330</v>
      </c>
      <c r="AU2119" s="154" t="s">
        <v>79</v>
      </c>
      <c r="AV2119" s="12" t="s">
        <v>77</v>
      </c>
      <c r="AW2119" s="12" t="s">
        <v>31</v>
      </c>
      <c r="AX2119" s="12" t="s">
        <v>69</v>
      </c>
      <c r="AY2119" s="154" t="s">
        <v>181</v>
      </c>
    </row>
    <row r="2120" spans="2:65" s="13" customFormat="1" ht="11.25" x14ac:dyDescent="0.2">
      <c r="B2120" s="159"/>
      <c r="D2120" s="138" t="s">
        <v>330</v>
      </c>
      <c r="E2120" s="160" t="s">
        <v>19</v>
      </c>
      <c r="F2120" s="161" t="s">
        <v>3408</v>
      </c>
      <c r="H2120" s="162">
        <v>40.081650000000003</v>
      </c>
      <c r="I2120" s="163"/>
      <c r="L2120" s="159"/>
      <c r="M2120" s="164"/>
      <c r="T2120" s="165"/>
      <c r="AT2120" s="160" t="s">
        <v>330</v>
      </c>
      <c r="AU2120" s="160" t="s">
        <v>79</v>
      </c>
      <c r="AV2120" s="13" t="s">
        <v>79</v>
      </c>
      <c r="AW2120" s="13" t="s">
        <v>31</v>
      </c>
      <c r="AX2120" s="13" t="s">
        <v>69</v>
      </c>
      <c r="AY2120" s="160" t="s">
        <v>181</v>
      </c>
    </row>
    <row r="2121" spans="2:65" s="13" customFormat="1" ht="11.25" x14ac:dyDescent="0.2">
      <c r="B2121" s="159"/>
      <c r="D2121" s="138" t="s">
        <v>330</v>
      </c>
      <c r="E2121" s="160" t="s">
        <v>19</v>
      </c>
      <c r="F2121" s="161" t="s">
        <v>3409</v>
      </c>
      <c r="H2121" s="162">
        <v>5.2636500000000002</v>
      </c>
      <c r="I2121" s="163"/>
      <c r="L2121" s="159"/>
      <c r="M2121" s="164"/>
      <c r="T2121" s="165"/>
      <c r="AT2121" s="160" t="s">
        <v>330</v>
      </c>
      <c r="AU2121" s="160" t="s">
        <v>79</v>
      </c>
      <c r="AV2121" s="13" t="s">
        <v>79</v>
      </c>
      <c r="AW2121" s="13" t="s">
        <v>31</v>
      </c>
      <c r="AX2121" s="13" t="s">
        <v>69</v>
      </c>
      <c r="AY2121" s="160" t="s">
        <v>181</v>
      </c>
    </row>
    <row r="2122" spans="2:65" s="14" customFormat="1" ht="11.25" x14ac:dyDescent="0.2">
      <c r="B2122" s="166"/>
      <c r="D2122" s="138" t="s">
        <v>330</v>
      </c>
      <c r="E2122" s="167" t="s">
        <v>19</v>
      </c>
      <c r="F2122" s="168" t="s">
        <v>333</v>
      </c>
      <c r="H2122" s="169">
        <v>45.345300000000002</v>
      </c>
      <c r="I2122" s="170"/>
      <c r="L2122" s="166"/>
      <c r="M2122" s="171"/>
      <c r="T2122" s="172"/>
      <c r="AT2122" s="167" t="s">
        <v>330</v>
      </c>
      <c r="AU2122" s="167" t="s">
        <v>79</v>
      </c>
      <c r="AV2122" s="14" t="s">
        <v>187</v>
      </c>
      <c r="AW2122" s="14" t="s">
        <v>31</v>
      </c>
      <c r="AX2122" s="14" t="s">
        <v>77</v>
      </c>
      <c r="AY2122" s="167" t="s">
        <v>181</v>
      </c>
    </row>
    <row r="2123" spans="2:65" s="1" customFormat="1" ht="21.75" customHeight="1" x14ac:dyDescent="0.2">
      <c r="B2123" s="32"/>
      <c r="C2123" s="125" t="s">
        <v>3410</v>
      </c>
      <c r="D2123" s="125" t="s">
        <v>182</v>
      </c>
      <c r="E2123" s="126" t="s">
        <v>3411</v>
      </c>
      <c r="F2123" s="127" t="s">
        <v>3412</v>
      </c>
      <c r="G2123" s="128" t="s">
        <v>510</v>
      </c>
      <c r="H2123" s="129">
        <v>19.215</v>
      </c>
      <c r="I2123" s="130"/>
      <c r="J2123" s="131">
        <f>ROUND(I2123*H2123,2)</f>
        <v>0</v>
      </c>
      <c r="K2123" s="127" t="s">
        <v>186</v>
      </c>
      <c r="L2123" s="32"/>
      <c r="M2123" s="132" t="s">
        <v>19</v>
      </c>
      <c r="N2123" s="133" t="s">
        <v>40</v>
      </c>
      <c r="P2123" s="134">
        <f>O2123*H2123</f>
        <v>0</v>
      </c>
      <c r="Q2123" s="134">
        <v>0</v>
      </c>
      <c r="R2123" s="134">
        <f>Q2123*H2123</f>
        <v>0</v>
      </c>
      <c r="S2123" s="134">
        <v>0</v>
      </c>
      <c r="T2123" s="135">
        <f>S2123*H2123</f>
        <v>0</v>
      </c>
      <c r="AR2123" s="136" t="s">
        <v>209</v>
      </c>
      <c r="AT2123" s="136" t="s">
        <v>182</v>
      </c>
      <c r="AU2123" s="136" t="s">
        <v>79</v>
      </c>
      <c r="AY2123" s="17" t="s">
        <v>181</v>
      </c>
      <c r="BE2123" s="137">
        <f>IF(N2123="základní",J2123,0)</f>
        <v>0</v>
      </c>
      <c r="BF2123" s="137">
        <f>IF(N2123="snížená",J2123,0)</f>
        <v>0</v>
      </c>
      <c r="BG2123" s="137">
        <f>IF(N2123="zákl. přenesená",J2123,0)</f>
        <v>0</v>
      </c>
      <c r="BH2123" s="137">
        <f>IF(N2123="sníž. přenesená",J2123,0)</f>
        <v>0</v>
      </c>
      <c r="BI2123" s="137">
        <f>IF(N2123="nulová",J2123,0)</f>
        <v>0</v>
      </c>
      <c r="BJ2123" s="17" t="s">
        <v>77</v>
      </c>
      <c r="BK2123" s="137">
        <f>ROUND(I2123*H2123,2)</f>
        <v>0</v>
      </c>
      <c r="BL2123" s="17" t="s">
        <v>209</v>
      </c>
      <c r="BM2123" s="136" t="s">
        <v>3413</v>
      </c>
    </row>
    <row r="2124" spans="2:65" s="1" customFormat="1" ht="39" x14ac:dyDescent="0.2">
      <c r="B2124" s="32"/>
      <c r="D2124" s="138" t="s">
        <v>214</v>
      </c>
      <c r="F2124" s="139" t="s">
        <v>3288</v>
      </c>
      <c r="I2124" s="140"/>
      <c r="L2124" s="32"/>
      <c r="M2124" s="141"/>
      <c r="T2124" s="53"/>
      <c r="AT2124" s="17" t="s">
        <v>214</v>
      </c>
      <c r="AU2124" s="17" t="s">
        <v>79</v>
      </c>
    </row>
    <row r="2125" spans="2:65" s="12" customFormat="1" ht="11.25" x14ac:dyDescent="0.2">
      <c r="B2125" s="153"/>
      <c r="D2125" s="138" t="s">
        <v>330</v>
      </c>
      <c r="E2125" s="154" t="s">
        <v>19</v>
      </c>
      <c r="F2125" s="155" t="s">
        <v>3407</v>
      </c>
      <c r="H2125" s="154" t="s">
        <v>19</v>
      </c>
      <c r="I2125" s="156"/>
      <c r="L2125" s="153"/>
      <c r="M2125" s="157"/>
      <c r="T2125" s="158"/>
      <c r="AT2125" s="154" t="s">
        <v>330</v>
      </c>
      <c r="AU2125" s="154" t="s">
        <v>79</v>
      </c>
      <c r="AV2125" s="12" t="s">
        <v>77</v>
      </c>
      <c r="AW2125" s="12" t="s">
        <v>31</v>
      </c>
      <c r="AX2125" s="12" t="s">
        <v>69</v>
      </c>
      <c r="AY2125" s="154" t="s">
        <v>181</v>
      </c>
    </row>
    <row r="2126" spans="2:65" s="12" customFormat="1" ht="11.25" x14ac:dyDescent="0.2">
      <c r="B2126" s="153"/>
      <c r="D2126" s="138" t="s">
        <v>330</v>
      </c>
      <c r="E2126" s="154" t="s">
        <v>19</v>
      </c>
      <c r="F2126" s="155" t="s">
        <v>3278</v>
      </c>
      <c r="H2126" s="154" t="s">
        <v>19</v>
      </c>
      <c r="I2126" s="156"/>
      <c r="L2126" s="153"/>
      <c r="M2126" s="157"/>
      <c r="T2126" s="158"/>
      <c r="AT2126" s="154" t="s">
        <v>330</v>
      </c>
      <c r="AU2126" s="154" t="s">
        <v>79</v>
      </c>
      <c r="AV2126" s="12" t="s">
        <v>77</v>
      </c>
      <c r="AW2126" s="12" t="s">
        <v>31</v>
      </c>
      <c r="AX2126" s="12" t="s">
        <v>69</v>
      </c>
      <c r="AY2126" s="154" t="s">
        <v>181</v>
      </c>
    </row>
    <row r="2127" spans="2:65" s="12" customFormat="1" ht="11.25" x14ac:dyDescent="0.2">
      <c r="B2127" s="153"/>
      <c r="D2127" s="138" t="s">
        <v>330</v>
      </c>
      <c r="E2127" s="154" t="s">
        <v>19</v>
      </c>
      <c r="F2127" s="155" t="s">
        <v>3279</v>
      </c>
      <c r="H2127" s="154" t="s">
        <v>19</v>
      </c>
      <c r="I2127" s="156"/>
      <c r="L2127" s="153"/>
      <c r="M2127" s="157"/>
      <c r="T2127" s="158"/>
      <c r="AT2127" s="154" t="s">
        <v>330</v>
      </c>
      <c r="AU2127" s="154" t="s">
        <v>79</v>
      </c>
      <c r="AV2127" s="12" t="s">
        <v>77</v>
      </c>
      <c r="AW2127" s="12" t="s">
        <v>31</v>
      </c>
      <c r="AX2127" s="12" t="s">
        <v>69</v>
      </c>
      <c r="AY2127" s="154" t="s">
        <v>181</v>
      </c>
    </row>
    <row r="2128" spans="2:65" s="13" customFormat="1" ht="11.25" x14ac:dyDescent="0.2">
      <c r="B2128" s="159"/>
      <c r="D2128" s="138" t="s">
        <v>330</v>
      </c>
      <c r="E2128" s="160" t="s">
        <v>19</v>
      </c>
      <c r="F2128" s="161" t="s">
        <v>3414</v>
      </c>
      <c r="H2128" s="162">
        <v>19.215</v>
      </c>
      <c r="I2128" s="163"/>
      <c r="L2128" s="159"/>
      <c r="M2128" s="164"/>
      <c r="T2128" s="165"/>
      <c r="AT2128" s="160" t="s">
        <v>330</v>
      </c>
      <c r="AU2128" s="160" t="s">
        <v>79</v>
      </c>
      <c r="AV2128" s="13" t="s">
        <v>79</v>
      </c>
      <c r="AW2128" s="13" t="s">
        <v>31</v>
      </c>
      <c r="AX2128" s="13" t="s">
        <v>69</v>
      </c>
      <c r="AY2128" s="160" t="s">
        <v>181</v>
      </c>
    </row>
    <row r="2129" spans="2:65" s="14" customFormat="1" ht="11.25" x14ac:dyDescent="0.2">
      <c r="B2129" s="166"/>
      <c r="D2129" s="138" t="s">
        <v>330</v>
      </c>
      <c r="E2129" s="167" t="s">
        <v>19</v>
      </c>
      <c r="F2129" s="168" t="s">
        <v>333</v>
      </c>
      <c r="H2129" s="169">
        <v>19.215</v>
      </c>
      <c r="I2129" s="170"/>
      <c r="L2129" s="166"/>
      <c r="M2129" s="171"/>
      <c r="T2129" s="172"/>
      <c r="AT2129" s="167" t="s">
        <v>330</v>
      </c>
      <c r="AU2129" s="167" t="s">
        <v>79</v>
      </c>
      <c r="AV2129" s="14" t="s">
        <v>187</v>
      </c>
      <c r="AW2129" s="14" t="s">
        <v>31</v>
      </c>
      <c r="AX2129" s="14" t="s">
        <v>77</v>
      </c>
      <c r="AY2129" s="167" t="s">
        <v>181</v>
      </c>
    </row>
    <row r="2130" spans="2:65" s="1" customFormat="1" ht="16.5" customHeight="1" x14ac:dyDescent="0.2">
      <c r="B2130" s="32"/>
      <c r="C2130" s="125" t="s">
        <v>1421</v>
      </c>
      <c r="D2130" s="125" t="s">
        <v>182</v>
      </c>
      <c r="E2130" s="126" t="s">
        <v>3415</v>
      </c>
      <c r="F2130" s="127" t="s">
        <v>3416</v>
      </c>
      <c r="G2130" s="128" t="s">
        <v>510</v>
      </c>
      <c r="H2130" s="129">
        <v>12.9885</v>
      </c>
      <c r="I2130" s="130"/>
      <c r="J2130" s="131">
        <f>ROUND(I2130*H2130,2)</f>
        <v>0</v>
      </c>
      <c r="K2130" s="127" t="s">
        <v>186</v>
      </c>
      <c r="L2130" s="32"/>
      <c r="M2130" s="132" t="s">
        <v>19</v>
      </c>
      <c r="N2130" s="133" t="s">
        <v>40</v>
      </c>
      <c r="P2130" s="134">
        <f>O2130*H2130</f>
        <v>0</v>
      </c>
      <c r="Q2130" s="134">
        <v>0</v>
      </c>
      <c r="R2130" s="134">
        <f>Q2130*H2130</f>
        <v>0</v>
      </c>
      <c r="S2130" s="134">
        <v>0</v>
      </c>
      <c r="T2130" s="135">
        <f>S2130*H2130</f>
        <v>0</v>
      </c>
      <c r="AR2130" s="136" t="s">
        <v>209</v>
      </c>
      <c r="AT2130" s="136" t="s">
        <v>182</v>
      </c>
      <c r="AU2130" s="136" t="s">
        <v>79</v>
      </c>
      <c r="AY2130" s="17" t="s">
        <v>181</v>
      </c>
      <c r="BE2130" s="137">
        <f>IF(N2130="základní",J2130,0)</f>
        <v>0</v>
      </c>
      <c r="BF2130" s="137">
        <f>IF(N2130="snížená",J2130,0)</f>
        <v>0</v>
      </c>
      <c r="BG2130" s="137">
        <f>IF(N2130="zákl. přenesená",J2130,0)</f>
        <v>0</v>
      </c>
      <c r="BH2130" s="137">
        <f>IF(N2130="sníž. přenesená",J2130,0)</f>
        <v>0</v>
      </c>
      <c r="BI2130" s="137">
        <f>IF(N2130="nulová",J2130,0)</f>
        <v>0</v>
      </c>
      <c r="BJ2130" s="17" t="s">
        <v>77</v>
      </c>
      <c r="BK2130" s="137">
        <f>ROUND(I2130*H2130,2)</f>
        <v>0</v>
      </c>
      <c r="BL2130" s="17" t="s">
        <v>209</v>
      </c>
      <c r="BM2130" s="136" t="s">
        <v>3417</v>
      </c>
    </row>
    <row r="2131" spans="2:65" s="1" customFormat="1" ht="39" x14ac:dyDescent="0.2">
      <c r="B2131" s="32"/>
      <c r="D2131" s="138" t="s">
        <v>214</v>
      </c>
      <c r="F2131" s="139" t="s">
        <v>3288</v>
      </c>
      <c r="I2131" s="140"/>
      <c r="L2131" s="32"/>
      <c r="M2131" s="141"/>
      <c r="T2131" s="53"/>
      <c r="AT2131" s="17" t="s">
        <v>214</v>
      </c>
      <c r="AU2131" s="17" t="s">
        <v>79</v>
      </c>
    </row>
    <row r="2132" spans="2:65" s="12" customFormat="1" ht="11.25" x14ac:dyDescent="0.2">
      <c r="B2132" s="153"/>
      <c r="D2132" s="138" t="s">
        <v>330</v>
      </c>
      <c r="E2132" s="154" t="s">
        <v>19</v>
      </c>
      <c r="F2132" s="155" t="s">
        <v>3407</v>
      </c>
      <c r="H2132" s="154" t="s">
        <v>19</v>
      </c>
      <c r="I2132" s="156"/>
      <c r="L2132" s="153"/>
      <c r="M2132" s="157"/>
      <c r="T2132" s="158"/>
      <c r="AT2132" s="154" t="s">
        <v>330</v>
      </c>
      <c r="AU2132" s="154" t="s">
        <v>79</v>
      </c>
      <c r="AV2132" s="12" t="s">
        <v>77</v>
      </c>
      <c r="AW2132" s="12" t="s">
        <v>31</v>
      </c>
      <c r="AX2132" s="12" t="s">
        <v>69</v>
      </c>
      <c r="AY2132" s="154" t="s">
        <v>181</v>
      </c>
    </row>
    <row r="2133" spans="2:65" s="12" customFormat="1" ht="11.25" x14ac:dyDescent="0.2">
      <c r="B2133" s="153"/>
      <c r="D2133" s="138" t="s">
        <v>330</v>
      </c>
      <c r="E2133" s="154" t="s">
        <v>19</v>
      </c>
      <c r="F2133" s="155" t="s">
        <v>3418</v>
      </c>
      <c r="H2133" s="154" t="s">
        <v>19</v>
      </c>
      <c r="I2133" s="156"/>
      <c r="L2133" s="153"/>
      <c r="M2133" s="157"/>
      <c r="T2133" s="158"/>
      <c r="AT2133" s="154" t="s">
        <v>330</v>
      </c>
      <c r="AU2133" s="154" t="s">
        <v>79</v>
      </c>
      <c r="AV2133" s="12" t="s">
        <v>77</v>
      </c>
      <c r="AW2133" s="12" t="s">
        <v>31</v>
      </c>
      <c r="AX2133" s="12" t="s">
        <v>69</v>
      </c>
      <c r="AY2133" s="154" t="s">
        <v>181</v>
      </c>
    </row>
    <row r="2134" spans="2:65" s="13" customFormat="1" ht="11.25" x14ac:dyDescent="0.2">
      <c r="B2134" s="159"/>
      <c r="D2134" s="138" t="s">
        <v>330</v>
      </c>
      <c r="E2134" s="160" t="s">
        <v>19</v>
      </c>
      <c r="F2134" s="161" t="s">
        <v>3419</v>
      </c>
      <c r="H2134" s="162">
        <v>4.8404999999999996</v>
      </c>
      <c r="I2134" s="163"/>
      <c r="L2134" s="159"/>
      <c r="M2134" s="164"/>
      <c r="T2134" s="165"/>
      <c r="AT2134" s="160" t="s">
        <v>330</v>
      </c>
      <c r="AU2134" s="160" t="s">
        <v>79</v>
      </c>
      <c r="AV2134" s="13" t="s">
        <v>79</v>
      </c>
      <c r="AW2134" s="13" t="s">
        <v>31</v>
      </c>
      <c r="AX2134" s="13" t="s">
        <v>69</v>
      </c>
      <c r="AY2134" s="160" t="s">
        <v>181</v>
      </c>
    </row>
    <row r="2135" spans="2:65" s="13" customFormat="1" ht="11.25" x14ac:dyDescent="0.2">
      <c r="B2135" s="159"/>
      <c r="D2135" s="138" t="s">
        <v>330</v>
      </c>
      <c r="E2135" s="160" t="s">
        <v>19</v>
      </c>
      <c r="F2135" s="161" t="s">
        <v>3420</v>
      </c>
      <c r="H2135" s="162">
        <v>8.1479999999999997</v>
      </c>
      <c r="I2135" s="163"/>
      <c r="L2135" s="159"/>
      <c r="M2135" s="164"/>
      <c r="T2135" s="165"/>
      <c r="AT2135" s="160" t="s">
        <v>330</v>
      </c>
      <c r="AU2135" s="160" t="s">
        <v>79</v>
      </c>
      <c r="AV2135" s="13" t="s">
        <v>79</v>
      </c>
      <c r="AW2135" s="13" t="s">
        <v>31</v>
      </c>
      <c r="AX2135" s="13" t="s">
        <v>69</v>
      </c>
      <c r="AY2135" s="160" t="s">
        <v>181</v>
      </c>
    </row>
    <row r="2136" spans="2:65" s="14" customFormat="1" ht="11.25" x14ac:dyDescent="0.2">
      <c r="B2136" s="166"/>
      <c r="D2136" s="138" t="s">
        <v>330</v>
      </c>
      <c r="E2136" s="167" t="s">
        <v>19</v>
      </c>
      <c r="F2136" s="168" t="s">
        <v>333</v>
      </c>
      <c r="H2136" s="169">
        <v>12.9885</v>
      </c>
      <c r="I2136" s="170"/>
      <c r="L2136" s="166"/>
      <c r="M2136" s="171"/>
      <c r="T2136" s="172"/>
      <c r="AT2136" s="167" t="s">
        <v>330</v>
      </c>
      <c r="AU2136" s="167" t="s">
        <v>79</v>
      </c>
      <c r="AV2136" s="14" t="s">
        <v>187</v>
      </c>
      <c r="AW2136" s="14" t="s">
        <v>31</v>
      </c>
      <c r="AX2136" s="14" t="s">
        <v>77</v>
      </c>
      <c r="AY2136" s="167" t="s">
        <v>181</v>
      </c>
    </row>
    <row r="2137" spans="2:65" s="1" customFormat="1" ht="16.5" customHeight="1" x14ac:dyDescent="0.2">
      <c r="B2137" s="32"/>
      <c r="C2137" s="125" t="s">
        <v>3421</v>
      </c>
      <c r="D2137" s="125" t="s">
        <v>182</v>
      </c>
      <c r="E2137" s="126" t="s">
        <v>3422</v>
      </c>
      <c r="F2137" s="127" t="s">
        <v>3423</v>
      </c>
      <c r="G2137" s="128" t="s">
        <v>510</v>
      </c>
      <c r="H2137" s="129">
        <v>39.857999999999997</v>
      </c>
      <c r="I2137" s="130"/>
      <c r="J2137" s="131">
        <f>ROUND(I2137*H2137,2)</f>
        <v>0</v>
      </c>
      <c r="K2137" s="127" t="s">
        <v>186</v>
      </c>
      <c r="L2137" s="32"/>
      <c r="M2137" s="132" t="s">
        <v>19</v>
      </c>
      <c r="N2137" s="133" t="s">
        <v>40</v>
      </c>
      <c r="P2137" s="134">
        <f>O2137*H2137</f>
        <v>0</v>
      </c>
      <c r="Q2137" s="134">
        <v>0</v>
      </c>
      <c r="R2137" s="134">
        <f>Q2137*H2137</f>
        <v>0</v>
      </c>
      <c r="S2137" s="134">
        <v>0</v>
      </c>
      <c r="T2137" s="135">
        <f>S2137*H2137</f>
        <v>0</v>
      </c>
      <c r="AR2137" s="136" t="s">
        <v>209</v>
      </c>
      <c r="AT2137" s="136" t="s">
        <v>182</v>
      </c>
      <c r="AU2137" s="136" t="s">
        <v>79</v>
      </c>
      <c r="AY2137" s="17" t="s">
        <v>181</v>
      </c>
      <c r="BE2137" s="137">
        <f>IF(N2137="základní",J2137,0)</f>
        <v>0</v>
      </c>
      <c r="BF2137" s="137">
        <f>IF(N2137="snížená",J2137,0)</f>
        <v>0</v>
      </c>
      <c r="BG2137" s="137">
        <f>IF(N2137="zákl. přenesená",J2137,0)</f>
        <v>0</v>
      </c>
      <c r="BH2137" s="137">
        <f>IF(N2137="sníž. přenesená",J2137,0)</f>
        <v>0</v>
      </c>
      <c r="BI2137" s="137">
        <f>IF(N2137="nulová",J2137,0)</f>
        <v>0</v>
      </c>
      <c r="BJ2137" s="17" t="s">
        <v>77</v>
      </c>
      <c r="BK2137" s="137">
        <f>ROUND(I2137*H2137,2)</f>
        <v>0</v>
      </c>
      <c r="BL2137" s="17" t="s">
        <v>209</v>
      </c>
      <c r="BM2137" s="136" t="s">
        <v>3424</v>
      </c>
    </row>
    <row r="2138" spans="2:65" s="1" customFormat="1" ht="39" x14ac:dyDescent="0.2">
      <c r="B2138" s="32"/>
      <c r="D2138" s="138" t="s">
        <v>214</v>
      </c>
      <c r="F2138" s="139" t="s">
        <v>3288</v>
      </c>
      <c r="I2138" s="140"/>
      <c r="L2138" s="32"/>
      <c r="M2138" s="141"/>
      <c r="T2138" s="53"/>
      <c r="AT2138" s="17" t="s">
        <v>214</v>
      </c>
      <c r="AU2138" s="17" t="s">
        <v>79</v>
      </c>
    </row>
    <row r="2139" spans="2:65" s="12" customFormat="1" ht="11.25" x14ac:dyDescent="0.2">
      <c r="B2139" s="153"/>
      <c r="D2139" s="138" t="s">
        <v>330</v>
      </c>
      <c r="E2139" s="154" t="s">
        <v>19</v>
      </c>
      <c r="F2139" s="155" t="s">
        <v>3407</v>
      </c>
      <c r="H2139" s="154" t="s">
        <v>19</v>
      </c>
      <c r="I2139" s="156"/>
      <c r="L2139" s="153"/>
      <c r="M2139" s="157"/>
      <c r="T2139" s="158"/>
      <c r="AT2139" s="154" t="s">
        <v>330</v>
      </c>
      <c r="AU2139" s="154" t="s">
        <v>79</v>
      </c>
      <c r="AV2139" s="12" t="s">
        <v>77</v>
      </c>
      <c r="AW2139" s="12" t="s">
        <v>31</v>
      </c>
      <c r="AX2139" s="12" t="s">
        <v>69</v>
      </c>
      <c r="AY2139" s="154" t="s">
        <v>181</v>
      </c>
    </row>
    <row r="2140" spans="2:65" s="12" customFormat="1" ht="11.25" x14ac:dyDescent="0.2">
      <c r="B2140" s="153"/>
      <c r="D2140" s="138" t="s">
        <v>330</v>
      </c>
      <c r="E2140" s="154" t="s">
        <v>19</v>
      </c>
      <c r="F2140" s="155" t="s">
        <v>3418</v>
      </c>
      <c r="H2140" s="154" t="s">
        <v>19</v>
      </c>
      <c r="I2140" s="156"/>
      <c r="L2140" s="153"/>
      <c r="M2140" s="157"/>
      <c r="T2140" s="158"/>
      <c r="AT2140" s="154" t="s">
        <v>330</v>
      </c>
      <c r="AU2140" s="154" t="s">
        <v>79</v>
      </c>
      <c r="AV2140" s="12" t="s">
        <v>77</v>
      </c>
      <c r="AW2140" s="12" t="s">
        <v>31</v>
      </c>
      <c r="AX2140" s="12" t="s">
        <v>69</v>
      </c>
      <c r="AY2140" s="154" t="s">
        <v>181</v>
      </c>
    </row>
    <row r="2141" spans="2:65" s="13" customFormat="1" ht="11.25" x14ac:dyDescent="0.2">
      <c r="B2141" s="159"/>
      <c r="D2141" s="138" t="s">
        <v>330</v>
      </c>
      <c r="E2141" s="160" t="s">
        <v>19</v>
      </c>
      <c r="F2141" s="161" t="s">
        <v>3425</v>
      </c>
      <c r="H2141" s="162">
        <v>20.916</v>
      </c>
      <c r="I2141" s="163"/>
      <c r="L2141" s="159"/>
      <c r="M2141" s="164"/>
      <c r="T2141" s="165"/>
      <c r="AT2141" s="160" t="s">
        <v>330</v>
      </c>
      <c r="AU2141" s="160" t="s">
        <v>79</v>
      </c>
      <c r="AV2141" s="13" t="s">
        <v>79</v>
      </c>
      <c r="AW2141" s="13" t="s">
        <v>31</v>
      </c>
      <c r="AX2141" s="13" t="s">
        <v>69</v>
      </c>
      <c r="AY2141" s="160" t="s">
        <v>181</v>
      </c>
    </row>
    <row r="2142" spans="2:65" s="13" customFormat="1" ht="11.25" x14ac:dyDescent="0.2">
      <c r="B2142" s="159"/>
      <c r="D2142" s="138" t="s">
        <v>330</v>
      </c>
      <c r="E2142" s="160" t="s">
        <v>19</v>
      </c>
      <c r="F2142" s="161" t="s">
        <v>3426</v>
      </c>
      <c r="H2142" s="162">
        <v>18.942</v>
      </c>
      <c r="I2142" s="163"/>
      <c r="L2142" s="159"/>
      <c r="M2142" s="164"/>
      <c r="T2142" s="165"/>
      <c r="AT2142" s="160" t="s">
        <v>330</v>
      </c>
      <c r="AU2142" s="160" t="s">
        <v>79</v>
      </c>
      <c r="AV2142" s="13" t="s">
        <v>79</v>
      </c>
      <c r="AW2142" s="13" t="s">
        <v>31</v>
      </c>
      <c r="AX2142" s="13" t="s">
        <v>69</v>
      </c>
      <c r="AY2142" s="160" t="s">
        <v>181</v>
      </c>
    </row>
    <row r="2143" spans="2:65" s="14" customFormat="1" ht="11.25" x14ac:dyDescent="0.2">
      <c r="B2143" s="166"/>
      <c r="D2143" s="138" t="s">
        <v>330</v>
      </c>
      <c r="E2143" s="167" t="s">
        <v>19</v>
      </c>
      <c r="F2143" s="168" t="s">
        <v>333</v>
      </c>
      <c r="H2143" s="169">
        <v>39.857999999999997</v>
      </c>
      <c r="I2143" s="170"/>
      <c r="L2143" s="166"/>
      <c r="M2143" s="171"/>
      <c r="T2143" s="172"/>
      <c r="AT2143" s="167" t="s">
        <v>330</v>
      </c>
      <c r="AU2143" s="167" t="s">
        <v>79</v>
      </c>
      <c r="AV2143" s="14" t="s">
        <v>187</v>
      </c>
      <c r="AW2143" s="14" t="s">
        <v>31</v>
      </c>
      <c r="AX2143" s="14" t="s">
        <v>77</v>
      </c>
      <c r="AY2143" s="167" t="s">
        <v>181</v>
      </c>
    </row>
    <row r="2144" spans="2:65" s="1" customFormat="1" ht="16.5" customHeight="1" x14ac:dyDescent="0.2">
      <c r="B2144" s="32"/>
      <c r="C2144" s="125" t="s">
        <v>1426</v>
      </c>
      <c r="D2144" s="125" t="s">
        <v>182</v>
      </c>
      <c r="E2144" s="126" t="s">
        <v>3427</v>
      </c>
      <c r="F2144" s="127" t="s">
        <v>3428</v>
      </c>
      <c r="G2144" s="128" t="s">
        <v>510</v>
      </c>
      <c r="H2144" s="129">
        <v>32.431350000000002</v>
      </c>
      <c r="I2144" s="130"/>
      <c r="J2144" s="131">
        <f>ROUND(I2144*H2144,2)</f>
        <v>0</v>
      </c>
      <c r="K2144" s="127" t="s">
        <v>186</v>
      </c>
      <c r="L2144" s="32"/>
      <c r="M2144" s="132" t="s">
        <v>19</v>
      </c>
      <c r="N2144" s="133" t="s">
        <v>40</v>
      </c>
      <c r="P2144" s="134">
        <f>O2144*H2144</f>
        <v>0</v>
      </c>
      <c r="Q2144" s="134">
        <v>0</v>
      </c>
      <c r="R2144" s="134">
        <f>Q2144*H2144</f>
        <v>0</v>
      </c>
      <c r="S2144" s="134">
        <v>0</v>
      </c>
      <c r="T2144" s="135">
        <f>S2144*H2144</f>
        <v>0</v>
      </c>
      <c r="AR2144" s="136" t="s">
        <v>209</v>
      </c>
      <c r="AT2144" s="136" t="s">
        <v>182</v>
      </c>
      <c r="AU2144" s="136" t="s">
        <v>79</v>
      </c>
      <c r="AY2144" s="17" t="s">
        <v>181</v>
      </c>
      <c r="BE2144" s="137">
        <f>IF(N2144="základní",J2144,0)</f>
        <v>0</v>
      </c>
      <c r="BF2144" s="137">
        <f>IF(N2144="snížená",J2144,0)</f>
        <v>0</v>
      </c>
      <c r="BG2144" s="137">
        <f>IF(N2144="zákl. přenesená",J2144,0)</f>
        <v>0</v>
      </c>
      <c r="BH2144" s="137">
        <f>IF(N2144="sníž. přenesená",J2144,0)</f>
        <v>0</v>
      </c>
      <c r="BI2144" s="137">
        <f>IF(N2144="nulová",J2144,0)</f>
        <v>0</v>
      </c>
      <c r="BJ2144" s="17" t="s">
        <v>77</v>
      </c>
      <c r="BK2144" s="137">
        <f>ROUND(I2144*H2144,2)</f>
        <v>0</v>
      </c>
      <c r="BL2144" s="17" t="s">
        <v>209</v>
      </c>
      <c r="BM2144" s="136" t="s">
        <v>3429</v>
      </c>
    </row>
    <row r="2145" spans="2:65" s="1" customFormat="1" ht="39" x14ac:dyDescent="0.2">
      <c r="B2145" s="32"/>
      <c r="D2145" s="138" t="s">
        <v>214</v>
      </c>
      <c r="F2145" s="139" t="s">
        <v>3288</v>
      </c>
      <c r="I2145" s="140"/>
      <c r="L2145" s="32"/>
      <c r="M2145" s="141"/>
      <c r="T2145" s="53"/>
      <c r="AT2145" s="17" t="s">
        <v>214</v>
      </c>
      <c r="AU2145" s="17" t="s">
        <v>79</v>
      </c>
    </row>
    <row r="2146" spans="2:65" s="12" customFormat="1" ht="11.25" x14ac:dyDescent="0.2">
      <c r="B2146" s="153"/>
      <c r="D2146" s="138" t="s">
        <v>330</v>
      </c>
      <c r="E2146" s="154" t="s">
        <v>19</v>
      </c>
      <c r="F2146" s="155" t="s">
        <v>3430</v>
      </c>
      <c r="H2146" s="154" t="s">
        <v>19</v>
      </c>
      <c r="I2146" s="156"/>
      <c r="L2146" s="153"/>
      <c r="M2146" s="157"/>
      <c r="T2146" s="158"/>
      <c r="AT2146" s="154" t="s">
        <v>330</v>
      </c>
      <c r="AU2146" s="154" t="s">
        <v>79</v>
      </c>
      <c r="AV2146" s="12" t="s">
        <v>77</v>
      </c>
      <c r="AW2146" s="12" t="s">
        <v>31</v>
      </c>
      <c r="AX2146" s="12" t="s">
        <v>69</v>
      </c>
      <c r="AY2146" s="154" t="s">
        <v>181</v>
      </c>
    </row>
    <row r="2147" spans="2:65" s="12" customFormat="1" ht="11.25" x14ac:dyDescent="0.2">
      <c r="B2147" s="153"/>
      <c r="D2147" s="138" t="s">
        <v>330</v>
      </c>
      <c r="E2147" s="154" t="s">
        <v>19</v>
      </c>
      <c r="F2147" s="155" t="s">
        <v>3418</v>
      </c>
      <c r="H2147" s="154" t="s">
        <v>19</v>
      </c>
      <c r="I2147" s="156"/>
      <c r="L2147" s="153"/>
      <c r="M2147" s="157"/>
      <c r="T2147" s="158"/>
      <c r="AT2147" s="154" t="s">
        <v>330</v>
      </c>
      <c r="AU2147" s="154" t="s">
        <v>79</v>
      </c>
      <c r="AV2147" s="12" t="s">
        <v>77</v>
      </c>
      <c r="AW2147" s="12" t="s">
        <v>31</v>
      </c>
      <c r="AX2147" s="12" t="s">
        <v>69</v>
      </c>
      <c r="AY2147" s="154" t="s">
        <v>181</v>
      </c>
    </row>
    <row r="2148" spans="2:65" s="13" customFormat="1" ht="11.25" x14ac:dyDescent="0.2">
      <c r="B2148" s="159"/>
      <c r="D2148" s="138" t="s">
        <v>330</v>
      </c>
      <c r="E2148" s="160" t="s">
        <v>19</v>
      </c>
      <c r="F2148" s="161" t="s">
        <v>3431</v>
      </c>
      <c r="H2148" s="162">
        <v>14.7</v>
      </c>
      <c r="I2148" s="163"/>
      <c r="L2148" s="159"/>
      <c r="M2148" s="164"/>
      <c r="T2148" s="165"/>
      <c r="AT2148" s="160" t="s">
        <v>330</v>
      </c>
      <c r="AU2148" s="160" t="s">
        <v>79</v>
      </c>
      <c r="AV2148" s="13" t="s">
        <v>79</v>
      </c>
      <c r="AW2148" s="13" t="s">
        <v>31</v>
      </c>
      <c r="AX2148" s="13" t="s">
        <v>69</v>
      </c>
      <c r="AY2148" s="160" t="s">
        <v>181</v>
      </c>
    </row>
    <row r="2149" spans="2:65" s="13" customFormat="1" ht="11.25" x14ac:dyDescent="0.2">
      <c r="B2149" s="159"/>
      <c r="D2149" s="138" t="s">
        <v>330</v>
      </c>
      <c r="E2149" s="160" t="s">
        <v>19</v>
      </c>
      <c r="F2149" s="161" t="s">
        <v>3432</v>
      </c>
      <c r="H2149" s="162">
        <v>17.731349999999999</v>
      </c>
      <c r="I2149" s="163"/>
      <c r="L2149" s="159"/>
      <c r="M2149" s="164"/>
      <c r="T2149" s="165"/>
      <c r="AT2149" s="160" t="s">
        <v>330</v>
      </c>
      <c r="AU2149" s="160" t="s">
        <v>79</v>
      </c>
      <c r="AV2149" s="13" t="s">
        <v>79</v>
      </c>
      <c r="AW2149" s="13" t="s">
        <v>31</v>
      </c>
      <c r="AX2149" s="13" t="s">
        <v>69</v>
      </c>
      <c r="AY2149" s="160" t="s">
        <v>181</v>
      </c>
    </row>
    <row r="2150" spans="2:65" s="14" customFormat="1" ht="11.25" x14ac:dyDescent="0.2">
      <c r="B2150" s="166"/>
      <c r="D2150" s="138" t="s">
        <v>330</v>
      </c>
      <c r="E2150" s="167" t="s">
        <v>19</v>
      </c>
      <c r="F2150" s="168" t="s">
        <v>333</v>
      </c>
      <c r="H2150" s="169">
        <v>32.431350000000002</v>
      </c>
      <c r="I2150" s="170"/>
      <c r="L2150" s="166"/>
      <c r="M2150" s="171"/>
      <c r="T2150" s="172"/>
      <c r="AT2150" s="167" t="s">
        <v>330</v>
      </c>
      <c r="AU2150" s="167" t="s">
        <v>79</v>
      </c>
      <c r="AV2150" s="14" t="s">
        <v>187</v>
      </c>
      <c r="AW2150" s="14" t="s">
        <v>31</v>
      </c>
      <c r="AX2150" s="14" t="s">
        <v>77</v>
      </c>
      <c r="AY2150" s="167" t="s">
        <v>181</v>
      </c>
    </row>
    <row r="2151" spans="2:65" s="1" customFormat="1" ht="16.5" customHeight="1" x14ac:dyDescent="0.2">
      <c r="B2151" s="32"/>
      <c r="C2151" s="125" t="s">
        <v>3433</v>
      </c>
      <c r="D2151" s="125" t="s">
        <v>182</v>
      </c>
      <c r="E2151" s="126" t="s">
        <v>3434</v>
      </c>
      <c r="F2151" s="127" t="s">
        <v>3435</v>
      </c>
      <c r="G2151" s="128" t="s">
        <v>510</v>
      </c>
      <c r="H2151" s="129">
        <v>11.42925</v>
      </c>
      <c r="I2151" s="130"/>
      <c r="J2151" s="131">
        <f>ROUND(I2151*H2151,2)</f>
        <v>0</v>
      </c>
      <c r="K2151" s="127" t="s">
        <v>186</v>
      </c>
      <c r="L2151" s="32"/>
      <c r="M2151" s="132" t="s">
        <v>19</v>
      </c>
      <c r="N2151" s="133" t="s">
        <v>40</v>
      </c>
      <c r="P2151" s="134">
        <f>O2151*H2151</f>
        <v>0</v>
      </c>
      <c r="Q2151" s="134">
        <v>0</v>
      </c>
      <c r="R2151" s="134">
        <f>Q2151*H2151</f>
        <v>0</v>
      </c>
      <c r="S2151" s="134">
        <v>0</v>
      </c>
      <c r="T2151" s="135">
        <f>S2151*H2151</f>
        <v>0</v>
      </c>
      <c r="AR2151" s="136" t="s">
        <v>209</v>
      </c>
      <c r="AT2151" s="136" t="s">
        <v>182</v>
      </c>
      <c r="AU2151" s="136" t="s">
        <v>79</v>
      </c>
      <c r="AY2151" s="17" t="s">
        <v>181</v>
      </c>
      <c r="BE2151" s="137">
        <f>IF(N2151="základní",J2151,0)</f>
        <v>0</v>
      </c>
      <c r="BF2151" s="137">
        <f>IF(N2151="snížená",J2151,0)</f>
        <v>0</v>
      </c>
      <c r="BG2151" s="137">
        <f>IF(N2151="zákl. přenesená",J2151,0)</f>
        <v>0</v>
      </c>
      <c r="BH2151" s="137">
        <f>IF(N2151="sníž. přenesená",J2151,0)</f>
        <v>0</v>
      </c>
      <c r="BI2151" s="137">
        <f>IF(N2151="nulová",J2151,0)</f>
        <v>0</v>
      </c>
      <c r="BJ2151" s="17" t="s">
        <v>77</v>
      </c>
      <c r="BK2151" s="137">
        <f>ROUND(I2151*H2151,2)</f>
        <v>0</v>
      </c>
      <c r="BL2151" s="17" t="s">
        <v>209</v>
      </c>
      <c r="BM2151" s="136" t="s">
        <v>3436</v>
      </c>
    </row>
    <row r="2152" spans="2:65" s="1" customFormat="1" ht="39" x14ac:dyDescent="0.2">
      <c r="B2152" s="32"/>
      <c r="D2152" s="138" t="s">
        <v>214</v>
      </c>
      <c r="F2152" s="139" t="s">
        <v>3306</v>
      </c>
      <c r="I2152" s="140"/>
      <c r="L2152" s="32"/>
      <c r="M2152" s="141"/>
      <c r="T2152" s="53"/>
      <c r="AT2152" s="17" t="s">
        <v>214</v>
      </c>
      <c r="AU2152" s="17" t="s">
        <v>79</v>
      </c>
    </row>
    <row r="2153" spans="2:65" s="12" customFormat="1" ht="11.25" x14ac:dyDescent="0.2">
      <c r="B2153" s="153"/>
      <c r="D2153" s="138" t="s">
        <v>330</v>
      </c>
      <c r="E2153" s="154" t="s">
        <v>19</v>
      </c>
      <c r="F2153" s="155" t="s">
        <v>3437</v>
      </c>
      <c r="H2153" s="154" t="s">
        <v>19</v>
      </c>
      <c r="I2153" s="156"/>
      <c r="L2153" s="153"/>
      <c r="M2153" s="157"/>
      <c r="T2153" s="158"/>
      <c r="AT2153" s="154" t="s">
        <v>330</v>
      </c>
      <c r="AU2153" s="154" t="s">
        <v>79</v>
      </c>
      <c r="AV2153" s="12" t="s">
        <v>77</v>
      </c>
      <c r="AW2153" s="12" t="s">
        <v>31</v>
      </c>
      <c r="AX2153" s="12" t="s">
        <v>69</v>
      </c>
      <c r="AY2153" s="154" t="s">
        <v>181</v>
      </c>
    </row>
    <row r="2154" spans="2:65" s="12" customFormat="1" ht="11.25" x14ac:dyDescent="0.2">
      <c r="B2154" s="153"/>
      <c r="D2154" s="138" t="s">
        <v>330</v>
      </c>
      <c r="E2154" s="154" t="s">
        <v>19</v>
      </c>
      <c r="F2154" s="155" t="s">
        <v>3418</v>
      </c>
      <c r="H2154" s="154" t="s">
        <v>19</v>
      </c>
      <c r="I2154" s="156"/>
      <c r="L2154" s="153"/>
      <c r="M2154" s="157"/>
      <c r="T2154" s="158"/>
      <c r="AT2154" s="154" t="s">
        <v>330</v>
      </c>
      <c r="AU2154" s="154" t="s">
        <v>79</v>
      </c>
      <c r="AV2154" s="12" t="s">
        <v>77</v>
      </c>
      <c r="AW2154" s="12" t="s">
        <v>31</v>
      </c>
      <c r="AX2154" s="12" t="s">
        <v>69</v>
      </c>
      <c r="AY2154" s="154" t="s">
        <v>181</v>
      </c>
    </row>
    <row r="2155" spans="2:65" s="13" customFormat="1" ht="11.25" x14ac:dyDescent="0.2">
      <c r="B2155" s="159"/>
      <c r="D2155" s="138" t="s">
        <v>330</v>
      </c>
      <c r="E2155" s="160" t="s">
        <v>19</v>
      </c>
      <c r="F2155" s="161" t="s">
        <v>3438</v>
      </c>
      <c r="H2155" s="162">
        <v>10.242749999999999</v>
      </c>
      <c r="I2155" s="163"/>
      <c r="L2155" s="159"/>
      <c r="M2155" s="164"/>
      <c r="T2155" s="165"/>
      <c r="AT2155" s="160" t="s">
        <v>330</v>
      </c>
      <c r="AU2155" s="160" t="s">
        <v>79</v>
      </c>
      <c r="AV2155" s="13" t="s">
        <v>79</v>
      </c>
      <c r="AW2155" s="13" t="s">
        <v>31</v>
      </c>
      <c r="AX2155" s="13" t="s">
        <v>69</v>
      </c>
      <c r="AY2155" s="160" t="s">
        <v>181</v>
      </c>
    </row>
    <row r="2156" spans="2:65" s="13" customFormat="1" ht="11.25" x14ac:dyDescent="0.2">
      <c r="B2156" s="159"/>
      <c r="D2156" s="138" t="s">
        <v>330</v>
      </c>
      <c r="E2156" s="160" t="s">
        <v>19</v>
      </c>
      <c r="F2156" s="161" t="s">
        <v>3439</v>
      </c>
      <c r="H2156" s="162">
        <v>1.1865000000000001</v>
      </c>
      <c r="I2156" s="163"/>
      <c r="L2156" s="159"/>
      <c r="M2156" s="164"/>
      <c r="T2156" s="165"/>
      <c r="AT2156" s="160" t="s">
        <v>330</v>
      </c>
      <c r="AU2156" s="160" t="s">
        <v>79</v>
      </c>
      <c r="AV2156" s="13" t="s">
        <v>79</v>
      </c>
      <c r="AW2156" s="13" t="s">
        <v>31</v>
      </c>
      <c r="AX2156" s="13" t="s">
        <v>69</v>
      </c>
      <c r="AY2156" s="160" t="s">
        <v>181</v>
      </c>
    </row>
    <row r="2157" spans="2:65" s="14" customFormat="1" ht="11.25" x14ac:dyDescent="0.2">
      <c r="B2157" s="166"/>
      <c r="D2157" s="138" t="s">
        <v>330</v>
      </c>
      <c r="E2157" s="167" t="s">
        <v>19</v>
      </c>
      <c r="F2157" s="168" t="s">
        <v>333</v>
      </c>
      <c r="H2157" s="169">
        <v>11.42925</v>
      </c>
      <c r="I2157" s="170"/>
      <c r="L2157" s="166"/>
      <c r="M2157" s="171"/>
      <c r="T2157" s="172"/>
      <c r="AT2157" s="167" t="s">
        <v>330</v>
      </c>
      <c r="AU2157" s="167" t="s">
        <v>79</v>
      </c>
      <c r="AV2157" s="14" t="s">
        <v>187</v>
      </c>
      <c r="AW2157" s="14" t="s">
        <v>31</v>
      </c>
      <c r="AX2157" s="14" t="s">
        <v>77</v>
      </c>
      <c r="AY2157" s="167" t="s">
        <v>181</v>
      </c>
    </row>
    <row r="2158" spans="2:65" s="1" customFormat="1" ht="16.5" customHeight="1" x14ac:dyDescent="0.2">
      <c r="B2158" s="32"/>
      <c r="C2158" s="125" t="s">
        <v>1432</v>
      </c>
      <c r="D2158" s="125" t="s">
        <v>182</v>
      </c>
      <c r="E2158" s="126" t="s">
        <v>3440</v>
      </c>
      <c r="F2158" s="127" t="s">
        <v>3441</v>
      </c>
      <c r="G2158" s="128" t="s">
        <v>510</v>
      </c>
      <c r="H2158" s="129">
        <v>3.4146000000000001</v>
      </c>
      <c r="I2158" s="130"/>
      <c r="J2158" s="131">
        <f>ROUND(I2158*H2158,2)</f>
        <v>0</v>
      </c>
      <c r="K2158" s="127" t="s">
        <v>186</v>
      </c>
      <c r="L2158" s="32"/>
      <c r="M2158" s="132" t="s">
        <v>19</v>
      </c>
      <c r="N2158" s="133" t="s">
        <v>40</v>
      </c>
      <c r="P2158" s="134">
        <f>O2158*H2158</f>
        <v>0</v>
      </c>
      <c r="Q2158" s="134">
        <v>0</v>
      </c>
      <c r="R2158" s="134">
        <f>Q2158*H2158</f>
        <v>0</v>
      </c>
      <c r="S2158" s="134">
        <v>0</v>
      </c>
      <c r="T2158" s="135">
        <f>S2158*H2158</f>
        <v>0</v>
      </c>
      <c r="AR2158" s="136" t="s">
        <v>209</v>
      </c>
      <c r="AT2158" s="136" t="s">
        <v>182</v>
      </c>
      <c r="AU2158" s="136" t="s">
        <v>79</v>
      </c>
      <c r="AY2158" s="17" t="s">
        <v>181</v>
      </c>
      <c r="BE2158" s="137">
        <f>IF(N2158="základní",J2158,0)</f>
        <v>0</v>
      </c>
      <c r="BF2158" s="137">
        <f>IF(N2158="snížená",J2158,0)</f>
        <v>0</v>
      </c>
      <c r="BG2158" s="137">
        <f>IF(N2158="zákl. přenesená",J2158,0)</f>
        <v>0</v>
      </c>
      <c r="BH2158" s="137">
        <f>IF(N2158="sníž. přenesená",J2158,0)</f>
        <v>0</v>
      </c>
      <c r="BI2158" s="137">
        <f>IF(N2158="nulová",J2158,0)</f>
        <v>0</v>
      </c>
      <c r="BJ2158" s="17" t="s">
        <v>77</v>
      </c>
      <c r="BK2158" s="137">
        <f>ROUND(I2158*H2158,2)</f>
        <v>0</v>
      </c>
      <c r="BL2158" s="17" t="s">
        <v>209</v>
      </c>
      <c r="BM2158" s="136" t="s">
        <v>3442</v>
      </c>
    </row>
    <row r="2159" spans="2:65" s="1" customFormat="1" ht="39" x14ac:dyDescent="0.2">
      <c r="B2159" s="32"/>
      <c r="D2159" s="138" t="s">
        <v>214</v>
      </c>
      <c r="F2159" s="139" t="s">
        <v>3306</v>
      </c>
      <c r="I2159" s="140"/>
      <c r="L2159" s="32"/>
      <c r="M2159" s="141"/>
      <c r="T2159" s="53"/>
      <c r="AT2159" s="17" t="s">
        <v>214</v>
      </c>
      <c r="AU2159" s="17" t="s">
        <v>79</v>
      </c>
    </row>
    <row r="2160" spans="2:65" s="12" customFormat="1" ht="11.25" x14ac:dyDescent="0.2">
      <c r="B2160" s="153"/>
      <c r="D2160" s="138" t="s">
        <v>330</v>
      </c>
      <c r="E2160" s="154" t="s">
        <v>19</v>
      </c>
      <c r="F2160" s="155" t="s">
        <v>3437</v>
      </c>
      <c r="H2160" s="154" t="s">
        <v>19</v>
      </c>
      <c r="I2160" s="156"/>
      <c r="L2160" s="153"/>
      <c r="M2160" s="157"/>
      <c r="T2160" s="158"/>
      <c r="AT2160" s="154" t="s">
        <v>330</v>
      </c>
      <c r="AU2160" s="154" t="s">
        <v>79</v>
      </c>
      <c r="AV2160" s="12" t="s">
        <v>77</v>
      </c>
      <c r="AW2160" s="12" t="s">
        <v>31</v>
      </c>
      <c r="AX2160" s="12" t="s">
        <v>69</v>
      </c>
      <c r="AY2160" s="154" t="s">
        <v>181</v>
      </c>
    </row>
    <row r="2161" spans="2:65" s="12" customFormat="1" ht="11.25" x14ac:dyDescent="0.2">
      <c r="B2161" s="153"/>
      <c r="D2161" s="138" t="s">
        <v>330</v>
      </c>
      <c r="E2161" s="154" t="s">
        <v>19</v>
      </c>
      <c r="F2161" s="155" t="s">
        <v>3418</v>
      </c>
      <c r="H2161" s="154" t="s">
        <v>19</v>
      </c>
      <c r="I2161" s="156"/>
      <c r="L2161" s="153"/>
      <c r="M2161" s="157"/>
      <c r="T2161" s="158"/>
      <c r="AT2161" s="154" t="s">
        <v>330</v>
      </c>
      <c r="AU2161" s="154" t="s">
        <v>79</v>
      </c>
      <c r="AV2161" s="12" t="s">
        <v>77</v>
      </c>
      <c r="AW2161" s="12" t="s">
        <v>31</v>
      </c>
      <c r="AX2161" s="12" t="s">
        <v>69</v>
      </c>
      <c r="AY2161" s="154" t="s">
        <v>181</v>
      </c>
    </row>
    <row r="2162" spans="2:65" s="13" customFormat="1" ht="11.25" x14ac:dyDescent="0.2">
      <c r="B2162" s="159"/>
      <c r="D2162" s="138" t="s">
        <v>330</v>
      </c>
      <c r="E2162" s="160" t="s">
        <v>19</v>
      </c>
      <c r="F2162" s="161" t="s">
        <v>3443</v>
      </c>
      <c r="H2162" s="162">
        <v>3.4146000000000001</v>
      </c>
      <c r="I2162" s="163"/>
      <c r="L2162" s="159"/>
      <c r="M2162" s="164"/>
      <c r="T2162" s="165"/>
      <c r="AT2162" s="160" t="s">
        <v>330</v>
      </c>
      <c r="AU2162" s="160" t="s">
        <v>79</v>
      </c>
      <c r="AV2162" s="13" t="s">
        <v>79</v>
      </c>
      <c r="AW2162" s="13" t="s">
        <v>31</v>
      </c>
      <c r="AX2162" s="13" t="s">
        <v>69</v>
      </c>
      <c r="AY2162" s="160" t="s">
        <v>181</v>
      </c>
    </row>
    <row r="2163" spans="2:65" s="14" customFormat="1" ht="11.25" x14ac:dyDescent="0.2">
      <c r="B2163" s="166"/>
      <c r="D2163" s="138" t="s">
        <v>330</v>
      </c>
      <c r="E2163" s="167" t="s">
        <v>19</v>
      </c>
      <c r="F2163" s="168" t="s">
        <v>333</v>
      </c>
      <c r="H2163" s="169">
        <v>3.4146000000000001</v>
      </c>
      <c r="I2163" s="170"/>
      <c r="L2163" s="166"/>
      <c r="M2163" s="171"/>
      <c r="T2163" s="172"/>
      <c r="AT2163" s="167" t="s">
        <v>330</v>
      </c>
      <c r="AU2163" s="167" t="s">
        <v>79</v>
      </c>
      <c r="AV2163" s="14" t="s">
        <v>187</v>
      </c>
      <c r="AW2163" s="14" t="s">
        <v>31</v>
      </c>
      <c r="AX2163" s="14" t="s">
        <v>77</v>
      </c>
      <c r="AY2163" s="167" t="s">
        <v>181</v>
      </c>
    </row>
    <row r="2164" spans="2:65" s="1" customFormat="1" ht="16.5" customHeight="1" x14ac:dyDescent="0.2">
      <c r="B2164" s="32"/>
      <c r="C2164" s="125" t="s">
        <v>3444</v>
      </c>
      <c r="D2164" s="125" t="s">
        <v>182</v>
      </c>
      <c r="E2164" s="126" t="s">
        <v>3445</v>
      </c>
      <c r="F2164" s="127" t="s">
        <v>3446</v>
      </c>
      <c r="G2164" s="128" t="s">
        <v>510</v>
      </c>
      <c r="H2164" s="129">
        <v>156.84762000000001</v>
      </c>
      <c r="I2164" s="130"/>
      <c r="J2164" s="131">
        <f>ROUND(I2164*H2164,2)</f>
        <v>0</v>
      </c>
      <c r="K2164" s="127" t="s">
        <v>186</v>
      </c>
      <c r="L2164" s="32"/>
      <c r="M2164" s="132" t="s">
        <v>19</v>
      </c>
      <c r="N2164" s="133" t="s">
        <v>40</v>
      </c>
      <c r="P2164" s="134">
        <f>O2164*H2164</f>
        <v>0</v>
      </c>
      <c r="Q2164" s="134">
        <v>0</v>
      </c>
      <c r="R2164" s="134">
        <f>Q2164*H2164</f>
        <v>0</v>
      </c>
      <c r="S2164" s="134">
        <v>0</v>
      </c>
      <c r="T2164" s="135">
        <f>S2164*H2164</f>
        <v>0</v>
      </c>
      <c r="AR2164" s="136" t="s">
        <v>209</v>
      </c>
      <c r="AT2164" s="136" t="s">
        <v>182</v>
      </c>
      <c r="AU2164" s="136" t="s">
        <v>79</v>
      </c>
      <c r="AY2164" s="17" t="s">
        <v>181</v>
      </c>
      <c r="BE2164" s="137">
        <f>IF(N2164="základní",J2164,0)</f>
        <v>0</v>
      </c>
      <c r="BF2164" s="137">
        <f>IF(N2164="snížená",J2164,0)</f>
        <v>0</v>
      </c>
      <c r="BG2164" s="137">
        <f>IF(N2164="zákl. přenesená",J2164,0)</f>
        <v>0</v>
      </c>
      <c r="BH2164" s="137">
        <f>IF(N2164="sníž. přenesená",J2164,0)</f>
        <v>0</v>
      </c>
      <c r="BI2164" s="137">
        <f>IF(N2164="nulová",J2164,0)</f>
        <v>0</v>
      </c>
      <c r="BJ2164" s="17" t="s">
        <v>77</v>
      </c>
      <c r="BK2164" s="137">
        <f>ROUND(I2164*H2164,2)</f>
        <v>0</v>
      </c>
      <c r="BL2164" s="17" t="s">
        <v>209</v>
      </c>
      <c r="BM2164" s="136" t="s">
        <v>3447</v>
      </c>
    </row>
    <row r="2165" spans="2:65" s="13" customFormat="1" ht="11.25" x14ac:dyDescent="0.2">
      <c r="B2165" s="159"/>
      <c r="D2165" s="138" t="s">
        <v>330</v>
      </c>
      <c r="E2165" s="160" t="s">
        <v>19</v>
      </c>
      <c r="F2165" s="161" t="s">
        <v>3448</v>
      </c>
      <c r="H2165" s="162">
        <v>95.352379999999997</v>
      </c>
      <c r="I2165" s="163"/>
      <c r="L2165" s="159"/>
      <c r="M2165" s="164"/>
      <c r="T2165" s="165"/>
      <c r="AT2165" s="160" t="s">
        <v>330</v>
      </c>
      <c r="AU2165" s="160" t="s">
        <v>79</v>
      </c>
      <c r="AV2165" s="13" t="s">
        <v>79</v>
      </c>
      <c r="AW2165" s="13" t="s">
        <v>31</v>
      </c>
      <c r="AX2165" s="13" t="s">
        <v>69</v>
      </c>
      <c r="AY2165" s="160" t="s">
        <v>181</v>
      </c>
    </row>
    <row r="2166" spans="2:65" s="13" customFormat="1" ht="11.25" x14ac:dyDescent="0.2">
      <c r="B2166" s="159"/>
      <c r="D2166" s="138" t="s">
        <v>330</v>
      </c>
      <c r="E2166" s="160" t="s">
        <v>19</v>
      </c>
      <c r="F2166" s="161" t="s">
        <v>3449</v>
      </c>
      <c r="H2166" s="162">
        <v>61.495240000000003</v>
      </c>
      <c r="I2166" s="163"/>
      <c r="L2166" s="159"/>
      <c r="M2166" s="164"/>
      <c r="T2166" s="165"/>
      <c r="AT2166" s="160" t="s">
        <v>330</v>
      </c>
      <c r="AU2166" s="160" t="s">
        <v>79</v>
      </c>
      <c r="AV2166" s="13" t="s">
        <v>79</v>
      </c>
      <c r="AW2166" s="13" t="s">
        <v>31</v>
      </c>
      <c r="AX2166" s="13" t="s">
        <v>69</v>
      </c>
      <c r="AY2166" s="160" t="s">
        <v>181</v>
      </c>
    </row>
    <row r="2167" spans="2:65" s="14" customFormat="1" ht="11.25" x14ac:dyDescent="0.2">
      <c r="B2167" s="166"/>
      <c r="D2167" s="138" t="s">
        <v>330</v>
      </c>
      <c r="E2167" s="167" t="s">
        <v>19</v>
      </c>
      <c r="F2167" s="168" t="s">
        <v>333</v>
      </c>
      <c r="H2167" s="169">
        <v>156.84762000000001</v>
      </c>
      <c r="I2167" s="170"/>
      <c r="L2167" s="166"/>
      <c r="M2167" s="171"/>
      <c r="T2167" s="172"/>
      <c r="AT2167" s="167" t="s">
        <v>330</v>
      </c>
      <c r="AU2167" s="167" t="s">
        <v>79</v>
      </c>
      <c r="AV2167" s="14" t="s">
        <v>187</v>
      </c>
      <c r="AW2167" s="14" t="s">
        <v>31</v>
      </c>
      <c r="AX2167" s="14" t="s">
        <v>77</v>
      </c>
      <c r="AY2167" s="167" t="s">
        <v>181</v>
      </c>
    </row>
    <row r="2168" spans="2:65" s="1" customFormat="1" ht="16.5" customHeight="1" x14ac:dyDescent="0.2">
      <c r="B2168" s="32"/>
      <c r="C2168" s="125" t="s">
        <v>1439</v>
      </c>
      <c r="D2168" s="125" t="s">
        <v>182</v>
      </c>
      <c r="E2168" s="126" t="s">
        <v>3450</v>
      </c>
      <c r="F2168" s="127" t="s">
        <v>3451</v>
      </c>
      <c r="G2168" s="128" t="s">
        <v>636</v>
      </c>
      <c r="H2168" s="129">
        <v>63.5</v>
      </c>
      <c r="I2168" s="130"/>
      <c r="J2168" s="131">
        <f>ROUND(I2168*H2168,2)</f>
        <v>0</v>
      </c>
      <c r="K2168" s="127" t="s">
        <v>186</v>
      </c>
      <c r="L2168" s="32"/>
      <c r="M2168" s="132" t="s">
        <v>19</v>
      </c>
      <c r="N2168" s="133" t="s">
        <v>40</v>
      </c>
      <c r="P2168" s="134">
        <f>O2168*H2168</f>
        <v>0</v>
      </c>
      <c r="Q2168" s="134">
        <v>0</v>
      </c>
      <c r="R2168" s="134">
        <f>Q2168*H2168</f>
        <v>0</v>
      </c>
      <c r="S2168" s="134">
        <v>0</v>
      </c>
      <c r="T2168" s="135">
        <f>S2168*H2168</f>
        <v>0</v>
      </c>
      <c r="AR2168" s="136" t="s">
        <v>209</v>
      </c>
      <c r="AT2168" s="136" t="s">
        <v>182</v>
      </c>
      <c r="AU2168" s="136" t="s">
        <v>79</v>
      </c>
      <c r="AY2168" s="17" t="s">
        <v>181</v>
      </c>
      <c r="BE2168" s="137">
        <f>IF(N2168="základní",J2168,0)</f>
        <v>0</v>
      </c>
      <c r="BF2168" s="137">
        <f>IF(N2168="snížená",J2168,0)</f>
        <v>0</v>
      </c>
      <c r="BG2168" s="137">
        <f>IF(N2168="zákl. přenesená",J2168,0)</f>
        <v>0</v>
      </c>
      <c r="BH2168" s="137">
        <f>IF(N2168="sníž. přenesená",J2168,0)</f>
        <v>0</v>
      </c>
      <c r="BI2168" s="137">
        <f>IF(N2168="nulová",J2168,0)</f>
        <v>0</v>
      </c>
      <c r="BJ2168" s="17" t="s">
        <v>77</v>
      </c>
      <c r="BK2168" s="137">
        <f>ROUND(I2168*H2168,2)</f>
        <v>0</v>
      </c>
      <c r="BL2168" s="17" t="s">
        <v>209</v>
      </c>
      <c r="BM2168" s="136" t="s">
        <v>3452</v>
      </c>
    </row>
    <row r="2169" spans="2:65" s="12" customFormat="1" ht="11.25" x14ac:dyDescent="0.2">
      <c r="B2169" s="153"/>
      <c r="D2169" s="138" t="s">
        <v>330</v>
      </c>
      <c r="E2169" s="154" t="s">
        <v>19</v>
      </c>
      <c r="F2169" s="155" t="s">
        <v>3453</v>
      </c>
      <c r="H2169" s="154" t="s">
        <v>19</v>
      </c>
      <c r="I2169" s="156"/>
      <c r="L2169" s="153"/>
      <c r="M2169" s="157"/>
      <c r="T2169" s="158"/>
      <c r="AT2169" s="154" t="s">
        <v>330</v>
      </c>
      <c r="AU2169" s="154" t="s">
        <v>79</v>
      </c>
      <c r="AV2169" s="12" t="s">
        <v>77</v>
      </c>
      <c r="AW2169" s="12" t="s">
        <v>31</v>
      </c>
      <c r="AX2169" s="12" t="s">
        <v>69</v>
      </c>
      <c r="AY2169" s="154" t="s">
        <v>181</v>
      </c>
    </row>
    <row r="2170" spans="2:65" s="13" customFormat="1" ht="11.25" x14ac:dyDescent="0.2">
      <c r="B2170" s="159"/>
      <c r="D2170" s="138" t="s">
        <v>330</v>
      </c>
      <c r="E2170" s="160" t="s">
        <v>19</v>
      </c>
      <c r="F2170" s="161" t="s">
        <v>3454</v>
      </c>
      <c r="H2170" s="162">
        <v>29.5</v>
      </c>
      <c r="I2170" s="163"/>
      <c r="L2170" s="159"/>
      <c r="M2170" s="164"/>
      <c r="T2170" s="165"/>
      <c r="AT2170" s="160" t="s">
        <v>330</v>
      </c>
      <c r="AU2170" s="160" t="s">
        <v>79</v>
      </c>
      <c r="AV2170" s="13" t="s">
        <v>79</v>
      </c>
      <c r="AW2170" s="13" t="s">
        <v>31</v>
      </c>
      <c r="AX2170" s="13" t="s">
        <v>69</v>
      </c>
      <c r="AY2170" s="160" t="s">
        <v>181</v>
      </c>
    </row>
    <row r="2171" spans="2:65" s="13" customFormat="1" ht="11.25" x14ac:dyDescent="0.2">
      <c r="B2171" s="159"/>
      <c r="D2171" s="138" t="s">
        <v>330</v>
      </c>
      <c r="E2171" s="160" t="s">
        <v>19</v>
      </c>
      <c r="F2171" s="161" t="s">
        <v>3455</v>
      </c>
      <c r="H2171" s="162">
        <v>34</v>
      </c>
      <c r="I2171" s="163"/>
      <c r="L2171" s="159"/>
      <c r="M2171" s="164"/>
      <c r="T2171" s="165"/>
      <c r="AT2171" s="160" t="s">
        <v>330</v>
      </c>
      <c r="AU2171" s="160" t="s">
        <v>79</v>
      </c>
      <c r="AV2171" s="13" t="s">
        <v>79</v>
      </c>
      <c r="AW2171" s="13" t="s">
        <v>31</v>
      </c>
      <c r="AX2171" s="13" t="s">
        <v>69</v>
      </c>
      <c r="AY2171" s="160" t="s">
        <v>181</v>
      </c>
    </row>
    <row r="2172" spans="2:65" s="14" customFormat="1" ht="11.25" x14ac:dyDescent="0.2">
      <c r="B2172" s="166"/>
      <c r="D2172" s="138" t="s">
        <v>330</v>
      </c>
      <c r="E2172" s="167" t="s">
        <v>19</v>
      </c>
      <c r="F2172" s="168" t="s">
        <v>333</v>
      </c>
      <c r="H2172" s="169">
        <v>63.5</v>
      </c>
      <c r="I2172" s="170"/>
      <c r="L2172" s="166"/>
      <c r="M2172" s="171"/>
      <c r="T2172" s="172"/>
      <c r="AT2172" s="167" t="s">
        <v>330</v>
      </c>
      <c r="AU2172" s="167" t="s">
        <v>79</v>
      </c>
      <c r="AV2172" s="14" t="s">
        <v>187</v>
      </c>
      <c r="AW2172" s="14" t="s">
        <v>31</v>
      </c>
      <c r="AX2172" s="14" t="s">
        <v>77</v>
      </c>
      <c r="AY2172" s="167" t="s">
        <v>181</v>
      </c>
    </row>
    <row r="2173" spans="2:65" s="1" customFormat="1" ht="16.5" customHeight="1" x14ac:dyDescent="0.2">
      <c r="B2173" s="32"/>
      <c r="C2173" s="125" t="s">
        <v>3456</v>
      </c>
      <c r="D2173" s="125" t="s">
        <v>182</v>
      </c>
      <c r="E2173" s="126" t="s">
        <v>3457</v>
      </c>
      <c r="F2173" s="127" t="s">
        <v>3458</v>
      </c>
      <c r="G2173" s="128" t="s">
        <v>510</v>
      </c>
      <c r="H2173" s="129">
        <v>35.899500000000003</v>
      </c>
      <c r="I2173" s="130"/>
      <c r="J2173" s="131">
        <f>ROUND(I2173*H2173,2)</f>
        <v>0</v>
      </c>
      <c r="K2173" s="127" t="s">
        <v>327</v>
      </c>
      <c r="L2173" s="32"/>
      <c r="M2173" s="132" t="s">
        <v>19</v>
      </c>
      <c r="N2173" s="133" t="s">
        <v>40</v>
      </c>
      <c r="P2173" s="134">
        <f>O2173*H2173</f>
        <v>0</v>
      </c>
      <c r="Q2173" s="134">
        <v>0</v>
      </c>
      <c r="R2173" s="134">
        <f>Q2173*H2173</f>
        <v>0</v>
      </c>
      <c r="S2173" s="134">
        <v>0</v>
      </c>
      <c r="T2173" s="135">
        <f>S2173*H2173</f>
        <v>0</v>
      </c>
      <c r="AR2173" s="136" t="s">
        <v>209</v>
      </c>
      <c r="AT2173" s="136" t="s">
        <v>182</v>
      </c>
      <c r="AU2173" s="136" t="s">
        <v>79</v>
      </c>
      <c r="AY2173" s="17" t="s">
        <v>181</v>
      </c>
      <c r="BE2173" s="137">
        <f>IF(N2173="základní",J2173,0)</f>
        <v>0</v>
      </c>
      <c r="BF2173" s="137">
        <f>IF(N2173="snížená",J2173,0)</f>
        <v>0</v>
      </c>
      <c r="BG2173" s="137">
        <f>IF(N2173="zákl. přenesená",J2173,0)</f>
        <v>0</v>
      </c>
      <c r="BH2173" s="137">
        <f>IF(N2173="sníž. přenesená",J2173,0)</f>
        <v>0</v>
      </c>
      <c r="BI2173" s="137">
        <f>IF(N2173="nulová",J2173,0)</f>
        <v>0</v>
      </c>
      <c r="BJ2173" s="17" t="s">
        <v>77</v>
      </c>
      <c r="BK2173" s="137">
        <f>ROUND(I2173*H2173,2)</f>
        <v>0</v>
      </c>
      <c r="BL2173" s="17" t="s">
        <v>209</v>
      </c>
      <c r="BM2173" s="136" t="s">
        <v>3459</v>
      </c>
    </row>
    <row r="2174" spans="2:65" s="1" customFormat="1" ht="11.25" x14ac:dyDescent="0.2">
      <c r="B2174" s="32"/>
      <c r="D2174" s="151" t="s">
        <v>328</v>
      </c>
      <c r="F2174" s="152" t="s">
        <v>3460</v>
      </c>
      <c r="I2174" s="140"/>
      <c r="L2174" s="32"/>
      <c r="M2174" s="141"/>
      <c r="T2174" s="53"/>
      <c r="AT2174" s="17" t="s">
        <v>328</v>
      </c>
      <c r="AU2174" s="17" t="s">
        <v>79</v>
      </c>
    </row>
    <row r="2175" spans="2:65" s="1" customFormat="1" ht="29.25" x14ac:dyDescent="0.2">
      <c r="B2175" s="32"/>
      <c r="D2175" s="138" t="s">
        <v>214</v>
      </c>
      <c r="F2175" s="139" t="s">
        <v>3461</v>
      </c>
      <c r="I2175" s="140"/>
      <c r="L2175" s="32"/>
      <c r="M2175" s="141"/>
      <c r="T2175" s="53"/>
      <c r="AT2175" s="17" t="s">
        <v>214</v>
      </c>
      <c r="AU2175" s="17" t="s">
        <v>79</v>
      </c>
    </row>
    <row r="2176" spans="2:65" s="12" customFormat="1" ht="11.25" x14ac:dyDescent="0.2">
      <c r="B2176" s="153"/>
      <c r="D2176" s="138" t="s">
        <v>330</v>
      </c>
      <c r="E2176" s="154" t="s">
        <v>19</v>
      </c>
      <c r="F2176" s="155" t="s">
        <v>3462</v>
      </c>
      <c r="H2176" s="154" t="s">
        <v>19</v>
      </c>
      <c r="I2176" s="156"/>
      <c r="L2176" s="153"/>
      <c r="M2176" s="157"/>
      <c r="T2176" s="158"/>
      <c r="AT2176" s="154" t="s">
        <v>330</v>
      </c>
      <c r="AU2176" s="154" t="s">
        <v>79</v>
      </c>
      <c r="AV2176" s="12" t="s">
        <v>77</v>
      </c>
      <c r="AW2176" s="12" t="s">
        <v>31</v>
      </c>
      <c r="AX2176" s="12" t="s">
        <v>69</v>
      </c>
      <c r="AY2176" s="154" t="s">
        <v>181</v>
      </c>
    </row>
    <row r="2177" spans="2:65" s="13" customFormat="1" ht="11.25" x14ac:dyDescent="0.2">
      <c r="B2177" s="159"/>
      <c r="D2177" s="138" t="s">
        <v>330</v>
      </c>
      <c r="E2177" s="160" t="s">
        <v>19</v>
      </c>
      <c r="F2177" s="161" t="s">
        <v>3463</v>
      </c>
      <c r="H2177" s="162">
        <v>35.899500000000003</v>
      </c>
      <c r="I2177" s="163"/>
      <c r="L2177" s="159"/>
      <c r="M2177" s="164"/>
      <c r="T2177" s="165"/>
      <c r="AT2177" s="160" t="s">
        <v>330</v>
      </c>
      <c r="AU2177" s="160" t="s">
        <v>79</v>
      </c>
      <c r="AV2177" s="13" t="s">
        <v>79</v>
      </c>
      <c r="AW2177" s="13" t="s">
        <v>31</v>
      </c>
      <c r="AX2177" s="13" t="s">
        <v>69</v>
      </c>
      <c r="AY2177" s="160" t="s">
        <v>181</v>
      </c>
    </row>
    <row r="2178" spans="2:65" s="14" customFormat="1" ht="11.25" x14ac:dyDescent="0.2">
      <c r="B2178" s="166"/>
      <c r="D2178" s="138" t="s">
        <v>330</v>
      </c>
      <c r="E2178" s="167" t="s">
        <v>19</v>
      </c>
      <c r="F2178" s="168" t="s">
        <v>333</v>
      </c>
      <c r="H2178" s="169">
        <v>35.899500000000003</v>
      </c>
      <c r="I2178" s="170"/>
      <c r="L2178" s="166"/>
      <c r="M2178" s="171"/>
      <c r="T2178" s="172"/>
      <c r="AT2178" s="167" t="s">
        <v>330</v>
      </c>
      <c r="AU2178" s="167" t="s">
        <v>79</v>
      </c>
      <c r="AV2178" s="14" t="s">
        <v>187</v>
      </c>
      <c r="AW2178" s="14" t="s">
        <v>31</v>
      </c>
      <c r="AX2178" s="14" t="s">
        <v>77</v>
      </c>
      <c r="AY2178" s="167" t="s">
        <v>181</v>
      </c>
    </row>
    <row r="2179" spans="2:65" s="1" customFormat="1" ht="16.5" customHeight="1" x14ac:dyDescent="0.2">
      <c r="B2179" s="32"/>
      <c r="C2179" s="125" t="s">
        <v>1445</v>
      </c>
      <c r="D2179" s="125" t="s">
        <v>182</v>
      </c>
      <c r="E2179" s="126" t="s">
        <v>3464</v>
      </c>
      <c r="F2179" s="127" t="s">
        <v>3465</v>
      </c>
      <c r="G2179" s="128" t="s">
        <v>510</v>
      </c>
      <c r="H2179" s="129">
        <v>70.717500000000001</v>
      </c>
      <c r="I2179" s="130"/>
      <c r="J2179" s="131">
        <f>ROUND(I2179*H2179,2)</f>
        <v>0</v>
      </c>
      <c r="K2179" s="127" t="s">
        <v>327</v>
      </c>
      <c r="L2179" s="32"/>
      <c r="M2179" s="132" t="s">
        <v>19</v>
      </c>
      <c r="N2179" s="133" t="s">
        <v>40</v>
      </c>
      <c r="P2179" s="134">
        <f>O2179*H2179</f>
        <v>0</v>
      </c>
      <c r="Q2179" s="134">
        <v>0</v>
      </c>
      <c r="R2179" s="134">
        <f>Q2179*H2179</f>
        <v>0</v>
      </c>
      <c r="S2179" s="134">
        <v>0</v>
      </c>
      <c r="T2179" s="135">
        <f>S2179*H2179</f>
        <v>0</v>
      </c>
      <c r="AR2179" s="136" t="s">
        <v>209</v>
      </c>
      <c r="AT2179" s="136" t="s">
        <v>182</v>
      </c>
      <c r="AU2179" s="136" t="s">
        <v>79</v>
      </c>
      <c r="AY2179" s="17" t="s">
        <v>181</v>
      </c>
      <c r="BE2179" s="137">
        <f>IF(N2179="základní",J2179,0)</f>
        <v>0</v>
      </c>
      <c r="BF2179" s="137">
        <f>IF(N2179="snížená",J2179,0)</f>
        <v>0</v>
      </c>
      <c r="BG2179" s="137">
        <f>IF(N2179="zákl. přenesená",J2179,0)</f>
        <v>0</v>
      </c>
      <c r="BH2179" s="137">
        <f>IF(N2179="sníž. přenesená",J2179,0)</f>
        <v>0</v>
      </c>
      <c r="BI2179" s="137">
        <f>IF(N2179="nulová",J2179,0)</f>
        <v>0</v>
      </c>
      <c r="BJ2179" s="17" t="s">
        <v>77</v>
      </c>
      <c r="BK2179" s="137">
        <f>ROUND(I2179*H2179,2)</f>
        <v>0</v>
      </c>
      <c r="BL2179" s="17" t="s">
        <v>209</v>
      </c>
      <c r="BM2179" s="136" t="s">
        <v>3466</v>
      </c>
    </row>
    <row r="2180" spans="2:65" s="1" customFormat="1" ht="11.25" x14ac:dyDescent="0.2">
      <c r="B2180" s="32"/>
      <c r="D2180" s="151" t="s">
        <v>328</v>
      </c>
      <c r="F2180" s="152" t="s">
        <v>3467</v>
      </c>
      <c r="I2180" s="140"/>
      <c r="L2180" s="32"/>
      <c r="M2180" s="141"/>
      <c r="T2180" s="53"/>
      <c r="AT2180" s="17" t="s">
        <v>328</v>
      </c>
      <c r="AU2180" s="17" t="s">
        <v>79</v>
      </c>
    </row>
    <row r="2181" spans="2:65" s="13" customFormat="1" ht="11.25" x14ac:dyDescent="0.2">
      <c r="B2181" s="159"/>
      <c r="D2181" s="138" t="s">
        <v>330</v>
      </c>
      <c r="E2181" s="160" t="s">
        <v>19</v>
      </c>
      <c r="F2181" s="161" t="s">
        <v>3468</v>
      </c>
      <c r="H2181" s="162">
        <v>34.19</v>
      </c>
      <c r="I2181" s="163"/>
      <c r="L2181" s="159"/>
      <c r="M2181" s="164"/>
      <c r="T2181" s="165"/>
      <c r="AT2181" s="160" t="s">
        <v>330</v>
      </c>
      <c r="AU2181" s="160" t="s">
        <v>79</v>
      </c>
      <c r="AV2181" s="13" t="s">
        <v>79</v>
      </c>
      <c r="AW2181" s="13" t="s">
        <v>31</v>
      </c>
      <c r="AX2181" s="13" t="s">
        <v>69</v>
      </c>
      <c r="AY2181" s="160" t="s">
        <v>181</v>
      </c>
    </row>
    <row r="2182" spans="2:65" s="13" customFormat="1" ht="11.25" x14ac:dyDescent="0.2">
      <c r="B2182" s="159"/>
      <c r="D2182" s="138" t="s">
        <v>330</v>
      </c>
      <c r="E2182" s="160" t="s">
        <v>19</v>
      </c>
      <c r="F2182" s="161" t="s">
        <v>3469</v>
      </c>
      <c r="H2182" s="162">
        <v>36.527500000000003</v>
      </c>
      <c r="I2182" s="163"/>
      <c r="L2182" s="159"/>
      <c r="M2182" s="164"/>
      <c r="T2182" s="165"/>
      <c r="AT2182" s="160" t="s">
        <v>330</v>
      </c>
      <c r="AU2182" s="160" t="s">
        <v>79</v>
      </c>
      <c r="AV2182" s="13" t="s">
        <v>79</v>
      </c>
      <c r="AW2182" s="13" t="s">
        <v>31</v>
      </c>
      <c r="AX2182" s="13" t="s">
        <v>69</v>
      </c>
      <c r="AY2182" s="160" t="s">
        <v>181</v>
      </c>
    </row>
    <row r="2183" spans="2:65" s="14" customFormat="1" ht="11.25" x14ac:dyDescent="0.2">
      <c r="B2183" s="166"/>
      <c r="D2183" s="138" t="s">
        <v>330</v>
      </c>
      <c r="E2183" s="167" t="s">
        <v>19</v>
      </c>
      <c r="F2183" s="168" t="s">
        <v>333</v>
      </c>
      <c r="H2183" s="169">
        <v>70.717500000000001</v>
      </c>
      <c r="I2183" s="170"/>
      <c r="L2183" s="166"/>
      <c r="M2183" s="171"/>
      <c r="T2183" s="172"/>
      <c r="AT2183" s="167" t="s">
        <v>330</v>
      </c>
      <c r="AU2183" s="167" t="s">
        <v>79</v>
      </c>
      <c r="AV2183" s="14" t="s">
        <v>187</v>
      </c>
      <c r="AW2183" s="14" t="s">
        <v>31</v>
      </c>
      <c r="AX2183" s="14" t="s">
        <v>77</v>
      </c>
      <c r="AY2183" s="167" t="s">
        <v>181</v>
      </c>
    </row>
    <row r="2184" spans="2:65" s="1" customFormat="1" ht="16.5" customHeight="1" x14ac:dyDescent="0.2">
      <c r="B2184" s="32"/>
      <c r="C2184" s="125" t="s">
        <v>3470</v>
      </c>
      <c r="D2184" s="125" t="s">
        <v>182</v>
      </c>
      <c r="E2184" s="126" t="s">
        <v>3471</v>
      </c>
      <c r="F2184" s="127" t="s">
        <v>3472</v>
      </c>
      <c r="G2184" s="128" t="s">
        <v>636</v>
      </c>
      <c r="H2184" s="129">
        <v>73.055000000000007</v>
      </c>
      <c r="I2184" s="130"/>
      <c r="J2184" s="131">
        <f>ROUND(I2184*H2184,2)</f>
        <v>0</v>
      </c>
      <c r="K2184" s="127" t="s">
        <v>327</v>
      </c>
      <c r="L2184" s="32"/>
      <c r="M2184" s="132" t="s">
        <v>19</v>
      </c>
      <c r="N2184" s="133" t="s">
        <v>40</v>
      </c>
      <c r="P2184" s="134">
        <f>O2184*H2184</f>
        <v>0</v>
      </c>
      <c r="Q2184" s="134">
        <v>0</v>
      </c>
      <c r="R2184" s="134">
        <f>Q2184*H2184</f>
        <v>0</v>
      </c>
      <c r="S2184" s="134">
        <v>0</v>
      </c>
      <c r="T2184" s="135">
        <f>S2184*H2184</f>
        <v>0</v>
      </c>
      <c r="AR2184" s="136" t="s">
        <v>209</v>
      </c>
      <c r="AT2184" s="136" t="s">
        <v>182</v>
      </c>
      <c r="AU2184" s="136" t="s">
        <v>79</v>
      </c>
      <c r="AY2184" s="17" t="s">
        <v>181</v>
      </c>
      <c r="BE2184" s="137">
        <f>IF(N2184="základní",J2184,0)</f>
        <v>0</v>
      </c>
      <c r="BF2184" s="137">
        <f>IF(N2184="snížená",J2184,0)</f>
        <v>0</v>
      </c>
      <c r="BG2184" s="137">
        <f>IF(N2184="zákl. přenesená",J2184,0)</f>
        <v>0</v>
      </c>
      <c r="BH2184" s="137">
        <f>IF(N2184="sníž. přenesená",J2184,0)</f>
        <v>0</v>
      </c>
      <c r="BI2184" s="137">
        <f>IF(N2184="nulová",J2184,0)</f>
        <v>0</v>
      </c>
      <c r="BJ2184" s="17" t="s">
        <v>77</v>
      </c>
      <c r="BK2184" s="137">
        <f>ROUND(I2184*H2184,2)</f>
        <v>0</v>
      </c>
      <c r="BL2184" s="17" t="s">
        <v>209</v>
      </c>
      <c r="BM2184" s="136" t="s">
        <v>3473</v>
      </c>
    </row>
    <row r="2185" spans="2:65" s="1" customFormat="1" ht="11.25" x14ac:dyDescent="0.2">
      <c r="B2185" s="32"/>
      <c r="D2185" s="151" t="s">
        <v>328</v>
      </c>
      <c r="F2185" s="152" t="s">
        <v>3474</v>
      </c>
      <c r="I2185" s="140"/>
      <c r="L2185" s="32"/>
      <c r="M2185" s="141"/>
      <c r="T2185" s="53"/>
      <c r="AT2185" s="17" t="s">
        <v>328</v>
      </c>
      <c r="AU2185" s="17" t="s">
        <v>79</v>
      </c>
    </row>
    <row r="2186" spans="2:65" s="13" customFormat="1" ht="11.25" x14ac:dyDescent="0.2">
      <c r="B2186" s="159"/>
      <c r="D2186" s="138" t="s">
        <v>330</v>
      </c>
      <c r="E2186" s="160" t="s">
        <v>19</v>
      </c>
      <c r="F2186" s="161" t="s">
        <v>3475</v>
      </c>
      <c r="H2186" s="162">
        <v>68.58</v>
      </c>
      <c r="I2186" s="163"/>
      <c r="L2186" s="159"/>
      <c r="M2186" s="164"/>
      <c r="T2186" s="165"/>
      <c r="AT2186" s="160" t="s">
        <v>330</v>
      </c>
      <c r="AU2186" s="160" t="s">
        <v>79</v>
      </c>
      <c r="AV2186" s="13" t="s">
        <v>79</v>
      </c>
      <c r="AW2186" s="13" t="s">
        <v>31</v>
      </c>
      <c r="AX2186" s="13" t="s">
        <v>69</v>
      </c>
      <c r="AY2186" s="160" t="s">
        <v>181</v>
      </c>
    </row>
    <row r="2187" spans="2:65" s="13" customFormat="1" ht="11.25" x14ac:dyDescent="0.2">
      <c r="B2187" s="159"/>
      <c r="D2187" s="138" t="s">
        <v>330</v>
      </c>
      <c r="E2187" s="160" t="s">
        <v>19</v>
      </c>
      <c r="F2187" s="161" t="s">
        <v>3476</v>
      </c>
      <c r="H2187" s="162">
        <v>4.4749999999999996</v>
      </c>
      <c r="I2187" s="163"/>
      <c r="L2187" s="159"/>
      <c r="M2187" s="164"/>
      <c r="T2187" s="165"/>
      <c r="AT2187" s="160" t="s">
        <v>330</v>
      </c>
      <c r="AU2187" s="160" t="s">
        <v>79</v>
      </c>
      <c r="AV2187" s="13" t="s">
        <v>79</v>
      </c>
      <c r="AW2187" s="13" t="s">
        <v>31</v>
      </c>
      <c r="AX2187" s="13" t="s">
        <v>69</v>
      </c>
      <c r="AY2187" s="160" t="s">
        <v>181</v>
      </c>
    </row>
    <row r="2188" spans="2:65" s="14" customFormat="1" ht="11.25" x14ac:dyDescent="0.2">
      <c r="B2188" s="166"/>
      <c r="D2188" s="138" t="s">
        <v>330</v>
      </c>
      <c r="E2188" s="167" t="s">
        <v>19</v>
      </c>
      <c r="F2188" s="168" t="s">
        <v>333</v>
      </c>
      <c r="H2188" s="169">
        <v>73.055000000000007</v>
      </c>
      <c r="I2188" s="170"/>
      <c r="L2188" s="166"/>
      <c r="M2188" s="171"/>
      <c r="T2188" s="172"/>
      <c r="AT2188" s="167" t="s">
        <v>330</v>
      </c>
      <c r="AU2188" s="167" t="s">
        <v>79</v>
      </c>
      <c r="AV2188" s="14" t="s">
        <v>187</v>
      </c>
      <c r="AW2188" s="14" t="s">
        <v>31</v>
      </c>
      <c r="AX2188" s="14" t="s">
        <v>77</v>
      </c>
      <c r="AY2188" s="167" t="s">
        <v>181</v>
      </c>
    </row>
    <row r="2189" spans="2:65" s="1" customFormat="1" ht="16.5" customHeight="1" x14ac:dyDescent="0.2">
      <c r="B2189" s="32"/>
      <c r="C2189" s="125" t="s">
        <v>1448</v>
      </c>
      <c r="D2189" s="125" t="s">
        <v>182</v>
      </c>
      <c r="E2189" s="126" t="s">
        <v>3477</v>
      </c>
      <c r="F2189" s="127" t="s">
        <v>3478</v>
      </c>
      <c r="G2189" s="128" t="s">
        <v>510</v>
      </c>
      <c r="H2189" s="129">
        <v>34.19</v>
      </c>
      <c r="I2189" s="130"/>
      <c r="J2189" s="131">
        <f>ROUND(I2189*H2189,2)</f>
        <v>0</v>
      </c>
      <c r="K2189" s="127" t="s">
        <v>327</v>
      </c>
      <c r="L2189" s="32"/>
      <c r="M2189" s="132" t="s">
        <v>19</v>
      </c>
      <c r="N2189" s="133" t="s">
        <v>40</v>
      </c>
      <c r="P2189" s="134">
        <f>O2189*H2189</f>
        <v>0</v>
      </c>
      <c r="Q2189" s="134">
        <v>0</v>
      </c>
      <c r="R2189" s="134">
        <f>Q2189*H2189</f>
        <v>0</v>
      </c>
      <c r="S2189" s="134">
        <v>0</v>
      </c>
      <c r="T2189" s="135">
        <f>S2189*H2189</f>
        <v>0</v>
      </c>
      <c r="AR2189" s="136" t="s">
        <v>209</v>
      </c>
      <c r="AT2189" s="136" t="s">
        <v>182</v>
      </c>
      <c r="AU2189" s="136" t="s">
        <v>79</v>
      </c>
      <c r="AY2189" s="17" t="s">
        <v>181</v>
      </c>
      <c r="BE2189" s="137">
        <f>IF(N2189="základní",J2189,0)</f>
        <v>0</v>
      </c>
      <c r="BF2189" s="137">
        <f>IF(N2189="snížená",J2189,0)</f>
        <v>0</v>
      </c>
      <c r="BG2189" s="137">
        <f>IF(N2189="zákl. přenesená",J2189,0)</f>
        <v>0</v>
      </c>
      <c r="BH2189" s="137">
        <f>IF(N2189="sníž. přenesená",J2189,0)</f>
        <v>0</v>
      </c>
      <c r="BI2189" s="137">
        <f>IF(N2189="nulová",J2189,0)</f>
        <v>0</v>
      </c>
      <c r="BJ2189" s="17" t="s">
        <v>77</v>
      </c>
      <c r="BK2189" s="137">
        <f>ROUND(I2189*H2189,2)</f>
        <v>0</v>
      </c>
      <c r="BL2189" s="17" t="s">
        <v>209</v>
      </c>
      <c r="BM2189" s="136" t="s">
        <v>3479</v>
      </c>
    </row>
    <row r="2190" spans="2:65" s="1" customFormat="1" ht="11.25" x14ac:dyDescent="0.2">
      <c r="B2190" s="32"/>
      <c r="D2190" s="151" t="s">
        <v>328</v>
      </c>
      <c r="F2190" s="152" t="s">
        <v>3480</v>
      </c>
      <c r="I2190" s="140"/>
      <c r="L2190" s="32"/>
      <c r="M2190" s="141"/>
      <c r="T2190" s="53"/>
      <c r="AT2190" s="17" t="s">
        <v>328</v>
      </c>
      <c r="AU2190" s="17" t="s">
        <v>79</v>
      </c>
    </row>
    <row r="2191" spans="2:65" s="13" customFormat="1" ht="11.25" x14ac:dyDescent="0.2">
      <c r="B2191" s="159"/>
      <c r="D2191" s="138" t="s">
        <v>330</v>
      </c>
      <c r="E2191" s="160" t="s">
        <v>19</v>
      </c>
      <c r="F2191" s="161" t="s">
        <v>3481</v>
      </c>
      <c r="H2191" s="162">
        <v>34.19</v>
      </c>
      <c r="I2191" s="163"/>
      <c r="L2191" s="159"/>
      <c r="M2191" s="164"/>
      <c r="T2191" s="165"/>
      <c r="AT2191" s="160" t="s">
        <v>330</v>
      </c>
      <c r="AU2191" s="160" t="s">
        <v>79</v>
      </c>
      <c r="AV2191" s="13" t="s">
        <v>79</v>
      </c>
      <c r="AW2191" s="13" t="s">
        <v>31</v>
      </c>
      <c r="AX2191" s="13" t="s">
        <v>69</v>
      </c>
      <c r="AY2191" s="160" t="s">
        <v>181</v>
      </c>
    </row>
    <row r="2192" spans="2:65" s="14" customFormat="1" ht="11.25" x14ac:dyDescent="0.2">
      <c r="B2192" s="166"/>
      <c r="D2192" s="138" t="s">
        <v>330</v>
      </c>
      <c r="E2192" s="167" t="s">
        <v>19</v>
      </c>
      <c r="F2192" s="168" t="s">
        <v>333</v>
      </c>
      <c r="H2192" s="169">
        <v>34.19</v>
      </c>
      <c r="I2192" s="170"/>
      <c r="L2192" s="166"/>
      <c r="M2192" s="171"/>
      <c r="T2192" s="172"/>
      <c r="AT2192" s="167" t="s">
        <v>330</v>
      </c>
      <c r="AU2192" s="167" t="s">
        <v>79</v>
      </c>
      <c r="AV2192" s="14" t="s">
        <v>187</v>
      </c>
      <c r="AW2192" s="14" t="s">
        <v>31</v>
      </c>
      <c r="AX2192" s="14" t="s">
        <v>77</v>
      </c>
      <c r="AY2192" s="167" t="s">
        <v>181</v>
      </c>
    </row>
    <row r="2193" spans="2:65" s="1" customFormat="1" ht="33" customHeight="1" x14ac:dyDescent="0.2">
      <c r="B2193" s="32"/>
      <c r="C2193" s="125" t="s">
        <v>3482</v>
      </c>
      <c r="D2193" s="125" t="s">
        <v>182</v>
      </c>
      <c r="E2193" s="126" t="s">
        <v>3483</v>
      </c>
      <c r="F2193" s="127" t="s">
        <v>3484</v>
      </c>
      <c r="G2193" s="128" t="s">
        <v>519</v>
      </c>
      <c r="H2193" s="129">
        <v>5</v>
      </c>
      <c r="I2193" s="130"/>
      <c r="J2193" s="131">
        <f>ROUND(I2193*H2193,2)</f>
        <v>0</v>
      </c>
      <c r="K2193" s="127" t="s">
        <v>327</v>
      </c>
      <c r="L2193" s="32"/>
      <c r="M2193" s="132" t="s">
        <v>19</v>
      </c>
      <c r="N2193" s="133" t="s">
        <v>40</v>
      </c>
      <c r="P2193" s="134">
        <f>O2193*H2193</f>
        <v>0</v>
      </c>
      <c r="Q2193" s="134">
        <v>6.4000000000000005E-4</v>
      </c>
      <c r="R2193" s="134">
        <f>Q2193*H2193</f>
        <v>3.2000000000000002E-3</v>
      </c>
      <c r="S2193" s="134">
        <v>2.2000000000000001E-3</v>
      </c>
      <c r="T2193" s="135">
        <f>S2193*H2193</f>
        <v>1.1000000000000001E-2</v>
      </c>
      <c r="AR2193" s="136" t="s">
        <v>209</v>
      </c>
      <c r="AT2193" s="136" t="s">
        <v>182</v>
      </c>
      <c r="AU2193" s="136" t="s">
        <v>79</v>
      </c>
      <c r="AY2193" s="17" t="s">
        <v>181</v>
      </c>
      <c r="BE2193" s="137">
        <f>IF(N2193="základní",J2193,0)</f>
        <v>0</v>
      </c>
      <c r="BF2193" s="137">
        <f>IF(N2193="snížená",J2193,0)</f>
        <v>0</v>
      </c>
      <c r="BG2193" s="137">
        <f>IF(N2193="zákl. přenesená",J2193,0)</f>
        <v>0</v>
      </c>
      <c r="BH2193" s="137">
        <f>IF(N2193="sníž. přenesená",J2193,0)</f>
        <v>0</v>
      </c>
      <c r="BI2193" s="137">
        <f>IF(N2193="nulová",J2193,0)</f>
        <v>0</v>
      </c>
      <c r="BJ2193" s="17" t="s">
        <v>77</v>
      </c>
      <c r="BK2193" s="137">
        <f>ROUND(I2193*H2193,2)</f>
        <v>0</v>
      </c>
      <c r="BL2193" s="17" t="s">
        <v>209</v>
      </c>
      <c r="BM2193" s="136" t="s">
        <v>3485</v>
      </c>
    </row>
    <row r="2194" spans="2:65" s="1" customFormat="1" ht="11.25" x14ac:dyDescent="0.2">
      <c r="B2194" s="32"/>
      <c r="D2194" s="151" t="s">
        <v>328</v>
      </c>
      <c r="F2194" s="152" t="s">
        <v>3486</v>
      </c>
      <c r="I2194" s="140"/>
      <c r="L2194" s="32"/>
      <c r="M2194" s="141"/>
      <c r="T2194" s="53"/>
      <c r="AT2194" s="17" t="s">
        <v>328</v>
      </c>
      <c r="AU2194" s="17" t="s">
        <v>79</v>
      </c>
    </row>
    <row r="2195" spans="2:65" s="1" customFormat="1" ht="39" x14ac:dyDescent="0.2">
      <c r="B2195" s="32"/>
      <c r="D2195" s="138" t="s">
        <v>214</v>
      </c>
      <c r="F2195" s="139" t="s">
        <v>3356</v>
      </c>
      <c r="I2195" s="140"/>
      <c r="L2195" s="32"/>
      <c r="M2195" s="141"/>
      <c r="T2195" s="53"/>
      <c r="AT2195" s="17" t="s">
        <v>214</v>
      </c>
      <c r="AU2195" s="17" t="s">
        <v>79</v>
      </c>
    </row>
    <row r="2196" spans="2:65" s="12" customFormat="1" ht="11.25" x14ac:dyDescent="0.2">
      <c r="B2196" s="153"/>
      <c r="D2196" s="138" t="s">
        <v>330</v>
      </c>
      <c r="E2196" s="154" t="s">
        <v>19</v>
      </c>
      <c r="F2196" s="155" t="s">
        <v>3357</v>
      </c>
      <c r="H2196" s="154" t="s">
        <v>19</v>
      </c>
      <c r="I2196" s="156"/>
      <c r="L2196" s="153"/>
      <c r="M2196" s="157"/>
      <c r="T2196" s="158"/>
      <c r="AT2196" s="154" t="s">
        <v>330</v>
      </c>
      <c r="AU2196" s="154" t="s">
        <v>79</v>
      </c>
      <c r="AV2196" s="12" t="s">
        <v>77</v>
      </c>
      <c r="AW2196" s="12" t="s">
        <v>31</v>
      </c>
      <c r="AX2196" s="12" t="s">
        <v>69</v>
      </c>
      <c r="AY2196" s="154" t="s">
        <v>181</v>
      </c>
    </row>
    <row r="2197" spans="2:65" s="13" customFormat="1" ht="11.25" x14ac:dyDescent="0.2">
      <c r="B2197" s="159"/>
      <c r="D2197" s="138" t="s">
        <v>330</v>
      </c>
      <c r="E2197" s="160" t="s">
        <v>19</v>
      </c>
      <c r="F2197" s="161" t="s">
        <v>3487</v>
      </c>
      <c r="H2197" s="162">
        <v>5</v>
      </c>
      <c r="I2197" s="163"/>
      <c r="L2197" s="159"/>
      <c r="M2197" s="164"/>
      <c r="T2197" s="165"/>
      <c r="AT2197" s="160" t="s">
        <v>330</v>
      </c>
      <c r="AU2197" s="160" t="s">
        <v>79</v>
      </c>
      <c r="AV2197" s="13" t="s">
        <v>79</v>
      </c>
      <c r="AW2197" s="13" t="s">
        <v>31</v>
      </c>
      <c r="AX2197" s="13" t="s">
        <v>69</v>
      </c>
      <c r="AY2197" s="160" t="s">
        <v>181</v>
      </c>
    </row>
    <row r="2198" spans="2:65" s="14" customFormat="1" ht="11.25" x14ac:dyDescent="0.2">
      <c r="B2198" s="166"/>
      <c r="D2198" s="138" t="s">
        <v>330</v>
      </c>
      <c r="E2198" s="167" t="s">
        <v>19</v>
      </c>
      <c r="F2198" s="168" t="s">
        <v>333</v>
      </c>
      <c r="H2198" s="169">
        <v>5</v>
      </c>
      <c r="I2198" s="170"/>
      <c r="L2198" s="166"/>
      <c r="M2198" s="171"/>
      <c r="T2198" s="172"/>
      <c r="AT2198" s="167" t="s">
        <v>330</v>
      </c>
      <c r="AU2198" s="167" t="s">
        <v>79</v>
      </c>
      <c r="AV2198" s="14" t="s">
        <v>187</v>
      </c>
      <c r="AW2198" s="14" t="s">
        <v>31</v>
      </c>
      <c r="AX2198" s="14" t="s">
        <v>77</v>
      </c>
      <c r="AY2198" s="167" t="s">
        <v>181</v>
      </c>
    </row>
    <row r="2199" spans="2:65" s="1" customFormat="1" ht="33" customHeight="1" x14ac:dyDescent="0.2">
      <c r="B2199" s="32"/>
      <c r="C2199" s="125" t="s">
        <v>3488</v>
      </c>
      <c r="D2199" s="125" t="s">
        <v>182</v>
      </c>
      <c r="E2199" s="126" t="s">
        <v>3489</v>
      </c>
      <c r="F2199" s="127" t="s">
        <v>3490</v>
      </c>
      <c r="G2199" s="128" t="s">
        <v>519</v>
      </c>
      <c r="H2199" s="129">
        <v>5</v>
      </c>
      <c r="I2199" s="130"/>
      <c r="J2199" s="131">
        <f>ROUND(I2199*H2199,2)</f>
        <v>0</v>
      </c>
      <c r="K2199" s="127" t="s">
        <v>327</v>
      </c>
      <c r="L2199" s="32"/>
      <c r="M2199" s="132" t="s">
        <v>19</v>
      </c>
      <c r="N2199" s="133" t="s">
        <v>40</v>
      </c>
      <c r="P2199" s="134">
        <f>O2199*H2199</f>
        <v>0</v>
      </c>
      <c r="Q2199" s="134">
        <v>1.4400000000000001E-3</v>
      </c>
      <c r="R2199" s="134">
        <f>Q2199*H2199</f>
        <v>7.2000000000000007E-3</v>
      </c>
      <c r="S2199" s="134">
        <v>1.0999999999999999E-2</v>
      </c>
      <c r="T2199" s="135">
        <f>S2199*H2199</f>
        <v>5.4999999999999993E-2</v>
      </c>
      <c r="AR2199" s="136" t="s">
        <v>209</v>
      </c>
      <c r="AT2199" s="136" t="s">
        <v>182</v>
      </c>
      <c r="AU2199" s="136" t="s">
        <v>79</v>
      </c>
      <c r="AY2199" s="17" t="s">
        <v>181</v>
      </c>
      <c r="BE2199" s="137">
        <f>IF(N2199="základní",J2199,0)</f>
        <v>0</v>
      </c>
      <c r="BF2199" s="137">
        <f>IF(N2199="snížená",J2199,0)</f>
        <v>0</v>
      </c>
      <c r="BG2199" s="137">
        <f>IF(N2199="zákl. přenesená",J2199,0)</f>
        <v>0</v>
      </c>
      <c r="BH2199" s="137">
        <f>IF(N2199="sníž. přenesená",J2199,0)</f>
        <v>0</v>
      </c>
      <c r="BI2199" s="137">
        <f>IF(N2199="nulová",J2199,0)</f>
        <v>0</v>
      </c>
      <c r="BJ2199" s="17" t="s">
        <v>77</v>
      </c>
      <c r="BK2199" s="137">
        <f>ROUND(I2199*H2199,2)</f>
        <v>0</v>
      </c>
      <c r="BL2199" s="17" t="s">
        <v>209</v>
      </c>
      <c r="BM2199" s="136" t="s">
        <v>3491</v>
      </c>
    </row>
    <row r="2200" spans="2:65" s="1" customFormat="1" ht="11.25" x14ac:dyDescent="0.2">
      <c r="B2200" s="32"/>
      <c r="D2200" s="151" t="s">
        <v>328</v>
      </c>
      <c r="F2200" s="152" t="s">
        <v>3492</v>
      </c>
      <c r="I2200" s="140"/>
      <c r="L2200" s="32"/>
      <c r="M2200" s="141"/>
      <c r="T2200" s="53"/>
      <c r="AT2200" s="17" t="s">
        <v>328</v>
      </c>
      <c r="AU2200" s="17" t="s">
        <v>79</v>
      </c>
    </row>
    <row r="2201" spans="2:65" s="1" customFormat="1" ht="39" x14ac:dyDescent="0.2">
      <c r="B2201" s="32"/>
      <c r="D2201" s="138" t="s">
        <v>214</v>
      </c>
      <c r="F2201" s="139" t="s">
        <v>3356</v>
      </c>
      <c r="I2201" s="140"/>
      <c r="L2201" s="32"/>
      <c r="M2201" s="141"/>
      <c r="T2201" s="53"/>
      <c r="AT2201" s="17" t="s">
        <v>214</v>
      </c>
      <c r="AU2201" s="17" t="s">
        <v>79</v>
      </c>
    </row>
    <row r="2202" spans="2:65" s="12" customFormat="1" ht="11.25" x14ac:dyDescent="0.2">
      <c r="B2202" s="153"/>
      <c r="D2202" s="138" t="s">
        <v>330</v>
      </c>
      <c r="E2202" s="154" t="s">
        <v>19</v>
      </c>
      <c r="F2202" s="155" t="s">
        <v>3357</v>
      </c>
      <c r="H2202" s="154" t="s">
        <v>19</v>
      </c>
      <c r="I2202" s="156"/>
      <c r="L2202" s="153"/>
      <c r="M2202" s="157"/>
      <c r="T2202" s="158"/>
      <c r="AT2202" s="154" t="s">
        <v>330</v>
      </c>
      <c r="AU2202" s="154" t="s">
        <v>79</v>
      </c>
      <c r="AV2202" s="12" t="s">
        <v>77</v>
      </c>
      <c r="AW2202" s="12" t="s">
        <v>31</v>
      </c>
      <c r="AX2202" s="12" t="s">
        <v>69</v>
      </c>
      <c r="AY2202" s="154" t="s">
        <v>181</v>
      </c>
    </row>
    <row r="2203" spans="2:65" s="13" customFormat="1" ht="11.25" x14ac:dyDescent="0.2">
      <c r="B2203" s="159"/>
      <c r="D2203" s="138" t="s">
        <v>330</v>
      </c>
      <c r="E2203" s="160" t="s">
        <v>19</v>
      </c>
      <c r="F2203" s="161" t="s">
        <v>3493</v>
      </c>
      <c r="H2203" s="162">
        <v>3</v>
      </c>
      <c r="I2203" s="163"/>
      <c r="L2203" s="159"/>
      <c r="M2203" s="164"/>
      <c r="T2203" s="165"/>
      <c r="AT2203" s="160" t="s">
        <v>330</v>
      </c>
      <c r="AU2203" s="160" t="s">
        <v>79</v>
      </c>
      <c r="AV2203" s="13" t="s">
        <v>79</v>
      </c>
      <c r="AW2203" s="13" t="s">
        <v>31</v>
      </c>
      <c r="AX2203" s="13" t="s">
        <v>69</v>
      </c>
      <c r="AY2203" s="160" t="s">
        <v>181</v>
      </c>
    </row>
    <row r="2204" spans="2:65" s="13" customFormat="1" ht="11.25" x14ac:dyDescent="0.2">
      <c r="B2204" s="159"/>
      <c r="D2204" s="138" t="s">
        <v>330</v>
      </c>
      <c r="E2204" s="160" t="s">
        <v>19</v>
      </c>
      <c r="F2204" s="161" t="s">
        <v>3494</v>
      </c>
      <c r="H2204" s="162">
        <v>2</v>
      </c>
      <c r="I2204" s="163"/>
      <c r="L2204" s="159"/>
      <c r="M2204" s="164"/>
      <c r="T2204" s="165"/>
      <c r="AT2204" s="160" t="s">
        <v>330</v>
      </c>
      <c r="AU2204" s="160" t="s">
        <v>79</v>
      </c>
      <c r="AV2204" s="13" t="s">
        <v>79</v>
      </c>
      <c r="AW2204" s="13" t="s">
        <v>31</v>
      </c>
      <c r="AX2204" s="13" t="s">
        <v>69</v>
      </c>
      <c r="AY2204" s="160" t="s">
        <v>181</v>
      </c>
    </row>
    <row r="2205" spans="2:65" s="14" customFormat="1" ht="11.25" x14ac:dyDescent="0.2">
      <c r="B2205" s="166"/>
      <c r="D2205" s="138" t="s">
        <v>330</v>
      </c>
      <c r="E2205" s="167" t="s">
        <v>19</v>
      </c>
      <c r="F2205" s="168" t="s">
        <v>333</v>
      </c>
      <c r="H2205" s="169">
        <v>5</v>
      </c>
      <c r="I2205" s="170"/>
      <c r="L2205" s="166"/>
      <c r="M2205" s="171"/>
      <c r="T2205" s="172"/>
      <c r="AT2205" s="167" t="s">
        <v>330</v>
      </c>
      <c r="AU2205" s="167" t="s">
        <v>79</v>
      </c>
      <c r="AV2205" s="14" t="s">
        <v>187</v>
      </c>
      <c r="AW2205" s="14" t="s">
        <v>31</v>
      </c>
      <c r="AX2205" s="14" t="s">
        <v>77</v>
      </c>
      <c r="AY2205" s="167" t="s">
        <v>181</v>
      </c>
    </row>
    <row r="2206" spans="2:65" s="1" customFormat="1" ht="16.5" customHeight="1" x14ac:dyDescent="0.2">
      <c r="B2206" s="32"/>
      <c r="C2206" s="125" t="s">
        <v>3495</v>
      </c>
      <c r="D2206" s="125" t="s">
        <v>182</v>
      </c>
      <c r="E2206" s="126" t="s">
        <v>3496</v>
      </c>
      <c r="F2206" s="127" t="s">
        <v>3497</v>
      </c>
      <c r="G2206" s="128" t="s">
        <v>510</v>
      </c>
      <c r="H2206" s="129">
        <v>64.334599999999995</v>
      </c>
      <c r="I2206" s="130"/>
      <c r="J2206" s="131">
        <f>ROUND(I2206*H2206,2)</f>
        <v>0</v>
      </c>
      <c r="K2206" s="127" t="s">
        <v>327</v>
      </c>
      <c r="L2206" s="32"/>
      <c r="M2206" s="132" t="s">
        <v>19</v>
      </c>
      <c r="N2206" s="133" t="s">
        <v>40</v>
      </c>
      <c r="P2206" s="134">
        <f>O2206*H2206</f>
        <v>0</v>
      </c>
      <c r="Q2206" s="134">
        <v>0</v>
      </c>
      <c r="R2206" s="134">
        <f>Q2206*H2206</f>
        <v>0</v>
      </c>
      <c r="S2206" s="134">
        <v>0</v>
      </c>
      <c r="T2206" s="135">
        <f>S2206*H2206</f>
        <v>0</v>
      </c>
      <c r="AR2206" s="136" t="s">
        <v>209</v>
      </c>
      <c r="AT2206" s="136" t="s">
        <v>182</v>
      </c>
      <c r="AU2206" s="136" t="s">
        <v>79</v>
      </c>
      <c r="AY2206" s="17" t="s">
        <v>181</v>
      </c>
      <c r="BE2206" s="137">
        <f>IF(N2206="základní",J2206,0)</f>
        <v>0</v>
      </c>
      <c r="BF2206" s="137">
        <f>IF(N2206="snížená",J2206,0)</f>
        <v>0</v>
      </c>
      <c r="BG2206" s="137">
        <f>IF(N2206="zákl. přenesená",J2206,0)</f>
        <v>0</v>
      </c>
      <c r="BH2206" s="137">
        <f>IF(N2206="sníž. přenesená",J2206,0)</f>
        <v>0</v>
      </c>
      <c r="BI2206" s="137">
        <f>IF(N2206="nulová",J2206,0)</f>
        <v>0</v>
      </c>
      <c r="BJ2206" s="17" t="s">
        <v>77</v>
      </c>
      <c r="BK2206" s="137">
        <f>ROUND(I2206*H2206,2)</f>
        <v>0</v>
      </c>
      <c r="BL2206" s="17" t="s">
        <v>209</v>
      </c>
      <c r="BM2206" s="136" t="s">
        <v>3498</v>
      </c>
    </row>
    <row r="2207" spans="2:65" s="1" customFormat="1" ht="11.25" x14ac:dyDescent="0.2">
      <c r="B2207" s="32"/>
      <c r="D2207" s="151" t="s">
        <v>328</v>
      </c>
      <c r="F2207" s="152" t="s">
        <v>3499</v>
      </c>
      <c r="I2207" s="140"/>
      <c r="L2207" s="32"/>
      <c r="M2207" s="141"/>
      <c r="T2207" s="53"/>
      <c r="AT2207" s="17" t="s">
        <v>328</v>
      </c>
      <c r="AU2207" s="17" t="s">
        <v>79</v>
      </c>
    </row>
    <row r="2208" spans="2:65" s="1" customFormat="1" ht="19.5" x14ac:dyDescent="0.2">
      <c r="B2208" s="32"/>
      <c r="D2208" s="138" t="s">
        <v>214</v>
      </c>
      <c r="F2208" s="139" t="s">
        <v>3500</v>
      </c>
      <c r="I2208" s="140"/>
      <c r="L2208" s="32"/>
      <c r="M2208" s="141"/>
      <c r="T2208" s="53"/>
      <c r="AT2208" s="17" t="s">
        <v>214</v>
      </c>
      <c r="AU2208" s="17" t="s">
        <v>79</v>
      </c>
    </row>
    <row r="2209" spans="2:65" s="13" customFormat="1" ht="11.25" x14ac:dyDescent="0.2">
      <c r="B2209" s="159"/>
      <c r="D2209" s="138" t="s">
        <v>330</v>
      </c>
      <c r="E2209" s="160" t="s">
        <v>19</v>
      </c>
      <c r="F2209" s="161" t="s">
        <v>3501</v>
      </c>
      <c r="H2209" s="162">
        <v>64.334599999999995</v>
      </c>
      <c r="I2209" s="163"/>
      <c r="L2209" s="159"/>
      <c r="M2209" s="164"/>
      <c r="T2209" s="165"/>
      <c r="AT2209" s="160" t="s">
        <v>330</v>
      </c>
      <c r="AU2209" s="160" t="s">
        <v>79</v>
      </c>
      <c r="AV2209" s="13" t="s">
        <v>79</v>
      </c>
      <c r="AW2209" s="13" t="s">
        <v>31</v>
      </c>
      <c r="AX2209" s="13" t="s">
        <v>69</v>
      </c>
      <c r="AY2209" s="160" t="s">
        <v>181</v>
      </c>
    </row>
    <row r="2210" spans="2:65" s="14" customFormat="1" ht="11.25" x14ac:dyDescent="0.2">
      <c r="B2210" s="166"/>
      <c r="D2210" s="138" t="s">
        <v>330</v>
      </c>
      <c r="E2210" s="167" t="s">
        <v>19</v>
      </c>
      <c r="F2210" s="168" t="s">
        <v>333</v>
      </c>
      <c r="H2210" s="169">
        <v>64.334599999999995</v>
      </c>
      <c r="I2210" s="170"/>
      <c r="L2210" s="166"/>
      <c r="M2210" s="171"/>
      <c r="T2210" s="172"/>
      <c r="AT2210" s="167" t="s">
        <v>330</v>
      </c>
      <c r="AU2210" s="167" t="s">
        <v>79</v>
      </c>
      <c r="AV2210" s="14" t="s">
        <v>187</v>
      </c>
      <c r="AW2210" s="14" t="s">
        <v>31</v>
      </c>
      <c r="AX2210" s="14" t="s">
        <v>77</v>
      </c>
      <c r="AY2210" s="167" t="s">
        <v>181</v>
      </c>
    </row>
    <row r="2211" spans="2:65" s="1" customFormat="1" ht="16.5" customHeight="1" x14ac:dyDescent="0.2">
      <c r="B2211" s="32"/>
      <c r="C2211" s="176" t="s">
        <v>1455</v>
      </c>
      <c r="D2211" s="176" t="s">
        <v>1794</v>
      </c>
      <c r="E2211" s="177" t="s">
        <v>3502</v>
      </c>
      <c r="F2211" s="178" t="s">
        <v>3503</v>
      </c>
      <c r="G2211" s="179" t="s">
        <v>510</v>
      </c>
      <c r="H2211" s="180">
        <v>128.66919999999999</v>
      </c>
      <c r="I2211" s="181"/>
      <c r="J2211" s="182">
        <f>ROUND(I2211*H2211,2)</f>
        <v>0</v>
      </c>
      <c r="K2211" s="178" t="s">
        <v>327</v>
      </c>
      <c r="L2211" s="183"/>
      <c r="M2211" s="184" t="s">
        <v>19</v>
      </c>
      <c r="N2211" s="185" t="s">
        <v>40</v>
      </c>
      <c r="P2211" s="134">
        <f>O2211*H2211</f>
        <v>0</v>
      </c>
      <c r="Q2211" s="134">
        <v>0</v>
      </c>
      <c r="R2211" s="134">
        <f>Q2211*H2211</f>
        <v>0</v>
      </c>
      <c r="S2211" s="134">
        <v>0</v>
      </c>
      <c r="T2211" s="135">
        <f>S2211*H2211</f>
        <v>0</v>
      </c>
      <c r="AR2211" s="136" t="s">
        <v>239</v>
      </c>
      <c r="AT2211" s="136" t="s">
        <v>1794</v>
      </c>
      <c r="AU2211" s="136" t="s">
        <v>79</v>
      </c>
      <c r="AY2211" s="17" t="s">
        <v>181</v>
      </c>
      <c r="BE2211" s="137">
        <f>IF(N2211="základní",J2211,0)</f>
        <v>0</v>
      </c>
      <c r="BF2211" s="137">
        <f>IF(N2211="snížená",J2211,0)</f>
        <v>0</v>
      </c>
      <c r="BG2211" s="137">
        <f>IF(N2211="zákl. přenesená",J2211,0)</f>
        <v>0</v>
      </c>
      <c r="BH2211" s="137">
        <f>IF(N2211="sníž. přenesená",J2211,0)</f>
        <v>0</v>
      </c>
      <c r="BI2211" s="137">
        <f>IF(N2211="nulová",J2211,0)</f>
        <v>0</v>
      </c>
      <c r="BJ2211" s="17" t="s">
        <v>77</v>
      </c>
      <c r="BK2211" s="137">
        <f>ROUND(I2211*H2211,2)</f>
        <v>0</v>
      </c>
      <c r="BL2211" s="17" t="s">
        <v>209</v>
      </c>
      <c r="BM2211" s="136" t="s">
        <v>3504</v>
      </c>
    </row>
    <row r="2212" spans="2:65" s="13" customFormat="1" ht="11.25" x14ac:dyDescent="0.2">
      <c r="B2212" s="159"/>
      <c r="D2212" s="138" t="s">
        <v>330</v>
      </c>
      <c r="E2212" s="160" t="s">
        <v>19</v>
      </c>
      <c r="F2212" s="161" t="s">
        <v>3505</v>
      </c>
      <c r="H2212" s="162">
        <v>128.66919999999999</v>
      </c>
      <c r="I2212" s="163"/>
      <c r="L2212" s="159"/>
      <c r="M2212" s="164"/>
      <c r="T2212" s="165"/>
      <c r="AT2212" s="160" t="s">
        <v>330</v>
      </c>
      <c r="AU2212" s="160" t="s">
        <v>79</v>
      </c>
      <c r="AV2212" s="13" t="s">
        <v>79</v>
      </c>
      <c r="AW2212" s="13" t="s">
        <v>31</v>
      </c>
      <c r="AX2212" s="13" t="s">
        <v>69</v>
      </c>
      <c r="AY2212" s="160" t="s">
        <v>181</v>
      </c>
    </row>
    <row r="2213" spans="2:65" s="14" customFormat="1" ht="11.25" x14ac:dyDescent="0.2">
      <c r="B2213" s="166"/>
      <c r="D2213" s="138" t="s">
        <v>330</v>
      </c>
      <c r="E2213" s="167" t="s">
        <v>19</v>
      </c>
      <c r="F2213" s="168" t="s">
        <v>333</v>
      </c>
      <c r="H2213" s="169">
        <v>128.66919999999999</v>
      </c>
      <c r="I2213" s="170"/>
      <c r="L2213" s="166"/>
      <c r="M2213" s="171"/>
      <c r="T2213" s="172"/>
      <c r="AT2213" s="167" t="s">
        <v>330</v>
      </c>
      <c r="AU2213" s="167" t="s">
        <v>79</v>
      </c>
      <c r="AV2213" s="14" t="s">
        <v>187</v>
      </c>
      <c r="AW2213" s="14" t="s">
        <v>31</v>
      </c>
      <c r="AX2213" s="14" t="s">
        <v>77</v>
      </c>
      <c r="AY2213" s="167" t="s">
        <v>181</v>
      </c>
    </row>
    <row r="2214" spans="2:65" s="1" customFormat="1" ht="16.5" customHeight="1" x14ac:dyDescent="0.2">
      <c r="B2214" s="32"/>
      <c r="C2214" s="125" t="s">
        <v>3506</v>
      </c>
      <c r="D2214" s="125" t="s">
        <v>182</v>
      </c>
      <c r="E2214" s="126" t="s">
        <v>3507</v>
      </c>
      <c r="F2214" s="127" t="s">
        <v>3508</v>
      </c>
      <c r="G2214" s="128" t="s">
        <v>510</v>
      </c>
      <c r="H2214" s="129">
        <v>58.485999999999997</v>
      </c>
      <c r="I2214" s="130"/>
      <c r="J2214" s="131">
        <f>ROUND(I2214*H2214,2)</f>
        <v>0</v>
      </c>
      <c r="K2214" s="127" t="s">
        <v>186</v>
      </c>
      <c r="L2214" s="32"/>
      <c r="M2214" s="132" t="s">
        <v>19</v>
      </c>
      <c r="N2214" s="133" t="s">
        <v>40</v>
      </c>
      <c r="P2214" s="134">
        <f>O2214*H2214</f>
        <v>0</v>
      </c>
      <c r="Q2214" s="134">
        <v>0</v>
      </c>
      <c r="R2214" s="134">
        <f>Q2214*H2214</f>
        <v>0</v>
      </c>
      <c r="S2214" s="134">
        <v>0</v>
      </c>
      <c r="T2214" s="135">
        <f>S2214*H2214</f>
        <v>0</v>
      </c>
      <c r="AR2214" s="136" t="s">
        <v>209</v>
      </c>
      <c r="AT2214" s="136" t="s">
        <v>182</v>
      </c>
      <c r="AU2214" s="136" t="s">
        <v>79</v>
      </c>
      <c r="AY2214" s="17" t="s">
        <v>181</v>
      </c>
      <c r="BE2214" s="137">
        <f>IF(N2214="základní",J2214,0)</f>
        <v>0</v>
      </c>
      <c r="BF2214" s="137">
        <f>IF(N2214="snížená",J2214,0)</f>
        <v>0</v>
      </c>
      <c r="BG2214" s="137">
        <f>IF(N2214="zákl. přenesená",J2214,0)</f>
        <v>0</v>
      </c>
      <c r="BH2214" s="137">
        <f>IF(N2214="sníž. přenesená",J2214,0)</f>
        <v>0</v>
      </c>
      <c r="BI2214" s="137">
        <f>IF(N2214="nulová",J2214,0)</f>
        <v>0</v>
      </c>
      <c r="BJ2214" s="17" t="s">
        <v>77</v>
      </c>
      <c r="BK2214" s="137">
        <f>ROUND(I2214*H2214,2)</f>
        <v>0</v>
      </c>
      <c r="BL2214" s="17" t="s">
        <v>209</v>
      </c>
      <c r="BM2214" s="136" t="s">
        <v>3509</v>
      </c>
    </row>
    <row r="2215" spans="2:65" s="13" customFormat="1" ht="11.25" x14ac:dyDescent="0.2">
      <c r="B2215" s="159"/>
      <c r="D2215" s="138" t="s">
        <v>330</v>
      </c>
      <c r="E2215" s="160" t="s">
        <v>19</v>
      </c>
      <c r="F2215" s="161" t="s">
        <v>3510</v>
      </c>
      <c r="H2215" s="162">
        <v>58.485999999999997</v>
      </c>
      <c r="I2215" s="163"/>
      <c r="L2215" s="159"/>
      <c r="M2215" s="164"/>
      <c r="T2215" s="165"/>
      <c r="AT2215" s="160" t="s">
        <v>330</v>
      </c>
      <c r="AU2215" s="160" t="s">
        <v>79</v>
      </c>
      <c r="AV2215" s="13" t="s">
        <v>79</v>
      </c>
      <c r="AW2215" s="13" t="s">
        <v>31</v>
      </c>
      <c r="AX2215" s="13" t="s">
        <v>69</v>
      </c>
      <c r="AY2215" s="160" t="s">
        <v>181</v>
      </c>
    </row>
    <row r="2216" spans="2:65" s="14" customFormat="1" ht="11.25" x14ac:dyDescent="0.2">
      <c r="B2216" s="166"/>
      <c r="D2216" s="138" t="s">
        <v>330</v>
      </c>
      <c r="E2216" s="167" t="s">
        <v>19</v>
      </c>
      <c r="F2216" s="168" t="s">
        <v>333</v>
      </c>
      <c r="H2216" s="169">
        <v>58.485999999999997</v>
      </c>
      <c r="I2216" s="170"/>
      <c r="L2216" s="166"/>
      <c r="M2216" s="171"/>
      <c r="T2216" s="172"/>
      <c r="AT2216" s="167" t="s">
        <v>330</v>
      </c>
      <c r="AU2216" s="167" t="s">
        <v>79</v>
      </c>
      <c r="AV2216" s="14" t="s">
        <v>187</v>
      </c>
      <c r="AW2216" s="14" t="s">
        <v>31</v>
      </c>
      <c r="AX2216" s="14" t="s">
        <v>77</v>
      </c>
      <c r="AY2216" s="167" t="s">
        <v>181</v>
      </c>
    </row>
    <row r="2217" spans="2:65" s="1" customFormat="1" ht="21.75" customHeight="1" x14ac:dyDescent="0.2">
      <c r="B2217" s="32"/>
      <c r="C2217" s="125" t="s">
        <v>1460</v>
      </c>
      <c r="D2217" s="125" t="s">
        <v>182</v>
      </c>
      <c r="E2217" s="126" t="s">
        <v>3511</v>
      </c>
      <c r="F2217" s="127" t="s">
        <v>3512</v>
      </c>
      <c r="G2217" s="128" t="s">
        <v>510</v>
      </c>
      <c r="H2217" s="129">
        <v>735.88</v>
      </c>
      <c r="I2217" s="130"/>
      <c r="J2217" s="131">
        <f>ROUND(I2217*H2217,2)</f>
        <v>0</v>
      </c>
      <c r="K2217" s="127" t="s">
        <v>327</v>
      </c>
      <c r="L2217" s="32"/>
      <c r="M2217" s="132" t="s">
        <v>19</v>
      </c>
      <c r="N2217" s="133" t="s">
        <v>40</v>
      </c>
      <c r="P2217" s="134">
        <f>O2217*H2217</f>
        <v>0</v>
      </c>
      <c r="Q2217" s="134">
        <v>0</v>
      </c>
      <c r="R2217" s="134">
        <f>Q2217*H2217</f>
        <v>0</v>
      </c>
      <c r="S2217" s="134">
        <v>0</v>
      </c>
      <c r="T2217" s="135">
        <f>S2217*H2217</f>
        <v>0</v>
      </c>
      <c r="AR2217" s="136" t="s">
        <v>209</v>
      </c>
      <c r="AT2217" s="136" t="s">
        <v>182</v>
      </c>
      <c r="AU2217" s="136" t="s">
        <v>79</v>
      </c>
      <c r="AY2217" s="17" t="s">
        <v>181</v>
      </c>
      <c r="BE2217" s="137">
        <f>IF(N2217="základní",J2217,0)</f>
        <v>0</v>
      </c>
      <c r="BF2217" s="137">
        <f>IF(N2217="snížená",J2217,0)</f>
        <v>0</v>
      </c>
      <c r="BG2217" s="137">
        <f>IF(N2217="zákl. přenesená",J2217,0)</f>
        <v>0</v>
      </c>
      <c r="BH2217" s="137">
        <f>IF(N2217="sníž. přenesená",J2217,0)</f>
        <v>0</v>
      </c>
      <c r="BI2217" s="137">
        <f>IF(N2217="nulová",J2217,0)</f>
        <v>0</v>
      </c>
      <c r="BJ2217" s="17" t="s">
        <v>77</v>
      </c>
      <c r="BK2217" s="137">
        <f>ROUND(I2217*H2217,2)</f>
        <v>0</v>
      </c>
      <c r="BL2217" s="17" t="s">
        <v>209</v>
      </c>
      <c r="BM2217" s="136" t="s">
        <v>3513</v>
      </c>
    </row>
    <row r="2218" spans="2:65" s="1" customFormat="1" ht="11.25" x14ac:dyDescent="0.2">
      <c r="B2218" s="32"/>
      <c r="D2218" s="151" t="s">
        <v>328</v>
      </c>
      <c r="F2218" s="152" t="s">
        <v>3514</v>
      </c>
      <c r="I2218" s="140"/>
      <c r="L2218" s="32"/>
      <c r="M2218" s="141"/>
      <c r="T2218" s="53"/>
      <c r="AT2218" s="17" t="s">
        <v>328</v>
      </c>
      <c r="AU2218" s="17" t="s">
        <v>79</v>
      </c>
    </row>
    <row r="2219" spans="2:65" s="13" customFormat="1" ht="11.25" x14ac:dyDescent="0.2">
      <c r="B2219" s="159"/>
      <c r="D2219" s="138" t="s">
        <v>330</v>
      </c>
      <c r="E2219" s="160" t="s">
        <v>19</v>
      </c>
      <c r="F2219" s="161" t="s">
        <v>3515</v>
      </c>
      <c r="H2219" s="162">
        <v>79.2</v>
      </c>
      <c r="I2219" s="163"/>
      <c r="L2219" s="159"/>
      <c r="M2219" s="164"/>
      <c r="T2219" s="165"/>
      <c r="AT2219" s="160" t="s">
        <v>330</v>
      </c>
      <c r="AU2219" s="160" t="s">
        <v>79</v>
      </c>
      <c r="AV2219" s="13" t="s">
        <v>79</v>
      </c>
      <c r="AW2219" s="13" t="s">
        <v>31</v>
      </c>
      <c r="AX2219" s="13" t="s">
        <v>69</v>
      </c>
      <c r="AY2219" s="160" t="s">
        <v>181</v>
      </c>
    </row>
    <row r="2220" spans="2:65" s="13" customFormat="1" ht="22.5" x14ac:dyDescent="0.2">
      <c r="B2220" s="159"/>
      <c r="D2220" s="138" t="s">
        <v>330</v>
      </c>
      <c r="E2220" s="160" t="s">
        <v>19</v>
      </c>
      <c r="F2220" s="161" t="s">
        <v>3516</v>
      </c>
      <c r="H2220" s="162">
        <v>438.39</v>
      </c>
      <c r="I2220" s="163"/>
      <c r="L2220" s="159"/>
      <c r="M2220" s="164"/>
      <c r="T2220" s="165"/>
      <c r="AT2220" s="160" t="s">
        <v>330</v>
      </c>
      <c r="AU2220" s="160" t="s">
        <v>79</v>
      </c>
      <c r="AV2220" s="13" t="s">
        <v>79</v>
      </c>
      <c r="AW2220" s="13" t="s">
        <v>31</v>
      </c>
      <c r="AX2220" s="13" t="s">
        <v>69</v>
      </c>
      <c r="AY2220" s="160" t="s">
        <v>181</v>
      </c>
    </row>
    <row r="2221" spans="2:65" s="13" customFormat="1" ht="22.5" x14ac:dyDescent="0.2">
      <c r="B2221" s="159"/>
      <c r="D2221" s="138" t="s">
        <v>330</v>
      </c>
      <c r="E2221" s="160" t="s">
        <v>19</v>
      </c>
      <c r="F2221" s="161" t="s">
        <v>3517</v>
      </c>
      <c r="H2221" s="162">
        <v>218.29</v>
      </c>
      <c r="I2221" s="163"/>
      <c r="L2221" s="159"/>
      <c r="M2221" s="164"/>
      <c r="T2221" s="165"/>
      <c r="AT2221" s="160" t="s">
        <v>330</v>
      </c>
      <c r="AU2221" s="160" t="s">
        <v>79</v>
      </c>
      <c r="AV2221" s="13" t="s">
        <v>79</v>
      </c>
      <c r="AW2221" s="13" t="s">
        <v>31</v>
      </c>
      <c r="AX2221" s="13" t="s">
        <v>69</v>
      </c>
      <c r="AY2221" s="160" t="s">
        <v>181</v>
      </c>
    </row>
    <row r="2222" spans="2:65" s="14" customFormat="1" ht="11.25" x14ac:dyDescent="0.2">
      <c r="B2222" s="166"/>
      <c r="D2222" s="138" t="s">
        <v>330</v>
      </c>
      <c r="E2222" s="167" t="s">
        <v>19</v>
      </c>
      <c r="F2222" s="168" t="s">
        <v>333</v>
      </c>
      <c r="H2222" s="169">
        <v>735.88</v>
      </c>
      <c r="I2222" s="170"/>
      <c r="L2222" s="166"/>
      <c r="M2222" s="171"/>
      <c r="T2222" s="172"/>
      <c r="AT2222" s="167" t="s">
        <v>330</v>
      </c>
      <c r="AU2222" s="167" t="s">
        <v>79</v>
      </c>
      <c r="AV2222" s="14" t="s">
        <v>187</v>
      </c>
      <c r="AW2222" s="14" t="s">
        <v>31</v>
      </c>
      <c r="AX2222" s="14" t="s">
        <v>77</v>
      </c>
      <c r="AY2222" s="167" t="s">
        <v>181</v>
      </c>
    </row>
    <row r="2223" spans="2:65" s="1" customFormat="1" ht="16.5" customHeight="1" x14ac:dyDescent="0.2">
      <c r="B2223" s="32"/>
      <c r="C2223" s="125" t="s">
        <v>3518</v>
      </c>
      <c r="D2223" s="125" t="s">
        <v>182</v>
      </c>
      <c r="E2223" s="126" t="s">
        <v>3519</v>
      </c>
      <c r="F2223" s="127" t="s">
        <v>3520</v>
      </c>
      <c r="G2223" s="128" t="s">
        <v>510</v>
      </c>
      <c r="H2223" s="129">
        <v>466.60950000000003</v>
      </c>
      <c r="I2223" s="130"/>
      <c r="J2223" s="131">
        <f>ROUND(I2223*H2223,2)</f>
        <v>0</v>
      </c>
      <c r="K2223" s="127" t="s">
        <v>186</v>
      </c>
      <c r="L2223" s="32"/>
      <c r="M2223" s="132" t="s">
        <v>19</v>
      </c>
      <c r="N2223" s="133" t="s">
        <v>40</v>
      </c>
      <c r="P2223" s="134">
        <f>O2223*H2223</f>
        <v>0</v>
      </c>
      <c r="Q2223" s="134">
        <v>0</v>
      </c>
      <c r="R2223" s="134">
        <f>Q2223*H2223</f>
        <v>0</v>
      </c>
      <c r="S2223" s="134">
        <v>0</v>
      </c>
      <c r="T2223" s="135">
        <f>S2223*H2223</f>
        <v>0</v>
      </c>
      <c r="AR2223" s="136" t="s">
        <v>209</v>
      </c>
      <c r="AT2223" s="136" t="s">
        <v>182</v>
      </c>
      <c r="AU2223" s="136" t="s">
        <v>79</v>
      </c>
      <c r="AY2223" s="17" t="s">
        <v>181</v>
      </c>
      <c r="BE2223" s="137">
        <f>IF(N2223="základní",J2223,0)</f>
        <v>0</v>
      </c>
      <c r="BF2223" s="137">
        <f>IF(N2223="snížená",J2223,0)</f>
        <v>0</v>
      </c>
      <c r="BG2223" s="137">
        <f>IF(N2223="zákl. přenesená",J2223,0)</f>
        <v>0</v>
      </c>
      <c r="BH2223" s="137">
        <f>IF(N2223="sníž. přenesená",J2223,0)</f>
        <v>0</v>
      </c>
      <c r="BI2223" s="137">
        <f>IF(N2223="nulová",J2223,0)</f>
        <v>0</v>
      </c>
      <c r="BJ2223" s="17" t="s">
        <v>77</v>
      </c>
      <c r="BK2223" s="137">
        <f>ROUND(I2223*H2223,2)</f>
        <v>0</v>
      </c>
      <c r="BL2223" s="17" t="s">
        <v>209</v>
      </c>
      <c r="BM2223" s="136" t="s">
        <v>3521</v>
      </c>
    </row>
    <row r="2224" spans="2:65" s="1" customFormat="1" ht="29.25" x14ac:dyDescent="0.2">
      <c r="B2224" s="32"/>
      <c r="D2224" s="138" t="s">
        <v>214</v>
      </c>
      <c r="F2224" s="139" t="s">
        <v>3522</v>
      </c>
      <c r="I2224" s="140"/>
      <c r="L2224" s="32"/>
      <c r="M2224" s="141"/>
      <c r="T2224" s="53"/>
      <c r="AT2224" s="17" t="s">
        <v>214</v>
      </c>
      <c r="AU2224" s="17" t="s">
        <v>79</v>
      </c>
    </row>
    <row r="2225" spans="2:65" s="12" customFormat="1" ht="11.25" x14ac:dyDescent="0.2">
      <c r="B2225" s="153"/>
      <c r="D2225" s="138" t="s">
        <v>330</v>
      </c>
      <c r="E2225" s="154" t="s">
        <v>19</v>
      </c>
      <c r="F2225" s="155" t="s">
        <v>3523</v>
      </c>
      <c r="H2225" s="154" t="s">
        <v>19</v>
      </c>
      <c r="I2225" s="156"/>
      <c r="L2225" s="153"/>
      <c r="M2225" s="157"/>
      <c r="T2225" s="158"/>
      <c r="AT2225" s="154" t="s">
        <v>330</v>
      </c>
      <c r="AU2225" s="154" t="s">
        <v>79</v>
      </c>
      <c r="AV2225" s="12" t="s">
        <v>77</v>
      </c>
      <c r="AW2225" s="12" t="s">
        <v>31</v>
      </c>
      <c r="AX2225" s="12" t="s">
        <v>69</v>
      </c>
      <c r="AY2225" s="154" t="s">
        <v>181</v>
      </c>
    </row>
    <row r="2226" spans="2:65" s="13" customFormat="1" ht="22.5" x14ac:dyDescent="0.2">
      <c r="B2226" s="159"/>
      <c r="D2226" s="138" t="s">
        <v>330</v>
      </c>
      <c r="E2226" s="160" t="s">
        <v>19</v>
      </c>
      <c r="F2226" s="161" t="s">
        <v>3524</v>
      </c>
      <c r="H2226" s="162">
        <v>263.97000000000003</v>
      </c>
      <c r="I2226" s="163"/>
      <c r="L2226" s="159"/>
      <c r="M2226" s="164"/>
      <c r="T2226" s="165"/>
      <c r="AT2226" s="160" t="s">
        <v>330</v>
      </c>
      <c r="AU2226" s="160" t="s">
        <v>79</v>
      </c>
      <c r="AV2226" s="13" t="s">
        <v>79</v>
      </c>
      <c r="AW2226" s="13" t="s">
        <v>31</v>
      </c>
      <c r="AX2226" s="13" t="s">
        <v>69</v>
      </c>
      <c r="AY2226" s="160" t="s">
        <v>181</v>
      </c>
    </row>
    <row r="2227" spans="2:65" s="13" customFormat="1" ht="11.25" x14ac:dyDescent="0.2">
      <c r="B2227" s="159"/>
      <c r="D2227" s="138" t="s">
        <v>330</v>
      </c>
      <c r="E2227" s="160" t="s">
        <v>19</v>
      </c>
      <c r="F2227" s="161" t="s">
        <v>3525</v>
      </c>
      <c r="H2227" s="162">
        <v>202.6395</v>
      </c>
      <c r="I2227" s="163"/>
      <c r="L2227" s="159"/>
      <c r="M2227" s="164"/>
      <c r="T2227" s="165"/>
      <c r="AT2227" s="160" t="s">
        <v>330</v>
      </c>
      <c r="AU2227" s="160" t="s">
        <v>79</v>
      </c>
      <c r="AV2227" s="13" t="s">
        <v>79</v>
      </c>
      <c r="AW2227" s="13" t="s">
        <v>31</v>
      </c>
      <c r="AX2227" s="13" t="s">
        <v>69</v>
      </c>
      <c r="AY2227" s="160" t="s">
        <v>181</v>
      </c>
    </row>
    <row r="2228" spans="2:65" s="14" customFormat="1" ht="11.25" x14ac:dyDescent="0.2">
      <c r="B2228" s="166"/>
      <c r="D2228" s="138" t="s">
        <v>330</v>
      </c>
      <c r="E2228" s="167" t="s">
        <v>19</v>
      </c>
      <c r="F2228" s="168" t="s">
        <v>333</v>
      </c>
      <c r="H2228" s="169">
        <v>466.60950000000003</v>
      </c>
      <c r="I2228" s="170"/>
      <c r="L2228" s="166"/>
      <c r="M2228" s="171"/>
      <c r="T2228" s="172"/>
      <c r="AT2228" s="167" t="s">
        <v>330</v>
      </c>
      <c r="AU2228" s="167" t="s">
        <v>79</v>
      </c>
      <c r="AV2228" s="14" t="s">
        <v>187</v>
      </c>
      <c r="AW2228" s="14" t="s">
        <v>31</v>
      </c>
      <c r="AX2228" s="14" t="s">
        <v>77</v>
      </c>
      <c r="AY2228" s="167" t="s">
        <v>181</v>
      </c>
    </row>
    <row r="2229" spans="2:65" s="1" customFormat="1" ht="16.5" customHeight="1" x14ac:dyDescent="0.2">
      <c r="B2229" s="32"/>
      <c r="C2229" s="125" t="s">
        <v>1466</v>
      </c>
      <c r="D2229" s="125" t="s">
        <v>182</v>
      </c>
      <c r="E2229" s="126" t="s">
        <v>3526</v>
      </c>
      <c r="F2229" s="127" t="s">
        <v>3527</v>
      </c>
      <c r="G2229" s="128" t="s">
        <v>510</v>
      </c>
      <c r="H2229" s="129">
        <v>120.687</v>
      </c>
      <c r="I2229" s="130"/>
      <c r="J2229" s="131">
        <f>ROUND(I2229*H2229,2)</f>
        <v>0</v>
      </c>
      <c r="K2229" s="127" t="s">
        <v>186</v>
      </c>
      <c r="L2229" s="32"/>
      <c r="M2229" s="132" t="s">
        <v>19</v>
      </c>
      <c r="N2229" s="133" t="s">
        <v>40</v>
      </c>
      <c r="P2229" s="134">
        <f>O2229*H2229</f>
        <v>0</v>
      </c>
      <c r="Q2229" s="134">
        <v>0</v>
      </c>
      <c r="R2229" s="134">
        <f>Q2229*H2229</f>
        <v>0</v>
      </c>
      <c r="S2229" s="134">
        <v>0</v>
      </c>
      <c r="T2229" s="135">
        <f>S2229*H2229</f>
        <v>0</v>
      </c>
      <c r="AR2229" s="136" t="s">
        <v>209</v>
      </c>
      <c r="AT2229" s="136" t="s">
        <v>182</v>
      </c>
      <c r="AU2229" s="136" t="s">
        <v>79</v>
      </c>
      <c r="AY2229" s="17" t="s">
        <v>181</v>
      </c>
      <c r="BE2229" s="137">
        <f>IF(N2229="základní",J2229,0)</f>
        <v>0</v>
      </c>
      <c r="BF2229" s="137">
        <f>IF(N2229="snížená",J2229,0)</f>
        <v>0</v>
      </c>
      <c r="BG2229" s="137">
        <f>IF(N2229="zákl. přenesená",J2229,0)</f>
        <v>0</v>
      </c>
      <c r="BH2229" s="137">
        <f>IF(N2229="sníž. přenesená",J2229,0)</f>
        <v>0</v>
      </c>
      <c r="BI2229" s="137">
        <f>IF(N2229="nulová",J2229,0)</f>
        <v>0</v>
      </c>
      <c r="BJ2229" s="17" t="s">
        <v>77</v>
      </c>
      <c r="BK2229" s="137">
        <f>ROUND(I2229*H2229,2)</f>
        <v>0</v>
      </c>
      <c r="BL2229" s="17" t="s">
        <v>209</v>
      </c>
      <c r="BM2229" s="136" t="s">
        <v>3528</v>
      </c>
    </row>
    <row r="2230" spans="2:65" s="1" customFormat="1" ht="29.25" x14ac:dyDescent="0.2">
      <c r="B2230" s="32"/>
      <c r="D2230" s="138" t="s">
        <v>214</v>
      </c>
      <c r="F2230" s="139" t="s">
        <v>3529</v>
      </c>
      <c r="I2230" s="140"/>
      <c r="L2230" s="32"/>
      <c r="M2230" s="141"/>
      <c r="T2230" s="53"/>
      <c r="AT2230" s="17" t="s">
        <v>214</v>
      </c>
      <c r="AU2230" s="17" t="s">
        <v>79</v>
      </c>
    </row>
    <row r="2231" spans="2:65" s="12" customFormat="1" ht="11.25" x14ac:dyDescent="0.2">
      <c r="B2231" s="153"/>
      <c r="D2231" s="138" t="s">
        <v>330</v>
      </c>
      <c r="E2231" s="154" t="s">
        <v>19</v>
      </c>
      <c r="F2231" s="155" t="s">
        <v>3530</v>
      </c>
      <c r="H2231" s="154" t="s">
        <v>19</v>
      </c>
      <c r="I2231" s="156"/>
      <c r="L2231" s="153"/>
      <c r="M2231" s="157"/>
      <c r="T2231" s="158"/>
      <c r="AT2231" s="154" t="s">
        <v>330</v>
      </c>
      <c r="AU2231" s="154" t="s">
        <v>79</v>
      </c>
      <c r="AV2231" s="12" t="s">
        <v>77</v>
      </c>
      <c r="AW2231" s="12" t="s">
        <v>31</v>
      </c>
      <c r="AX2231" s="12" t="s">
        <v>69</v>
      </c>
      <c r="AY2231" s="154" t="s">
        <v>181</v>
      </c>
    </row>
    <row r="2232" spans="2:65" s="13" customFormat="1" ht="11.25" x14ac:dyDescent="0.2">
      <c r="B2232" s="159"/>
      <c r="D2232" s="138" t="s">
        <v>330</v>
      </c>
      <c r="E2232" s="160" t="s">
        <v>19</v>
      </c>
      <c r="F2232" s="161" t="s">
        <v>3531</v>
      </c>
      <c r="H2232" s="162">
        <v>21.146999999999998</v>
      </c>
      <c r="I2232" s="163"/>
      <c r="L2232" s="159"/>
      <c r="M2232" s="164"/>
      <c r="T2232" s="165"/>
      <c r="AT2232" s="160" t="s">
        <v>330</v>
      </c>
      <c r="AU2232" s="160" t="s">
        <v>79</v>
      </c>
      <c r="AV2232" s="13" t="s">
        <v>79</v>
      </c>
      <c r="AW2232" s="13" t="s">
        <v>31</v>
      </c>
      <c r="AX2232" s="13" t="s">
        <v>69</v>
      </c>
      <c r="AY2232" s="160" t="s">
        <v>181</v>
      </c>
    </row>
    <row r="2233" spans="2:65" s="13" customFormat="1" ht="11.25" x14ac:dyDescent="0.2">
      <c r="B2233" s="159"/>
      <c r="D2233" s="138" t="s">
        <v>330</v>
      </c>
      <c r="E2233" s="160" t="s">
        <v>19</v>
      </c>
      <c r="F2233" s="161" t="s">
        <v>3532</v>
      </c>
      <c r="H2233" s="162">
        <v>10.647</v>
      </c>
      <c r="I2233" s="163"/>
      <c r="L2233" s="159"/>
      <c r="M2233" s="164"/>
      <c r="T2233" s="165"/>
      <c r="AT2233" s="160" t="s">
        <v>330</v>
      </c>
      <c r="AU2233" s="160" t="s">
        <v>79</v>
      </c>
      <c r="AV2233" s="13" t="s">
        <v>79</v>
      </c>
      <c r="AW2233" s="13" t="s">
        <v>31</v>
      </c>
      <c r="AX2233" s="13" t="s">
        <v>69</v>
      </c>
      <c r="AY2233" s="160" t="s">
        <v>181</v>
      </c>
    </row>
    <row r="2234" spans="2:65" s="13" customFormat="1" ht="22.5" x14ac:dyDescent="0.2">
      <c r="B2234" s="159"/>
      <c r="D2234" s="138" t="s">
        <v>330</v>
      </c>
      <c r="E2234" s="160" t="s">
        <v>19</v>
      </c>
      <c r="F2234" s="161" t="s">
        <v>3533</v>
      </c>
      <c r="H2234" s="162">
        <v>88.893000000000001</v>
      </c>
      <c r="I2234" s="163"/>
      <c r="L2234" s="159"/>
      <c r="M2234" s="164"/>
      <c r="T2234" s="165"/>
      <c r="AT2234" s="160" t="s">
        <v>330</v>
      </c>
      <c r="AU2234" s="160" t="s">
        <v>79</v>
      </c>
      <c r="AV2234" s="13" t="s">
        <v>79</v>
      </c>
      <c r="AW2234" s="13" t="s">
        <v>31</v>
      </c>
      <c r="AX2234" s="13" t="s">
        <v>69</v>
      </c>
      <c r="AY2234" s="160" t="s">
        <v>181</v>
      </c>
    </row>
    <row r="2235" spans="2:65" s="14" customFormat="1" ht="11.25" x14ac:dyDescent="0.2">
      <c r="B2235" s="166"/>
      <c r="D2235" s="138" t="s">
        <v>330</v>
      </c>
      <c r="E2235" s="167" t="s">
        <v>19</v>
      </c>
      <c r="F2235" s="168" t="s">
        <v>333</v>
      </c>
      <c r="H2235" s="169">
        <v>120.687</v>
      </c>
      <c r="I2235" s="170"/>
      <c r="L2235" s="166"/>
      <c r="M2235" s="171"/>
      <c r="T2235" s="172"/>
      <c r="AT2235" s="167" t="s">
        <v>330</v>
      </c>
      <c r="AU2235" s="167" t="s">
        <v>79</v>
      </c>
      <c r="AV2235" s="14" t="s">
        <v>187</v>
      </c>
      <c r="AW2235" s="14" t="s">
        <v>31</v>
      </c>
      <c r="AX2235" s="14" t="s">
        <v>77</v>
      </c>
      <c r="AY2235" s="167" t="s">
        <v>181</v>
      </c>
    </row>
    <row r="2236" spans="2:65" s="1" customFormat="1" ht="16.5" customHeight="1" x14ac:dyDescent="0.2">
      <c r="B2236" s="32"/>
      <c r="C2236" s="125" t="s">
        <v>3534</v>
      </c>
      <c r="D2236" s="125" t="s">
        <v>182</v>
      </c>
      <c r="E2236" s="126" t="s">
        <v>3535</v>
      </c>
      <c r="F2236" s="127" t="s">
        <v>3536</v>
      </c>
      <c r="G2236" s="128" t="s">
        <v>510</v>
      </c>
      <c r="H2236" s="129">
        <v>528.62249999999995</v>
      </c>
      <c r="I2236" s="130"/>
      <c r="J2236" s="131">
        <f>ROUND(I2236*H2236,2)</f>
        <v>0</v>
      </c>
      <c r="K2236" s="127" t="s">
        <v>186</v>
      </c>
      <c r="L2236" s="32"/>
      <c r="M2236" s="132" t="s">
        <v>19</v>
      </c>
      <c r="N2236" s="133" t="s">
        <v>40</v>
      </c>
      <c r="P2236" s="134">
        <f>O2236*H2236</f>
        <v>0</v>
      </c>
      <c r="Q2236" s="134">
        <v>0</v>
      </c>
      <c r="R2236" s="134">
        <f>Q2236*H2236</f>
        <v>0</v>
      </c>
      <c r="S2236" s="134">
        <v>0</v>
      </c>
      <c r="T2236" s="135">
        <f>S2236*H2236</f>
        <v>0</v>
      </c>
      <c r="AR2236" s="136" t="s">
        <v>209</v>
      </c>
      <c r="AT2236" s="136" t="s">
        <v>182</v>
      </c>
      <c r="AU2236" s="136" t="s">
        <v>79</v>
      </c>
      <c r="AY2236" s="17" t="s">
        <v>181</v>
      </c>
      <c r="BE2236" s="137">
        <f>IF(N2236="základní",J2236,0)</f>
        <v>0</v>
      </c>
      <c r="BF2236" s="137">
        <f>IF(N2236="snížená",J2236,0)</f>
        <v>0</v>
      </c>
      <c r="BG2236" s="137">
        <f>IF(N2236="zákl. přenesená",J2236,0)</f>
        <v>0</v>
      </c>
      <c r="BH2236" s="137">
        <f>IF(N2236="sníž. přenesená",J2236,0)</f>
        <v>0</v>
      </c>
      <c r="BI2236" s="137">
        <f>IF(N2236="nulová",J2236,0)</f>
        <v>0</v>
      </c>
      <c r="BJ2236" s="17" t="s">
        <v>77</v>
      </c>
      <c r="BK2236" s="137">
        <f>ROUND(I2236*H2236,2)</f>
        <v>0</v>
      </c>
      <c r="BL2236" s="17" t="s">
        <v>209</v>
      </c>
      <c r="BM2236" s="136" t="s">
        <v>3537</v>
      </c>
    </row>
    <row r="2237" spans="2:65" s="1" customFormat="1" ht="29.25" x14ac:dyDescent="0.2">
      <c r="B2237" s="32"/>
      <c r="D2237" s="138" t="s">
        <v>214</v>
      </c>
      <c r="F2237" s="139" t="s">
        <v>3529</v>
      </c>
      <c r="I2237" s="140"/>
      <c r="L2237" s="32"/>
      <c r="M2237" s="141"/>
      <c r="T2237" s="53"/>
      <c r="AT2237" s="17" t="s">
        <v>214</v>
      </c>
      <c r="AU2237" s="17" t="s">
        <v>79</v>
      </c>
    </row>
    <row r="2238" spans="2:65" s="12" customFormat="1" ht="11.25" x14ac:dyDescent="0.2">
      <c r="B2238" s="153"/>
      <c r="D2238" s="138" t="s">
        <v>330</v>
      </c>
      <c r="E2238" s="154" t="s">
        <v>19</v>
      </c>
      <c r="F2238" s="155" t="s">
        <v>3530</v>
      </c>
      <c r="H2238" s="154" t="s">
        <v>19</v>
      </c>
      <c r="I2238" s="156"/>
      <c r="L2238" s="153"/>
      <c r="M2238" s="157"/>
      <c r="T2238" s="158"/>
      <c r="AT2238" s="154" t="s">
        <v>330</v>
      </c>
      <c r="AU2238" s="154" t="s">
        <v>79</v>
      </c>
      <c r="AV2238" s="12" t="s">
        <v>77</v>
      </c>
      <c r="AW2238" s="12" t="s">
        <v>31</v>
      </c>
      <c r="AX2238" s="12" t="s">
        <v>69</v>
      </c>
      <c r="AY2238" s="154" t="s">
        <v>181</v>
      </c>
    </row>
    <row r="2239" spans="2:65" s="13" customFormat="1" ht="22.5" x14ac:dyDescent="0.2">
      <c r="B2239" s="159"/>
      <c r="D2239" s="138" t="s">
        <v>330</v>
      </c>
      <c r="E2239" s="160" t="s">
        <v>19</v>
      </c>
      <c r="F2239" s="161" t="s">
        <v>3538</v>
      </c>
      <c r="H2239" s="162">
        <v>174.23699999999999</v>
      </c>
      <c r="I2239" s="163"/>
      <c r="L2239" s="159"/>
      <c r="M2239" s="164"/>
      <c r="T2239" s="165"/>
      <c r="AT2239" s="160" t="s">
        <v>330</v>
      </c>
      <c r="AU2239" s="160" t="s">
        <v>79</v>
      </c>
      <c r="AV2239" s="13" t="s">
        <v>79</v>
      </c>
      <c r="AW2239" s="13" t="s">
        <v>31</v>
      </c>
      <c r="AX2239" s="13" t="s">
        <v>69</v>
      </c>
      <c r="AY2239" s="160" t="s">
        <v>181</v>
      </c>
    </row>
    <row r="2240" spans="2:65" s="13" customFormat="1" ht="11.25" x14ac:dyDescent="0.2">
      <c r="B2240" s="159"/>
      <c r="D2240" s="138" t="s">
        <v>330</v>
      </c>
      <c r="E2240" s="160" t="s">
        <v>19</v>
      </c>
      <c r="F2240" s="161" t="s">
        <v>3539</v>
      </c>
      <c r="H2240" s="162">
        <v>250.4145</v>
      </c>
      <c r="I2240" s="163"/>
      <c r="L2240" s="159"/>
      <c r="M2240" s="164"/>
      <c r="T2240" s="165"/>
      <c r="AT2240" s="160" t="s">
        <v>330</v>
      </c>
      <c r="AU2240" s="160" t="s">
        <v>79</v>
      </c>
      <c r="AV2240" s="13" t="s">
        <v>79</v>
      </c>
      <c r="AW2240" s="13" t="s">
        <v>31</v>
      </c>
      <c r="AX2240" s="13" t="s">
        <v>69</v>
      </c>
      <c r="AY2240" s="160" t="s">
        <v>181</v>
      </c>
    </row>
    <row r="2241" spans="2:65" s="13" customFormat="1" ht="11.25" x14ac:dyDescent="0.2">
      <c r="B2241" s="159"/>
      <c r="D2241" s="138" t="s">
        <v>330</v>
      </c>
      <c r="E2241" s="160" t="s">
        <v>19</v>
      </c>
      <c r="F2241" s="161" t="s">
        <v>3540</v>
      </c>
      <c r="H2241" s="162">
        <v>103.971</v>
      </c>
      <c r="I2241" s="163"/>
      <c r="L2241" s="159"/>
      <c r="M2241" s="164"/>
      <c r="T2241" s="165"/>
      <c r="AT2241" s="160" t="s">
        <v>330</v>
      </c>
      <c r="AU2241" s="160" t="s">
        <v>79</v>
      </c>
      <c r="AV2241" s="13" t="s">
        <v>79</v>
      </c>
      <c r="AW2241" s="13" t="s">
        <v>31</v>
      </c>
      <c r="AX2241" s="13" t="s">
        <v>69</v>
      </c>
      <c r="AY2241" s="160" t="s">
        <v>181</v>
      </c>
    </row>
    <row r="2242" spans="2:65" s="14" customFormat="1" ht="11.25" x14ac:dyDescent="0.2">
      <c r="B2242" s="166"/>
      <c r="D2242" s="138" t="s">
        <v>330</v>
      </c>
      <c r="E2242" s="167" t="s">
        <v>19</v>
      </c>
      <c r="F2242" s="168" t="s">
        <v>333</v>
      </c>
      <c r="H2242" s="169">
        <v>528.62249999999995</v>
      </c>
      <c r="I2242" s="170"/>
      <c r="L2242" s="166"/>
      <c r="M2242" s="171"/>
      <c r="T2242" s="172"/>
      <c r="AT2242" s="167" t="s">
        <v>330</v>
      </c>
      <c r="AU2242" s="167" t="s">
        <v>79</v>
      </c>
      <c r="AV2242" s="14" t="s">
        <v>187</v>
      </c>
      <c r="AW2242" s="14" t="s">
        <v>31</v>
      </c>
      <c r="AX2242" s="14" t="s">
        <v>77</v>
      </c>
      <c r="AY2242" s="167" t="s">
        <v>181</v>
      </c>
    </row>
    <row r="2243" spans="2:65" s="1" customFormat="1" ht="16.5" customHeight="1" x14ac:dyDescent="0.2">
      <c r="B2243" s="32"/>
      <c r="C2243" s="125" t="s">
        <v>1473</v>
      </c>
      <c r="D2243" s="125" t="s">
        <v>182</v>
      </c>
      <c r="E2243" s="126" t="s">
        <v>3541</v>
      </c>
      <c r="F2243" s="127" t="s">
        <v>3542</v>
      </c>
      <c r="G2243" s="128" t="s">
        <v>510</v>
      </c>
      <c r="H2243" s="129">
        <v>43.595999999999997</v>
      </c>
      <c r="I2243" s="130"/>
      <c r="J2243" s="131">
        <f>ROUND(I2243*H2243,2)</f>
        <v>0</v>
      </c>
      <c r="K2243" s="127" t="s">
        <v>186</v>
      </c>
      <c r="L2243" s="32"/>
      <c r="M2243" s="132" t="s">
        <v>19</v>
      </c>
      <c r="N2243" s="133" t="s">
        <v>40</v>
      </c>
      <c r="P2243" s="134">
        <f>O2243*H2243</f>
        <v>0</v>
      </c>
      <c r="Q2243" s="134">
        <v>0</v>
      </c>
      <c r="R2243" s="134">
        <f>Q2243*H2243</f>
        <v>0</v>
      </c>
      <c r="S2243" s="134">
        <v>0</v>
      </c>
      <c r="T2243" s="135">
        <f>S2243*H2243</f>
        <v>0</v>
      </c>
      <c r="AR2243" s="136" t="s">
        <v>209</v>
      </c>
      <c r="AT2243" s="136" t="s">
        <v>182</v>
      </c>
      <c r="AU2243" s="136" t="s">
        <v>79</v>
      </c>
      <c r="AY2243" s="17" t="s">
        <v>181</v>
      </c>
      <c r="BE2243" s="137">
        <f>IF(N2243="základní",J2243,0)</f>
        <v>0</v>
      </c>
      <c r="BF2243" s="137">
        <f>IF(N2243="snížená",J2243,0)</f>
        <v>0</v>
      </c>
      <c r="BG2243" s="137">
        <f>IF(N2243="zákl. přenesená",J2243,0)</f>
        <v>0</v>
      </c>
      <c r="BH2243" s="137">
        <f>IF(N2243="sníž. přenesená",J2243,0)</f>
        <v>0</v>
      </c>
      <c r="BI2243" s="137">
        <f>IF(N2243="nulová",J2243,0)</f>
        <v>0</v>
      </c>
      <c r="BJ2243" s="17" t="s">
        <v>77</v>
      </c>
      <c r="BK2243" s="137">
        <f>ROUND(I2243*H2243,2)</f>
        <v>0</v>
      </c>
      <c r="BL2243" s="17" t="s">
        <v>209</v>
      </c>
      <c r="BM2243" s="136" t="s">
        <v>3543</v>
      </c>
    </row>
    <row r="2244" spans="2:65" s="1" customFormat="1" ht="29.25" x14ac:dyDescent="0.2">
      <c r="B2244" s="32"/>
      <c r="D2244" s="138" t="s">
        <v>214</v>
      </c>
      <c r="F2244" s="139" t="s">
        <v>3544</v>
      </c>
      <c r="I2244" s="140"/>
      <c r="L2244" s="32"/>
      <c r="M2244" s="141"/>
      <c r="T2244" s="53"/>
      <c r="AT2244" s="17" t="s">
        <v>214</v>
      </c>
      <c r="AU2244" s="17" t="s">
        <v>79</v>
      </c>
    </row>
    <row r="2245" spans="2:65" s="12" customFormat="1" ht="11.25" x14ac:dyDescent="0.2">
      <c r="B2245" s="153"/>
      <c r="D2245" s="138" t="s">
        <v>330</v>
      </c>
      <c r="E2245" s="154" t="s">
        <v>19</v>
      </c>
      <c r="F2245" s="155" t="s">
        <v>3545</v>
      </c>
      <c r="H2245" s="154" t="s">
        <v>19</v>
      </c>
      <c r="I2245" s="156"/>
      <c r="L2245" s="153"/>
      <c r="M2245" s="157"/>
      <c r="T2245" s="158"/>
      <c r="AT2245" s="154" t="s">
        <v>330</v>
      </c>
      <c r="AU2245" s="154" t="s">
        <v>79</v>
      </c>
      <c r="AV2245" s="12" t="s">
        <v>77</v>
      </c>
      <c r="AW2245" s="12" t="s">
        <v>31</v>
      </c>
      <c r="AX2245" s="12" t="s">
        <v>69</v>
      </c>
      <c r="AY2245" s="154" t="s">
        <v>181</v>
      </c>
    </row>
    <row r="2246" spans="2:65" s="13" customFormat="1" ht="11.25" x14ac:dyDescent="0.2">
      <c r="B2246" s="159"/>
      <c r="D2246" s="138" t="s">
        <v>330</v>
      </c>
      <c r="E2246" s="160" t="s">
        <v>19</v>
      </c>
      <c r="F2246" s="161" t="s">
        <v>3546</v>
      </c>
      <c r="H2246" s="162">
        <v>43.595999999999997</v>
      </c>
      <c r="I2246" s="163"/>
      <c r="L2246" s="159"/>
      <c r="M2246" s="164"/>
      <c r="T2246" s="165"/>
      <c r="AT2246" s="160" t="s">
        <v>330</v>
      </c>
      <c r="AU2246" s="160" t="s">
        <v>79</v>
      </c>
      <c r="AV2246" s="13" t="s">
        <v>79</v>
      </c>
      <c r="AW2246" s="13" t="s">
        <v>31</v>
      </c>
      <c r="AX2246" s="13" t="s">
        <v>69</v>
      </c>
      <c r="AY2246" s="160" t="s">
        <v>181</v>
      </c>
    </row>
    <row r="2247" spans="2:65" s="14" customFormat="1" ht="11.25" x14ac:dyDescent="0.2">
      <c r="B2247" s="166"/>
      <c r="D2247" s="138" t="s">
        <v>330</v>
      </c>
      <c r="E2247" s="167" t="s">
        <v>19</v>
      </c>
      <c r="F2247" s="168" t="s">
        <v>333</v>
      </c>
      <c r="H2247" s="169">
        <v>43.595999999999997</v>
      </c>
      <c r="I2247" s="170"/>
      <c r="L2247" s="166"/>
      <c r="M2247" s="171"/>
      <c r="T2247" s="172"/>
      <c r="AT2247" s="167" t="s">
        <v>330</v>
      </c>
      <c r="AU2247" s="167" t="s">
        <v>79</v>
      </c>
      <c r="AV2247" s="14" t="s">
        <v>187</v>
      </c>
      <c r="AW2247" s="14" t="s">
        <v>31</v>
      </c>
      <c r="AX2247" s="14" t="s">
        <v>77</v>
      </c>
      <c r="AY2247" s="167" t="s">
        <v>181</v>
      </c>
    </row>
    <row r="2248" spans="2:65" s="1" customFormat="1" ht="21.75" customHeight="1" x14ac:dyDescent="0.2">
      <c r="B2248" s="32"/>
      <c r="C2248" s="125" t="s">
        <v>3547</v>
      </c>
      <c r="D2248" s="125" t="s">
        <v>182</v>
      </c>
      <c r="E2248" s="126" t="s">
        <v>3548</v>
      </c>
      <c r="F2248" s="127" t="s">
        <v>3549</v>
      </c>
      <c r="G2248" s="128" t="s">
        <v>510</v>
      </c>
      <c r="H2248" s="129">
        <v>76.56</v>
      </c>
      <c r="I2248" s="130"/>
      <c r="J2248" s="131">
        <f>ROUND(I2248*H2248,2)</f>
        <v>0</v>
      </c>
      <c r="K2248" s="127" t="s">
        <v>186</v>
      </c>
      <c r="L2248" s="32"/>
      <c r="M2248" s="132" t="s">
        <v>19</v>
      </c>
      <c r="N2248" s="133" t="s">
        <v>40</v>
      </c>
      <c r="P2248" s="134">
        <f>O2248*H2248</f>
        <v>0</v>
      </c>
      <c r="Q2248" s="134">
        <v>0</v>
      </c>
      <c r="R2248" s="134">
        <f>Q2248*H2248</f>
        <v>0</v>
      </c>
      <c r="S2248" s="134">
        <v>0</v>
      </c>
      <c r="T2248" s="135">
        <f>S2248*H2248</f>
        <v>0</v>
      </c>
      <c r="AR2248" s="136" t="s">
        <v>209</v>
      </c>
      <c r="AT2248" s="136" t="s">
        <v>182</v>
      </c>
      <c r="AU2248" s="136" t="s">
        <v>79</v>
      </c>
      <c r="AY2248" s="17" t="s">
        <v>181</v>
      </c>
      <c r="BE2248" s="137">
        <f>IF(N2248="základní",J2248,0)</f>
        <v>0</v>
      </c>
      <c r="BF2248" s="137">
        <f>IF(N2248="snížená",J2248,0)</f>
        <v>0</v>
      </c>
      <c r="BG2248" s="137">
        <f>IF(N2248="zákl. přenesená",J2248,0)</f>
        <v>0</v>
      </c>
      <c r="BH2248" s="137">
        <f>IF(N2248="sníž. přenesená",J2248,0)</f>
        <v>0</v>
      </c>
      <c r="BI2248" s="137">
        <f>IF(N2248="nulová",J2248,0)</f>
        <v>0</v>
      </c>
      <c r="BJ2248" s="17" t="s">
        <v>77</v>
      </c>
      <c r="BK2248" s="137">
        <f>ROUND(I2248*H2248,2)</f>
        <v>0</v>
      </c>
      <c r="BL2248" s="17" t="s">
        <v>209</v>
      </c>
      <c r="BM2248" s="136" t="s">
        <v>3550</v>
      </c>
    </row>
    <row r="2249" spans="2:65" s="1" customFormat="1" ht="39" x14ac:dyDescent="0.2">
      <c r="B2249" s="32"/>
      <c r="D2249" s="138" t="s">
        <v>214</v>
      </c>
      <c r="F2249" s="139" t="s">
        <v>3551</v>
      </c>
      <c r="I2249" s="140"/>
      <c r="L2249" s="32"/>
      <c r="M2249" s="141"/>
      <c r="T2249" s="53"/>
      <c r="AT2249" s="17" t="s">
        <v>214</v>
      </c>
      <c r="AU2249" s="17" t="s">
        <v>79</v>
      </c>
    </row>
    <row r="2250" spans="2:65" s="13" customFormat="1" ht="11.25" x14ac:dyDescent="0.2">
      <c r="B2250" s="159"/>
      <c r="D2250" s="138" t="s">
        <v>330</v>
      </c>
      <c r="E2250" s="160" t="s">
        <v>19</v>
      </c>
      <c r="F2250" s="161" t="s">
        <v>3552</v>
      </c>
      <c r="H2250" s="162">
        <v>76.56</v>
      </c>
      <c r="I2250" s="163"/>
      <c r="L2250" s="159"/>
      <c r="M2250" s="164"/>
      <c r="T2250" s="165"/>
      <c r="AT2250" s="160" t="s">
        <v>330</v>
      </c>
      <c r="AU2250" s="160" t="s">
        <v>79</v>
      </c>
      <c r="AV2250" s="13" t="s">
        <v>79</v>
      </c>
      <c r="AW2250" s="13" t="s">
        <v>31</v>
      </c>
      <c r="AX2250" s="13" t="s">
        <v>69</v>
      </c>
      <c r="AY2250" s="160" t="s">
        <v>181</v>
      </c>
    </row>
    <row r="2251" spans="2:65" s="14" customFormat="1" ht="11.25" x14ac:dyDescent="0.2">
      <c r="B2251" s="166"/>
      <c r="D2251" s="138" t="s">
        <v>330</v>
      </c>
      <c r="E2251" s="167" t="s">
        <v>19</v>
      </c>
      <c r="F2251" s="168" t="s">
        <v>333</v>
      </c>
      <c r="H2251" s="169">
        <v>76.56</v>
      </c>
      <c r="I2251" s="170"/>
      <c r="L2251" s="166"/>
      <c r="M2251" s="171"/>
      <c r="T2251" s="172"/>
      <c r="AT2251" s="167" t="s">
        <v>330</v>
      </c>
      <c r="AU2251" s="167" t="s">
        <v>79</v>
      </c>
      <c r="AV2251" s="14" t="s">
        <v>187</v>
      </c>
      <c r="AW2251" s="14" t="s">
        <v>31</v>
      </c>
      <c r="AX2251" s="14" t="s">
        <v>77</v>
      </c>
      <c r="AY2251" s="167" t="s">
        <v>181</v>
      </c>
    </row>
    <row r="2252" spans="2:65" s="1" customFormat="1" ht="16.5" customHeight="1" x14ac:dyDescent="0.2">
      <c r="B2252" s="32"/>
      <c r="C2252" s="125" t="s">
        <v>1479</v>
      </c>
      <c r="D2252" s="125" t="s">
        <v>182</v>
      </c>
      <c r="E2252" s="126" t="s">
        <v>3553</v>
      </c>
      <c r="F2252" s="127" t="s">
        <v>3554</v>
      </c>
      <c r="G2252" s="128" t="s">
        <v>2805</v>
      </c>
      <c r="H2252" s="186"/>
      <c r="I2252" s="130"/>
      <c r="J2252" s="131">
        <f>ROUND(I2252*H2252,2)</f>
        <v>0</v>
      </c>
      <c r="K2252" s="127" t="s">
        <v>327</v>
      </c>
      <c r="L2252" s="32"/>
      <c r="M2252" s="132" t="s">
        <v>19</v>
      </c>
      <c r="N2252" s="133" t="s">
        <v>40</v>
      </c>
      <c r="P2252" s="134">
        <f>O2252*H2252</f>
        <v>0</v>
      </c>
      <c r="Q2252" s="134">
        <v>0</v>
      </c>
      <c r="R2252" s="134">
        <f>Q2252*H2252</f>
        <v>0</v>
      </c>
      <c r="S2252" s="134">
        <v>0</v>
      </c>
      <c r="T2252" s="135">
        <f>S2252*H2252</f>
        <v>0</v>
      </c>
      <c r="AR2252" s="136" t="s">
        <v>209</v>
      </c>
      <c r="AT2252" s="136" t="s">
        <v>182</v>
      </c>
      <c r="AU2252" s="136" t="s">
        <v>79</v>
      </c>
      <c r="AY2252" s="17" t="s">
        <v>181</v>
      </c>
      <c r="BE2252" s="137">
        <f>IF(N2252="základní",J2252,0)</f>
        <v>0</v>
      </c>
      <c r="BF2252" s="137">
        <f>IF(N2252="snížená",J2252,0)</f>
        <v>0</v>
      </c>
      <c r="BG2252" s="137">
        <f>IF(N2252="zákl. přenesená",J2252,0)</f>
        <v>0</v>
      </c>
      <c r="BH2252" s="137">
        <f>IF(N2252="sníž. přenesená",J2252,0)</f>
        <v>0</v>
      </c>
      <c r="BI2252" s="137">
        <f>IF(N2252="nulová",J2252,0)</f>
        <v>0</v>
      </c>
      <c r="BJ2252" s="17" t="s">
        <v>77</v>
      </c>
      <c r="BK2252" s="137">
        <f>ROUND(I2252*H2252,2)</f>
        <v>0</v>
      </c>
      <c r="BL2252" s="17" t="s">
        <v>209</v>
      </c>
      <c r="BM2252" s="136" t="s">
        <v>3555</v>
      </c>
    </row>
    <row r="2253" spans="2:65" s="1" customFormat="1" ht="11.25" x14ac:dyDescent="0.2">
      <c r="B2253" s="32"/>
      <c r="D2253" s="151" t="s">
        <v>328</v>
      </c>
      <c r="F2253" s="152" t="s">
        <v>3556</v>
      </c>
      <c r="I2253" s="140"/>
      <c r="L2253" s="32"/>
      <c r="M2253" s="141"/>
      <c r="T2253" s="53"/>
      <c r="AT2253" s="17" t="s">
        <v>328</v>
      </c>
      <c r="AU2253" s="17" t="s">
        <v>79</v>
      </c>
    </row>
    <row r="2254" spans="2:65" s="1" customFormat="1" ht="29.25" x14ac:dyDescent="0.2">
      <c r="B2254" s="32"/>
      <c r="D2254" s="138" t="s">
        <v>214</v>
      </c>
      <c r="F2254" s="139" t="s">
        <v>3557</v>
      </c>
      <c r="I2254" s="140"/>
      <c r="L2254" s="32"/>
      <c r="M2254" s="141"/>
      <c r="T2254" s="53"/>
      <c r="AT2254" s="17" t="s">
        <v>214</v>
      </c>
      <c r="AU2254" s="17" t="s">
        <v>79</v>
      </c>
    </row>
    <row r="2255" spans="2:65" s="1" customFormat="1" ht="16.5" customHeight="1" x14ac:dyDescent="0.2">
      <c r="B2255" s="32"/>
      <c r="C2255" s="125" t="s">
        <v>3558</v>
      </c>
      <c r="D2255" s="125" t="s">
        <v>182</v>
      </c>
      <c r="E2255" s="126" t="s">
        <v>3559</v>
      </c>
      <c r="F2255" s="127" t="s">
        <v>3560</v>
      </c>
      <c r="G2255" s="128" t="s">
        <v>1053</v>
      </c>
      <c r="H2255" s="129">
        <v>30</v>
      </c>
      <c r="I2255" s="130"/>
      <c r="J2255" s="131">
        <f>ROUND(I2255*H2255,2)</f>
        <v>0</v>
      </c>
      <c r="K2255" s="127" t="s">
        <v>327</v>
      </c>
      <c r="L2255" s="32"/>
      <c r="M2255" s="132" t="s">
        <v>19</v>
      </c>
      <c r="N2255" s="133" t="s">
        <v>40</v>
      </c>
      <c r="P2255" s="134">
        <f>O2255*H2255</f>
        <v>0</v>
      </c>
      <c r="Q2255" s="134">
        <v>0</v>
      </c>
      <c r="R2255" s="134">
        <f>Q2255*H2255</f>
        <v>0</v>
      </c>
      <c r="S2255" s="134">
        <v>0</v>
      </c>
      <c r="T2255" s="135">
        <f>S2255*H2255</f>
        <v>0</v>
      </c>
      <c r="AR2255" s="136" t="s">
        <v>209</v>
      </c>
      <c r="AT2255" s="136" t="s">
        <v>182</v>
      </c>
      <c r="AU2255" s="136" t="s">
        <v>79</v>
      </c>
      <c r="AY2255" s="17" t="s">
        <v>181</v>
      </c>
      <c r="BE2255" s="137">
        <f>IF(N2255="základní",J2255,0)</f>
        <v>0</v>
      </c>
      <c r="BF2255" s="137">
        <f>IF(N2255="snížená",J2255,0)</f>
        <v>0</v>
      </c>
      <c r="BG2255" s="137">
        <f>IF(N2255="zákl. přenesená",J2255,0)</f>
        <v>0</v>
      </c>
      <c r="BH2255" s="137">
        <f>IF(N2255="sníž. přenesená",J2255,0)</f>
        <v>0</v>
      </c>
      <c r="BI2255" s="137">
        <f>IF(N2255="nulová",J2255,0)</f>
        <v>0</v>
      </c>
      <c r="BJ2255" s="17" t="s">
        <v>77</v>
      </c>
      <c r="BK2255" s="137">
        <f>ROUND(I2255*H2255,2)</f>
        <v>0</v>
      </c>
      <c r="BL2255" s="17" t="s">
        <v>209</v>
      </c>
      <c r="BM2255" s="136" t="s">
        <v>3561</v>
      </c>
    </row>
    <row r="2256" spans="2:65" s="1" customFormat="1" ht="11.25" x14ac:dyDescent="0.2">
      <c r="B2256" s="32"/>
      <c r="D2256" s="151" t="s">
        <v>328</v>
      </c>
      <c r="F2256" s="152" t="s">
        <v>3562</v>
      </c>
      <c r="I2256" s="140"/>
      <c r="L2256" s="32"/>
      <c r="M2256" s="141"/>
      <c r="T2256" s="53"/>
      <c r="AT2256" s="17" t="s">
        <v>328</v>
      </c>
      <c r="AU2256" s="17" t="s">
        <v>79</v>
      </c>
    </row>
    <row r="2257" spans="2:65" s="1" customFormat="1" ht="19.5" x14ac:dyDescent="0.2">
      <c r="B2257" s="32"/>
      <c r="D2257" s="138" t="s">
        <v>214</v>
      </c>
      <c r="F2257" s="139" t="s">
        <v>3247</v>
      </c>
      <c r="I2257" s="140"/>
      <c r="L2257" s="32"/>
      <c r="M2257" s="141"/>
      <c r="T2257" s="53"/>
      <c r="AT2257" s="17" t="s">
        <v>214</v>
      </c>
      <c r="AU2257" s="17" t="s">
        <v>79</v>
      </c>
    </row>
    <row r="2258" spans="2:65" s="13" customFormat="1" ht="11.25" x14ac:dyDescent="0.2">
      <c r="B2258" s="159"/>
      <c r="D2258" s="138" t="s">
        <v>330</v>
      </c>
      <c r="E2258" s="160" t="s">
        <v>19</v>
      </c>
      <c r="F2258" s="161" t="s">
        <v>3563</v>
      </c>
      <c r="H2258" s="162">
        <v>30</v>
      </c>
      <c r="I2258" s="163"/>
      <c r="L2258" s="159"/>
      <c r="M2258" s="164"/>
      <c r="T2258" s="165"/>
      <c r="AT2258" s="160" t="s">
        <v>330</v>
      </c>
      <c r="AU2258" s="160" t="s">
        <v>79</v>
      </c>
      <c r="AV2258" s="13" t="s">
        <v>79</v>
      </c>
      <c r="AW2258" s="13" t="s">
        <v>31</v>
      </c>
      <c r="AX2258" s="13" t="s">
        <v>69</v>
      </c>
      <c r="AY2258" s="160" t="s">
        <v>181</v>
      </c>
    </row>
    <row r="2259" spans="2:65" s="14" customFormat="1" ht="11.25" x14ac:dyDescent="0.2">
      <c r="B2259" s="166"/>
      <c r="D2259" s="138" t="s">
        <v>330</v>
      </c>
      <c r="E2259" s="167" t="s">
        <v>19</v>
      </c>
      <c r="F2259" s="168" t="s">
        <v>333</v>
      </c>
      <c r="H2259" s="169">
        <v>30</v>
      </c>
      <c r="I2259" s="170"/>
      <c r="L2259" s="166"/>
      <c r="M2259" s="171"/>
      <c r="T2259" s="172"/>
      <c r="AT2259" s="167" t="s">
        <v>330</v>
      </c>
      <c r="AU2259" s="167" t="s">
        <v>79</v>
      </c>
      <c r="AV2259" s="14" t="s">
        <v>187</v>
      </c>
      <c r="AW2259" s="14" t="s">
        <v>31</v>
      </c>
      <c r="AX2259" s="14" t="s">
        <v>77</v>
      </c>
      <c r="AY2259" s="167" t="s">
        <v>181</v>
      </c>
    </row>
    <row r="2260" spans="2:65" s="10" customFormat="1" ht="22.9" customHeight="1" x14ac:dyDescent="0.2">
      <c r="B2260" s="115"/>
      <c r="D2260" s="116" t="s">
        <v>68</v>
      </c>
      <c r="E2260" s="149" t="s">
        <v>1529</v>
      </c>
      <c r="F2260" s="149" t="s">
        <v>3564</v>
      </c>
      <c r="I2260" s="118"/>
      <c r="J2260" s="150">
        <f>BK2260</f>
        <v>0</v>
      </c>
      <c r="L2260" s="115"/>
      <c r="M2260" s="120"/>
      <c r="P2260" s="121">
        <f>SUM(P2261:P2328)</f>
        <v>0</v>
      </c>
      <c r="R2260" s="121">
        <f>SUM(R2261:R2328)</f>
        <v>0</v>
      </c>
      <c r="T2260" s="122">
        <f>SUM(T2261:T2328)</f>
        <v>0</v>
      </c>
      <c r="AR2260" s="116" t="s">
        <v>79</v>
      </c>
      <c r="AT2260" s="123" t="s">
        <v>68</v>
      </c>
      <c r="AU2260" s="123" t="s">
        <v>77</v>
      </c>
      <c r="AY2260" s="116" t="s">
        <v>181</v>
      </c>
      <c r="BK2260" s="124">
        <f>SUM(BK2261:BK2328)</f>
        <v>0</v>
      </c>
    </row>
    <row r="2261" spans="2:65" s="1" customFormat="1" ht="24.2" customHeight="1" x14ac:dyDescent="0.2">
      <c r="B2261" s="32"/>
      <c r="C2261" s="125" t="s">
        <v>1482</v>
      </c>
      <c r="D2261" s="125" t="s">
        <v>182</v>
      </c>
      <c r="E2261" s="126" t="s">
        <v>3565</v>
      </c>
      <c r="F2261" s="127" t="s">
        <v>3566</v>
      </c>
      <c r="G2261" s="128" t="s">
        <v>636</v>
      </c>
      <c r="H2261" s="129">
        <v>135</v>
      </c>
      <c r="I2261" s="130"/>
      <c r="J2261" s="131">
        <f>ROUND(I2261*H2261,2)</f>
        <v>0</v>
      </c>
      <c r="K2261" s="127" t="s">
        <v>186</v>
      </c>
      <c r="L2261" s="32"/>
      <c r="M2261" s="132" t="s">
        <v>19</v>
      </c>
      <c r="N2261" s="133" t="s">
        <v>40</v>
      </c>
      <c r="P2261" s="134">
        <f>O2261*H2261</f>
        <v>0</v>
      </c>
      <c r="Q2261" s="134">
        <v>0</v>
      </c>
      <c r="R2261" s="134">
        <f>Q2261*H2261</f>
        <v>0</v>
      </c>
      <c r="S2261" s="134">
        <v>0</v>
      </c>
      <c r="T2261" s="135">
        <f>S2261*H2261</f>
        <v>0</v>
      </c>
      <c r="AR2261" s="136" t="s">
        <v>209</v>
      </c>
      <c r="AT2261" s="136" t="s">
        <v>182</v>
      </c>
      <c r="AU2261" s="136" t="s">
        <v>79</v>
      </c>
      <c r="AY2261" s="17" t="s">
        <v>181</v>
      </c>
      <c r="BE2261" s="137">
        <f>IF(N2261="základní",J2261,0)</f>
        <v>0</v>
      </c>
      <c r="BF2261" s="137">
        <f>IF(N2261="snížená",J2261,0)</f>
        <v>0</v>
      </c>
      <c r="BG2261" s="137">
        <f>IF(N2261="zákl. přenesená",J2261,0)</f>
        <v>0</v>
      </c>
      <c r="BH2261" s="137">
        <f>IF(N2261="sníž. přenesená",J2261,0)</f>
        <v>0</v>
      </c>
      <c r="BI2261" s="137">
        <f>IF(N2261="nulová",J2261,0)</f>
        <v>0</v>
      </c>
      <c r="BJ2261" s="17" t="s">
        <v>77</v>
      </c>
      <c r="BK2261" s="137">
        <f>ROUND(I2261*H2261,2)</f>
        <v>0</v>
      </c>
      <c r="BL2261" s="17" t="s">
        <v>209</v>
      </c>
      <c r="BM2261" s="136" t="s">
        <v>3567</v>
      </c>
    </row>
    <row r="2262" spans="2:65" s="1" customFormat="1" ht="39" x14ac:dyDescent="0.2">
      <c r="B2262" s="32"/>
      <c r="D2262" s="138" t="s">
        <v>214</v>
      </c>
      <c r="F2262" s="139" t="s">
        <v>3568</v>
      </c>
      <c r="I2262" s="140"/>
      <c r="L2262" s="32"/>
      <c r="M2262" s="141"/>
      <c r="T2262" s="53"/>
      <c r="AT2262" s="17" t="s">
        <v>214</v>
      </c>
      <c r="AU2262" s="17" t="s">
        <v>79</v>
      </c>
    </row>
    <row r="2263" spans="2:65" s="12" customFormat="1" ht="11.25" x14ac:dyDescent="0.2">
      <c r="B2263" s="153"/>
      <c r="D2263" s="138" t="s">
        <v>330</v>
      </c>
      <c r="E2263" s="154" t="s">
        <v>19</v>
      </c>
      <c r="F2263" s="155" t="s">
        <v>3569</v>
      </c>
      <c r="H2263" s="154" t="s">
        <v>19</v>
      </c>
      <c r="I2263" s="156"/>
      <c r="L2263" s="153"/>
      <c r="M2263" s="157"/>
      <c r="T2263" s="158"/>
      <c r="AT2263" s="154" t="s">
        <v>330</v>
      </c>
      <c r="AU2263" s="154" t="s">
        <v>79</v>
      </c>
      <c r="AV2263" s="12" t="s">
        <v>77</v>
      </c>
      <c r="AW2263" s="12" t="s">
        <v>31</v>
      </c>
      <c r="AX2263" s="12" t="s">
        <v>69</v>
      </c>
      <c r="AY2263" s="154" t="s">
        <v>181</v>
      </c>
    </row>
    <row r="2264" spans="2:65" s="13" customFormat="1" ht="11.25" x14ac:dyDescent="0.2">
      <c r="B2264" s="159"/>
      <c r="D2264" s="138" t="s">
        <v>330</v>
      </c>
      <c r="E2264" s="160" t="s">
        <v>19</v>
      </c>
      <c r="F2264" s="161" t="s">
        <v>3570</v>
      </c>
      <c r="H2264" s="162">
        <v>135</v>
      </c>
      <c r="I2264" s="163"/>
      <c r="L2264" s="159"/>
      <c r="M2264" s="164"/>
      <c r="T2264" s="165"/>
      <c r="AT2264" s="160" t="s">
        <v>330</v>
      </c>
      <c r="AU2264" s="160" t="s">
        <v>79</v>
      </c>
      <c r="AV2264" s="13" t="s">
        <v>79</v>
      </c>
      <c r="AW2264" s="13" t="s">
        <v>31</v>
      </c>
      <c r="AX2264" s="13" t="s">
        <v>69</v>
      </c>
      <c r="AY2264" s="160" t="s">
        <v>181</v>
      </c>
    </row>
    <row r="2265" spans="2:65" s="14" customFormat="1" ht="11.25" x14ac:dyDescent="0.2">
      <c r="B2265" s="166"/>
      <c r="D2265" s="138" t="s">
        <v>330</v>
      </c>
      <c r="E2265" s="167" t="s">
        <v>19</v>
      </c>
      <c r="F2265" s="168" t="s">
        <v>333</v>
      </c>
      <c r="H2265" s="169">
        <v>135</v>
      </c>
      <c r="I2265" s="170"/>
      <c r="L2265" s="166"/>
      <c r="M2265" s="171"/>
      <c r="T2265" s="172"/>
      <c r="AT2265" s="167" t="s">
        <v>330</v>
      </c>
      <c r="AU2265" s="167" t="s">
        <v>79</v>
      </c>
      <c r="AV2265" s="14" t="s">
        <v>187</v>
      </c>
      <c r="AW2265" s="14" t="s">
        <v>31</v>
      </c>
      <c r="AX2265" s="14" t="s">
        <v>77</v>
      </c>
      <c r="AY2265" s="167" t="s">
        <v>181</v>
      </c>
    </row>
    <row r="2266" spans="2:65" s="1" customFormat="1" ht="21.75" customHeight="1" x14ac:dyDescent="0.2">
      <c r="B2266" s="32"/>
      <c r="C2266" s="125" t="s">
        <v>3571</v>
      </c>
      <c r="D2266" s="125" t="s">
        <v>182</v>
      </c>
      <c r="E2266" s="126" t="s">
        <v>3572</v>
      </c>
      <c r="F2266" s="127" t="s">
        <v>3573</v>
      </c>
      <c r="G2266" s="128" t="s">
        <v>636</v>
      </c>
      <c r="H2266" s="129">
        <v>15.5</v>
      </c>
      <c r="I2266" s="130"/>
      <c r="J2266" s="131">
        <f>ROUND(I2266*H2266,2)</f>
        <v>0</v>
      </c>
      <c r="K2266" s="127" t="s">
        <v>186</v>
      </c>
      <c r="L2266" s="32"/>
      <c r="M2266" s="132" t="s">
        <v>19</v>
      </c>
      <c r="N2266" s="133" t="s">
        <v>40</v>
      </c>
      <c r="P2266" s="134">
        <f>O2266*H2266</f>
        <v>0</v>
      </c>
      <c r="Q2266" s="134">
        <v>0</v>
      </c>
      <c r="R2266" s="134">
        <f>Q2266*H2266</f>
        <v>0</v>
      </c>
      <c r="S2266" s="134">
        <v>0</v>
      </c>
      <c r="T2266" s="135">
        <f>S2266*H2266</f>
        <v>0</v>
      </c>
      <c r="AR2266" s="136" t="s">
        <v>209</v>
      </c>
      <c r="AT2266" s="136" t="s">
        <v>182</v>
      </c>
      <c r="AU2266" s="136" t="s">
        <v>79</v>
      </c>
      <c r="AY2266" s="17" t="s">
        <v>181</v>
      </c>
      <c r="BE2266" s="137">
        <f>IF(N2266="základní",J2266,0)</f>
        <v>0</v>
      </c>
      <c r="BF2266" s="137">
        <f>IF(N2266="snížená",J2266,0)</f>
        <v>0</v>
      </c>
      <c r="BG2266" s="137">
        <f>IF(N2266="zákl. přenesená",J2266,0)</f>
        <v>0</v>
      </c>
      <c r="BH2266" s="137">
        <f>IF(N2266="sníž. přenesená",J2266,0)</f>
        <v>0</v>
      </c>
      <c r="BI2266" s="137">
        <f>IF(N2266="nulová",J2266,0)</f>
        <v>0</v>
      </c>
      <c r="BJ2266" s="17" t="s">
        <v>77</v>
      </c>
      <c r="BK2266" s="137">
        <f>ROUND(I2266*H2266,2)</f>
        <v>0</v>
      </c>
      <c r="BL2266" s="17" t="s">
        <v>209</v>
      </c>
      <c r="BM2266" s="136" t="s">
        <v>3574</v>
      </c>
    </row>
    <row r="2267" spans="2:65" s="1" customFormat="1" ht="87.75" x14ac:dyDescent="0.2">
      <c r="B2267" s="32"/>
      <c r="D2267" s="138" t="s">
        <v>214</v>
      </c>
      <c r="F2267" s="139" t="s">
        <v>3575</v>
      </c>
      <c r="I2267" s="140"/>
      <c r="L2267" s="32"/>
      <c r="M2267" s="141"/>
      <c r="T2267" s="53"/>
      <c r="AT2267" s="17" t="s">
        <v>214</v>
      </c>
      <c r="AU2267" s="17" t="s">
        <v>79</v>
      </c>
    </row>
    <row r="2268" spans="2:65" s="13" customFormat="1" ht="11.25" x14ac:dyDescent="0.2">
      <c r="B2268" s="159"/>
      <c r="D2268" s="138" t="s">
        <v>330</v>
      </c>
      <c r="E2268" s="160" t="s">
        <v>19</v>
      </c>
      <c r="F2268" s="161" t="s">
        <v>3576</v>
      </c>
      <c r="H2268" s="162">
        <v>15.5</v>
      </c>
      <c r="I2268" s="163"/>
      <c r="L2268" s="159"/>
      <c r="M2268" s="164"/>
      <c r="T2268" s="165"/>
      <c r="AT2268" s="160" t="s">
        <v>330</v>
      </c>
      <c r="AU2268" s="160" t="s">
        <v>79</v>
      </c>
      <c r="AV2268" s="13" t="s">
        <v>79</v>
      </c>
      <c r="AW2268" s="13" t="s">
        <v>31</v>
      </c>
      <c r="AX2268" s="13" t="s">
        <v>69</v>
      </c>
      <c r="AY2268" s="160" t="s">
        <v>181</v>
      </c>
    </row>
    <row r="2269" spans="2:65" s="14" customFormat="1" ht="11.25" x14ac:dyDescent="0.2">
      <c r="B2269" s="166"/>
      <c r="D2269" s="138" t="s">
        <v>330</v>
      </c>
      <c r="E2269" s="167" t="s">
        <v>19</v>
      </c>
      <c r="F2269" s="168" t="s">
        <v>333</v>
      </c>
      <c r="H2269" s="169">
        <v>15.5</v>
      </c>
      <c r="I2269" s="170"/>
      <c r="L2269" s="166"/>
      <c r="M2269" s="171"/>
      <c r="T2269" s="172"/>
      <c r="AT2269" s="167" t="s">
        <v>330</v>
      </c>
      <c r="AU2269" s="167" t="s">
        <v>79</v>
      </c>
      <c r="AV2269" s="14" t="s">
        <v>187</v>
      </c>
      <c r="AW2269" s="14" t="s">
        <v>31</v>
      </c>
      <c r="AX2269" s="14" t="s">
        <v>77</v>
      </c>
      <c r="AY2269" s="167" t="s">
        <v>181</v>
      </c>
    </row>
    <row r="2270" spans="2:65" s="1" customFormat="1" ht="24.2" customHeight="1" x14ac:dyDescent="0.2">
      <c r="B2270" s="32"/>
      <c r="C2270" s="125" t="s">
        <v>1488</v>
      </c>
      <c r="D2270" s="125" t="s">
        <v>182</v>
      </c>
      <c r="E2270" s="126" t="s">
        <v>3577</v>
      </c>
      <c r="F2270" s="127" t="s">
        <v>3578</v>
      </c>
      <c r="G2270" s="128" t="s">
        <v>636</v>
      </c>
      <c r="H2270" s="129">
        <v>38</v>
      </c>
      <c r="I2270" s="130"/>
      <c r="J2270" s="131">
        <f>ROUND(I2270*H2270,2)</f>
        <v>0</v>
      </c>
      <c r="K2270" s="127" t="s">
        <v>186</v>
      </c>
      <c r="L2270" s="32"/>
      <c r="M2270" s="132" t="s">
        <v>19</v>
      </c>
      <c r="N2270" s="133" t="s">
        <v>40</v>
      </c>
      <c r="P2270" s="134">
        <f>O2270*H2270</f>
        <v>0</v>
      </c>
      <c r="Q2270" s="134">
        <v>0</v>
      </c>
      <c r="R2270" s="134">
        <f>Q2270*H2270</f>
        <v>0</v>
      </c>
      <c r="S2270" s="134">
        <v>0</v>
      </c>
      <c r="T2270" s="135">
        <f>S2270*H2270</f>
        <v>0</v>
      </c>
      <c r="AR2270" s="136" t="s">
        <v>209</v>
      </c>
      <c r="AT2270" s="136" t="s">
        <v>182</v>
      </c>
      <c r="AU2270" s="136" t="s">
        <v>79</v>
      </c>
      <c r="AY2270" s="17" t="s">
        <v>181</v>
      </c>
      <c r="BE2270" s="137">
        <f>IF(N2270="základní",J2270,0)</f>
        <v>0</v>
      </c>
      <c r="BF2270" s="137">
        <f>IF(N2270="snížená",J2270,0)</f>
        <v>0</v>
      </c>
      <c r="BG2270" s="137">
        <f>IF(N2270="zákl. přenesená",J2270,0)</f>
        <v>0</v>
      </c>
      <c r="BH2270" s="137">
        <f>IF(N2270="sníž. přenesená",J2270,0)</f>
        <v>0</v>
      </c>
      <c r="BI2270" s="137">
        <f>IF(N2270="nulová",J2270,0)</f>
        <v>0</v>
      </c>
      <c r="BJ2270" s="17" t="s">
        <v>77</v>
      </c>
      <c r="BK2270" s="137">
        <f>ROUND(I2270*H2270,2)</f>
        <v>0</v>
      </c>
      <c r="BL2270" s="17" t="s">
        <v>209</v>
      </c>
      <c r="BM2270" s="136" t="s">
        <v>3579</v>
      </c>
    </row>
    <row r="2271" spans="2:65" s="1" customFormat="1" ht="97.5" x14ac:dyDescent="0.2">
      <c r="B2271" s="32"/>
      <c r="D2271" s="138" t="s">
        <v>214</v>
      </c>
      <c r="F2271" s="139" t="s">
        <v>3580</v>
      </c>
      <c r="I2271" s="140"/>
      <c r="L2271" s="32"/>
      <c r="M2271" s="141"/>
      <c r="T2271" s="53"/>
      <c r="AT2271" s="17" t="s">
        <v>214</v>
      </c>
      <c r="AU2271" s="17" t="s">
        <v>79</v>
      </c>
    </row>
    <row r="2272" spans="2:65" s="13" customFormat="1" ht="11.25" x14ac:dyDescent="0.2">
      <c r="B2272" s="159"/>
      <c r="D2272" s="138" t="s">
        <v>330</v>
      </c>
      <c r="E2272" s="160" t="s">
        <v>19</v>
      </c>
      <c r="F2272" s="161" t="s">
        <v>3581</v>
      </c>
      <c r="H2272" s="162">
        <v>38</v>
      </c>
      <c r="I2272" s="163"/>
      <c r="L2272" s="159"/>
      <c r="M2272" s="164"/>
      <c r="T2272" s="165"/>
      <c r="AT2272" s="160" t="s">
        <v>330</v>
      </c>
      <c r="AU2272" s="160" t="s">
        <v>79</v>
      </c>
      <c r="AV2272" s="13" t="s">
        <v>79</v>
      </c>
      <c r="AW2272" s="13" t="s">
        <v>31</v>
      </c>
      <c r="AX2272" s="13" t="s">
        <v>69</v>
      </c>
      <c r="AY2272" s="160" t="s">
        <v>181</v>
      </c>
    </row>
    <row r="2273" spans="2:65" s="14" customFormat="1" ht="11.25" x14ac:dyDescent="0.2">
      <c r="B2273" s="166"/>
      <c r="D2273" s="138" t="s">
        <v>330</v>
      </c>
      <c r="E2273" s="167" t="s">
        <v>19</v>
      </c>
      <c r="F2273" s="168" t="s">
        <v>333</v>
      </c>
      <c r="H2273" s="169">
        <v>38</v>
      </c>
      <c r="I2273" s="170"/>
      <c r="L2273" s="166"/>
      <c r="M2273" s="171"/>
      <c r="T2273" s="172"/>
      <c r="AT2273" s="167" t="s">
        <v>330</v>
      </c>
      <c r="AU2273" s="167" t="s">
        <v>79</v>
      </c>
      <c r="AV2273" s="14" t="s">
        <v>187</v>
      </c>
      <c r="AW2273" s="14" t="s">
        <v>31</v>
      </c>
      <c r="AX2273" s="14" t="s">
        <v>77</v>
      </c>
      <c r="AY2273" s="167" t="s">
        <v>181</v>
      </c>
    </row>
    <row r="2274" spans="2:65" s="1" customFormat="1" ht="24.2" customHeight="1" x14ac:dyDescent="0.2">
      <c r="B2274" s="32"/>
      <c r="C2274" s="125" t="s">
        <v>3582</v>
      </c>
      <c r="D2274" s="125" t="s">
        <v>182</v>
      </c>
      <c r="E2274" s="126" t="s">
        <v>3583</v>
      </c>
      <c r="F2274" s="127" t="s">
        <v>3584</v>
      </c>
      <c r="G2274" s="128" t="s">
        <v>636</v>
      </c>
      <c r="H2274" s="129">
        <v>1</v>
      </c>
      <c r="I2274" s="130"/>
      <c r="J2274" s="131">
        <f>ROUND(I2274*H2274,2)</f>
        <v>0</v>
      </c>
      <c r="K2274" s="127" t="s">
        <v>186</v>
      </c>
      <c r="L2274" s="32"/>
      <c r="M2274" s="132" t="s">
        <v>19</v>
      </c>
      <c r="N2274" s="133" t="s">
        <v>40</v>
      </c>
      <c r="P2274" s="134">
        <f>O2274*H2274</f>
        <v>0</v>
      </c>
      <c r="Q2274" s="134">
        <v>0</v>
      </c>
      <c r="R2274" s="134">
        <f>Q2274*H2274</f>
        <v>0</v>
      </c>
      <c r="S2274" s="134">
        <v>0</v>
      </c>
      <c r="T2274" s="135">
        <f>S2274*H2274</f>
        <v>0</v>
      </c>
      <c r="AR2274" s="136" t="s">
        <v>209</v>
      </c>
      <c r="AT2274" s="136" t="s">
        <v>182</v>
      </c>
      <c r="AU2274" s="136" t="s">
        <v>79</v>
      </c>
      <c r="AY2274" s="17" t="s">
        <v>181</v>
      </c>
      <c r="BE2274" s="137">
        <f>IF(N2274="základní",J2274,0)</f>
        <v>0</v>
      </c>
      <c r="BF2274" s="137">
        <f>IF(N2274="snížená",J2274,0)</f>
        <v>0</v>
      </c>
      <c r="BG2274" s="137">
        <f>IF(N2274="zákl. přenesená",J2274,0)</f>
        <v>0</v>
      </c>
      <c r="BH2274" s="137">
        <f>IF(N2274="sníž. přenesená",J2274,0)</f>
        <v>0</v>
      </c>
      <c r="BI2274" s="137">
        <f>IF(N2274="nulová",J2274,0)</f>
        <v>0</v>
      </c>
      <c r="BJ2274" s="17" t="s">
        <v>77</v>
      </c>
      <c r="BK2274" s="137">
        <f>ROUND(I2274*H2274,2)</f>
        <v>0</v>
      </c>
      <c r="BL2274" s="17" t="s">
        <v>209</v>
      </c>
      <c r="BM2274" s="136" t="s">
        <v>3585</v>
      </c>
    </row>
    <row r="2275" spans="2:65" s="1" customFormat="1" ht="87.75" x14ac:dyDescent="0.2">
      <c r="B2275" s="32"/>
      <c r="D2275" s="138" t="s">
        <v>214</v>
      </c>
      <c r="F2275" s="139" t="s">
        <v>3586</v>
      </c>
      <c r="I2275" s="140"/>
      <c r="L2275" s="32"/>
      <c r="M2275" s="141"/>
      <c r="T2275" s="53"/>
      <c r="AT2275" s="17" t="s">
        <v>214</v>
      </c>
      <c r="AU2275" s="17" t="s">
        <v>79</v>
      </c>
    </row>
    <row r="2276" spans="2:65" s="13" customFormat="1" ht="11.25" x14ac:dyDescent="0.2">
      <c r="B2276" s="159"/>
      <c r="D2276" s="138" t="s">
        <v>330</v>
      </c>
      <c r="E2276" s="160" t="s">
        <v>19</v>
      </c>
      <c r="F2276" s="161" t="s">
        <v>3587</v>
      </c>
      <c r="H2276" s="162">
        <v>1</v>
      </c>
      <c r="I2276" s="163"/>
      <c r="L2276" s="159"/>
      <c r="M2276" s="164"/>
      <c r="T2276" s="165"/>
      <c r="AT2276" s="160" t="s">
        <v>330</v>
      </c>
      <c r="AU2276" s="160" t="s">
        <v>79</v>
      </c>
      <c r="AV2276" s="13" t="s">
        <v>79</v>
      </c>
      <c r="AW2276" s="13" t="s">
        <v>31</v>
      </c>
      <c r="AX2276" s="13" t="s">
        <v>69</v>
      </c>
      <c r="AY2276" s="160" t="s">
        <v>181</v>
      </c>
    </row>
    <row r="2277" spans="2:65" s="14" customFormat="1" ht="11.25" x14ac:dyDescent="0.2">
      <c r="B2277" s="166"/>
      <c r="D2277" s="138" t="s">
        <v>330</v>
      </c>
      <c r="E2277" s="167" t="s">
        <v>19</v>
      </c>
      <c r="F2277" s="168" t="s">
        <v>333</v>
      </c>
      <c r="H2277" s="169">
        <v>1</v>
      </c>
      <c r="I2277" s="170"/>
      <c r="L2277" s="166"/>
      <c r="M2277" s="171"/>
      <c r="T2277" s="172"/>
      <c r="AT2277" s="167" t="s">
        <v>330</v>
      </c>
      <c r="AU2277" s="167" t="s">
        <v>79</v>
      </c>
      <c r="AV2277" s="14" t="s">
        <v>187</v>
      </c>
      <c r="AW2277" s="14" t="s">
        <v>31</v>
      </c>
      <c r="AX2277" s="14" t="s">
        <v>77</v>
      </c>
      <c r="AY2277" s="167" t="s">
        <v>181</v>
      </c>
    </row>
    <row r="2278" spans="2:65" s="1" customFormat="1" ht="24.2" customHeight="1" x14ac:dyDescent="0.2">
      <c r="B2278" s="32"/>
      <c r="C2278" s="125" t="s">
        <v>1491</v>
      </c>
      <c r="D2278" s="125" t="s">
        <v>182</v>
      </c>
      <c r="E2278" s="126" t="s">
        <v>3588</v>
      </c>
      <c r="F2278" s="127" t="s">
        <v>3589</v>
      </c>
      <c r="G2278" s="128" t="s">
        <v>636</v>
      </c>
      <c r="H2278" s="129">
        <v>3.5</v>
      </c>
      <c r="I2278" s="130"/>
      <c r="J2278" s="131">
        <f>ROUND(I2278*H2278,2)</f>
        <v>0</v>
      </c>
      <c r="K2278" s="127" t="s">
        <v>186</v>
      </c>
      <c r="L2278" s="32"/>
      <c r="M2278" s="132" t="s">
        <v>19</v>
      </c>
      <c r="N2278" s="133" t="s">
        <v>40</v>
      </c>
      <c r="P2278" s="134">
        <f>O2278*H2278</f>
        <v>0</v>
      </c>
      <c r="Q2278" s="134">
        <v>0</v>
      </c>
      <c r="R2278" s="134">
        <f>Q2278*H2278</f>
        <v>0</v>
      </c>
      <c r="S2278" s="134">
        <v>0</v>
      </c>
      <c r="T2278" s="135">
        <f>S2278*H2278</f>
        <v>0</v>
      </c>
      <c r="AR2278" s="136" t="s">
        <v>209</v>
      </c>
      <c r="AT2278" s="136" t="s">
        <v>182</v>
      </c>
      <c r="AU2278" s="136" t="s">
        <v>79</v>
      </c>
      <c r="AY2278" s="17" t="s">
        <v>181</v>
      </c>
      <c r="BE2278" s="137">
        <f>IF(N2278="základní",J2278,0)</f>
        <v>0</v>
      </c>
      <c r="BF2278" s="137">
        <f>IF(N2278="snížená",J2278,0)</f>
        <v>0</v>
      </c>
      <c r="BG2278" s="137">
        <f>IF(N2278="zákl. přenesená",J2278,0)</f>
        <v>0</v>
      </c>
      <c r="BH2278" s="137">
        <f>IF(N2278="sníž. přenesená",J2278,0)</f>
        <v>0</v>
      </c>
      <c r="BI2278" s="137">
        <f>IF(N2278="nulová",J2278,0)</f>
        <v>0</v>
      </c>
      <c r="BJ2278" s="17" t="s">
        <v>77</v>
      </c>
      <c r="BK2278" s="137">
        <f>ROUND(I2278*H2278,2)</f>
        <v>0</v>
      </c>
      <c r="BL2278" s="17" t="s">
        <v>209</v>
      </c>
      <c r="BM2278" s="136" t="s">
        <v>3590</v>
      </c>
    </row>
    <row r="2279" spans="2:65" s="1" customFormat="1" ht="97.5" x14ac:dyDescent="0.2">
      <c r="B2279" s="32"/>
      <c r="D2279" s="138" t="s">
        <v>214</v>
      </c>
      <c r="F2279" s="139" t="s">
        <v>3591</v>
      </c>
      <c r="I2279" s="140"/>
      <c r="L2279" s="32"/>
      <c r="M2279" s="141"/>
      <c r="T2279" s="53"/>
      <c r="AT2279" s="17" t="s">
        <v>214</v>
      </c>
      <c r="AU2279" s="17" t="s">
        <v>79</v>
      </c>
    </row>
    <row r="2280" spans="2:65" s="13" customFormat="1" ht="11.25" x14ac:dyDescent="0.2">
      <c r="B2280" s="159"/>
      <c r="D2280" s="138" t="s">
        <v>330</v>
      </c>
      <c r="E2280" s="160" t="s">
        <v>19</v>
      </c>
      <c r="F2280" s="161" t="s">
        <v>3592</v>
      </c>
      <c r="H2280" s="162">
        <v>3.5</v>
      </c>
      <c r="I2280" s="163"/>
      <c r="L2280" s="159"/>
      <c r="M2280" s="164"/>
      <c r="T2280" s="165"/>
      <c r="AT2280" s="160" t="s">
        <v>330</v>
      </c>
      <c r="AU2280" s="160" t="s">
        <v>79</v>
      </c>
      <c r="AV2280" s="13" t="s">
        <v>79</v>
      </c>
      <c r="AW2280" s="13" t="s">
        <v>31</v>
      </c>
      <c r="AX2280" s="13" t="s">
        <v>69</v>
      </c>
      <c r="AY2280" s="160" t="s">
        <v>181</v>
      </c>
    </row>
    <row r="2281" spans="2:65" s="14" customFormat="1" ht="11.25" x14ac:dyDescent="0.2">
      <c r="B2281" s="166"/>
      <c r="D2281" s="138" t="s">
        <v>330</v>
      </c>
      <c r="E2281" s="167" t="s">
        <v>19</v>
      </c>
      <c r="F2281" s="168" t="s">
        <v>333</v>
      </c>
      <c r="H2281" s="169">
        <v>3.5</v>
      </c>
      <c r="I2281" s="170"/>
      <c r="L2281" s="166"/>
      <c r="M2281" s="171"/>
      <c r="T2281" s="172"/>
      <c r="AT2281" s="167" t="s">
        <v>330</v>
      </c>
      <c r="AU2281" s="167" t="s">
        <v>79</v>
      </c>
      <c r="AV2281" s="14" t="s">
        <v>187</v>
      </c>
      <c r="AW2281" s="14" t="s">
        <v>31</v>
      </c>
      <c r="AX2281" s="14" t="s">
        <v>77</v>
      </c>
      <c r="AY2281" s="167" t="s">
        <v>181</v>
      </c>
    </row>
    <row r="2282" spans="2:65" s="1" customFormat="1" ht="24.2" customHeight="1" x14ac:dyDescent="0.2">
      <c r="B2282" s="32"/>
      <c r="C2282" s="125" t="s">
        <v>3593</v>
      </c>
      <c r="D2282" s="125" t="s">
        <v>182</v>
      </c>
      <c r="E2282" s="126" t="s">
        <v>3594</v>
      </c>
      <c r="F2282" s="127" t="s">
        <v>3595</v>
      </c>
      <c r="G2282" s="128" t="s">
        <v>636</v>
      </c>
      <c r="H2282" s="129">
        <v>3.5</v>
      </c>
      <c r="I2282" s="130"/>
      <c r="J2282" s="131">
        <f>ROUND(I2282*H2282,2)</f>
        <v>0</v>
      </c>
      <c r="K2282" s="127" t="s">
        <v>186</v>
      </c>
      <c r="L2282" s="32"/>
      <c r="M2282" s="132" t="s">
        <v>19</v>
      </c>
      <c r="N2282" s="133" t="s">
        <v>40</v>
      </c>
      <c r="P2282" s="134">
        <f>O2282*H2282</f>
        <v>0</v>
      </c>
      <c r="Q2282" s="134">
        <v>0</v>
      </c>
      <c r="R2282" s="134">
        <f>Q2282*H2282</f>
        <v>0</v>
      </c>
      <c r="S2282" s="134">
        <v>0</v>
      </c>
      <c r="T2282" s="135">
        <f>S2282*H2282</f>
        <v>0</v>
      </c>
      <c r="AR2282" s="136" t="s">
        <v>209</v>
      </c>
      <c r="AT2282" s="136" t="s">
        <v>182</v>
      </c>
      <c r="AU2282" s="136" t="s">
        <v>79</v>
      </c>
      <c r="AY2282" s="17" t="s">
        <v>181</v>
      </c>
      <c r="BE2282" s="137">
        <f>IF(N2282="základní",J2282,0)</f>
        <v>0</v>
      </c>
      <c r="BF2282" s="137">
        <f>IF(N2282="snížená",J2282,0)</f>
        <v>0</v>
      </c>
      <c r="BG2282" s="137">
        <f>IF(N2282="zákl. přenesená",J2282,0)</f>
        <v>0</v>
      </c>
      <c r="BH2282" s="137">
        <f>IF(N2282="sníž. přenesená",J2282,0)</f>
        <v>0</v>
      </c>
      <c r="BI2282" s="137">
        <f>IF(N2282="nulová",J2282,0)</f>
        <v>0</v>
      </c>
      <c r="BJ2282" s="17" t="s">
        <v>77</v>
      </c>
      <c r="BK2282" s="137">
        <f>ROUND(I2282*H2282,2)</f>
        <v>0</v>
      </c>
      <c r="BL2282" s="17" t="s">
        <v>209</v>
      </c>
      <c r="BM2282" s="136" t="s">
        <v>3596</v>
      </c>
    </row>
    <row r="2283" spans="2:65" s="1" customFormat="1" ht="87.75" x14ac:dyDescent="0.2">
      <c r="B2283" s="32"/>
      <c r="D2283" s="138" t="s">
        <v>214</v>
      </c>
      <c r="F2283" s="139" t="s">
        <v>3597</v>
      </c>
      <c r="I2283" s="140"/>
      <c r="L2283" s="32"/>
      <c r="M2283" s="141"/>
      <c r="T2283" s="53"/>
      <c r="AT2283" s="17" t="s">
        <v>214</v>
      </c>
      <c r="AU2283" s="17" t="s">
        <v>79</v>
      </c>
    </row>
    <row r="2284" spans="2:65" s="13" customFormat="1" ht="11.25" x14ac:dyDescent="0.2">
      <c r="B2284" s="159"/>
      <c r="D2284" s="138" t="s">
        <v>330</v>
      </c>
      <c r="E2284" s="160" t="s">
        <v>19</v>
      </c>
      <c r="F2284" s="161" t="s">
        <v>3592</v>
      </c>
      <c r="H2284" s="162">
        <v>3.5</v>
      </c>
      <c r="I2284" s="163"/>
      <c r="L2284" s="159"/>
      <c r="M2284" s="164"/>
      <c r="T2284" s="165"/>
      <c r="AT2284" s="160" t="s">
        <v>330</v>
      </c>
      <c r="AU2284" s="160" t="s">
        <v>79</v>
      </c>
      <c r="AV2284" s="13" t="s">
        <v>79</v>
      </c>
      <c r="AW2284" s="13" t="s">
        <v>31</v>
      </c>
      <c r="AX2284" s="13" t="s">
        <v>69</v>
      </c>
      <c r="AY2284" s="160" t="s">
        <v>181</v>
      </c>
    </row>
    <row r="2285" spans="2:65" s="14" customFormat="1" ht="11.25" x14ac:dyDescent="0.2">
      <c r="B2285" s="166"/>
      <c r="D2285" s="138" t="s">
        <v>330</v>
      </c>
      <c r="E2285" s="167" t="s">
        <v>19</v>
      </c>
      <c r="F2285" s="168" t="s">
        <v>333</v>
      </c>
      <c r="H2285" s="169">
        <v>3.5</v>
      </c>
      <c r="I2285" s="170"/>
      <c r="L2285" s="166"/>
      <c r="M2285" s="171"/>
      <c r="T2285" s="172"/>
      <c r="AT2285" s="167" t="s">
        <v>330</v>
      </c>
      <c r="AU2285" s="167" t="s">
        <v>79</v>
      </c>
      <c r="AV2285" s="14" t="s">
        <v>187</v>
      </c>
      <c r="AW2285" s="14" t="s">
        <v>31</v>
      </c>
      <c r="AX2285" s="14" t="s">
        <v>77</v>
      </c>
      <c r="AY2285" s="167" t="s">
        <v>181</v>
      </c>
    </row>
    <row r="2286" spans="2:65" s="1" customFormat="1" ht="24.2" customHeight="1" x14ac:dyDescent="0.2">
      <c r="B2286" s="32"/>
      <c r="C2286" s="125" t="s">
        <v>1498</v>
      </c>
      <c r="D2286" s="125" t="s">
        <v>182</v>
      </c>
      <c r="E2286" s="126" t="s">
        <v>3598</v>
      </c>
      <c r="F2286" s="127" t="s">
        <v>3599</v>
      </c>
      <c r="G2286" s="128" t="s">
        <v>636</v>
      </c>
      <c r="H2286" s="129">
        <v>8</v>
      </c>
      <c r="I2286" s="130"/>
      <c r="J2286" s="131">
        <f>ROUND(I2286*H2286,2)</f>
        <v>0</v>
      </c>
      <c r="K2286" s="127" t="s">
        <v>186</v>
      </c>
      <c r="L2286" s="32"/>
      <c r="M2286" s="132" t="s">
        <v>19</v>
      </c>
      <c r="N2286" s="133" t="s">
        <v>40</v>
      </c>
      <c r="P2286" s="134">
        <f>O2286*H2286</f>
        <v>0</v>
      </c>
      <c r="Q2286" s="134">
        <v>0</v>
      </c>
      <c r="R2286" s="134">
        <f>Q2286*H2286</f>
        <v>0</v>
      </c>
      <c r="S2286" s="134">
        <v>0</v>
      </c>
      <c r="T2286" s="135">
        <f>S2286*H2286</f>
        <v>0</v>
      </c>
      <c r="AR2286" s="136" t="s">
        <v>209</v>
      </c>
      <c r="AT2286" s="136" t="s">
        <v>182</v>
      </c>
      <c r="AU2286" s="136" t="s">
        <v>79</v>
      </c>
      <c r="AY2286" s="17" t="s">
        <v>181</v>
      </c>
      <c r="BE2286" s="137">
        <f>IF(N2286="základní",J2286,0)</f>
        <v>0</v>
      </c>
      <c r="BF2286" s="137">
        <f>IF(N2286="snížená",J2286,0)</f>
        <v>0</v>
      </c>
      <c r="BG2286" s="137">
        <f>IF(N2286="zákl. přenesená",J2286,0)</f>
        <v>0</v>
      </c>
      <c r="BH2286" s="137">
        <f>IF(N2286="sníž. přenesená",J2286,0)</f>
        <v>0</v>
      </c>
      <c r="BI2286" s="137">
        <f>IF(N2286="nulová",J2286,0)</f>
        <v>0</v>
      </c>
      <c r="BJ2286" s="17" t="s">
        <v>77</v>
      </c>
      <c r="BK2286" s="137">
        <f>ROUND(I2286*H2286,2)</f>
        <v>0</v>
      </c>
      <c r="BL2286" s="17" t="s">
        <v>209</v>
      </c>
      <c r="BM2286" s="136" t="s">
        <v>2812</v>
      </c>
    </row>
    <row r="2287" spans="2:65" s="1" customFormat="1" ht="97.5" x14ac:dyDescent="0.2">
      <c r="B2287" s="32"/>
      <c r="D2287" s="138" t="s">
        <v>214</v>
      </c>
      <c r="F2287" s="139" t="s">
        <v>3600</v>
      </c>
      <c r="I2287" s="140"/>
      <c r="L2287" s="32"/>
      <c r="M2287" s="141"/>
      <c r="T2287" s="53"/>
      <c r="AT2287" s="17" t="s">
        <v>214</v>
      </c>
      <c r="AU2287" s="17" t="s">
        <v>79</v>
      </c>
    </row>
    <row r="2288" spans="2:65" s="13" customFormat="1" ht="11.25" x14ac:dyDescent="0.2">
      <c r="B2288" s="159"/>
      <c r="D2288" s="138" t="s">
        <v>330</v>
      </c>
      <c r="E2288" s="160" t="s">
        <v>19</v>
      </c>
      <c r="F2288" s="161" t="s">
        <v>3601</v>
      </c>
      <c r="H2288" s="162">
        <v>8</v>
      </c>
      <c r="I2288" s="163"/>
      <c r="L2288" s="159"/>
      <c r="M2288" s="164"/>
      <c r="T2288" s="165"/>
      <c r="AT2288" s="160" t="s">
        <v>330</v>
      </c>
      <c r="AU2288" s="160" t="s">
        <v>79</v>
      </c>
      <c r="AV2288" s="13" t="s">
        <v>79</v>
      </c>
      <c r="AW2288" s="13" t="s">
        <v>31</v>
      </c>
      <c r="AX2288" s="13" t="s">
        <v>69</v>
      </c>
      <c r="AY2288" s="160" t="s">
        <v>181</v>
      </c>
    </row>
    <row r="2289" spans="2:65" s="14" customFormat="1" ht="11.25" x14ac:dyDescent="0.2">
      <c r="B2289" s="166"/>
      <c r="D2289" s="138" t="s">
        <v>330</v>
      </c>
      <c r="E2289" s="167" t="s">
        <v>19</v>
      </c>
      <c r="F2289" s="168" t="s">
        <v>333</v>
      </c>
      <c r="H2289" s="169">
        <v>8</v>
      </c>
      <c r="I2289" s="170"/>
      <c r="L2289" s="166"/>
      <c r="M2289" s="171"/>
      <c r="T2289" s="172"/>
      <c r="AT2289" s="167" t="s">
        <v>330</v>
      </c>
      <c r="AU2289" s="167" t="s">
        <v>79</v>
      </c>
      <c r="AV2289" s="14" t="s">
        <v>187</v>
      </c>
      <c r="AW2289" s="14" t="s">
        <v>31</v>
      </c>
      <c r="AX2289" s="14" t="s">
        <v>77</v>
      </c>
      <c r="AY2289" s="167" t="s">
        <v>181</v>
      </c>
    </row>
    <row r="2290" spans="2:65" s="1" customFormat="1" ht="24.2" customHeight="1" x14ac:dyDescent="0.2">
      <c r="B2290" s="32"/>
      <c r="C2290" s="125" t="s">
        <v>3602</v>
      </c>
      <c r="D2290" s="125" t="s">
        <v>182</v>
      </c>
      <c r="E2290" s="126" t="s">
        <v>3603</v>
      </c>
      <c r="F2290" s="127" t="s">
        <v>3604</v>
      </c>
      <c r="G2290" s="128" t="s">
        <v>636</v>
      </c>
      <c r="H2290" s="129">
        <v>1</v>
      </c>
      <c r="I2290" s="130"/>
      <c r="J2290" s="131">
        <f>ROUND(I2290*H2290,2)</f>
        <v>0</v>
      </c>
      <c r="K2290" s="127" t="s">
        <v>186</v>
      </c>
      <c r="L2290" s="32"/>
      <c r="M2290" s="132" t="s">
        <v>19</v>
      </c>
      <c r="N2290" s="133" t="s">
        <v>40</v>
      </c>
      <c r="P2290" s="134">
        <f>O2290*H2290</f>
        <v>0</v>
      </c>
      <c r="Q2290" s="134">
        <v>0</v>
      </c>
      <c r="R2290" s="134">
        <f>Q2290*H2290</f>
        <v>0</v>
      </c>
      <c r="S2290" s="134">
        <v>0</v>
      </c>
      <c r="T2290" s="135">
        <f>S2290*H2290</f>
        <v>0</v>
      </c>
      <c r="AR2290" s="136" t="s">
        <v>209</v>
      </c>
      <c r="AT2290" s="136" t="s">
        <v>182</v>
      </c>
      <c r="AU2290" s="136" t="s">
        <v>79</v>
      </c>
      <c r="AY2290" s="17" t="s">
        <v>181</v>
      </c>
      <c r="BE2290" s="137">
        <f>IF(N2290="základní",J2290,0)</f>
        <v>0</v>
      </c>
      <c r="BF2290" s="137">
        <f>IF(N2290="snížená",J2290,0)</f>
        <v>0</v>
      </c>
      <c r="BG2290" s="137">
        <f>IF(N2290="zákl. přenesená",J2290,0)</f>
        <v>0</v>
      </c>
      <c r="BH2290" s="137">
        <f>IF(N2290="sníž. přenesená",J2290,0)</f>
        <v>0</v>
      </c>
      <c r="BI2290" s="137">
        <f>IF(N2290="nulová",J2290,0)</f>
        <v>0</v>
      </c>
      <c r="BJ2290" s="17" t="s">
        <v>77</v>
      </c>
      <c r="BK2290" s="137">
        <f>ROUND(I2290*H2290,2)</f>
        <v>0</v>
      </c>
      <c r="BL2290" s="17" t="s">
        <v>209</v>
      </c>
      <c r="BM2290" s="136" t="s">
        <v>3249</v>
      </c>
    </row>
    <row r="2291" spans="2:65" s="1" customFormat="1" ht="87.75" x14ac:dyDescent="0.2">
      <c r="B2291" s="32"/>
      <c r="D2291" s="138" t="s">
        <v>214</v>
      </c>
      <c r="F2291" s="139" t="s">
        <v>3605</v>
      </c>
      <c r="I2291" s="140"/>
      <c r="L2291" s="32"/>
      <c r="M2291" s="141"/>
      <c r="T2291" s="53"/>
      <c r="AT2291" s="17" t="s">
        <v>214</v>
      </c>
      <c r="AU2291" s="17" t="s">
        <v>79</v>
      </c>
    </row>
    <row r="2292" spans="2:65" s="13" customFormat="1" ht="11.25" x14ac:dyDescent="0.2">
      <c r="B2292" s="159"/>
      <c r="D2292" s="138" t="s">
        <v>330</v>
      </c>
      <c r="E2292" s="160" t="s">
        <v>19</v>
      </c>
      <c r="F2292" s="161" t="s">
        <v>3587</v>
      </c>
      <c r="H2292" s="162">
        <v>1</v>
      </c>
      <c r="I2292" s="163"/>
      <c r="L2292" s="159"/>
      <c r="M2292" s="164"/>
      <c r="T2292" s="165"/>
      <c r="AT2292" s="160" t="s">
        <v>330</v>
      </c>
      <c r="AU2292" s="160" t="s">
        <v>79</v>
      </c>
      <c r="AV2292" s="13" t="s">
        <v>79</v>
      </c>
      <c r="AW2292" s="13" t="s">
        <v>31</v>
      </c>
      <c r="AX2292" s="13" t="s">
        <v>69</v>
      </c>
      <c r="AY2292" s="160" t="s">
        <v>181</v>
      </c>
    </row>
    <row r="2293" spans="2:65" s="14" customFormat="1" ht="11.25" x14ac:dyDescent="0.2">
      <c r="B2293" s="166"/>
      <c r="D2293" s="138" t="s">
        <v>330</v>
      </c>
      <c r="E2293" s="167" t="s">
        <v>19</v>
      </c>
      <c r="F2293" s="168" t="s">
        <v>333</v>
      </c>
      <c r="H2293" s="169">
        <v>1</v>
      </c>
      <c r="I2293" s="170"/>
      <c r="L2293" s="166"/>
      <c r="M2293" s="171"/>
      <c r="T2293" s="172"/>
      <c r="AT2293" s="167" t="s">
        <v>330</v>
      </c>
      <c r="AU2293" s="167" t="s">
        <v>79</v>
      </c>
      <c r="AV2293" s="14" t="s">
        <v>187</v>
      </c>
      <c r="AW2293" s="14" t="s">
        <v>31</v>
      </c>
      <c r="AX2293" s="14" t="s">
        <v>77</v>
      </c>
      <c r="AY2293" s="167" t="s">
        <v>181</v>
      </c>
    </row>
    <row r="2294" spans="2:65" s="1" customFormat="1" ht="21.75" customHeight="1" x14ac:dyDescent="0.2">
      <c r="B2294" s="32"/>
      <c r="C2294" s="125" t="s">
        <v>1505</v>
      </c>
      <c r="D2294" s="125" t="s">
        <v>182</v>
      </c>
      <c r="E2294" s="126" t="s">
        <v>3606</v>
      </c>
      <c r="F2294" s="127" t="s">
        <v>3607</v>
      </c>
      <c r="G2294" s="128" t="s">
        <v>636</v>
      </c>
      <c r="H2294" s="129">
        <v>65</v>
      </c>
      <c r="I2294" s="130"/>
      <c r="J2294" s="131">
        <f>ROUND(I2294*H2294,2)</f>
        <v>0</v>
      </c>
      <c r="K2294" s="127" t="s">
        <v>186</v>
      </c>
      <c r="L2294" s="32"/>
      <c r="M2294" s="132" t="s">
        <v>19</v>
      </c>
      <c r="N2294" s="133" t="s">
        <v>40</v>
      </c>
      <c r="P2294" s="134">
        <f>O2294*H2294</f>
        <v>0</v>
      </c>
      <c r="Q2294" s="134">
        <v>0</v>
      </c>
      <c r="R2294" s="134">
        <f>Q2294*H2294</f>
        <v>0</v>
      </c>
      <c r="S2294" s="134">
        <v>0</v>
      </c>
      <c r="T2294" s="135">
        <f>S2294*H2294</f>
        <v>0</v>
      </c>
      <c r="AR2294" s="136" t="s">
        <v>209</v>
      </c>
      <c r="AT2294" s="136" t="s">
        <v>182</v>
      </c>
      <c r="AU2294" s="136" t="s">
        <v>79</v>
      </c>
      <c r="AY2294" s="17" t="s">
        <v>181</v>
      </c>
      <c r="BE2294" s="137">
        <f>IF(N2294="základní",J2294,0)</f>
        <v>0</v>
      </c>
      <c r="BF2294" s="137">
        <f>IF(N2294="snížená",J2294,0)</f>
        <v>0</v>
      </c>
      <c r="BG2294" s="137">
        <f>IF(N2294="zákl. přenesená",J2294,0)</f>
        <v>0</v>
      </c>
      <c r="BH2294" s="137">
        <f>IF(N2294="sníž. přenesená",J2294,0)</f>
        <v>0</v>
      </c>
      <c r="BI2294" s="137">
        <f>IF(N2294="nulová",J2294,0)</f>
        <v>0</v>
      </c>
      <c r="BJ2294" s="17" t="s">
        <v>77</v>
      </c>
      <c r="BK2294" s="137">
        <f>ROUND(I2294*H2294,2)</f>
        <v>0</v>
      </c>
      <c r="BL2294" s="17" t="s">
        <v>209</v>
      </c>
      <c r="BM2294" s="136" t="s">
        <v>3608</v>
      </c>
    </row>
    <row r="2295" spans="2:65" s="1" customFormat="1" ht="87.75" x14ac:dyDescent="0.2">
      <c r="B2295" s="32"/>
      <c r="D2295" s="138" t="s">
        <v>214</v>
      </c>
      <c r="F2295" s="139" t="s">
        <v>3609</v>
      </c>
      <c r="I2295" s="140"/>
      <c r="L2295" s="32"/>
      <c r="M2295" s="141"/>
      <c r="T2295" s="53"/>
      <c r="AT2295" s="17" t="s">
        <v>214</v>
      </c>
      <c r="AU2295" s="17" t="s">
        <v>79</v>
      </c>
    </row>
    <row r="2296" spans="2:65" s="13" customFormat="1" ht="11.25" x14ac:dyDescent="0.2">
      <c r="B2296" s="159"/>
      <c r="D2296" s="138" t="s">
        <v>330</v>
      </c>
      <c r="E2296" s="160" t="s">
        <v>19</v>
      </c>
      <c r="F2296" s="161" t="s">
        <v>3610</v>
      </c>
      <c r="H2296" s="162">
        <v>65</v>
      </c>
      <c r="I2296" s="163"/>
      <c r="L2296" s="159"/>
      <c r="M2296" s="164"/>
      <c r="T2296" s="165"/>
      <c r="AT2296" s="160" t="s">
        <v>330</v>
      </c>
      <c r="AU2296" s="160" t="s">
        <v>79</v>
      </c>
      <c r="AV2296" s="13" t="s">
        <v>79</v>
      </c>
      <c r="AW2296" s="13" t="s">
        <v>31</v>
      </c>
      <c r="AX2296" s="13" t="s">
        <v>69</v>
      </c>
      <c r="AY2296" s="160" t="s">
        <v>181</v>
      </c>
    </row>
    <row r="2297" spans="2:65" s="14" customFormat="1" ht="11.25" x14ac:dyDescent="0.2">
      <c r="B2297" s="166"/>
      <c r="D2297" s="138" t="s">
        <v>330</v>
      </c>
      <c r="E2297" s="167" t="s">
        <v>19</v>
      </c>
      <c r="F2297" s="168" t="s">
        <v>333</v>
      </c>
      <c r="H2297" s="169">
        <v>65</v>
      </c>
      <c r="I2297" s="170"/>
      <c r="L2297" s="166"/>
      <c r="M2297" s="171"/>
      <c r="T2297" s="172"/>
      <c r="AT2297" s="167" t="s">
        <v>330</v>
      </c>
      <c r="AU2297" s="167" t="s">
        <v>79</v>
      </c>
      <c r="AV2297" s="14" t="s">
        <v>187</v>
      </c>
      <c r="AW2297" s="14" t="s">
        <v>31</v>
      </c>
      <c r="AX2297" s="14" t="s">
        <v>77</v>
      </c>
      <c r="AY2297" s="167" t="s">
        <v>181</v>
      </c>
    </row>
    <row r="2298" spans="2:65" s="1" customFormat="1" ht="21.75" customHeight="1" x14ac:dyDescent="0.2">
      <c r="B2298" s="32"/>
      <c r="C2298" s="125" t="s">
        <v>3611</v>
      </c>
      <c r="D2298" s="125" t="s">
        <v>182</v>
      </c>
      <c r="E2298" s="126" t="s">
        <v>3612</v>
      </c>
      <c r="F2298" s="127" t="s">
        <v>3613</v>
      </c>
      <c r="G2298" s="128" t="s">
        <v>636</v>
      </c>
      <c r="H2298" s="129">
        <v>9.35</v>
      </c>
      <c r="I2298" s="130"/>
      <c r="J2298" s="131">
        <f>ROUND(I2298*H2298,2)</f>
        <v>0</v>
      </c>
      <c r="K2298" s="127" t="s">
        <v>186</v>
      </c>
      <c r="L2298" s="32"/>
      <c r="M2298" s="132" t="s">
        <v>19</v>
      </c>
      <c r="N2298" s="133" t="s">
        <v>40</v>
      </c>
      <c r="P2298" s="134">
        <f>O2298*H2298</f>
        <v>0</v>
      </c>
      <c r="Q2298" s="134">
        <v>0</v>
      </c>
      <c r="R2298" s="134">
        <f>Q2298*H2298</f>
        <v>0</v>
      </c>
      <c r="S2298" s="134">
        <v>0</v>
      </c>
      <c r="T2298" s="135">
        <f>S2298*H2298</f>
        <v>0</v>
      </c>
      <c r="AR2298" s="136" t="s">
        <v>209</v>
      </c>
      <c r="AT2298" s="136" t="s">
        <v>182</v>
      </c>
      <c r="AU2298" s="136" t="s">
        <v>79</v>
      </c>
      <c r="AY2298" s="17" t="s">
        <v>181</v>
      </c>
      <c r="BE2298" s="137">
        <f>IF(N2298="základní",J2298,0)</f>
        <v>0</v>
      </c>
      <c r="BF2298" s="137">
        <f>IF(N2298="snížená",J2298,0)</f>
        <v>0</v>
      </c>
      <c r="BG2298" s="137">
        <f>IF(N2298="zákl. přenesená",J2298,0)</f>
        <v>0</v>
      </c>
      <c r="BH2298" s="137">
        <f>IF(N2298="sníž. přenesená",J2298,0)</f>
        <v>0</v>
      </c>
      <c r="BI2298" s="137">
        <f>IF(N2298="nulová",J2298,0)</f>
        <v>0</v>
      </c>
      <c r="BJ2298" s="17" t="s">
        <v>77</v>
      </c>
      <c r="BK2298" s="137">
        <f>ROUND(I2298*H2298,2)</f>
        <v>0</v>
      </c>
      <c r="BL2298" s="17" t="s">
        <v>209</v>
      </c>
      <c r="BM2298" s="136" t="s">
        <v>3614</v>
      </c>
    </row>
    <row r="2299" spans="2:65" s="1" customFormat="1" ht="19.5" x14ac:dyDescent="0.2">
      <c r="B2299" s="32"/>
      <c r="D2299" s="138" t="s">
        <v>214</v>
      </c>
      <c r="F2299" s="139" t="s">
        <v>3615</v>
      </c>
      <c r="I2299" s="140"/>
      <c r="L2299" s="32"/>
      <c r="M2299" s="141"/>
      <c r="T2299" s="53"/>
      <c r="AT2299" s="17" t="s">
        <v>214</v>
      </c>
      <c r="AU2299" s="17" t="s">
        <v>79</v>
      </c>
    </row>
    <row r="2300" spans="2:65" s="13" customFormat="1" ht="11.25" x14ac:dyDescent="0.2">
      <c r="B2300" s="159"/>
      <c r="D2300" s="138" t="s">
        <v>330</v>
      </c>
      <c r="E2300" s="160" t="s">
        <v>19</v>
      </c>
      <c r="F2300" s="161" t="s">
        <v>3616</v>
      </c>
      <c r="H2300" s="162">
        <v>9.35</v>
      </c>
      <c r="I2300" s="163"/>
      <c r="L2300" s="159"/>
      <c r="M2300" s="164"/>
      <c r="T2300" s="165"/>
      <c r="AT2300" s="160" t="s">
        <v>330</v>
      </c>
      <c r="AU2300" s="160" t="s">
        <v>79</v>
      </c>
      <c r="AV2300" s="13" t="s">
        <v>79</v>
      </c>
      <c r="AW2300" s="13" t="s">
        <v>31</v>
      </c>
      <c r="AX2300" s="13" t="s">
        <v>69</v>
      </c>
      <c r="AY2300" s="160" t="s">
        <v>181</v>
      </c>
    </row>
    <row r="2301" spans="2:65" s="14" customFormat="1" ht="11.25" x14ac:dyDescent="0.2">
      <c r="B2301" s="166"/>
      <c r="D2301" s="138" t="s">
        <v>330</v>
      </c>
      <c r="E2301" s="167" t="s">
        <v>19</v>
      </c>
      <c r="F2301" s="168" t="s">
        <v>333</v>
      </c>
      <c r="H2301" s="169">
        <v>9.35</v>
      </c>
      <c r="I2301" s="170"/>
      <c r="L2301" s="166"/>
      <c r="M2301" s="171"/>
      <c r="T2301" s="172"/>
      <c r="AT2301" s="167" t="s">
        <v>330</v>
      </c>
      <c r="AU2301" s="167" t="s">
        <v>79</v>
      </c>
      <c r="AV2301" s="14" t="s">
        <v>187</v>
      </c>
      <c r="AW2301" s="14" t="s">
        <v>31</v>
      </c>
      <c r="AX2301" s="14" t="s">
        <v>77</v>
      </c>
      <c r="AY2301" s="167" t="s">
        <v>181</v>
      </c>
    </row>
    <row r="2302" spans="2:65" s="1" customFormat="1" ht="24.2" customHeight="1" x14ac:dyDescent="0.2">
      <c r="B2302" s="32"/>
      <c r="C2302" s="125" t="s">
        <v>1514</v>
      </c>
      <c r="D2302" s="125" t="s">
        <v>182</v>
      </c>
      <c r="E2302" s="126" t="s">
        <v>3617</v>
      </c>
      <c r="F2302" s="127" t="s">
        <v>3618</v>
      </c>
      <c r="G2302" s="128" t="s">
        <v>636</v>
      </c>
      <c r="H2302" s="129">
        <v>21</v>
      </c>
      <c r="I2302" s="130"/>
      <c r="J2302" s="131">
        <f>ROUND(I2302*H2302,2)</f>
        <v>0</v>
      </c>
      <c r="K2302" s="127" t="s">
        <v>186</v>
      </c>
      <c r="L2302" s="32"/>
      <c r="M2302" s="132" t="s">
        <v>19</v>
      </c>
      <c r="N2302" s="133" t="s">
        <v>40</v>
      </c>
      <c r="P2302" s="134">
        <f>O2302*H2302</f>
        <v>0</v>
      </c>
      <c r="Q2302" s="134">
        <v>0</v>
      </c>
      <c r="R2302" s="134">
        <f>Q2302*H2302</f>
        <v>0</v>
      </c>
      <c r="S2302" s="134">
        <v>0</v>
      </c>
      <c r="T2302" s="135">
        <f>S2302*H2302</f>
        <v>0</v>
      </c>
      <c r="AR2302" s="136" t="s">
        <v>209</v>
      </c>
      <c r="AT2302" s="136" t="s">
        <v>182</v>
      </c>
      <c r="AU2302" s="136" t="s">
        <v>79</v>
      </c>
      <c r="AY2302" s="17" t="s">
        <v>181</v>
      </c>
      <c r="BE2302" s="137">
        <f>IF(N2302="základní",J2302,0)</f>
        <v>0</v>
      </c>
      <c r="BF2302" s="137">
        <f>IF(N2302="snížená",J2302,0)</f>
        <v>0</v>
      </c>
      <c r="BG2302" s="137">
        <f>IF(N2302="zákl. přenesená",J2302,0)</f>
        <v>0</v>
      </c>
      <c r="BH2302" s="137">
        <f>IF(N2302="sníž. přenesená",J2302,0)</f>
        <v>0</v>
      </c>
      <c r="BI2302" s="137">
        <f>IF(N2302="nulová",J2302,0)</f>
        <v>0</v>
      </c>
      <c r="BJ2302" s="17" t="s">
        <v>77</v>
      </c>
      <c r="BK2302" s="137">
        <f>ROUND(I2302*H2302,2)</f>
        <v>0</v>
      </c>
      <c r="BL2302" s="17" t="s">
        <v>209</v>
      </c>
      <c r="BM2302" s="136" t="s">
        <v>3619</v>
      </c>
    </row>
    <row r="2303" spans="2:65" s="1" customFormat="1" ht="87.75" x14ac:dyDescent="0.2">
      <c r="B2303" s="32"/>
      <c r="D2303" s="138" t="s">
        <v>214</v>
      </c>
      <c r="F2303" s="139" t="s">
        <v>3620</v>
      </c>
      <c r="I2303" s="140"/>
      <c r="L2303" s="32"/>
      <c r="M2303" s="141"/>
      <c r="T2303" s="53"/>
      <c r="AT2303" s="17" t="s">
        <v>214</v>
      </c>
      <c r="AU2303" s="17" t="s">
        <v>79</v>
      </c>
    </row>
    <row r="2304" spans="2:65" s="13" customFormat="1" ht="11.25" x14ac:dyDescent="0.2">
      <c r="B2304" s="159"/>
      <c r="D2304" s="138" t="s">
        <v>330</v>
      </c>
      <c r="E2304" s="160" t="s">
        <v>19</v>
      </c>
      <c r="F2304" s="161" t="s">
        <v>3621</v>
      </c>
      <c r="H2304" s="162">
        <v>21</v>
      </c>
      <c r="I2304" s="163"/>
      <c r="L2304" s="159"/>
      <c r="M2304" s="164"/>
      <c r="T2304" s="165"/>
      <c r="AT2304" s="160" t="s">
        <v>330</v>
      </c>
      <c r="AU2304" s="160" t="s">
        <v>79</v>
      </c>
      <c r="AV2304" s="13" t="s">
        <v>79</v>
      </c>
      <c r="AW2304" s="13" t="s">
        <v>31</v>
      </c>
      <c r="AX2304" s="13" t="s">
        <v>69</v>
      </c>
      <c r="AY2304" s="160" t="s">
        <v>181</v>
      </c>
    </row>
    <row r="2305" spans="2:65" s="14" customFormat="1" ht="11.25" x14ac:dyDescent="0.2">
      <c r="B2305" s="166"/>
      <c r="D2305" s="138" t="s">
        <v>330</v>
      </c>
      <c r="E2305" s="167" t="s">
        <v>19</v>
      </c>
      <c r="F2305" s="168" t="s">
        <v>333</v>
      </c>
      <c r="H2305" s="169">
        <v>21</v>
      </c>
      <c r="I2305" s="170"/>
      <c r="L2305" s="166"/>
      <c r="M2305" s="171"/>
      <c r="T2305" s="172"/>
      <c r="AT2305" s="167" t="s">
        <v>330</v>
      </c>
      <c r="AU2305" s="167" t="s">
        <v>79</v>
      </c>
      <c r="AV2305" s="14" t="s">
        <v>187</v>
      </c>
      <c r="AW2305" s="14" t="s">
        <v>31</v>
      </c>
      <c r="AX2305" s="14" t="s">
        <v>77</v>
      </c>
      <c r="AY2305" s="167" t="s">
        <v>181</v>
      </c>
    </row>
    <row r="2306" spans="2:65" s="1" customFormat="1" ht="21.75" customHeight="1" x14ac:dyDescent="0.2">
      <c r="B2306" s="32"/>
      <c r="C2306" s="125" t="s">
        <v>3622</v>
      </c>
      <c r="D2306" s="125" t="s">
        <v>182</v>
      </c>
      <c r="E2306" s="126" t="s">
        <v>3623</v>
      </c>
      <c r="F2306" s="127" t="s">
        <v>3624</v>
      </c>
      <c r="G2306" s="128" t="s">
        <v>636</v>
      </c>
      <c r="H2306" s="129">
        <v>3.3</v>
      </c>
      <c r="I2306" s="130"/>
      <c r="J2306" s="131">
        <f>ROUND(I2306*H2306,2)</f>
        <v>0</v>
      </c>
      <c r="K2306" s="127" t="s">
        <v>186</v>
      </c>
      <c r="L2306" s="32"/>
      <c r="M2306" s="132" t="s">
        <v>19</v>
      </c>
      <c r="N2306" s="133" t="s">
        <v>40</v>
      </c>
      <c r="P2306" s="134">
        <f>O2306*H2306</f>
        <v>0</v>
      </c>
      <c r="Q2306" s="134">
        <v>0</v>
      </c>
      <c r="R2306" s="134">
        <f>Q2306*H2306</f>
        <v>0</v>
      </c>
      <c r="S2306" s="134">
        <v>0</v>
      </c>
      <c r="T2306" s="135">
        <f>S2306*H2306</f>
        <v>0</v>
      </c>
      <c r="AR2306" s="136" t="s">
        <v>209</v>
      </c>
      <c r="AT2306" s="136" t="s">
        <v>182</v>
      </c>
      <c r="AU2306" s="136" t="s">
        <v>79</v>
      </c>
      <c r="AY2306" s="17" t="s">
        <v>181</v>
      </c>
      <c r="BE2306" s="137">
        <f>IF(N2306="základní",J2306,0)</f>
        <v>0</v>
      </c>
      <c r="BF2306" s="137">
        <f>IF(N2306="snížená",J2306,0)</f>
        <v>0</v>
      </c>
      <c r="BG2306" s="137">
        <f>IF(N2306="zákl. přenesená",J2306,0)</f>
        <v>0</v>
      </c>
      <c r="BH2306" s="137">
        <f>IF(N2306="sníž. přenesená",J2306,0)</f>
        <v>0</v>
      </c>
      <c r="BI2306" s="137">
        <f>IF(N2306="nulová",J2306,0)</f>
        <v>0</v>
      </c>
      <c r="BJ2306" s="17" t="s">
        <v>77</v>
      </c>
      <c r="BK2306" s="137">
        <f>ROUND(I2306*H2306,2)</f>
        <v>0</v>
      </c>
      <c r="BL2306" s="17" t="s">
        <v>209</v>
      </c>
      <c r="BM2306" s="136" t="s">
        <v>1265</v>
      </c>
    </row>
    <row r="2307" spans="2:65" s="1" customFormat="1" ht="19.5" x14ac:dyDescent="0.2">
      <c r="B2307" s="32"/>
      <c r="D2307" s="138" t="s">
        <v>214</v>
      </c>
      <c r="F2307" s="139" t="s">
        <v>3625</v>
      </c>
      <c r="I2307" s="140"/>
      <c r="L2307" s="32"/>
      <c r="M2307" s="141"/>
      <c r="T2307" s="53"/>
      <c r="AT2307" s="17" t="s">
        <v>214</v>
      </c>
      <c r="AU2307" s="17" t="s">
        <v>79</v>
      </c>
    </row>
    <row r="2308" spans="2:65" s="13" customFormat="1" ht="11.25" x14ac:dyDescent="0.2">
      <c r="B2308" s="159"/>
      <c r="D2308" s="138" t="s">
        <v>330</v>
      </c>
      <c r="E2308" s="160" t="s">
        <v>19</v>
      </c>
      <c r="F2308" s="161" t="s">
        <v>3626</v>
      </c>
      <c r="H2308" s="162">
        <v>3.3</v>
      </c>
      <c r="I2308" s="163"/>
      <c r="L2308" s="159"/>
      <c r="M2308" s="164"/>
      <c r="T2308" s="165"/>
      <c r="AT2308" s="160" t="s">
        <v>330</v>
      </c>
      <c r="AU2308" s="160" t="s">
        <v>79</v>
      </c>
      <c r="AV2308" s="13" t="s">
        <v>79</v>
      </c>
      <c r="AW2308" s="13" t="s">
        <v>31</v>
      </c>
      <c r="AX2308" s="13" t="s">
        <v>69</v>
      </c>
      <c r="AY2308" s="160" t="s">
        <v>181</v>
      </c>
    </row>
    <row r="2309" spans="2:65" s="14" customFormat="1" ht="11.25" x14ac:dyDescent="0.2">
      <c r="B2309" s="166"/>
      <c r="D2309" s="138" t="s">
        <v>330</v>
      </c>
      <c r="E2309" s="167" t="s">
        <v>19</v>
      </c>
      <c r="F2309" s="168" t="s">
        <v>333</v>
      </c>
      <c r="H2309" s="169">
        <v>3.3</v>
      </c>
      <c r="I2309" s="170"/>
      <c r="L2309" s="166"/>
      <c r="M2309" s="171"/>
      <c r="T2309" s="172"/>
      <c r="AT2309" s="167" t="s">
        <v>330</v>
      </c>
      <c r="AU2309" s="167" t="s">
        <v>79</v>
      </c>
      <c r="AV2309" s="14" t="s">
        <v>187</v>
      </c>
      <c r="AW2309" s="14" t="s">
        <v>31</v>
      </c>
      <c r="AX2309" s="14" t="s">
        <v>77</v>
      </c>
      <c r="AY2309" s="167" t="s">
        <v>181</v>
      </c>
    </row>
    <row r="2310" spans="2:65" s="1" customFormat="1" ht="21.75" customHeight="1" x14ac:dyDescent="0.2">
      <c r="B2310" s="32"/>
      <c r="C2310" s="125" t="s">
        <v>1522</v>
      </c>
      <c r="D2310" s="125" t="s">
        <v>182</v>
      </c>
      <c r="E2310" s="126" t="s">
        <v>3627</v>
      </c>
      <c r="F2310" s="127" t="s">
        <v>3628</v>
      </c>
      <c r="G2310" s="128" t="s">
        <v>636</v>
      </c>
      <c r="H2310" s="129">
        <v>4.4000000000000004</v>
      </c>
      <c r="I2310" s="130"/>
      <c r="J2310" s="131">
        <f>ROUND(I2310*H2310,2)</f>
        <v>0</v>
      </c>
      <c r="K2310" s="127" t="s">
        <v>186</v>
      </c>
      <c r="L2310" s="32"/>
      <c r="M2310" s="132" t="s">
        <v>19</v>
      </c>
      <c r="N2310" s="133" t="s">
        <v>40</v>
      </c>
      <c r="P2310" s="134">
        <f>O2310*H2310</f>
        <v>0</v>
      </c>
      <c r="Q2310" s="134">
        <v>0</v>
      </c>
      <c r="R2310" s="134">
        <f>Q2310*H2310</f>
        <v>0</v>
      </c>
      <c r="S2310" s="134">
        <v>0</v>
      </c>
      <c r="T2310" s="135">
        <f>S2310*H2310</f>
        <v>0</v>
      </c>
      <c r="AR2310" s="136" t="s">
        <v>209</v>
      </c>
      <c r="AT2310" s="136" t="s">
        <v>182</v>
      </c>
      <c r="AU2310" s="136" t="s">
        <v>79</v>
      </c>
      <c r="AY2310" s="17" t="s">
        <v>181</v>
      </c>
      <c r="BE2310" s="137">
        <f>IF(N2310="základní",J2310,0)</f>
        <v>0</v>
      </c>
      <c r="BF2310" s="137">
        <f>IF(N2310="snížená",J2310,0)</f>
        <v>0</v>
      </c>
      <c r="BG2310" s="137">
        <f>IF(N2310="zákl. přenesená",J2310,0)</f>
        <v>0</v>
      </c>
      <c r="BH2310" s="137">
        <f>IF(N2310="sníž. přenesená",J2310,0)</f>
        <v>0</v>
      </c>
      <c r="BI2310" s="137">
        <f>IF(N2310="nulová",J2310,0)</f>
        <v>0</v>
      </c>
      <c r="BJ2310" s="17" t="s">
        <v>77</v>
      </c>
      <c r="BK2310" s="137">
        <f>ROUND(I2310*H2310,2)</f>
        <v>0</v>
      </c>
      <c r="BL2310" s="17" t="s">
        <v>209</v>
      </c>
      <c r="BM2310" s="136" t="s">
        <v>3629</v>
      </c>
    </row>
    <row r="2311" spans="2:65" s="1" customFormat="1" ht="19.5" x14ac:dyDescent="0.2">
      <c r="B2311" s="32"/>
      <c r="D2311" s="138" t="s">
        <v>214</v>
      </c>
      <c r="F2311" s="139" t="s">
        <v>3630</v>
      </c>
      <c r="I2311" s="140"/>
      <c r="L2311" s="32"/>
      <c r="M2311" s="141"/>
      <c r="T2311" s="53"/>
      <c r="AT2311" s="17" t="s">
        <v>214</v>
      </c>
      <c r="AU2311" s="17" t="s">
        <v>79</v>
      </c>
    </row>
    <row r="2312" spans="2:65" s="13" customFormat="1" ht="11.25" x14ac:dyDescent="0.2">
      <c r="B2312" s="159"/>
      <c r="D2312" s="138" t="s">
        <v>330</v>
      </c>
      <c r="E2312" s="160" t="s">
        <v>19</v>
      </c>
      <c r="F2312" s="161" t="s">
        <v>3631</v>
      </c>
      <c r="H2312" s="162">
        <v>4.4000000000000004</v>
      </c>
      <c r="I2312" s="163"/>
      <c r="L2312" s="159"/>
      <c r="M2312" s="164"/>
      <c r="T2312" s="165"/>
      <c r="AT2312" s="160" t="s">
        <v>330</v>
      </c>
      <c r="AU2312" s="160" t="s">
        <v>79</v>
      </c>
      <c r="AV2312" s="13" t="s">
        <v>79</v>
      </c>
      <c r="AW2312" s="13" t="s">
        <v>31</v>
      </c>
      <c r="AX2312" s="13" t="s">
        <v>69</v>
      </c>
      <c r="AY2312" s="160" t="s">
        <v>181</v>
      </c>
    </row>
    <row r="2313" spans="2:65" s="14" customFormat="1" ht="11.25" x14ac:dyDescent="0.2">
      <c r="B2313" s="166"/>
      <c r="D2313" s="138" t="s">
        <v>330</v>
      </c>
      <c r="E2313" s="167" t="s">
        <v>19</v>
      </c>
      <c r="F2313" s="168" t="s">
        <v>333</v>
      </c>
      <c r="H2313" s="169">
        <v>4.4000000000000004</v>
      </c>
      <c r="I2313" s="170"/>
      <c r="L2313" s="166"/>
      <c r="M2313" s="171"/>
      <c r="T2313" s="172"/>
      <c r="AT2313" s="167" t="s">
        <v>330</v>
      </c>
      <c r="AU2313" s="167" t="s">
        <v>79</v>
      </c>
      <c r="AV2313" s="14" t="s">
        <v>187</v>
      </c>
      <c r="AW2313" s="14" t="s">
        <v>31</v>
      </c>
      <c r="AX2313" s="14" t="s">
        <v>77</v>
      </c>
      <c r="AY2313" s="167" t="s">
        <v>181</v>
      </c>
    </row>
    <row r="2314" spans="2:65" s="1" customFormat="1" ht="16.5" customHeight="1" x14ac:dyDescent="0.2">
      <c r="B2314" s="32"/>
      <c r="C2314" s="125" t="s">
        <v>3632</v>
      </c>
      <c r="D2314" s="125" t="s">
        <v>182</v>
      </c>
      <c r="E2314" s="126" t="s">
        <v>3633</v>
      </c>
      <c r="F2314" s="127" t="s">
        <v>3634</v>
      </c>
      <c r="G2314" s="128" t="s">
        <v>519</v>
      </c>
      <c r="H2314" s="129">
        <v>250</v>
      </c>
      <c r="I2314" s="130"/>
      <c r="J2314" s="131">
        <f>ROUND(I2314*H2314,2)</f>
        <v>0</v>
      </c>
      <c r="K2314" s="127" t="s">
        <v>186</v>
      </c>
      <c r="L2314" s="32"/>
      <c r="M2314" s="132" t="s">
        <v>19</v>
      </c>
      <c r="N2314" s="133" t="s">
        <v>40</v>
      </c>
      <c r="P2314" s="134">
        <f>O2314*H2314</f>
        <v>0</v>
      </c>
      <c r="Q2314" s="134">
        <v>0</v>
      </c>
      <c r="R2314" s="134">
        <f>Q2314*H2314</f>
        <v>0</v>
      </c>
      <c r="S2314" s="134">
        <v>0</v>
      </c>
      <c r="T2314" s="135">
        <f>S2314*H2314</f>
        <v>0</v>
      </c>
      <c r="AR2314" s="136" t="s">
        <v>209</v>
      </c>
      <c r="AT2314" s="136" t="s">
        <v>182</v>
      </c>
      <c r="AU2314" s="136" t="s">
        <v>79</v>
      </c>
      <c r="AY2314" s="17" t="s">
        <v>181</v>
      </c>
      <c r="BE2314" s="137">
        <f>IF(N2314="základní",J2314,0)</f>
        <v>0</v>
      </c>
      <c r="BF2314" s="137">
        <f>IF(N2314="snížená",J2314,0)</f>
        <v>0</v>
      </c>
      <c r="BG2314" s="137">
        <f>IF(N2314="zákl. přenesená",J2314,0)</f>
        <v>0</v>
      </c>
      <c r="BH2314" s="137">
        <f>IF(N2314="sníž. přenesená",J2314,0)</f>
        <v>0</v>
      </c>
      <c r="BI2314" s="137">
        <f>IF(N2314="nulová",J2314,0)</f>
        <v>0</v>
      </c>
      <c r="BJ2314" s="17" t="s">
        <v>77</v>
      </c>
      <c r="BK2314" s="137">
        <f>ROUND(I2314*H2314,2)</f>
        <v>0</v>
      </c>
      <c r="BL2314" s="17" t="s">
        <v>209</v>
      </c>
      <c r="BM2314" s="136" t="s">
        <v>3635</v>
      </c>
    </row>
    <row r="2315" spans="2:65" s="1" customFormat="1" ht="19.5" x14ac:dyDescent="0.2">
      <c r="B2315" s="32"/>
      <c r="D2315" s="138" t="s">
        <v>214</v>
      </c>
      <c r="F2315" s="139" t="s">
        <v>3636</v>
      </c>
      <c r="I2315" s="140"/>
      <c r="L2315" s="32"/>
      <c r="M2315" s="141"/>
      <c r="T2315" s="53"/>
      <c r="AT2315" s="17" t="s">
        <v>214</v>
      </c>
      <c r="AU2315" s="17" t="s">
        <v>79</v>
      </c>
    </row>
    <row r="2316" spans="2:65" s="12" customFormat="1" ht="11.25" x14ac:dyDescent="0.2">
      <c r="B2316" s="153"/>
      <c r="D2316" s="138" t="s">
        <v>330</v>
      </c>
      <c r="E2316" s="154" t="s">
        <v>19</v>
      </c>
      <c r="F2316" s="155" t="s">
        <v>3637</v>
      </c>
      <c r="H2316" s="154" t="s">
        <v>19</v>
      </c>
      <c r="I2316" s="156"/>
      <c r="L2316" s="153"/>
      <c r="M2316" s="157"/>
      <c r="T2316" s="158"/>
      <c r="AT2316" s="154" t="s">
        <v>330</v>
      </c>
      <c r="AU2316" s="154" t="s">
        <v>79</v>
      </c>
      <c r="AV2316" s="12" t="s">
        <v>77</v>
      </c>
      <c r="AW2316" s="12" t="s">
        <v>31</v>
      </c>
      <c r="AX2316" s="12" t="s">
        <v>69</v>
      </c>
      <c r="AY2316" s="154" t="s">
        <v>181</v>
      </c>
    </row>
    <row r="2317" spans="2:65" s="12" customFormat="1" ht="11.25" x14ac:dyDescent="0.2">
      <c r="B2317" s="153"/>
      <c r="D2317" s="138" t="s">
        <v>330</v>
      </c>
      <c r="E2317" s="154" t="s">
        <v>19</v>
      </c>
      <c r="F2317" s="155" t="s">
        <v>3638</v>
      </c>
      <c r="H2317" s="154" t="s">
        <v>19</v>
      </c>
      <c r="I2317" s="156"/>
      <c r="L2317" s="153"/>
      <c r="M2317" s="157"/>
      <c r="T2317" s="158"/>
      <c r="AT2317" s="154" t="s">
        <v>330</v>
      </c>
      <c r="AU2317" s="154" t="s">
        <v>79</v>
      </c>
      <c r="AV2317" s="12" t="s">
        <v>77</v>
      </c>
      <c r="AW2317" s="12" t="s">
        <v>31</v>
      </c>
      <c r="AX2317" s="12" t="s">
        <v>69</v>
      </c>
      <c r="AY2317" s="154" t="s">
        <v>181</v>
      </c>
    </row>
    <row r="2318" spans="2:65" s="12" customFormat="1" ht="11.25" x14ac:dyDescent="0.2">
      <c r="B2318" s="153"/>
      <c r="D2318" s="138" t="s">
        <v>330</v>
      </c>
      <c r="E2318" s="154" t="s">
        <v>19</v>
      </c>
      <c r="F2318" s="155" t="s">
        <v>3639</v>
      </c>
      <c r="H2318" s="154" t="s">
        <v>19</v>
      </c>
      <c r="I2318" s="156"/>
      <c r="L2318" s="153"/>
      <c r="M2318" s="157"/>
      <c r="T2318" s="158"/>
      <c r="AT2318" s="154" t="s">
        <v>330</v>
      </c>
      <c r="AU2318" s="154" t="s">
        <v>79</v>
      </c>
      <c r="AV2318" s="12" t="s">
        <v>77</v>
      </c>
      <c r="AW2318" s="12" t="s">
        <v>31</v>
      </c>
      <c r="AX2318" s="12" t="s">
        <v>69</v>
      </c>
      <c r="AY2318" s="154" t="s">
        <v>181</v>
      </c>
    </row>
    <row r="2319" spans="2:65" s="13" customFormat="1" ht="11.25" x14ac:dyDescent="0.2">
      <c r="B2319" s="159"/>
      <c r="D2319" s="138" t="s">
        <v>330</v>
      </c>
      <c r="E2319" s="160" t="s">
        <v>19</v>
      </c>
      <c r="F2319" s="161" t="s">
        <v>3640</v>
      </c>
      <c r="H2319" s="162">
        <v>250</v>
      </c>
      <c r="I2319" s="163"/>
      <c r="L2319" s="159"/>
      <c r="M2319" s="164"/>
      <c r="T2319" s="165"/>
      <c r="AT2319" s="160" t="s">
        <v>330</v>
      </c>
      <c r="AU2319" s="160" t="s">
        <v>79</v>
      </c>
      <c r="AV2319" s="13" t="s">
        <v>79</v>
      </c>
      <c r="AW2319" s="13" t="s">
        <v>31</v>
      </c>
      <c r="AX2319" s="13" t="s">
        <v>69</v>
      </c>
      <c r="AY2319" s="160" t="s">
        <v>181</v>
      </c>
    </row>
    <row r="2320" spans="2:65" s="14" customFormat="1" ht="11.25" x14ac:dyDescent="0.2">
      <c r="B2320" s="166"/>
      <c r="D2320" s="138" t="s">
        <v>330</v>
      </c>
      <c r="E2320" s="167" t="s">
        <v>19</v>
      </c>
      <c r="F2320" s="168" t="s">
        <v>333</v>
      </c>
      <c r="H2320" s="169">
        <v>250</v>
      </c>
      <c r="I2320" s="170"/>
      <c r="L2320" s="166"/>
      <c r="M2320" s="171"/>
      <c r="T2320" s="172"/>
      <c r="AT2320" s="167" t="s">
        <v>330</v>
      </c>
      <c r="AU2320" s="167" t="s">
        <v>79</v>
      </c>
      <c r="AV2320" s="14" t="s">
        <v>187</v>
      </c>
      <c r="AW2320" s="14" t="s">
        <v>31</v>
      </c>
      <c r="AX2320" s="14" t="s">
        <v>77</v>
      </c>
      <c r="AY2320" s="167" t="s">
        <v>181</v>
      </c>
    </row>
    <row r="2321" spans="2:65" s="1" customFormat="1" ht="16.5" customHeight="1" x14ac:dyDescent="0.2">
      <c r="B2321" s="32"/>
      <c r="C2321" s="125" t="s">
        <v>1527</v>
      </c>
      <c r="D2321" s="125" t="s">
        <v>182</v>
      </c>
      <c r="E2321" s="126" t="s">
        <v>3641</v>
      </c>
      <c r="F2321" s="127" t="s">
        <v>3642</v>
      </c>
      <c r="G2321" s="128" t="s">
        <v>2805</v>
      </c>
      <c r="H2321" s="186"/>
      <c r="I2321" s="130"/>
      <c r="J2321" s="131">
        <f>ROUND(I2321*H2321,2)</f>
        <v>0</v>
      </c>
      <c r="K2321" s="127" t="s">
        <v>327</v>
      </c>
      <c r="L2321" s="32"/>
      <c r="M2321" s="132" t="s">
        <v>19</v>
      </c>
      <c r="N2321" s="133" t="s">
        <v>40</v>
      </c>
      <c r="P2321" s="134">
        <f>O2321*H2321</f>
        <v>0</v>
      </c>
      <c r="Q2321" s="134">
        <v>0</v>
      </c>
      <c r="R2321" s="134">
        <f>Q2321*H2321</f>
        <v>0</v>
      </c>
      <c r="S2321" s="134">
        <v>0</v>
      </c>
      <c r="T2321" s="135">
        <f>S2321*H2321</f>
        <v>0</v>
      </c>
      <c r="AR2321" s="136" t="s">
        <v>209</v>
      </c>
      <c r="AT2321" s="136" t="s">
        <v>182</v>
      </c>
      <c r="AU2321" s="136" t="s">
        <v>79</v>
      </c>
      <c r="AY2321" s="17" t="s">
        <v>181</v>
      </c>
      <c r="BE2321" s="137">
        <f>IF(N2321="základní",J2321,0)</f>
        <v>0</v>
      </c>
      <c r="BF2321" s="137">
        <f>IF(N2321="snížená",J2321,0)</f>
        <v>0</v>
      </c>
      <c r="BG2321" s="137">
        <f>IF(N2321="zákl. přenesená",J2321,0)</f>
        <v>0</v>
      </c>
      <c r="BH2321" s="137">
        <f>IF(N2321="sníž. přenesená",J2321,0)</f>
        <v>0</v>
      </c>
      <c r="BI2321" s="137">
        <f>IF(N2321="nulová",J2321,0)</f>
        <v>0</v>
      </c>
      <c r="BJ2321" s="17" t="s">
        <v>77</v>
      </c>
      <c r="BK2321" s="137">
        <f>ROUND(I2321*H2321,2)</f>
        <v>0</v>
      </c>
      <c r="BL2321" s="17" t="s">
        <v>209</v>
      </c>
      <c r="BM2321" s="136" t="s">
        <v>3643</v>
      </c>
    </row>
    <row r="2322" spans="2:65" s="1" customFormat="1" ht="11.25" x14ac:dyDescent="0.2">
      <c r="B2322" s="32"/>
      <c r="D2322" s="151" t="s">
        <v>328</v>
      </c>
      <c r="F2322" s="152" t="s">
        <v>3644</v>
      </c>
      <c r="I2322" s="140"/>
      <c r="L2322" s="32"/>
      <c r="M2322" s="141"/>
      <c r="T2322" s="53"/>
      <c r="AT2322" s="17" t="s">
        <v>328</v>
      </c>
      <c r="AU2322" s="17" t="s">
        <v>79</v>
      </c>
    </row>
    <row r="2323" spans="2:65" s="1" customFormat="1" ht="29.25" x14ac:dyDescent="0.2">
      <c r="B2323" s="32"/>
      <c r="D2323" s="138" t="s">
        <v>214</v>
      </c>
      <c r="F2323" s="139" t="s">
        <v>3645</v>
      </c>
      <c r="I2323" s="140"/>
      <c r="L2323" s="32"/>
      <c r="M2323" s="141"/>
      <c r="T2323" s="53"/>
      <c r="AT2323" s="17" t="s">
        <v>214</v>
      </c>
      <c r="AU2323" s="17" t="s">
        <v>79</v>
      </c>
    </row>
    <row r="2324" spans="2:65" s="1" customFormat="1" ht="16.5" customHeight="1" x14ac:dyDescent="0.2">
      <c r="B2324" s="32"/>
      <c r="C2324" s="125" t="s">
        <v>3646</v>
      </c>
      <c r="D2324" s="125" t="s">
        <v>182</v>
      </c>
      <c r="E2324" s="126" t="s">
        <v>3647</v>
      </c>
      <c r="F2324" s="127" t="s">
        <v>3648</v>
      </c>
      <c r="G2324" s="128" t="s">
        <v>1053</v>
      </c>
      <c r="H2324" s="129">
        <v>10</v>
      </c>
      <c r="I2324" s="130"/>
      <c r="J2324" s="131">
        <f>ROUND(I2324*H2324,2)</f>
        <v>0</v>
      </c>
      <c r="K2324" s="127" t="s">
        <v>327</v>
      </c>
      <c r="L2324" s="32"/>
      <c r="M2324" s="132" t="s">
        <v>19</v>
      </c>
      <c r="N2324" s="133" t="s">
        <v>40</v>
      </c>
      <c r="P2324" s="134">
        <f>O2324*H2324</f>
        <v>0</v>
      </c>
      <c r="Q2324" s="134">
        <v>0</v>
      </c>
      <c r="R2324" s="134">
        <f>Q2324*H2324</f>
        <v>0</v>
      </c>
      <c r="S2324" s="134">
        <v>0</v>
      </c>
      <c r="T2324" s="135">
        <f>S2324*H2324</f>
        <v>0</v>
      </c>
      <c r="AR2324" s="136" t="s">
        <v>209</v>
      </c>
      <c r="AT2324" s="136" t="s">
        <v>182</v>
      </c>
      <c r="AU2324" s="136" t="s">
        <v>79</v>
      </c>
      <c r="AY2324" s="17" t="s">
        <v>181</v>
      </c>
      <c r="BE2324" s="137">
        <f>IF(N2324="základní",J2324,0)</f>
        <v>0</v>
      </c>
      <c r="BF2324" s="137">
        <f>IF(N2324="snížená",J2324,0)</f>
        <v>0</v>
      </c>
      <c r="BG2324" s="137">
        <f>IF(N2324="zákl. přenesená",J2324,0)</f>
        <v>0</v>
      </c>
      <c r="BH2324" s="137">
        <f>IF(N2324="sníž. přenesená",J2324,0)</f>
        <v>0</v>
      </c>
      <c r="BI2324" s="137">
        <f>IF(N2324="nulová",J2324,0)</f>
        <v>0</v>
      </c>
      <c r="BJ2324" s="17" t="s">
        <v>77</v>
      </c>
      <c r="BK2324" s="137">
        <f>ROUND(I2324*H2324,2)</f>
        <v>0</v>
      </c>
      <c r="BL2324" s="17" t="s">
        <v>209</v>
      </c>
      <c r="BM2324" s="136" t="s">
        <v>3649</v>
      </c>
    </row>
    <row r="2325" spans="2:65" s="1" customFormat="1" ht="11.25" x14ac:dyDescent="0.2">
      <c r="B2325" s="32"/>
      <c r="D2325" s="151" t="s">
        <v>328</v>
      </c>
      <c r="F2325" s="152" t="s">
        <v>3650</v>
      </c>
      <c r="I2325" s="140"/>
      <c r="L2325" s="32"/>
      <c r="M2325" s="141"/>
      <c r="T2325" s="53"/>
      <c r="AT2325" s="17" t="s">
        <v>328</v>
      </c>
      <c r="AU2325" s="17" t="s">
        <v>79</v>
      </c>
    </row>
    <row r="2326" spans="2:65" s="1" customFormat="1" ht="19.5" x14ac:dyDescent="0.2">
      <c r="B2326" s="32"/>
      <c r="D2326" s="138" t="s">
        <v>214</v>
      </c>
      <c r="F2326" s="139" t="s">
        <v>3247</v>
      </c>
      <c r="I2326" s="140"/>
      <c r="L2326" s="32"/>
      <c r="M2326" s="141"/>
      <c r="T2326" s="53"/>
      <c r="AT2326" s="17" t="s">
        <v>214</v>
      </c>
      <c r="AU2326" s="17" t="s">
        <v>79</v>
      </c>
    </row>
    <row r="2327" spans="2:65" s="13" customFormat="1" ht="11.25" x14ac:dyDescent="0.2">
      <c r="B2327" s="159"/>
      <c r="D2327" s="138" t="s">
        <v>330</v>
      </c>
      <c r="E2327" s="160" t="s">
        <v>19</v>
      </c>
      <c r="F2327" s="161" t="s">
        <v>1528</v>
      </c>
      <c r="H2327" s="162">
        <v>10</v>
      </c>
      <c r="I2327" s="163"/>
      <c r="L2327" s="159"/>
      <c r="M2327" s="164"/>
      <c r="T2327" s="165"/>
      <c r="AT2327" s="160" t="s">
        <v>330</v>
      </c>
      <c r="AU2327" s="160" t="s">
        <v>79</v>
      </c>
      <c r="AV2327" s="13" t="s">
        <v>79</v>
      </c>
      <c r="AW2327" s="13" t="s">
        <v>31</v>
      </c>
      <c r="AX2327" s="13" t="s">
        <v>69</v>
      </c>
      <c r="AY2327" s="160" t="s">
        <v>181</v>
      </c>
    </row>
    <row r="2328" spans="2:65" s="14" customFormat="1" ht="11.25" x14ac:dyDescent="0.2">
      <c r="B2328" s="166"/>
      <c r="D2328" s="138" t="s">
        <v>330</v>
      </c>
      <c r="E2328" s="167" t="s">
        <v>19</v>
      </c>
      <c r="F2328" s="168" t="s">
        <v>333</v>
      </c>
      <c r="H2328" s="169">
        <v>10</v>
      </c>
      <c r="I2328" s="170"/>
      <c r="L2328" s="166"/>
      <c r="M2328" s="171"/>
      <c r="T2328" s="172"/>
      <c r="AT2328" s="167" t="s">
        <v>330</v>
      </c>
      <c r="AU2328" s="167" t="s">
        <v>79</v>
      </c>
      <c r="AV2328" s="14" t="s">
        <v>187</v>
      </c>
      <c r="AW2328" s="14" t="s">
        <v>31</v>
      </c>
      <c r="AX2328" s="14" t="s">
        <v>77</v>
      </c>
      <c r="AY2328" s="167" t="s">
        <v>181</v>
      </c>
    </row>
    <row r="2329" spans="2:65" s="10" customFormat="1" ht="22.9" customHeight="1" x14ac:dyDescent="0.2">
      <c r="B2329" s="115"/>
      <c r="D2329" s="116" t="s">
        <v>68</v>
      </c>
      <c r="E2329" s="149" t="s">
        <v>1545</v>
      </c>
      <c r="F2329" s="149" t="s">
        <v>3651</v>
      </c>
      <c r="I2329" s="118"/>
      <c r="J2329" s="150">
        <f>BK2329</f>
        <v>0</v>
      </c>
      <c r="L2329" s="115"/>
      <c r="M2329" s="120"/>
      <c r="P2329" s="121">
        <f>SUM(P2330:P2746)</f>
        <v>0</v>
      </c>
      <c r="R2329" s="121">
        <f>SUM(R2330:R2746)</f>
        <v>0</v>
      </c>
      <c r="T2329" s="122">
        <f>SUM(T2330:T2746)</f>
        <v>0</v>
      </c>
      <c r="AR2329" s="116" t="s">
        <v>79</v>
      </c>
      <c r="AT2329" s="123" t="s">
        <v>68</v>
      </c>
      <c r="AU2329" s="123" t="s">
        <v>77</v>
      </c>
      <c r="AY2329" s="116" t="s">
        <v>181</v>
      </c>
      <c r="BK2329" s="124">
        <f>SUM(BK2330:BK2746)</f>
        <v>0</v>
      </c>
    </row>
    <row r="2330" spans="2:65" s="1" customFormat="1" ht="24.2" customHeight="1" x14ac:dyDescent="0.2">
      <c r="B2330" s="32"/>
      <c r="C2330" s="125" t="s">
        <v>1533</v>
      </c>
      <c r="D2330" s="125" t="s">
        <v>182</v>
      </c>
      <c r="E2330" s="126" t="s">
        <v>3652</v>
      </c>
      <c r="F2330" s="127" t="s">
        <v>3653</v>
      </c>
      <c r="G2330" s="128" t="s">
        <v>519</v>
      </c>
      <c r="H2330" s="129">
        <v>1</v>
      </c>
      <c r="I2330" s="130"/>
      <c r="J2330" s="131">
        <f>ROUND(I2330*H2330,2)</f>
        <v>0</v>
      </c>
      <c r="K2330" s="127" t="s">
        <v>186</v>
      </c>
      <c r="L2330" s="32"/>
      <c r="M2330" s="132" t="s">
        <v>19</v>
      </c>
      <c r="N2330" s="133" t="s">
        <v>40</v>
      </c>
      <c r="P2330" s="134">
        <f>O2330*H2330</f>
        <v>0</v>
      </c>
      <c r="Q2330" s="134">
        <v>0</v>
      </c>
      <c r="R2330" s="134">
        <f>Q2330*H2330</f>
        <v>0</v>
      </c>
      <c r="S2330" s="134">
        <v>0</v>
      </c>
      <c r="T2330" s="135">
        <f>S2330*H2330</f>
        <v>0</v>
      </c>
      <c r="AR2330" s="136" t="s">
        <v>209</v>
      </c>
      <c r="AT2330" s="136" t="s">
        <v>182</v>
      </c>
      <c r="AU2330" s="136" t="s">
        <v>79</v>
      </c>
      <c r="AY2330" s="17" t="s">
        <v>181</v>
      </c>
      <c r="BE2330" s="137">
        <f>IF(N2330="základní",J2330,0)</f>
        <v>0</v>
      </c>
      <c r="BF2330" s="137">
        <f>IF(N2330="snížená",J2330,0)</f>
        <v>0</v>
      </c>
      <c r="BG2330" s="137">
        <f>IF(N2330="zákl. přenesená",J2330,0)</f>
        <v>0</v>
      </c>
      <c r="BH2330" s="137">
        <f>IF(N2330="sníž. přenesená",J2330,0)</f>
        <v>0</v>
      </c>
      <c r="BI2330" s="137">
        <f>IF(N2330="nulová",J2330,0)</f>
        <v>0</v>
      </c>
      <c r="BJ2330" s="17" t="s">
        <v>77</v>
      </c>
      <c r="BK2330" s="137">
        <f>ROUND(I2330*H2330,2)</f>
        <v>0</v>
      </c>
      <c r="BL2330" s="17" t="s">
        <v>209</v>
      </c>
      <c r="BM2330" s="136" t="s">
        <v>3654</v>
      </c>
    </row>
    <row r="2331" spans="2:65" s="1" customFormat="1" ht="68.25" x14ac:dyDescent="0.2">
      <c r="B2331" s="32"/>
      <c r="D2331" s="138" t="s">
        <v>214</v>
      </c>
      <c r="F2331" s="139" t="s">
        <v>3655</v>
      </c>
      <c r="I2331" s="140"/>
      <c r="L2331" s="32"/>
      <c r="M2331" s="141"/>
      <c r="T2331" s="53"/>
      <c r="AT2331" s="17" t="s">
        <v>214</v>
      </c>
      <c r="AU2331" s="17" t="s">
        <v>79</v>
      </c>
    </row>
    <row r="2332" spans="2:65" s="13" customFormat="1" ht="11.25" x14ac:dyDescent="0.2">
      <c r="B2332" s="159"/>
      <c r="D2332" s="138" t="s">
        <v>330</v>
      </c>
      <c r="E2332" s="160" t="s">
        <v>19</v>
      </c>
      <c r="F2332" s="161" t="s">
        <v>3656</v>
      </c>
      <c r="H2332" s="162">
        <v>1</v>
      </c>
      <c r="I2332" s="163"/>
      <c r="L2332" s="159"/>
      <c r="M2332" s="164"/>
      <c r="T2332" s="165"/>
      <c r="AT2332" s="160" t="s">
        <v>330</v>
      </c>
      <c r="AU2332" s="160" t="s">
        <v>79</v>
      </c>
      <c r="AV2332" s="13" t="s">
        <v>79</v>
      </c>
      <c r="AW2332" s="13" t="s">
        <v>31</v>
      </c>
      <c r="AX2332" s="13" t="s">
        <v>69</v>
      </c>
      <c r="AY2332" s="160" t="s">
        <v>181</v>
      </c>
    </row>
    <row r="2333" spans="2:65" s="14" customFormat="1" ht="11.25" x14ac:dyDescent="0.2">
      <c r="B2333" s="166"/>
      <c r="D2333" s="138" t="s">
        <v>330</v>
      </c>
      <c r="E2333" s="167" t="s">
        <v>19</v>
      </c>
      <c r="F2333" s="168" t="s">
        <v>333</v>
      </c>
      <c r="H2333" s="169">
        <v>1</v>
      </c>
      <c r="I2333" s="170"/>
      <c r="L2333" s="166"/>
      <c r="M2333" s="171"/>
      <c r="T2333" s="172"/>
      <c r="AT2333" s="167" t="s">
        <v>330</v>
      </c>
      <c r="AU2333" s="167" t="s">
        <v>79</v>
      </c>
      <c r="AV2333" s="14" t="s">
        <v>187</v>
      </c>
      <c r="AW2333" s="14" t="s">
        <v>31</v>
      </c>
      <c r="AX2333" s="14" t="s">
        <v>77</v>
      </c>
      <c r="AY2333" s="167" t="s">
        <v>181</v>
      </c>
    </row>
    <row r="2334" spans="2:65" s="1" customFormat="1" ht="21.75" customHeight="1" x14ac:dyDescent="0.2">
      <c r="B2334" s="32"/>
      <c r="C2334" s="125" t="s">
        <v>3657</v>
      </c>
      <c r="D2334" s="125" t="s">
        <v>182</v>
      </c>
      <c r="E2334" s="126" t="s">
        <v>3658</v>
      </c>
      <c r="F2334" s="127" t="s">
        <v>3659</v>
      </c>
      <c r="G2334" s="128" t="s">
        <v>185</v>
      </c>
      <c r="H2334" s="129">
        <v>1</v>
      </c>
      <c r="I2334" s="130"/>
      <c r="J2334" s="131">
        <f>ROUND(I2334*H2334,2)</f>
        <v>0</v>
      </c>
      <c r="K2334" s="127" t="s">
        <v>186</v>
      </c>
      <c r="L2334" s="32"/>
      <c r="M2334" s="132" t="s">
        <v>19</v>
      </c>
      <c r="N2334" s="133" t="s">
        <v>40</v>
      </c>
      <c r="P2334" s="134">
        <f>O2334*H2334</f>
        <v>0</v>
      </c>
      <c r="Q2334" s="134">
        <v>0</v>
      </c>
      <c r="R2334" s="134">
        <f>Q2334*H2334</f>
        <v>0</v>
      </c>
      <c r="S2334" s="134">
        <v>0</v>
      </c>
      <c r="T2334" s="135">
        <f>S2334*H2334</f>
        <v>0</v>
      </c>
      <c r="AR2334" s="136" t="s">
        <v>209</v>
      </c>
      <c r="AT2334" s="136" t="s">
        <v>182</v>
      </c>
      <c r="AU2334" s="136" t="s">
        <v>79</v>
      </c>
      <c r="AY2334" s="17" t="s">
        <v>181</v>
      </c>
      <c r="BE2334" s="137">
        <f>IF(N2334="základní",J2334,0)</f>
        <v>0</v>
      </c>
      <c r="BF2334" s="137">
        <f>IF(N2334="snížená",J2334,0)</f>
        <v>0</v>
      </c>
      <c r="BG2334" s="137">
        <f>IF(N2334="zákl. přenesená",J2334,0)</f>
        <v>0</v>
      </c>
      <c r="BH2334" s="137">
        <f>IF(N2334="sníž. přenesená",J2334,0)</f>
        <v>0</v>
      </c>
      <c r="BI2334" s="137">
        <f>IF(N2334="nulová",J2334,0)</f>
        <v>0</v>
      </c>
      <c r="BJ2334" s="17" t="s">
        <v>77</v>
      </c>
      <c r="BK2334" s="137">
        <f>ROUND(I2334*H2334,2)</f>
        <v>0</v>
      </c>
      <c r="BL2334" s="17" t="s">
        <v>209</v>
      </c>
      <c r="BM2334" s="136" t="s">
        <v>3660</v>
      </c>
    </row>
    <row r="2335" spans="2:65" s="1" customFormat="1" ht="48.75" x14ac:dyDescent="0.2">
      <c r="B2335" s="32"/>
      <c r="D2335" s="138" t="s">
        <v>214</v>
      </c>
      <c r="F2335" s="139" t="s">
        <v>3661</v>
      </c>
      <c r="I2335" s="140"/>
      <c r="L2335" s="32"/>
      <c r="M2335" s="141"/>
      <c r="T2335" s="53"/>
      <c r="AT2335" s="17" t="s">
        <v>214</v>
      </c>
      <c r="AU2335" s="17" t="s">
        <v>79</v>
      </c>
    </row>
    <row r="2336" spans="2:65" s="13" customFormat="1" ht="11.25" x14ac:dyDescent="0.2">
      <c r="B2336" s="159"/>
      <c r="D2336" s="138" t="s">
        <v>330</v>
      </c>
      <c r="E2336" s="160" t="s">
        <v>19</v>
      </c>
      <c r="F2336" s="161" t="s">
        <v>3662</v>
      </c>
      <c r="H2336" s="162">
        <v>1</v>
      </c>
      <c r="I2336" s="163"/>
      <c r="L2336" s="159"/>
      <c r="M2336" s="164"/>
      <c r="T2336" s="165"/>
      <c r="AT2336" s="160" t="s">
        <v>330</v>
      </c>
      <c r="AU2336" s="160" t="s">
        <v>79</v>
      </c>
      <c r="AV2336" s="13" t="s">
        <v>79</v>
      </c>
      <c r="AW2336" s="13" t="s">
        <v>31</v>
      </c>
      <c r="AX2336" s="13" t="s">
        <v>69</v>
      </c>
      <c r="AY2336" s="160" t="s">
        <v>181</v>
      </c>
    </row>
    <row r="2337" spans="2:65" s="14" customFormat="1" ht="11.25" x14ac:dyDescent="0.2">
      <c r="B2337" s="166"/>
      <c r="D2337" s="138" t="s">
        <v>330</v>
      </c>
      <c r="E2337" s="167" t="s">
        <v>19</v>
      </c>
      <c r="F2337" s="168" t="s">
        <v>333</v>
      </c>
      <c r="H2337" s="169">
        <v>1</v>
      </c>
      <c r="I2337" s="170"/>
      <c r="L2337" s="166"/>
      <c r="M2337" s="171"/>
      <c r="T2337" s="172"/>
      <c r="AT2337" s="167" t="s">
        <v>330</v>
      </c>
      <c r="AU2337" s="167" t="s">
        <v>79</v>
      </c>
      <c r="AV2337" s="14" t="s">
        <v>187</v>
      </c>
      <c r="AW2337" s="14" t="s">
        <v>31</v>
      </c>
      <c r="AX2337" s="14" t="s">
        <v>77</v>
      </c>
      <c r="AY2337" s="167" t="s">
        <v>181</v>
      </c>
    </row>
    <row r="2338" spans="2:65" s="1" customFormat="1" ht="37.9" customHeight="1" x14ac:dyDescent="0.2">
      <c r="B2338" s="32"/>
      <c r="C2338" s="125" t="s">
        <v>1540</v>
      </c>
      <c r="D2338" s="125" t="s">
        <v>182</v>
      </c>
      <c r="E2338" s="126" t="s">
        <v>3663</v>
      </c>
      <c r="F2338" s="127" t="s">
        <v>3664</v>
      </c>
      <c r="G2338" s="128" t="s">
        <v>519</v>
      </c>
      <c r="H2338" s="129">
        <v>1</v>
      </c>
      <c r="I2338" s="130"/>
      <c r="J2338" s="131">
        <f>ROUND(I2338*H2338,2)</f>
        <v>0</v>
      </c>
      <c r="K2338" s="127" t="s">
        <v>186</v>
      </c>
      <c r="L2338" s="32"/>
      <c r="M2338" s="132" t="s">
        <v>19</v>
      </c>
      <c r="N2338" s="133" t="s">
        <v>40</v>
      </c>
      <c r="P2338" s="134">
        <f>O2338*H2338</f>
        <v>0</v>
      </c>
      <c r="Q2338" s="134">
        <v>0</v>
      </c>
      <c r="R2338" s="134">
        <f>Q2338*H2338</f>
        <v>0</v>
      </c>
      <c r="S2338" s="134">
        <v>0</v>
      </c>
      <c r="T2338" s="135">
        <f>S2338*H2338</f>
        <v>0</v>
      </c>
      <c r="AR2338" s="136" t="s">
        <v>209</v>
      </c>
      <c r="AT2338" s="136" t="s">
        <v>182</v>
      </c>
      <c r="AU2338" s="136" t="s">
        <v>79</v>
      </c>
      <c r="AY2338" s="17" t="s">
        <v>181</v>
      </c>
      <c r="BE2338" s="137">
        <f>IF(N2338="základní",J2338,0)</f>
        <v>0</v>
      </c>
      <c r="BF2338" s="137">
        <f>IF(N2338="snížená",J2338,0)</f>
        <v>0</v>
      </c>
      <c r="BG2338" s="137">
        <f>IF(N2338="zákl. přenesená",J2338,0)</f>
        <v>0</v>
      </c>
      <c r="BH2338" s="137">
        <f>IF(N2338="sníž. přenesená",J2338,0)</f>
        <v>0</v>
      </c>
      <c r="BI2338" s="137">
        <f>IF(N2338="nulová",J2338,0)</f>
        <v>0</v>
      </c>
      <c r="BJ2338" s="17" t="s">
        <v>77</v>
      </c>
      <c r="BK2338" s="137">
        <f>ROUND(I2338*H2338,2)</f>
        <v>0</v>
      </c>
      <c r="BL2338" s="17" t="s">
        <v>209</v>
      </c>
      <c r="BM2338" s="136" t="s">
        <v>3665</v>
      </c>
    </row>
    <row r="2339" spans="2:65" s="1" customFormat="1" ht="68.25" x14ac:dyDescent="0.2">
      <c r="B2339" s="32"/>
      <c r="D2339" s="138" t="s">
        <v>214</v>
      </c>
      <c r="F2339" s="139" t="s">
        <v>3666</v>
      </c>
      <c r="I2339" s="140"/>
      <c r="L2339" s="32"/>
      <c r="M2339" s="141"/>
      <c r="T2339" s="53"/>
      <c r="AT2339" s="17" t="s">
        <v>214</v>
      </c>
      <c r="AU2339" s="17" t="s">
        <v>79</v>
      </c>
    </row>
    <row r="2340" spans="2:65" s="13" customFormat="1" ht="11.25" x14ac:dyDescent="0.2">
      <c r="B2340" s="159"/>
      <c r="D2340" s="138" t="s">
        <v>330</v>
      </c>
      <c r="E2340" s="160" t="s">
        <v>19</v>
      </c>
      <c r="F2340" s="161" t="s">
        <v>3656</v>
      </c>
      <c r="H2340" s="162">
        <v>1</v>
      </c>
      <c r="I2340" s="163"/>
      <c r="L2340" s="159"/>
      <c r="M2340" s="164"/>
      <c r="T2340" s="165"/>
      <c r="AT2340" s="160" t="s">
        <v>330</v>
      </c>
      <c r="AU2340" s="160" t="s">
        <v>79</v>
      </c>
      <c r="AV2340" s="13" t="s">
        <v>79</v>
      </c>
      <c r="AW2340" s="13" t="s">
        <v>31</v>
      </c>
      <c r="AX2340" s="13" t="s">
        <v>69</v>
      </c>
      <c r="AY2340" s="160" t="s">
        <v>181</v>
      </c>
    </row>
    <row r="2341" spans="2:65" s="14" customFormat="1" ht="11.25" x14ac:dyDescent="0.2">
      <c r="B2341" s="166"/>
      <c r="D2341" s="138" t="s">
        <v>330</v>
      </c>
      <c r="E2341" s="167" t="s">
        <v>19</v>
      </c>
      <c r="F2341" s="168" t="s">
        <v>333</v>
      </c>
      <c r="H2341" s="169">
        <v>1</v>
      </c>
      <c r="I2341" s="170"/>
      <c r="L2341" s="166"/>
      <c r="M2341" s="171"/>
      <c r="T2341" s="172"/>
      <c r="AT2341" s="167" t="s">
        <v>330</v>
      </c>
      <c r="AU2341" s="167" t="s">
        <v>79</v>
      </c>
      <c r="AV2341" s="14" t="s">
        <v>187</v>
      </c>
      <c r="AW2341" s="14" t="s">
        <v>31</v>
      </c>
      <c r="AX2341" s="14" t="s">
        <v>77</v>
      </c>
      <c r="AY2341" s="167" t="s">
        <v>181</v>
      </c>
    </row>
    <row r="2342" spans="2:65" s="1" customFormat="1" ht="33" customHeight="1" x14ac:dyDescent="0.2">
      <c r="B2342" s="32"/>
      <c r="C2342" s="125" t="s">
        <v>3667</v>
      </c>
      <c r="D2342" s="125" t="s">
        <v>182</v>
      </c>
      <c r="E2342" s="126" t="s">
        <v>3668</v>
      </c>
      <c r="F2342" s="127" t="s">
        <v>3669</v>
      </c>
      <c r="G2342" s="128" t="s">
        <v>519</v>
      </c>
      <c r="H2342" s="129">
        <v>1</v>
      </c>
      <c r="I2342" s="130"/>
      <c r="J2342" s="131">
        <f>ROUND(I2342*H2342,2)</f>
        <v>0</v>
      </c>
      <c r="K2342" s="127" t="s">
        <v>186</v>
      </c>
      <c r="L2342" s="32"/>
      <c r="M2342" s="132" t="s">
        <v>19</v>
      </c>
      <c r="N2342" s="133" t="s">
        <v>40</v>
      </c>
      <c r="P2342" s="134">
        <f>O2342*H2342</f>
        <v>0</v>
      </c>
      <c r="Q2342" s="134">
        <v>0</v>
      </c>
      <c r="R2342" s="134">
        <f>Q2342*H2342</f>
        <v>0</v>
      </c>
      <c r="S2342" s="134">
        <v>0</v>
      </c>
      <c r="T2342" s="135">
        <f>S2342*H2342</f>
        <v>0</v>
      </c>
      <c r="AR2342" s="136" t="s">
        <v>209</v>
      </c>
      <c r="AT2342" s="136" t="s">
        <v>182</v>
      </c>
      <c r="AU2342" s="136" t="s">
        <v>79</v>
      </c>
      <c r="AY2342" s="17" t="s">
        <v>181</v>
      </c>
      <c r="BE2342" s="137">
        <f>IF(N2342="základní",J2342,0)</f>
        <v>0</v>
      </c>
      <c r="BF2342" s="137">
        <f>IF(N2342="snížená",J2342,0)</f>
        <v>0</v>
      </c>
      <c r="BG2342" s="137">
        <f>IF(N2342="zákl. přenesená",J2342,0)</f>
        <v>0</v>
      </c>
      <c r="BH2342" s="137">
        <f>IF(N2342="sníž. přenesená",J2342,0)</f>
        <v>0</v>
      </c>
      <c r="BI2342" s="137">
        <f>IF(N2342="nulová",J2342,0)</f>
        <v>0</v>
      </c>
      <c r="BJ2342" s="17" t="s">
        <v>77</v>
      </c>
      <c r="BK2342" s="137">
        <f>ROUND(I2342*H2342,2)</f>
        <v>0</v>
      </c>
      <c r="BL2342" s="17" t="s">
        <v>209</v>
      </c>
      <c r="BM2342" s="136" t="s">
        <v>3670</v>
      </c>
    </row>
    <row r="2343" spans="2:65" s="1" customFormat="1" ht="48.75" x14ac:dyDescent="0.2">
      <c r="B2343" s="32"/>
      <c r="D2343" s="138" t="s">
        <v>214</v>
      </c>
      <c r="F2343" s="139" t="s">
        <v>3671</v>
      </c>
      <c r="I2343" s="140"/>
      <c r="L2343" s="32"/>
      <c r="M2343" s="141"/>
      <c r="T2343" s="53"/>
      <c r="AT2343" s="17" t="s">
        <v>214</v>
      </c>
      <c r="AU2343" s="17" t="s">
        <v>79</v>
      </c>
    </row>
    <row r="2344" spans="2:65" s="13" customFormat="1" ht="11.25" x14ac:dyDescent="0.2">
      <c r="B2344" s="159"/>
      <c r="D2344" s="138" t="s">
        <v>330</v>
      </c>
      <c r="E2344" s="160" t="s">
        <v>19</v>
      </c>
      <c r="F2344" s="161" t="s">
        <v>3656</v>
      </c>
      <c r="H2344" s="162">
        <v>1</v>
      </c>
      <c r="I2344" s="163"/>
      <c r="L2344" s="159"/>
      <c r="M2344" s="164"/>
      <c r="T2344" s="165"/>
      <c r="AT2344" s="160" t="s">
        <v>330</v>
      </c>
      <c r="AU2344" s="160" t="s">
        <v>79</v>
      </c>
      <c r="AV2344" s="13" t="s">
        <v>79</v>
      </c>
      <c r="AW2344" s="13" t="s">
        <v>31</v>
      </c>
      <c r="AX2344" s="13" t="s">
        <v>69</v>
      </c>
      <c r="AY2344" s="160" t="s">
        <v>181</v>
      </c>
    </row>
    <row r="2345" spans="2:65" s="14" customFormat="1" ht="11.25" x14ac:dyDescent="0.2">
      <c r="B2345" s="166"/>
      <c r="D2345" s="138" t="s">
        <v>330</v>
      </c>
      <c r="E2345" s="167" t="s">
        <v>19</v>
      </c>
      <c r="F2345" s="168" t="s">
        <v>333</v>
      </c>
      <c r="H2345" s="169">
        <v>1</v>
      </c>
      <c r="I2345" s="170"/>
      <c r="L2345" s="166"/>
      <c r="M2345" s="171"/>
      <c r="T2345" s="172"/>
      <c r="AT2345" s="167" t="s">
        <v>330</v>
      </c>
      <c r="AU2345" s="167" t="s">
        <v>79</v>
      </c>
      <c r="AV2345" s="14" t="s">
        <v>187</v>
      </c>
      <c r="AW2345" s="14" t="s">
        <v>31</v>
      </c>
      <c r="AX2345" s="14" t="s">
        <v>77</v>
      </c>
      <c r="AY2345" s="167" t="s">
        <v>181</v>
      </c>
    </row>
    <row r="2346" spans="2:65" s="1" customFormat="1" ht="24.2" customHeight="1" x14ac:dyDescent="0.2">
      <c r="B2346" s="32"/>
      <c r="C2346" s="125" t="s">
        <v>1543</v>
      </c>
      <c r="D2346" s="125" t="s">
        <v>182</v>
      </c>
      <c r="E2346" s="126" t="s">
        <v>3672</v>
      </c>
      <c r="F2346" s="127" t="s">
        <v>3673</v>
      </c>
      <c r="G2346" s="128" t="s">
        <v>519</v>
      </c>
      <c r="H2346" s="129">
        <v>1</v>
      </c>
      <c r="I2346" s="130"/>
      <c r="J2346" s="131">
        <f>ROUND(I2346*H2346,2)</f>
        <v>0</v>
      </c>
      <c r="K2346" s="127" t="s">
        <v>186</v>
      </c>
      <c r="L2346" s="32"/>
      <c r="M2346" s="132" t="s">
        <v>19</v>
      </c>
      <c r="N2346" s="133" t="s">
        <v>40</v>
      </c>
      <c r="P2346" s="134">
        <f>O2346*H2346</f>
        <v>0</v>
      </c>
      <c r="Q2346" s="134">
        <v>0</v>
      </c>
      <c r="R2346" s="134">
        <f>Q2346*H2346</f>
        <v>0</v>
      </c>
      <c r="S2346" s="134">
        <v>0</v>
      </c>
      <c r="T2346" s="135">
        <f>S2346*H2346</f>
        <v>0</v>
      </c>
      <c r="AR2346" s="136" t="s">
        <v>209</v>
      </c>
      <c r="AT2346" s="136" t="s">
        <v>182</v>
      </c>
      <c r="AU2346" s="136" t="s">
        <v>79</v>
      </c>
      <c r="AY2346" s="17" t="s">
        <v>181</v>
      </c>
      <c r="BE2346" s="137">
        <f>IF(N2346="základní",J2346,0)</f>
        <v>0</v>
      </c>
      <c r="BF2346" s="137">
        <f>IF(N2346="snížená",J2346,0)</f>
        <v>0</v>
      </c>
      <c r="BG2346" s="137">
        <f>IF(N2346="zákl. přenesená",J2346,0)</f>
        <v>0</v>
      </c>
      <c r="BH2346" s="137">
        <f>IF(N2346="sníž. přenesená",J2346,0)</f>
        <v>0</v>
      </c>
      <c r="BI2346" s="137">
        <f>IF(N2346="nulová",J2346,0)</f>
        <v>0</v>
      </c>
      <c r="BJ2346" s="17" t="s">
        <v>77</v>
      </c>
      <c r="BK2346" s="137">
        <f>ROUND(I2346*H2346,2)</f>
        <v>0</v>
      </c>
      <c r="BL2346" s="17" t="s">
        <v>209</v>
      </c>
      <c r="BM2346" s="136" t="s">
        <v>3674</v>
      </c>
    </row>
    <row r="2347" spans="2:65" s="1" customFormat="1" ht="48.75" x14ac:dyDescent="0.2">
      <c r="B2347" s="32"/>
      <c r="D2347" s="138" t="s">
        <v>214</v>
      </c>
      <c r="F2347" s="139" t="s">
        <v>3675</v>
      </c>
      <c r="I2347" s="140"/>
      <c r="L2347" s="32"/>
      <c r="M2347" s="141"/>
      <c r="T2347" s="53"/>
      <c r="AT2347" s="17" t="s">
        <v>214</v>
      </c>
      <c r="AU2347" s="17" t="s">
        <v>79</v>
      </c>
    </row>
    <row r="2348" spans="2:65" s="13" customFormat="1" ht="11.25" x14ac:dyDescent="0.2">
      <c r="B2348" s="159"/>
      <c r="D2348" s="138" t="s">
        <v>330</v>
      </c>
      <c r="E2348" s="160" t="s">
        <v>19</v>
      </c>
      <c r="F2348" s="161" t="s">
        <v>3656</v>
      </c>
      <c r="H2348" s="162">
        <v>1</v>
      </c>
      <c r="I2348" s="163"/>
      <c r="L2348" s="159"/>
      <c r="M2348" s="164"/>
      <c r="T2348" s="165"/>
      <c r="AT2348" s="160" t="s">
        <v>330</v>
      </c>
      <c r="AU2348" s="160" t="s">
        <v>79</v>
      </c>
      <c r="AV2348" s="13" t="s">
        <v>79</v>
      </c>
      <c r="AW2348" s="13" t="s">
        <v>31</v>
      </c>
      <c r="AX2348" s="13" t="s">
        <v>69</v>
      </c>
      <c r="AY2348" s="160" t="s">
        <v>181</v>
      </c>
    </row>
    <row r="2349" spans="2:65" s="14" customFormat="1" ht="11.25" x14ac:dyDescent="0.2">
      <c r="B2349" s="166"/>
      <c r="D2349" s="138" t="s">
        <v>330</v>
      </c>
      <c r="E2349" s="167" t="s">
        <v>19</v>
      </c>
      <c r="F2349" s="168" t="s">
        <v>333</v>
      </c>
      <c r="H2349" s="169">
        <v>1</v>
      </c>
      <c r="I2349" s="170"/>
      <c r="L2349" s="166"/>
      <c r="M2349" s="171"/>
      <c r="T2349" s="172"/>
      <c r="AT2349" s="167" t="s">
        <v>330</v>
      </c>
      <c r="AU2349" s="167" t="s">
        <v>79</v>
      </c>
      <c r="AV2349" s="14" t="s">
        <v>187</v>
      </c>
      <c r="AW2349" s="14" t="s">
        <v>31</v>
      </c>
      <c r="AX2349" s="14" t="s">
        <v>77</v>
      </c>
      <c r="AY2349" s="167" t="s">
        <v>181</v>
      </c>
    </row>
    <row r="2350" spans="2:65" s="1" customFormat="1" ht="33" customHeight="1" x14ac:dyDescent="0.2">
      <c r="B2350" s="32"/>
      <c r="C2350" s="125" t="s">
        <v>3676</v>
      </c>
      <c r="D2350" s="125" t="s">
        <v>182</v>
      </c>
      <c r="E2350" s="126" t="s">
        <v>3677</v>
      </c>
      <c r="F2350" s="127" t="s">
        <v>3678</v>
      </c>
      <c r="G2350" s="128" t="s">
        <v>519</v>
      </c>
      <c r="H2350" s="129">
        <v>1</v>
      </c>
      <c r="I2350" s="130"/>
      <c r="J2350" s="131">
        <f>ROUND(I2350*H2350,2)</f>
        <v>0</v>
      </c>
      <c r="K2350" s="127" t="s">
        <v>186</v>
      </c>
      <c r="L2350" s="32"/>
      <c r="M2350" s="132" t="s">
        <v>19</v>
      </c>
      <c r="N2350" s="133" t="s">
        <v>40</v>
      </c>
      <c r="P2350" s="134">
        <f>O2350*H2350</f>
        <v>0</v>
      </c>
      <c r="Q2350" s="134">
        <v>0</v>
      </c>
      <c r="R2350" s="134">
        <f>Q2350*H2350</f>
        <v>0</v>
      </c>
      <c r="S2350" s="134">
        <v>0</v>
      </c>
      <c r="T2350" s="135">
        <f>S2350*H2350</f>
        <v>0</v>
      </c>
      <c r="AR2350" s="136" t="s">
        <v>209</v>
      </c>
      <c r="AT2350" s="136" t="s">
        <v>182</v>
      </c>
      <c r="AU2350" s="136" t="s">
        <v>79</v>
      </c>
      <c r="AY2350" s="17" t="s">
        <v>181</v>
      </c>
      <c r="BE2350" s="137">
        <f>IF(N2350="základní",J2350,0)</f>
        <v>0</v>
      </c>
      <c r="BF2350" s="137">
        <f>IF(N2350="snížená",J2350,0)</f>
        <v>0</v>
      </c>
      <c r="BG2350" s="137">
        <f>IF(N2350="zákl. přenesená",J2350,0)</f>
        <v>0</v>
      </c>
      <c r="BH2350" s="137">
        <f>IF(N2350="sníž. přenesená",J2350,0)</f>
        <v>0</v>
      </c>
      <c r="BI2350" s="137">
        <f>IF(N2350="nulová",J2350,0)</f>
        <v>0</v>
      </c>
      <c r="BJ2350" s="17" t="s">
        <v>77</v>
      </c>
      <c r="BK2350" s="137">
        <f>ROUND(I2350*H2350,2)</f>
        <v>0</v>
      </c>
      <c r="BL2350" s="17" t="s">
        <v>209</v>
      </c>
      <c r="BM2350" s="136" t="s">
        <v>1435</v>
      </c>
    </row>
    <row r="2351" spans="2:65" s="1" customFormat="1" ht="48.75" x14ac:dyDescent="0.2">
      <c r="B2351" s="32"/>
      <c r="D2351" s="138" t="s">
        <v>214</v>
      </c>
      <c r="F2351" s="139" t="s">
        <v>3679</v>
      </c>
      <c r="I2351" s="140"/>
      <c r="L2351" s="32"/>
      <c r="M2351" s="141"/>
      <c r="T2351" s="53"/>
      <c r="AT2351" s="17" t="s">
        <v>214</v>
      </c>
      <c r="AU2351" s="17" t="s">
        <v>79</v>
      </c>
    </row>
    <row r="2352" spans="2:65" s="13" customFormat="1" ht="11.25" x14ac:dyDescent="0.2">
      <c r="B2352" s="159"/>
      <c r="D2352" s="138" t="s">
        <v>330</v>
      </c>
      <c r="E2352" s="160" t="s">
        <v>19</v>
      </c>
      <c r="F2352" s="161" t="s">
        <v>3656</v>
      </c>
      <c r="H2352" s="162">
        <v>1</v>
      </c>
      <c r="I2352" s="163"/>
      <c r="L2352" s="159"/>
      <c r="M2352" s="164"/>
      <c r="T2352" s="165"/>
      <c r="AT2352" s="160" t="s">
        <v>330</v>
      </c>
      <c r="AU2352" s="160" t="s">
        <v>79</v>
      </c>
      <c r="AV2352" s="13" t="s">
        <v>79</v>
      </c>
      <c r="AW2352" s="13" t="s">
        <v>31</v>
      </c>
      <c r="AX2352" s="13" t="s">
        <v>69</v>
      </c>
      <c r="AY2352" s="160" t="s">
        <v>181</v>
      </c>
    </row>
    <row r="2353" spans="2:65" s="14" customFormat="1" ht="11.25" x14ac:dyDescent="0.2">
      <c r="B2353" s="166"/>
      <c r="D2353" s="138" t="s">
        <v>330</v>
      </c>
      <c r="E2353" s="167" t="s">
        <v>19</v>
      </c>
      <c r="F2353" s="168" t="s">
        <v>333</v>
      </c>
      <c r="H2353" s="169">
        <v>1</v>
      </c>
      <c r="I2353" s="170"/>
      <c r="L2353" s="166"/>
      <c r="M2353" s="171"/>
      <c r="T2353" s="172"/>
      <c r="AT2353" s="167" t="s">
        <v>330</v>
      </c>
      <c r="AU2353" s="167" t="s">
        <v>79</v>
      </c>
      <c r="AV2353" s="14" t="s">
        <v>187</v>
      </c>
      <c r="AW2353" s="14" t="s">
        <v>31</v>
      </c>
      <c r="AX2353" s="14" t="s">
        <v>77</v>
      </c>
      <c r="AY2353" s="167" t="s">
        <v>181</v>
      </c>
    </row>
    <row r="2354" spans="2:65" s="1" customFormat="1" ht="24.2" customHeight="1" x14ac:dyDescent="0.2">
      <c r="B2354" s="32"/>
      <c r="C2354" s="125" t="s">
        <v>1550</v>
      </c>
      <c r="D2354" s="125" t="s">
        <v>182</v>
      </c>
      <c r="E2354" s="126" t="s">
        <v>3680</v>
      </c>
      <c r="F2354" s="127" t="s">
        <v>3681</v>
      </c>
      <c r="G2354" s="128" t="s">
        <v>519</v>
      </c>
      <c r="H2354" s="129">
        <v>1</v>
      </c>
      <c r="I2354" s="130"/>
      <c r="J2354" s="131">
        <f>ROUND(I2354*H2354,2)</f>
        <v>0</v>
      </c>
      <c r="K2354" s="127" t="s">
        <v>186</v>
      </c>
      <c r="L2354" s="32"/>
      <c r="M2354" s="132" t="s">
        <v>19</v>
      </c>
      <c r="N2354" s="133" t="s">
        <v>40</v>
      </c>
      <c r="P2354" s="134">
        <f>O2354*H2354</f>
        <v>0</v>
      </c>
      <c r="Q2354" s="134">
        <v>0</v>
      </c>
      <c r="R2354" s="134">
        <f>Q2354*H2354</f>
        <v>0</v>
      </c>
      <c r="S2354" s="134">
        <v>0</v>
      </c>
      <c r="T2354" s="135">
        <f>S2354*H2354</f>
        <v>0</v>
      </c>
      <c r="AR2354" s="136" t="s">
        <v>209</v>
      </c>
      <c r="AT2354" s="136" t="s">
        <v>182</v>
      </c>
      <c r="AU2354" s="136" t="s">
        <v>79</v>
      </c>
      <c r="AY2354" s="17" t="s">
        <v>181</v>
      </c>
      <c r="BE2354" s="137">
        <f>IF(N2354="základní",J2354,0)</f>
        <v>0</v>
      </c>
      <c r="BF2354" s="137">
        <f>IF(N2354="snížená",J2354,0)</f>
        <v>0</v>
      </c>
      <c r="BG2354" s="137">
        <f>IF(N2354="zákl. přenesená",J2354,0)</f>
        <v>0</v>
      </c>
      <c r="BH2354" s="137">
        <f>IF(N2354="sníž. přenesená",J2354,0)</f>
        <v>0</v>
      </c>
      <c r="BI2354" s="137">
        <f>IF(N2354="nulová",J2354,0)</f>
        <v>0</v>
      </c>
      <c r="BJ2354" s="17" t="s">
        <v>77</v>
      </c>
      <c r="BK2354" s="137">
        <f>ROUND(I2354*H2354,2)</f>
        <v>0</v>
      </c>
      <c r="BL2354" s="17" t="s">
        <v>209</v>
      </c>
      <c r="BM2354" s="136" t="s">
        <v>3682</v>
      </c>
    </row>
    <row r="2355" spans="2:65" s="1" customFormat="1" ht="48.75" x14ac:dyDescent="0.2">
      <c r="B2355" s="32"/>
      <c r="D2355" s="138" t="s">
        <v>214</v>
      </c>
      <c r="F2355" s="139" t="s">
        <v>3683</v>
      </c>
      <c r="I2355" s="140"/>
      <c r="L2355" s="32"/>
      <c r="M2355" s="141"/>
      <c r="T2355" s="53"/>
      <c r="AT2355" s="17" t="s">
        <v>214</v>
      </c>
      <c r="AU2355" s="17" t="s">
        <v>79</v>
      </c>
    </row>
    <row r="2356" spans="2:65" s="13" customFormat="1" ht="11.25" x14ac:dyDescent="0.2">
      <c r="B2356" s="159"/>
      <c r="D2356" s="138" t="s">
        <v>330</v>
      </c>
      <c r="E2356" s="160" t="s">
        <v>19</v>
      </c>
      <c r="F2356" s="161" t="s">
        <v>3656</v>
      </c>
      <c r="H2356" s="162">
        <v>1</v>
      </c>
      <c r="I2356" s="163"/>
      <c r="L2356" s="159"/>
      <c r="M2356" s="164"/>
      <c r="T2356" s="165"/>
      <c r="AT2356" s="160" t="s">
        <v>330</v>
      </c>
      <c r="AU2356" s="160" t="s">
        <v>79</v>
      </c>
      <c r="AV2356" s="13" t="s">
        <v>79</v>
      </c>
      <c r="AW2356" s="13" t="s">
        <v>31</v>
      </c>
      <c r="AX2356" s="13" t="s">
        <v>69</v>
      </c>
      <c r="AY2356" s="160" t="s">
        <v>181</v>
      </c>
    </row>
    <row r="2357" spans="2:65" s="14" customFormat="1" ht="11.25" x14ac:dyDescent="0.2">
      <c r="B2357" s="166"/>
      <c r="D2357" s="138" t="s">
        <v>330</v>
      </c>
      <c r="E2357" s="167" t="s">
        <v>19</v>
      </c>
      <c r="F2357" s="168" t="s">
        <v>333</v>
      </c>
      <c r="H2357" s="169">
        <v>1</v>
      </c>
      <c r="I2357" s="170"/>
      <c r="L2357" s="166"/>
      <c r="M2357" s="171"/>
      <c r="T2357" s="172"/>
      <c r="AT2357" s="167" t="s">
        <v>330</v>
      </c>
      <c r="AU2357" s="167" t="s">
        <v>79</v>
      </c>
      <c r="AV2357" s="14" t="s">
        <v>187</v>
      </c>
      <c r="AW2357" s="14" t="s">
        <v>31</v>
      </c>
      <c r="AX2357" s="14" t="s">
        <v>77</v>
      </c>
      <c r="AY2357" s="167" t="s">
        <v>181</v>
      </c>
    </row>
    <row r="2358" spans="2:65" s="1" customFormat="1" ht="24.2" customHeight="1" x14ac:dyDescent="0.2">
      <c r="B2358" s="32"/>
      <c r="C2358" s="125" t="s">
        <v>3684</v>
      </c>
      <c r="D2358" s="125" t="s">
        <v>182</v>
      </c>
      <c r="E2358" s="126" t="s">
        <v>3685</v>
      </c>
      <c r="F2358" s="127" t="s">
        <v>3686</v>
      </c>
      <c r="G2358" s="128" t="s">
        <v>519</v>
      </c>
      <c r="H2358" s="129">
        <v>1</v>
      </c>
      <c r="I2358" s="130"/>
      <c r="J2358" s="131">
        <f>ROUND(I2358*H2358,2)</f>
        <v>0</v>
      </c>
      <c r="K2358" s="127" t="s">
        <v>186</v>
      </c>
      <c r="L2358" s="32"/>
      <c r="M2358" s="132" t="s">
        <v>19</v>
      </c>
      <c r="N2358" s="133" t="s">
        <v>40</v>
      </c>
      <c r="P2358" s="134">
        <f>O2358*H2358</f>
        <v>0</v>
      </c>
      <c r="Q2358" s="134">
        <v>0</v>
      </c>
      <c r="R2358" s="134">
        <f>Q2358*H2358</f>
        <v>0</v>
      </c>
      <c r="S2358" s="134">
        <v>0</v>
      </c>
      <c r="T2358" s="135">
        <f>S2358*H2358</f>
        <v>0</v>
      </c>
      <c r="AR2358" s="136" t="s">
        <v>209</v>
      </c>
      <c r="AT2358" s="136" t="s">
        <v>182</v>
      </c>
      <c r="AU2358" s="136" t="s">
        <v>79</v>
      </c>
      <c r="AY2358" s="17" t="s">
        <v>181</v>
      </c>
      <c r="BE2358" s="137">
        <f>IF(N2358="základní",J2358,0)</f>
        <v>0</v>
      </c>
      <c r="BF2358" s="137">
        <f>IF(N2358="snížená",J2358,0)</f>
        <v>0</v>
      </c>
      <c r="BG2358" s="137">
        <f>IF(N2358="zákl. přenesená",J2358,0)</f>
        <v>0</v>
      </c>
      <c r="BH2358" s="137">
        <f>IF(N2358="sníž. přenesená",J2358,0)</f>
        <v>0</v>
      </c>
      <c r="BI2358" s="137">
        <f>IF(N2358="nulová",J2358,0)</f>
        <v>0</v>
      </c>
      <c r="BJ2358" s="17" t="s">
        <v>77</v>
      </c>
      <c r="BK2358" s="137">
        <f>ROUND(I2358*H2358,2)</f>
        <v>0</v>
      </c>
      <c r="BL2358" s="17" t="s">
        <v>209</v>
      </c>
      <c r="BM2358" s="136" t="s">
        <v>3687</v>
      </c>
    </row>
    <row r="2359" spans="2:65" s="1" customFormat="1" ht="48.75" x14ac:dyDescent="0.2">
      <c r="B2359" s="32"/>
      <c r="D2359" s="138" t="s">
        <v>214</v>
      </c>
      <c r="F2359" s="139" t="s">
        <v>3688</v>
      </c>
      <c r="I2359" s="140"/>
      <c r="L2359" s="32"/>
      <c r="M2359" s="141"/>
      <c r="T2359" s="53"/>
      <c r="AT2359" s="17" t="s">
        <v>214</v>
      </c>
      <c r="AU2359" s="17" t="s">
        <v>79</v>
      </c>
    </row>
    <row r="2360" spans="2:65" s="13" customFormat="1" ht="11.25" x14ac:dyDescent="0.2">
      <c r="B2360" s="159"/>
      <c r="D2360" s="138" t="s">
        <v>330</v>
      </c>
      <c r="E2360" s="160" t="s">
        <v>19</v>
      </c>
      <c r="F2360" s="161" t="s">
        <v>3656</v>
      </c>
      <c r="H2360" s="162">
        <v>1</v>
      </c>
      <c r="I2360" s="163"/>
      <c r="L2360" s="159"/>
      <c r="M2360" s="164"/>
      <c r="T2360" s="165"/>
      <c r="AT2360" s="160" t="s">
        <v>330</v>
      </c>
      <c r="AU2360" s="160" t="s">
        <v>79</v>
      </c>
      <c r="AV2360" s="13" t="s">
        <v>79</v>
      </c>
      <c r="AW2360" s="13" t="s">
        <v>31</v>
      </c>
      <c r="AX2360" s="13" t="s">
        <v>69</v>
      </c>
      <c r="AY2360" s="160" t="s">
        <v>181</v>
      </c>
    </row>
    <row r="2361" spans="2:65" s="14" customFormat="1" ht="11.25" x14ac:dyDescent="0.2">
      <c r="B2361" s="166"/>
      <c r="D2361" s="138" t="s">
        <v>330</v>
      </c>
      <c r="E2361" s="167" t="s">
        <v>19</v>
      </c>
      <c r="F2361" s="168" t="s">
        <v>333</v>
      </c>
      <c r="H2361" s="169">
        <v>1</v>
      </c>
      <c r="I2361" s="170"/>
      <c r="L2361" s="166"/>
      <c r="M2361" s="171"/>
      <c r="T2361" s="172"/>
      <c r="AT2361" s="167" t="s">
        <v>330</v>
      </c>
      <c r="AU2361" s="167" t="s">
        <v>79</v>
      </c>
      <c r="AV2361" s="14" t="s">
        <v>187</v>
      </c>
      <c r="AW2361" s="14" t="s">
        <v>31</v>
      </c>
      <c r="AX2361" s="14" t="s">
        <v>77</v>
      </c>
      <c r="AY2361" s="167" t="s">
        <v>181</v>
      </c>
    </row>
    <row r="2362" spans="2:65" s="1" customFormat="1" ht="33" customHeight="1" x14ac:dyDescent="0.2">
      <c r="B2362" s="32"/>
      <c r="C2362" s="125" t="s">
        <v>1554</v>
      </c>
      <c r="D2362" s="125" t="s">
        <v>182</v>
      </c>
      <c r="E2362" s="126" t="s">
        <v>3689</v>
      </c>
      <c r="F2362" s="127" t="s">
        <v>3690</v>
      </c>
      <c r="G2362" s="128" t="s">
        <v>519</v>
      </c>
      <c r="H2362" s="129">
        <v>1</v>
      </c>
      <c r="I2362" s="130"/>
      <c r="J2362" s="131">
        <f>ROUND(I2362*H2362,2)</f>
        <v>0</v>
      </c>
      <c r="K2362" s="127" t="s">
        <v>186</v>
      </c>
      <c r="L2362" s="32"/>
      <c r="M2362" s="132" t="s">
        <v>19</v>
      </c>
      <c r="N2362" s="133" t="s">
        <v>40</v>
      </c>
      <c r="P2362" s="134">
        <f>O2362*H2362</f>
        <v>0</v>
      </c>
      <c r="Q2362" s="134">
        <v>0</v>
      </c>
      <c r="R2362" s="134">
        <f>Q2362*H2362</f>
        <v>0</v>
      </c>
      <c r="S2362" s="134">
        <v>0</v>
      </c>
      <c r="T2362" s="135">
        <f>S2362*H2362</f>
        <v>0</v>
      </c>
      <c r="AR2362" s="136" t="s">
        <v>209</v>
      </c>
      <c r="AT2362" s="136" t="s">
        <v>182</v>
      </c>
      <c r="AU2362" s="136" t="s">
        <v>79</v>
      </c>
      <c r="AY2362" s="17" t="s">
        <v>181</v>
      </c>
      <c r="BE2362" s="137">
        <f>IF(N2362="základní",J2362,0)</f>
        <v>0</v>
      </c>
      <c r="BF2362" s="137">
        <f>IF(N2362="snížená",J2362,0)</f>
        <v>0</v>
      </c>
      <c r="BG2362" s="137">
        <f>IF(N2362="zákl. přenesená",J2362,0)</f>
        <v>0</v>
      </c>
      <c r="BH2362" s="137">
        <f>IF(N2362="sníž. přenesená",J2362,0)</f>
        <v>0</v>
      </c>
      <c r="BI2362" s="137">
        <f>IF(N2362="nulová",J2362,0)</f>
        <v>0</v>
      </c>
      <c r="BJ2362" s="17" t="s">
        <v>77</v>
      </c>
      <c r="BK2362" s="137">
        <f>ROUND(I2362*H2362,2)</f>
        <v>0</v>
      </c>
      <c r="BL2362" s="17" t="s">
        <v>209</v>
      </c>
      <c r="BM2362" s="136" t="s">
        <v>3691</v>
      </c>
    </row>
    <row r="2363" spans="2:65" s="1" customFormat="1" ht="48.75" x14ac:dyDescent="0.2">
      <c r="B2363" s="32"/>
      <c r="D2363" s="138" t="s">
        <v>214</v>
      </c>
      <c r="F2363" s="139" t="s">
        <v>3692</v>
      </c>
      <c r="I2363" s="140"/>
      <c r="L2363" s="32"/>
      <c r="M2363" s="141"/>
      <c r="T2363" s="53"/>
      <c r="AT2363" s="17" t="s">
        <v>214</v>
      </c>
      <c r="AU2363" s="17" t="s">
        <v>79</v>
      </c>
    </row>
    <row r="2364" spans="2:65" s="13" customFormat="1" ht="11.25" x14ac:dyDescent="0.2">
      <c r="B2364" s="159"/>
      <c r="D2364" s="138" t="s">
        <v>330</v>
      </c>
      <c r="E2364" s="160" t="s">
        <v>19</v>
      </c>
      <c r="F2364" s="161" t="s">
        <v>3656</v>
      </c>
      <c r="H2364" s="162">
        <v>1</v>
      </c>
      <c r="I2364" s="163"/>
      <c r="L2364" s="159"/>
      <c r="M2364" s="164"/>
      <c r="T2364" s="165"/>
      <c r="AT2364" s="160" t="s">
        <v>330</v>
      </c>
      <c r="AU2364" s="160" t="s">
        <v>79</v>
      </c>
      <c r="AV2364" s="13" t="s">
        <v>79</v>
      </c>
      <c r="AW2364" s="13" t="s">
        <v>31</v>
      </c>
      <c r="AX2364" s="13" t="s">
        <v>69</v>
      </c>
      <c r="AY2364" s="160" t="s">
        <v>181</v>
      </c>
    </row>
    <row r="2365" spans="2:65" s="14" customFormat="1" ht="11.25" x14ac:dyDescent="0.2">
      <c r="B2365" s="166"/>
      <c r="D2365" s="138" t="s">
        <v>330</v>
      </c>
      <c r="E2365" s="167" t="s">
        <v>19</v>
      </c>
      <c r="F2365" s="168" t="s">
        <v>333</v>
      </c>
      <c r="H2365" s="169">
        <v>1</v>
      </c>
      <c r="I2365" s="170"/>
      <c r="L2365" s="166"/>
      <c r="M2365" s="171"/>
      <c r="T2365" s="172"/>
      <c r="AT2365" s="167" t="s">
        <v>330</v>
      </c>
      <c r="AU2365" s="167" t="s">
        <v>79</v>
      </c>
      <c r="AV2365" s="14" t="s">
        <v>187</v>
      </c>
      <c r="AW2365" s="14" t="s">
        <v>31</v>
      </c>
      <c r="AX2365" s="14" t="s">
        <v>77</v>
      </c>
      <c r="AY2365" s="167" t="s">
        <v>181</v>
      </c>
    </row>
    <row r="2366" spans="2:65" s="1" customFormat="1" ht="33" customHeight="1" x14ac:dyDescent="0.2">
      <c r="B2366" s="32"/>
      <c r="C2366" s="125" t="s">
        <v>3693</v>
      </c>
      <c r="D2366" s="125" t="s">
        <v>182</v>
      </c>
      <c r="E2366" s="126" t="s">
        <v>3694</v>
      </c>
      <c r="F2366" s="127" t="s">
        <v>3695</v>
      </c>
      <c r="G2366" s="128" t="s">
        <v>519</v>
      </c>
      <c r="H2366" s="129">
        <v>1</v>
      </c>
      <c r="I2366" s="130"/>
      <c r="J2366" s="131">
        <f>ROUND(I2366*H2366,2)</f>
        <v>0</v>
      </c>
      <c r="K2366" s="127" t="s">
        <v>186</v>
      </c>
      <c r="L2366" s="32"/>
      <c r="M2366" s="132" t="s">
        <v>19</v>
      </c>
      <c r="N2366" s="133" t="s">
        <v>40</v>
      </c>
      <c r="P2366" s="134">
        <f>O2366*H2366</f>
        <v>0</v>
      </c>
      <c r="Q2366" s="134">
        <v>0</v>
      </c>
      <c r="R2366" s="134">
        <f>Q2366*H2366</f>
        <v>0</v>
      </c>
      <c r="S2366" s="134">
        <v>0</v>
      </c>
      <c r="T2366" s="135">
        <f>S2366*H2366</f>
        <v>0</v>
      </c>
      <c r="AR2366" s="136" t="s">
        <v>209</v>
      </c>
      <c r="AT2366" s="136" t="s">
        <v>182</v>
      </c>
      <c r="AU2366" s="136" t="s">
        <v>79</v>
      </c>
      <c r="AY2366" s="17" t="s">
        <v>181</v>
      </c>
      <c r="BE2366" s="137">
        <f>IF(N2366="základní",J2366,0)</f>
        <v>0</v>
      </c>
      <c r="BF2366" s="137">
        <f>IF(N2366="snížená",J2366,0)</f>
        <v>0</v>
      </c>
      <c r="BG2366" s="137">
        <f>IF(N2366="zákl. přenesená",J2366,0)</f>
        <v>0</v>
      </c>
      <c r="BH2366" s="137">
        <f>IF(N2366="sníž. přenesená",J2366,0)</f>
        <v>0</v>
      </c>
      <c r="BI2366" s="137">
        <f>IF(N2366="nulová",J2366,0)</f>
        <v>0</v>
      </c>
      <c r="BJ2366" s="17" t="s">
        <v>77</v>
      </c>
      <c r="BK2366" s="137">
        <f>ROUND(I2366*H2366,2)</f>
        <v>0</v>
      </c>
      <c r="BL2366" s="17" t="s">
        <v>209</v>
      </c>
      <c r="BM2366" s="136" t="s">
        <v>1450</v>
      </c>
    </row>
    <row r="2367" spans="2:65" s="1" customFormat="1" ht="48.75" x14ac:dyDescent="0.2">
      <c r="B2367" s="32"/>
      <c r="D2367" s="138" t="s">
        <v>214</v>
      </c>
      <c r="F2367" s="139" t="s">
        <v>3696</v>
      </c>
      <c r="I2367" s="140"/>
      <c r="L2367" s="32"/>
      <c r="M2367" s="141"/>
      <c r="T2367" s="53"/>
      <c r="AT2367" s="17" t="s">
        <v>214</v>
      </c>
      <c r="AU2367" s="17" t="s">
        <v>79</v>
      </c>
    </row>
    <row r="2368" spans="2:65" s="13" customFormat="1" ht="11.25" x14ac:dyDescent="0.2">
      <c r="B2368" s="159"/>
      <c r="D2368" s="138" t="s">
        <v>330</v>
      </c>
      <c r="E2368" s="160" t="s">
        <v>19</v>
      </c>
      <c r="F2368" s="161" t="s">
        <v>3656</v>
      </c>
      <c r="H2368" s="162">
        <v>1</v>
      </c>
      <c r="I2368" s="163"/>
      <c r="L2368" s="159"/>
      <c r="M2368" s="164"/>
      <c r="T2368" s="165"/>
      <c r="AT2368" s="160" t="s">
        <v>330</v>
      </c>
      <c r="AU2368" s="160" t="s">
        <v>79</v>
      </c>
      <c r="AV2368" s="13" t="s">
        <v>79</v>
      </c>
      <c r="AW2368" s="13" t="s">
        <v>31</v>
      </c>
      <c r="AX2368" s="13" t="s">
        <v>69</v>
      </c>
      <c r="AY2368" s="160" t="s">
        <v>181</v>
      </c>
    </row>
    <row r="2369" spans="2:65" s="14" customFormat="1" ht="11.25" x14ac:dyDescent="0.2">
      <c r="B2369" s="166"/>
      <c r="D2369" s="138" t="s">
        <v>330</v>
      </c>
      <c r="E2369" s="167" t="s">
        <v>19</v>
      </c>
      <c r="F2369" s="168" t="s">
        <v>333</v>
      </c>
      <c r="H2369" s="169">
        <v>1</v>
      </c>
      <c r="I2369" s="170"/>
      <c r="L2369" s="166"/>
      <c r="M2369" s="171"/>
      <c r="T2369" s="172"/>
      <c r="AT2369" s="167" t="s">
        <v>330</v>
      </c>
      <c r="AU2369" s="167" t="s">
        <v>79</v>
      </c>
      <c r="AV2369" s="14" t="s">
        <v>187</v>
      </c>
      <c r="AW2369" s="14" t="s">
        <v>31</v>
      </c>
      <c r="AX2369" s="14" t="s">
        <v>77</v>
      </c>
      <c r="AY2369" s="167" t="s">
        <v>181</v>
      </c>
    </row>
    <row r="2370" spans="2:65" s="1" customFormat="1" ht="33" customHeight="1" x14ac:dyDescent="0.2">
      <c r="B2370" s="32"/>
      <c r="C2370" s="125" t="s">
        <v>1561</v>
      </c>
      <c r="D2370" s="125" t="s">
        <v>182</v>
      </c>
      <c r="E2370" s="126" t="s">
        <v>3697</v>
      </c>
      <c r="F2370" s="127" t="s">
        <v>3698</v>
      </c>
      <c r="G2370" s="128" t="s">
        <v>519</v>
      </c>
      <c r="H2370" s="129">
        <v>1</v>
      </c>
      <c r="I2370" s="130"/>
      <c r="J2370" s="131">
        <f>ROUND(I2370*H2370,2)</f>
        <v>0</v>
      </c>
      <c r="K2370" s="127" t="s">
        <v>186</v>
      </c>
      <c r="L2370" s="32"/>
      <c r="M2370" s="132" t="s">
        <v>19</v>
      </c>
      <c r="N2370" s="133" t="s">
        <v>40</v>
      </c>
      <c r="P2370" s="134">
        <f>O2370*H2370</f>
        <v>0</v>
      </c>
      <c r="Q2370" s="134">
        <v>0</v>
      </c>
      <c r="R2370" s="134">
        <f>Q2370*H2370</f>
        <v>0</v>
      </c>
      <c r="S2370" s="134">
        <v>0</v>
      </c>
      <c r="T2370" s="135">
        <f>S2370*H2370</f>
        <v>0</v>
      </c>
      <c r="AR2370" s="136" t="s">
        <v>209</v>
      </c>
      <c r="AT2370" s="136" t="s">
        <v>182</v>
      </c>
      <c r="AU2370" s="136" t="s">
        <v>79</v>
      </c>
      <c r="AY2370" s="17" t="s">
        <v>181</v>
      </c>
      <c r="BE2370" s="137">
        <f>IF(N2370="základní",J2370,0)</f>
        <v>0</v>
      </c>
      <c r="BF2370" s="137">
        <f>IF(N2370="snížená",J2370,0)</f>
        <v>0</v>
      </c>
      <c r="BG2370" s="137">
        <f>IF(N2370="zákl. přenesená",J2370,0)</f>
        <v>0</v>
      </c>
      <c r="BH2370" s="137">
        <f>IF(N2370="sníž. přenesená",J2370,0)</f>
        <v>0</v>
      </c>
      <c r="BI2370" s="137">
        <f>IF(N2370="nulová",J2370,0)</f>
        <v>0</v>
      </c>
      <c r="BJ2370" s="17" t="s">
        <v>77</v>
      </c>
      <c r="BK2370" s="137">
        <f>ROUND(I2370*H2370,2)</f>
        <v>0</v>
      </c>
      <c r="BL2370" s="17" t="s">
        <v>209</v>
      </c>
      <c r="BM2370" s="136" t="s">
        <v>3699</v>
      </c>
    </row>
    <row r="2371" spans="2:65" s="1" customFormat="1" ht="48.75" x14ac:dyDescent="0.2">
      <c r="B2371" s="32"/>
      <c r="D2371" s="138" t="s">
        <v>214</v>
      </c>
      <c r="F2371" s="139" t="s">
        <v>3696</v>
      </c>
      <c r="I2371" s="140"/>
      <c r="L2371" s="32"/>
      <c r="M2371" s="141"/>
      <c r="T2371" s="53"/>
      <c r="AT2371" s="17" t="s">
        <v>214</v>
      </c>
      <c r="AU2371" s="17" t="s">
        <v>79</v>
      </c>
    </row>
    <row r="2372" spans="2:65" s="13" customFormat="1" ht="11.25" x14ac:dyDescent="0.2">
      <c r="B2372" s="159"/>
      <c r="D2372" s="138" t="s">
        <v>330</v>
      </c>
      <c r="E2372" s="160" t="s">
        <v>19</v>
      </c>
      <c r="F2372" s="161" t="s">
        <v>3656</v>
      </c>
      <c r="H2372" s="162">
        <v>1</v>
      </c>
      <c r="I2372" s="163"/>
      <c r="L2372" s="159"/>
      <c r="M2372" s="164"/>
      <c r="T2372" s="165"/>
      <c r="AT2372" s="160" t="s">
        <v>330</v>
      </c>
      <c r="AU2372" s="160" t="s">
        <v>79</v>
      </c>
      <c r="AV2372" s="13" t="s">
        <v>79</v>
      </c>
      <c r="AW2372" s="13" t="s">
        <v>31</v>
      </c>
      <c r="AX2372" s="13" t="s">
        <v>69</v>
      </c>
      <c r="AY2372" s="160" t="s">
        <v>181</v>
      </c>
    </row>
    <row r="2373" spans="2:65" s="14" customFormat="1" ht="11.25" x14ac:dyDescent="0.2">
      <c r="B2373" s="166"/>
      <c r="D2373" s="138" t="s">
        <v>330</v>
      </c>
      <c r="E2373" s="167" t="s">
        <v>19</v>
      </c>
      <c r="F2373" s="168" t="s">
        <v>333</v>
      </c>
      <c r="H2373" s="169">
        <v>1</v>
      </c>
      <c r="I2373" s="170"/>
      <c r="L2373" s="166"/>
      <c r="M2373" s="171"/>
      <c r="T2373" s="172"/>
      <c r="AT2373" s="167" t="s">
        <v>330</v>
      </c>
      <c r="AU2373" s="167" t="s">
        <v>79</v>
      </c>
      <c r="AV2373" s="14" t="s">
        <v>187</v>
      </c>
      <c r="AW2373" s="14" t="s">
        <v>31</v>
      </c>
      <c r="AX2373" s="14" t="s">
        <v>77</v>
      </c>
      <c r="AY2373" s="167" t="s">
        <v>181</v>
      </c>
    </row>
    <row r="2374" spans="2:65" s="1" customFormat="1" ht="24.2" customHeight="1" x14ac:dyDescent="0.2">
      <c r="B2374" s="32"/>
      <c r="C2374" s="125" t="s">
        <v>3700</v>
      </c>
      <c r="D2374" s="125" t="s">
        <v>182</v>
      </c>
      <c r="E2374" s="126" t="s">
        <v>3701</v>
      </c>
      <c r="F2374" s="127" t="s">
        <v>3702</v>
      </c>
      <c r="G2374" s="128" t="s">
        <v>519</v>
      </c>
      <c r="H2374" s="129">
        <v>1</v>
      </c>
      <c r="I2374" s="130"/>
      <c r="J2374" s="131">
        <f>ROUND(I2374*H2374,2)</f>
        <v>0</v>
      </c>
      <c r="K2374" s="127" t="s">
        <v>186</v>
      </c>
      <c r="L2374" s="32"/>
      <c r="M2374" s="132" t="s">
        <v>19</v>
      </c>
      <c r="N2374" s="133" t="s">
        <v>40</v>
      </c>
      <c r="P2374" s="134">
        <f>O2374*H2374</f>
        <v>0</v>
      </c>
      <c r="Q2374" s="134">
        <v>0</v>
      </c>
      <c r="R2374" s="134">
        <f>Q2374*H2374</f>
        <v>0</v>
      </c>
      <c r="S2374" s="134">
        <v>0</v>
      </c>
      <c r="T2374" s="135">
        <f>S2374*H2374</f>
        <v>0</v>
      </c>
      <c r="AR2374" s="136" t="s">
        <v>209</v>
      </c>
      <c r="AT2374" s="136" t="s">
        <v>182</v>
      </c>
      <c r="AU2374" s="136" t="s">
        <v>79</v>
      </c>
      <c r="AY2374" s="17" t="s">
        <v>181</v>
      </c>
      <c r="BE2374" s="137">
        <f>IF(N2374="základní",J2374,0)</f>
        <v>0</v>
      </c>
      <c r="BF2374" s="137">
        <f>IF(N2374="snížená",J2374,0)</f>
        <v>0</v>
      </c>
      <c r="BG2374" s="137">
        <f>IF(N2374="zákl. přenesená",J2374,0)</f>
        <v>0</v>
      </c>
      <c r="BH2374" s="137">
        <f>IF(N2374="sníž. přenesená",J2374,0)</f>
        <v>0</v>
      </c>
      <c r="BI2374" s="137">
        <f>IF(N2374="nulová",J2374,0)</f>
        <v>0</v>
      </c>
      <c r="BJ2374" s="17" t="s">
        <v>77</v>
      </c>
      <c r="BK2374" s="137">
        <f>ROUND(I2374*H2374,2)</f>
        <v>0</v>
      </c>
      <c r="BL2374" s="17" t="s">
        <v>209</v>
      </c>
      <c r="BM2374" s="136" t="s">
        <v>3703</v>
      </c>
    </row>
    <row r="2375" spans="2:65" s="1" customFormat="1" ht="48.75" x14ac:dyDescent="0.2">
      <c r="B2375" s="32"/>
      <c r="D2375" s="138" t="s">
        <v>214</v>
      </c>
      <c r="F2375" s="139" t="s">
        <v>3704</v>
      </c>
      <c r="I2375" s="140"/>
      <c r="L2375" s="32"/>
      <c r="M2375" s="141"/>
      <c r="T2375" s="53"/>
      <c r="AT2375" s="17" t="s">
        <v>214</v>
      </c>
      <c r="AU2375" s="17" t="s">
        <v>79</v>
      </c>
    </row>
    <row r="2376" spans="2:65" s="13" customFormat="1" ht="11.25" x14ac:dyDescent="0.2">
      <c r="B2376" s="159"/>
      <c r="D2376" s="138" t="s">
        <v>330</v>
      </c>
      <c r="E2376" s="160" t="s">
        <v>19</v>
      </c>
      <c r="F2376" s="161" t="s">
        <v>3656</v>
      </c>
      <c r="H2376" s="162">
        <v>1</v>
      </c>
      <c r="I2376" s="163"/>
      <c r="L2376" s="159"/>
      <c r="M2376" s="164"/>
      <c r="T2376" s="165"/>
      <c r="AT2376" s="160" t="s">
        <v>330</v>
      </c>
      <c r="AU2376" s="160" t="s">
        <v>79</v>
      </c>
      <c r="AV2376" s="13" t="s">
        <v>79</v>
      </c>
      <c r="AW2376" s="13" t="s">
        <v>31</v>
      </c>
      <c r="AX2376" s="13" t="s">
        <v>69</v>
      </c>
      <c r="AY2376" s="160" t="s">
        <v>181</v>
      </c>
    </row>
    <row r="2377" spans="2:65" s="14" customFormat="1" ht="11.25" x14ac:dyDescent="0.2">
      <c r="B2377" s="166"/>
      <c r="D2377" s="138" t="s">
        <v>330</v>
      </c>
      <c r="E2377" s="167" t="s">
        <v>19</v>
      </c>
      <c r="F2377" s="168" t="s">
        <v>333</v>
      </c>
      <c r="H2377" s="169">
        <v>1</v>
      </c>
      <c r="I2377" s="170"/>
      <c r="L2377" s="166"/>
      <c r="M2377" s="171"/>
      <c r="T2377" s="172"/>
      <c r="AT2377" s="167" t="s">
        <v>330</v>
      </c>
      <c r="AU2377" s="167" t="s">
        <v>79</v>
      </c>
      <c r="AV2377" s="14" t="s">
        <v>187</v>
      </c>
      <c r="AW2377" s="14" t="s">
        <v>31</v>
      </c>
      <c r="AX2377" s="14" t="s">
        <v>77</v>
      </c>
      <c r="AY2377" s="167" t="s">
        <v>181</v>
      </c>
    </row>
    <row r="2378" spans="2:65" s="1" customFormat="1" ht="24.2" customHeight="1" x14ac:dyDescent="0.2">
      <c r="B2378" s="32"/>
      <c r="C2378" s="125" t="s">
        <v>1567</v>
      </c>
      <c r="D2378" s="125" t="s">
        <v>182</v>
      </c>
      <c r="E2378" s="126" t="s">
        <v>3705</v>
      </c>
      <c r="F2378" s="127" t="s">
        <v>3706</v>
      </c>
      <c r="G2378" s="128" t="s">
        <v>519</v>
      </c>
      <c r="H2378" s="129">
        <v>1</v>
      </c>
      <c r="I2378" s="130"/>
      <c r="J2378" s="131">
        <f>ROUND(I2378*H2378,2)</f>
        <v>0</v>
      </c>
      <c r="K2378" s="127" t="s">
        <v>186</v>
      </c>
      <c r="L2378" s="32"/>
      <c r="M2378" s="132" t="s">
        <v>19</v>
      </c>
      <c r="N2378" s="133" t="s">
        <v>40</v>
      </c>
      <c r="P2378" s="134">
        <f>O2378*H2378</f>
        <v>0</v>
      </c>
      <c r="Q2378" s="134">
        <v>0</v>
      </c>
      <c r="R2378" s="134">
        <f>Q2378*H2378</f>
        <v>0</v>
      </c>
      <c r="S2378" s="134">
        <v>0</v>
      </c>
      <c r="T2378" s="135">
        <f>S2378*H2378</f>
        <v>0</v>
      </c>
      <c r="AR2378" s="136" t="s">
        <v>209</v>
      </c>
      <c r="AT2378" s="136" t="s">
        <v>182</v>
      </c>
      <c r="AU2378" s="136" t="s">
        <v>79</v>
      </c>
      <c r="AY2378" s="17" t="s">
        <v>181</v>
      </c>
      <c r="BE2378" s="137">
        <f>IF(N2378="základní",J2378,0)</f>
        <v>0</v>
      </c>
      <c r="BF2378" s="137">
        <f>IF(N2378="snížená",J2378,0)</f>
        <v>0</v>
      </c>
      <c r="BG2378" s="137">
        <f>IF(N2378="zákl. přenesená",J2378,0)</f>
        <v>0</v>
      </c>
      <c r="BH2378" s="137">
        <f>IF(N2378="sníž. přenesená",J2378,0)</f>
        <v>0</v>
      </c>
      <c r="BI2378" s="137">
        <f>IF(N2378="nulová",J2378,0)</f>
        <v>0</v>
      </c>
      <c r="BJ2378" s="17" t="s">
        <v>77</v>
      </c>
      <c r="BK2378" s="137">
        <f>ROUND(I2378*H2378,2)</f>
        <v>0</v>
      </c>
      <c r="BL2378" s="17" t="s">
        <v>209</v>
      </c>
      <c r="BM2378" s="136" t="s">
        <v>3707</v>
      </c>
    </row>
    <row r="2379" spans="2:65" s="1" customFormat="1" ht="48.75" x14ac:dyDescent="0.2">
      <c r="B2379" s="32"/>
      <c r="D2379" s="138" t="s">
        <v>214</v>
      </c>
      <c r="F2379" s="139" t="s">
        <v>3708</v>
      </c>
      <c r="I2379" s="140"/>
      <c r="L2379" s="32"/>
      <c r="M2379" s="141"/>
      <c r="T2379" s="53"/>
      <c r="AT2379" s="17" t="s">
        <v>214</v>
      </c>
      <c r="AU2379" s="17" t="s">
        <v>79</v>
      </c>
    </row>
    <row r="2380" spans="2:65" s="13" customFormat="1" ht="11.25" x14ac:dyDescent="0.2">
      <c r="B2380" s="159"/>
      <c r="D2380" s="138" t="s">
        <v>330</v>
      </c>
      <c r="E2380" s="160" t="s">
        <v>19</v>
      </c>
      <c r="F2380" s="161" t="s">
        <v>3656</v>
      </c>
      <c r="H2380" s="162">
        <v>1</v>
      </c>
      <c r="I2380" s="163"/>
      <c r="L2380" s="159"/>
      <c r="M2380" s="164"/>
      <c r="T2380" s="165"/>
      <c r="AT2380" s="160" t="s">
        <v>330</v>
      </c>
      <c r="AU2380" s="160" t="s">
        <v>79</v>
      </c>
      <c r="AV2380" s="13" t="s">
        <v>79</v>
      </c>
      <c r="AW2380" s="13" t="s">
        <v>31</v>
      </c>
      <c r="AX2380" s="13" t="s">
        <v>69</v>
      </c>
      <c r="AY2380" s="160" t="s">
        <v>181</v>
      </c>
    </row>
    <row r="2381" spans="2:65" s="14" customFormat="1" ht="11.25" x14ac:dyDescent="0.2">
      <c r="B2381" s="166"/>
      <c r="D2381" s="138" t="s">
        <v>330</v>
      </c>
      <c r="E2381" s="167" t="s">
        <v>19</v>
      </c>
      <c r="F2381" s="168" t="s">
        <v>333</v>
      </c>
      <c r="H2381" s="169">
        <v>1</v>
      </c>
      <c r="I2381" s="170"/>
      <c r="L2381" s="166"/>
      <c r="M2381" s="171"/>
      <c r="T2381" s="172"/>
      <c r="AT2381" s="167" t="s">
        <v>330</v>
      </c>
      <c r="AU2381" s="167" t="s">
        <v>79</v>
      </c>
      <c r="AV2381" s="14" t="s">
        <v>187</v>
      </c>
      <c r="AW2381" s="14" t="s">
        <v>31</v>
      </c>
      <c r="AX2381" s="14" t="s">
        <v>77</v>
      </c>
      <c r="AY2381" s="167" t="s">
        <v>181</v>
      </c>
    </row>
    <row r="2382" spans="2:65" s="1" customFormat="1" ht="24.2" customHeight="1" x14ac:dyDescent="0.2">
      <c r="B2382" s="32"/>
      <c r="C2382" s="125" t="s">
        <v>3709</v>
      </c>
      <c r="D2382" s="125" t="s">
        <v>182</v>
      </c>
      <c r="E2382" s="126" t="s">
        <v>3710</v>
      </c>
      <c r="F2382" s="127" t="s">
        <v>3711</v>
      </c>
      <c r="G2382" s="128" t="s">
        <v>519</v>
      </c>
      <c r="H2382" s="129">
        <v>1</v>
      </c>
      <c r="I2382" s="130"/>
      <c r="J2382" s="131">
        <f>ROUND(I2382*H2382,2)</f>
        <v>0</v>
      </c>
      <c r="K2382" s="127" t="s">
        <v>186</v>
      </c>
      <c r="L2382" s="32"/>
      <c r="M2382" s="132" t="s">
        <v>19</v>
      </c>
      <c r="N2382" s="133" t="s">
        <v>40</v>
      </c>
      <c r="P2382" s="134">
        <f>O2382*H2382</f>
        <v>0</v>
      </c>
      <c r="Q2382" s="134">
        <v>0</v>
      </c>
      <c r="R2382" s="134">
        <f>Q2382*H2382</f>
        <v>0</v>
      </c>
      <c r="S2382" s="134">
        <v>0</v>
      </c>
      <c r="T2382" s="135">
        <f>S2382*H2382</f>
        <v>0</v>
      </c>
      <c r="AR2382" s="136" t="s">
        <v>209</v>
      </c>
      <c r="AT2382" s="136" t="s">
        <v>182</v>
      </c>
      <c r="AU2382" s="136" t="s">
        <v>79</v>
      </c>
      <c r="AY2382" s="17" t="s">
        <v>181</v>
      </c>
      <c r="BE2382" s="137">
        <f>IF(N2382="základní",J2382,0)</f>
        <v>0</v>
      </c>
      <c r="BF2382" s="137">
        <f>IF(N2382="snížená",J2382,0)</f>
        <v>0</v>
      </c>
      <c r="BG2382" s="137">
        <f>IF(N2382="zákl. přenesená",J2382,0)</f>
        <v>0</v>
      </c>
      <c r="BH2382" s="137">
        <f>IF(N2382="sníž. přenesená",J2382,0)</f>
        <v>0</v>
      </c>
      <c r="BI2382" s="137">
        <f>IF(N2382="nulová",J2382,0)</f>
        <v>0</v>
      </c>
      <c r="BJ2382" s="17" t="s">
        <v>77</v>
      </c>
      <c r="BK2382" s="137">
        <f>ROUND(I2382*H2382,2)</f>
        <v>0</v>
      </c>
      <c r="BL2382" s="17" t="s">
        <v>209</v>
      </c>
      <c r="BM2382" s="136" t="s">
        <v>3712</v>
      </c>
    </row>
    <row r="2383" spans="2:65" s="1" customFormat="1" ht="48.75" x14ac:dyDescent="0.2">
      <c r="B2383" s="32"/>
      <c r="D2383" s="138" t="s">
        <v>214</v>
      </c>
      <c r="F2383" s="139" t="s">
        <v>3704</v>
      </c>
      <c r="I2383" s="140"/>
      <c r="L2383" s="32"/>
      <c r="M2383" s="141"/>
      <c r="T2383" s="53"/>
      <c r="AT2383" s="17" t="s">
        <v>214</v>
      </c>
      <c r="AU2383" s="17" t="s">
        <v>79</v>
      </c>
    </row>
    <row r="2384" spans="2:65" s="13" customFormat="1" ht="11.25" x14ac:dyDescent="0.2">
      <c r="B2384" s="159"/>
      <c r="D2384" s="138" t="s">
        <v>330</v>
      </c>
      <c r="E2384" s="160" t="s">
        <v>19</v>
      </c>
      <c r="F2384" s="161" t="s">
        <v>3656</v>
      </c>
      <c r="H2384" s="162">
        <v>1</v>
      </c>
      <c r="I2384" s="163"/>
      <c r="L2384" s="159"/>
      <c r="M2384" s="164"/>
      <c r="T2384" s="165"/>
      <c r="AT2384" s="160" t="s">
        <v>330</v>
      </c>
      <c r="AU2384" s="160" t="s">
        <v>79</v>
      </c>
      <c r="AV2384" s="13" t="s">
        <v>79</v>
      </c>
      <c r="AW2384" s="13" t="s">
        <v>31</v>
      </c>
      <c r="AX2384" s="13" t="s">
        <v>69</v>
      </c>
      <c r="AY2384" s="160" t="s">
        <v>181</v>
      </c>
    </row>
    <row r="2385" spans="2:65" s="14" customFormat="1" ht="11.25" x14ac:dyDescent="0.2">
      <c r="B2385" s="166"/>
      <c r="D2385" s="138" t="s">
        <v>330</v>
      </c>
      <c r="E2385" s="167" t="s">
        <v>19</v>
      </c>
      <c r="F2385" s="168" t="s">
        <v>333</v>
      </c>
      <c r="H2385" s="169">
        <v>1</v>
      </c>
      <c r="I2385" s="170"/>
      <c r="L2385" s="166"/>
      <c r="M2385" s="171"/>
      <c r="T2385" s="172"/>
      <c r="AT2385" s="167" t="s">
        <v>330</v>
      </c>
      <c r="AU2385" s="167" t="s">
        <v>79</v>
      </c>
      <c r="AV2385" s="14" t="s">
        <v>187</v>
      </c>
      <c r="AW2385" s="14" t="s">
        <v>31</v>
      </c>
      <c r="AX2385" s="14" t="s">
        <v>77</v>
      </c>
      <c r="AY2385" s="167" t="s">
        <v>181</v>
      </c>
    </row>
    <row r="2386" spans="2:65" s="1" customFormat="1" ht="33" customHeight="1" x14ac:dyDescent="0.2">
      <c r="B2386" s="32"/>
      <c r="C2386" s="125" t="s">
        <v>1574</v>
      </c>
      <c r="D2386" s="125" t="s">
        <v>182</v>
      </c>
      <c r="E2386" s="126" t="s">
        <v>3713</v>
      </c>
      <c r="F2386" s="127" t="s">
        <v>3714</v>
      </c>
      <c r="G2386" s="128" t="s">
        <v>519</v>
      </c>
      <c r="H2386" s="129">
        <v>1</v>
      </c>
      <c r="I2386" s="130"/>
      <c r="J2386" s="131">
        <f>ROUND(I2386*H2386,2)</f>
        <v>0</v>
      </c>
      <c r="K2386" s="127" t="s">
        <v>186</v>
      </c>
      <c r="L2386" s="32"/>
      <c r="M2386" s="132" t="s">
        <v>19</v>
      </c>
      <c r="N2386" s="133" t="s">
        <v>40</v>
      </c>
      <c r="P2386" s="134">
        <f>O2386*H2386</f>
        <v>0</v>
      </c>
      <c r="Q2386" s="134">
        <v>0</v>
      </c>
      <c r="R2386" s="134">
        <f>Q2386*H2386</f>
        <v>0</v>
      </c>
      <c r="S2386" s="134">
        <v>0</v>
      </c>
      <c r="T2386" s="135">
        <f>S2386*H2386</f>
        <v>0</v>
      </c>
      <c r="AR2386" s="136" t="s">
        <v>209</v>
      </c>
      <c r="AT2386" s="136" t="s">
        <v>182</v>
      </c>
      <c r="AU2386" s="136" t="s">
        <v>79</v>
      </c>
      <c r="AY2386" s="17" t="s">
        <v>181</v>
      </c>
      <c r="BE2386" s="137">
        <f>IF(N2386="základní",J2386,0)</f>
        <v>0</v>
      </c>
      <c r="BF2386" s="137">
        <f>IF(N2386="snížená",J2386,0)</f>
        <v>0</v>
      </c>
      <c r="BG2386" s="137">
        <f>IF(N2386="zákl. přenesená",J2386,0)</f>
        <v>0</v>
      </c>
      <c r="BH2386" s="137">
        <f>IF(N2386="sníž. přenesená",J2386,0)</f>
        <v>0</v>
      </c>
      <c r="BI2386" s="137">
        <f>IF(N2386="nulová",J2386,0)</f>
        <v>0</v>
      </c>
      <c r="BJ2386" s="17" t="s">
        <v>77</v>
      </c>
      <c r="BK2386" s="137">
        <f>ROUND(I2386*H2386,2)</f>
        <v>0</v>
      </c>
      <c r="BL2386" s="17" t="s">
        <v>209</v>
      </c>
      <c r="BM2386" s="136" t="s">
        <v>3715</v>
      </c>
    </row>
    <row r="2387" spans="2:65" s="1" customFormat="1" ht="48.75" x14ac:dyDescent="0.2">
      <c r="B2387" s="32"/>
      <c r="D2387" s="138" t="s">
        <v>214</v>
      </c>
      <c r="F2387" s="139" t="s">
        <v>3716</v>
      </c>
      <c r="I2387" s="140"/>
      <c r="L2387" s="32"/>
      <c r="M2387" s="141"/>
      <c r="T2387" s="53"/>
      <c r="AT2387" s="17" t="s">
        <v>214</v>
      </c>
      <c r="AU2387" s="17" t="s">
        <v>79</v>
      </c>
    </row>
    <row r="2388" spans="2:65" s="13" customFormat="1" ht="11.25" x14ac:dyDescent="0.2">
      <c r="B2388" s="159"/>
      <c r="D2388" s="138" t="s">
        <v>330</v>
      </c>
      <c r="E2388" s="160" t="s">
        <v>19</v>
      </c>
      <c r="F2388" s="161" t="s">
        <v>3656</v>
      </c>
      <c r="H2388" s="162">
        <v>1</v>
      </c>
      <c r="I2388" s="163"/>
      <c r="L2388" s="159"/>
      <c r="M2388" s="164"/>
      <c r="T2388" s="165"/>
      <c r="AT2388" s="160" t="s">
        <v>330</v>
      </c>
      <c r="AU2388" s="160" t="s">
        <v>79</v>
      </c>
      <c r="AV2388" s="13" t="s">
        <v>79</v>
      </c>
      <c r="AW2388" s="13" t="s">
        <v>31</v>
      </c>
      <c r="AX2388" s="13" t="s">
        <v>69</v>
      </c>
      <c r="AY2388" s="160" t="s">
        <v>181</v>
      </c>
    </row>
    <row r="2389" spans="2:65" s="14" customFormat="1" ht="11.25" x14ac:dyDescent="0.2">
      <c r="B2389" s="166"/>
      <c r="D2389" s="138" t="s">
        <v>330</v>
      </c>
      <c r="E2389" s="167" t="s">
        <v>19</v>
      </c>
      <c r="F2389" s="168" t="s">
        <v>333</v>
      </c>
      <c r="H2389" s="169">
        <v>1</v>
      </c>
      <c r="I2389" s="170"/>
      <c r="L2389" s="166"/>
      <c r="M2389" s="171"/>
      <c r="T2389" s="172"/>
      <c r="AT2389" s="167" t="s">
        <v>330</v>
      </c>
      <c r="AU2389" s="167" t="s">
        <v>79</v>
      </c>
      <c r="AV2389" s="14" t="s">
        <v>187</v>
      </c>
      <c r="AW2389" s="14" t="s">
        <v>31</v>
      </c>
      <c r="AX2389" s="14" t="s">
        <v>77</v>
      </c>
      <c r="AY2389" s="167" t="s">
        <v>181</v>
      </c>
    </row>
    <row r="2390" spans="2:65" s="1" customFormat="1" ht="33" customHeight="1" x14ac:dyDescent="0.2">
      <c r="B2390" s="32"/>
      <c r="C2390" s="125" t="s">
        <v>3717</v>
      </c>
      <c r="D2390" s="125" t="s">
        <v>182</v>
      </c>
      <c r="E2390" s="126" t="s">
        <v>3718</v>
      </c>
      <c r="F2390" s="127" t="s">
        <v>3719</v>
      </c>
      <c r="G2390" s="128" t="s">
        <v>519</v>
      </c>
      <c r="H2390" s="129">
        <v>1</v>
      </c>
      <c r="I2390" s="130"/>
      <c r="J2390" s="131">
        <f>ROUND(I2390*H2390,2)</f>
        <v>0</v>
      </c>
      <c r="K2390" s="127" t="s">
        <v>186</v>
      </c>
      <c r="L2390" s="32"/>
      <c r="M2390" s="132" t="s">
        <v>19</v>
      </c>
      <c r="N2390" s="133" t="s">
        <v>40</v>
      </c>
      <c r="P2390" s="134">
        <f>O2390*H2390</f>
        <v>0</v>
      </c>
      <c r="Q2390" s="134">
        <v>0</v>
      </c>
      <c r="R2390" s="134">
        <f>Q2390*H2390</f>
        <v>0</v>
      </c>
      <c r="S2390" s="134">
        <v>0</v>
      </c>
      <c r="T2390" s="135">
        <f>S2390*H2390</f>
        <v>0</v>
      </c>
      <c r="AR2390" s="136" t="s">
        <v>209</v>
      </c>
      <c r="AT2390" s="136" t="s">
        <v>182</v>
      </c>
      <c r="AU2390" s="136" t="s">
        <v>79</v>
      </c>
      <c r="AY2390" s="17" t="s">
        <v>181</v>
      </c>
      <c r="BE2390" s="137">
        <f>IF(N2390="základní",J2390,0)</f>
        <v>0</v>
      </c>
      <c r="BF2390" s="137">
        <f>IF(N2390="snížená",J2390,0)</f>
        <v>0</v>
      </c>
      <c r="BG2390" s="137">
        <f>IF(N2390="zákl. přenesená",J2390,0)</f>
        <v>0</v>
      </c>
      <c r="BH2390" s="137">
        <f>IF(N2390="sníž. přenesená",J2390,0)</f>
        <v>0</v>
      </c>
      <c r="BI2390" s="137">
        <f>IF(N2390="nulová",J2390,0)</f>
        <v>0</v>
      </c>
      <c r="BJ2390" s="17" t="s">
        <v>77</v>
      </c>
      <c r="BK2390" s="137">
        <f>ROUND(I2390*H2390,2)</f>
        <v>0</v>
      </c>
      <c r="BL2390" s="17" t="s">
        <v>209</v>
      </c>
      <c r="BM2390" s="136" t="s">
        <v>3720</v>
      </c>
    </row>
    <row r="2391" spans="2:65" s="1" customFormat="1" ht="48.75" x14ac:dyDescent="0.2">
      <c r="B2391" s="32"/>
      <c r="D2391" s="138" t="s">
        <v>214</v>
      </c>
      <c r="F2391" s="139" t="s">
        <v>3721</v>
      </c>
      <c r="I2391" s="140"/>
      <c r="L2391" s="32"/>
      <c r="M2391" s="141"/>
      <c r="T2391" s="53"/>
      <c r="AT2391" s="17" t="s">
        <v>214</v>
      </c>
      <c r="AU2391" s="17" t="s">
        <v>79</v>
      </c>
    </row>
    <row r="2392" spans="2:65" s="13" customFormat="1" ht="11.25" x14ac:dyDescent="0.2">
      <c r="B2392" s="159"/>
      <c r="D2392" s="138" t="s">
        <v>330</v>
      </c>
      <c r="E2392" s="160" t="s">
        <v>19</v>
      </c>
      <c r="F2392" s="161" t="s">
        <v>3656</v>
      </c>
      <c r="H2392" s="162">
        <v>1</v>
      </c>
      <c r="I2392" s="163"/>
      <c r="L2392" s="159"/>
      <c r="M2392" s="164"/>
      <c r="T2392" s="165"/>
      <c r="AT2392" s="160" t="s">
        <v>330</v>
      </c>
      <c r="AU2392" s="160" t="s">
        <v>79</v>
      </c>
      <c r="AV2392" s="13" t="s">
        <v>79</v>
      </c>
      <c r="AW2392" s="13" t="s">
        <v>31</v>
      </c>
      <c r="AX2392" s="13" t="s">
        <v>69</v>
      </c>
      <c r="AY2392" s="160" t="s">
        <v>181</v>
      </c>
    </row>
    <row r="2393" spans="2:65" s="14" customFormat="1" ht="11.25" x14ac:dyDescent="0.2">
      <c r="B2393" s="166"/>
      <c r="D2393" s="138" t="s">
        <v>330</v>
      </c>
      <c r="E2393" s="167" t="s">
        <v>19</v>
      </c>
      <c r="F2393" s="168" t="s">
        <v>333</v>
      </c>
      <c r="H2393" s="169">
        <v>1</v>
      </c>
      <c r="I2393" s="170"/>
      <c r="L2393" s="166"/>
      <c r="M2393" s="171"/>
      <c r="T2393" s="172"/>
      <c r="AT2393" s="167" t="s">
        <v>330</v>
      </c>
      <c r="AU2393" s="167" t="s">
        <v>79</v>
      </c>
      <c r="AV2393" s="14" t="s">
        <v>187</v>
      </c>
      <c r="AW2393" s="14" t="s">
        <v>31</v>
      </c>
      <c r="AX2393" s="14" t="s">
        <v>77</v>
      </c>
      <c r="AY2393" s="167" t="s">
        <v>181</v>
      </c>
    </row>
    <row r="2394" spans="2:65" s="1" customFormat="1" ht="37.9" customHeight="1" x14ac:dyDescent="0.2">
      <c r="B2394" s="32"/>
      <c r="C2394" s="125" t="s">
        <v>1579</v>
      </c>
      <c r="D2394" s="125" t="s">
        <v>182</v>
      </c>
      <c r="E2394" s="126" t="s">
        <v>3722</v>
      </c>
      <c r="F2394" s="127" t="s">
        <v>3723</v>
      </c>
      <c r="G2394" s="128" t="s">
        <v>519</v>
      </c>
      <c r="H2394" s="129">
        <v>1</v>
      </c>
      <c r="I2394" s="130"/>
      <c r="J2394" s="131">
        <f>ROUND(I2394*H2394,2)</f>
        <v>0</v>
      </c>
      <c r="K2394" s="127" t="s">
        <v>186</v>
      </c>
      <c r="L2394" s="32"/>
      <c r="M2394" s="132" t="s">
        <v>19</v>
      </c>
      <c r="N2394" s="133" t="s">
        <v>40</v>
      </c>
      <c r="P2394" s="134">
        <f>O2394*H2394</f>
        <v>0</v>
      </c>
      <c r="Q2394" s="134">
        <v>0</v>
      </c>
      <c r="R2394" s="134">
        <f>Q2394*H2394</f>
        <v>0</v>
      </c>
      <c r="S2394" s="134">
        <v>0</v>
      </c>
      <c r="T2394" s="135">
        <f>S2394*H2394</f>
        <v>0</v>
      </c>
      <c r="AR2394" s="136" t="s">
        <v>209</v>
      </c>
      <c r="AT2394" s="136" t="s">
        <v>182</v>
      </c>
      <c r="AU2394" s="136" t="s">
        <v>79</v>
      </c>
      <c r="AY2394" s="17" t="s">
        <v>181</v>
      </c>
      <c r="BE2394" s="137">
        <f>IF(N2394="základní",J2394,0)</f>
        <v>0</v>
      </c>
      <c r="BF2394" s="137">
        <f>IF(N2394="snížená",J2394,0)</f>
        <v>0</v>
      </c>
      <c r="BG2394" s="137">
        <f>IF(N2394="zákl. přenesená",J2394,0)</f>
        <v>0</v>
      </c>
      <c r="BH2394" s="137">
        <f>IF(N2394="sníž. přenesená",J2394,0)</f>
        <v>0</v>
      </c>
      <c r="BI2394" s="137">
        <f>IF(N2394="nulová",J2394,0)</f>
        <v>0</v>
      </c>
      <c r="BJ2394" s="17" t="s">
        <v>77</v>
      </c>
      <c r="BK2394" s="137">
        <f>ROUND(I2394*H2394,2)</f>
        <v>0</v>
      </c>
      <c r="BL2394" s="17" t="s">
        <v>209</v>
      </c>
      <c r="BM2394" s="136" t="s">
        <v>1529</v>
      </c>
    </row>
    <row r="2395" spans="2:65" s="1" customFormat="1" ht="58.5" x14ac:dyDescent="0.2">
      <c r="B2395" s="32"/>
      <c r="D2395" s="138" t="s">
        <v>214</v>
      </c>
      <c r="F2395" s="139" t="s">
        <v>3724</v>
      </c>
      <c r="I2395" s="140"/>
      <c r="L2395" s="32"/>
      <c r="M2395" s="141"/>
      <c r="T2395" s="53"/>
      <c r="AT2395" s="17" t="s">
        <v>214</v>
      </c>
      <c r="AU2395" s="17" t="s">
        <v>79</v>
      </c>
    </row>
    <row r="2396" spans="2:65" s="13" customFormat="1" ht="11.25" x14ac:dyDescent="0.2">
      <c r="B2396" s="159"/>
      <c r="D2396" s="138" t="s">
        <v>330</v>
      </c>
      <c r="E2396" s="160" t="s">
        <v>19</v>
      </c>
      <c r="F2396" s="161" t="s">
        <v>3656</v>
      </c>
      <c r="H2396" s="162">
        <v>1</v>
      </c>
      <c r="I2396" s="163"/>
      <c r="L2396" s="159"/>
      <c r="M2396" s="164"/>
      <c r="T2396" s="165"/>
      <c r="AT2396" s="160" t="s">
        <v>330</v>
      </c>
      <c r="AU2396" s="160" t="s">
        <v>79</v>
      </c>
      <c r="AV2396" s="13" t="s">
        <v>79</v>
      </c>
      <c r="AW2396" s="13" t="s">
        <v>31</v>
      </c>
      <c r="AX2396" s="13" t="s">
        <v>69</v>
      </c>
      <c r="AY2396" s="160" t="s">
        <v>181</v>
      </c>
    </row>
    <row r="2397" spans="2:65" s="14" customFormat="1" ht="11.25" x14ac:dyDescent="0.2">
      <c r="B2397" s="166"/>
      <c r="D2397" s="138" t="s">
        <v>330</v>
      </c>
      <c r="E2397" s="167" t="s">
        <v>19</v>
      </c>
      <c r="F2397" s="168" t="s">
        <v>333</v>
      </c>
      <c r="H2397" s="169">
        <v>1</v>
      </c>
      <c r="I2397" s="170"/>
      <c r="L2397" s="166"/>
      <c r="M2397" s="171"/>
      <c r="T2397" s="172"/>
      <c r="AT2397" s="167" t="s">
        <v>330</v>
      </c>
      <c r="AU2397" s="167" t="s">
        <v>79</v>
      </c>
      <c r="AV2397" s="14" t="s">
        <v>187</v>
      </c>
      <c r="AW2397" s="14" t="s">
        <v>31</v>
      </c>
      <c r="AX2397" s="14" t="s">
        <v>77</v>
      </c>
      <c r="AY2397" s="167" t="s">
        <v>181</v>
      </c>
    </row>
    <row r="2398" spans="2:65" s="1" customFormat="1" ht="37.9" customHeight="1" x14ac:dyDescent="0.2">
      <c r="B2398" s="32"/>
      <c r="C2398" s="125" t="s">
        <v>3725</v>
      </c>
      <c r="D2398" s="125" t="s">
        <v>182</v>
      </c>
      <c r="E2398" s="126" t="s">
        <v>3726</v>
      </c>
      <c r="F2398" s="127" t="s">
        <v>3727</v>
      </c>
      <c r="G2398" s="128" t="s">
        <v>519</v>
      </c>
      <c r="H2398" s="129">
        <v>1</v>
      </c>
      <c r="I2398" s="130"/>
      <c r="J2398" s="131">
        <f>ROUND(I2398*H2398,2)</f>
        <v>0</v>
      </c>
      <c r="K2398" s="127" t="s">
        <v>186</v>
      </c>
      <c r="L2398" s="32"/>
      <c r="M2398" s="132" t="s">
        <v>19</v>
      </c>
      <c r="N2398" s="133" t="s">
        <v>40</v>
      </c>
      <c r="P2398" s="134">
        <f>O2398*H2398</f>
        <v>0</v>
      </c>
      <c r="Q2398" s="134">
        <v>0</v>
      </c>
      <c r="R2398" s="134">
        <f>Q2398*H2398</f>
        <v>0</v>
      </c>
      <c r="S2398" s="134">
        <v>0</v>
      </c>
      <c r="T2398" s="135">
        <f>S2398*H2398</f>
        <v>0</v>
      </c>
      <c r="AR2398" s="136" t="s">
        <v>209</v>
      </c>
      <c r="AT2398" s="136" t="s">
        <v>182</v>
      </c>
      <c r="AU2398" s="136" t="s">
        <v>79</v>
      </c>
      <c r="AY2398" s="17" t="s">
        <v>181</v>
      </c>
      <c r="BE2398" s="137">
        <f>IF(N2398="základní",J2398,0)</f>
        <v>0</v>
      </c>
      <c r="BF2398" s="137">
        <f>IF(N2398="snížená",J2398,0)</f>
        <v>0</v>
      </c>
      <c r="BG2398" s="137">
        <f>IF(N2398="zákl. přenesená",J2398,0)</f>
        <v>0</v>
      </c>
      <c r="BH2398" s="137">
        <f>IF(N2398="sníž. přenesená",J2398,0)</f>
        <v>0</v>
      </c>
      <c r="BI2398" s="137">
        <f>IF(N2398="nulová",J2398,0)</f>
        <v>0</v>
      </c>
      <c r="BJ2398" s="17" t="s">
        <v>77</v>
      </c>
      <c r="BK2398" s="137">
        <f>ROUND(I2398*H2398,2)</f>
        <v>0</v>
      </c>
      <c r="BL2398" s="17" t="s">
        <v>209</v>
      </c>
      <c r="BM2398" s="136" t="s">
        <v>1545</v>
      </c>
    </row>
    <row r="2399" spans="2:65" s="1" customFormat="1" ht="58.5" x14ac:dyDescent="0.2">
      <c r="B2399" s="32"/>
      <c r="D2399" s="138" t="s">
        <v>214</v>
      </c>
      <c r="F2399" s="139" t="s">
        <v>3724</v>
      </c>
      <c r="I2399" s="140"/>
      <c r="L2399" s="32"/>
      <c r="M2399" s="141"/>
      <c r="T2399" s="53"/>
      <c r="AT2399" s="17" t="s">
        <v>214</v>
      </c>
      <c r="AU2399" s="17" t="s">
        <v>79</v>
      </c>
    </row>
    <row r="2400" spans="2:65" s="13" customFormat="1" ht="11.25" x14ac:dyDescent="0.2">
      <c r="B2400" s="159"/>
      <c r="D2400" s="138" t="s">
        <v>330</v>
      </c>
      <c r="E2400" s="160" t="s">
        <v>19</v>
      </c>
      <c r="F2400" s="161" t="s">
        <v>3656</v>
      </c>
      <c r="H2400" s="162">
        <v>1</v>
      </c>
      <c r="I2400" s="163"/>
      <c r="L2400" s="159"/>
      <c r="M2400" s="164"/>
      <c r="T2400" s="165"/>
      <c r="AT2400" s="160" t="s">
        <v>330</v>
      </c>
      <c r="AU2400" s="160" t="s">
        <v>79</v>
      </c>
      <c r="AV2400" s="13" t="s">
        <v>79</v>
      </c>
      <c r="AW2400" s="13" t="s">
        <v>31</v>
      </c>
      <c r="AX2400" s="13" t="s">
        <v>69</v>
      </c>
      <c r="AY2400" s="160" t="s">
        <v>181</v>
      </c>
    </row>
    <row r="2401" spans="2:65" s="14" customFormat="1" ht="11.25" x14ac:dyDescent="0.2">
      <c r="B2401" s="166"/>
      <c r="D2401" s="138" t="s">
        <v>330</v>
      </c>
      <c r="E2401" s="167" t="s">
        <v>19</v>
      </c>
      <c r="F2401" s="168" t="s">
        <v>333</v>
      </c>
      <c r="H2401" s="169">
        <v>1</v>
      </c>
      <c r="I2401" s="170"/>
      <c r="L2401" s="166"/>
      <c r="M2401" s="171"/>
      <c r="T2401" s="172"/>
      <c r="AT2401" s="167" t="s">
        <v>330</v>
      </c>
      <c r="AU2401" s="167" t="s">
        <v>79</v>
      </c>
      <c r="AV2401" s="14" t="s">
        <v>187</v>
      </c>
      <c r="AW2401" s="14" t="s">
        <v>31</v>
      </c>
      <c r="AX2401" s="14" t="s">
        <v>77</v>
      </c>
      <c r="AY2401" s="167" t="s">
        <v>181</v>
      </c>
    </row>
    <row r="2402" spans="2:65" s="1" customFormat="1" ht="37.9" customHeight="1" x14ac:dyDescent="0.2">
      <c r="B2402" s="32"/>
      <c r="C2402" s="125" t="s">
        <v>1586</v>
      </c>
      <c r="D2402" s="125" t="s">
        <v>182</v>
      </c>
      <c r="E2402" s="126" t="s">
        <v>3728</v>
      </c>
      <c r="F2402" s="127" t="s">
        <v>3729</v>
      </c>
      <c r="G2402" s="128" t="s">
        <v>519</v>
      </c>
      <c r="H2402" s="129">
        <v>1</v>
      </c>
      <c r="I2402" s="130"/>
      <c r="J2402" s="131">
        <f>ROUND(I2402*H2402,2)</f>
        <v>0</v>
      </c>
      <c r="K2402" s="127" t="s">
        <v>186</v>
      </c>
      <c r="L2402" s="32"/>
      <c r="M2402" s="132" t="s">
        <v>19</v>
      </c>
      <c r="N2402" s="133" t="s">
        <v>40</v>
      </c>
      <c r="P2402" s="134">
        <f>O2402*H2402</f>
        <v>0</v>
      </c>
      <c r="Q2402" s="134">
        <v>0</v>
      </c>
      <c r="R2402" s="134">
        <f>Q2402*H2402</f>
        <v>0</v>
      </c>
      <c r="S2402" s="134">
        <v>0</v>
      </c>
      <c r="T2402" s="135">
        <f>S2402*H2402</f>
        <v>0</v>
      </c>
      <c r="AR2402" s="136" t="s">
        <v>209</v>
      </c>
      <c r="AT2402" s="136" t="s">
        <v>182</v>
      </c>
      <c r="AU2402" s="136" t="s">
        <v>79</v>
      </c>
      <c r="AY2402" s="17" t="s">
        <v>181</v>
      </c>
      <c r="BE2402" s="137">
        <f>IF(N2402="základní",J2402,0)</f>
        <v>0</v>
      </c>
      <c r="BF2402" s="137">
        <f>IF(N2402="snížená",J2402,0)</f>
        <v>0</v>
      </c>
      <c r="BG2402" s="137">
        <f>IF(N2402="zákl. přenesená",J2402,0)</f>
        <v>0</v>
      </c>
      <c r="BH2402" s="137">
        <f>IF(N2402="sníž. přenesená",J2402,0)</f>
        <v>0</v>
      </c>
      <c r="BI2402" s="137">
        <f>IF(N2402="nulová",J2402,0)</f>
        <v>0</v>
      </c>
      <c r="BJ2402" s="17" t="s">
        <v>77</v>
      </c>
      <c r="BK2402" s="137">
        <f>ROUND(I2402*H2402,2)</f>
        <v>0</v>
      </c>
      <c r="BL2402" s="17" t="s">
        <v>209</v>
      </c>
      <c r="BM2402" s="136" t="s">
        <v>3730</v>
      </c>
    </row>
    <row r="2403" spans="2:65" s="1" customFormat="1" ht="58.5" x14ac:dyDescent="0.2">
      <c r="B2403" s="32"/>
      <c r="D2403" s="138" t="s">
        <v>214</v>
      </c>
      <c r="F2403" s="139" t="s">
        <v>3724</v>
      </c>
      <c r="I2403" s="140"/>
      <c r="L2403" s="32"/>
      <c r="M2403" s="141"/>
      <c r="T2403" s="53"/>
      <c r="AT2403" s="17" t="s">
        <v>214</v>
      </c>
      <c r="AU2403" s="17" t="s">
        <v>79</v>
      </c>
    </row>
    <row r="2404" spans="2:65" s="13" customFormat="1" ht="11.25" x14ac:dyDescent="0.2">
      <c r="B2404" s="159"/>
      <c r="D2404" s="138" t="s">
        <v>330</v>
      </c>
      <c r="E2404" s="160" t="s">
        <v>19</v>
      </c>
      <c r="F2404" s="161" t="s">
        <v>3656</v>
      </c>
      <c r="H2404" s="162">
        <v>1</v>
      </c>
      <c r="I2404" s="163"/>
      <c r="L2404" s="159"/>
      <c r="M2404" s="164"/>
      <c r="T2404" s="165"/>
      <c r="AT2404" s="160" t="s">
        <v>330</v>
      </c>
      <c r="AU2404" s="160" t="s">
        <v>79</v>
      </c>
      <c r="AV2404" s="13" t="s">
        <v>79</v>
      </c>
      <c r="AW2404" s="13" t="s">
        <v>31</v>
      </c>
      <c r="AX2404" s="13" t="s">
        <v>69</v>
      </c>
      <c r="AY2404" s="160" t="s">
        <v>181</v>
      </c>
    </row>
    <row r="2405" spans="2:65" s="14" customFormat="1" ht="11.25" x14ac:dyDescent="0.2">
      <c r="B2405" s="166"/>
      <c r="D2405" s="138" t="s">
        <v>330</v>
      </c>
      <c r="E2405" s="167" t="s">
        <v>19</v>
      </c>
      <c r="F2405" s="168" t="s">
        <v>333</v>
      </c>
      <c r="H2405" s="169">
        <v>1</v>
      </c>
      <c r="I2405" s="170"/>
      <c r="L2405" s="166"/>
      <c r="M2405" s="171"/>
      <c r="T2405" s="172"/>
      <c r="AT2405" s="167" t="s">
        <v>330</v>
      </c>
      <c r="AU2405" s="167" t="s">
        <v>79</v>
      </c>
      <c r="AV2405" s="14" t="s">
        <v>187</v>
      </c>
      <c r="AW2405" s="14" t="s">
        <v>31</v>
      </c>
      <c r="AX2405" s="14" t="s">
        <v>77</v>
      </c>
      <c r="AY2405" s="167" t="s">
        <v>181</v>
      </c>
    </row>
    <row r="2406" spans="2:65" s="1" customFormat="1" ht="37.9" customHeight="1" x14ac:dyDescent="0.2">
      <c r="B2406" s="32"/>
      <c r="C2406" s="125" t="s">
        <v>3731</v>
      </c>
      <c r="D2406" s="125" t="s">
        <v>182</v>
      </c>
      <c r="E2406" s="126" t="s">
        <v>3732</v>
      </c>
      <c r="F2406" s="127" t="s">
        <v>3733</v>
      </c>
      <c r="G2406" s="128" t="s">
        <v>519</v>
      </c>
      <c r="H2406" s="129">
        <v>1</v>
      </c>
      <c r="I2406" s="130"/>
      <c r="J2406" s="131">
        <f>ROUND(I2406*H2406,2)</f>
        <v>0</v>
      </c>
      <c r="K2406" s="127" t="s">
        <v>186</v>
      </c>
      <c r="L2406" s="32"/>
      <c r="M2406" s="132" t="s">
        <v>19</v>
      </c>
      <c r="N2406" s="133" t="s">
        <v>40</v>
      </c>
      <c r="P2406" s="134">
        <f>O2406*H2406</f>
        <v>0</v>
      </c>
      <c r="Q2406" s="134">
        <v>0</v>
      </c>
      <c r="R2406" s="134">
        <f>Q2406*H2406</f>
        <v>0</v>
      </c>
      <c r="S2406" s="134">
        <v>0</v>
      </c>
      <c r="T2406" s="135">
        <f>S2406*H2406</f>
        <v>0</v>
      </c>
      <c r="AR2406" s="136" t="s">
        <v>209</v>
      </c>
      <c r="AT2406" s="136" t="s">
        <v>182</v>
      </c>
      <c r="AU2406" s="136" t="s">
        <v>79</v>
      </c>
      <c r="AY2406" s="17" t="s">
        <v>181</v>
      </c>
      <c r="BE2406" s="137">
        <f>IF(N2406="základní",J2406,0)</f>
        <v>0</v>
      </c>
      <c r="BF2406" s="137">
        <f>IF(N2406="snížená",J2406,0)</f>
        <v>0</v>
      </c>
      <c r="BG2406" s="137">
        <f>IF(N2406="zákl. přenesená",J2406,0)</f>
        <v>0</v>
      </c>
      <c r="BH2406" s="137">
        <f>IF(N2406="sníž. přenesená",J2406,0)</f>
        <v>0</v>
      </c>
      <c r="BI2406" s="137">
        <f>IF(N2406="nulová",J2406,0)</f>
        <v>0</v>
      </c>
      <c r="BJ2406" s="17" t="s">
        <v>77</v>
      </c>
      <c r="BK2406" s="137">
        <f>ROUND(I2406*H2406,2)</f>
        <v>0</v>
      </c>
      <c r="BL2406" s="17" t="s">
        <v>209</v>
      </c>
      <c r="BM2406" s="136" t="s">
        <v>3734</v>
      </c>
    </row>
    <row r="2407" spans="2:65" s="1" customFormat="1" ht="58.5" x14ac:dyDescent="0.2">
      <c r="B2407" s="32"/>
      <c r="D2407" s="138" t="s">
        <v>214</v>
      </c>
      <c r="F2407" s="139" t="s">
        <v>3724</v>
      </c>
      <c r="I2407" s="140"/>
      <c r="L2407" s="32"/>
      <c r="M2407" s="141"/>
      <c r="T2407" s="53"/>
      <c r="AT2407" s="17" t="s">
        <v>214</v>
      </c>
      <c r="AU2407" s="17" t="s">
        <v>79</v>
      </c>
    </row>
    <row r="2408" spans="2:65" s="13" customFormat="1" ht="11.25" x14ac:dyDescent="0.2">
      <c r="B2408" s="159"/>
      <c r="D2408" s="138" t="s">
        <v>330</v>
      </c>
      <c r="E2408" s="160" t="s">
        <v>19</v>
      </c>
      <c r="F2408" s="161" t="s">
        <v>3656</v>
      </c>
      <c r="H2408" s="162">
        <v>1</v>
      </c>
      <c r="I2408" s="163"/>
      <c r="L2408" s="159"/>
      <c r="M2408" s="164"/>
      <c r="T2408" s="165"/>
      <c r="AT2408" s="160" t="s">
        <v>330</v>
      </c>
      <c r="AU2408" s="160" t="s">
        <v>79</v>
      </c>
      <c r="AV2408" s="13" t="s">
        <v>79</v>
      </c>
      <c r="AW2408" s="13" t="s">
        <v>31</v>
      </c>
      <c r="AX2408" s="13" t="s">
        <v>69</v>
      </c>
      <c r="AY2408" s="160" t="s">
        <v>181</v>
      </c>
    </row>
    <row r="2409" spans="2:65" s="14" customFormat="1" ht="11.25" x14ac:dyDescent="0.2">
      <c r="B2409" s="166"/>
      <c r="D2409" s="138" t="s">
        <v>330</v>
      </c>
      <c r="E2409" s="167" t="s">
        <v>19</v>
      </c>
      <c r="F2409" s="168" t="s">
        <v>333</v>
      </c>
      <c r="H2409" s="169">
        <v>1</v>
      </c>
      <c r="I2409" s="170"/>
      <c r="L2409" s="166"/>
      <c r="M2409" s="171"/>
      <c r="T2409" s="172"/>
      <c r="AT2409" s="167" t="s">
        <v>330</v>
      </c>
      <c r="AU2409" s="167" t="s">
        <v>79</v>
      </c>
      <c r="AV2409" s="14" t="s">
        <v>187</v>
      </c>
      <c r="AW2409" s="14" t="s">
        <v>31</v>
      </c>
      <c r="AX2409" s="14" t="s">
        <v>77</v>
      </c>
      <c r="AY2409" s="167" t="s">
        <v>181</v>
      </c>
    </row>
    <row r="2410" spans="2:65" s="1" customFormat="1" ht="37.9" customHeight="1" x14ac:dyDescent="0.2">
      <c r="B2410" s="32"/>
      <c r="C2410" s="125" t="s">
        <v>1590</v>
      </c>
      <c r="D2410" s="125" t="s">
        <v>182</v>
      </c>
      <c r="E2410" s="126" t="s">
        <v>3735</v>
      </c>
      <c r="F2410" s="127" t="s">
        <v>3736</v>
      </c>
      <c r="G2410" s="128" t="s">
        <v>519</v>
      </c>
      <c r="H2410" s="129">
        <v>1</v>
      </c>
      <c r="I2410" s="130"/>
      <c r="J2410" s="131">
        <f>ROUND(I2410*H2410,2)</f>
        <v>0</v>
      </c>
      <c r="K2410" s="127" t="s">
        <v>186</v>
      </c>
      <c r="L2410" s="32"/>
      <c r="M2410" s="132" t="s">
        <v>19</v>
      </c>
      <c r="N2410" s="133" t="s">
        <v>40</v>
      </c>
      <c r="P2410" s="134">
        <f>O2410*H2410</f>
        <v>0</v>
      </c>
      <c r="Q2410" s="134">
        <v>0</v>
      </c>
      <c r="R2410" s="134">
        <f>Q2410*H2410</f>
        <v>0</v>
      </c>
      <c r="S2410" s="134">
        <v>0</v>
      </c>
      <c r="T2410" s="135">
        <f>S2410*H2410</f>
        <v>0</v>
      </c>
      <c r="AR2410" s="136" t="s">
        <v>209</v>
      </c>
      <c r="AT2410" s="136" t="s">
        <v>182</v>
      </c>
      <c r="AU2410" s="136" t="s">
        <v>79</v>
      </c>
      <c r="AY2410" s="17" t="s">
        <v>181</v>
      </c>
      <c r="BE2410" s="137">
        <f>IF(N2410="základní",J2410,0)</f>
        <v>0</v>
      </c>
      <c r="BF2410" s="137">
        <f>IF(N2410="snížená",J2410,0)</f>
        <v>0</v>
      </c>
      <c r="BG2410" s="137">
        <f>IF(N2410="zákl. přenesená",J2410,0)</f>
        <v>0</v>
      </c>
      <c r="BH2410" s="137">
        <f>IF(N2410="sníž. přenesená",J2410,0)</f>
        <v>0</v>
      </c>
      <c r="BI2410" s="137">
        <f>IF(N2410="nulová",J2410,0)</f>
        <v>0</v>
      </c>
      <c r="BJ2410" s="17" t="s">
        <v>77</v>
      </c>
      <c r="BK2410" s="137">
        <f>ROUND(I2410*H2410,2)</f>
        <v>0</v>
      </c>
      <c r="BL2410" s="17" t="s">
        <v>209</v>
      </c>
      <c r="BM2410" s="136" t="s">
        <v>3737</v>
      </c>
    </row>
    <row r="2411" spans="2:65" s="1" customFormat="1" ht="58.5" x14ac:dyDescent="0.2">
      <c r="B2411" s="32"/>
      <c r="D2411" s="138" t="s">
        <v>214</v>
      </c>
      <c r="F2411" s="139" t="s">
        <v>3738</v>
      </c>
      <c r="I2411" s="140"/>
      <c r="L2411" s="32"/>
      <c r="M2411" s="141"/>
      <c r="T2411" s="53"/>
      <c r="AT2411" s="17" t="s">
        <v>214</v>
      </c>
      <c r="AU2411" s="17" t="s">
        <v>79</v>
      </c>
    </row>
    <row r="2412" spans="2:65" s="13" customFormat="1" ht="11.25" x14ac:dyDescent="0.2">
      <c r="B2412" s="159"/>
      <c r="D2412" s="138" t="s">
        <v>330</v>
      </c>
      <c r="E2412" s="160" t="s">
        <v>19</v>
      </c>
      <c r="F2412" s="161" t="s">
        <v>3656</v>
      </c>
      <c r="H2412" s="162">
        <v>1</v>
      </c>
      <c r="I2412" s="163"/>
      <c r="L2412" s="159"/>
      <c r="M2412" s="164"/>
      <c r="T2412" s="165"/>
      <c r="AT2412" s="160" t="s">
        <v>330</v>
      </c>
      <c r="AU2412" s="160" t="s">
        <v>79</v>
      </c>
      <c r="AV2412" s="13" t="s">
        <v>79</v>
      </c>
      <c r="AW2412" s="13" t="s">
        <v>31</v>
      </c>
      <c r="AX2412" s="13" t="s">
        <v>69</v>
      </c>
      <c r="AY2412" s="160" t="s">
        <v>181</v>
      </c>
    </row>
    <row r="2413" spans="2:65" s="14" customFormat="1" ht="11.25" x14ac:dyDescent="0.2">
      <c r="B2413" s="166"/>
      <c r="D2413" s="138" t="s">
        <v>330</v>
      </c>
      <c r="E2413" s="167" t="s">
        <v>19</v>
      </c>
      <c r="F2413" s="168" t="s">
        <v>333</v>
      </c>
      <c r="H2413" s="169">
        <v>1</v>
      </c>
      <c r="I2413" s="170"/>
      <c r="L2413" s="166"/>
      <c r="M2413" s="171"/>
      <c r="T2413" s="172"/>
      <c r="AT2413" s="167" t="s">
        <v>330</v>
      </c>
      <c r="AU2413" s="167" t="s">
        <v>79</v>
      </c>
      <c r="AV2413" s="14" t="s">
        <v>187</v>
      </c>
      <c r="AW2413" s="14" t="s">
        <v>31</v>
      </c>
      <c r="AX2413" s="14" t="s">
        <v>77</v>
      </c>
      <c r="AY2413" s="167" t="s">
        <v>181</v>
      </c>
    </row>
    <row r="2414" spans="2:65" s="1" customFormat="1" ht="37.9" customHeight="1" x14ac:dyDescent="0.2">
      <c r="B2414" s="32"/>
      <c r="C2414" s="125" t="s">
        <v>3739</v>
      </c>
      <c r="D2414" s="125" t="s">
        <v>182</v>
      </c>
      <c r="E2414" s="126" t="s">
        <v>3740</v>
      </c>
      <c r="F2414" s="127" t="s">
        <v>3741</v>
      </c>
      <c r="G2414" s="128" t="s">
        <v>519</v>
      </c>
      <c r="H2414" s="129">
        <v>1</v>
      </c>
      <c r="I2414" s="130"/>
      <c r="J2414" s="131">
        <f>ROUND(I2414*H2414,2)</f>
        <v>0</v>
      </c>
      <c r="K2414" s="127" t="s">
        <v>186</v>
      </c>
      <c r="L2414" s="32"/>
      <c r="M2414" s="132" t="s">
        <v>19</v>
      </c>
      <c r="N2414" s="133" t="s">
        <v>40</v>
      </c>
      <c r="P2414" s="134">
        <f>O2414*H2414</f>
        <v>0</v>
      </c>
      <c r="Q2414" s="134">
        <v>0</v>
      </c>
      <c r="R2414" s="134">
        <f>Q2414*H2414</f>
        <v>0</v>
      </c>
      <c r="S2414" s="134">
        <v>0</v>
      </c>
      <c r="T2414" s="135">
        <f>S2414*H2414</f>
        <v>0</v>
      </c>
      <c r="AR2414" s="136" t="s">
        <v>209</v>
      </c>
      <c r="AT2414" s="136" t="s">
        <v>182</v>
      </c>
      <c r="AU2414" s="136" t="s">
        <v>79</v>
      </c>
      <c r="AY2414" s="17" t="s">
        <v>181</v>
      </c>
      <c r="BE2414" s="137">
        <f>IF(N2414="základní",J2414,0)</f>
        <v>0</v>
      </c>
      <c r="BF2414" s="137">
        <f>IF(N2414="snížená",J2414,0)</f>
        <v>0</v>
      </c>
      <c r="BG2414" s="137">
        <f>IF(N2414="zákl. přenesená",J2414,0)</f>
        <v>0</v>
      </c>
      <c r="BH2414" s="137">
        <f>IF(N2414="sníž. přenesená",J2414,0)</f>
        <v>0</v>
      </c>
      <c r="BI2414" s="137">
        <f>IF(N2414="nulová",J2414,0)</f>
        <v>0</v>
      </c>
      <c r="BJ2414" s="17" t="s">
        <v>77</v>
      </c>
      <c r="BK2414" s="137">
        <f>ROUND(I2414*H2414,2)</f>
        <v>0</v>
      </c>
      <c r="BL2414" s="17" t="s">
        <v>209</v>
      </c>
      <c r="BM2414" s="136" t="s">
        <v>3742</v>
      </c>
    </row>
    <row r="2415" spans="2:65" s="1" customFormat="1" ht="58.5" x14ac:dyDescent="0.2">
      <c r="B2415" s="32"/>
      <c r="D2415" s="138" t="s">
        <v>214</v>
      </c>
      <c r="F2415" s="139" t="s">
        <v>3724</v>
      </c>
      <c r="I2415" s="140"/>
      <c r="L2415" s="32"/>
      <c r="M2415" s="141"/>
      <c r="T2415" s="53"/>
      <c r="AT2415" s="17" t="s">
        <v>214</v>
      </c>
      <c r="AU2415" s="17" t="s">
        <v>79</v>
      </c>
    </row>
    <row r="2416" spans="2:65" s="13" customFormat="1" ht="11.25" x14ac:dyDescent="0.2">
      <c r="B2416" s="159"/>
      <c r="D2416" s="138" t="s">
        <v>330</v>
      </c>
      <c r="E2416" s="160" t="s">
        <v>19</v>
      </c>
      <c r="F2416" s="161" t="s">
        <v>3656</v>
      </c>
      <c r="H2416" s="162">
        <v>1</v>
      </c>
      <c r="I2416" s="163"/>
      <c r="L2416" s="159"/>
      <c r="M2416" s="164"/>
      <c r="T2416" s="165"/>
      <c r="AT2416" s="160" t="s">
        <v>330</v>
      </c>
      <c r="AU2416" s="160" t="s">
        <v>79</v>
      </c>
      <c r="AV2416" s="13" t="s">
        <v>79</v>
      </c>
      <c r="AW2416" s="13" t="s">
        <v>31</v>
      </c>
      <c r="AX2416" s="13" t="s">
        <v>69</v>
      </c>
      <c r="AY2416" s="160" t="s">
        <v>181</v>
      </c>
    </row>
    <row r="2417" spans="2:65" s="14" customFormat="1" ht="11.25" x14ac:dyDescent="0.2">
      <c r="B2417" s="166"/>
      <c r="D2417" s="138" t="s">
        <v>330</v>
      </c>
      <c r="E2417" s="167" t="s">
        <v>19</v>
      </c>
      <c r="F2417" s="168" t="s">
        <v>333</v>
      </c>
      <c r="H2417" s="169">
        <v>1</v>
      </c>
      <c r="I2417" s="170"/>
      <c r="L2417" s="166"/>
      <c r="M2417" s="171"/>
      <c r="T2417" s="172"/>
      <c r="AT2417" s="167" t="s">
        <v>330</v>
      </c>
      <c r="AU2417" s="167" t="s">
        <v>79</v>
      </c>
      <c r="AV2417" s="14" t="s">
        <v>187</v>
      </c>
      <c r="AW2417" s="14" t="s">
        <v>31</v>
      </c>
      <c r="AX2417" s="14" t="s">
        <v>77</v>
      </c>
      <c r="AY2417" s="167" t="s">
        <v>181</v>
      </c>
    </row>
    <row r="2418" spans="2:65" s="1" customFormat="1" ht="33" customHeight="1" x14ac:dyDescent="0.2">
      <c r="B2418" s="32"/>
      <c r="C2418" s="125" t="s">
        <v>1600</v>
      </c>
      <c r="D2418" s="125" t="s">
        <v>182</v>
      </c>
      <c r="E2418" s="126" t="s">
        <v>3743</v>
      </c>
      <c r="F2418" s="127" t="s">
        <v>3744</v>
      </c>
      <c r="G2418" s="128" t="s">
        <v>519</v>
      </c>
      <c r="H2418" s="129">
        <v>1</v>
      </c>
      <c r="I2418" s="130"/>
      <c r="J2418" s="131">
        <f>ROUND(I2418*H2418,2)</f>
        <v>0</v>
      </c>
      <c r="K2418" s="127" t="s">
        <v>186</v>
      </c>
      <c r="L2418" s="32"/>
      <c r="M2418" s="132" t="s">
        <v>19</v>
      </c>
      <c r="N2418" s="133" t="s">
        <v>40</v>
      </c>
      <c r="P2418" s="134">
        <f>O2418*H2418</f>
        <v>0</v>
      </c>
      <c r="Q2418" s="134">
        <v>0</v>
      </c>
      <c r="R2418" s="134">
        <f>Q2418*H2418</f>
        <v>0</v>
      </c>
      <c r="S2418" s="134">
        <v>0</v>
      </c>
      <c r="T2418" s="135">
        <f>S2418*H2418</f>
        <v>0</v>
      </c>
      <c r="AR2418" s="136" t="s">
        <v>209</v>
      </c>
      <c r="AT2418" s="136" t="s">
        <v>182</v>
      </c>
      <c r="AU2418" s="136" t="s">
        <v>79</v>
      </c>
      <c r="AY2418" s="17" t="s">
        <v>181</v>
      </c>
      <c r="BE2418" s="137">
        <f>IF(N2418="základní",J2418,0)</f>
        <v>0</v>
      </c>
      <c r="BF2418" s="137">
        <f>IF(N2418="snížená",J2418,0)</f>
        <v>0</v>
      </c>
      <c r="BG2418" s="137">
        <f>IF(N2418="zákl. přenesená",J2418,0)</f>
        <v>0</v>
      </c>
      <c r="BH2418" s="137">
        <f>IF(N2418="sníž. přenesená",J2418,0)</f>
        <v>0</v>
      </c>
      <c r="BI2418" s="137">
        <f>IF(N2418="nulová",J2418,0)</f>
        <v>0</v>
      </c>
      <c r="BJ2418" s="17" t="s">
        <v>77</v>
      </c>
      <c r="BK2418" s="137">
        <f>ROUND(I2418*H2418,2)</f>
        <v>0</v>
      </c>
      <c r="BL2418" s="17" t="s">
        <v>209</v>
      </c>
      <c r="BM2418" s="136" t="s">
        <v>1641</v>
      </c>
    </row>
    <row r="2419" spans="2:65" s="1" customFormat="1" ht="58.5" x14ac:dyDescent="0.2">
      <c r="B2419" s="32"/>
      <c r="D2419" s="138" t="s">
        <v>214</v>
      </c>
      <c r="F2419" s="139" t="s">
        <v>3745</v>
      </c>
      <c r="I2419" s="140"/>
      <c r="L2419" s="32"/>
      <c r="M2419" s="141"/>
      <c r="T2419" s="53"/>
      <c r="AT2419" s="17" t="s">
        <v>214</v>
      </c>
      <c r="AU2419" s="17" t="s">
        <v>79</v>
      </c>
    </row>
    <row r="2420" spans="2:65" s="13" customFormat="1" ht="11.25" x14ac:dyDescent="0.2">
      <c r="B2420" s="159"/>
      <c r="D2420" s="138" t="s">
        <v>330</v>
      </c>
      <c r="E2420" s="160" t="s">
        <v>19</v>
      </c>
      <c r="F2420" s="161" t="s">
        <v>3656</v>
      </c>
      <c r="H2420" s="162">
        <v>1</v>
      </c>
      <c r="I2420" s="163"/>
      <c r="L2420" s="159"/>
      <c r="M2420" s="164"/>
      <c r="T2420" s="165"/>
      <c r="AT2420" s="160" t="s">
        <v>330</v>
      </c>
      <c r="AU2420" s="160" t="s">
        <v>79</v>
      </c>
      <c r="AV2420" s="13" t="s">
        <v>79</v>
      </c>
      <c r="AW2420" s="13" t="s">
        <v>31</v>
      </c>
      <c r="AX2420" s="13" t="s">
        <v>69</v>
      </c>
      <c r="AY2420" s="160" t="s">
        <v>181</v>
      </c>
    </row>
    <row r="2421" spans="2:65" s="14" customFormat="1" ht="11.25" x14ac:dyDescent="0.2">
      <c r="B2421" s="166"/>
      <c r="D2421" s="138" t="s">
        <v>330</v>
      </c>
      <c r="E2421" s="167" t="s">
        <v>19</v>
      </c>
      <c r="F2421" s="168" t="s">
        <v>333</v>
      </c>
      <c r="H2421" s="169">
        <v>1</v>
      </c>
      <c r="I2421" s="170"/>
      <c r="L2421" s="166"/>
      <c r="M2421" s="171"/>
      <c r="T2421" s="172"/>
      <c r="AT2421" s="167" t="s">
        <v>330</v>
      </c>
      <c r="AU2421" s="167" t="s">
        <v>79</v>
      </c>
      <c r="AV2421" s="14" t="s">
        <v>187</v>
      </c>
      <c r="AW2421" s="14" t="s">
        <v>31</v>
      </c>
      <c r="AX2421" s="14" t="s">
        <v>77</v>
      </c>
      <c r="AY2421" s="167" t="s">
        <v>181</v>
      </c>
    </row>
    <row r="2422" spans="2:65" s="1" customFormat="1" ht="33" customHeight="1" x14ac:dyDescent="0.2">
      <c r="B2422" s="32"/>
      <c r="C2422" s="125" t="s">
        <v>3746</v>
      </c>
      <c r="D2422" s="125" t="s">
        <v>182</v>
      </c>
      <c r="E2422" s="126" t="s">
        <v>3747</v>
      </c>
      <c r="F2422" s="127" t="s">
        <v>3748</v>
      </c>
      <c r="G2422" s="128" t="s">
        <v>519</v>
      </c>
      <c r="H2422" s="129">
        <v>1</v>
      </c>
      <c r="I2422" s="130"/>
      <c r="J2422" s="131">
        <f>ROUND(I2422*H2422,2)</f>
        <v>0</v>
      </c>
      <c r="K2422" s="127" t="s">
        <v>186</v>
      </c>
      <c r="L2422" s="32"/>
      <c r="M2422" s="132" t="s">
        <v>19</v>
      </c>
      <c r="N2422" s="133" t="s">
        <v>40</v>
      </c>
      <c r="P2422" s="134">
        <f>O2422*H2422</f>
        <v>0</v>
      </c>
      <c r="Q2422" s="134">
        <v>0</v>
      </c>
      <c r="R2422" s="134">
        <f>Q2422*H2422</f>
        <v>0</v>
      </c>
      <c r="S2422" s="134">
        <v>0</v>
      </c>
      <c r="T2422" s="135">
        <f>S2422*H2422</f>
        <v>0</v>
      </c>
      <c r="AR2422" s="136" t="s">
        <v>209</v>
      </c>
      <c r="AT2422" s="136" t="s">
        <v>182</v>
      </c>
      <c r="AU2422" s="136" t="s">
        <v>79</v>
      </c>
      <c r="AY2422" s="17" t="s">
        <v>181</v>
      </c>
      <c r="BE2422" s="137">
        <f>IF(N2422="základní",J2422,0)</f>
        <v>0</v>
      </c>
      <c r="BF2422" s="137">
        <f>IF(N2422="snížená",J2422,0)</f>
        <v>0</v>
      </c>
      <c r="BG2422" s="137">
        <f>IF(N2422="zákl. přenesená",J2422,0)</f>
        <v>0</v>
      </c>
      <c r="BH2422" s="137">
        <f>IF(N2422="sníž. přenesená",J2422,0)</f>
        <v>0</v>
      </c>
      <c r="BI2422" s="137">
        <f>IF(N2422="nulová",J2422,0)</f>
        <v>0</v>
      </c>
      <c r="BJ2422" s="17" t="s">
        <v>77</v>
      </c>
      <c r="BK2422" s="137">
        <f>ROUND(I2422*H2422,2)</f>
        <v>0</v>
      </c>
      <c r="BL2422" s="17" t="s">
        <v>209</v>
      </c>
      <c r="BM2422" s="136" t="s">
        <v>3749</v>
      </c>
    </row>
    <row r="2423" spans="2:65" s="1" customFormat="1" ht="48.75" x14ac:dyDescent="0.2">
      <c r="B2423" s="32"/>
      <c r="D2423" s="138" t="s">
        <v>214</v>
      </c>
      <c r="F2423" s="139" t="s">
        <v>3750</v>
      </c>
      <c r="I2423" s="140"/>
      <c r="L2423" s="32"/>
      <c r="M2423" s="141"/>
      <c r="T2423" s="53"/>
      <c r="AT2423" s="17" t="s">
        <v>214</v>
      </c>
      <c r="AU2423" s="17" t="s">
        <v>79</v>
      </c>
    </row>
    <row r="2424" spans="2:65" s="13" customFormat="1" ht="11.25" x14ac:dyDescent="0.2">
      <c r="B2424" s="159"/>
      <c r="D2424" s="138" t="s">
        <v>330</v>
      </c>
      <c r="E2424" s="160" t="s">
        <v>19</v>
      </c>
      <c r="F2424" s="161" t="s">
        <v>3656</v>
      </c>
      <c r="H2424" s="162">
        <v>1</v>
      </c>
      <c r="I2424" s="163"/>
      <c r="L2424" s="159"/>
      <c r="M2424" s="164"/>
      <c r="T2424" s="165"/>
      <c r="AT2424" s="160" t="s">
        <v>330</v>
      </c>
      <c r="AU2424" s="160" t="s">
        <v>79</v>
      </c>
      <c r="AV2424" s="13" t="s">
        <v>79</v>
      </c>
      <c r="AW2424" s="13" t="s">
        <v>31</v>
      </c>
      <c r="AX2424" s="13" t="s">
        <v>69</v>
      </c>
      <c r="AY2424" s="160" t="s">
        <v>181</v>
      </c>
    </row>
    <row r="2425" spans="2:65" s="14" customFormat="1" ht="11.25" x14ac:dyDescent="0.2">
      <c r="B2425" s="166"/>
      <c r="D2425" s="138" t="s">
        <v>330</v>
      </c>
      <c r="E2425" s="167" t="s">
        <v>19</v>
      </c>
      <c r="F2425" s="168" t="s">
        <v>333</v>
      </c>
      <c r="H2425" s="169">
        <v>1</v>
      </c>
      <c r="I2425" s="170"/>
      <c r="L2425" s="166"/>
      <c r="M2425" s="171"/>
      <c r="T2425" s="172"/>
      <c r="AT2425" s="167" t="s">
        <v>330</v>
      </c>
      <c r="AU2425" s="167" t="s">
        <v>79</v>
      </c>
      <c r="AV2425" s="14" t="s">
        <v>187</v>
      </c>
      <c r="AW2425" s="14" t="s">
        <v>31</v>
      </c>
      <c r="AX2425" s="14" t="s">
        <v>77</v>
      </c>
      <c r="AY2425" s="167" t="s">
        <v>181</v>
      </c>
    </row>
    <row r="2426" spans="2:65" s="1" customFormat="1" ht="33" customHeight="1" x14ac:dyDescent="0.2">
      <c r="B2426" s="32"/>
      <c r="C2426" s="125" t="s">
        <v>1607</v>
      </c>
      <c r="D2426" s="125" t="s">
        <v>182</v>
      </c>
      <c r="E2426" s="126" t="s">
        <v>3751</v>
      </c>
      <c r="F2426" s="127" t="s">
        <v>3752</v>
      </c>
      <c r="G2426" s="128" t="s">
        <v>519</v>
      </c>
      <c r="H2426" s="129">
        <v>1</v>
      </c>
      <c r="I2426" s="130"/>
      <c r="J2426" s="131">
        <f>ROUND(I2426*H2426,2)</f>
        <v>0</v>
      </c>
      <c r="K2426" s="127" t="s">
        <v>186</v>
      </c>
      <c r="L2426" s="32"/>
      <c r="M2426" s="132" t="s">
        <v>19</v>
      </c>
      <c r="N2426" s="133" t="s">
        <v>40</v>
      </c>
      <c r="P2426" s="134">
        <f>O2426*H2426</f>
        <v>0</v>
      </c>
      <c r="Q2426" s="134">
        <v>0</v>
      </c>
      <c r="R2426" s="134">
        <f>Q2426*H2426</f>
        <v>0</v>
      </c>
      <c r="S2426" s="134">
        <v>0</v>
      </c>
      <c r="T2426" s="135">
        <f>S2426*H2426</f>
        <v>0</v>
      </c>
      <c r="AR2426" s="136" t="s">
        <v>209</v>
      </c>
      <c r="AT2426" s="136" t="s">
        <v>182</v>
      </c>
      <c r="AU2426" s="136" t="s">
        <v>79</v>
      </c>
      <c r="AY2426" s="17" t="s">
        <v>181</v>
      </c>
      <c r="BE2426" s="137">
        <f>IF(N2426="základní",J2426,0)</f>
        <v>0</v>
      </c>
      <c r="BF2426" s="137">
        <f>IF(N2426="snížená",J2426,0)</f>
        <v>0</v>
      </c>
      <c r="BG2426" s="137">
        <f>IF(N2426="zákl. přenesená",J2426,0)</f>
        <v>0</v>
      </c>
      <c r="BH2426" s="137">
        <f>IF(N2426="sníž. přenesená",J2426,0)</f>
        <v>0</v>
      </c>
      <c r="BI2426" s="137">
        <f>IF(N2426="nulová",J2426,0)</f>
        <v>0</v>
      </c>
      <c r="BJ2426" s="17" t="s">
        <v>77</v>
      </c>
      <c r="BK2426" s="137">
        <f>ROUND(I2426*H2426,2)</f>
        <v>0</v>
      </c>
      <c r="BL2426" s="17" t="s">
        <v>209</v>
      </c>
      <c r="BM2426" s="136" t="s">
        <v>3753</v>
      </c>
    </row>
    <row r="2427" spans="2:65" s="1" customFormat="1" ht="48.75" x14ac:dyDescent="0.2">
      <c r="B2427" s="32"/>
      <c r="D2427" s="138" t="s">
        <v>214</v>
      </c>
      <c r="F2427" s="139" t="s">
        <v>3754</v>
      </c>
      <c r="I2427" s="140"/>
      <c r="L2427" s="32"/>
      <c r="M2427" s="141"/>
      <c r="T2427" s="53"/>
      <c r="AT2427" s="17" t="s">
        <v>214</v>
      </c>
      <c r="AU2427" s="17" t="s">
        <v>79</v>
      </c>
    </row>
    <row r="2428" spans="2:65" s="13" customFormat="1" ht="11.25" x14ac:dyDescent="0.2">
      <c r="B2428" s="159"/>
      <c r="D2428" s="138" t="s">
        <v>330</v>
      </c>
      <c r="E2428" s="160" t="s">
        <v>19</v>
      </c>
      <c r="F2428" s="161" t="s">
        <v>3656</v>
      </c>
      <c r="H2428" s="162">
        <v>1</v>
      </c>
      <c r="I2428" s="163"/>
      <c r="L2428" s="159"/>
      <c r="M2428" s="164"/>
      <c r="T2428" s="165"/>
      <c r="AT2428" s="160" t="s">
        <v>330</v>
      </c>
      <c r="AU2428" s="160" t="s">
        <v>79</v>
      </c>
      <c r="AV2428" s="13" t="s">
        <v>79</v>
      </c>
      <c r="AW2428" s="13" t="s">
        <v>31</v>
      </c>
      <c r="AX2428" s="13" t="s">
        <v>69</v>
      </c>
      <c r="AY2428" s="160" t="s">
        <v>181</v>
      </c>
    </row>
    <row r="2429" spans="2:65" s="14" customFormat="1" ht="11.25" x14ac:dyDescent="0.2">
      <c r="B2429" s="166"/>
      <c r="D2429" s="138" t="s">
        <v>330</v>
      </c>
      <c r="E2429" s="167" t="s">
        <v>19</v>
      </c>
      <c r="F2429" s="168" t="s">
        <v>333</v>
      </c>
      <c r="H2429" s="169">
        <v>1</v>
      </c>
      <c r="I2429" s="170"/>
      <c r="L2429" s="166"/>
      <c r="M2429" s="171"/>
      <c r="T2429" s="172"/>
      <c r="AT2429" s="167" t="s">
        <v>330</v>
      </c>
      <c r="AU2429" s="167" t="s">
        <v>79</v>
      </c>
      <c r="AV2429" s="14" t="s">
        <v>187</v>
      </c>
      <c r="AW2429" s="14" t="s">
        <v>31</v>
      </c>
      <c r="AX2429" s="14" t="s">
        <v>77</v>
      </c>
      <c r="AY2429" s="167" t="s">
        <v>181</v>
      </c>
    </row>
    <row r="2430" spans="2:65" s="1" customFormat="1" ht="33" customHeight="1" x14ac:dyDescent="0.2">
      <c r="B2430" s="32"/>
      <c r="C2430" s="125" t="s">
        <v>3755</v>
      </c>
      <c r="D2430" s="125" t="s">
        <v>182</v>
      </c>
      <c r="E2430" s="126" t="s">
        <v>3756</v>
      </c>
      <c r="F2430" s="127" t="s">
        <v>3757</v>
      </c>
      <c r="G2430" s="128" t="s">
        <v>519</v>
      </c>
      <c r="H2430" s="129">
        <v>1</v>
      </c>
      <c r="I2430" s="130"/>
      <c r="J2430" s="131">
        <f>ROUND(I2430*H2430,2)</f>
        <v>0</v>
      </c>
      <c r="K2430" s="127" t="s">
        <v>186</v>
      </c>
      <c r="L2430" s="32"/>
      <c r="M2430" s="132" t="s">
        <v>19</v>
      </c>
      <c r="N2430" s="133" t="s">
        <v>40</v>
      </c>
      <c r="P2430" s="134">
        <f>O2430*H2430</f>
        <v>0</v>
      </c>
      <c r="Q2430" s="134">
        <v>0</v>
      </c>
      <c r="R2430" s="134">
        <f>Q2430*H2430</f>
        <v>0</v>
      </c>
      <c r="S2430" s="134">
        <v>0</v>
      </c>
      <c r="T2430" s="135">
        <f>S2430*H2430</f>
        <v>0</v>
      </c>
      <c r="AR2430" s="136" t="s">
        <v>209</v>
      </c>
      <c r="AT2430" s="136" t="s">
        <v>182</v>
      </c>
      <c r="AU2430" s="136" t="s">
        <v>79</v>
      </c>
      <c r="AY2430" s="17" t="s">
        <v>181</v>
      </c>
      <c r="BE2430" s="137">
        <f>IF(N2430="základní",J2430,0)</f>
        <v>0</v>
      </c>
      <c r="BF2430" s="137">
        <f>IF(N2430="snížená",J2430,0)</f>
        <v>0</v>
      </c>
      <c r="BG2430" s="137">
        <f>IF(N2430="zákl. přenesená",J2430,0)</f>
        <v>0</v>
      </c>
      <c r="BH2430" s="137">
        <f>IF(N2430="sníž. přenesená",J2430,0)</f>
        <v>0</v>
      </c>
      <c r="BI2430" s="137">
        <f>IF(N2430="nulová",J2430,0)</f>
        <v>0</v>
      </c>
      <c r="BJ2430" s="17" t="s">
        <v>77</v>
      </c>
      <c r="BK2430" s="137">
        <f>ROUND(I2430*H2430,2)</f>
        <v>0</v>
      </c>
      <c r="BL2430" s="17" t="s">
        <v>209</v>
      </c>
      <c r="BM2430" s="136" t="s">
        <v>3758</v>
      </c>
    </row>
    <row r="2431" spans="2:65" s="1" customFormat="1" ht="48.75" x14ac:dyDescent="0.2">
      <c r="B2431" s="32"/>
      <c r="D2431" s="138" t="s">
        <v>214</v>
      </c>
      <c r="F2431" s="139" t="s">
        <v>3754</v>
      </c>
      <c r="I2431" s="140"/>
      <c r="L2431" s="32"/>
      <c r="M2431" s="141"/>
      <c r="T2431" s="53"/>
      <c r="AT2431" s="17" t="s">
        <v>214</v>
      </c>
      <c r="AU2431" s="17" t="s">
        <v>79</v>
      </c>
    </row>
    <row r="2432" spans="2:65" s="13" customFormat="1" ht="11.25" x14ac:dyDescent="0.2">
      <c r="B2432" s="159"/>
      <c r="D2432" s="138" t="s">
        <v>330</v>
      </c>
      <c r="E2432" s="160" t="s">
        <v>19</v>
      </c>
      <c r="F2432" s="161" t="s">
        <v>3656</v>
      </c>
      <c r="H2432" s="162">
        <v>1</v>
      </c>
      <c r="I2432" s="163"/>
      <c r="L2432" s="159"/>
      <c r="M2432" s="164"/>
      <c r="T2432" s="165"/>
      <c r="AT2432" s="160" t="s">
        <v>330</v>
      </c>
      <c r="AU2432" s="160" t="s">
        <v>79</v>
      </c>
      <c r="AV2432" s="13" t="s">
        <v>79</v>
      </c>
      <c r="AW2432" s="13" t="s">
        <v>31</v>
      </c>
      <c r="AX2432" s="13" t="s">
        <v>69</v>
      </c>
      <c r="AY2432" s="160" t="s">
        <v>181</v>
      </c>
    </row>
    <row r="2433" spans="2:65" s="14" customFormat="1" ht="11.25" x14ac:dyDescent="0.2">
      <c r="B2433" s="166"/>
      <c r="D2433" s="138" t="s">
        <v>330</v>
      </c>
      <c r="E2433" s="167" t="s">
        <v>19</v>
      </c>
      <c r="F2433" s="168" t="s">
        <v>333</v>
      </c>
      <c r="H2433" s="169">
        <v>1</v>
      </c>
      <c r="I2433" s="170"/>
      <c r="L2433" s="166"/>
      <c r="M2433" s="171"/>
      <c r="T2433" s="172"/>
      <c r="AT2433" s="167" t="s">
        <v>330</v>
      </c>
      <c r="AU2433" s="167" t="s">
        <v>79</v>
      </c>
      <c r="AV2433" s="14" t="s">
        <v>187</v>
      </c>
      <c r="AW2433" s="14" t="s">
        <v>31</v>
      </c>
      <c r="AX2433" s="14" t="s">
        <v>77</v>
      </c>
      <c r="AY2433" s="167" t="s">
        <v>181</v>
      </c>
    </row>
    <row r="2434" spans="2:65" s="1" customFormat="1" ht="33" customHeight="1" x14ac:dyDescent="0.2">
      <c r="B2434" s="32"/>
      <c r="C2434" s="125" t="s">
        <v>1614</v>
      </c>
      <c r="D2434" s="125" t="s">
        <v>182</v>
      </c>
      <c r="E2434" s="126" t="s">
        <v>3759</v>
      </c>
      <c r="F2434" s="127" t="s">
        <v>3760</v>
      </c>
      <c r="G2434" s="128" t="s">
        <v>519</v>
      </c>
      <c r="H2434" s="129">
        <v>1</v>
      </c>
      <c r="I2434" s="130"/>
      <c r="J2434" s="131">
        <f>ROUND(I2434*H2434,2)</f>
        <v>0</v>
      </c>
      <c r="K2434" s="127" t="s">
        <v>186</v>
      </c>
      <c r="L2434" s="32"/>
      <c r="M2434" s="132" t="s">
        <v>19</v>
      </c>
      <c r="N2434" s="133" t="s">
        <v>40</v>
      </c>
      <c r="P2434" s="134">
        <f>O2434*H2434</f>
        <v>0</v>
      </c>
      <c r="Q2434" s="134">
        <v>0</v>
      </c>
      <c r="R2434" s="134">
        <f>Q2434*H2434</f>
        <v>0</v>
      </c>
      <c r="S2434" s="134">
        <v>0</v>
      </c>
      <c r="T2434" s="135">
        <f>S2434*H2434</f>
        <v>0</v>
      </c>
      <c r="AR2434" s="136" t="s">
        <v>209</v>
      </c>
      <c r="AT2434" s="136" t="s">
        <v>182</v>
      </c>
      <c r="AU2434" s="136" t="s">
        <v>79</v>
      </c>
      <c r="AY2434" s="17" t="s">
        <v>181</v>
      </c>
      <c r="BE2434" s="137">
        <f>IF(N2434="základní",J2434,0)</f>
        <v>0</v>
      </c>
      <c r="BF2434" s="137">
        <f>IF(N2434="snížená",J2434,0)</f>
        <v>0</v>
      </c>
      <c r="BG2434" s="137">
        <f>IF(N2434="zákl. přenesená",J2434,0)</f>
        <v>0</v>
      </c>
      <c r="BH2434" s="137">
        <f>IF(N2434="sníž. přenesená",J2434,0)</f>
        <v>0</v>
      </c>
      <c r="BI2434" s="137">
        <f>IF(N2434="nulová",J2434,0)</f>
        <v>0</v>
      </c>
      <c r="BJ2434" s="17" t="s">
        <v>77</v>
      </c>
      <c r="BK2434" s="137">
        <f>ROUND(I2434*H2434,2)</f>
        <v>0</v>
      </c>
      <c r="BL2434" s="17" t="s">
        <v>209</v>
      </c>
      <c r="BM2434" s="136" t="s">
        <v>3761</v>
      </c>
    </row>
    <row r="2435" spans="2:65" s="1" customFormat="1" ht="48.75" x14ac:dyDescent="0.2">
      <c r="B2435" s="32"/>
      <c r="D2435" s="138" t="s">
        <v>214</v>
      </c>
      <c r="F2435" s="139" t="s">
        <v>3754</v>
      </c>
      <c r="I2435" s="140"/>
      <c r="L2435" s="32"/>
      <c r="M2435" s="141"/>
      <c r="T2435" s="53"/>
      <c r="AT2435" s="17" t="s">
        <v>214</v>
      </c>
      <c r="AU2435" s="17" t="s">
        <v>79</v>
      </c>
    </row>
    <row r="2436" spans="2:65" s="13" customFormat="1" ht="11.25" x14ac:dyDescent="0.2">
      <c r="B2436" s="159"/>
      <c r="D2436" s="138" t="s">
        <v>330</v>
      </c>
      <c r="E2436" s="160" t="s">
        <v>19</v>
      </c>
      <c r="F2436" s="161" t="s">
        <v>3656</v>
      </c>
      <c r="H2436" s="162">
        <v>1</v>
      </c>
      <c r="I2436" s="163"/>
      <c r="L2436" s="159"/>
      <c r="M2436" s="164"/>
      <c r="T2436" s="165"/>
      <c r="AT2436" s="160" t="s">
        <v>330</v>
      </c>
      <c r="AU2436" s="160" t="s">
        <v>79</v>
      </c>
      <c r="AV2436" s="13" t="s">
        <v>79</v>
      </c>
      <c r="AW2436" s="13" t="s">
        <v>31</v>
      </c>
      <c r="AX2436" s="13" t="s">
        <v>69</v>
      </c>
      <c r="AY2436" s="160" t="s">
        <v>181</v>
      </c>
    </row>
    <row r="2437" spans="2:65" s="14" customFormat="1" ht="11.25" x14ac:dyDescent="0.2">
      <c r="B2437" s="166"/>
      <c r="D2437" s="138" t="s">
        <v>330</v>
      </c>
      <c r="E2437" s="167" t="s">
        <v>19</v>
      </c>
      <c r="F2437" s="168" t="s">
        <v>333</v>
      </c>
      <c r="H2437" s="169">
        <v>1</v>
      </c>
      <c r="I2437" s="170"/>
      <c r="L2437" s="166"/>
      <c r="M2437" s="171"/>
      <c r="T2437" s="172"/>
      <c r="AT2437" s="167" t="s">
        <v>330</v>
      </c>
      <c r="AU2437" s="167" t="s">
        <v>79</v>
      </c>
      <c r="AV2437" s="14" t="s">
        <v>187</v>
      </c>
      <c r="AW2437" s="14" t="s">
        <v>31</v>
      </c>
      <c r="AX2437" s="14" t="s">
        <v>77</v>
      </c>
      <c r="AY2437" s="167" t="s">
        <v>181</v>
      </c>
    </row>
    <row r="2438" spans="2:65" s="1" customFormat="1" ht="33" customHeight="1" x14ac:dyDescent="0.2">
      <c r="B2438" s="32"/>
      <c r="C2438" s="125" t="s">
        <v>3762</v>
      </c>
      <c r="D2438" s="125" t="s">
        <v>182</v>
      </c>
      <c r="E2438" s="126" t="s">
        <v>3763</v>
      </c>
      <c r="F2438" s="127" t="s">
        <v>3764</v>
      </c>
      <c r="G2438" s="128" t="s">
        <v>519</v>
      </c>
      <c r="H2438" s="129">
        <v>1</v>
      </c>
      <c r="I2438" s="130"/>
      <c r="J2438" s="131">
        <f>ROUND(I2438*H2438,2)</f>
        <v>0</v>
      </c>
      <c r="K2438" s="127" t="s">
        <v>186</v>
      </c>
      <c r="L2438" s="32"/>
      <c r="M2438" s="132" t="s">
        <v>19</v>
      </c>
      <c r="N2438" s="133" t="s">
        <v>40</v>
      </c>
      <c r="P2438" s="134">
        <f>O2438*H2438</f>
        <v>0</v>
      </c>
      <c r="Q2438" s="134">
        <v>0</v>
      </c>
      <c r="R2438" s="134">
        <f>Q2438*H2438</f>
        <v>0</v>
      </c>
      <c r="S2438" s="134">
        <v>0</v>
      </c>
      <c r="T2438" s="135">
        <f>S2438*H2438</f>
        <v>0</v>
      </c>
      <c r="AR2438" s="136" t="s">
        <v>209</v>
      </c>
      <c r="AT2438" s="136" t="s">
        <v>182</v>
      </c>
      <c r="AU2438" s="136" t="s">
        <v>79</v>
      </c>
      <c r="AY2438" s="17" t="s">
        <v>181</v>
      </c>
      <c r="BE2438" s="137">
        <f>IF(N2438="základní",J2438,0)</f>
        <v>0</v>
      </c>
      <c r="BF2438" s="137">
        <f>IF(N2438="snížená",J2438,0)</f>
        <v>0</v>
      </c>
      <c r="BG2438" s="137">
        <f>IF(N2438="zákl. přenesená",J2438,0)</f>
        <v>0</v>
      </c>
      <c r="BH2438" s="137">
        <f>IF(N2438="sníž. přenesená",J2438,0)</f>
        <v>0</v>
      </c>
      <c r="BI2438" s="137">
        <f>IF(N2438="nulová",J2438,0)</f>
        <v>0</v>
      </c>
      <c r="BJ2438" s="17" t="s">
        <v>77</v>
      </c>
      <c r="BK2438" s="137">
        <f>ROUND(I2438*H2438,2)</f>
        <v>0</v>
      </c>
      <c r="BL2438" s="17" t="s">
        <v>209</v>
      </c>
      <c r="BM2438" s="136" t="s">
        <v>3765</v>
      </c>
    </row>
    <row r="2439" spans="2:65" s="1" customFormat="1" ht="48.75" x14ac:dyDescent="0.2">
      <c r="B2439" s="32"/>
      <c r="D2439" s="138" t="s">
        <v>214</v>
      </c>
      <c r="F2439" s="139" t="s">
        <v>3754</v>
      </c>
      <c r="I2439" s="140"/>
      <c r="L2439" s="32"/>
      <c r="M2439" s="141"/>
      <c r="T2439" s="53"/>
      <c r="AT2439" s="17" t="s">
        <v>214</v>
      </c>
      <c r="AU2439" s="17" t="s">
        <v>79</v>
      </c>
    </row>
    <row r="2440" spans="2:65" s="13" customFormat="1" ht="11.25" x14ac:dyDescent="0.2">
      <c r="B2440" s="159"/>
      <c r="D2440" s="138" t="s">
        <v>330</v>
      </c>
      <c r="E2440" s="160" t="s">
        <v>19</v>
      </c>
      <c r="F2440" s="161" t="s">
        <v>3656</v>
      </c>
      <c r="H2440" s="162">
        <v>1</v>
      </c>
      <c r="I2440" s="163"/>
      <c r="L2440" s="159"/>
      <c r="M2440" s="164"/>
      <c r="T2440" s="165"/>
      <c r="AT2440" s="160" t="s">
        <v>330</v>
      </c>
      <c r="AU2440" s="160" t="s">
        <v>79</v>
      </c>
      <c r="AV2440" s="13" t="s">
        <v>79</v>
      </c>
      <c r="AW2440" s="13" t="s">
        <v>31</v>
      </c>
      <c r="AX2440" s="13" t="s">
        <v>69</v>
      </c>
      <c r="AY2440" s="160" t="s">
        <v>181</v>
      </c>
    </row>
    <row r="2441" spans="2:65" s="14" customFormat="1" ht="11.25" x14ac:dyDescent="0.2">
      <c r="B2441" s="166"/>
      <c r="D2441" s="138" t="s">
        <v>330</v>
      </c>
      <c r="E2441" s="167" t="s">
        <v>19</v>
      </c>
      <c r="F2441" s="168" t="s">
        <v>333</v>
      </c>
      <c r="H2441" s="169">
        <v>1</v>
      </c>
      <c r="I2441" s="170"/>
      <c r="L2441" s="166"/>
      <c r="M2441" s="171"/>
      <c r="T2441" s="172"/>
      <c r="AT2441" s="167" t="s">
        <v>330</v>
      </c>
      <c r="AU2441" s="167" t="s">
        <v>79</v>
      </c>
      <c r="AV2441" s="14" t="s">
        <v>187</v>
      </c>
      <c r="AW2441" s="14" t="s">
        <v>31</v>
      </c>
      <c r="AX2441" s="14" t="s">
        <v>77</v>
      </c>
      <c r="AY2441" s="167" t="s">
        <v>181</v>
      </c>
    </row>
    <row r="2442" spans="2:65" s="1" customFormat="1" ht="21.75" customHeight="1" x14ac:dyDescent="0.2">
      <c r="B2442" s="32"/>
      <c r="C2442" s="125" t="s">
        <v>1619</v>
      </c>
      <c r="D2442" s="125" t="s">
        <v>182</v>
      </c>
      <c r="E2442" s="126" t="s">
        <v>3766</v>
      </c>
      <c r="F2442" s="127" t="s">
        <v>3767</v>
      </c>
      <c r="G2442" s="128" t="s">
        <v>185</v>
      </c>
      <c r="H2442" s="129">
        <v>1</v>
      </c>
      <c r="I2442" s="130"/>
      <c r="J2442" s="131">
        <f>ROUND(I2442*H2442,2)</f>
        <v>0</v>
      </c>
      <c r="K2442" s="127" t="s">
        <v>186</v>
      </c>
      <c r="L2442" s="32"/>
      <c r="M2442" s="132" t="s">
        <v>19</v>
      </c>
      <c r="N2442" s="133" t="s">
        <v>40</v>
      </c>
      <c r="P2442" s="134">
        <f>O2442*H2442</f>
        <v>0</v>
      </c>
      <c r="Q2442" s="134">
        <v>0</v>
      </c>
      <c r="R2442" s="134">
        <f>Q2442*H2442</f>
        <v>0</v>
      </c>
      <c r="S2442" s="134">
        <v>0</v>
      </c>
      <c r="T2442" s="135">
        <f>S2442*H2442</f>
        <v>0</v>
      </c>
      <c r="AR2442" s="136" t="s">
        <v>209</v>
      </c>
      <c r="AT2442" s="136" t="s">
        <v>182</v>
      </c>
      <c r="AU2442" s="136" t="s">
        <v>79</v>
      </c>
      <c r="AY2442" s="17" t="s">
        <v>181</v>
      </c>
      <c r="BE2442" s="137">
        <f>IF(N2442="základní",J2442,0)</f>
        <v>0</v>
      </c>
      <c r="BF2442" s="137">
        <f>IF(N2442="snížená",J2442,0)</f>
        <v>0</v>
      </c>
      <c r="BG2442" s="137">
        <f>IF(N2442="zákl. přenesená",J2442,0)</f>
        <v>0</v>
      </c>
      <c r="BH2442" s="137">
        <f>IF(N2442="sníž. přenesená",J2442,0)</f>
        <v>0</v>
      </c>
      <c r="BI2442" s="137">
        <f>IF(N2442="nulová",J2442,0)</f>
        <v>0</v>
      </c>
      <c r="BJ2442" s="17" t="s">
        <v>77</v>
      </c>
      <c r="BK2442" s="137">
        <f>ROUND(I2442*H2442,2)</f>
        <v>0</v>
      </c>
      <c r="BL2442" s="17" t="s">
        <v>209</v>
      </c>
      <c r="BM2442" s="136" t="s">
        <v>3768</v>
      </c>
    </row>
    <row r="2443" spans="2:65" s="1" customFormat="1" ht="87.75" x14ac:dyDescent="0.2">
      <c r="B2443" s="32"/>
      <c r="D2443" s="138" t="s">
        <v>214</v>
      </c>
      <c r="F2443" s="139" t="s">
        <v>3769</v>
      </c>
      <c r="I2443" s="140"/>
      <c r="L2443" s="32"/>
      <c r="M2443" s="141"/>
      <c r="T2443" s="53"/>
      <c r="AT2443" s="17" t="s">
        <v>214</v>
      </c>
      <c r="AU2443" s="17" t="s">
        <v>79</v>
      </c>
    </row>
    <row r="2444" spans="2:65" s="13" customFormat="1" ht="11.25" x14ac:dyDescent="0.2">
      <c r="B2444" s="159"/>
      <c r="D2444" s="138" t="s">
        <v>330</v>
      </c>
      <c r="E2444" s="160" t="s">
        <v>19</v>
      </c>
      <c r="F2444" s="161" t="s">
        <v>3770</v>
      </c>
      <c r="H2444" s="162">
        <v>1</v>
      </c>
      <c r="I2444" s="163"/>
      <c r="L2444" s="159"/>
      <c r="M2444" s="164"/>
      <c r="T2444" s="165"/>
      <c r="AT2444" s="160" t="s">
        <v>330</v>
      </c>
      <c r="AU2444" s="160" t="s">
        <v>79</v>
      </c>
      <c r="AV2444" s="13" t="s">
        <v>79</v>
      </c>
      <c r="AW2444" s="13" t="s">
        <v>31</v>
      </c>
      <c r="AX2444" s="13" t="s">
        <v>69</v>
      </c>
      <c r="AY2444" s="160" t="s">
        <v>181</v>
      </c>
    </row>
    <row r="2445" spans="2:65" s="14" customFormat="1" ht="11.25" x14ac:dyDescent="0.2">
      <c r="B2445" s="166"/>
      <c r="D2445" s="138" t="s">
        <v>330</v>
      </c>
      <c r="E2445" s="167" t="s">
        <v>19</v>
      </c>
      <c r="F2445" s="168" t="s">
        <v>333</v>
      </c>
      <c r="H2445" s="169">
        <v>1</v>
      </c>
      <c r="I2445" s="170"/>
      <c r="L2445" s="166"/>
      <c r="M2445" s="171"/>
      <c r="T2445" s="172"/>
      <c r="AT2445" s="167" t="s">
        <v>330</v>
      </c>
      <c r="AU2445" s="167" t="s">
        <v>79</v>
      </c>
      <c r="AV2445" s="14" t="s">
        <v>187</v>
      </c>
      <c r="AW2445" s="14" t="s">
        <v>31</v>
      </c>
      <c r="AX2445" s="14" t="s">
        <v>77</v>
      </c>
      <c r="AY2445" s="167" t="s">
        <v>181</v>
      </c>
    </row>
    <row r="2446" spans="2:65" s="1" customFormat="1" ht="21.75" customHeight="1" x14ac:dyDescent="0.2">
      <c r="B2446" s="32"/>
      <c r="C2446" s="125" t="s">
        <v>3771</v>
      </c>
      <c r="D2446" s="125" t="s">
        <v>182</v>
      </c>
      <c r="E2446" s="126" t="s">
        <v>3772</v>
      </c>
      <c r="F2446" s="127" t="s">
        <v>3773</v>
      </c>
      <c r="G2446" s="128" t="s">
        <v>185</v>
      </c>
      <c r="H2446" s="129">
        <v>1</v>
      </c>
      <c r="I2446" s="130"/>
      <c r="J2446" s="131">
        <f>ROUND(I2446*H2446,2)</f>
        <v>0</v>
      </c>
      <c r="K2446" s="127" t="s">
        <v>186</v>
      </c>
      <c r="L2446" s="32"/>
      <c r="M2446" s="132" t="s">
        <v>19</v>
      </c>
      <c r="N2446" s="133" t="s">
        <v>40</v>
      </c>
      <c r="P2446" s="134">
        <f>O2446*H2446</f>
        <v>0</v>
      </c>
      <c r="Q2446" s="134">
        <v>0</v>
      </c>
      <c r="R2446" s="134">
        <f>Q2446*H2446</f>
        <v>0</v>
      </c>
      <c r="S2446" s="134">
        <v>0</v>
      </c>
      <c r="T2446" s="135">
        <f>S2446*H2446</f>
        <v>0</v>
      </c>
      <c r="AR2446" s="136" t="s">
        <v>209</v>
      </c>
      <c r="AT2446" s="136" t="s">
        <v>182</v>
      </c>
      <c r="AU2446" s="136" t="s">
        <v>79</v>
      </c>
      <c r="AY2446" s="17" t="s">
        <v>181</v>
      </c>
      <c r="BE2446" s="137">
        <f>IF(N2446="základní",J2446,0)</f>
        <v>0</v>
      </c>
      <c r="BF2446" s="137">
        <f>IF(N2446="snížená",J2446,0)</f>
        <v>0</v>
      </c>
      <c r="BG2446" s="137">
        <f>IF(N2446="zákl. přenesená",J2446,0)</f>
        <v>0</v>
      </c>
      <c r="BH2446" s="137">
        <f>IF(N2446="sníž. přenesená",J2446,0)</f>
        <v>0</v>
      </c>
      <c r="BI2446" s="137">
        <f>IF(N2446="nulová",J2446,0)</f>
        <v>0</v>
      </c>
      <c r="BJ2446" s="17" t="s">
        <v>77</v>
      </c>
      <c r="BK2446" s="137">
        <f>ROUND(I2446*H2446,2)</f>
        <v>0</v>
      </c>
      <c r="BL2446" s="17" t="s">
        <v>209</v>
      </c>
      <c r="BM2446" s="136" t="s">
        <v>3774</v>
      </c>
    </row>
    <row r="2447" spans="2:65" s="1" customFormat="1" ht="97.5" x14ac:dyDescent="0.2">
      <c r="B2447" s="32"/>
      <c r="D2447" s="138" t="s">
        <v>214</v>
      </c>
      <c r="F2447" s="139" t="s">
        <v>3775</v>
      </c>
      <c r="I2447" s="140"/>
      <c r="L2447" s="32"/>
      <c r="M2447" s="141"/>
      <c r="T2447" s="53"/>
      <c r="AT2447" s="17" t="s">
        <v>214</v>
      </c>
      <c r="AU2447" s="17" t="s">
        <v>79</v>
      </c>
    </row>
    <row r="2448" spans="2:65" s="13" customFormat="1" ht="11.25" x14ac:dyDescent="0.2">
      <c r="B2448" s="159"/>
      <c r="D2448" s="138" t="s">
        <v>330</v>
      </c>
      <c r="E2448" s="160" t="s">
        <v>19</v>
      </c>
      <c r="F2448" s="161" t="s">
        <v>3770</v>
      </c>
      <c r="H2448" s="162">
        <v>1</v>
      </c>
      <c r="I2448" s="163"/>
      <c r="L2448" s="159"/>
      <c r="M2448" s="164"/>
      <c r="T2448" s="165"/>
      <c r="AT2448" s="160" t="s">
        <v>330</v>
      </c>
      <c r="AU2448" s="160" t="s">
        <v>79</v>
      </c>
      <c r="AV2448" s="13" t="s">
        <v>79</v>
      </c>
      <c r="AW2448" s="13" t="s">
        <v>31</v>
      </c>
      <c r="AX2448" s="13" t="s">
        <v>69</v>
      </c>
      <c r="AY2448" s="160" t="s">
        <v>181</v>
      </c>
    </row>
    <row r="2449" spans="2:65" s="14" customFormat="1" ht="11.25" x14ac:dyDescent="0.2">
      <c r="B2449" s="166"/>
      <c r="D2449" s="138" t="s">
        <v>330</v>
      </c>
      <c r="E2449" s="167" t="s">
        <v>19</v>
      </c>
      <c r="F2449" s="168" t="s">
        <v>333</v>
      </c>
      <c r="H2449" s="169">
        <v>1</v>
      </c>
      <c r="I2449" s="170"/>
      <c r="L2449" s="166"/>
      <c r="M2449" s="171"/>
      <c r="T2449" s="172"/>
      <c r="AT2449" s="167" t="s">
        <v>330</v>
      </c>
      <c r="AU2449" s="167" t="s">
        <v>79</v>
      </c>
      <c r="AV2449" s="14" t="s">
        <v>187</v>
      </c>
      <c r="AW2449" s="14" t="s">
        <v>31</v>
      </c>
      <c r="AX2449" s="14" t="s">
        <v>77</v>
      </c>
      <c r="AY2449" s="167" t="s">
        <v>181</v>
      </c>
    </row>
    <row r="2450" spans="2:65" s="1" customFormat="1" ht="21.75" customHeight="1" x14ac:dyDescent="0.2">
      <c r="B2450" s="32"/>
      <c r="C2450" s="125" t="s">
        <v>1631</v>
      </c>
      <c r="D2450" s="125" t="s">
        <v>182</v>
      </c>
      <c r="E2450" s="126" t="s">
        <v>3776</v>
      </c>
      <c r="F2450" s="127" t="s">
        <v>3777</v>
      </c>
      <c r="G2450" s="128" t="s">
        <v>185</v>
      </c>
      <c r="H2450" s="129">
        <v>1</v>
      </c>
      <c r="I2450" s="130"/>
      <c r="J2450" s="131">
        <f>ROUND(I2450*H2450,2)</f>
        <v>0</v>
      </c>
      <c r="K2450" s="127" t="s">
        <v>186</v>
      </c>
      <c r="L2450" s="32"/>
      <c r="M2450" s="132" t="s">
        <v>19</v>
      </c>
      <c r="N2450" s="133" t="s">
        <v>40</v>
      </c>
      <c r="P2450" s="134">
        <f>O2450*H2450</f>
        <v>0</v>
      </c>
      <c r="Q2450" s="134">
        <v>0</v>
      </c>
      <c r="R2450" s="134">
        <f>Q2450*H2450</f>
        <v>0</v>
      </c>
      <c r="S2450" s="134">
        <v>0</v>
      </c>
      <c r="T2450" s="135">
        <f>S2450*H2450</f>
        <v>0</v>
      </c>
      <c r="AR2450" s="136" t="s">
        <v>209</v>
      </c>
      <c r="AT2450" s="136" t="s">
        <v>182</v>
      </c>
      <c r="AU2450" s="136" t="s">
        <v>79</v>
      </c>
      <c r="AY2450" s="17" t="s">
        <v>181</v>
      </c>
      <c r="BE2450" s="137">
        <f>IF(N2450="základní",J2450,0)</f>
        <v>0</v>
      </c>
      <c r="BF2450" s="137">
        <f>IF(N2450="snížená",J2450,0)</f>
        <v>0</v>
      </c>
      <c r="BG2450" s="137">
        <f>IF(N2450="zákl. přenesená",J2450,0)</f>
        <v>0</v>
      </c>
      <c r="BH2450" s="137">
        <f>IF(N2450="sníž. přenesená",J2450,0)</f>
        <v>0</v>
      </c>
      <c r="BI2450" s="137">
        <f>IF(N2450="nulová",J2450,0)</f>
        <v>0</v>
      </c>
      <c r="BJ2450" s="17" t="s">
        <v>77</v>
      </c>
      <c r="BK2450" s="137">
        <f>ROUND(I2450*H2450,2)</f>
        <v>0</v>
      </c>
      <c r="BL2450" s="17" t="s">
        <v>209</v>
      </c>
      <c r="BM2450" s="136" t="s">
        <v>3778</v>
      </c>
    </row>
    <row r="2451" spans="2:65" s="1" customFormat="1" ht="97.5" x14ac:dyDescent="0.2">
      <c r="B2451" s="32"/>
      <c r="D2451" s="138" t="s">
        <v>214</v>
      </c>
      <c r="F2451" s="139" t="s">
        <v>3779</v>
      </c>
      <c r="I2451" s="140"/>
      <c r="L2451" s="32"/>
      <c r="M2451" s="141"/>
      <c r="T2451" s="53"/>
      <c r="AT2451" s="17" t="s">
        <v>214</v>
      </c>
      <c r="AU2451" s="17" t="s">
        <v>79</v>
      </c>
    </row>
    <row r="2452" spans="2:65" s="13" customFormat="1" ht="11.25" x14ac:dyDescent="0.2">
      <c r="B2452" s="159"/>
      <c r="D2452" s="138" t="s">
        <v>330</v>
      </c>
      <c r="E2452" s="160" t="s">
        <v>19</v>
      </c>
      <c r="F2452" s="161" t="s">
        <v>3770</v>
      </c>
      <c r="H2452" s="162">
        <v>1</v>
      </c>
      <c r="I2452" s="163"/>
      <c r="L2452" s="159"/>
      <c r="M2452" s="164"/>
      <c r="T2452" s="165"/>
      <c r="AT2452" s="160" t="s">
        <v>330</v>
      </c>
      <c r="AU2452" s="160" t="s">
        <v>79</v>
      </c>
      <c r="AV2452" s="13" t="s">
        <v>79</v>
      </c>
      <c r="AW2452" s="13" t="s">
        <v>31</v>
      </c>
      <c r="AX2452" s="13" t="s">
        <v>69</v>
      </c>
      <c r="AY2452" s="160" t="s">
        <v>181</v>
      </c>
    </row>
    <row r="2453" spans="2:65" s="14" customFormat="1" ht="11.25" x14ac:dyDescent="0.2">
      <c r="B2453" s="166"/>
      <c r="D2453" s="138" t="s">
        <v>330</v>
      </c>
      <c r="E2453" s="167" t="s">
        <v>19</v>
      </c>
      <c r="F2453" s="168" t="s">
        <v>333</v>
      </c>
      <c r="H2453" s="169">
        <v>1</v>
      </c>
      <c r="I2453" s="170"/>
      <c r="L2453" s="166"/>
      <c r="M2453" s="171"/>
      <c r="T2453" s="172"/>
      <c r="AT2453" s="167" t="s">
        <v>330</v>
      </c>
      <c r="AU2453" s="167" t="s">
        <v>79</v>
      </c>
      <c r="AV2453" s="14" t="s">
        <v>187</v>
      </c>
      <c r="AW2453" s="14" t="s">
        <v>31</v>
      </c>
      <c r="AX2453" s="14" t="s">
        <v>77</v>
      </c>
      <c r="AY2453" s="167" t="s">
        <v>181</v>
      </c>
    </row>
    <row r="2454" spans="2:65" s="1" customFormat="1" ht="21.75" customHeight="1" x14ac:dyDescent="0.2">
      <c r="B2454" s="32"/>
      <c r="C2454" s="125" t="s">
        <v>3780</v>
      </c>
      <c r="D2454" s="125" t="s">
        <v>182</v>
      </c>
      <c r="E2454" s="126" t="s">
        <v>3781</v>
      </c>
      <c r="F2454" s="127" t="s">
        <v>3782</v>
      </c>
      <c r="G2454" s="128" t="s">
        <v>185</v>
      </c>
      <c r="H2454" s="129">
        <v>1</v>
      </c>
      <c r="I2454" s="130"/>
      <c r="J2454" s="131">
        <f>ROUND(I2454*H2454,2)</f>
        <v>0</v>
      </c>
      <c r="K2454" s="127" t="s">
        <v>186</v>
      </c>
      <c r="L2454" s="32"/>
      <c r="M2454" s="132" t="s">
        <v>19</v>
      </c>
      <c r="N2454" s="133" t="s">
        <v>40</v>
      </c>
      <c r="P2454" s="134">
        <f>O2454*H2454</f>
        <v>0</v>
      </c>
      <c r="Q2454" s="134">
        <v>0</v>
      </c>
      <c r="R2454" s="134">
        <f>Q2454*H2454</f>
        <v>0</v>
      </c>
      <c r="S2454" s="134">
        <v>0</v>
      </c>
      <c r="T2454" s="135">
        <f>S2454*H2454</f>
        <v>0</v>
      </c>
      <c r="AR2454" s="136" t="s">
        <v>209</v>
      </c>
      <c r="AT2454" s="136" t="s">
        <v>182</v>
      </c>
      <c r="AU2454" s="136" t="s">
        <v>79</v>
      </c>
      <c r="AY2454" s="17" t="s">
        <v>181</v>
      </c>
      <c r="BE2454" s="137">
        <f>IF(N2454="základní",J2454,0)</f>
        <v>0</v>
      </c>
      <c r="BF2454" s="137">
        <f>IF(N2454="snížená",J2454,0)</f>
        <v>0</v>
      </c>
      <c r="BG2454" s="137">
        <f>IF(N2454="zákl. přenesená",J2454,0)</f>
        <v>0</v>
      </c>
      <c r="BH2454" s="137">
        <f>IF(N2454="sníž. přenesená",J2454,0)</f>
        <v>0</v>
      </c>
      <c r="BI2454" s="137">
        <f>IF(N2454="nulová",J2454,0)</f>
        <v>0</v>
      </c>
      <c r="BJ2454" s="17" t="s">
        <v>77</v>
      </c>
      <c r="BK2454" s="137">
        <f>ROUND(I2454*H2454,2)</f>
        <v>0</v>
      </c>
      <c r="BL2454" s="17" t="s">
        <v>209</v>
      </c>
      <c r="BM2454" s="136" t="s">
        <v>3783</v>
      </c>
    </row>
    <row r="2455" spans="2:65" s="1" customFormat="1" ht="97.5" x14ac:dyDescent="0.2">
      <c r="B2455" s="32"/>
      <c r="D2455" s="138" t="s">
        <v>214</v>
      </c>
      <c r="F2455" s="139" t="s">
        <v>3784</v>
      </c>
      <c r="I2455" s="140"/>
      <c r="L2455" s="32"/>
      <c r="M2455" s="141"/>
      <c r="T2455" s="53"/>
      <c r="AT2455" s="17" t="s">
        <v>214</v>
      </c>
      <c r="AU2455" s="17" t="s">
        <v>79</v>
      </c>
    </row>
    <row r="2456" spans="2:65" s="13" customFormat="1" ht="11.25" x14ac:dyDescent="0.2">
      <c r="B2456" s="159"/>
      <c r="D2456" s="138" t="s">
        <v>330</v>
      </c>
      <c r="E2456" s="160" t="s">
        <v>19</v>
      </c>
      <c r="F2456" s="161" t="s">
        <v>3770</v>
      </c>
      <c r="H2456" s="162">
        <v>1</v>
      </c>
      <c r="I2456" s="163"/>
      <c r="L2456" s="159"/>
      <c r="M2456" s="164"/>
      <c r="T2456" s="165"/>
      <c r="AT2456" s="160" t="s">
        <v>330</v>
      </c>
      <c r="AU2456" s="160" t="s">
        <v>79</v>
      </c>
      <c r="AV2456" s="13" t="s">
        <v>79</v>
      </c>
      <c r="AW2456" s="13" t="s">
        <v>31</v>
      </c>
      <c r="AX2456" s="13" t="s">
        <v>69</v>
      </c>
      <c r="AY2456" s="160" t="s">
        <v>181</v>
      </c>
    </row>
    <row r="2457" spans="2:65" s="14" customFormat="1" ht="11.25" x14ac:dyDescent="0.2">
      <c r="B2457" s="166"/>
      <c r="D2457" s="138" t="s">
        <v>330</v>
      </c>
      <c r="E2457" s="167" t="s">
        <v>19</v>
      </c>
      <c r="F2457" s="168" t="s">
        <v>333</v>
      </c>
      <c r="H2457" s="169">
        <v>1</v>
      </c>
      <c r="I2457" s="170"/>
      <c r="L2457" s="166"/>
      <c r="M2457" s="171"/>
      <c r="T2457" s="172"/>
      <c r="AT2457" s="167" t="s">
        <v>330</v>
      </c>
      <c r="AU2457" s="167" t="s">
        <v>79</v>
      </c>
      <c r="AV2457" s="14" t="s">
        <v>187</v>
      </c>
      <c r="AW2457" s="14" t="s">
        <v>31</v>
      </c>
      <c r="AX2457" s="14" t="s">
        <v>77</v>
      </c>
      <c r="AY2457" s="167" t="s">
        <v>181</v>
      </c>
    </row>
    <row r="2458" spans="2:65" s="1" customFormat="1" ht="21.75" customHeight="1" x14ac:dyDescent="0.2">
      <c r="B2458" s="32"/>
      <c r="C2458" s="125" t="s">
        <v>1645</v>
      </c>
      <c r="D2458" s="125" t="s">
        <v>182</v>
      </c>
      <c r="E2458" s="126" t="s">
        <v>3785</v>
      </c>
      <c r="F2458" s="127" t="s">
        <v>3786</v>
      </c>
      <c r="G2458" s="128" t="s">
        <v>185</v>
      </c>
      <c r="H2458" s="129">
        <v>1</v>
      </c>
      <c r="I2458" s="130"/>
      <c r="J2458" s="131">
        <f>ROUND(I2458*H2458,2)</f>
        <v>0</v>
      </c>
      <c r="K2458" s="127" t="s">
        <v>186</v>
      </c>
      <c r="L2458" s="32"/>
      <c r="M2458" s="132" t="s">
        <v>19</v>
      </c>
      <c r="N2458" s="133" t="s">
        <v>40</v>
      </c>
      <c r="P2458" s="134">
        <f>O2458*H2458</f>
        <v>0</v>
      </c>
      <c r="Q2458" s="134">
        <v>0</v>
      </c>
      <c r="R2458" s="134">
        <f>Q2458*H2458</f>
        <v>0</v>
      </c>
      <c r="S2458" s="134">
        <v>0</v>
      </c>
      <c r="T2458" s="135">
        <f>S2458*H2458</f>
        <v>0</v>
      </c>
      <c r="AR2458" s="136" t="s">
        <v>209</v>
      </c>
      <c r="AT2458" s="136" t="s">
        <v>182</v>
      </c>
      <c r="AU2458" s="136" t="s">
        <v>79</v>
      </c>
      <c r="AY2458" s="17" t="s">
        <v>181</v>
      </c>
      <c r="BE2458" s="137">
        <f>IF(N2458="základní",J2458,0)</f>
        <v>0</v>
      </c>
      <c r="BF2458" s="137">
        <f>IF(N2458="snížená",J2458,0)</f>
        <v>0</v>
      </c>
      <c r="BG2458" s="137">
        <f>IF(N2458="zákl. přenesená",J2458,0)</f>
        <v>0</v>
      </c>
      <c r="BH2458" s="137">
        <f>IF(N2458="sníž. přenesená",J2458,0)</f>
        <v>0</v>
      </c>
      <c r="BI2458" s="137">
        <f>IF(N2458="nulová",J2458,0)</f>
        <v>0</v>
      </c>
      <c r="BJ2458" s="17" t="s">
        <v>77</v>
      </c>
      <c r="BK2458" s="137">
        <f>ROUND(I2458*H2458,2)</f>
        <v>0</v>
      </c>
      <c r="BL2458" s="17" t="s">
        <v>209</v>
      </c>
      <c r="BM2458" s="136" t="s">
        <v>3787</v>
      </c>
    </row>
    <row r="2459" spans="2:65" s="1" customFormat="1" ht="97.5" x14ac:dyDescent="0.2">
      <c r="B2459" s="32"/>
      <c r="D2459" s="138" t="s">
        <v>214</v>
      </c>
      <c r="F2459" s="139" t="s">
        <v>3788</v>
      </c>
      <c r="I2459" s="140"/>
      <c r="L2459" s="32"/>
      <c r="M2459" s="141"/>
      <c r="T2459" s="53"/>
      <c r="AT2459" s="17" t="s">
        <v>214</v>
      </c>
      <c r="AU2459" s="17" t="s">
        <v>79</v>
      </c>
    </row>
    <row r="2460" spans="2:65" s="13" customFormat="1" ht="11.25" x14ac:dyDescent="0.2">
      <c r="B2460" s="159"/>
      <c r="D2460" s="138" t="s">
        <v>330</v>
      </c>
      <c r="E2460" s="160" t="s">
        <v>19</v>
      </c>
      <c r="F2460" s="161" t="s">
        <v>3770</v>
      </c>
      <c r="H2460" s="162">
        <v>1</v>
      </c>
      <c r="I2460" s="163"/>
      <c r="L2460" s="159"/>
      <c r="M2460" s="164"/>
      <c r="T2460" s="165"/>
      <c r="AT2460" s="160" t="s">
        <v>330</v>
      </c>
      <c r="AU2460" s="160" t="s">
        <v>79</v>
      </c>
      <c r="AV2460" s="13" t="s">
        <v>79</v>
      </c>
      <c r="AW2460" s="13" t="s">
        <v>31</v>
      </c>
      <c r="AX2460" s="13" t="s">
        <v>69</v>
      </c>
      <c r="AY2460" s="160" t="s">
        <v>181</v>
      </c>
    </row>
    <row r="2461" spans="2:65" s="14" customFormat="1" ht="11.25" x14ac:dyDescent="0.2">
      <c r="B2461" s="166"/>
      <c r="D2461" s="138" t="s">
        <v>330</v>
      </c>
      <c r="E2461" s="167" t="s">
        <v>19</v>
      </c>
      <c r="F2461" s="168" t="s">
        <v>333</v>
      </c>
      <c r="H2461" s="169">
        <v>1</v>
      </c>
      <c r="I2461" s="170"/>
      <c r="L2461" s="166"/>
      <c r="M2461" s="171"/>
      <c r="T2461" s="172"/>
      <c r="AT2461" s="167" t="s">
        <v>330</v>
      </c>
      <c r="AU2461" s="167" t="s">
        <v>79</v>
      </c>
      <c r="AV2461" s="14" t="s">
        <v>187</v>
      </c>
      <c r="AW2461" s="14" t="s">
        <v>31</v>
      </c>
      <c r="AX2461" s="14" t="s">
        <v>77</v>
      </c>
      <c r="AY2461" s="167" t="s">
        <v>181</v>
      </c>
    </row>
    <row r="2462" spans="2:65" s="1" customFormat="1" ht="21.75" customHeight="1" x14ac:dyDescent="0.2">
      <c r="B2462" s="32"/>
      <c r="C2462" s="125" t="s">
        <v>3789</v>
      </c>
      <c r="D2462" s="125" t="s">
        <v>182</v>
      </c>
      <c r="E2462" s="126" t="s">
        <v>3790</v>
      </c>
      <c r="F2462" s="127" t="s">
        <v>3791</v>
      </c>
      <c r="G2462" s="128" t="s">
        <v>185</v>
      </c>
      <c r="H2462" s="129">
        <v>1</v>
      </c>
      <c r="I2462" s="130"/>
      <c r="J2462" s="131">
        <f>ROUND(I2462*H2462,2)</f>
        <v>0</v>
      </c>
      <c r="K2462" s="127" t="s">
        <v>186</v>
      </c>
      <c r="L2462" s="32"/>
      <c r="M2462" s="132" t="s">
        <v>19</v>
      </c>
      <c r="N2462" s="133" t="s">
        <v>40</v>
      </c>
      <c r="P2462" s="134">
        <f>O2462*H2462</f>
        <v>0</v>
      </c>
      <c r="Q2462" s="134">
        <v>0</v>
      </c>
      <c r="R2462" s="134">
        <f>Q2462*H2462</f>
        <v>0</v>
      </c>
      <c r="S2462" s="134">
        <v>0</v>
      </c>
      <c r="T2462" s="135">
        <f>S2462*H2462</f>
        <v>0</v>
      </c>
      <c r="AR2462" s="136" t="s">
        <v>209</v>
      </c>
      <c r="AT2462" s="136" t="s">
        <v>182</v>
      </c>
      <c r="AU2462" s="136" t="s">
        <v>79</v>
      </c>
      <c r="AY2462" s="17" t="s">
        <v>181</v>
      </c>
      <c r="BE2462" s="137">
        <f>IF(N2462="základní",J2462,0)</f>
        <v>0</v>
      </c>
      <c r="BF2462" s="137">
        <f>IF(N2462="snížená",J2462,0)</f>
        <v>0</v>
      </c>
      <c r="BG2462" s="137">
        <f>IF(N2462="zákl. přenesená",J2462,0)</f>
        <v>0</v>
      </c>
      <c r="BH2462" s="137">
        <f>IF(N2462="sníž. přenesená",J2462,0)</f>
        <v>0</v>
      </c>
      <c r="BI2462" s="137">
        <f>IF(N2462="nulová",J2462,0)</f>
        <v>0</v>
      </c>
      <c r="BJ2462" s="17" t="s">
        <v>77</v>
      </c>
      <c r="BK2462" s="137">
        <f>ROUND(I2462*H2462,2)</f>
        <v>0</v>
      </c>
      <c r="BL2462" s="17" t="s">
        <v>209</v>
      </c>
      <c r="BM2462" s="136" t="s">
        <v>3792</v>
      </c>
    </row>
    <row r="2463" spans="2:65" s="1" customFormat="1" ht="97.5" x14ac:dyDescent="0.2">
      <c r="B2463" s="32"/>
      <c r="D2463" s="138" t="s">
        <v>214</v>
      </c>
      <c r="F2463" s="139" t="s">
        <v>3793</v>
      </c>
      <c r="I2463" s="140"/>
      <c r="L2463" s="32"/>
      <c r="M2463" s="141"/>
      <c r="T2463" s="53"/>
      <c r="AT2463" s="17" t="s">
        <v>214</v>
      </c>
      <c r="AU2463" s="17" t="s">
        <v>79</v>
      </c>
    </row>
    <row r="2464" spans="2:65" s="13" customFormat="1" ht="11.25" x14ac:dyDescent="0.2">
      <c r="B2464" s="159"/>
      <c r="D2464" s="138" t="s">
        <v>330</v>
      </c>
      <c r="E2464" s="160" t="s">
        <v>19</v>
      </c>
      <c r="F2464" s="161" t="s">
        <v>3770</v>
      </c>
      <c r="H2464" s="162">
        <v>1</v>
      </c>
      <c r="I2464" s="163"/>
      <c r="L2464" s="159"/>
      <c r="M2464" s="164"/>
      <c r="T2464" s="165"/>
      <c r="AT2464" s="160" t="s">
        <v>330</v>
      </c>
      <c r="AU2464" s="160" t="s">
        <v>79</v>
      </c>
      <c r="AV2464" s="13" t="s">
        <v>79</v>
      </c>
      <c r="AW2464" s="13" t="s">
        <v>31</v>
      </c>
      <c r="AX2464" s="13" t="s">
        <v>69</v>
      </c>
      <c r="AY2464" s="160" t="s">
        <v>181</v>
      </c>
    </row>
    <row r="2465" spans="2:65" s="14" customFormat="1" ht="11.25" x14ac:dyDescent="0.2">
      <c r="B2465" s="166"/>
      <c r="D2465" s="138" t="s">
        <v>330</v>
      </c>
      <c r="E2465" s="167" t="s">
        <v>19</v>
      </c>
      <c r="F2465" s="168" t="s">
        <v>333</v>
      </c>
      <c r="H2465" s="169">
        <v>1</v>
      </c>
      <c r="I2465" s="170"/>
      <c r="L2465" s="166"/>
      <c r="M2465" s="171"/>
      <c r="T2465" s="172"/>
      <c r="AT2465" s="167" t="s">
        <v>330</v>
      </c>
      <c r="AU2465" s="167" t="s">
        <v>79</v>
      </c>
      <c r="AV2465" s="14" t="s">
        <v>187</v>
      </c>
      <c r="AW2465" s="14" t="s">
        <v>31</v>
      </c>
      <c r="AX2465" s="14" t="s">
        <v>77</v>
      </c>
      <c r="AY2465" s="167" t="s">
        <v>181</v>
      </c>
    </row>
    <row r="2466" spans="2:65" s="1" customFormat="1" ht="21.75" customHeight="1" x14ac:dyDescent="0.2">
      <c r="B2466" s="32"/>
      <c r="C2466" s="125" t="s">
        <v>1659</v>
      </c>
      <c r="D2466" s="125" t="s">
        <v>182</v>
      </c>
      <c r="E2466" s="126" t="s">
        <v>3794</v>
      </c>
      <c r="F2466" s="127" t="s">
        <v>3795</v>
      </c>
      <c r="G2466" s="128" t="s">
        <v>185</v>
      </c>
      <c r="H2466" s="129">
        <v>1</v>
      </c>
      <c r="I2466" s="130"/>
      <c r="J2466" s="131">
        <f>ROUND(I2466*H2466,2)</f>
        <v>0</v>
      </c>
      <c r="K2466" s="127" t="s">
        <v>186</v>
      </c>
      <c r="L2466" s="32"/>
      <c r="M2466" s="132" t="s">
        <v>19</v>
      </c>
      <c r="N2466" s="133" t="s">
        <v>40</v>
      </c>
      <c r="P2466" s="134">
        <f>O2466*H2466</f>
        <v>0</v>
      </c>
      <c r="Q2466" s="134">
        <v>0</v>
      </c>
      <c r="R2466" s="134">
        <f>Q2466*H2466</f>
        <v>0</v>
      </c>
      <c r="S2466" s="134">
        <v>0</v>
      </c>
      <c r="T2466" s="135">
        <f>S2466*H2466</f>
        <v>0</v>
      </c>
      <c r="AR2466" s="136" t="s">
        <v>209</v>
      </c>
      <c r="AT2466" s="136" t="s">
        <v>182</v>
      </c>
      <c r="AU2466" s="136" t="s">
        <v>79</v>
      </c>
      <c r="AY2466" s="17" t="s">
        <v>181</v>
      </c>
      <c r="BE2466" s="137">
        <f>IF(N2466="základní",J2466,0)</f>
        <v>0</v>
      </c>
      <c r="BF2466" s="137">
        <f>IF(N2466="snížená",J2466,0)</f>
        <v>0</v>
      </c>
      <c r="BG2466" s="137">
        <f>IF(N2466="zákl. přenesená",J2466,0)</f>
        <v>0</v>
      </c>
      <c r="BH2466" s="137">
        <f>IF(N2466="sníž. přenesená",J2466,0)</f>
        <v>0</v>
      </c>
      <c r="BI2466" s="137">
        <f>IF(N2466="nulová",J2466,0)</f>
        <v>0</v>
      </c>
      <c r="BJ2466" s="17" t="s">
        <v>77</v>
      </c>
      <c r="BK2466" s="137">
        <f>ROUND(I2466*H2466,2)</f>
        <v>0</v>
      </c>
      <c r="BL2466" s="17" t="s">
        <v>209</v>
      </c>
      <c r="BM2466" s="136" t="s">
        <v>3796</v>
      </c>
    </row>
    <row r="2467" spans="2:65" s="1" customFormat="1" ht="97.5" x14ac:dyDescent="0.2">
      <c r="B2467" s="32"/>
      <c r="D2467" s="138" t="s">
        <v>214</v>
      </c>
      <c r="F2467" s="139" t="s">
        <v>3797</v>
      </c>
      <c r="I2467" s="140"/>
      <c r="L2467" s="32"/>
      <c r="M2467" s="141"/>
      <c r="T2467" s="53"/>
      <c r="AT2467" s="17" t="s">
        <v>214</v>
      </c>
      <c r="AU2467" s="17" t="s">
        <v>79</v>
      </c>
    </row>
    <row r="2468" spans="2:65" s="13" customFormat="1" ht="11.25" x14ac:dyDescent="0.2">
      <c r="B2468" s="159"/>
      <c r="D2468" s="138" t="s">
        <v>330</v>
      </c>
      <c r="E2468" s="160" t="s">
        <v>19</v>
      </c>
      <c r="F2468" s="161" t="s">
        <v>3770</v>
      </c>
      <c r="H2468" s="162">
        <v>1</v>
      </c>
      <c r="I2468" s="163"/>
      <c r="L2468" s="159"/>
      <c r="M2468" s="164"/>
      <c r="T2468" s="165"/>
      <c r="AT2468" s="160" t="s">
        <v>330</v>
      </c>
      <c r="AU2468" s="160" t="s">
        <v>79</v>
      </c>
      <c r="AV2468" s="13" t="s">
        <v>79</v>
      </c>
      <c r="AW2468" s="13" t="s">
        <v>31</v>
      </c>
      <c r="AX2468" s="13" t="s">
        <v>69</v>
      </c>
      <c r="AY2468" s="160" t="s">
        <v>181</v>
      </c>
    </row>
    <row r="2469" spans="2:65" s="14" customFormat="1" ht="11.25" x14ac:dyDescent="0.2">
      <c r="B2469" s="166"/>
      <c r="D2469" s="138" t="s">
        <v>330</v>
      </c>
      <c r="E2469" s="167" t="s">
        <v>19</v>
      </c>
      <c r="F2469" s="168" t="s">
        <v>333</v>
      </c>
      <c r="H2469" s="169">
        <v>1</v>
      </c>
      <c r="I2469" s="170"/>
      <c r="L2469" s="166"/>
      <c r="M2469" s="171"/>
      <c r="T2469" s="172"/>
      <c r="AT2469" s="167" t="s">
        <v>330</v>
      </c>
      <c r="AU2469" s="167" t="s">
        <v>79</v>
      </c>
      <c r="AV2469" s="14" t="s">
        <v>187</v>
      </c>
      <c r="AW2469" s="14" t="s">
        <v>31</v>
      </c>
      <c r="AX2469" s="14" t="s">
        <v>77</v>
      </c>
      <c r="AY2469" s="167" t="s">
        <v>181</v>
      </c>
    </row>
    <row r="2470" spans="2:65" s="1" customFormat="1" ht="21.75" customHeight="1" x14ac:dyDescent="0.2">
      <c r="B2470" s="32"/>
      <c r="C2470" s="125" t="s">
        <v>3798</v>
      </c>
      <c r="D2470" s="125" t="s">
        <v>182</v>
      </c>
      <c r="E2470" s="126" t="s">
        <v>3799</v>
      </c>
      <c r="F2470" s="127" t="s">
        <v>3800</v>
      </c>
      <c r="G2470" s="128" t="s">
        <v>185</v>
      </c>
      <c r="H2470" s="129">
        <v>1</v>
      </c>
      <c r="I2470" s="130"/>
      <c r="J2470" s="131">
        <f>ROUND(I2470*H2470,2)</f>
        <v>0</v>
      </c>
      <c r="K2470" s="127" t="s">
        <v>186</v>
      </c>
      <c r="L2470" s="32"/>
      <c r="M2470" s="132" t="s">
        <v>19</v>
      </c>
      <c r="N2470" s="133" t="s">
        <v>40</v>
      </c>
      <c r="P2470" s="134">
        <f>O2470*H2470</f>
        <v>0</v>
      </c>
      <c r="Q2470" s="134">
        <v>0</v>
      </c>
      <c r="R2470" s="134">
        <f>Q2470*H2470</f>
        <v>0</v>
      </c>
      <c r="S2470" s="134">
        <v>0</v>
      </c>
      <c r="T2470" s="135">
        <f>S2470*H2470</f>
        <v>0</v>
      </c>
      <c r="AR2470" s="136" t="s">
        <v>209</v>
      </c>
      <c r="AT2470" s="136" t="s">
        <v>182</v>
      </c>
      <c r="AU2470" s="136" t="s">
        <v>79</v>
      </c>
      <c r="AY2470" s="17" t="s">
        <v>181</v>
      </c>
      <c r="BE2470" s="137">
        <f>IF(N2470="základní",J2470,0)</f>
        <v>0</v>
      </c>
      <c r="BF2470" s="137">
        <f>IF(N2470="snížená",J2470,0)</f>
        <v>0</v>
      </c>
      <c r="BG2470" s="137">
        <f>IF(N2470="zákl. přenesená",J2470,0)</f>
        <v>0</v>
      </c>
      <c r="BH2470" s="137">
        <f>IF(N2470="sníž. přenesená",J2470,0)</f>
        <v>0</v>
      </c>
      <c r="BI2470" s="137">
        <f>IF(N2470="nulová",J2470,0)</f>
        <v>0</v>
      </c>
      <c r="BJ2470" s="17" t="s">
        <v>77</v>
      </c>
      <c r="BK2470" s="137">
        <f>ROUND(I2470*H2470,2)</f>
        <v>0</v>
      </c>
      <c r="BL2470" s="17" t="s">
        <v>209</v>
      </c>
      <c r="BM2470" s="136" t="s">
        <v>2619</v>
      </c>
    </row>
    <row r="2471" spans="2:65" s="1" customFormat="1" ht="97.5" x14ac:dyDescent="0.2">
      <c r="B2471" s="32"/>
      <c r="D2471" s="138" t="s">
        <v>214</v>
      </c>
      <c r="F2471" s="139" t="s">
        <v>3801</v>
      </c>
      <c r="I2471" s="140"/>
      <c r="L2471" s="32"/>
      <c r="M2471" s="141"/>
      <c r="T2471" s="53"/>
      <c r="AT2471" s="17" t="s">
        <v>214</v>
      </c>
      <c r="AU2471" s="17" t="s">
        <v>79</v>
      </c>
    </row>
    <row r="2472" spans="2:65" s="13" customFormat="1" ht="11.25" x14ac:dyDescent="0.2">
      <c r="B2472" s="159"/>
      <c r="D2472" s="138" t="s">
        <v>330</v>
      </c>
      <c r="E2472" s="160" t="s">
        <v>19</v>
      </c>
      <c r="F2472" s="161" t="s">
        <v>3770</v>
      </c>
      <c r="H2472" s="162">
        <v>1</v>
      </c>
      <c r="I2472" s="163"/>
      <c r="L2472" s="159"/>
      <c r="M2472" s="164"/>
      <c r="T2472" s="165"/>
      <c r="AT2472" s="160" t="s">
        <v>330</v>
      </c>
      <c r="AU2472" s="160" t="s">
        <v>79</v>
      </c>
      <c r="AV2472" s="13" t="s">
        <v>79</v>
      </c>
      <c r="AW2472" s="13" t="s">
        <v>31</v>
      </c>
      <c r="AX2472" s="13" t="s">
        <v>69</v>
      </c>
      <c r="AY2472" s="160" t="s">
        <v>181</v>
      </c>
    </row>
    <row r="2473" spans="2:65" s="14" customFormat="1" ht="11.25" x14ac:dyDescent="0.2">
      <c r="B2473" s="166"/>
      <c r="D2473" s="138" t="s">
        <v>330</v>
      </c>
      <c r="E2473" s="167" t="s">
        <v>19</v>
      </c>
      <c r="F2473" s="168" t="s">
        <v>333</v>
      </c>
      <c r="H2473" s="169">
        <v>1</v>
      </c>
      <c r="I2473" s="170"/>
      <c r="L2473" s="166"/>
      <c r="M2473" s="171"/>
      <c r="T2473" s="172"/>
      <c r="AT2473" s="167" t="s">
        <v>330</v>
      </c>
      <c r="AU2473" s="167" t="s">
        <v>79</v>
      </c>
      <c r="AV2473" s="14" t="s">
        <v>187</v>
      </c>
      <c r="AW2473" s="14" t="s">
        <v>31</v>
      </c>
      <c r="AX2473" s="14" t="s">
        <v>77</v>
      </c>
      <c r="AY2473" s="167" t="s">
        <v>181</v>
      </c>
    </row>
    <row r="2474" spans="2:65" s="1" customFormat="1" ht="21.75" customHeight="1" x14ac:dyDescent="0.2">
      <c r="B2474" s="32"/>
      <c r="C2474" s="125" t="s">
        <v>1668</v>
      </c>
      <c r="D2474" s="125" t="s">
        <v>182</v>
      </c>
      <c r="E2474" s="126" t="s">
        <v>3802</v>
      </c>
      <c r="F2474" s="127" t="s">
        <v>3803</v>
      </c>
      <c r="G2474" s="128" t="s">
        <v>185</v>
      </c>
      <c r="H2474" s="129">
        <v>1</v>
      </c>
      <c r="I2474" s="130"/>
      <c r="J2474" s="131">
        <f>ROUND(I2474*H2474,2)</f>
        <v>0</v>
      </c>
      <c r="K2474" s="127" t="s">
        <v>186</v>
      </c>
      <c r="L2474" s="32"/>
      <c r="M2474" s="132" t="s">
        <v>19</v>
      </c>
      <c r="N2474" s="133" t="s">
        <v>40</v>
      </c>
      <c r="P2474" s="134">
        <f>O2474*H2474</f>
        <v>0</v>
      </c>
      <c r="Q2474" s="134">
        <v>0</v>
      </c>
      <c r="R2474" s="134">
        <f>Q2474*H2474</f>
        <v>0</v>
      </c>
      <c r="S2474" s="134">
        <v>0</v>
      </c>
      <c r="T2474" s="135">
        <f>S2474*H2474</f>
        <v>0</v>
      </c>
      <c r="AR2474" s="136" t="s">
        <v>209</v>
      </c>
      <c r="AT2474" s="136" t="s">
        <v>182</v>
      </c>
      <c r="AU2474" s="136" t="s">
        <v>79</v>
      </c>
      <c r="AY2474" s="17" t="s">
        <v>181</v>
      </c>
      <c r="BE2474" s="137">
        <f>IF(N2474="základní",J2474,0)</f>
        <v>0</v>
      </c>
      <c r="BF2474" s="137">
        <f>IF(N2474="snížená",J2474,0)</f>
        <v>0</v>
      </c>
      <c r="BG2474" s="137">
        <f>IF(N2474="zákl. přenesená",J2474,0)</f>
        <v>0</v>
      </c>
      <c r="BH2474" s="137">
        <f>IF(N2474="sníž. přenesená",J2474,0)</f>
        <v>0</v>
      </c>
      <c r="BI2474" s="137">
        <f>IF(N2474="nulová",J2474,0)</f>
        <v>0</v>
      </c>
      <c r="BJ2474" s="17" t="s">
        <v>77</v>
      </c>
      <c r="BK2474" s="137">
        <f>ROUND(I2474*H2474,2)</f>
        <v>0</v>
      </c>
      <c r="BL2474" s="17" t="s">
        <v>209</v>
      </c>
      <c r="BM2474" s="136" t="s">
        <v>2633</v>
      </c>
    </row>
    <row r="2475" spans="2:65" s="1" customFormat="1" ht="87.75" x14ac:dyDescent="0.2">
      <c r="B2475" s="32"/>
      <c r="D2475" s="138" t="s">
        <v>214</v>
      </c>
      <c r="F2475" s="139" t="s">
        <v>3804</v>
      </c>
      <c r="I2475" s="140"/>
      <c r="L2475" s="32"/>
      <c r="M2475" s="141"/>
      <c r="T2475" s="53"/>
      <c r="AT2475" s="17" t="s">
        <v>214</v>
      </c>
      <c r="AU2475" s="17" t="s">
        <v>79</v>
      </c>
    </row>
    <row r="2476" spans="2:65" s="13" customFormat="1" ht="11.25" x14ac:dyDescent="0.2">
      <c r="B2476" s="159"/>
      <c r="D2476" s="138" t="s">
        <v>330</v>
      </c>
      <c r="E2476" s="160" t="s">
        <v>19</v>
      </c>
      <c r="F2476" s="161" t="s">
        <v>3770</v>
      </c>
      <c r="H2476" s="162">
        <v>1</v>
      </c>
      <c r="I2476" s="163"/>
      <c r="L2476" s="159"/>
      <c r="M2476" s="164"/>
      <c r="T2476" s="165"/>
      <c r="AT2476" s="160" t="s">
        <v>330</v>
      </c>
      <c r="AU2476" s="160" t="s">
        <v>79</v>
      </c>
      <c r="AV2476" s="13" t="s">
        <v>79</v>
      </c>
      <c r="AW2476" s="13" t="s">
        <v>31</v>
      </c>
      <c r="AX2476" s="13" t="s">
        <v>69</v>
      </c>
      <c r="AY2476" s="160" t="s">
        <v>181</v>
      </c>
    </row>
    <row r="2477" spans="2:65" s="14" customFormat="1" ht="11.25" x14ac:dyDescent="0.2">
      <c r="B2477" s="166"/>
      <c r="D2477" s="138" t="s">
        <v>330</v>
      </c>
      <c r="E2477" s="167" t="s">
        <v>19</v>
      </c>
      <c r="F2477" s="168" t="s">
        <v>333</v>
      </c>
      <c r="H2477" s="169">
        <v>1</v>
      </c>
      <c r="I2477" s="170"/>
      <c r="L2477" s="166"/>
      <c r="M2477" s="171"/>
      <c r="T2477" s="172"/>
      <c r="AT2477" s="167" t="s">
        <v>330</v>
      </c>
      <c r="AU2477" s="167" t="s">
        <v>79</v>
      </c>
      <c r="AV2477" s="14" t="s">
        <v>187</v>
      </c>
      <c r="AW2477" s="14" t="s">
        <v>31</v>
      </c>
      <c r="AX2477" s="14" t="s">
        <v>77</v>
      </c>
      <c r="AY2477" s="167" t="s">
        <v>181</v>
      </c>
    </row>
    <row r="2478" spans="2:65" s="1" customFormat="1" ht="24.2" customHeight="1" x14ac:dyDescent="0.2">
      <c r="B2478" s="32"/>
      <c r="C2478" s="125" t="s">
        <v>3805</v>
      </c>
      <c r="D2478" s="125" t="s">
        <v>182</v>
      </c>
      <c r="E2478" s="126" t="s">
        <v>3806</v>
      </c>
      <c r="F2478" s="127" t="s">
        <v>3807</v>
      </c>
      <c r="G2478" s="128" t="s">
        <v>185</v>
      </c>
      <c r="H2478" s="129">
        <v>1</v>
      </c>
      <c r="I2478" s="130"/>
      <c r="J2478" s="131">
        <f>ROUND(I2478*H2478,2)</f>
        <v>0</v>
      </c>
      <c r="K2478" s="127" t="s">
        <v>186</v>
      </c>
      <c r="L2478" s="32"/>
      <c r="M2478" s="132" t="s">
        <v>19</v>
      </c>
      <c r="N2478" s="133" t="s">
        <v>40</v>
      </c>
      <c r="P2478" s="134">
        <f>O2478*H2478</f>
        <v>0</v>
      </c>
      <c r="Q2478" s="134">
        <v>0</v>
      </c>
      <c r="R2478" s="134">
        <f>Q2478*H2478</f>
        <v>0</v>
      </c>
      <c r="S2478" s="134">
        <v>0</v>
      </c>
      <c r="T2478" s="135">
        <f>S2478*H2478</f>
        <v>0</v>
      </c>
      <c r="AR2478" s="136" t="s">
        <v>209</v>
      </c>
      <c r="AT2478" s="136" t="s">
        <v>182</v>
      </c>
      <c r="AU2478" s="136" t="s">
        <v>79</v>
      </c>
      <c r="AY2478" s="17" t="s">
        <v>181</v>
      </c>
      <c r="BE2478" s="137">
        <f>IF(N2478="základní",J2478,0)</f>
        <v>0</v>
      </c>
      <c r="BF2478" s="137">
        <f>IF(N2478="snížená",J2478,0)</f>
        <v>0</v>
      </c>
      <c r="BG2478" s="137">
        <f>IF(N2478="zákl. přenesená",J2478,0)</f>
        <v>0</v>
      </c>
      <c r="BH2478" s="137">
        <f>IF(N2478="sníž. přenesená",J2478,0)</f>
        <v>0</v>
      </c>
      <c r="BI2478" s="137">
        <f>IF(N2478="nulová",J2478,0)</f>
        <v>0</v>
      </c>
      <c r="BJ2478" s="17" t="s">
        <v>77</v>
      </c>
      <c r="BK2478" s="137">
        <f>ROUND(I2478*H2478,2)</f>
        <v>0</v>
      </c>
      <c r="BL2478" s="17" t="s">
        <v>209</v>
      </c>
      <c r="BM2478" s="136" t="s">
        <v>2650</v>
      </c>
    </row>
    <row r="2479" spans="2:65" s="1" customFormat="1" ht="97.5" x14ac:dyDescent="0.2">
      <c r="B2479" s="32"/>
      <c r="D2479" s="138" t="s">
        <v>214</v>
      </c>
      <c r="F2479" s="139" t="s">
        <v>3808</v>
      </c>
      <c r="I2479" s="140"/>
      <c r="L2479" s="32"/>
      <c r="M2479" s="141"/>
      <c r="T2479" s="53"/>
      <c r="AT2479" s="17" t="s">
        <v>214</v>
      </c>
      <c r="AU2479" s="17" t="s">
        <v>79</v>
      </c>
    </row>
    <row r="2480" spans="2:65" s="13" customFormat="1" ht="11.25" x14ac:dyDescent="0.2">
      <c r="B2480" s="159"/>
      <c r="D2480" s="138" t="s">
        <v>330</v>
      </c>
      <c r="E2480" s="160" t="s">
        <v>19</v>
      </c>
      <c r="F2480" s="161" t="s">
        <v>3770</v>
      </c>
      <c r="H2480" s="162">
        <v>1</v>
      </c>
      <c r="I2480" s="163"/>
      <c r="L2480" s="159"/>
      <c r="M2480" s="164"/>
      <c r="T2480" s="165"/>
      <c r="AT2480" s="160" t="s">
        <v>330</v>
      </c>
      <c r="AU2480" s="160" t="s">
        <v>79</v>
      </c>
      <c r="AV2480" s="13" t="s">
        <v>79</v>
      </c>
      <c r="AW2480" s="13" t="s">
        <v>31</v>
      </c>
      <c r="AX2480" s="13" t="s">
        <v>69</v>
      </c>
      <c r="AY2480" s="160" t="s">
        <v>181</v>
      </c>
    </row>
    <row r="2481" spans="2:65" s="14" customFormat="1" ht="11.25" x14ac:dyDescent="0.2">
      <c r="B2481" s="166"/>
      <c r="D2481" s="138" t="s">
        <v>330</v>
      </c>
      <c r="E2481" s="167" t="s">
        <v>19</v>
      </c>
      <c r="F2481" s="168" t="s">
        <v>333</v>
      </c>
      <c r="H2481" s="169">
        <v>1</v>
      </c>
      <c r="I2481" s="170"/>
      <c r="L2481" s="166"/>
      <c r="M2481" s="171"/>
      <c r="T2481" s="172"/>
      <c r="AT2481" s="167" t="s">
        <v>330</v>
      </c>
      <c r="AU2481" s="167" t="s">
        <v>79</v>
      </c>
      <c r="AV2481" s="14" t="s">
        <v>187</v>
      </c>
      <c r="AW2481" s="14" t="s">
        <v>31</v>
      </c>
      <c r="AX2481" s="14" t="s">
        <v>77</v>
      </c>
      <c r="AY2481" s="167" t="s">
        <v>181</v>
      </c>
    </row>
    <row r="2482" spans="2:65" s="1" customFormat="1" ht="37.9" customHeight="1" x14ac:dyDescent="0.2">
      <c r="B2482" s="32"/>
      <c r="C2482" s="125" t="s">
        <v>1675</v>
      </c>
      <c r="D2482" s="125" t="s">
        <v>182</v>
      </c>
      <c r="E2482" s="126" t="s">
        <v>3809</v>
      </c>
      <c r="F2482" s="127" t="s">
        <v>3810</v>
      </c>
      <c r="G2482" s="128" t="s">
        <v>519</v>
      </c>
      <c r="H2482" s="129">
        <v>1</v>
      </c>
      <c r="I2482" s="130"/>
      <c r="J2482" s="131">
        <f>ROUND(I2482*H2482,2)</f>
        <v>0</v>
      </c>
      <c r="K2482" s="127" t="s">
        <v>186</v>
      </c>
      <c r="L2482" s="32"/>
      <c r="M2482" s="132" t="s">
        <v>19</v>
      </c>
      <c r="N2482" s="133" t="s">
        <v>40</v>
      </c>
      <c r="P2482" s="134">
        <f>O2482*H2482</f>
        <v>0</v>
      </c>
      <c r="Q2482" s="134">
        <v>0</v>
      </c>
      <c r="R2482" s="134">
        <f>Q2482*H2482</f>
        <v>0</v>
      </c>
      <c r="S2482" s="134">
        <v>0</v>
      </c>
      <c r="T2482" s="135">
        <f>S2482*H2482</f>
        <v>0</v>
      </c>
      <c r="AR2482" s="136" t="s">
        <v>209</v>
      </c>
      <c r="AT2482" s="136" t="s">
        <v>182</v>
      </c>
      <c r="AU2482" s="136" t="s">
        <v>79</v>
      </c>
      <c r="AY2482" s="17" t="s">
        <v>181</v>
      </c>
      <c r="BE2482" s="137">
        <f>IF(N2482="základní",J2482,0)</f>
        <v>0</v>
      </c>
      <c r="BF2482" s="137">
        <f>IF(N2482="snížená",J2482,0)</f>
        <v>0</v>
      </c>
      <c r="BG2482" s="137">
        <f>IF(N2482="zákl. přenesená",J2482,0)</f>
        <v>0</v>
      </c>
      <c r="BH2482" s="137">
        <f>IF(N2482="sníž. přenesená",J2482,0)</f>
        <v>0</v>
      </c>
      <c r="BI2482" s="137">
        <f>IF(N2482="nulová",J2482,0)</f>
        <v>0</v>
      </c>
      <c r="BJ2482" s="17" t="s">
        <v>77</v>
      </c>
      <c r="BK2482" s="137">
        <f>ROUND(I2482*H2482,2)</f>
        <v>0</v>
      </c>
      <c r="BL2482" s="17" t="s">
        <v>209</v>
      </c>
      <c r="BM2482" s="136" t="s">
        <v>2438</v>
      </c>
    </row>
    <row r="2483" spans="2:65" s="1" customFormat="1" ht="48.75" x14ac:dyDescent="0.2">
      <c r="B2483" s="32"/>
      <c r="D2483" s="138" t="s">
        <v>214</v>
      </c>
      <c r="F2483" s="139" t="s">
        <v>3811</v>
      </c>
      <c r="I2483" s="140"/>
      <c r="L2483" s="32"/>
      <c r="M2483" s="141"/>
      <c r="T2483" s="53"/>
      <c r="AT2483" s="17" t="s">
        <v>214</v>
      </c>
      <c r="AU2483" s="17" t="s">
        <v>79</v>
      </c>
    </row>
    <row r="2484" spans="2:65" s="13" customFormat="1" ht="11.25" x14ac:dyDescent="0.2">
      <c r="B2484" s="159"/>
      <c r="D2484" s="138" t="s">
        <v>330</v>
      </c>
      <c r="E2484" s="160" t="s">
        <v>19</v>
      </c>
      <c r="F2484" s="161" t="s">
        <v>3812</v>
      </c>
      <c r="H2484" s="162">
        <v>1</v>
      </c>
      <c r="I2484" s="163"/>
      <c r="L2484" s="159"/>
      <c r="M2484" s="164"/>
      <c r="T2484" s="165"/>
      <c r="AT2484" s="160" t="s">
        <v>330</v>
      </c>
      <c r="AU2484" s="160" t="s">
        <v>79</v>
      </c>
      <c r="AV2484" s="13" t="s">
        <v>79</v>
      </c>
      <c r="AW2484" s="13" t="s">
        <v>31</v>
      </c>
      <c r="AX2484" s="13" t="s">
        <v>69</v>
      </c>
      <c r="AY2484" s="160" t="s">
        <v>181</v>
      </c>
    </row>
    <row r="2485" spans="2:65" s="14" customFormat="1" ht="11.25" x14ac:dyDescent="0.2">
      <c r="B2485" s="166"/>
      <c r="D2485" s="138" t="s">
        <v>330</v>
      </c>
      <c r="E2485" s="167" t="s">
        <v>19</v>
      </c>
      <c r="F2485" s="168" t="s">
        <v>333</v>
      </c>
      <c r="H2485" s="169">
        <v>1</v>
      </c>
      <c r="I2485" s="170"/>
      <c r="L2485" s="166"/>
      <c r="M2485" s="171"/>
      <c r="T2485" s="172"/>
      <c r="AT2485" s="167" t="s">
        <v>330</v>
      </c>
      <c r="AU2485" s="167" t="s">
        <v>79</v>
      </c>
      <c r="AV2485" s="14" t="s">
        <v>187</v>
      </c>
      <c r="AW2485" s="14" t="s">
        <v>31</v>
      </c>
      <c r="AX2485" s="14" t="s">
        <v>77</v>
      </c>
      <c r="AY2485" s="167" t="s">
        <v>181</v>
      </c>
    </row>
    <row r="2486" spans="2:65" s="1" customFormat="1" ht="24.2" customHeight="1" x14ac:dyDescent="0.2">
      <c r="B2486" s="32"/>
      <c r="C2486" s="125" t="s">
        <v>3813</v>
      </c>
      <c r="D2486" s="125" t="s">
        <v>182</v>
      </c>
      <c r="E2486" s="126" t="s">
        <v>3814</v>
      </c>
      <c r="F2486" s="127" t="s">
        <v>3815</v>
      </c>
      <c r="G2486" s="128" t="s">
        <v>519</v>
      </c>
      <c r="H2486" s="129">
        <v>1</v>
      </c>
      <c r="I2486" s="130"/>
      <c r="J2486" s="131">
        <f>ROUND(I2486*H2486,2)</f>
        <v>0</v>
      </c>
      <c r="K2486" s="127" t="s">
        <v>186</v>
      </c>
      <c r="L2486" s="32"/>
      <c r="M2486" s="132" t="s">
        <v>19</v>
      </c>
      <c r="N2486" s="133" t="s">
        <v>40</v>
      </c>
      <c r="P2486" s="134">
        <f>O2486*H2486</f>
        <v>0</v>
      </c>
      <c r="Q2486" s="134">
        <v>0</v>
      </c>
      <c r="R2486" s="134">
        <f>Q2486*H2486</f>
        <v>0</v>
      </c>
      <c r="S2486" s="134">
        <v>0</v>
      </c>
      <c r="T2486" s="135">
        <f>S2486*H2486</f>
        <v>0</v>
      </c>
      <c r="AR2486" s="136" t="s">
        <v>209</v>
      </c>
      <c r="AT2486" s="136" t="s">
        <v>182</v>
      </c>
      <c r="AU2486" s="136" t="s">
        <v>79</v>
      </c>
      <c r="AY2486" s="17" t="s">
        <v>181</v>
      </c>
      <c r="BE2486" s="137">
        <f>IF(N2486="základní",J2486,0)</f>
        <v>0</v>
      </c>
      <c r="BF2486" s="137">
        <f>IF(N2486="snížená",J2486,0)</f>
        <v>0</v>
      </c>
      <c r="BG2486" s="137">
        <f>IF(N2486="zákl. přenesená",J2486,0)</f>
        <v>0</v>
      </c>
      <c r="BH2486" s="137">
        <f>IF(N2486="sníž. přenesená",J2486,0)</f>
        <v>0</v>
      </c>
      <c r="BI2486" s="137">
        <f>IF(N2486="nulová",J2486,0)</f>
        <v>0</v>
      </c>
      <c r="BJ2486" s="17" t="s">
        <v>77</v>
      </c>
      <c r="BK2486" s="137">
        <f>ROUND(I2486*H2486,2)</f>
        <v>0</v>
      </c>
      <c r="BL2486" s="17" t="s">
        <v>209</v>
      </c>
      <c r="BM2486" s="136" t="s">
        <v>2663</v>
      </c>
    </row>
    <row r="2487" spans="2:65" s="1" customFormat="1" ht="29.25" x14ac:dyDescent="0.2">
      <c r="B2487" s="32"/>
      <c r="D2487" s="138" t="s">
        <v>214</v>
      </c>
      <c r="F2487" s="139" t="s">
        <v>3816</v>
      </c>
      <c r="I2487" s="140"/>
      <c r="L2487" s="32"/>
      <c r="M2487" s="141"/>
      <c r="T2487" s="53"/>
      <c r="AT2487" s="17" t="s">
        <v>214</v>
      </c>
      <c r="AU2487" s="17" t="s">
        <v>79</v>
      </c>
    </row>
    <row r="2488" spans="2:65" s="13" customFormat="1" ht="11.25" x14ac:dyDescent="0.2">
      <c r="B2488" s="159"/>
      <c r="D2488" s="138" t="s">
        <v>330</v>
      </c>
      <c r="E2488" s="160" t="s">
        <v>19</v>
      </c>
      <c r="F2488" s="161" t="s">
        <v>3812</v>
      </c>
      <c r="H2488" s="162">
        <v>1</v>
      </c>
      <c r="I2488" s="163"/>
      <c r="L2488" s="159"/>
      <c r="M2488" s="164"/>
      <c r="T2488" s="165"/>
      <c r="AT2488" s="160" t="s">
        <v>330</v>
      </c>
      <c r="AU2488" s="160" t="s">
        <v>79</v>
      </c>
      <c r="AV2488" s="13" t="s">
        <v>79</v>
      </c>
      <c r="AW2488" s="13" t="s">
        <v>31</v>
      </c>
      <c r="AX2488" s="13" t="s">
        <v>69</v>
      </c>
      <c r="AY2488" s="160" t="s">
        <v>181</v>
      </c>
    </row>
    <row r="2489" spans="2:65" s="14" customFormat="1" ht="11.25" x14ac:dyDescent="0.2">
      <c r="B2489" s="166"/>
      <c r="D2489" s="138" t="s">
        <v>330</v>
      </c>
      <c r="E2489" s="167" t="s">
        <v>19</v>
      </c>
      <c r="F2489" s="168" t="s">
        <v>333</v>
      </c>
      <c r="H2489" s="169">
        <v>1</v>
      </c>
      <c r="I2489" s="170"/>
      <c r="L2489" s="166"/>
      <c r="M2489" s="171"/>
      <c r="T2489" s="172"/>
      <c r="AT2489" s="167" t="s">
        <v>330</v>
      </c>
      <c r="AU2489" s="167" t="s">
        <v>79</v>
      </c>
      <c r="AV2489" s="14" t="s">
        <v>187</v>
      </c>
      <c r="AW2489" s="14" t="s">
        <v>31</v>
      </c>
      <c r="AX2489" s="14" t="s">
        <v>77</v>
      </c>
      <c r="AY2489" s="167" t="s">
        <v>181</v>
      </c>
    </row>
    <row r="2490" spans="2:65" s="1" customFormat="1" ht="24.2" customHeight="1" x14ac:dyDescent="0.2">
      <c r="B2490" s="32"/>
      <c r="C2490" s="125" t="s">
        <v>1688</v>
      </c>
      <c r="D2490" s="125" t="s">
        <v>182</v>
      </c>
      <c r="E2490" s="126" t="s">
        <v>3817</v>
      </c>
      <c r="F2490" s="127" t="s">
        <v>3818</v>
      </c>
      <c r="G2490" s="128" t="s">
        <v>519</v>
      </c>
      <c r="H2490" s="129">
        <v>1</v>
      </c>
      <c r="I2490" s="130"/>
      <c r="J2490" s="131">
        <f>ROUND(I2490*H2490,2)</f>
        <v>0</v>
      </c>
      <c r="K2490" s="127" t="s">
        <v>186</v>
      </c>
      <c r="L2490" s="32"/>
      <c r="M2490" s="132" t="s">
        <v>19</v>
      </c>
      <c r="N2490" s="133" t="s">
        <v>40</v>
      </c>
      <c r="P2490" s="134">
        <f>O2490*H2490</f>
        <v>0</v>
      </c>
      <c r="Q2490" s="134">
        <v>0</v>
      </c>
      <c r="R2490" s="134">
        <f>Q2490*H2490</f>
        <v>0</v>
      </c>
      <c r="S2490" s="134">
        <v>0</v>
      </c>
      <c r="T2490" s="135">
        <f>S2490*H2490</f>
        <v>0</v>
      </c>
      <c r="AR2490" s="136" t="s">
        <v>209</v>
      </c>
      <c r="AT2490" s="136" t="s">
        <v>182</v>
      </c>
      <c r="AU2490" s="136" t="s">
        <v>79</v>
      </c>
      <c r="AY2490" s="17" t="s">
        <v>181</v>
      </c>
      <c r="BE2490" s="137">
        <f>IF(N2490="základní",J2490,0)</f>
        <v>0</v>
      </c>
      <c r="BF2490" s="137">
        <f>IF(N2490="snížená",J2490,0)</f>
        <v>0</v>
      </c>
      <c r="BG2490" s="137">
        <f>IF(N2490="zákl. přenesená",J2490,0)</f>
        <v>0</v>
      </c>
      <c r="BH2490" s="137">
        <f>IF(N2490="sníž. přenesená",J2490,0)</f>
        <v>0</v>
      </c>
      <c r="BI2490" s="137">
        <f>IF(N2490="nulová",J2490,0)</f>
        <v>0</v>
      </c>
      <c r="BJ2490" s="17" t="s">
        <v>77</v>
      </c>
      <c r="BK2490" s="137">
        <f>ROUND(I2490*H2490,2)</f>
        <v>0</v>
      </c>
      <c r="BL2490" s="17" t="s">
        <v>209</v>
      </c>
      <c r="BM2490" s="136" t="s">
        <v>2680</v>
      </c>
    </row>
    <row r="2491" spans="2:65" s="1" customFormat="1" ht="29.25" x14ac:dyDescent="0.2">
      <c r="B2491" s="32"/>
      <c r="D2491" s="138" t="s">
        <v>214</v>
      </c>
      <c r="F2491" s="139" t="s">
        <v>3819</v>
      </c>
      <c r="I2491" s="140"/>
      <c r="L2491" s="32"/>
      <c r="M2491" s="141"/>
      <c r="T2491" s="53"/>
      <c r="AT2491" s="17" t="s">
        <v>214</v>
      </c>
      <c r="AU2491" s="17" t="s">
        <v>79</v>
      </c>
    </row>
    <row r="2492" spans="2:65" s="13" customFormat="1" ht="11.25" x14ac:dyDescent="0.2">
      <c r="B2492" s="159"/>
      <c r="D2492" s="138" t="s">
        <v>330</v>
      </c>
      <c r="E2492" s="160" t="s">
        <v>19</v>
      </c>
      <c r="F2492" s="161" t="s">
        <v>3812</v>
      </c>
      <c r="H2492" s="162">
        <v>1</v>
      </c>
      <c r="I2492" s="163"/>
      <c r="L2492" s="159"/>
      <c r="M2492" s="164"/>
      <c r="T2492" s="165"/>
      <c r="AT2492" s="160" t="s">
        <v>330</v>
      </c>
      <c r="AU2492" s="160" t="s">
        <v>79</v>
      </c>
      <c r="AV2492" s="13" t="s">
        <v>79</v>
      </c>
      <c r="AW2492" s="13" t="s">
        <v>31</v>
      </c>
      <c r="AX2492" s="13" t="s">
        <v>69</v>
      </c>
      <c r="AY2492" s="160" t="s">
        <v>181</v>
      </c>
    </row>
    <row r="2493" spans="2:65" s="14" customFormat="1" ht="11.25" x14ac:dyDescent="0.2">
      <c r="B2493" s="166"/>
      <c r="D2493" s="138" t="s">
        <v>330</v>
      </c>
      <c r="E2493" s="167" t="s">
        <v>19</v>
      </c>
      <c r="F2493" s="168" t="s">
        <v>333</v>
      </c>
      <c r="H2493" s="169">
        <v>1</v>
      </c>
      <c r="I2493" s="170"/>
      <c r="L2493" s="166"/>
      <c r="M2493" s="171"/>
      <c r="T2493" s="172"/>
      <c r="AT2493" s="167" t="s">
        <v>330</v>
      </c>
      <c r="AU2493" s="167" t="s">
        <v>79</v>
      </c>
      <c r="AV2493" s="14" t="s">
        <v>187</v>
      </c>
      <c r="AW2493" s="14" t="s">
        <v>31</v>
      </c>
      <c r="AX2493" s="14" t="s">
        <v>77</v>
      </c>
      <c r="AY2493" s="167" t="s">
        <v>181</v>
      </c>
    </row>
    <row r="2494" spans="2:65" s="1" customFormat="1" ht="24.2" customHeight="1" x14ac:dyDescent="0.2">
      <c r="B2494" s="32"/>
      <c r="C2494" s="125" t="s">
        <v>3820</v>
      </c>
      <c r="D2494" s="125" t="s">
        <v>182</v>
      </c>
      <c r="E2494" s="126" t="s">
        <v>3821</v>
      </c>
      <c r="F2494" s="127" t="s">
        <v>3822</v>
      </c>
      <c r="G2494" s="128" t="s">
        <v>519</v>
      </c>
      <c r="H2494" s="129">
        <v>1</v>
      </c>
      <c r="I2494" s="130"/>
      <c r="J2494" s="131">
        <f>ROUND(I2494*H2494,2)</f>
        <v>0</v>
      </c>
      <c r="K2494" s="127" t="s">
        <v>186</v>
      </c>
      <c r="L2494" s="32"/>
      <c r="M2494" s="132" t="s">
        <v>19</v>
      </c>
      <c r="N2494" s="133" t="s">
        <v>40</v>
      </c>
      <c r="P2494" s="134">
        <f>O2494*H2494</f>
        <v>0</v>
      </c>
      <c r="Q2494" s="134">
        <v>0</v>
      </c>
      <c r="R2494" s="134">
        <f>Q2494*H2494</f>
        <v>0</v>
      </c>
      <c r="S2494" s="134">
        <v>0</v>
      </c>
      <c r="T2494" s="135">
        <f>S2494*H2494</f>
        <v>0</v>
      </c>
      <c r="AR2494" s="136" t="s">
        <v>209</v>
      </c>
      <c r="AT2494" s="136" t="s">
        <v>182</v>
      </c>
      <c r="AU2494" s="136" t="s">
        <v>79</v>
      </c>
      <c r="AY2494" s="17" t="s">
        <v>181</v>
      </c>
      <c r="BE2494" s="137">
        <f>IF(N2494="základní",J2494,0)</f>
        <v>0</v>
      </c>
      <c r="BF2494" s="137">
        <f>IF(N2494="snížená",J2494,0)</f>
        <v>0</v>
      </c>
      <c r="BG2494" s="137">
        <f>IF(N2494="zákl. přenesená",J2494,0)</f>
        <v>0</v>
      </c>
      <c r="BH2494" s="137">
        <f>IF(N2494="sníž. přenesená",J2494,0)</f>
        <v>0</v>
      </c>
      <c r="BI2494" s="137">
        <f>IF(N2494="nulová",J2494,0)</f>
        <v>0</v>
      </c>
      <c r="BJ2494" s="17" t="s">
        <v>77</v>
      </c>
      <c r="BK2494" s="137">
        <f>ROUND(I2494*H2494,2)</f>
        <v>0</v>
      </c>
      <c r="BL2494" s="17" t="s">
        <v>209</v>
      </c>
      <c r="BM2494" s="136" t="s">
        <v>2696</v>
      </c>
    </row>
    <row r="2495" spans="2:65" s="1" customFormat="1" ht="29.25" x14ac:dyDescent="0.2">
      <c r="B2495" s="32"/>
      <c r="D2495" s="138" t="s">
        <v>214</v>
      </c>
      <c r="F2495" s="139" t="s">
        <v>3816</v>
      </c>
      <c r="I2495" s="140"/>
      <c r="L2495" s="32"/>
      <c r="M2495" s="141"/>
      <c r="T2495" s="53"/>
      <c r="AT2495" s="17" t="s">
        <v>214</v>
      </c>
      <c r="AU2495" s="17" t="s">
        <v>79</v>
      </c>
    </row>
    <row r="2496" spans="2:65" s="13" customFormat="1" ht="11.25" x14ac:dyDescent="0.2">
      <c r="B2496" s="159"/>
      <c r="D2496" s="138" t="s">
        <v>330</v>
      </c>
      <c r="E2496" s="160" t="s">
        <v>19</v>
      </c>
      <c r="F2496" s="161" t="s">
        <v>3812</v>
      </c>
      <c r="H2496" s="162">
        <v>1</v>
      </c>
      <c r="I2496" s="163"/>
      <c r="L2496" s="159"/>
      <c r="M2496" s="164"/>
      <c r="T2496" s="165"/>
      <c r="AT2496" s="160" t="s">
        <v>330</v>
      </c>
      <c r="AU2496" s="160" t="s">
        <v>79</v>
      </c>
      <c r="AV2496" s="13" t="s">
        <v>79</v>
      </c>
      <c r="AW2496" s="13" t="s">
        <v>31</v>
      </c>
      <c r="AX2496" s="13" t="s">
        <v>69</v>
      </c>
      <c r="AY2496" s="160" t="s">
        <v>181</v>
      </c>
    </row>
    <row r="2497" spans="2:65" s="14" customFormat="1" ht="11.25" x14ac:dyDescent="0.2">
      <c r="B2497" s="166"/>
      <c r="D2497" s="138" t="s">
        <v>330</v>
      </c>
      <c r="E2497" s="167" t="s">
        <v>19</v>
      </c>
      <c r="F2497" s="168" t="s">
        <v>333</v>
      </c>
      <c r="H2497" s="169">
        <v>1</v>
      </c>
      <c r="I2497" s="170"/>
      <c r="L2497" s="166"/>
      <c r="M2497" s="171"/>
      <c r="T2497" s="172"/>
      <c r="AT2497" s="167" t="s">
        <v>330</v>
      </c>
      <c r="AU2497" s="167" t="s">
        <v>79</v>
      </c>
      <c r="AV2497" s="14" t="s">
        <v>187</v>
      </c>
      <c r="AW2497" s="14" t="s">
        <v>31</v>
      </c>
      <c r="AX2497" s="14" t="s">
        <v>77</v>
      </c>
      <c r="AY2497" s="167" t="s">
        <v>181</v>
      </c>
    </row>
    <row r="2498" spans="2:65" s="1" customFormat="1" ht="24.2" customHeight="1" x14ac:dyDescent="0.2">
      <c r="B2498" s="32"/>
      <c r="C2498" s="125" t="s">
        <v>1698</v>
      </c>
      <c r="D2498" s="125" t="s">
        <v>182</v>
      </c>
      <c r="E2498" s="126" t="s">
        <v>3823</v>
      </c>
      <c r="F2498" s="127" t="s">
        <v>3824</v>
      </c>
      <c r="G2498" s="128" t="s">
        <v>519</v>
      </c>
      <c r="H2498" s="129">
        <v>1</v>
      </c>
      <c r="I2498" s="130"/>
      <c r="J2498" s="131">
        <f>ROUND(I2498*H2498,2)</f>
        <v>0</v>
      </c>
      <c r="K2498" s="127" t="s">
        <v>186</v>
      </c>
      <c r="L2498" s="32"/>
      <c r="M2498" s="132" t="s">
        <v>19</v>
      </c>
      <c r="N2498" s="133" t="s">
        <v>40</v>
      </c>
      <c r="P2498" s="134">
        <f>O2498*H2498</f>
        <v>0</v>
      </c>
      <c r="Q2498" s="134">
        <v>0</v>
      </c>
      <c r="R2498" s="134">
        <f>Q2498*H2498</f>
        <v>0</v>
      </c>
      <c r="S2498" s="134">
        <v>0</v>
      </c>
      <c r="T2498" s="135">
        <f>S2498*H2498</f>
        <v>0</v>
      </c>
      <c r="AR2498" s="136" t="s">
        <v>209</v>
      </c>
      <c r="AT2498" s="136" t="s">
        <v>182</v>
      </c>
      <c r="AU2498" s="136" t="s">
        <v>79</v>
      </c>
      <c r="AY2498" s="17" t="s">
        <v>181</v>
      </c>
      <c r="BE2498" s="137">
        <f>IF(N2498="základní",J2498,0)</f>
        <v>0</v>
      </c>
      <c r="BF2498" s="137">
        <f>IF(N2498="snížená",J2498,0)</f>
        <v>0</v>
      </c>
      <c r="BG2498" s="137">
        <f>IF(N2498="zákl. přenesená",J2498,0)</f>
        <v>0</v>
      </c>
      <c r="BH2498" s="137">
        <f>IF(N2498="sníž. přenesená",J2498,0)</f>
        <v>0</v>
      </c>
      <c r="BI2498" s="137">
        <f>IF(N2498="nulová",J2498,0)</f>
        <v>0</v>
      </c>
      <c r="BJ2498" s="17" t="s">
        <v>77</v>
      </c>
      <c r="BK2498" s="137">
        <f>ROUND(I2498*H2498,2)</f>
        <v>0</v>
      </c>
      <c r="BL2498" s="17" t="s">
        <v>209</v>
      </c>
      <c r="BM2498" s="136" t="s">
        <v>2718</v>
      </c>
    </row>
    <row r="2499" spans="2:65" s="1" customFormat="1" ht="29.25" x14ac:dyDescent="0.2">
      <c r="B2499" s="32"/>
      <c r="D2499" s="138" t="s">
        <v>214</v>
      </c>
      <c r="F2499" s="139" t="s">
        <v>3825</v>
      </c>
      <c r="I2499" s="140"/>
      <c r="L2499" s="32"/>
      <c r="M2499" s="141"/>
      <c r="T2499" s="53"/>
      <c r="AT2499" s="17" t="s">
        <v>214</v>
      </c>
      <c r="AU2499" s="17" t="s">
        <v>79</v>
      </c>
    </row>
    <row r="2500" spans="2:65" s="13" customFormat="1" ht="11.25" x14ac:dyDescent="0.2">
      <c r="B2500" s="159"/>
      <c r="D2500" s="138" t="s">
        <v>330</v>
      </c>
      <c r="E2500" s="160" t="s">
        <v>19</v>
      </c>
      <c r="F2500" s="161" t="s">
        <v>3812</v>
      </c>
      <c r="H2500" s="162">
        <v>1</v>
      </c>
      <c r="I2500" s="163"/>
      <c r="L2500" s="159"/>
      <c r="M2500" s="164"/>
      <c r="T2500" s="165"/>
      <c r="AT2500" s="160" t="s">
        <v>330</v>
      </c>
      <c r="AU2500" s="160" t="s">
        <v>79</v>
      </c>
      <c r="AV2500" s="13" t="s">
        <v>79</v>
      </c>
      <c r="AW2500" s="13" t="s">
        <v>31</v>
      </c>
      <c r="AX2500" s="13" t="s">
        <v>69</v>
      </c>
      <c r="AY2500" s="160" t="s">
        <v>181</v>
      </c>
    </row>
    <row r="2501" spans="2:65" s="14" customFormat="1" ht="11.25" x14ac:dyDescent="0.2">
      <c r="B2501" s="166"/>
      <c r="D2501" s="138" t="s">
        <v>330</v>
      </c>
      <c r="E2501" s="167" t="s">
        <v>19</v>
      </c>
      <c r="F2501" s="168" t="s">
        <v>333</v>
      </c>
      <c r="H2501" s="169">
        <v>1</v>
      </c>
      <c r="I2501" s="170"/>
      <c r="L2501" s="166"/>
      <c r="M2501" s="171"/>
      <c r="T2501" s="172"/>
      <c r="AT2501" s="167" t="s">
        <v>330</v>
      </c>
      <c r="AU2501" s="167" t="s">
        <v>79</v>
      </c>
      <c r="AV2501" s="14" t="s">
        <v>187</v>
      </c>
      <c r="AW2501" s="14" t="s">
        <v>31</v>
      </c>
      <c r="AX2501" s="14" t="s">
        <v>77</v>
      </c>
      <c r="AY2501" s="167" t="s">
        <v>181</v>
      </c>
    </row>
    <row r="2502" spans="2:65" s="1" customFormat="1" ht="24.2" customHeight="1" x14ac:dyDescent="0.2">
      <c r="B2502" s="32"/>
      <c r="C2502" s="125" t="s">
        <v>3826</v>
      </c>
      <c r="D2502" s="125" t="s">
        <v>182</v>
      </c>
      <c r="E2502" s="126" t="s">
        <v>3827</v>
      </c>
      <c r="F2502" s="127" t="s">
        <v>3828</v>
      </c>
      <c r="G2502" s="128" t="s">
        <v>519</v>
      </c>
      <c r="H2502" s="129">
        <v>1</v>
      </c>
      <c r="I2502" s="130"/>
      <c r="J2502" s="131">
        <f>ROUND(I2502*H2502,2)</f>
        <v>0</v>
      </c>
      <c r="K2502" s="127" t="s">
        <v>186</v>
      </c>
      <c r="L2502" s="32"/>
      <c r="M2502" s="132" t="s">
        <v>19</v>
      </c>
      <c r="N2502" s="133" t="s">
        <v>40</v>
      </c>
      <c r="P2502" s="134">
        <f>O2502*H2502</f>
        <v>0</v>
      </c>
      <c r="Q2502" s="134">
        <v>0</v>
      </c>
      <c r="R2502" s="134">
        <f>Q2502*H2502</f>
        <v>0</v>
      </c>
      <c r="S2502" s="134">
        <v>0</v>
      </c>
      <c r="T2502" s="135">
        <f>S2502*H2502</f>
        <v>0</v>
      </c>
      <c r="AR2502" s="136" t="s">
        <v>209</v>
      </c>
      <c r="AT2502" s="136" t="s">
        <v>182</v>
      </c>
      <c r="AU2502" s="136" t="s">
        <v>79</v>
      </c>
      <c r="AY2502" s="17" t="s">
        <v>181</v>
      </c>
      <c r="BE2502" s="137">
        <f>IF(N2502="základní",J2502,0)</f>
        <v>0</v>
      </c>
      <c r="BF2502" s="137">
        <f>IF(N2502="snížená",J2502,0)</f>
        <v>0</v>
      </c>
      <c r="BG2502" s="137">
        <f>IF(N2502="zákl. přenesená",J2502,0)</f>
        <v>0</v>
      </c>
      <c r="BH2502" s="137">
        <f>IF(N2502="sníž. přenesená",J2502,0)</f>
        <v>0</v>
      </c>
      <c r="BI2502" s="137">
        <f>IF(N2502="nulová",J2502,0)</f>
        <v>0</v>
      </c>
      <c r="BJ2502" s="17" t="s">
        <v>77</v>
      </c>
      <c r="BK2502" s="137">
        <f>ROUND(I2502*H2502,2)</f>
        <v>0</v>
      </c>
      <c r="BL2502" s="17" t="s">
        <v>209</v>
      </c>
      <c r="BM2502" s="136" t="s">
        <v>2703</v>
      </c>
    </row>
    <row r="2503" spans="2:65" s="1" customFormat="1" ht="29.25" x14ac:dyDescent="0.2">
      <c r="B2503" s="32"/>
      <c r="D2503" s="138" t="s">
        <v>214</v>
      </c>
      <c r="F2503" s="139" t="s">
        <v>3825</v>
      </c>
      <c r="I2503" s="140"/>
      <c r="L2503" s="32"/>
      <c r="M2503" s="141"/>
      <c r="T2503" s="53"/>
      <c r="AT2503" s="17" t="s">
        <v>214</v>
      </c>
      <c r="AU2503" s="17" t="s">
        <v>79</v>
      </c>
    </row>
    <row r="2504" spans="2:65" s="13" customFormat="1" ht="11.25" x14ac:dyDescent="0.2">
      <c r="B2504" s="159"/>
      <c r="D2504" s="138" t="s">
        <v>330</v>
      </c>
      <c r="E2504" s="160" t="s">
        <v>19</v>
      </c>
      <c r="F2504" s="161" t="s">
        <v>3812</v>
      </c>
      <c r="H2504" s="162">
        <v>1</v>
      </c>
      <c r="I2504" s="163"/>
      <c r="L2504" s="159"/>
      <c r="M2504" s="164"/>
      <c r="T2504" s="165"/>
      <c r="AT2504" s="160" t="s">
        <v>330</v>
      </c>
      <c r="AU2504" s="160" t="s">
        <v>79</v>
      </c>
      <c r="AV2504" s="13" t="s">
        <v>79</v>
      </c>
      <c r="AW2504" s="13" t="s">
        <v>31</v>
      </c>
      <c r="AX2504" s="13" t="s">
        <v>69</v>
      </c>
      <c r="AY2504" s="160" t="s">
        <v>181</v>
      </c>
    </row>
    <row r="2505" spans="2:65" s="14" customFormat="1" ht="11.25" x14ac:dyDescent="0.2">
      <c r="B2505" s="166"/>
      <c r="D2505" s="138" t="s">
        <v>330</v>
      </c>
      <c r="E2505" s="167" t="s">
        <v>19</v>
      </c>
      <c r="F2505" s="168" t="s">
        <v>333</v>
      </c>
      <c r="H2505" s="169">
        <v>1</v>
      </c>
      <c r="I2505" s="170"/>
      <c r="L2505" s="166"/>
      <c r="M2505" s="171"/>
      <c r="T2505" s="172"/>
      <c r="AT2505" s="167" t="s">
        <v>330</v>
      </c>
      <c r="AU2505" s="167" t="s">
        <v>79</v>
      </c>
      <c r="AV2505" s="14" t="s">
        <v>187</v>
      </c>
      <c r="AW2505" s="14" t="s">
        <v>31</v>
      </c>
      <c r="AX2505" s="14" t="s">
        <v>77</v>
      </c>
      <c r="AY2505" s="167" t="s">
        <v>181</v>
      </c>
    </row>
    <row r="2506" spans="2:65" s="1" customFormat="1" ht="24.2" customHeight="1" x14ac:dyDescent="0.2">
      <c r="B2506" s="32"/>
      <c r="C2506" s="125" t="s">
        <v>1703</v>
      </c>
      <c r="D2506" s="125" t="s">
        <v>182</v>
      </c>
      <c r="E2506" s="126" t="s">
        <v>3829</v>
      </c>
      <c r="F2506" s="127" t="s">
        <v>3830</v>
      </c>
      <c r="G2506" s="128" t="s">
        <v>519</v>
      </c>
      <c r="H2506" s="129">
        <v>1</v>
      </c>
      <c r="I2506" s="130"/>
      <c r="J2506" s="131">
        <f>ROUND(I2506*H2506,2)</f>
        <v>0</v>
      </c>
      <c r="K2506" s="127" t="s">
        <v>186</v>
      </c>
      <c r="L2506" s="32"/>
      <c r="M2506" s="132" t="s">
        <v>19</v>
      </c>
      <c r="N2506" s="133" t="s">
        <v>40</v>
      </c>
      <c r="P2506" s="134">
        <f>O2506*H2506</f>
        <v>0</v>
      </c>
      <c r="Q2506" s="134">
        <v>0</v>
      </c>
      <c r="R2506" s="134">
        <f>Q2506*H2506</f>
        <v>0</v>
      </c>
      <c r="S2506" s="134">
        <v>0</v>
      </c>
      <c r="T2506" s="135">
        <f>S2506*H2506</f>
        <v>0</v>
      </c>
      <c r="AR2506" s="136" t="s">
        <v>209</v>
      </c>
      <c r="AT2506" s="136" t="s">
        <v>182</v>
      </c>
      <c r="AU2506" s="136" t="s">
        <v>79</v>
      </c>
      <c r="AY2506" s="17" t="s">
        <v>181</v>
      </c>
      <c r="BE2506" s="137">
        <f>IF(N2506="základní",J2506,0)</f>
        <v>0</v>
      </c>
      <c r="BF2506" s="137">
        <f>IF(N2506="snížená",J2506,0)</f>
        <v>0</v>
      </c>
      <c r="BG2506" s="137">
        <f>IF(N2506="zákl. přenesená",J2506,0)</f>
        <v>0</v>
      </c>
      <c r="BH2506" s="137">
        <f>IF(N2506="sníž. přenesená",J2506,0)</f>
        <v>0</v>
      </c>
      <c r="BI2506" s="137">
        <f>IF(N2506="nulová",J2506,0)</f>
        <v>0</v>
      </c>
      <c r="BJ2506" s="17" t="s">
        <v>77</v>
      </c>
      <c r="BK2506" s="137">
        <f>ROUND(I2506*H2506,2)</f>
        <v>0</v>
      </c>
      <c r="BL2506" s="17" t="s">
        <v>209</v>
      </c>
      <c r="BM2506" s="136" t="s">
        <v>2609</v>
      </c>
    </row>
    <row r="2507" spans="2:65" s="1" customFormat="1" ht="29.25" x14ac:dyDescent="0.2">
      <c r="B2507" s="32"/>
      <c r="D2507" s="138" t="s">
        <v>214</v>
      </c>
      <c r="F2507" s="139" t="s">
        <v>3816</v>
      </c>
      <c r="I2507" s="140"/>
      <c r="L2507" s="32"/>
      <c r="M2507" s="141"/>
      <c r="T2507" s="53"/>
      <c r="AT2507" s="17" t="s">
        <v>214</v>
      </c>
      <c r="AU2507" s="17" t="s">
        <v>79</v>
      </c>
    </row>
    <row r="2508" spans="2:65" s="13" customFormat="1" ht="11.25" x14ac:dyDescent="0.2">
      <c r="B2508" s="159"/>
      <c r="D2508" s="138" t="s">
        <v>330</v>
      </c>
      <c r="E2508" s="160" t="s">
        <v>19</v>
      </c>
      <c r="F2508" s="161" t="s">
        <v>3812</v>
      </c>
      <c r="H2508" s="162">
        <v>1</v>
      </c>
      <c r="I2508" s="163"/>
      <c r="L2508" s="159"/>
      <c r="M2508" s="164"/>
      <c r="T2508" s="165"/>
      <c r="AT2508" s="160" t="s">
        <v>330</v>
      </c>
      <c r="AU2508" s="160" t="s">
        <v>79</v>
      </c>
      <c r="AV2508" s="13" t="s">
        <v>79</v>
      </c>
      <c r="AW2508" s="13" t="s">
        <v>31</v>
      </c>
      <c r="AX2508" s="13" t="s">
        <v>69</v>
      </c>
      <c r="AY2508" s="160" t="s">
        <v>181</v>
      </c>
    </row>
    <row r="2509" spans="2:65" s="14" customFormat="1" ht="11.25" x14ac:dyDescent="0.2">
      <c r="B2509" s="166"/>
      <c r="D2509" s="138" t="s">
        <v>330</v>
      </c>
      <c r="E2509" s="167" t="s">
        <v>19</v>
      </c>
      <c r="F2509" s="168" t="s">
        <v>333</v>
      </c>
      <c r="H2509" s="169">
        <v>1</v>
      </c>
      <c r="I2509" s="170"/>
      <c r="L2509" s="166"/>
      <c r="M2509" s="171"/>
      <c r="T2509" s="172"/>
      <c r="AT2509" s="167" t="s">
        <v>330</v>
      </c>
      <c r="AU2509" s="167" t="s">
        <v>79</v>
      </c>
      <c r="AV2509" s="14" t="s">
        <v>187</v>
      </c>
      <c r="AW2509" s="14" t="s">
        <v>31</v>
      </c>
      <c r="AX2509" s="14" t="s">
        <v>77</v>
      </c>
      <c r="AY2509" s="167" t="s">
        <v>181</v>
      </c>
    </row>
    <row r="2510" spans="2:65" s="1" customFormat="1" ht="24.2" customHeight="1" x14ac:dyDescent="0.2">
      <c r="B2510" s="32"/>
      <c r="C2510" s="125" t="s">
        <v>3831</v>
      </c>
      <c r="D2510" s="125" t="s">
        <v>182</v>
      </c>
      <c r="E2510" s="126" t="s">
        <v>3832</v>
      </c>
      <c r="F2510" s="127" t="s">
        <v>3833</v>
      </c>
      <c r="G2510" s="128" t="s">
        <v>519</v>
      </c>
      <c r="H2510" s="129">
        <v>1</v>
      </c>
      <c r="I2510" s="130"/>
      <c r="J2510" s="131">
        <f>ROUND(I2510*H2510,2)</f>
        <v>0</v>
      </c>
      <c r="K2510" s="127" t="s">
        <v>186</v>
      </c>
      <c r="L2510" s="32"/>
      <c r="M2510" s="132" t="s">
        <v>19</v>
      </c>
      <c r="N2510" s="133" t="s">
        <v>40</v>
      </c>
      <c r="P2510" s="134">
        <f>O2510*H2510</f>
        <v>0</v>
      </c>
      <c r="Q2510" s="134">
        <v>0</v>
      </c>
      <c r="R2510" s="134">
        <f>Q2510*H2510</f>
        <v>0</v>
      </c>
      <c r="S2510" s="134">
        <v>0</v>
      </c>
      <c r="T2510" s="135">
        <f>S2510*H2510</f>
        <v>0</v>
      </c>
      <c r="AR2510" s="136" t="s">
        <v>209</v>
      </c>
      <c r="AT2510" s="136" t="s">
        <v>182</v>
      </c>
      <c r="AU2510" s="136" t="s">
        <v>79</v>
      </c>
      <c r="AY2510" s="17" t="s">
        <v>181</v>
      </c>
      <c r="BE2510" s="137">
        <f>IF(N2510="základní",J2510,0)</f>
        <v>0</v>
      </c>
      <c r="BF2510" s="137">
        <f>IF(N2510="snížená",J2510,0)</f>
        <v>0</v>
      </c>
      <c r="BG2510" s="137">
        <f>IF(N2510="zákl. přenesená",J2510,0)</f>
        <v>0</v>
      </c>
      <c r="BH2510" s="137">
        <f>IF(N2510="sníž. přenesená",J2510,0)</f>
        <v>0</v>
      </c>
      <c r="BI2510" s="137">
        <f>IF(N2510="nulová",J2510,0)</f>
        <v>0</v>
      </c>
      <c r="BJ2510" s="17" t="s">
        <v>77</v>
      </c>
      <c r="BK2510" s="137">
        <f>ROUND(I2510*H2510,2)</f>
        <v>0</v>
      </c>
      <c r="BL2510" s="17" t="s">
        <v>209</v>
      </c>
      <c r="BM2510" s="136" t="s">
        <v>2330</v>
      </c>
    </row>
    <row r="2511" spans="2:65" s="1" customFormat="1" ht="29.25" x14ac:dyDescent="0.2">
      <c r="B2511" s="32"/>
      <c r="D2511" s="138" t="s">
        <v>214</v>
      </c>
      <c r="F2511" s="139" t="s">
        <v>3816</v>
      </c>
      <c r="I2511" s="140"/>
      <c r="L2511" s="32"/>
      <c r="M2511" s="141"/>
      <c r="T2511" s="53"/>
      <c r="AT2511" s="17" t="s">
        <v>214</v>
      </c>
      <c r="AU2511" s="17" t="s">
        <v>79</v>
      </c>
    </row>
    <row r="2512" spans="2:65" s="13" customFormat="1" ht="11.25" x14ac:dyDescent="0.2">
      <c r="B2512" s="159"/>
      <c r="D2512" s="138" t="s">
        <v>330</v>
      </c>
      <c r="E2512" s="160" t="s">
        <v>19</v>
      </c>
      <c r="F2512" s="161" t="s">
        <v>3812</v>
      </c>
      <c r="H2512" s="162">
        <v>1</v>
      </c>
      <c r="I2512" s="163"/>
      <c r="L2512" s="159"/>
      <c r="M2512" s="164"/>
      <c r="T2512" s="165"/>
      <c r="AT2512" s="160" t="s">
        <v>330</v>
      </c>
      <c r="AU2512" s="160" t="s">
        <v>79</v>
      </c>
      <c r="AV2512" s="13" t="s">
        <v>79</v>
      </c>
      <c r="AW2512" s="13" t="s">
        <v>31</v>
      </c>
      <c r="AX2512" s="13" t="s">
        <v>69</v>
      </c>
      <c r="AY2512" s="160" t="s">
        <v>181</v>
      </c>
    </row>
    <row r="2513" spans="2:65" s="14" customFormat="1" ht="11.25" x14ac:dyDescent="0.2">
      <c r="B2513" s="166"/>
      <c r="D2513" s="138" t="s">
        <v>330</v>
      </c>
      <c r="E2513" s="167" t="s">
        <v>19</v>
      </c>
      <c r="F2513" s="168" t="s">
        <v>333</v>
      </c>
      <c r="H2513" s="169">
        <v>1</v>
      </c>
      <c r="I2513" s="170"/>
      <c r="L2513" s="166"/>
      <c r="M2513" s="171"/>
      <c r="T2513" s="172"/>
      <c r="AT2513" s="167" t="s">
        <v>330</v>
      </c>
      <c r="AU2513" s="167" t="s">
        <v>79</v>
      </c>
      <c r="AV2513" s="14" t="s">
        <v>187</v>
      </c>
      <c r="AW2513" s="14" t="s">
        <v>31</v>
      </c>
      <c r="AX2513" s="14" t="s">
        <v>77</v>
      </c>
      <c r="AY2513" s="167" t="s">
        <v>181</v>
      </c>
    </row>
    <row r="2514" spans="2:65" s="1" customFormat="1" ht="24.2" customHeight="1" x14ac:dyDescent="0.2">
      <c r="B2514" s="32"/>
      <c r="C2514" s="125" t="s">
        <v>2870</v>
      </c>
      <c r="D2514" s="125" t="s">
        <v>182</v>
      </c>
      <c r="E2514" s="126" t="s">
        <v>3834</v>
      </c>
      <c r="F2514" s="127" t="s">
        <v>3835</v>
      </c>
      <c r="G2514" s="128" t="s">
        <v>519</v>
      </c>
      <c r="H2514" s="129">
        <v>1</v>
      </c>
      <c r="I2514" s="130"/>
      <c r="J2514" s="131">
        <f>ROUND(I2514*H2514,2)</f>
        <v>0</v>
      </c>
      <c r="K2514" s="127" t="s">
        <v>186</v>
      </c>
      <c r="L2514" s="32"/>
      <c r="M2514" s="132" t="s">
        <v>19</v>
      </c>
      <c r="N2514" s="133" t="s">
        <v>40</v>
      </c>
      <c r="P2514" s="134">
        <f>O2514*H2514</f>
        <v>0</v>
      </c>
      <c r="Q2514" s="134">
        <v>0</v>
      </c>
      <c r="R2514" s="134">
        <f>Q2514*H2514</f>
        <v>0</v>
      </c>
      <c r="S2514" s="134">
        <v>0</v>
      </c>
      <c r="T2514" s="135">
        <f>S2514*H2514</f>
        <v>0</v>
      </c>
      <c r="AR2514" s="136" t="s">
        <v>209</v>
      </c>
      <c r="AT2514" s="136" t="s">
        <v>182</v>
      </c>
      <c r="AU2514" s="136" t="s">
        <v>79</v>
      </c>
      <c r="AY2514" s="17" t="s">
        <v>181</v>
      </c>
      <c r="BE2514" s="137">
        <f>IF(N2514="základní",J2514,0)</f>
        <v>0</v>
      </c>
      <c r="BF2514" s="137">
        <f>IF(N2514="snížená",J2514,0)</f>
        <v>0</v>
      </c>
      <c r="BG2514" s="137">
        <f>IF(N2514="zákl. přenesená",J2514,0)</f>
        <v>0</v>
      </c>
      <c r="BH2514" s="137">
        <f>IF(N2514="sníž. přenesená",J2514,0)</f>
        <v>0</v>
      </c>
      <c r="BI2514" s="137">
        <f>IF(N2514="nulová",J2514,0)</f>
        <v>0</v>
      </c>
      <c r="BJ2514" s="17" t="s">
        <v>77</v>
      </c>
      <c r="BK2514" s="137">
        <f>ROUND(I2514*H2514,2)</f>
        <v>0</v>
      </c>
      <c r="BL2514" s="17" t="s">
        <v>209</v>
      </c>
      <c r="BM2514" s="136" t="s">
        <v>3334</v>
      </c>
    </row>
    <row r="2515" spans="2:65" s="1" customFormat="1" ht="29.25" x14ac:dyDescent="0.2">
      <c r="B2515" s="32"/>
      <c r="D2515" s="138" t="s">
        <v>214</v>
      </c>
      <c r="F2515" s="139" t="s">
        <v>3836</v>
      </c>
      <c r="I2515" s="140"/>
      <c r="L2515" s="32"/>
      <c r="M2515" s="141"/>
      <c r="T2515" s="53"/>
      <c r="AT2515" s="17" t="s">
        <v>214</v>
      </c>
      <c r="AU2515" s="17" t="s">
        <v>79</v>
      </c>
    </row>
    <row r="2516" spans="2:65" s="13" customFormat="1" ht="11.25" x14ac:dyDescent="0.2">
      <c r="B2516" s="159"/>
      <c r="D2516" s="138" t="s">
        <v>330</v>
      </c>
      <c r="E2516" s="160" t="s">
        <v>19</v>
      </c>
      <c r="F2516" s="161" t="s">
        <v>3812</v>
      </c>
      <c r="H2516" s="162">
        <v>1</v>
      </c>
      <c r="I2516" s="163"/>
      <c r="L2516" s="159"/>
      <c r="M2516" s="164"/>
      <c r="T2516" s="165"/>
      <c r="AT2516" s="160" t="s">
        <v>330</v>
      </c>
      <c r="AU2516" s="160" t="s">
        <v>79</v>
      </c>
      <c r="AV2516" s="13" t="s">
        <v>79</v>
      </c>
      <c r="AW2516" s="13" t="s">
        <v>31</v>
      </c>
      <c r="AX2516" s="13" t="s">
        <v>69</v>
      </c>
      <c r="AY2516" s="160" t="s">
        <v>181</v>
      </c>
    </row>
    <row r="2517" spans="2:65" s="14" customFormat="1" ht="11.25" x14ac:dyDescent="0.2">
      <c r="B2517" s="166"/>
      <c r="D2517" s="138" t="s">
        <v>330</v>
      </c>
      <c r="E2517" s="167" t="s">
        <v>19</v>
      </c>
      <c r="F2517" s="168" t="s">
        <v>333</v>
      </c>
      <c r="H2517" s="169">
        <v>1</v>
      </c>
      <c r="I2517" s="170"/>
      <c r="L2517" s="166"/>
      <c r="M2517" s="171"/>
      <c r="T2517" s="172"/>
      <c r="AT2517" s="167" t="s">
        <v>330</v>
      </c>
      <c r="AU2517" s="167" t="s">
        <v>79</v>
      </c>
      <c r="AV2517" s="14" t="s">
        <v>187</v>
      </c>
      <c r="AW2517" s="14" t="s">
        <v>31</v>
      </c>
      <c r="AX2517" s="14" t="s">
        <v>77</v>
      </c>
      <c r="AY2517" s="167" t="s">
        <v>181</v>
      </c>
    </row>
    <row r="2518" spans="2:65" s="1" customFormat="1" ht="24.2" customHeight="1" x14ac:dyDescent="0.2">
      <c r="B2518" s="32"/>
      <c r="C2518" s="125" t="s">
        <v>3837</v>
      </c>
      <c r="D2518" s="125" t="s">
        <v>182</v>
      </c>
      <c r="E2518" s="126" t="s">
        <v>3838</v>
      </c>
      <c r="F2518" s="127" t="s">
        <v>3839</v>
      </c>
      <c r="G2518" s="128" t="s">
        <v>519</v>
      </c>
      <c r="H2518" s="129">
        <v>1</v>
      </c>
      <c r="I2518" s="130"/>
      <c r="J2518" s="131">
        <f>ROUND(I2518*H2518,2)</f>
        <v>0</v>
      </c>
      <c r="K2518" s="127" t="s">
        <v>186</v>
      </c>
      <c r="L2518" s="32"/>
      <c r="M2518" s="132" t="s">
        <v>19</v>
      </c>
      <c r="N2518" s="133" t="s">
        <v>40</v>
      </c>
      <c r="P2518" s="134">
        <f>O2518*H2518</f>
        <v>0</v>
      </c>
      <c r="Q2518" s="134">
        <v>0</v>
      </c>
      <c r="R2518" s="134">
        <f>Q2518*H2518</f>
        <v>0</v>
      </c>
      <c r="S2518" s="134">
        <v>0</v>
      </c>
      <c r="T2518" s="135">
        <f>S2518*H2518</f>
        <v>0</v>
      </c>
      <c r="AR2518" s="136" t="s">
        <v>209</v>
      </c>
      <c r="AT2518" s="136" t="s">
        <v>182</v>
      </c>
      <c r="AU2518" s="136" t="s">
        <v>79</v>
      </c>
      <c r="AY2518" s="17" t="s">
        <v>181</v>
      </c>
      <c r="BE2518" s="137">
        <f>IF(N2518="základní",J2518,0)</f>
        <v>0</v>
      </c>
      <c r="BF2518" s="137">
        <f>IF(N2518="snížená",J2518,0)</f>
        <v>0</v>
      </c>
      <c r="BG2518" s="137">
        <f>IF(N2518="zákl. přenesená",J2518,0)</f>
        <v>0</v>
      </c>
      <c r="BH2518" s="137">
        <f>IF(N2518="sníž. přenesená",J2518,0)</f>
        <v>0</v>
      </c>
      <c r="BI2518" s="137">
        <f>IF(N2518="nulová",J2518,0)</f>
        <v>0</v>
      </c>
      <c r="BJ2518" s="17" t="s">
        <v>77</v>
      </c>
      <c r="BK2518" s="137">
        <f>ROUND(I2518*H2518,2)</f>
        <v>0</v>
      </c>
      <c r="BL2518" s="17" t="s">
        <v>209</v>
      </c>
      <c r="BM2518" s="136" t="s">
        <v>3367</v>
      </c>
    </row>
    <row r="2519" spans="2:65" s="1" customFormat="1" ht="29.25" x14ac:dyDescent="0.2">
      <c r="B2519" s="32"/>
      <c r="D2519" s="138" t="s">
        <v>214</v>
      </c>
      <c r="F2519" s="139" t="s">
        <v>3836</v>
      </c>
      <c r="I2519" s="140"/>
      <c r="L2519" s="32"/>
      <c r="M2519" s="141"/>
      <c r="T2519" s="53"/>
      <c r="AT2519" s="17" t="s">
        <v>214</v>
      </c>
      <c r="AU2519" s="17" t="s">
        <v>79</v>
      </c>
    </row>
    <row r="2520" spans="2:65" s="13" customFormat="1" ht="11.25" x14ac:dyDescent="0.2">
      <c r="B2520" s="159"/>
      <c r="D2520" s="138" t="s">
        <v>330</v>
      </c>
      <c r="E2520" s="160" t="s">
        <v>19</v>
      </c>
      <c r="F2520" s="161" t="s">
        <v>3812</v>
      </c>
      <c r="H2520" s="162">
        <v>1</v>
      </c>
      <c r="I2520" s="163"/>
      <c r="L2520" s="159"/>
      <c r="M2520" s="164"/>
      <c r="T2520" s="165"/>
      <c r="AT2520" s="160" t="s">
        <v>330</v>
      </c>
      <c r="AU2520" s="160" t="s">
        <v>79</v>
      </c>
      <c r="AV2520" s="13" t="s">
        <v>79</v>
      </c>
      <c r="AW2520" s="13" t="s">
        <v>31</v>
      </c>
      <c r="AX2520" s="13" t="s">
        <v>69</v>
      </c>
      <c r="AY2520" s="160" t="s">
        <v>181</v>
      </c>
    </row>
    <row r="2521" spans="2:65" s="14" customFormat="1" ht="11.25" x14ac:dyDescent="0.2">
      <c r="B2521" s="166"/>
      <c r="D2521" s="138" t="s">
        <v>330</v>
      </c>
      <c r="E2521" s="167" t="s">
        <v>19</v>
      </c>
      <c r="F2521" s="168" t="s">
        <v>333</v>
      </c>
      <c r="H2521" s="169">
        <v>1</v>
      </c>
      <c r="I2521" s="170"/>
      <c r="L2521" s="166"/>
      <c r="M2521" s="171"/>
      <c r="T2521" s="172"/>
      <c r="AT2521" s="167" t="s">
        <v>330</v>
      </c>
      <c r="AU2521" s="167" t="s">
        <v>79</v>
      </c>
      <c r="AV2521" s="14" t="s">
        <v>187</v>
      </c>
      <c r="AW2521" s="14" t="s">
        <v>31</v>
      </c>
      <c r="AX2521" s="14" t="s">
        <v>77</v>
      </c>
      <c r="AY2521" s="167" t="s">
        <v>181</v>
      </c>
    </row>
    <row r="2522" spans="2:65" s="1" customFormat="1" ht="24.2" customHeight="1" x14ac:dyDescent="0.2">
      <c r="B2522" s="32"/>
      <c r="C2522" s="125" t="s">
        <v>2877</v>
      </c>
      <c r="D2522" s="125" t="s">
        <v>182</v>
      </c>
      <c r="E2522" s="126" t="s">
        <v>3840</v>
      </c>
      <c r="F2522" s="127" t="s">
        <v>3841</v>
      </c>
      <c r="G2522" s="128" t="s">
        <v>519</v>
      </c>
      <c r="H2522" s="129">
        <v>1</v>
      </c>
      <c r="I2522" s="130"/>
      <c r="J2522" s="131">
        <f>ROUND(I2522*H2522,2)</f>
        <v>0</v>
      </c>
      <c r="K2522" s="127" t="s">
        <v>186</v>
      </c>
      <c r="L2522" s="32"/>
      <c r="M2522" s="132" t="s">
        <v>19</v>
      </c>
      <c r="N2522" s="133" t="s">
        <v>40</v>
      </c>
      <c r="P2522" s="134">
        <f>O2522*H2522</f>
        <v>0</v>
      </c>
      <c r="Q2522" s="134">
        <v>0</v>
      </c>
      <c r="R2522" s="134">
        <f>Q2522*H2522</f>
        <v>0</v>
      </c>
      <c r="S2522" s="134">
        <v>0</v>
      </c>
      <c r="T2522" s="135">
        <f>S2522*H2522</f>
        <v>0</v>
      </c>
      <c r="AR2522" s="136" t="s">
        <v>209</v>
      </c>
      <c r="AT2522" s="136" t="s">
        <v>182</v>
      </c>
      <c r="AU2522" s="136" t="s">
        <v>79</v>
      </c>
      <c r="AY2522" s="17" t="s">
        <v>181</v>
      </c>
      <c r="BE2522" s="137">
        <f>IF(N2522="základní",J2522,0)</f>
        <v>0</v>
      </c>
      <c r="BF2522" s="137">
        <f>IF(N2522="snížená",J2522,0)</f>
        <v>0</v>
      </c>
      <c r="BG2522" s="137">
        <f>IF(N2522="zákl. přenesená",J2522,0)</f>
        <v>0</v>
      </c>
      <c r="BH2522" s="137">
        <f>IF(N2522="sníž. přenesená",J2522,0)</f>
        <v>0</v>
      </c>
      <c r="BI2522" s="137">
        <f>IF(N2522="nulová",J2522,0)</f>
        <v>0</v>
      </c>
      <c r="BJ2522" s="17" t="s">
        <v>77</v>
      </c>
      <c r="BK2522" s="137">
        <f>ROUND(I2522*H2522,2)</f>
        <v>0</v>
      </c>
      <c r="BL2522" s="17" t="s">
        <v>209</v>
      </c>
      <c r="BM2522" s="136" t="s">
        <v>3398</v>
      </c>
    </row>
    <row r="2523" spans="2:65" s="1" customFormat="1" ht="29.25" x14ac:dyDescent="0.2">
      <c r="B2523" s="32"/>
      <c r="D2523" s="138" t="s">
        <v>214</v>
      </c>
      <c r="F2523" s="139" t="s">
        <v>3842</v>
      </c>
      <c r="I2523" s="140"/>
      <c r="L2523" s="32"/>
      <c r="M2523" s="141"/>
      <c r="T2523" s="53"/>
      <c r="AT2523" s="17" t="s">
        <v>214</v>
      </c>
      <c r="AU2523" s="17" t="s">
        <v>79</v>
      </c>
    </row>
    <row r="2524" spans="2:65" s="13" customFormat="1" ht="11.25" x14ac:dyDescent="0.2">
      <c r="B2524" s="159"/>
      <c r="D2524" s="138" t="s">
        <v>330</v>
      </c>
      <c r="E2524" s="160" t="s">
        <v>19</v>
      </c>
      <c r="F2524" s="161" t="s">
        <v>3812</v>
      </c>
      <c r="H2524" s="162">
        <v>1</v>
      </c>
      <c r="I2524" s="163"/>
      <c r="L2524" s="159"/>
      <c r="M2524" s="164"/>
      <c r="T2524" s="165"/>
      <c r="AT2524" s="160" t="s">
        <v>330</v>
      </c>
      <c r="AU2524" s="160" t="s">
        <v>79</v>
      </c>
      <c r="AV2524" s="13" t="s">
        <v>79</v>
      </c>
      <c r="AW2524" s="13" t="s">
        <v>31</v>
      </c>
      <c r="AX2524" s="13" t="s">
        <v>69</v>
      </c>
      <c r="AY2524" s="160" t="s">
        <v>181</v>
      </c>
    </row>
    <row r="2525" spans="2:65" s="14" customFormat="1" ht="11.25" x14ac:dyDescent="0.2">
      <c r="B2525" s="166"/>
      <c r="D2525" s="138" t="s">
        <v>330</v>
      </c>
      <c r="E2525" s="167" t="s">
        <v>19</v>
      </c>
      <c r="F2525" s="168" t="s">
        <v>333</v>
      </c>
      <c r="H2525" s="169">
        <v>1</v>
      </c>
      <c r="I2525" s="170"/>
      <c r="L2525" s="166"/>
      <c r="M2525" s="171"/>
      <c r="T2525" s="172"/>
      <c r="AT2525" s="167" t="s">
        <v>330</v>
      </c>
      <c r="AU2525" s="167" t="s">
        <v>79</v>
      </c>
      <c r="AV2525" s="14" t="s">
        <v>187</v>
      </c>
      <c r="AW2525" s="14" t="s">
        <v>31</v>
      </c>
      <c r="AX2525" s="14" t="s">
        <v>77</v>
      </c>
      <c r="AY2525" s="167" t="s">
        <v>181</v>
      </c>
    </row>
    <row r="2526" spans="2:65" s="1" customFormat="1" ht="24.2" customHeight="1" x14ac:dyDescent="0.2">
      <c r="B2526" s="32"/>
      <c r="C2526" s="125" t="s">
        <v>3843</v>
      </c>
      <c r="D2526" s="125" t="s">
        <v>182</v>
      </c>
      <c r="E2526" s="126" t="s">
        <v>3844</v>
      </c>
      <c r="F2526" s="127" t="s">
        <v>3845</v>
      </c>
      <c r="G2526" s="128" t="s">
        <v>519</v>
      </c>
      <c r="H2526" s="129">
        <v>1</v>
      </c>
      <c r="I2526" s="130"/>
      <c r="J2526" s="131">
        <f>ROUND(I2526*H2526,2)</f>
        <v>0</v>
      </c>
      <c r="K2526" s="127" t="s">
        <v>186</v>
      </c>
      <c r="L2526" s="32"/>
      <c r="M2526" s="132" t="s">
        <v>19</v>
      </c>
      <c r="N2526" s="133" t="s">
        <v>40</v>
      </c>
      <c r="P2526" s="134">
        <f>O2526*H2526</f>
        <v>0</v>
      </c>
      <c r="Q2526" s="134">
        <v>0</v>
      </c>
      <c r="R2526" s="134">
        <f>Q2526*H2526</f>
        <v>0</v>
      </c>
      <c r="S2526" s="134">
        <v>0</v>
      </c>
      <c r="T2526" s="135">
        <f>S2526*H2526</f>
        <v>0</v>
      </c>
      <c r="AR2526" s="136" t="s">
        <v>209</v>
      </c>
      <c r="AT2526" s="136" t="s">
        <v>182</v>
      </c>
      <c r="AU2526" s="136" t="s">
        <v>79</v>
      </c>
      <c r="AY2526" s="17" t="s">
        <v>181</v>
      </c>
      <c r="BE2526" s="137">
        <f>IF(N2526="základní",J2526,0)</f>
        <v>0</v>
      </c>
      <c r="BF2526" s="137">
        <f>IF(N2526="snížená",J2526,0)</f>
        <v>0</v>
      </c>
      <c r="BG2526" s="137">
        <f>IF(N2526="zákl. přenesená",J2526,0)</f>
        <v>0</v>
      </c>
      <c r="BH2526" s="137">
        <f>IF(N2526="sníž. přenesená",J2526,0)</f>
        <v>0</v>
      </c>
      <c r="BI2526" s="137">
        <f>IF(N2526="nulová",J2526,0)</f>
        <v>0</v>
      </c>
      <c r="BJ2526" s="17" t="s">
        <v>77</v>
      </c>
      <c r="BK2526" s="137">
        <f>ROUND(I2526*H2526,2)</f>
        <v>0</v>
      </c>
      <c r="BL2526" s="17" t="s">
        <v>209</v>
      </c>
      <c r="BM2526" s="136" t="s">
        <v>3360</v>
      </c>
    </row>
    <row r="2527" spans="2:65" s="1" customFormat="1" ht="29.25" x14ac:dyDescent="0.2">
      <c r="B2527" s="32"/>
      <c r="D2527" s="138" t="s">
        <v>214</v>
      </c>
      <c r="F2527" s="139" t="s">
        <v>3836</v>
      </c>
      <c r="I2527" s="140"/>
      <c r="L2527" s="32"/>
      <c r="M2527" s="141"/>
      <c r="T2527" s="53"/>
      <c r="AT2527" s="17" t="s">
        <v>214</v>
      </c>
      <c r="AU2527" s="17" t="s">
        <v>79</v>
      </c>
    </row>
    <row r="2528" spans="2:65" s="13" customFormat="1" ht="11.25" x14ac:dyDescent="0.2">
      <c r="B2528" s="159"/>
      <c r="D2528" s="138" t="s">
        <v>330</v>
      </c>
      <c r="E2528" s="160" t="s">
        <v>19</v>
      </c>
      <c r="F2528" s="161" t="s">
        <v>3812</v>
      </c>
      <c r="H2528" s="162">
        <v>1</v>
      </c>
      <c r="I2528" s="163"/>
      <c r="L2528" s="159"/>
      <c r="M2528" s="164"/>
      <c r="T2528" s="165"/>
      <c r="AT2528" s="160" t="s">
        <v>330</v>
      </c>
      <c r="AU2528" s="160" t="s">
        <v>79</v>
      </c>
      <c r="AV2528" s="13" t="s">
        <v>79</v>
      </c>
      <c r="AW2528" s="13" t="s">
        <v>31</v>
      </c>
      <c r="AX2528" s="13" t="s">
        <v>69</v>
      </c>
      <c r="AY2528" s="160" t="s">
        <v>181</v>
      </c>
    </row>
    <row r="2529" spans="2:65" s="14" customFormat="1" ht="11.25" x14ac:dyDescent="0.2">
      <c r="B2529" s="166"/>
      <c r="D2529" s="138" t="s">
        <v>330</v>
      </c>
      <c r="E2529" s="167" t="s">
        <v>19</v>
      </c>
      <c r="F2529" s="168" t="s">
        <v>333</v>
      </c>
      <c r="H2529" s="169">
        <v>1</v>
      </c>
      <c r="I2529" s="170"/>
      <c r="L2529" s="166"/>
      <c r="M2529" s="171"/>
      <c r="T2529" s="172"/>
      <c r="AT2529" s="167" t="s">
        <v>330</v>
      </c>
      <c r="AU2529" s="167" t="s">
        <v>79</v>
      </c>
      <c r="AV2529" s="14" t="s">
        <v>187</v>
      </c>
      <c r="AW2529" s="14" t="s">
        <v>31</v>
      </c>
      <c r="AX2529" s="14" t="s">
        <v>77</v>
      </c>
      <c r="AY2529" s="167" t="s">
        <v>181</v>
      </c>
    </row>
    <row r="2530" spans="2:65" s="1" customFormat="1" ht="24.2" customHeight="1" x14ac:dyDescent="0.2">
      <c r="B2530" s="32"/>
      <c r="C2530" s="125" t="s">
        <v>2881</v>
      </c>
      <c r="D2530" s="125" t="s">
        <v>182</v>
      </c>
      <c r="E2530" s="126" t="s">
        <v>3846</v>
      </c>
      <c r="F2530" s="127" t="s">
        <v>3847</v>
      </c>
      <c r="G2530" s="128" t="s">
        <v>519</v>
      </c>
      <c r="H2530" s="129">
        <v>1</v>
      </c>
      <c r="I2530" s="130"/>
      <c r="J2530" s="131">
        <f>ROUND(I2530*H2530,2)</f>
        <v>0</v>
      </c>
      <c r="K2530" s="127" t="s">
        <v>186</v>
      </c>
      <c r="L2530" s="32"/>
      <c r="M2530" s="132" t="s">
        <v>19</v>
      </c>
      <c r="N2530" s="133" t="s">
        <v>40</v>
      </c>
      <c r="P2530" s="134">
        <f>O2530*H2530</f>
        <v>0</v>
      </c>
      <c r="Q2530" s="134">
        <v>0</v>
      </c>
      <c r="R2530" s="134">
        <f>Q2530*H2530</f>
        <v>0</v>
      </c>
      <c r="S2530" s="134">
        <v>0</v>
      </c>
      <c r="T2530" s="135">
        <f>S2530*H2530</f>
        <v>0</v>
      </c>
      <c r="AR2530" s="136" t="s">
        <v>209</v>
      </c>
      <c r="AT2530" s="136" t="s">
        <v>182</v>
      </c>
      <c r="AU2530" s="136" t="s">
        <v>79</v>
      </c>
      <c r="AY2530" s="17" t="s">
        <v>181</v>
      </c>
      <c r="BE2530" s="137">
        <f>IF(N2530="základní",J2530,0)</f>
        <v>0</v>
      </c>
      <c r="BF2530" s="137">
        <f>IF(N2530="snížená",J2530,0)</f>
        <v>0</v>
      </c>
      <c r="BG2530" s="137">
        <f>IF(N2530="zákl. přenesená",J2530,0)</f>
        <v>0</v>
      </c>
      <c r="BH2530" s="137">
        <f>IF(N2530="sníž. přenesená",J2530,0)</f>
        <v>0</v>
      </c>
      <c r="BI2530" s="137">
        <f>IF(N2530="nulová",J2530,0)</f>
        <v>0</v>
      </c>
      <c r="BJ2530" s="17" t="s">
        <v>77</v>
      </c>
      <c r="BK2530" s="137">
        <f>ROUND(I2530*H2530,2)</f>
        <v>0</v>
      </c>
      <c r="BL2530" s="17" t="s">
        <v>209</v>
      </c>
      <c r="BM2530" s="136" t="s">
        <v>3488</v>
      </c>
    </row>
    <row r="2531" spans="2:65" s="1" customFormat="1" ht="29.25" x14ac:dyDescent="0.2">
      <c r="B2531" s="32"/>
      <c r="D2531" s="138" t="s">
        <v>214</v>
      </c>
      <c r="F2531" s="139" t="s">
        <v>3836</v>
      </c>
      <c r="I2531" s="140"/>
      <c r="L2531" s="32"/>
      <c r="M2531" s="141"/>
      <c r="T2531" s="53"/>
      <c r="AT2531" s="17" t="s">
        <v>214</v>
      </c>
      <c r="AU2531" s="17" t="s">
        <v>79</v>
      </c>
    </row>
    <row r="2532" spans="2:65" s="13" customFormat="1" ht="11.25" x14ac:dyDescent="0.2">
      <c r="B2532" s="159"/>
      <c r="D2532" s="138" t="s">
        <v>330</v>
      </c>
      <c r="E2532" s="160" t="s">
        <v>19</v>
      </c>
      <c r="F2532" s="161" t="s">
        <v>3812</v>
      </c>
      <c r="H2532" s="162">
        <v>1</v>
      </c>
      <c r="I2532" s="163"/>
      <c r="L2532" s="159"/>
      <c r="M2532" s="164"/>
      <c r="T2532" s="165"/>
      <c r="AT2532" s="160" t="s">
        <v>330</v>
      </c>
      <c r="AU2532" s="160" t="s">
        <v>79</v>
      </c>
      <c r="AV2532" s="13" t="s">
        <v>79</v>
      </c>
      <c r="AW2532" s="13" t="s">
        <v>31</v>
      </c>
      <c r="AX2532" s="13" t="s">
        <v>69</v>
      </c>
      <c r="AY2532" s="160" t="s">
        <v>181</v>
      </c>
    </row>
    <row r="2533" spans="2:65" s="14" customFormat="1" ht="11.25" x14ac:dyDescent="0.2">
      <c r="B2533" s="166"/>
      <c r="D2533" s="138" t="s">
        <v>330</v>
      </c>
      <c r="E2533" s="167" t="s">
        <v>19</v>
      </c>
      <c r="F2533" s="168" t="s">
        <v>333</v>
      </c>
      <c r="H2533" s="169">
        <v>1</v>
      </c>
      <c r="I2533" s="170"/>
      <c r="L2533" s="166"/>
      <c r="M2533" s="171"/>
      <c r="T2533" s="172"/>
      <c r="AT2533" s="167" t="s">
        <v>330</v>
      </c>
      <c r="AU2533" s="167" t="s">
        <v>79</v>
      </c>
      <c r="AV2533" s="14" t="s">
        <v>187</v>
      </c>
      <c r="AW2533" s="14" t="s">
        <v>31</v>
      </c>
      <c r="AX2533" s="14" t="s">
        <v>77</v>
      </c>
      <c r="AY2533" s="167" t="s">
        <v>181</v>
      </c>
    </row>
    <row r="2534" spans="2:65" s="1" customFormat="1" ht="24.2" customHeight="1" x14ac:dyDescent="0.2">
      <c r="B2534" s="32"/>
      <c r="C2534" s="125" t="s">
        <v>3848</v>
      </c>
      <c r="D2534" s="125" t="s">
        <v>182</v>
      </c>
      <c r="E2534" s="126" t="s">
        <v>3849</v>
      </c>
      <c r="F2534" s="127" t="s">
        <v>3850</v>
      </c>
      <c r="G2534" s="128" t="s">
        <v>519</v>
      </c>
      <c r="H2534" s="129">
        <v>1</v>
      </c>
      <c r="I2534" s="130"/>
      <c r="J2534" s="131">
        <f>ROUND(I2534*H2534,2)</f>
        <v>0</v>
      </c>
      <c r="K2534" s="127" t="s">
        <v>186</v>
      </c>
      <c r="L2534" s="32"/>
      <c r="M2534" s="132" t="s">
        <v>19</v>
      </c>
      <c r="N2534" s="133" t="s">
        <v>40</v>
      </c>
      <c r="P2534" s="134">
        <f>O2534*H2534</f>
        <v>0</v>
      </c>
      <c r="Q2534" s="134">
        <v>0</v>
      </c>
      <c r="R2534" s="134">
        <f>Q2534*H2534</f>
        <v>0</v>
      </c>
      <c r="S2534" s="134">
        <v>0</v>
      </c>
      <c r="T2534" s="135">
        <f>S2534*H2534</f>
        <v>0</v>
      </c>
      <c r="AR2534" s="136" t="s">
        <v>209</v>
      </c>
      <c r="AT2534" s="136" t="s">
        <v>182</v>
      </c>
      <c r="AU2534" s="136" t="s">
        <v>79</v>
      </c>
      <c r="AY2534" s="17" t="s">
        <v>181</v>
      </c>
      <c r="BE2534" s="137">
        <f>IF(N2534="základní",J2534,0)</f>
        <v>0</v>
      </c>
      <c r="BF2534" s="137">
        <f>IF(N2534="snížená",J2534,0)</f>
        <v>0</v>
      </c>
      <c r="BG2534" s="137">
        <f>IF(N2534="zákl. přenesená",J2534,0)</f>
        <v>0</v>
      </c>
      <c r="BH2534" s="137">
        <f>IF(N2534="sníž. přenesená",J2534,0)</f>
        <v>0</v>
      </c>
      <c r="BI2534" s="137">
        <f>IF(N2534="nulová",J2534,0)</f>
        <v>0</v>
      </c>
      <c r="BJ2534" s="17" t="s">
        <v>77</v>
      </c>
      <c r="BK2534" s="137">
        <f>ROUND(I2534*H2534,2)</f>
        <v>0</v>
      </c>
      <c r="BL2534" s="17" t="s">
        <v>209</v>
      </c>
      <c r="BM2534" s="136" t="s">
        <v>3851</v>
      </c>
    </row>
    <row r="2535" spans="2:65" s="1" customFormat="1" ht="29.25" x14ac:dyDescent="0.2">
      <c r="B2535" s="32"/>
      <c r="D2535" s="138" t="s">
        <v>214</v>
      </c>
      <c r="F2535" s="139" t="s">
        <v>3842</v>
      </c>
      <c r="I2535" s="140"/>
      <c r="L2535" s="32"/>
      <c r="M2535" s="141"/>
      <c r="T2535" s="53"/>
      <c r="AT2535" s="17" t="s">
        <v>214</v>
      </c>
      <c r="AU2535" s="17" t="s">
        <v>79</v>
      </c>
    </row>
    <row r="2536" spans="2:65" s="13" customFormat="1" ht="11.25" x14ac:dyDescent="0.2">
      <c r="B2536" s="159"/>
      <c r="D2536" s="138" t="s">
        <v>330</v>
      </c>
      <c r="E2536" s="160" t="s">
        <v>19</v>
      </c>
      <c r="F2536" s="161" t="s">
        <v>3812</v>
      </c>
      <c r="H2536" s="162">
        <v>1</v>
      </c>
      <c r="I2536" s="163"/>
      <c r="L2536" s="159"/>
      <c r="M2536" s="164"/>
      <c r="T2536" s="165"/>
      <c r="AT2536" s="160" t="s">
        <v>330</v>
      </c>
      <c r="AU2536" s="160" t="s">
        <v>79</v>
      </c>
      <c r="AV2536" s="13" t="s">
        <v>79</v>
      </c>
      <c r="AW2536" s="13" t="s">
        <v>31</v>
      </c>
      <c r="AX2536" s="13" t="s">
        <v>69</v>
      </c>
      <c r="AY2536" s="160" t="s">
        <v>181</v>
      </c>
    </row>
    <row r="2537" spans="2:65" s="14" customFormat="1" ht="11.25" x14ac:dyDescent="0.2">
      <c r="B2537" s="166"/>
      <c r="D2537" s="138" t="s">
        <v>330</v>
      </c>
      <c r="E2537" s="167" t="s">
        <v>19</v>
      </c>
      <c r="F2537" s="168" t="s">
        <v>333</v>
      </c>
      <c r="H2537" s="169">
        <v>1</v>
      </c>
      <c r="I2537" s="170"/>
      <c r="L2537" s="166"/>
      <c r="M2537" s="171"/>
      <c r="T2537" s="172"/>
      <c r="AT2537" s="167" t="s">
        <v>330</v>
      </c>
      <c r="AU2537" s="167" t="s">
        <v>79</v>
      </c>
      <c r="AV2537" s="14" t="s">
        <v>187</v>
      </c>
      <c r="AW2537" s="14" t="s">
        <v>31</v>
      </c>
      <c r="AX2537" s="14" t="s">
        <v>77</v>
      </c>
      <c r="AY2537" s="167" t="s">
        <v>181</v>
      </c>
    </row>
    <row r="2538" spans="2:65" s="1" customFormat="1" ht="24.2" customHeight="1" x14ac:dyDescent="0.2">
      <c r="B2538" s="32"/>
      <c r="C2538" s="125" t="s">
        <v>2886</v>
      </c>
      <c r="D2538" s="125" t="s">
        <v>182</v>
      </c>
      <c r="E2538" s="126" t="s">
        <v>3852</v>
      </c>
      <c r="F2538" s="127" t="s">
        <v>3853</v>
      </c>
      <c r="G2538" s="128" t="s">
        <v>519</v>
      </c>
      <c r="H2538" s="129">
        <v>1</v>
      </c>
      <c r="I2538" s="130"/>
      <c r="J2538" s="131">
        <f>ROUND(I2538*H2538,2)</f>
        <v>0</v>
      </c>
      <c r="K2538" s="127" t="s">
        <v>186</v>
      </c>
      <c r="L2538" s="32"/>
      <c r="M2538" s="132" t="s">
        <v>19</v>
      </c>
      <c r="N2538" s="133" t="s">
        <v>40</v>
      </c>
      <c r="P2538" s="134">
        <f>O2538*H2538</f>
        <v>0</v>
      </c>
      <c r="Q2538" s="134">
        <v>0</v>
      </c>
      <c r="R2538" s="134">
        <f>Q2538*H2538</f>
        <v>0</v>
      </c>
      <c r="S2538" s="134">
        <v>0</v>
      </c>
      <c r="T2538" s="135">
        <f>S2538*H2538</f>
        <v>0</v>
      </c>
      <c r="AR2538" s="136" t="s">
        <v>209</v>
      </c>
      <c r="AT2538" s="136" t="s">
        <v>182</v>
      </c>
      <c r="AU2538" s="136" t="s">
        <v>79</v>
      </c>
      <c r="AY2538" s="17" t="s">
        <v>181</v>
      </c>
      <c r="BE2538" s="137">
        <f>IF(N2538="základní",J2538,0)</f>
        <v>0</v>
      </c>
      <c r="BF2538" s="137">
        <f>IF(N2538="snížená",J2538,0)</f>
        <v>0</v>
      </c>
      <c r="BG2538" s="137">
        <f>IF(N2538="zákl. přenesená",J2538,0)</f>
        <v>0</v>
      </c>
      <c r="BH2538" s="137">
        <f>IF(N2538="sníž. přenesená",J2538,0)</f>
        <v>0</v>
      </c>
      <c r="BI2538" s="137">
        <f>IF(N2538="nulová",J2538,0)</f>
        <v>0</v>
      </c>
      <c r="BJ2538" s="17" t="s">
        <v>77</v>
      </c>
      <c r="BK2538" s="137">
        <f>ROUND(I2538*H2538,2)</f>
        <v>0</v>
      </c>
      <c r="BL2538" s="17" t="s">
        <v>209</v>
      </c>
      <c r="BM2538" s="136" t="s">
        <v>3854</v>
      </c>
    </row>
    <row r="2539" spans="2:65" s="1" customFormat="1" ht="29.25" x14ac:dyDescent="0.2">
      <c r="B2539" s="32"/>
      <c r="D2539" s="138" t="s">
        <v>214</v>
      </c>
      <c r="F2539" s="139" t="s">
        <v>3842</v>
      </c>
      <c r="I2539" s="140"/>
      <c r="L2539" s="32"/>
      <c r="M2539" s="141"/>
      <c r="T2539" s="53"/>
      <c r="AT2539" s="17" t="s">
        <v>214</v>
      </c>
      <c r="AU2539" s="17" t="s">
        <v>79</v>
      </c>
    </row>
    <row r="2540" spans="2:65" s="13" customFormat="1" ht="11.25" x14ac:dyDescent="0.2">
      <c r="B2540" s="159"/>
      <c r="D2540" s="138" t="s">
        <v>330</v>
      </c>
      <c r="E2540" s="160" t="s">
        <v>19</v>
      </c>
      <c r="F2540" s="161" t="s">
        <v>3812</v>
      </c>
      <c r="H2540" s="162">
        <v>1</v>
      </c>
      <c r="I2540" s="163"/>
      <c r="L2540" s="159"/>
      <c r="M2540" s="164"/>
      <c r="T2540" s="165"/>
      <c r="AT2540" s="160" t="s">
        <v>330</v>
      </c>
      <c r="AU2540" s="160" t="s">
        <v>79</v>
      </c>
      <c r="AV2540" s="13" t="s">
        <v>79</v>
      </c>
      <c r="AW2540" s="13" t="s">
        <v>31</v>
      </c>
      <c r="AX2540" s="13" t="s">
        <v>69</v>
      </c>
      <c r="AY2540" s="160" t="s">
        <v>181</v>
      </c>
    </row>
    <row r="2541" spans="2:65" s="14" customFormat="1" ht="11.25" x14ac:dyDescent="0.2">
      <c r="B2541" s="166"/>
      <c r="D2541" s="138" t="s">
        <v>330</v>
      </c>
      <c r="E2541" s="167" t="s">
        <v>19</v>
      </c>
      <c r="F2541" s="168" t="s">
        <v>333</v>
      </c>
      <c r="H2541" s="169">
        <v>1</v>
      </c>
      <c r="I2541" s="170"/>
      <c r="L2541" s="166"/>
      <c r="M2541" s="171"/>
      <c r="T2541" s="172"/>
      <c r="AT2541" s="167" t="s">
        <v>330</v>
      </c>
      <c r="AU2541" s="167" t="s">
        <v>79</v>
      </c>
      <c r="AV2541" s="14" t="s">
        <v>187</v>
      </c>
      <c r="AW2541" s="14" t="s">
        <v>31</v>
      </c>
      <c r="AX2541" s="14" t="s">
        <v>77</v>
      </c>
      <c r="AY2541" s="167" t="s">
        <v>181</v>
      </c>
    </row>
    <row r="2542" spans="2:65" s="1" customFormat="1" ht="37.9" customHeight="1" x14ac:dyDescent="0.2">
      <c r="B2542" s="32"/>
      <c r="C2542" s="125" t="s">
        <v>3855</v>
      </c>
      <c r="D2542" s="125" t="s">
        <v>182</v>
      </c>
      <c r="E2542" s="126" t="s">
        <v>3856</v>
      </c>
      <c r="F2542" s="127" t="s">
        <v>3857</v>
      </c>
      <c r="G2542" s="128" t="s">
        <v>519</v>
      </c>
      <c r="H2542" s="129">
        <v>1</v>
      </c>
      <c r="I2542" s="130"/>
      <c r="J2542" s="131">
        <f>ROUND(I2542*H2542,2)</f>
        <v>0</v>
      </c>
      <c r="K2542" s="127" t="s">
        <v>186</v>
      </c>
      <c r="L2542" s="32"/>
      <c r="M2542" s="132" t="s">
        <v>19</v>
      </c>
      <c r="N2542" s="133" t="s">
        <v>40</v>
      </c>
      <c r="P2542" s="134">
        <f>O2542*H2542</f>
        <v>0</v>
      </c>
      <c r="Q2542" s="134">
        <v>0</v>
      </c>
      <c r="R2542" s="134">
        <f>Q2542*H2542</f>
        <v>0</v>
      </c>
      <c r="S2542" s="134">
        <v>0</v>
      </c>
      <c r="T2542" s="135">
        <f>S2542*H2542</f>
        <v>0</v>
      </c>
      <c r="AR2542" s="136" t="s">
        <v>209</v>
      </c>
      <c r="AT2542" s="136" t="s">
        <v>182</v>
      </c>
      <c r="AU2542" s="136" t="s">
        <v>79</v>
      </c>
      <c r="AY2542" s="17" t="s">
        <v>181</v>
      </c>
      <c r="BE2542" s="137">
        <f>IF(N2542="základní",J2542,0)</f>
        <v>0</v>
      </c>
      <c r="BF2542" s="137">
        <f>IF(N2542="snížená",J2542,0)</f>
        <v>0</v>
      </c>
      <c r="BG2542" s="137">
        <f>IF(N2542="zákl. přenesená",J2542,0)</f>
        <v>0</v>
      </c>
      <c r="BH2542" s="137">
        <f>IF(N2542="sníž. přenesená",J2542,0)</f>
        <v>0</v>
      </c>
      <c r="BI2542" s="137">
        <f>IF(N2542="nulová",J2542,0)</f>
        <v>0</v>
      </c>
      <c r="BJ2542" s="17" t="s">
        <v>77</v>
      </c>
      <c r="BK2542" s="137">
        <f>ROUND(I2542*H2542,2)</f>
        <v>0</v>
      </c>
      <c r="BL2542" s="17" t="s">
        <v>209</v>
      </c>
      <c r="BM2542" s="136" t="s">
        <v>3858</v>
      </c>
    </row>
    <row r="2543" spans="2:65" s="1" customFormat="1" ht="48.75" x14ac:dyDescent="0.2">
      <c r="B2543" s="32"/>
      <c r="D2543" s="138" t="s">
        <v>214</v>
      </c>
      <c r="F2543" s="139" t="s">
        <v>3811</v>
      </c>
      <c r="I2543" s="140"/>
      <c r="L2543" s="32"/>
      <c r="M2543" s="141"/>
      <c r="T2543" s="53"/>
      <c r="AT2543" s="17" t="s">
        <v>214</v>
      </c>
      <c r="AU2543" s="17" t="s">
        <v>79</v>
      </c>
    </row>
    <row r="2544" spans="2:65" s="13" customFormat="1" ht="11.25" x14ac:dyDescent="0.2">
      <c r="B2544" s="159"/>
      <c r="D2544" s="138" t="s">
        <v>330</v>
      </c>
      <c r="E2544" s="160" t="s">
        <v>19</v>
      </c>
      <c r="F2544" s="161" t="s">
        <v>3812</v>
      </c>
      <c r="H2544" s="162">
        <v>1</v>
      </c>
      <c r="I2544" s="163"/>
      <c r="L2544" s="159"/>
      <c r="M2544" s="164"/>
      <c r="T2544" s="165"/>
      <c r="AT2544" s="160" t="s">
        <v>330</v>
      </c>
      <c r="AU2544" s="160" t="s">
        <v>79</v>
      </c>
      <c r="AV2544" s="13" t="s">
        <v>79</v>
      </c>
      <c r="AW2544" s="13" t="s">
        <v>31</v>
      </c>
      <c r="AX2544" s="13" t="s">
        <v>69</v>
      </c>
      <c r="AY2544" s="160" t="s">
        <v>181</v>
      </c>
    </row>
    <row r="2545" spans="2:65" s="14" customFormat="1" ht="11.25" x14ac:dyDescent="0.2">
      <c r="B2545" s="166"/>
      <c r="D2545" s="138" t="s">
        <v>330</v>
      </c>
      <c r="E2545" s="167" t="s">
        <v>19</v>
      </c>
      <c r="F2545" s="168" t="s">
        <v>333</v>
      </c>
      <c r="H2545" s="169">
        <v>1</v>
      </c>
      <c r="I2545" s="170"/>
      <c r="L2545" s="166"/>
      <c r="M2545" s="171"/>
      <c r="T2545" s="172"/>
      <c r="AT2545" s="167" t="s">
        <v>330</v>
      </c>
      <c r="AU2545" s="167" t="s">
        <v>79</v>
      </c>
      <c r="AV2545" s="14" t="s">
        <v>187</v>
      </c>
      <c r="AW2545" s="14" t="s">
        <v>31</v>
      </c>
      <c r="AX2545" s="14" t="s">
        <v>77</v>
      </c>
      <c r="AY2545" s="167" t="s">
        <v>181</v>
      </c>
    </row>
    <row r="2546" spans="2:65" s="1" customFormat="1" ht="24.2" customHeight="1" x14ac:dyDescent="0.2">
      <c r="B2546" s="32"/>
      <c r="C2546" s="125" t="s">
        <v>2892</v>
      </c>
      <c r="D2546" s="125" t="s">
        <v>182</v>
      </c>
      <c r="E2546" s="126" t="s">
        <v>3859</v>
      </c>
      <c r="F2546" s="127" t="s">
        <v>3860</v>
      </c>
      <c r="G2546" s="128" t="s">
        <v>519</v>
      </c>
      <c r="H2546" s="129">
        <v>1</v>
      </c>
      <c r="I2546" s="130"/>
      <c r="J2546" s="131">
        <f>ROUND(I2546*H2546,2)</f>
        <v>0</v>
      </c>
      <c r="K2546" s="127" t="s">
        <v>186</v>
      </c>
      <c r="L2546" s="32"/>
      <c r="M2546" s="132" t="s">
        <v>19</v>
      </c>
      <c r="N2546" s="133" t="s">
        <v>40</v>
      </c>
      <c r="P2546" s="134">
        <f>O2546*H2546</f>
        <v>0</v>
      </c>
      <c r="Q2546" s="134">
        <v>0</v>
      </c>
      <c r="R2546" s="134">
        <f>Q2546*H2546</f>
        <v>0</v>
      </c>
      <c r="S2546" s="134">
        <v>0</v>
      </c>
      <c r="T2546" s="135">
        <f>S2546*H2546</f>
        <v>0</v>
      </c>
      <c r="AR2546" s="136" t="s">
        <v>209</v>
      </c>
      <c r="AT2546" s="136" t="s">
        <v>182</v>
      </c>
      <c r="AU2546" s="136" t="s">
        <v>79</v>
      </c>
      <c r="AY2546" s="17" t="s">
        <v>181</v>
      </c>
      <c r="BE2546" s="137">
        <f>IF(N2546="základní",J2546,0)</f>
        <v>0</v>
      </c>
      <c r="BF2546" s="137">
        <f>IF(N2546="snížená",J2546,0)</f>
        <v>0</v>
      </c>
      <c r="BG2546" s="137">
        <f>IF(N2546="zákl. přenesená",J2546,0)</f>
        <v>0</v>
      </c>
      <c r="BH2546" s="137">
        <f>IF(N2546="sníž. přenesená",J2546,0)</f>
        <v>0</v>
      </c>
      <c r="BI2546" s="137">
        <f>IF(N2546="nulová",J2546,0)</f>
        <v>0</v>
      </c>
      <c r="BJ2546" s="17" t="s">
        <v>77</v>
      </c>
      <c r="BK2546" s="137">
        <f>ROUND(I2546*H2546,2)</f>
        <v>0</v>
      </c>
      <c r="BL2546" s="17" t="s">
        <v>209</v>
      </c>
      <c r="BM2546" s="136" t="s">
        <v>3861</v>
      </c>
    </row>
    <row r="2547" spans="2:65" s="1" customFormat="1" ht="29.25" x14ac:dyDescent="0.2">
      <c r="B2547" s="32"/>
      <c r="D2547" s="138" t="s">
        <v>214</v>
      </c>
      <c r="F2547" s="139" t="s">
        <v>3862</v>
      </c>
      <c r="I2547" s="140"/>
      <c r="L2547" s="32"/>
      <c r="M2547" s="141"/>
      <c r="T2547" s="53"/>
      <c r="AT2547" s="17" t="s">
        <v>214</v>
      </c>
      <c r="AU2547" s="17" t="s">
        <v>79</v>
      </c>
    </row>
    <row r="2548" spans="2:65" s="13" customFormat="1" ht="11.25" x14ac:dyDescent="0.2">
      <c r="B2548" s="159"/>
      <c r="D2548" s="138" t="s">
        <v>330</v>
      </c>
      <c r="E2548" s="160" t="s">
        <v>19</v>
      </c>
      <c r="F2548" s="161" t="s">
        <v>3812</v>
      </c>
      <c r="H2548" s="162">
        <v>1</v>
      </c>
      <c r="I2548" s="163"/>
      <c r="L2548" s="159"/>
      <c r="M2548" s="164"/>
      <c r="T2548" s="165"/>
      <c r="AT2548" s="160" t="s">
        <v>330</v>
      </c>
      <c r="AU2548" s="160" t="s">
        <v>79</v>
      </c>
      <c r="AV2548" s="13" t="s">
        <v>79</v>
      </c>
      <c r="AW2548" s="13" t="s">
        <v>31</v>
      </c>
      <c r="AX2548" s="13" t="s">
        <v>69</v>
      </c>
      <c r="AY2548" s="160" t="s">
        <v>181</v>
      </c>
    </row>
    <row r="2549" spans="2:65" s="14" customFormat="1" ht="11.25" x14ac:dyDescent="0.2">
      <c r="B2549" s="166"/>
      <c r="D2549" s="138" t="s">
        <v>330</v>
      </c>
      <c r="E2549" s="167" t="s">
        <v>19</v>
      </c>
      <c r="F2549" s="168" t="s">
        <v>333</v>
      </c>
      <c r="H2549" s="169">
        <v>1</v>
      </c>
      <c r="I2549" s="170"/>
      <c r="L2549" s="166"/>
      <c r="M2549" s="171"/>
      <c r="T2549" s="172"/>
      <c r="AT2549" s="167" t="s">
        <v>330</v>
      </c>
      <c r="AU2549" s="167" t="s">
        <v>79</v>
      </c>
      <c r="AV2549" s="14" t="s">
        <v>187</v>
      </c>
      <c r="AW2549" s="14" t="s">
        <v>31</v>
      </c>
      <c r="AX2549" s="14" t="s">
        <v>77</v>
      </c>
      <c r="AY2549" s="167" t="s">
        <v>181</v>
      </c>
    </row>
    <row r="2550" spans="2:65" s="1" customFormat="1" ht="24.2" customHeight="1" x14ac:dyDescent="0.2">
      <c r="B2550" s="32"/>
      <c r="C2550" s="125" t="s">
        <v>3863</v>
      </c>
      <c r="D2550" s="125" t="s">
        <v>182</v>
      </c>
      <c r="E2550" s="126" t="s">
        <v>3864</v>
      </c>
      <c r="F2550" s="127" t="s">
        <v>3865</v>
      </c>
      <c r="G2550" s="128" t="s">
        <v>519</v>
      </c>
      <c r="H2550" s="129">
        <v>1</v>
      </c>
      <c r="I2550" s="130"/>
      <c r="J2550" s="131">
        <f>ROUND(I2550*H2550,2)</f>
        <v>0</v>
      </c>
      <c r="K2550" s="127" t="s">
        <v>186</v>
      </c>
      <c r="L2550" s="32"/>
      <c r="M2550" s="132" t="s">
        <v>19</v>
      </c>
      <c r="N2550" s="133" t="s">
        <v>40</v>
      </c>
      <c r="P2550" s="134">
        <f>O2550*H2550</f>
        <v>0</v>
      </c>
      <c r="Q2550" s="134">
        <v>0</v>
      </c>
      <c r="R2550" s="134">
        <f>Q2550*H2550</f>
        <v>0</v>
      </c>
      <c r="S2550" s="134">
        <v>0</v>
      </c>
      <c r="T2550" s="135">
        <f>S2550*H2550</f>
        <v>0</v>
      </c>
      <c r="AR2550" s="136" t="s">
        <v>209</v>
      </c>
      <c r="AT2550" s="136" t="s">
        <v>182</v>
      </c>
      <c r="AU2550" s="136" t="s">
        <v>79</v>
      </c>
      <c r="AY2550" s="17" t="s">
        <v>181</v>
      </c>
      <c r="BE2550" s="137">
        <f>IF(N2550="základní",J2550,0)</f>
        <v>0</v>
      </c>
      <c r="BF2550" s="137">
        <f>IF(N2550="snížená",J2550,0)</f>
        <v>0</v>
      </c>
      <c r="BG2550" s="137">
        <f>IF(N2550="zákl. přenesená",J2550,0)</f>
        <v>0</v>
      </c>
      <c r="BH2550" s="137">
        <f>IF(N2550="sníž. přenesená",J2550,0)</f>
        <v>0</v>
      </c>
      <c r="BI2550" s="137">
        <f>IF(N2550="nulová",J2550,0)</f>
        <v>0</v>
      </c>
      <c r="BJ2550" s="17" t="s">
        <v>77</v>
      </c>
      <c r="BK2550" s="137">
        <f>ROUND(I2550*H2550,2)</f>
        <v>0</v>
      </c>
      <c r="BL2550" s="17" t="s">
        <v>209</v>
      </c>
      <c r="BM2550" s="136" t="s">
        <v>3866</v>
      </c>
    </row>
    <row r="2551" spans="2:65" s="1" customFormat="1" ht="29.25" x14ac:dyDescent="0.2">
      <c r="B2551" s="32"/>
      <c r="D2551" s="138" t="s">
        <v>214</v>
      </c>
      <c r="F2551" s="139" t="s">
        <v>3867</v>
      </c>
      <c r="I2551" s="140"/>
      <c r="L2551" s="32"/>
      <c r="M2551" s="141"/>
      <c r="T2551" s="53"/>
      <c r="AT2551" s="17" t="s">
        <v>214</v>
      </c>
      <c r="AU2551" s="17" t="s">
        <v>79</v>
      </c>
    </row>
    <row r="2552" spans="2:65" s="13" customFormat="1" ht="11.25" x14ac:dyDescent="0.2">
      <c r="B2552" s="159"/>
      <c r="D2552" s="138" t="s">
        <v>330</v>
      </c>
      <c r="E2552" s="160" t="s">
        <v>19</v>
      </c>
      <c r="F2552" s="161" t="s">
        <v>3812</v>
      </c>
      <c r="H2552" s="162">
        <v>1</v>
      </c>
      <c r="I2552" s="163"/>
      <c r="L2552" s="159"/>
      <c r="M2552" s="164"/>
      <c r="T2552" s="165"/>
      <c r="AT2552" s="160" t="s">
        <v>330</v>
      </c>
      <c r="AU2552" s="160" t="s">
        <v>79</v>
      </c>
      <c r="AV2552" s="13" t="s">
        <v>79</v>
      </c>
      <c r="AW2552" s="13" t="s">
        <v>31</v>
      </c>
      <c r="AX2552" s="13" t="s">
        <v>69</v>
      </c>
      <c r="AY2552" s="160" t="s">
        <v>181</v>
      </c>
    </row>
    <row r="2553" spans="2:65" s="14" customFormat="1" ht="11.25" x14ac:dyDescent="0.2">
      <c r="B2553" s="166"/>
      <c r="D2553" s="138" t="s">
        <v>330</v>
      </c>
      <c r="E2553" s="167" t="s">
        <v>19</v>
      </c>
      <c r="F2553" s="168" t="s">
        <v>333</v>
      </c>
      <c r="H2553" s="169">
        <v>1</v>
      </c>
      <c r="I2553" s="170"/>
      <c r="L2553" s="166"/>
      <c r="M2553" s="171"/>
      <c r="T2553" s="172"/>
      <c r="AT2553" s="167" t="s">
        <v>330</v>
      </c>
      <c r="AU2553" s="167" t="s">
        <v>79</v>
      </c>
      <c r="AV2553" s="14" t="s">
        <v>187</v>
      </c>
      <c r="AW2553" s="14" t="s">
        <v>31</v>
      </c>
      <c r="AX2553" s="14" t="s">
        <v>77</v>
      </c>
      <c r="AY2553" s="167" t="s">
        <v>181</v>
      </c>
    </row>
    <row r="2554" spans="2:65" s="1" customFormat="1" ht="24.2" customHeight="1" x14ac:dyDescent="0.2">
      <c r="B2554" s="32"/>
      <c r="C2554" s="125" t="s">
        <v>2897</v>
      </c>
      <c r="D2554" s="125" t="s">
        <v>182</v>
      </c>
      <c r="E2554" s="126" t="s">
        <v>3868</v>
      </c>
      <c r="F2554" s="127" t="s">
        <v>3869</v>
      </c>
      <c r="G2554" s="128" t="s">
        <v>519</v>
      </c>
      <c r="H2554" s="129">
        <v>1</v>
      </c>
      <c r="I2554" s="130"/>
      <c r="J2554" s="131">
        <f>ROUND(I2554*H2554,2)</f>
        <v>0</v>
      </c>
      <c r="K2554" s="127" t="s">
        <v>186</v>
      </c>
      <c r="L2554" s="32"/>
      <c r="M2554" s="132" t="s">
        <v>19</v>
      </c>
      <c r="N2554" s="133" t="s">
        <v>40</v>
      </c>
      <c r="P2554" s="134">
        <f>O2554*H2554</f>
        <v>0</v>
      </c>
      <c r="Q2554" s="134">
        <v>0</v>
      </c>
      <c r="R2554" s="134">
        <f>Q2554*H2554</f>
        <v>0</v>
      </c>
      <c r="S2554" s="134">
        <v>0</v>
      </c>
      <c r="T2554" s="135">
        <f>S2554*H2554</f>
        <v>0</v>
      </c>
      <c r="AR2554" s="136" t="s">
        <v>209</v>
      </c>
      <c r="AT2554" s="136" t="s">
        <v>182</v>
      </c>
      <c r="AU2554" s="136" t="s">
        <v>79</v>
      </c>
      <c r="AY2554" s="17" t="s">
        <v>181</v>
      </c>
      <c r="BE2554" s="137">
        <f>IF(N2554="základní",J2554,0)</f>
        <v>0</v>
      </c>
      <c r="BF2554" s="137">
        <f>IF(N2554="snížená",J2554,0)</f>
        <v>0</v>
      </c>
      <c r="BG2554" s="137">
        <f>IF(N2554="zákl. přenesená",J2554,0)</f>
        <v>0</v>
      </c>
      <c r="BH2554" s="137">
        <f>IF(N2554="sníž. přenesená",J2554,0)</f>
        <v>0</v>
      </c>
      <c r="BI2554" s="137">
        <f>IF(N2554="nulová",J2554,0)</f>
        <v>0</v>
      </c>
      <c r="BJ2554" s="17" t="s">
        <v>77</v>
      </c>
      <c r="BK2554" s="137">
        <f>ROUND(I2554*H2554,2)</f>
        <v>0</v>
      </c>
      <c r="BL2554" s="17" t="s">
        <v>209</v>
      </c>
      <c r="BM2554" s="136" t="s">
        <v>3870</v>
      </c>
    </row>
    <row r="2555" spans="2:65" s="1" customFormat="1" ht="29.25" x14ac:dyDescent="0.2">
      <c r="B2555" s="32"/>
      <c r="D2555" s="138" t="s">
        <v>214</v>
      </c>
      <c r="F2555" s="139" t="s">
        <v>3842</v>
      </c>
      <c r="I2555" s="140"/>
      <c r="L2555" s="32"/>
      <c r="M2555" s="141"/>
      <c r="T2555" s="53"/>
      <c r="AT2555" s="17" t="s">
        <v>214</v>
      </c>
      <c r="AU2555" s="17" t="s">
        <v>79</v>
      </c>
    </row>
    <row r="2556" spans="2:65" s="13" customFormat="1" ht="11.25" x14ac:dyDescent="0.2">
      <c r="B2556" s="159"/>
      <c r="D2556" s="138" t="s">
        <v>330</v>
      </c>
      <c r="E2556" s="160" t="s">
        <v>19</v>
      </c>
      <c r="F2556" s="161" t="s">
        <v>3812</v>
      </c>
      <c r="H2556" s="162">
        <v>1</v>
      </c>
      <c r="I2556" s="163"/>
      <c r="L2556" s="159"/>
      <c r="M2556" s="164"/>
      <c r="T2556" s="165"/>
      <c r="AT2556" s="160" t="s">
        <v>330</v>
      </c>
      <c r="AU2556" s="160" t="s">
        <v>79</v>
      </c>
      <c r="AV2556" s="13" t="s">
        <v>79</v>
      </c>
      <c r="AW2556" s="13" t="s">
        <v>31</v>
      </c>
      <c r="AX2556" s="13" t="s">
        <v>69</v>
      </c>
      <c r="AY2556" s="160" t="s">
        <v>181</v>
      </c>
    </row>
    <row r="2557" spans="2:65" s="14" customFormat="1" ht="11.25" x14ac:dyDescent="0.2">
      <c r="B2557" s="166"/>
      <c r="D2557" s="138" t="s">
        <v>330</v>
      </c>
      <c r="E2557" s="167" t="s">
        <v>19</v>
      </c>
      <c r="F2557" s="168" t="s">
        <v>333</v>
      </c>
      <c r="H2557" s="169">
        <v>1</v>
      </c>
      <c r="I2557" s="170"/>
      <c r="L2557" s="166"/>
      <c r="M2557" s="171"/>
      <c r="T2557" s="172"/>
      <c r="AT2557" s="167" t="s">
        <v>330</v>
      </c>
      <c r="AU2557" s="167" t="s">
        <v>79</v>
      </c>
      <c r="AV2557" s="14" t="s">
        <v>187</v>
      </c>
      <c r="AW2557" s="14" t="s">
        <v>31</v>
      </c>
      <c r="AX2557" s="14" t="s">
        <v>77</v>
      </c>
      <c r="AY2557" s="167" t="s">
        <v>181</v>
      </c>
    </row>
    <row r="2558" spans="2:65" s="1" customFormat="1" ht="24.2" customHeight="1" x14ac:dyDescent="0.2">
      <c r="B2558" s="32"/>
      <c r="C2558" s="125" t="s">
        <v>3871</v>
      </c>
      <c r="D2558" s="125" t="s">
        <v>182</v>
      </c>
      <c r="E2558" s="126" t="s">
        <v>3872</v>
      </c>
      <c r="F2558" s="127" t="s">
        <v>3873</v>
      </c>
      <c r="G2558" s="128" t="s">
        <v>519</v>
      </c>
      <c r="H2558" s="129">
        <v>1</v>
      </c>
      <c r="I2558" s="130"/>
      <c r="J2558" s="131">
        <f>ROUND(I2558*H2558,2)</f>
        <v>0</v>
      </c>
      <c r="K2558" s="127" t="s">
        <v>186</v>
      </c>
      <c r="L2558" s="32"/>
      <c r="M2558" s="132" t="s">
        <v>19</v>
      </c>
      <c r="N2558" s="133" t="s">
        <v>40</v>
      </c>
      <c r="P2558" s="134">
        <f>O2558*H2558</f>
        <v>0</v>
      </c>
      <c r="Q2558" s="134">
        <v>0</v>
      </c>
      <c r="R2558" s="134">
        <f>Q2558*H2558</f>
        <v>0</v>
      </c>
      <c r="S2558" s="134">
        <v>0</v>
      </c>
      <c r="T2558" s="135">
        <f>S2558*H2558</f>
        <v>0</v>
      </c>
      <c r="AR2558" s="136" t="s">
        <v>209</v>
      </c>
      <c r="AT2558" s="136" t="s">
        <v>182</v>
      </c>
      <c r="AU2558" s="136" t="s">
        <v>79</v>
      </c>
      <c r="AY2558" s="17" t="s">
        <v>181</v>
      </c>
      <c r="BE2558" s="137">
        <f>IF(N2558="základní",J2558,0)</f>
        <v>0</v>
      </c>
      <c r="BF2558" s="137">
        <f>IF(N2558="snížená",J2558,0)</f>
        <v>0</v>
      </c>
      <c r="BG2558" s="137">
        <f>IF(N2558="zákl. přenesená",J2558,0)</f>
        <v>0</v>
      </c>
      <c r="BH2558" s="137">
        <f>IF(N2558="sníž. přenesená",J2558,0)</f>
        <v>0</v>
      </c>
      <c r="BI2558" s="137">
        <f>IF(N2558="nulová",J2558,0)</f>
        <v>0</v>
      </c>
      <c r="BJ2558" s="17" t="s">
        <v>77</v>
      </c>
      <c r="BK2558" s="137">
        <f>ROUND(I2558*H2558,2)</f>
        <v>0</v>
      </c>
      <c r="BL2558" s="17" t="s">
        <v>209</v>
      </c>
      <c r="BM2558" s="136" t="s">
        <v>3874</v>
      </c>
    </row>
    <row r="2559" spans="2:65" s="1" customFormat="1" ht="29.25" x14ac:dyDescent="0.2">
      <c r="B2559" s="32"/>
      <c r="D2559" s="138" t="s">
        <v>214</v>
      </c>
      <c r="F2559" s="139" t="s">
        <v>3825</v>
      </c>
      <c r="I2559" s="140"/>
      <c r="L2559" s="32"/>
      <c r="M2559" s="141"/>
      <c r="T2559" s="53"/>
      <c r="AT2559" s="17" t="s">
        <v>214</v>
      </c>
      <c r="AU2559" s="17" t="s">
        <v>79</v>
      </c>
    </row>
    <row r="2560" spans="2:65" s="13" customFormat="1" ht="11.25" x14ac:dyDescent="0.2">
      <c r="B2560" s="159"/>
      <c r="D2560" s="138" t="s">
        <v>330</v>
      </c>
      <c r="E2560" s="160" t="s">
        <v>19</v>
      </c>
      <c r="F2560" s="161" t="s">
        <v>3812</v>
      </c>
      <c r="H2560" s="162">
        <v>1</v>
      </c>
      <c r="I2560" s="163"/>
      <c r="L2560" s="159"/>
      <c r="M2560" s="164"/>
      <c r="T2560" s="165"/>
      <c r="AT2560" s="160" t="s">
        <v>330</v>
      </c>
      <c r="AU2560" s="160" t="s">
        <v>79</v>
      </c>
      <c r="AV2560" s="13" t="s">
        <v>79</v>
      </c>
      <c r="AW2560" s="13" t="s">
        <v>31</v>
      </c>
      <c r="AX2560" s="13" t="s">
        <v>69</v>
      </c>
      <c r="AY2560" s="160" t="s">
        <v>181</v>
      </c>
    </row>
    <row r="2561" spans="2:65" s="14" customFormat="1" ht="11.25" x14ac:dyDescent="0.2">
      <c r="B2561" s="166"/>
      <c r="D2561" s="138" t="s">
        <v>330</v>
      </c>
      <c r="E2561" s="167" t="s">
        <v>19</v>
      </c>
      <c r="F2561" s="168" t="s">
        <v>333</v>
      </c>
      <c r="H2561" s="169">
        <v>1</v>
      </c>
      <c r="I2561" s="170"/>
      <c r="L2561" s="166"/>
      <c r="M2561" s="171"/>
      <c r="T2561" s="172"/>
      <c r="AT2561" s="167" t="s">
        <v>330</v>
      </c>
      <c r="AU2561" s="167" t="s">
        <v>79</v>
      </c>
      <c r="AV2561" s="14" t="s">
        <v>187</v>
      </c>
      <c r="AW2561" s="14" t="s">
        <v>31</v>
      </c>
      <c r="AX2561" s="14" t="s">
        <v>77</v>
      </c>
      <c r="AY2561" s="167" t="s">
        <v>181</v>
      </c>
    </row>
    <row r="2562" spans="2:65" s="1" customFormat="1" ht="24.2" customHeight="1" x14ac:dyDescent="0.2">
      <c r="B2562" s="32"/>
      <c r="C2562" s="125" t="s">
        <v>2902</v>
      </c>
      <c r="D2562" s="125" t="s">
        <v>182</v>
      </c>
      <c r="E2562" s="126" t="s">
        <v>3875</v>
      </c>
      <c r="F2562" s="127" t="s">
        <v>3876</v>
      </c>
      <c r="G2562" s="128" t="s">
        <v>519</v>
      </c>
      <c r="H2562" s="129">
        <v>1</v>
      </c>
      <c r="I2562" s="130"/>
      <c r="J2562" s="131">
        <f>ROUND(I2562*H2562,2)</f>
        <v>0</v>
      </c>
      <c r="K2562" s="127" t="s">
        <v>186</v>
      </c>
      <c r="L2562" s="32"/>
      <c r="M2562" s="132" t="s">
        <v>19</v>
      </c>
      <c r="N2562" s="133" t="s">
        <v>40</v>
      </c>
      <c r="P2562" s="134">
        <f>O2562*H2562</f>
        <v>0</v>
      </c>
      <c r="Q2562" s="134">
        <v>0</v>
      </c>
      <c r="R2562" s="134">
        <f>Q2562*H2562</f>
        <v>0</v>
      </c>
      <c r="S2562" s="134">
        <v>0</v>
      </c>
      <c r="T2562" s="135">
        <f>S2562*H2562</f>
        <v>0</v>
      </c>
      <c r="AR2562" s="136" t="s">
        <v>209</v>
      </c>
      <c r="AT2562" s="136" t="s">
        <v>182</v>
      </c>
      <c r="AU2562" s="136" t="s">
        <v>79</v>
      </c>
      <c r="AY2562" s="17" t="s">
        <v>181</v>
      </c>
      <c r="BE2562" s="137">
        <f>IF(N2562="základní",J2562,0)</f>
        <v>0</v>
      </c>
      <c r="BF2562" s="137">
        <f>IF(N2562="snížená",J2562,0)</f>
        <v>0</v>
      </c>
      <c r="BG2562" s="137">
        <f>IF(N2562="zákl. přenesená",J2562,0)</f>
        <v>0</v>
      </c>
      <c r="BH2562" s="137">
        <f>IF(N2562="sníž. přenesená",J2562,0)</f>
        <v>0</v>
      </c>
      <c r="BI2562" s="137">
        <f>IF(N2562="nulová",J2562,0)</f>
        <v>0</v>
      </c>
      <c r="BJ2562" s="17" t="s">
        <v>77</v>
      </c>
      <c r="BK2562" s="137">
        <f>ROUND(I2562*H2562,2)</f>
        <v>0</v>
      </c>
      <c r="BL2562" s="17" t="s">
        <v>209</v>
      </c>
      <c r="BM2562" s="136" t="s">
        <v>3877</v>
      </c>
    </row>
    <row r="2563" spans="2:65" s="1" customFormat="1" ht="29.25" x14ac:dyDescent="0.2">
      <c r="B2563" s="32"/>
      <c r="D2563" s="138" t="s">
        <v>214</v>
      </c>
      <c r="F2563" s="139" t="s">
        <v>3862</v>
      </c>
      <c r="I2563" s="140"/>
      <c r="L2563" s="32"/>
      <c r="M2563" s="141"/>
      <c r="T2563" s="53"/>
      <c r="AT2563" s="17" t="s">
        <v>214</v>
      </c>
      <c r="AU2563" s="17" t="s">
        <v>79</v>
      </c>
    </row>
    <row r="2564" spans="2:65" s="13" customFormat="1" ht="11.25" x14ac:dyDescent="0.2">
      <c r="B2564" s="159"/>
      <c r="D2564" s="138" t="s">
        <v>330</v>
      </c>
      <c r="E2564" s="160" t="s">
        <v>19</v>
      </c>
      <c r="F2564" s="161" t="s">
        <v>3812</v>
      </c>
      <c r="H2564" s="162">
        <v>1</v>
      </c>
      <c r="I2564" s="163"/>
      <c r="L2564" s="159"/>
      <c r="M2564" s="164"/>
      <c r="T2564" s="165"/>
      <c r="AT2564" s="160" t="s">
        <v>330</v>
      </c>
      <c r="AU2564" s="160" t="s">
        <v>79</v>
      </c>
      <c r="AV2564" s="13" t="s">
        <v>79</v>
      </c>
      <c r="AW2564" s="13" t="s">
        <v>31</v>
      </c>
      <c r="AX2564" s="13" t="s">
        <v>69</v>
      </c>
      <c r="AY2564" s="160" t="s">
        <v>181</v>
      </c>
    </row>
    <row r="2565" spans="2:65" s="14" customFormat="1" ht="11.25" x14ac:dyDescent="0.2">
      <c r="B2565" s="166"/>
      <c r="D2565" s="138" t="s">
        <v>330</v>
      </c>
      <c r="E2565" s="167" t="s">
        <v>19</v>
      </c>
      <c r="F2565" s="168" t="s">
        <v>333</v>
      </c>
      <c r="H2565" s="169">
        <v>1</v>
      </c>
      <c r="I2565" s="170"/>
      <c r="L2565" s="166"/>
      <c r="M2565" s="171"/>
      <c r="T2565" s="172"/>
      <c r="AT2565" s="167" t="s">
        <v>330</v>
      </c>
      <c r="AU2565" s="167" t="s">
        <v>79</v>
      </c>
      <c r="AV2565" s="14" t="s">
        <v>187</v>
      </c>
      <c r="AW2565" s="14" t="s">
        <v>31</v>
      </c>
      <c r="AX2565" s="14" t="s">
        <v>77</v>
      </c>
      <c r="AY2565" s="167" t="s">
        <v>181</v>
      </c>
    </row>
    <row r="2566" spans="2:65" s="1" customFormat="1" ht="24.2" customHeight="1" x14ac:dyDescent="0.2">
      <c r="B2566" s="32"/>
      <c r="C2566" s="125" t="s">
        <v>3878</v>
      </c>
      <c r="D2566" s="125" t="s">
        <v>182</v>
      </c>
      <c r="E2566" s="126" t="s">
        <v>3879</v>
      </c>
      <c r="F2566" s="127" t="s">
        <v>3880</v>
      </c>
      <c r="G2566" s="128" t="s">
        <v>519</v>
      </c>
      <c r="H2566" s="129">
        <v>1</v>
      </c>
      <c r="I2566" s="130"/>
      <c r="J2566" s="131">
        <f>ROUND(I2566*H2566,2)</f>
        <v>0</v>
      </c>
      <c r="K2566" s="127" t="s">
        <v>186</v>
      </c>
      <c r="L2566" s="32"/>
      <c r="M2566" s="132" t="s">
        <v>19</v>
      </c>
      <c r="N2566" s="133" t="s">
        <v>40</v>
      </c>
      <c r="P2566" s="134">
        <f>O2566*H2566</f>
        <v>0</v>
      </c>
      <c r="Q2566" s="134">
        <v>0</v>
      </c>
      <c r="R2566" s="134">
        <f>Q2566*H2566</f>
        <v>0</v>
      </c>
      <c r="S2566" s="134">
        <v>0</v>
      </c>
      <c r="T2566" s="135">
        <f>S2566*H2566</f>
        <v>0</v>
      </c>
      <c r="AR2566" s="136" t="s">
        <v>209</v>
      </c>
      <c r="AT2566" s="136" t="s">
        <v>182</v>
      </c>
      <c r="AU2566" s="136" t="s">
        <v>79</v>
      </c>
      <c r="AY2566" s="17" t="s">
        <v>181</v>
      </c>
      <c r="BE2566" s="137">
        <f>IF(N2566="základní",J2566,0)</f>
        <v>0</v>
      </c>
      <c r="BF2566" s="137">
        <f>IF(N2566="snížená",J2566,0)</f>
        <v>0</v>
      </c>
      <c r="BG2566" s="137">
        <f>IF(N2566="zákl. přenesená",J2566,0)</f>
        <v>0</v>
      </c>
      <c r="BH2566" s="137">
        <f>IF(N2566="sníž. přenesená",J2566,0)</f>
        <v>0</v>
      </c>
      <c r="BI2566" s="137">
        <f>IF(N2566="nulová",J2566,0)</f>
        <v>0</v>
      </c>
      <c r="BJ2566" s="17" t="s">
        <v>77</v>
      </c>
      <c r="BK2566" s="137">
        <f>ROUND(I2566*H2566,2)</f>
        <v>0</v>
      </c>
      <c r="BL2566" s="17" t="s">
        <v>209</v>
      </c>
      <c r="BM2566" s="136" t="s">
        <v>3881</v>
      </c>
    </row>
    <row r="2567" spans="2:65" s="1" customFormat="1" ht="39" x14ac:dyDescent="0.2">
      <c r="B2567" s="32"/>
      <c r="D2567" s="138" t="s">
        <v>214</v>
      </c>
      <c r="F2567" s="139" t="s">
        <v>3882</v>
      </c>
      <c r="I2567" s="140"/>
      <c r="L2567" s="32"/>
      <c r="M2567" s="141"/>
      <c r="T2567" s="53"/>
      <c r="AT2567" s="17" t="s">
        <v>214</v>
      </c>
      <c r="AU2567" s="17" t="s">
        <v>79</v>
      </c>
    </row>
    <row r="2568" spans="2:65" s="13" customFormat="1" ht="11.25" x14ac:dyDescent="0.2">
      <c r="B2568" s="159"/>
      <c r="D2568" s="138" t="s">
        <v>330</v>
      </c>
      <c r="E2568" s="160" t="s">
        <v>19</v>
      </c>
      <c r="F2568" s="161" t="s">
        <v>3812</v>
      </c>
      <c r="H2568" s="162">
        <v>1</v>
      </c>
      <c r="I2568" s="163"/>
      <c r="L2568" s="159"/>
      <c r="M2568" s="164"/>
      <c r="T2568" s="165"/>
      <c r="AT2568" s="160" t="s">
        <v>330</v>
      </c>
      <c r="AU2568" s="160" t="s">
        <v>79</v>
      </c>
      <c r="AV2568" s="13" t="s">
        <v>79</v>
      </c>
      <c r="AW2568" s="13" t="s">
        <v>31</v>
      </c>
      <c r="AX2568" s="13" t="s">
        <v>69</v>
      </c>
      <c r="AY2568" s="160" t="s">
        <v>181</v>
      </c>
    </row>
    <row r="2569" spans="2:65" s="14" customFormat="1" ht="11.25" x14ac:dyDescent="0.2">
      <c r="B2569" s="166"/>
      <c r="D2569" s="138" t="s">
        <v>330</v>
      </c>
      <c r="E2569" s="167" t="s">
        <v>19</v>
      </c>
      <c r="F2569" s="168" t="s">
        <v>333</v>
      </c>
      <c r="H2569" s="169">
        <v>1</v>
      </c>
      <c r="I2569" s="170"/>
      <c r="L2569" s="166"/>
      <c r="M2569" s="171"/>
      <c r="T2569" s="172"/>
      <c r="AT2569" s="167" t="s">
        <v>330</v>
      </c>
      <c r="AU2569" s="167" t="s">
        <v>79</v>
      </c>
      <c r="AV2569" s="14" t="s">
        <v>187</v>
      </c>
      <c r="AW2569" s="14" t="s">
        <v>31</v>
      </c>
      <c r="AX2569" s="14" t="s">
        <v>77</v>
      </c>
      <c r="AY2569" s="167" t="s">
        <v>181</v>
      </c>
    </row>
    <row r="2570" spans="2:65" s="1" customFormat="1" ht="24.2" customHeight="1" x14ac:dyDescent="0.2">
      <c r="B2570" s="32"/>
      <c r="C2570" s="125" t="s">
        <v>2903</v>
      </c>
      <c r="D2570" s="125" t="s">
        <v>182</v>
      </c>
      <c r="E2570" s="126" t="s">
        <v>3883</v>
      </c>
      <c r="F2570" s="127" t="s">
        <v>3884</v>
      </c>
      <c r="G2570" s="128" t="s">
        <v>519</v>
      </c>
      <c r="H2570" s="129">
        <v>1</v>
      </c>
      <c r="I2570" s="130"/>
      <c r="J2570" s="131">
        <f>ROUND(I2570*H2570,2)</f>
        <v>0</v>
      </c>
      <c r="K2570" s="127" t="s">
        <v>186</v>
      </c>
      <c r="L2570" s="32"/>
      <c r="M2570" s="132" t="s">
        <v>19</v>
      </c>
      <c r="N2570" s="133" t="s">
        <v>40</v>
      </c>
      <c r="P2570" s="134">
        <f>O2570*H2570</f>
        <v>0</v>
      </c>
      <c r="Q2570" s="134">
        <v>0</v>
      </c>
      <c r="R2570" s="134">
        <f>Q2570*H2570</f>
        <v>0</v>
      </c>
      <c r="S2570" s="134">
        <v>0</v>
      </c>
      <c r="T2570" s="135">
        <f>S2570*H2570</f>
        <v>0</v>
      </c>
      <c r="AR2570" s="136" t="s">
        <v>209</v>
      </c>
      <c r="AT2570" s="136" t="s">
        <v>182</v>
      </c>
      <c r="AU2570" s="136" t="s">
        <v>79</v>
      </c>
      <c r="AY2570" s="17" t="s">
        <v>181</v>
      </c>
      <c r="BE2570" s="137">
        <f>IF(N2570="základní",J2570,0)</f>
        <v>0</v>
      </c>
      <c r="BF2570" s="137">
        <f>IF(N2570="snížená",J2570,0)</f>
        <v>0</v>
      </c>
      <c r="BG2570" s="137">
        <f>IF(N2570="zákl. přenesená",J2570,0)</f>
        <v>0</v>
      </c>
      <c r="BH2570" s="137">
        <f>IF(N2570="sníž. přenesená",J2570,0)</f>
        <v>0</v>
      </c>
      <c r="BI2570" s="137">
        <f>IF(N2570="nulová",J2570,0)</f>
        <v>0</v>
      </c>
      <c r="BJ2570" s="17" t="s">
        <v>77</v>
      </c>
      <c r="BK2570" s="137">
        <f>ROUND(I2570*H2570,2)</f>
        <v>0</v>
      </c>
      <c r="BL2570" s="17" t="s">
        <v>209</v>
      </c>
      <c r="BM2570" s="136" t="s">
        <v>3885</v>
      </c>
    </row>
    <row r="2571" spans="2:65" s="1" customFormat="1" ht="39" x14ac:dyDescent="0.2">
      <c r="B2571" s="32"/>
      <c r="D2571" s="138" t="s">
        <v>214</v>
      </c>
      <c r="F2571" s="139" t="s">
        <v>3886</v>
      </c>
      <c r="I2571" s="140"/>
      <c r="L2571" s="32"/>
      <c r="M2571" s="141"/>
      <c r="T2571" s="53"/>
      <c r="AT2571" s="17" t="s">
        <v>214</v>
      </c>
      <c r="AU2571" s="17" t="s">
        <v>79</v>
      </c>
    </row>
    <row r="2572" spans="2:65" s="13" customFormat="1" ht="11.25" x14ac:dyDescent="0.2">
      <c r="B2572" s="159"/>
      <c r="D2572" s="138" t="s">
        <v>330</v>
      </c>
      <c r="E2572" s="160" t="s">
        <v>19</v>
      </c>
      <c r="F2572" s="161" t="s">
        <v>3812</v>
      </c>
      <c r="H2572" s="162">
        <v>1</v>
      </c>
      <c r="I2572" s="163"/>
      <c r="L2572" s="159"/>
      <c r="M2572" s="164"/>
      <c r="T2572" s="165"/>
      <c r="AT2572" s="160" t="s">
        <v>330</v>
      </c>
      <c r="AU2572" s="160" t="s">
        <v>79</v>
      </c>
      <c r="AV2572" s="13" t="s">
        <v>79</v>
      </c>
      <c r="AW2572" s="13" t="s">
        <v>31</v>
      </c>
      <c r="AX2572" s="13" t="s">
        <v>69</v>
      </c>
      <c r="AY2572" s="160" t="s">
        <v>181</v>
      </c>
    </row>
    <row r="2573" spans="2:65" s="14" customFormat="1" ht="11.25" x14ac:dyDescent="0.2">
      <c r="B2573" s="166"/>
      <c r="D2573" s="138" t="s">
        <v>330</v>
      </c>
      <c r="E2573" s="167" t="s">
        <v>19</v>
      </c>
      <c r="F2573" s="168" t="s">
        <v>333</v>
      </c>
      <c r="H2573" s="169">
        <v>1</v>
      </c>
      <c r="I2573" s="170"/>
      <c r="L2573" s="166"/>
      <c r="M2573" s="171"/>
      <c r="T2573" s="172"/>
      <c r="AT2573" s="167" t="s">
        <v>330</v>
      </c>
      <c r="AU2573" s="167" t="s">
        <v>79</v>
      </c>
      <c r="AV2573" s="14" t="s">
        <v>187</v>
      </c>
      <c r="AW2573" s="14" t="s">
        <v>31</v>
      </c>
      <c r="AX2573" s="14" t="s">
        <v>77</v>
      </c>
      <c r="AY2573" s="167" t="s">
        <v>181</v>
      </c>
    </row>
    <row r="2574" spans="2:65" s="1" customFormat="1" ht="24.2" customHeight="1" x14ac:dyDescent="0.2">
      <c r="B2574" s="32"/>
      <c r="C2574" s="125" t="s">
        <v>3887</v>
      </c>
      <c r="D2574" s="125" t="s">
        <v>182</v>
      </c>
      <c r="E2574" s="126" t="s">
        <v>3888</v>
      </c>
      <c r="F2574" s="127" t="s">
        <v>3889</v>
      </c>
      <c r="G2574" s="128" t="s">
        <v>519</v>
      </c>
      <c r="H2574" s="129">
        <v>1</v>
      </c>
      <c r="I2574" s="130"/>
      <c r="J2574" s="131">
        <f>ROUND(I2574*H2574,2)</f>
        <v>0</v>
      </c>
      <c r="K2574" s="127" t="s">
        <v>186</v>
      </c>
      <c r="L2574" s="32"/>
      <c r="M2574" s="132" t="s">
        <v>19</v>
      </c>
      <c r="N2574" s="133" t="s">
        <v>40</v>
      </c>
      <c r="P2574" s="134">
        <f>O2574*H2574</f>
        <v>0</v>
      </c>
      <c r="Q2574" s="134">
        <v>0</v>
      </c>
      <c r="R2574" s="134">
        <f>Q2574*H2574</f>
        <v>0</v>
      </c>
      <c r="S2574" s="134">
        <v>0</v>
      </c>
      <c r="T2574" s="135">
        <f>S2574*H2574</f>
        <v>0</v>
      </c>
      <c r="AR2574" s="136" t="s">
        <v>209</v>
      </c>
      <c r="AT2574" s="136" t="s">
        <v>182</v>
      </c>
      <c r="AU2574" s="136" t="s">
        <v>79</v>
      </c>
      <c r="AY2574" s="17" t="s">
        <v>181</v>
      </c>
      <c r="BE2574" s="137">
        <f>IF(N2574="základní",J2574,0)</f>
        <v>0</v>
      </c>
      <c r="BF2574" s="137">
        <f>IF(N2574="snížená",J2574,0)</f>
        <v>0</v>
      </c>
      <c r="BG2574" s="137">
        <f>IF(N2574="zákl. přenesená",J2574,0)</f>
        <v>0</v>
      </c>
      <c r="BH2574" s="137">
        <f>IF(N2574="sníž. přenesená",J2574,0)</f>
        <v>0</v>
      </c>
      <c r="BI2574" s="137">
        <f>IF(N2574="nulová",J2574,0)</f>
        <v>0</v>
      </c>
      <c r="BJ2574" s="17" t="s">
        <v>77</v>
      </c>
      <c r="BK2574" s="137">
        <f>ROUND(I2574*H2574,2)</f>
        <v>0</v>
      </c>
      <c r="BL2574" s="17" t="s">
        <v>209</v>
      </c>
      <c r="BM2574" s="136" t="s">
        <v>3890</v>
      </c>
    </row>
    <row r="2575" spans="2:65" s="1" customFormat="1" ht="29.25" x14ac:dyDescent="0.2">
      <c r="B2575" s="32"/>
      <c r="D2575" s="138" t="s">
        <v>214</v>
      </c>
      <c r="F2575" s="139" t="s">
        <v>3891</v>
      </c>
      <c r="I2575" s="140"/>
      <c r="L2575" s="32"/>
      <c r="M2575" s="141"/>
      <c r="T2575" s="53"/>
      <c r="AT2575" s="17" t="s">
        <v>214</v>
      </c>
      <c r="AU2575" s="17" t="s">
        <v>79</v>
      </c>
    </row>
    <row r="2576" spans="2:65" s="13" customFormat="1" ht="11.25" x14ac:dyDescent="0.2">
      <c r="B2576" s="159"/>
      <c r="D2576" s="138" t="s">
        <v>330</v>
      </c>
      <c r="E2576" s="160" t="s">
        <v>19</v>
      </c>
      <c r="F2576" s="161" t="s">
        <v>3812</v>
      </c>
      <c r="H2576" s="162">
        <v>1</v>
      </c>
      <c r="I2576" s="163"/>
      <c r="L2576" s="159"/>
      <c r="M2576" s="164"/>
      <c r="T2576" s="165"/>
      <c r="AT2576" s="160" t="s">
        <v>330</v>
      </c>
      <c r="AU2576" s="160" t="s">
        <v>79</v>
      </c>
      <c r="AV2576" s="13" t="s">
        <v>79</v>
      </c>
      <c r="AW2576" s="13" t="s">
        <v>31</v>
      </c>
      <c r="AX2576" s="13" t="s">
        <v>69</v>
      </c>
      <c r="AY2576" s="160" t="s">
        <v>181</v>
      </c>
    </row>
    <row r="2577" spans="2:65" s="14" customFormat="1" ht="11.25" x14ac:dyDescent="0.2">
      <c r="B2577" s="166"/>
      <c r="D2577" s="138" t="s">
        <v>330</v>
      </c>
      <c r="E2577" s="167" t="s">
        <v>19</v>
      </c>
      <c r="F2577" s="168" t="s">
        <v>333</v>
      </c>
      <c r="H2577" s="169">
        <v>1</v>
      </c>
      <c r="I2577" s="170"/>
      <c r="L2577" s="166"/>
      <c r="M2577" s="171"/>
      <c r="T2577" s="172"/>
      <c r="AT2577" s="167" t="s">
        <v>330</v>
      </c>
      <c r="AU2577" s="167" t="s">
        <v>79</v>
      </c>
      <c r="AV2577" s="14" t="s">
        <v>187</v>
      </c>
      <c r="AW2577" s="14" t="s">
        <v>31</v>
      </c>
      <c r="AX2577" s="14" t="s">
        <v>77</v>
      </c>
      <c r="AY2577" s="167" t="s">
        <v>181</v>
      </c>
    </row>
    <row r="2578" spans="2:65" s="1" customFormat="1" ht="24.2" customHeight="1" x14ac:dyDescent="0.2">
      <c r="B2578" s="32"/>
      <c r="C2578" s="125" t="s">
        <v>2907</v>
      </c>
      <c r="D2578" s="125" t="s">
        <v>182</v>
      </c>
      <c r="E2578" s="126" t="s">
        <v>3892</v>
      </c>
      <c r="F2578" s="127" t="s">
        <v>3893</v>
      </c>
      <c r="G2578" s="128" t="s">
        <v>519</v>
      </c>
      <c r="H2578" s="129">
        <v>1</v>
      </c>
      <c r="I2578" s="130"/>
      <c r="J2578" s="131">
        <f>ROUND(I2578*H2578,2)</f>
        <v>0</v>
      </c>
      <c r="K2578" s="127" t="s">
        <v>186</v>
      </c>
      <c r="L2578" s="32"/>
      <c r="M2578" s="132" t="s">
        <v>19</v>
      </c>
      <c r="N2578" s="133" t="s">
        <v>40</v>
      </c>
      <c r="P2578" s="134">
        <f>O2578*H2578</f>
        <v>0</v>
      </c>
      <c r="Q2578" s="134">
        <v>0</v>
      </c>
      <c r="R2578" s="134">
        <f>Q2578*H2578</f>
        <v>0</v>
      </c>
      <c r="S2578" s="134">
        <v>0</v>
      </c>
      <c r="T2578" s="135">
        <f>S2578*H2578</f>
        <v>0</v>
      </c>
      <c r="AR2578" s="136" t="s">
        <v>209</v>
      </c>
      <c r="AT2578" s="136" t="s">
        <v>182</v>
      </c>
      <c r="AU2578" s="136" t="s">
        <v>79</v>
      </c>
      <c r="AY2578" s="17" t="s">
        <v>181</v>
      </c>
      <c r="BE2578" s="137">
        <f>IF(N2578="základní",J2578,0)</f>
        <v>0</v>
      </c>
      <c r="BF2578" s="137">
        <f>IF(N2578="snížená",J2578,0)</f>
        <v>0</v>
      </c>
      <c r="BG2578" s="137">
        <f>IF(N2578="zákl. přenesená",J2578,0)</f>
        <v>0</v>
      </c>
      <c r="BH2578" s="137">
        <f>IF(N2578="sníž. přenesená",J2578,0)</f>
        <v>0</v>
      </c>
      <c r="BI2578" s="137">
        <f>IF(N2578="nulová",J2578,0)</f>
        <v>0</v>
      </c>
      <c r="BJ2578" s="17" t="s">
        <v>77</v>
      </c>
      <c r="BK2578" s="137">
        <f>ROUND(I2578*H2578,2)</f>
        <v>0</v>
      </c>
      <c r="BL2578" s="17" t="s">
        <v>209</v>
      </c>
      <c r="BM2578" s="136" t="s">
        <v>3894</v>
      </c>
    </row>
    <row r="2579" spans="2:65" s="1" customFormat="1" ht="29.25" x14ac:dyDescent="0.2">
      <c r="B2579" s="32"/>
      <c r="D2579" s="138" t="s">
        <v>214</v>
      </c>
      <c r="F2579" s="139" t="s">
        <v>3816</v>
      </c>
      <c r="I2579" s="140"/>
      <c r="L2579" s="32"/>
      <c r="M2579" s="141"/>
      <c r="T2579" s="53"/>
      <c r="AT2579" s="17" t="s">
        <v>214</v>
      </c>
      <c r="AU2579" s="17" t="s">
        <v>79</v>
      </c>
    </row>
    <row r="2580" spans="2:65" s="13" customFormat="1" ht="11.25" x14ac:dyDescent="0.2">
      <c r="B2580" s="159"/>
      <c r="D2580" s="138" t="s">
        <v>330</v>
      </c>
      <c r="E2580" s="160" t="s">
        <v>19</v>
      </c>
      <c r="F2580" s="161" t="s">
        <v>3812</v>
      </c>
      <c r="H2580" s="162">
        <v>1</v>
      </c>
      <c r="I2580" s="163"/>
      <c r="L2580" s="159"/>
      <c r="M2580" s="164"/>
      <c r="T2580" s="165"/>
      <c r="AT2580" s="160" t="s">
        <v>330</v>
      </c>
      <c r="AU2580" s="160" t="s">
        <v>79</v>
      </c>
      <c r="AV2580" s="13" t="s">
        <v>79</v>
      </c>
      <c r="AW2580" s="13" t="s">
        <v>31</v>
      </c>
      <c r="AX2580" s="13" t="s">
        <v>69</v>
      </c>
      <c r="AY2580" s="160" t="s">
        <v>181</v>
      </c>
    </row>
    <row r="2581" spans="2:65" s="14" customFormat="1" ht="11.25" x14ac:dyDescent="0.2">
      <c r="B2581" s="166"/>
      <c r="D2581" s="138" t="s">
        <v>330</v>
      </c>
      <c r="E2581" s="167" t="s">
        <v>19</v>
      </c>
      <c r="F2581" s="168" t="s">
        <v>333</v>
      </c>
      <c r="H2581" s="169">
        <v>1</v>
      </c>
      <c r="I2581" s="170"/>
      <c r="L2581" s="166"/>
      <c r="M2581" s="171"/>
      <c r="T2581" s="172"/>
      <c r="AT2581" s="167" t="s">
        <v>330</v>
      </c>
      <c r="AU2581" s="167" t="s">
        <v>79</v>
      </c>
      <c r="AV2581" s="14" t="s">
        <v>187</v>
      </c>
      <c r="AW2581" s="14" t="s">
        <v>31</v>
      </c>
      <c r="AX2581" s="14" t="s">
        <v>77</v>
      </c>
      <c r="AY2581" s="167" t="s">
        <v>181</v>
      </c>
    </row>
    <row r="2582" spans="2:65" s="1" customFormat="1" ht="24.2" customHeight="1" x14ac:dyDescent="0.2">
      <c r="B2582" s="32"/>
      <c r="C2582" s="125" t="s">
        <v>3895</v>
      </c>
      <c r="D2582" s="125" t="s">
        <v>182</v>
      </c>
      <c r="E2582" s="126" t="s">
        <v>3896</v>
      </c>
      <c r="F2582" s="127" t="s">
        <v>3897</v>
      </c>
      <c r="G2582" s="128" t="s">
        <v>519</v>
      </c>
      <c r="H2582" s="129">
        <v>1</v>
      </c>
      <c r="I2582" s="130"/>
      <c r="J2582" s="131">
        <f>ROUND(I2582*H2582,2)</f>
        <v>0</v>
      </c>
      <c r="K2582" s="127" t="s">
        <v>186</v>
      </c>
      <c r="L2582" s="32"/>
      <c r="M2582" s="132" t="s">
        <v>19</v>
      </c>
      <c r="N2582" s="133" t="s">
        <v>40</v>
      </c>
      <c r="P2582" s="134">
        <f>O2582*H2582</f>
        <v>0</v>
      </c>
      <c r="Q2582" s="134">
        <v>0</v>
      </c>
      <c r="R2582" s="134">
        <f>Q2582*H2582</f>
        <v>0</v>
      </c>
      <c r="S2582" s="134">
        <v>0</v>
      </c>
      <c r="T2582" s="135">
        <f>S2582*H2582</f>
        <v>0</v>
      </c>
      <c r="AR2582" s="136" t="s">
        <v>209</v>
      </c>
      <c r="AT2582" s="136" t="s">
        <v>182</v>
      </c>
      <c r="AU2582" s="136" t="s">
        <v>79</v>
      </c>
      <c r="AY2582" s="17" t="s">
        <v>181</v>
      </c>
      <c r="BE2582" s="137">
        <f>IF(N2582="základní",J2582,0)</f>
        <v>0</v>
      </c>
      <c r="BF2582" s="137">
        <f>IF(N2582="snížená",J2582,0)</f>
        <v>0</v>
      </c>
      <c r="BG2582" s="137">
        <f>IF(N2582="zákl. přenesená",J2582,0)</f>
        <v>0</v>
      </c>
      <c r="BH2582" s="137">
        <f>IF(N2582="sníž. přenesená",J2582,0)</f>
        <v>0</v>
      </c>
      <c r="BI2582" s="137">
        <f>IF(N2582="nulová",J2582,0)</f>
        <v>0</v>
      </c>
      <c r="BJ2582" s="17" t="s">
        <v>77</v>
      </c>
      <c r="BK2582" s="137">
        <f>ROUND(I2582*H2582,2)</f>
        <v>0</v>
      </c>
      <c r="BL2582" s="17" t="s">
        <v>209</v>
      </c>
      <c r="BM2582" s="136" t="s">
        <v>3898</v>
      </c>
    </row>
    <row r="2583" spans="2:65" s="1" customFormat="1" ht="29.25" x14ac:dyDescent="0.2">
      <c r="B2583" s="32"/>
      <c r="D2583" s="138" t="s">
        <v>214</v>
      </c>
      <c r="F2583" s="139" t="s">
        <v>3825</v>
      </c>
      <c r="I2583" s="140"/>
      <c r="L2583" s="32"/>
      <c r="M2583" s="141"/>
      <c r="T2583" s="53"/>
      <c r="AT2583" s="17" t="s">
        <v>214</v>
      </c>
      <c r="AU2583" s="17" t="s">
        <v>79</v>
      </c>
    </row>
    <row r="2584" spans="2:65" s="13" customFormat="1" ht="11.25" x14ac:dyDescent="0.2">
      <c r="B2584" s="159"/>
      <c r="D2584" s="138" t="s">
        <v>330</v>
      </c>
      <c r="E2584" s="160" t="s">
        <v>19</v>
      </c>
      <c r="F2584" s="161" t="s">
        <v>3812</v>
      </c>
      <c r="H2584" s="162">
        <v>1</v>
      </c>
      <c r="I2584" s="163"/>
      <c r="L2584" s="159"/>
      <c r="M2584" s="164"/>
      <c r="T2584" s="165"/>
      <c r="AT2584" s="160" t="s">
        <v>330</v>
      </c>
      <c r="AU2584" s="160" t="s">
        <v>79</v>
      </c>
      <c r="AV2584" s="13" t="s">
        <v>79</v>
      </c>
      <c r="AW2584" s="13" t="s">
        <v>31</v>
      </c>
      <c r="AX2584" s="13" t="s">
        <v>69</v>
      </c>
      <c r="AY2584" s="160" t="s">
        <v>181</v>
      </c>
    </row>
    <row r="2585" spans="2:65" s="14" customFormat="1" ht="11.25" x14ac:dyDescent="0.2">
      <c r="B2585" s="166"/>
      <c r="D2585" s="138" t="s">
        <v>330</v>
      </c>
      <c r="E2585" s="167" t="s">
        <v>19</v>
      </c>
      <c r="F2585" s="168" t="s">
        <v>333</v>
      </c>
      <c r="H2585" s="169">
        <v>1</v>
      </c>
      <c r="I2585" s="170"/>
      <c r="L2585" s="166"/>
      <c r="M2585" s="171"/>
      <c r="T2585" s="172"/>
      <c r="AT2585" s="167" t="s">
        <v>330</v>
      </c>
      <c r="AU2585" s="167" t="s">
        <v>79</v>
      </c>
      <c r="AV2585" s="14" t="s">
        <v>187</v>
      </c>
      <c r="AW2585" s="14" t="s">
        <v>31</v>
      </c>
      <c r="AX2585" s="14" t="s">
        <v>77</v>
      </c>
      <c r="AY2585" s="167" t="s">
        <v>181</v>
      </c>
    </row>
    <row r="2586" spans="2:65" s="1" customFormat="1" ht="24.2" customHeight="1" x14ac:dyDescent="0.2">
      <c r="B2586" s="32"/>
      <c r="C2586" s="125" t="s">
        <v>2911</v>
      </c>
      <c r="D2586" s="125" t="s">
        <v>182</v>
      </c>
      <c r="E2586" s="126" t="s">
        <v>3899</v>
      </c>
      <c r="F2586" s="127" t="s">
        <v>3900</v>
      </c>
      <c r="G2586" s="128" t="s">
        <v>519</v>
      </c>
      <c r="H2586" s="129">
        <v>1</v>
      </c>
      <c r="I2586" s="130"/>
      <c r="J2586" s="131">
        <f>ROUND(I2586*H2586,2)</f>
        <v>0</v>
      </c>
      <c r="K2586" s="127" t="s">
        <v>186</v>
      </c>
      <c r="L2586" s="32"/>
      <c r="M2586" s="132" t="s">
        <v>19</v>
      </c>
      <c r="N2586" s="133" t="s">
        <v>40</v>
      </c>
      <c r="P2586" s="134">
        <f>O2586*H2586</f>
        <v>0</v>
      </c>
      <c r="Q2586" s="134">
        <v>0</v>
      </c>
      <c r="R2586" s="134">
        <f>Q2586*H2586</f>
        <v>0</v>
      </c>
      <c r="S2586" s="134">
        <v>0</v>
      </c>
      <c r="T2586" s="135">
        <f>S2586*H2586</f>
        <v>0</v>
      </c>
      <c r="AR2586" s="136" t="s">
        <v>209</v>
      </c>
      <c r="AT2586" s="136" t="s">
        <v>182</v>
      </c>
      <c r="AU2586" s="136" t="s">
        <v>79</v>
      </c>
      <c r="AY2586" s="17" t="s">
        <v>181</v>
      </c>
      <c r="BE2586" s="137">
        <f>IF(N2586="základní",J2586,0)</f>
        <v>0</v>
      </c>
      <c r="BF2586" s="137">
        <f>IF(N2586="snížená",J2586,0)</f>
        <v>0</v>
      </c>
      <c r="BG2586" s="137">
        <f>IF(N2586="zákl. přenesená",J2586,0)</f>
        <v>0</v>
      </c>
      <c r="BH2586" s="137">
        <f>IF(N2586="sníž. přenesená",J2586,0)</f>
        <v>0</v>
      </c>
      <c r="BI2586" s="137">
        <f>IF(N2586="nulová",J2586,0)</f>
        <v>0</v>
      </c>
      <c r="BJ2586" s="17" t="s">
        <v>77</v>
      </c>
      <c r="BK2586" s="137">
        <f>ROUND(I2586*H2586,2)</f>
        <v>0</v>
      </c>
      <c r="BL2586" s="17" t="s">
        <v>209</v>
      </c>
      <c r="BM2586" s="136" t="s">
        <v>3901</v>
      </c>
    </row>
    <row r="2587" spans="2:65" s="1" customFormat="1" ht="29.25" x14ac:dyDescent="0.2">
      <c r="B2587" s="32"/>
      <c r="D2587" s="138" t="s">
        <v>214</v>
      </c>
      <c r="F2587" s="139" t="s">
        <v>3816</v>
      </c>
      <c r="I2587" s="140"/>
      <c r="L2587" s="32"/>
      <c r="M2587" s="141"/>
      <c r="T2587" s="53"/>
      <c r="AT2587" s="17" t="s">
        <v>214</v>
      </c>
      <c r="AU2587" s="17" t="s">
        <v>79</v>
      </c>
    </row>
    <row r="2588" spans="2:65" s="13" customFormat="1" ht="11.25" x14ac:dyDescent="0.2">
      <c r="B2588" s="159"/>
      <c r="D2588" s="138" t="s">
        <v>330</v>
      </c>
      <c r="E2588" s="160" t="s">
        <v>19</v>
      </c>
      <c r="F2588" s="161" t="s">
        <v>3812</v>
      </c>
      <c r="H2588" s="162">
        <v>1</v>
      </c>
      <c r="I2588" s="163"/>
      <c r="L2588" s="159"/>
      <c r="M2588" s="164"/>
      <c r="T2588" s="165"/>
      <c r="AT2588" s="160" t="s">
        <v>330</v>
      </c>
      <c r="AU2588" s="160" t="s">
        <v>79</v>
      </c>
      <c r="AV2588" s="13" t="s">
        <v>79</v>
      </c>
      <c r="AW2588" s="13" t="s">
        <v>31</v>
      </c>
      <c r="AX2588" s="13" t="s">
        <v>69</v>
      </c>
      <c r="AY2588" s="160" t="s">
        <v>181</v>
      </c>
    </row>
    <row r="2589" spans="2:65" s="14" customFormat="1" ht="11.25" x14ac:dyDescent="0.2">
      <c r="B2589" s="166"/>
      <c r="D2589" s="138" t="s">
        <v>330</v>
      </c>
      <c r="E2589" s="167" t="s">
        <v>19</v>
      </c>
      <c r="F2589" s="168" t="s">
        <v>333</v>
      </c>
      <c r="H2589" s="169">
        <v>1</v>
      </c>
      <c r="I2589" s="170"/>
      <c r="L2589" s="166"/>
      <c r="M2589" s="171"/>
      <c r="T2589" s="172"/>
      <c r="AT2589" s="167" t="s">
        <v>330</v>
      </c>
      <c r="AU2589" s="167" t="s">
        <v>79</v>
      </c>
      <c r="AV2589" s="14" t="s">
        <v>187</v>
      </c>
      <c r="AW2589" s="14" t="s">
        <v>31</v>
      </c>
      <c r="AX2589" s="14" t="s">
        <v>77</v>
      </c>
      <c r="AY2589" s="167" t="s">
        <v>181</v>
      </c>
    </row>
    <row r="2590" spans="2:65" s="1" customFormat="1" ht="24.2" customHeight="1" x14ac:dyDescent="0.2">
      <c r="B2590" s="32"/>
      <c r="C2590" s="125" t="s">
        <v>3902</v>
      </c>
      <c r="D2590" s="125" t="s">
        <v>182</v>
      </c>
      <c r="E2590" s="126" t="s">
        <v>3903</v>
      </c>
      <c r="F2590" s="127" t="s">
        <v>3904</v>
      </c>
      <c r="G2590" s="128" t="s">
        <v>519</v>
      </c>
      <c r="H2590" s="129">
        <v>1</v>
      </c>
      <c r="I2590" s="130"/>
      <c r="J2590" s="131">
        <f>ROUND(I2590*H2590,2)</f>
        <v>0</v>
      </c>
      <c r="K2590" s="127" t="s">
        <v>186</v>
      </c>
      <c r="L2590" s="32"/>
      <c r="M2590" s="132" t="s">
        <v>19</v>
      </c>
      <c r="N2590" s="133" t="s">
        <v>40</v>
      </c>
      <c r="P2590" s="134">
        <f>O2590*H2590</f>
        <v>0</v>
      </c>
      <c r="Q2590" s="134">
        <v>0</v>
      </c>
      <c r="R2590" s="134">
        <f>Q2590*H2590</f>
        <v>0</v>
      </c>
      <c r="S2590" s="134">
        <v>0</v>
      </c>
      <c r="T2590" s="135">
        <f>S2590*H2590</f>
        <v>0</v>
      </c>
      <c r="AR2590" s="136" t="s">
        <v>209</v>
      </c>
      <c r="AT2590" s="136" t="s">
        <v>182</v>
      </c>
      <c r="AU2590" s="136" t="s">
        <v>79</v>
      </c>
      <c r="AY2590" s="17" t="s">
        <v>181</v>
      </c>
      <c r="BE2590" s="137">
        <f>IF(N2590="základní",J2590,0)</f>
        <v>0</v>
      </c>
      <c r="BF2590" s="137">
        <f>IF(N2590="snížená",J2590,0)</f>
        <v>0</v>
      </c>
      <c r="BG2590" s="137">
        <f>IF(N2590="zákl. přenesená",J2590,0)</f>
        <v>0</v>
      </c>
      <c r="BH2590" s="137">
        <f>IF(N2590="sníž. přenesená",J2590,0)</f>
        <v>0</v>
      </c>
      <c r="BI2590" s="137">
        <f>IF(N2590="nulová",J2590,0)</f>
        <v>0</v>
      </c>
      <c r="BJ2590" s="17" t="s">
        <v>77</v>
      </c>
      <c r="BK2590" s="137">
        <f>ROUND(I2590*H2590,2)</f>
        <v>0</v>
      </c>
      <c r="BL2590" s="17" t="s">
        <v>209</v>
      </c>
      <c r="BM2590" s="136" t="s">
        <v>3905</v>
      </c>
    </row>
    <row r="2591" spans="2:65" s="1" customFormat="1" ht="29.25" x14ac:dyDescent="0.2">
      <c r="B2591" s="32"/>
      <c r="D2591" s="138" t="s">
        <v>214</v>
      </c>
      <c r="F2591" s="139" t="s">
        <v>3906</v>
      </c>
      <c r="I2591" s="140"/>
      <c r="L2591" s="32"/>
      <c r="M2591" s="141"/>
      <c r="T2591" s="53"/>
      <c r="AT2591" s="17" t="s">
        <v>214</v>
      </c>
      <c r="AU2591" s="17" t="s">
        <v>79</v>
      </c>
    </row>
    <row r="2592" spans="2:65" s="13" customFormat="1" ht="11.25" x14ac:dyDescent="0.2">
      <c r="B2592" s="159"/>
      <c r="D2592" s="138" t="s">
        <v>330</v>
      </c>
      <c r="E2592" s="160" t="s">
        <v>19</v>
      </c>
      <c r="F2592" s="161" t="s">
        <v>3812</v>
      </c>
      <c r="H2592" s="162">
        <v>1</v>
      </c>
      <c r="I2592" s="163"/>
      <c r="L2592" s="159"/>
      <c r="M2592" s="164"/>
      <c r="T2592" s="165"/>
      <c r="AT2592" s="160" t="s">
        <v>330</v>
      </c>
      <c r="AU2592" s="160" t="s">
        <v>79</v>
      </c>
      <c r="AV2592" s="13" t="s">
        <v>79</v>
      </c>
      <c r="AW2592" s="13" t="s">
        <v>31</v>
      </c>
      <c r="AX2592" s="13" t="s">
        <v>69</v>
      </c>
      <c r="AY2592" s="160" t="s">
        <v>181</v>
      </c>
    </row>
    <row r="2593" spans="2:65" s="14" customFormat="1" ht="11.25" x14ac:dyDescent="0.2">
      <c r="B2593" s="166"/>
      <c r="D2593" s="138" t="s">
        <v>330</v>
      </c>
      <c r="E2593" s="167" t="s">
        <v>19</v>
      </c>
      <c r="F2593" s="168" t="s">
        <v>333</v>
      </c>
      <c r="H2593" s="169">
        <v>1</v>
      </c>
      <c r="I2593" s="170"/>
      <c r="L2593" s="166"/>
      <c r="M2593" s="171"/>
      <c r="T2593" s="172"/>
      <c r="AT2593" s="167" t="s">
        <v>330</v>
      </c>
      <c r="AU2593" s="167" t="s">
        <v>79</v>
      </c>
      <c r="AV2593" s="14" t="s">
        <v>187</v>
      </c>
      <c r="AW2593" s="14" t="s">
        <v>31</v>
      </c>
      <c r="AX2593" s="14" t="s">
        <v>77</v>
      </c>
      <c r="AY2593" s="167" t="s">
        <v>181</v>
      </c>
    </row>
    <row r="2594" spans="2:65" s="1" customFormat="1" ht="24.2" customHeight="1" x14ac:dyDescent="0.2">
      <c r="B2594" s="32"/>
      <c r="C2594" s="125" t="s">
        <v>2915</v>
      </c>
      <c r="D2594" s="125" t="s">
        <v>182</v>
      </c>
      <c r="E2594" s="126" t="s">
        <v>3907</v>
      </c>
      <c r="F2594" s="127" t="s">
        <v>3908</v>
      </c>
      <c r="G2594" s="128" t="s">
        <v>519</v>
      </c>
      <c r="H2594" s="129">
        <v>1</v>
      </c>
      <c r="I2594" s="130"/>
      <c r="J2594" s="131">
        <f>ROUND(I2594*H2594,2)</f>
        <v>0</v>
      </c>
      <c r="K2594" s="127" t="s">
        <v>186</v>
      </c>
      <c r="L2594" s="32"/>
      <c r="M2594" s="132" t="s">
        <v>19</v>
      </c>
      <c r="N2594" s="133" t="s">
        <v>40</v>
      </c>
      <c r="P2594" s="134">
        <f>O2594*H2594</f>
        <v>0</v>
      </c>
      <c r="Q2594" s="134">
        <v>0</v>
      </c>
      <c r="R2594" s="134">
        <f>Q2594*H2594</f>
        <v>0</v>
      </c>
      <c r="S2594" s="134">
        <v>0</v>
      </c>
      <c r="T2594" s="135">
        <f>S2594*H2594</f>
        <v>0</v>
      </c>
      <c r="AR2594" s="136" t="s">
        <v>209</v>
      </c>
      <c r="AT2594" s="136" t="s">
        <v>182</v>
      </c>
      <c r="AU2594" s="136" t="s">
        <v>79</v>
      </c>
      <c r="AY2594" s="17" t="s">
        <v>181</v>
      </c>
      <c r="BE2594" s="137">
        <f>IF(N2594="základní",J2594,0)</f>
        <v>0</v>
      </c>
      <c r="BF2594" s="137">
        <f>IF(N2594="snížená",J2594,0)</f>
        <v>0</v>
      </c>
      <c r="BG2594" s="137">
        <f>IF(N2594="zákl. přenesená",J2594,0)</f>
        <v>0</v>
      </c>
      <c r="BH2594" s="137">
        <f>IF(N2594="sníž. přenesená",J2594,0)</f>
        <v>0</v>
      </c>
      <c r="BI2594" s="137">
        <f>IF(N2594="nulová",J2594,0)</f>
        <v>0</v>
      </c>
      <c r="BJ2594" s="17" t="s">
        <v>77</v>
      </c>
      <c r="BK2594" s="137">
        <f>ROUND(I2594*H2594,2)</f>
        <v>0</v>
      </c>
      <c r="BL2594" s="17" t="s">
        <v>209</v>
      </c>
      <c r="BM2594" s="136" t="s">
        <v>3909</v>
      </c>
    </row>
    <row r="2595" spans="2:65" s="1" customFormat="1" ht="29.25" x14ac:dyDescent="0.2">
      <c r="B2595" s="32"/>
      <c r="D2595" s="138" t="s">
        <v>214</v>
      </c>
      <c r="F2595" s="139" t="s">
        <v>3910</v>
      </c>
      <c r="I2595" s="140"/>
      <c r="L2595" s="32"/>
      <c r="M2595" s="141"/>
      <c r="T2595" s="53"/>
      <c r="AT2595" s="17" t="s">
        <v>214</v>
      </c>
      <c r="AU2595" s="17" t="s">
        <v>79</v>
      </c>
    </row>
    <row r="2596" spans="2:65" s="13" customFormat="1" ht="11.25" x14ac:dyDescent="0.2">
      <c r="B2596" s="159"/>
      <c r="D2596" s="138" t="s">
        <v>330</v>
      </c>
      <c r="E2596" s="160" t="s">
        <v>19</v>
      </c>
      <c r="F2596" s="161" t="s">
        <v>3812</v>
      </c>
      <c r="H2596" s="162">
        <v>1</v>
      </c>
      <c r="I2596" s="163"/>
      <c r="L2596" s="159"/>
      <c r="M2596" s="164"/>
      <c r="T2596" s="165"/>
      <c r="AT2596" s="160" t="s">
        <v>330</v>
      </c>
      <c r="AU2596" s="160" t="s">
        <v>79</v>
      </c>
      <c r="AV2596" s="13" t="s">
        <v>79</v>
      </c>
      <c r="AW2596" s="13" t="s">
        <v>31</v>
      </c>
      <c r="AX2596" s="13" t="s">
        <v>69</v>
      </c>
      <c r="AY2596" s="160" t="s">
        <v>181</v>
      </c>
    </row>
    <row r="2597" spans="2:65" s="14" customFormat="1" ht="11.25" x14ac:dyDescent="0.2">
      <c r="B2597" s="166"/>
      <c r="D2597" s="138" t="s">
        <v>330</v>
      </c>
      <c r="E2597" s="167" t="s">
        <v>19</v>
      </c>
      <c r="F2597" s="168" t="s">
        <v>333</v>
      </c>
      <c r="H2597" s="169">
        <v>1</v>
      </c>
      <c r="I2597" s="170"/>
      <c r="L2597" s="166"/>
      <c r="M2597" s="171"/>
      <c r="T2597" s="172"/>
      <c r="AT2597" s="167" t="s">
        <v>330</v>
      </c>
      <c r="AU2597" s="167" t="s">
        <v>79</v>
      </c>
      <c r="AV2597" s="14" t="s">
        <v>187</v>
      </c>
      <c r="AW2597" s="14" t="s">
        <v>31</v>
      </c>
      <c r="AX2597" s="14" t="s">
        <v>77</v>
      </c>
      <c r="AY2597" s="167" t="s">
        <v>181</v>
      </c>
    </row>
    <row r="2598" spans="2:65" s="1" customFormat="1" ht="24.2" customHeight="1" x14ac:dyDescent="0.2">
      <c r="B2598" s="32"/>
      <c r="C2598" s="125" t="s">
        <v>3911</v>
      </c>
      <c r="D2598" s="125" t="s">
        <v>182</v>
      </c>
      <c r="E2598" s="126" t="s">
        <v>3912</v>
      </c>
      <c r="F2598" s="127" t="s">
        <v>3913</v>
      </c>
      <c r="G2598" s="128" t="s">
        <v>519</v>
      </c>
      <c r="H2598" s="129">
        <v>1</v>
      </c>
      <c r="I2598" s="130"/>
      <c r="J2598" s="131">
        <f>ROUND(I2598*H2598,2)</f>
        <v>0</v>
      </c>
      <c r="K2598" s="127" t="s">
        <v>186</v>
      </c>
      <c r="L2598" s="32"/>
      <c r="M2598" s="132" t="s">
        <v>19</v>
      </c>
      <c r="N2598" s="133" t="s">
        <v>40</v>
      </c>
      <c r="P2598" s="134">
        <f>O2598*H2598</f>
        <v>0</v>
      </c>
      <c r="Q2598" s="134">
        <v>0</v>
      </c>
      <c r="R2598" s="134">
        <f>Q2598*H2598</f>
        <v>0</v>
      </c>
      <c r="S2598" s="134">
        <v>0</v>
      </c>
      <c r="T2598" s="135">
        <f>S2598*H2598</f>
        <v>0</v>
      </c>
      <c r="AR2598" s="136" t="s">
        <v>209</v>
      </c>
      <c r="AT2598" s="136" t="s">
        <v>182</v>
      </c>
      <c r="AU2598" s="136" t="s">
        <v>79</v>
      </c>
      <c r="AY2598" s="17" t="s">
        <v>181</v>
      </c>
      <c r="BE2598" s="137">
        <f>IF(N2598="základní",J2598,0)</f>
        <v>0</v>
      </c>
      <c r="BF2598" s="137">
        <f>IF(N2598="snížená",J2598,0)</f>
        <v>0</v>
      </c>
      <c r="BG2598" s="137">
        <f>IF(N2598="zákl. přenesená",J2598,0)</f>
        <v>0</v>
      </c>
      <c r="BH2598" s="137">
        <f>IF(N2598="sníž. přenesená",J2598,0)</f>
        <v>0</v>
      </c>
      <c r="BI2598" s="137">
        <f>IF(N2598="nulová",J2598,0)</f>
        <v>0</v>
      </c>
      <c r="BJ2598" s="17" t="s">
        <v>77</v>
      </c>
      <c r="BK2598" s="137">
        <f>ROUND(I2598*H2598,2)</f>
        <v>0</v>
      </c>
      <c r="BL2598" s="17" t="s">
        <v>209</v>
      </c>
      <c r="BM2598" s="136" t="s">
        <v>3914</v>
      </c>
    </row>
    <row r="2599" spans="2:65" s="1" customFormat="1" ht="29.25" x14ac:dyDescent="0.2">
      <c r="B2599" s="32"/>
      <c r="D2599" s="138" t="s">
        <v>214</v>
      </c>
      <c r="F2599" s="139" t="s">
        <v>3825</v>
      </c>
      <c r="I2599" s="140"/>
      <c r="L2599" s="32"/>
      <c r="M2599" s="141"/>
      <c r="T2599" s="53"/>
      <c r="AT2599" s="17" t="s">
        <v>214</v>
      </c>
      <c r="AU2599" s="17" t="s">
        <v>79</v>
      </c>
    </row>
    <row r="2600" spans="2:65" s="13" customFormat="1" ht="11.25" x14ac:dyDescent="0.2">
      <c r="B2600" s="159"/>
      <c r="D2600" s="138" t="s">
        <v>330</v>
      </c>
      <c r="E2600" s="160" t="s">
        <v>19</v>
      </c>
      <c r="F2600" s="161" t="s">
        <v>3812</v>
      </c>
      <c r="H2600" s="162">
        <v>1</v>
      </c>
      <c r="I2600" s="163"/>
      <c r="L2600" s="159"/>
      <c r="M2600" s="164"/>
      <c r="T2600" s="165"/>
      <c r="AT2600" s="160" t="s">
        <v>330</v>
      </c>
      <c r="AU2600" s="160" t="s">
        <v>79</v>
      </c>
      <c r="AV2600" s="13" t="s">
        <v>79</v>
      </c>
      <c r="AW2600" s="13" t="s">
        <v>31</v>
      </c>
      <c r="AX2600" s="13" t="s">
        <v>69</v>
      </c>
      <c r="AY2600" s="160" t="s">
        <v>181</v>
      </c>
    </row>
    <row r="2601" spans="2:65" s="14" customFormat="1" ht="11.25" x14ac:dyDescent="0.2">
      <c r="B2601" s="166"/>
      <c r="D2601" s="138" t="s">
        <v>330</v>
      </c>
      <c r="E2601" s="167" t="s">
        <v>19</v>
      </c>
      <c r="F2601" s="168" t="s">
        <v>333</v>
      </c>
      <c r="H2601" s="169">
        <v>1</v>
      </c>
      <c r="I2601" s="170"/>
      <c r="L2601" s="166"/>
      <c r="M2601" s="171"/>
      <c r="T2601" s="172"/>
      <c r="AT2601" s="167" t="s">
        <v>330</v>
      </c>
      <c r="AU2601" s="167" t="s">
        <v>79</v>
      </c>
      <c r="AV2601" s="14" t="s">
        <v>187</v>
      </c>
      <c r="AW2601" s="14" t="s">
        <v>31</v>
      </c>
      <c r="AX2601" s="14" t="s">
        <v>77</v>
      </c>
      <c r="AY2601" s="167" t="s">
        <v>181</v>
      </c>
    </row>
    <row r="2602" spans="2:65" s="1" customFormat="1" ht="24.2" customHeight="1" x14ac:dyDescent="0.2">
      <c r="B2602" s="32"/>
      <c r="C2602" s="125" t="s">
        <v>2922</v>
      </c>
      <c r="D2602" s="125" t="s">
        <v>182</v>
      </c>
      <c r="E2602" s="126" t="s">
        <v>3915</v>
      </c>
      <c r="F2602" s="127" t="s">
        <v>3916</v>
      </c>
      <c r="G2602" s="128" t="s">
        <v>519</v>
      </c>
      <c r="H2602" s="129">
        <v>1</v>
      </c>
      <c r="I2602" s="130"/>
      <c r="J2602" s="131">
        <f>ROUND(I2602*H2602,2)</f>
        <v>0</v>
      </c>
      <c r="K2602" s="127" t="s">
        <v>186</v>
      </c>
      <c r="L2602" s="32"/>
      <c r="M2602" s="132" t="s">
        <v>19</v>
      </c>
      <c r="N2602" s="133" t="s">
        <v>40</v>
      </c>
      <c r="P2602" s="134">
        <f>O2602*H2602</f>
        <v>0</v>
      </c>
      <c r="Q2602" s="134">
        <v>0</v>
      </c>
      <c r="R2602" s="134">
        <f>Q2602*H2602</f>
        <v>0</v>
      </c>
      <c r="S2602" s="134">
        <v>0</v>
      </c>
      <c r="T2602" s="135">
        <f>S2602*H2602</f>
        <v>0</v>
      </c>
      <c r="AR2602" s="136" t="s">
        <v>209</v>
      </c>
      <c r="AT2602" s="136" t="s">
        <v>182</v>
      </c>
      <c r="AU2602" s="136" t="s">
        <v>79</v>
      </c>
      <c r="AY2602" s="17" t="s">
        <v>181</v>
      </c>
      <c r="BE2602" s="137">
        <f>IF(N2602="základní",J2602,0)</f>
        <v>0</v>
      </c>
      <c r="BF2602" s="137">
        <f>IF(N2602="snížená",J2602,0)</f>
        <v>0</v>
      </c>
      <c r="BG2602" s="137">
        <f>IF(N2602="zákl. přenesená",J2602,0)</f>
        <v>0</v>
      </c>
      <c r="BH2602" s="137">
        <f>IF(N2602="sníž. přenesená",J2602,0)</f>
        <v>0</v>
      </c>
      <c r="BI2602" s="137">
        <f>IF(N2602="nulová",J2602,0)</f>
        <v>0</v>
      </c>
      <c r="BJ2602" s="17" t="s">
        <v>77</v>
      </c>
      <c r="BK2602" s="137">
        <f>ROUND(I2602*H2602,2)</f>
        <v>0</v>
      </c>
      <c r="BL2602" s="17" t="s">
        <v>209</v>
      </c>
      <c r="BM2602" s="136" t="s">
        <v>3917</v>
      </c>
    </row>
    <row r="2603" spans="2:65" s="1" customFormat="1" ht="29.25" x14ac:dyDescent="0.2">
      <c r="B2603" s="32"/>
      <c r="D2603" s="138" t="s">
        <v>214</v>
      </c>
      <c r="F2603" s="139" t="s">
        <v>3816</v>
      </c>
      <c r="I2603" s="140"/>
      <c r="L2603" s="32"/>
      <c r="M2603" s="141"/>
      <c r="T2603" s="53"/>
      <c r="AT2603" s="17" t="s">
        <v>214</v>
      </c>
      <c r="AU2603" s="17" t="s">
        <v>79</v>
      </c>
    </row>
    <row r="2604" spans="2:65" s="13" customFormat="1" ht="11.25" x14ac:dyDescent="0.2">
      <c r="B2604" s="159"/>
      <c r="D2604" s="138" t="s">
        <v>330</v>
      </c>
      <c r="E2604" s="160" t="s">
        <v>19</v>
      </c>
      <c r="F2604" s="161" t="s">
        <v>3812</v>
      </c>
      <c r="H2604" s="162">
        <v>1</v>
      </c>
      <c r="I2604" s="163"/>
      <c r="L2604" s="159"/>
      <c r="M2604" s="164"/>
      <c r="T2604" s="165"/>
      <c r="AT2604" s="160" t="s">
        <v>330</v>
      </c>
      <c r="AU2604" s="160" t="s">
        <v>79</v>
      </c>
      <c r="AV2604" s="13" t="s">
        <v>79</v>
      </c>
      <c r="AW2604" s="13" t="s">
        <v>31</v>
      </c>
      <c r="AX2604" s="13" t="s">
        <v>69</v>
      </c>
      <c r="AY2604" s="160" t="s">
        <v>181</v>
      </c>
    </row>
    <row r="2605" spans="2:65" s="14" customFormat="1" ht="11.25" x14ac:dyDescent="0.2">
      <c r="B2605" s="166"/>
      <c r="D2605" s="138" t="s">
        <v>330</v>
      </c>
      <c r="E2605" s="167" t="s">
        <v>19</v>
      </c>
      <c r="F2605" s="168" t="s">
        <v>333</v>
      </c>
      <c r="H2605" s="169">
        <v>1</v>
      </c>
      <c r="I2605" s="170"/>
      <c r="L2605" s="166"/>
      <c r="M2605" s="171"/>
      <c r="T2605" s="172"/>
      <c r="AT2605" s="167" t="s">
        <v>330</v>
      </c>
      <c r="AU2605" s="167" t="s">
        <v>79</v>
      </c>
      <c r="AV2605" s="14" t="s">
        <v>187</v>
      </c>
      <c r="AW2605" s="14" t="s">
        <v>31</v>
      </c>
      <c r="AX2605" s="14" t="s">
        <v>77</v>
      </c>
      <c r="AY2605" s="167" t="s">
        <v>181</v>
      </c>
    </row>
    <row r="2606" spans="2:65" s="1" customFormat="1" ht="24.2" customHeight="1" x14ac:dyDescent="0.2">
      <c r="B2606" s="32"/>
      <c r="C2606" s="125" t="s">
        <v>3918</v>
      </c>
      <c r="D2606" s="125" t="s">
        <v>182</v>
      </c>
      <c r="E2606" s="126" t="s">
        <v>3919</v>
      </c>
      <c r="F2606" s="127" t="s">
        <v>3920</v>
      </c>
      <c r="G2606" s="128" t="s">
        <v>519</v>
      </c>
      <c r="H2606" s="129">
        <v>1</v>
      </c>
      <c r="I2606" s="130"/>
      <c r="J2606" s="131">
        <f>ROUND(I2606*H2606,2)</f>
        <v>0</v>
      </c>
      <c r="K2606" s="127" t="s">
        <v>186</v>
      </c>
      <c r="L2606" s="32"/>
      <c r="M2606" s="132" t="s">
        <v>19</v>
      </c>
      <c r="N2606" s="133" t="s">
        <v>40</v>
      </c>
      <c r="P2606" s="134">
        <f>O2606*H2606</f>
        <v>0</v>
      </c>
      <c r="Q2606" s="134">
        <v>0</v>
      </c>
      <c r="R2606" s="134">
        <f>Q2606*H2606</f>
        <v>0</v>
      </c>
      <c r="S2606" s="134">
        <v>0</v>
      </c>
      <c r="T2606" s="135">
        <f>S2606*H2606</f>
        <v>0</v>
      </c>
      <c r="AR2606" s="136" t="s">
        <v>209</v>
      </c>
      <c r="AT2606" s="136" t="s">
        <v>182</v>
      </c>
      <c r="AU2606" s="136" t="s">
        <v>79</v>
      </c>
      <c r="AY2606" s="17" t="s">
        <v>181</v>
      </c>
      <c r="BE2606" s="137">
        <f>IF(N2606="základní",J2606,0)</f>
        <v>0</v>
      </c>
      <c r="BF2606" s="137">
        <f>IF(N2606="snížená",J2606,0)</f>
        <v>0</v>
      </c>
      <c r="BG2606" s="137">
        <f>IF(N2606="zákl. přenesená",J2606,0)</f>
        <v>0</v>
      </c>
      <c r="BH2606" s="137">
        <f>IF(N2606="sníž. přenesená",J2606,0)</f>
        <v>0</v>
      </c>
      <c r="BI2606" s="137">
        <f>IF(N2606="nulová",J2606,0)</f>
        <v>0</v>
      </c>
      <c r="BJ2606" s="17" t="s">
        <v>77</v>
      </c>
      <c r="BK2606" s="137">
        <f>ROUND(I2606*H2606,2)</f>
        <v>0</v>
      </c>
      <c r="BL2606" s="17" t="s">
        <v>209</v>
      </c>
      <c r="BM2606" s="136" t="s">
        <v>3921</v>
      </c>
    </row>
    <row r="2607" spans="2:65" s="1" customFormat="1" ht="29.25" x14ac:dyDescent="0.2">
      <c r="B2607" s="32"/>
      <c r="D2607" s="138" t="s">
        <v>214</v>
      </c>
      <c r="F2607" s="139" t="s">
        <v>3867</v>
      </c>
      <c r="I2607" s="140"/>
      <c r="L2607" s="32"/>
      <c r="M2607" s="141"/>
      <c r="T2607" s="53"/>
      <c r="AT2607" s="17" t="s">
        <v>214</v>
      </c>
      <c r="AU2607" s="17" t="s">
        <v>79</v>
      </c>
    </row>
    <row r="2608" spans="2:65" s="13" customFormat="1" ht="11.25" x14ac:dyDescent="0.2">
      <c r="B2608" s="159"/>
      <c r="D2608" s="138" t="s">
        <v>330</v>
      </c>
      <c r="E2608" s="160" t="s">
        <v>19</v>
      </c>
      <c r="F2608" s="161" t="s">
        <v>3812</v>
      </c>
      <c r="H2608" s="162">
        <v>1</v>
      </c>
      <c r="I2608" s="163"/>
      <c r="L2608" s="159"/>
      <c r="M2608" s="164"/>
      <c r="T2608" s="165"/>
      <c r="AT2608" s="160" t="s">
        <v>330</v>
      </c>
      <c r="AU2608" s="160" t="s">
        <v>79</v>
      </c>
      <c r="AV2608" s="13" t="s">
        <v>79</v>
      </c>
      <c r="AW2608" s="13" t="s">
        <v>31</v>
      </c>
      <c r="AX2608" s="13" t="s">
        <v>69</v>
      </c>
      <c r="AY2608" s="160" t="s">
        <v>181</v>
      </c>
    </row>
    <row r="2609" spans="2:65" s="14" customFormat="1" ht="11.25" x14ac:dyDescent="0.2">
      <c r="B2609" s="166"/>
      <c r="D2609" s="138" t="s">
        <v>330</v>
      </c>
      <c r="E2609" s="167" t="s">
        <v>19</v>
      </c>
      <c r="F2609" s="168" t="s">
        <v>333</v>
      </c>
      <c r="H2609" s="169">
        <v>1</v>
      </c>
      <c r="I2609" s="170"/>
      <c r="L2609" s="166"/>
      <c r="M2609" s="171"/>
      <c r="T2609" s="172"/>
      <c r="AT2609" s="167" t="s">
        <v>330</v>
      </c>
      <c r="AU2609" s="167" t="s">
        <v>79</v>
      </c>
      <c r="AV2609" s="14" t="s">
        <v>187</v>
      </c>
      <c r="AW2609" s="14" t="s">
        <v>31</v>
      </c>
      <c r="AX2609" s="14" t="s">
        <v>77</v>
      </c>
      <c r="AY2609" s="167" t="s">
        <v>181</v>
      </c>
    </row>
    <row r="2610" spans="2:65" s="1" customFormat="1" ht="24.2" customHeight="1" x14ac:dyDescent="0.2">
      <c r="B2610" s="32"/>
      <c r="C2610" s="125" t="s">
        <v>2930</v>
      </c>
      <c r="D2610" s="125" t="s">
        <v>182</v>
      </c>
      <c r="E2610" s="126" t="s">
        <v>3922</v>
      </c>
      <c r="F2610" s="127" t="s">
        <v>3923</v>
      </c>
      <c r="G2610" s="128" t="s">
        <v>519</v>
      </c>
      <c r="H2610" s="129">
        <v>1</v>
      </c>
      <c r="I2610" s="130"/>
      <c r="J2610" s="131">
        <f>ROUND(I2610*H2610,2)</f>
        <v>0</v>
      </c>
      <c r="K2610" s="127" t="s">
        <v>186</v>
      </c>
      <c r="L2610" s="32"/>
      <c r="M2610" s="132" t="s">
        <v>19</v>
      </c>
      <c r="N2610" s="133" t="s">
        <v>40</v>
      </c>
      <c r="P2610" s="134">
        <f>O2610*H2610</f>
        <v>0</v>
      </c>
      <c r="Q2610" s="134">
        <v>0</v>
      </c>
      <c r="R2610" s="134">
        <f>Q2610*H2610</f>
        <v>0</v>
      </c>
      <c r="S2610" s="134">
        <v>0</v>
      </c>
      <c r="T2610" s="135">
        <f>S2610*H2610</f>
        <v>0</v>
      </c>
      <c r="AR2610" s="136" t="s">
        <v>209</v>
      </c>
      <c r="AT2610" s="136" t="s">
        <v>182</v>
      </c>
      <c r="AU2610" s="136" t="s">
        <v>79</v>
      </c>
      <c r="AY2610" s="17" t="s">
        <v>181</v>
      </c>
      <c r="BE2610" s="137">
        <f>IF(N2610="základní",J2610,0)</f>
        <v>0</v>
      </c>
      <c r="BF2610" s="137">
        <f>IF(N2610="snížená",J2610,0)</f>
        <v>0</v>
      </c>
      <c r="BG2610" s="137">
        <f>IF(N2610="zákl. přenesená",J2610,0)</f>
        <v>0</v>
      </c>
      <c r="BH2610" s="137">
        <f>IF(N2610="sníž. přenesená",J2610,0)</f>
        <v>0</v>
      </c>
      <c r="BI2610" s="137">
        <f>IF(N2610="nulová",J2610,0)</f>
        <v>0</v>
      </c>
      <c r="BJ2610" s="17" t="s">
        <v>77</v>
      </c>
      <c r="BK2610" s="137">
        <f>ROUND(I2610*H2610,2)</f>
        <v>0</v>
      </c>
      <c r="BL2610" s="17" t="s">
        <v>209</v>
      </c>
      <c r="BM2610" s="136" t="s">
        <v>3924</v>
      </c>
    </row>
    <row r="2611" spans="2:65" s="1" customFormat="1" ht="29.25" x14ac:dyDescent="0.2">
      <c r="B2611" s="32"/>
      <c r="D2611" s="138" t="s">
        <v>214</v>
      </c>
      <c r="F2611" s="139" t="s">
        <v>3842</v>
      </c>
      <c r="I2611" s="140"/>
      <c r="L2611" s="32"/>
      <c r="M2611" s="141"/>
      <c r="T2611" s="53"/>
      <c r="AT2611" s="17" t="s">
        <v>214</v>
      </c>
      <c r="AU2611" s="17" t="s">
        <v>79</v>
      </c>
    </row>
    <row r="2612" spans="2:65" s="13" customFormat="1" ht="11.25" x14ac:dyDescent="0.2">
      <c r="B2612" s="159"/>
      <c r="D2612" s="138" t="s">
        <v>330</v>
      </c>
      <c r="E2612" s="160" t="s">
        <v>19</v>
      </c>
      <c r="F2612" s="161" t="s">
        <v>3812</v>
      </c>
      <c r="H2612" s="162">
        <v>1</v>
      </c>
      <c r="I2612" s="163"/>
      <c r="L2612" s="159"/>
      <c r="M2612" s="164"/>
      <c r="T2612" s="165"/>
      <c r="AT2612" s="160" t="s">
        <v>330</v>
      </c>
      <c r="AU2612" s="160" t="s">
        <v>79</v>
      </c>
      <c r="AV2612" s="13" t="s">
        <v>79</v>
      </c>
      <c r="AW2612" s="13" t="s">
        <v>31</v>
      </c>
      <c r="AX2612" s="13" t="s">
        <v>69</v>
      </c>
      <c r="AY2612" s="160" t="s">
        <v>181</v>
      </c>
    </row>
    <row r="2613" spans="2:65" s="14" customFormat="1" ht="11.25" x14ac:dyDescent="0.2">
      <c r="B2613" s="166"/>
      <c r="D2613" s="138" t="s">
        <v>330</v>
      </c>
      <c r="E2613" s="167" t="s">
        <v>19</v>
      </c>
      <c r="F2613" s="168" t="s">
        <v>333</v>
      </c>
      <c r="H2613" s="169">
        <v>1</v>
      </c>
      <c r="I2613" s="170"/>
      <c r="L2613" s="166"/>
      <c r="M2613" s="171"/>
      <c r="T2613" s="172"/>
      <c r="AT2613" s="167" t="s">
        <v>330</v>
      </c>
      <c r="AU2613" s="167" t="s">
        <v>79</v>
      </c>
      <c r="AV2613" s="14" t="s">
        <v>187</v>
      </c>
      <c r="AW2613" s="14" t="s">
        <v>31</v>
      </c>
      <c r="AX2613" s="14" t="s">
        <v>77</v>
      </c>
      <c r="AY2613" s="167" t="s">
        <v>181</v>
      </c>
    </row>
    <row r="2614" spans="2:65" s="1" customFormat="1" ht="24.2" customHeight="1" x14ac:dyDescent="0.2">
      <c r="B2614" s="32"/>
      <c r="C2614" s="125" t="s">
        <v>3925</v>
      </c>
      <c r="D2614" s="125" t="s">
        <v>182</v>
      </c>
      <c r="E2614" s="126" t="s">
        <v>3926</v>
      </c>
      <c r="F2614" s="127" t="s">
        <v>3927</v>
      </c>
      <c r="G2614" s="128" t="s">
        <v>519</v>
      </c>
      <c r="H2614" s="129">
        <v>1</v>
      </c>
      <c r="I2614" s="130"/>
      <c r="J2614" s="131">
        <f>ROUND(I2614*H2614,2)</f>
        <v>0</v>
      </c>
      <c r="K2614" s="127" t="s">
        <v>186</v>
      </c>
      <c r="L2614" s="32"/>
      <c r="M2614" s="132" t="s">
        <v>19</v>
      </c>
      <c r="N2614" s="133" t="s">
        <v>40</v>
      </c>
      <c r="P2614" s="134">
        <f>O2614*H2614</f>
        <v>0</v>
      </c>
      <c r="Q2614" s="134">
        <v>0</v>
      </c>
      <c r="R2614" s="134">
        <f>Q2614*H2614</f>
        <v>0</v>
      </c>
      <c r="S2614" s="134">
        <v>0</v>
      </c>
      <c r="T2614" s="135">
        <f>S2614*H2614</f>
        <v>0</v>
      </c>
      <c r="AR2614" s="136" t="s">
        <v>209</v>
      </c>
      <c r="AT2614" s="136" t="s">
        <v>182</v>
      </c>
      <c r="AU2614" s="136" t="s">
        <v>79</v>
      </c>
      <c r="AY2614" s="17" t="s">
        <v>181</v>
      </c>
      <c r="BE2614" s="137">
        <f>IF(N2614="základní",J2614,0)</f>
        <v>0</v>
      </c>
      <c r="BF2614" s="137">
        <f>IF(N2614="snížená",J2614,0)</f>
        <v>0</v>
      </c>
      <c r="BG2614" s="137">
        <f>IF(N2614="zákl. přenesená",J2614,0)</f>
        <v>0</v>
      </c>
      <c r="BH2614" s="137">
        <f>IF(N2614="sníž. přenesená",J2614,0)</f>
        <v>0</v>
      </c>
      <c r="BI2614" s="137">
        <f>IF(N2614="nulová",J2614,0)</f>
        <v>0</v>
      </c>
      <c r="BJ2614" s="17" t="s">
        <v>77</v>
      </c>
      <c r="BK2614" s="137">
        <f>ROUND(I2614*H2614,2)</f>
        <v>0</v>
      </c>
      <c r="BL2614" s="17" t="s">
        <v>209</v>
      </c>
      <c r="BM2614" s="136" t="s">
        <v>3928</v>
      </c>
    </row>
    <row r="2615" spans="2:65" s="1" customFormat="1" ht="39" x14ac:dyDescent="0.2">
      <c r="B2615" s="32"/>
      <c r="D2615" s="138" t="s">
        <v>214</v>
      </c>
      <c r="F2615" s="139" t="s">
        <v>3929</v>
      </c>
      <c r="I2615" s="140"/>
      <c r="L2615" s="32"/>
      <c r="M2615" s="141"/>
      <c r="T2615" s="53"/>
      <c r="AT2615" s="17" t="s">
        <v>214</v>
      </c>
      <c r="AU2615" s="17" t="s">
        <v>79</v>
      </c>
    </row>
    <row r="2616" spans="2:65" s="13" customFormat="1" ht="11.25" x14ac:dyDescent="0.2">
      <c r="B2616" s="159"/>
      <c r="D2616" s="138" t="s">
        <v>330</v>
      </c>
      <c r="E2616" s="160" t="s">
        <v>19</v>
      </c>
      <c r="F2616" s="161" t="s">
        <v>3812</v>
      </c>
      <c r="H2616" s="162">
        <v>1</v>
      </c>
      <c r="I2616" s="163"/>
      <c r="L2616" s="159"/>
      <c r="M2616" s="164"/>
      <c r="T2616" s="165"/>
      <c r="AT2616" s="160" t="s">
        <v>330</v>
      </c>
      <c r="AU2616" s="160" t="s">
        <v>79</v>
      </c>
      <c r="AV2616" s="13" t="s">
        <v>79</v>
      </c>
      <c r="AW2616" s="13" t="s">
        <v>31</v>
      </c>
      <c r="AX2616" s="13" t="s">
        <v>69</v>
      </c>
      <c r="AY2616" s="160" t="s">
        <v>181</v>
      </c>
    </row>
    <row r="2617" spans="2:65" s="14" customFormat="1" ht="11.25" x14ac:dyDescent="0.2">
      <c r="B2617" s="166"/>
      <c r="D2617" s="138" t="s">
        <v>330</v>
      </c>
      <c r="E2617" s="167" t="s">
        <v>19</v>
      </c>
      <c r="F2617" s="168" t="s">
        <v>333</v>
      </c>
      <c r="H2617" s="169">
        <v>1</v>
      </c>
      <c r="I2617" s="170"/>
      <c r="L2617" s="166"/>
      <c r="M2617" s="171"/>
      <c r="T2617" s="172"/>
      <c r="AT2617" s="167" t="s">
        <v>330</v>
      </c>
      <c r="AU2617" s="167" t="s">
        <v>79</v>
      </c>
      <c r="AV2617" s="14" t="s">
        <v>187</v>
      </c>
      <c r="AW2617" s="14" t="s">
        <v>31</v>
      </c>
      <c r="AX2617" s="14" t="s">
        <v>77</v>
      </c>
      <c r="AY2617" s="167" t="s">
        <v>181</v>
      </c>
    </row>
    <row r="2618" spans="2:65" s="1" customFormat="1" ht="24.2" customHeight="1" x14ac:dyDescent="0.2">
      <c r="B2618" s="32"/>
      <c r="C2618" s="125" t="s">
        <v>2933</v>
      </c>
      <c r="D2618" s="125" t="s">
        <v>182</v>
      </c>
      <c r="E2618" s="126" t="s">
        <v>3930</v>
      </c>
      <c r="F2618" s="127" t="s">
        <v>3931</v>
      </c>
      <c r="G2618" s="128" t="s">
        <v>519</v>
      </c>
      <c r="H2618" s="129">
        <v>1</v>
      </c>
      <c r="I2618" s="130"/>
      <c r="J2618" s="131">
        <f>ROUND(I2618*H2618,2)</f>
        <v>0</v>
      </c>
      <c r="K2618" s="127" t="s">
        <v>186</v>
      </c>
      <c r="L2618" s="32"/>
      <c r="M2618" s="132" t="s">
        <v>19</v>
      </c>
      <c r="N2618" s="133" t="s">
        <v>40</v>
      </c>
      <c r="P2618" s="134">
        <f>O2618*H2618</f>
        <v>0</v>
      </c>
      <c r="Q2618" s="134">
        <v>0</v>
      </c>
      <c r="R2618" s="134">
        <f>Q2618*H2618</f>
        <v>0</v>
      </c>
      <c r="S2618" s="134">
        <v>0</v>
      </c>
      <c r="T2618" s="135">
        <f>S2618*H2618</f>
        <v>0</v>
      </c>
      <c r="AR2618" s="136" t="s">
        <v>209</v>
      </c>
      <c r="AT2618" s="136" t="s">
        <v>182</v>
      </c>
      <c r="AU2618" s="136" t="s">
        <v>79</v>
      </c>
      <c r="AY2618" s="17" t="s">
        <v>181</v>
      </c>
      <c r="BE2618" s="137">
        <f>IF(N2618="základní",J2618,0)</f>
        <v>0</v>
      </c>
      <c r="BF2618" s="137">
        <f>IF(N2618="snížená",J2618,0)</f>
        <v>0</v>
      </c>
      <c r="BG2618" s="137">
        <f>IF(N2618="zákl. přenesená",J2618,0)</f>
        <v>0</v>
      </c>
      <c r="BH2618" s="137">
        <f>IF(N2618="sníž. přenesená",J2618,0)</f>
        <v>0</v>
      </c>
      <c r="BI2618" s="137">
        <f>IF(N2618="nulová",J2618,0)</f>
        <v>0</v>
      </c>
      <c r="BJ2618" s="17" t="s">
        <v>77</v>
      </c>
      <c r="BK2618" s="137">
        <f>ROUND(I2618*H2618,2)</f>
        <v>0</v>
      </c>
      <c r="BL2618" s="17" t="s">
        <v>209</v>
      </c>
      <c r="BM2618" s="136" t="s">
        <v>3932</v>
      </c>
    </row>
    <row r="2619" spans="2:65" s="1" customFormat="1" ht="39" x14ac:dyDescent="0.2">
      <c r="B2619" s="32"/>
      <c r="D2619" s="138" t="s">
        <v>214</v>
      </c>
      <c r="F2619" s="139" t="s">
        <v>3933</v>
      </c>
      <c r="I2619" s="140"/>
      <c r="L2619" s="32"/>
      <c r="M2619" s="141"/>
      <c r="T2619" s="53"/>
      <c r="AT2619" s="17" t="s">
        <v>214</v>
      </c>
      <c r="AU2619" s="17" t="s">
        <v>79</v>
      </c>
    </row>
    <row r="2620" spans="2:65" s="13" customFormat="1" ht="11.25" x14ac:dyDescent="0.2">
      <c r="B2620" s="159"/>
      <c r="D2620" s="138" t="s">
        <v>330</v>
      </c>
      <c r="E2620" s="160" t="s">
        <v>19</v>
      </c>
      <c r="F2620" s="161" t="s">
        <v>3812</v>
      </c>
      <c r="H2620" s="162">
        <v>1</v>
      </c>
      <c r="I2620" s="163"/>
      <c r="L2620" s="159"/>
      <c r="M2620" s="164"/>
      <c r="T2620" s="165"/>
      <c r="AT2620" s="160" t="s">
        <v>330</v>
      </c>
      <c r="AU2620" s="160" t="s">
        <v>79</v>
      </c>
      <c r="AV2620" s="13" t="s">
        <v>79</v>
      </c>
      <c r="AW2620" s="13" t="s">
        <v>31</v>
      </c>
      <c r="AX2620" s="13" t="s">
        <v>69</v>
      </c>
      <c r="AY2620" s="160" t="s">
        <v>181</v>
      </c>
    </row>
    <row r="2621" spans="2:65" s="14" customFormat="1" ht="11.25" x14ac:dyDescent="0.2">
      <c r="B2621" s="166"/>
      <c r="D2621" s="138" t="s">
        <v>330</v>
      </c>
      <c r="E2621" s="167" t="s">
        <v>19</v>
      </c>
      <c r="F2621" s="168" t="s">
        <v>333</v>
      </c>
      <c r="H2621" s="169">
        <v>1</v>
      </c>
      <c r="I2621" s="170"/>
      <c r="L2621" s="166"/>
      <c r="M2621" s="171"/>
      <c r="T2621" s="172"/>
      <c r="AT2621" s="167" t="s">
        <v>330</v>
      </c>
      <c r="AU2621" s="167" t="s">
        <v>79</v>
      </c>
      <c r="AV2621" s="14" t="s">
        <v>187</v>
      </c>
      <c r="AW2621" s="14" t="s">
        <v>31</v>
      </c>
      <c r="AX2621" s="14" t="s">
        <v>77</v>
      </c>
      <c r="AY2621" s="167" t="s">
        <v>181</v>
      </c>
    </row>
    <row r="2622" spans="2:65" s="1" customFormat="1" ht="24.2" customHeight="1" x14ac:dyDescent="0.2">
      <c r="B2622" s="32"/>
      <c r="C2622" s="125" t="s">
        <v>3934</v>
      </c>
      <c r="D2622" s="125" t="s">
        <v>182</v>
      </c>
      <c r="E2622" s="126" t="s">
        <v>3935</v>
      </c>
      <c r="F2622" s="127" t="s">
        <v>3936</v>
      </c>
      <c r="G2622" s="128" t="s">
        <v>519</v>
      </c>
      <c r="H2622" s="129">
        <v>1</v>
      </c>
      <c r="I2622" s="130"/>
      <c r="J2622" s="131">
        <f>ROUND(I2622*H2622,2)</f>
        <v>0</v>
      </c>
      <c r="K2622" s="127" t="s">
        <v>186</v>
      </c>
      <c r="L2622" s="32"/>
      <c r="M2622" s="132" t="s">
        <v>19</v>
      </c>
      <c r="N2622" s="133" t="s">
        <v>40</v>
      </c>
      <c r="P2622" s="134">
        <f>O2622*H2622</f>
        <v>0</v>
      </c>
      <c r="Q2622" s="134">
        <v>0</v>
      </c>
      <c r="R2622" s="134">
        <f>Q2622*H2622</f>
        <v>0</v>
      </c>
      <c r="S2622" s="134">
        <v>0</v>
      </c>
      <c r="T2622" s="135">
        <f>S2622*H2622</f>
        <v>0</v>
      </c>
      <c r="AR2622" s="136" t="s">
        <v>209</v>
      </c>
      <c r="AT2622" s="136" t="s">
        <v>182</v>
      </c>
      <c r="AU2622" s="136" t="s">
        <v>79</v>
      </c>
      <c r="AY2622" s="17" t="s">
        <v>181</v>
      </c>
      <c r="BE2622" s="137">
        <f>IF(N2622="základní",J2622,0)</f>
        <v>0</v>
      </c>
      <c r="BF2622" s="137">
        <f>IF(N2622="snížená",J2622,0)</f>
        <v>0</v>
      </c>
      <c r="BG2622" s="137">
        <f>IF(N2622="zákl. přenesená",J2622,0)</f>
        <v>0</v>
      </c>
      <c r="BH2622" s="137">
        <f>IF(N2622="sníž. přenesená",J2622,0)</f>
        <v>0</v>
      </c>
      <c r="BI2622" s="137">
        <f>IF(N2622="nulová",J2622,0)</f>
        <v>0</v>
      </c>
      <c r="BJ2622" s="17" t="s">
        <v>77</v>
      </c>
      <c r="BK2622" s="137">
        <f>ROUND(I2622*H2622,2)</f>
        <v>0</v>
      </c>
      <c r="BL2622" s="17" t="s">
        <v>209</v>
      </c>
      <c r="BM2622" s="136" t="s">
        <v>3937</v>
      </c>
    </row>
    <row r="2623" spans="2:65" s="1" customFormat="1" ht="39" x14ac:dyDescent="0.2">
      <c r="B2623" s="32"/>
      <c r="D2623" s="138" t="s">
        <v>214</v>
      </c>
      <c r="F2623" s="139" t="s">
        <v>3938</v>
      </c>
      <c r="I2623" s="140"/>
      <c r="L2623" s="32"/>
      <c r="M2623" s="141"/>
      <c r="T2623" s="53"/>
      <c r="AT2623" s="17" t="s">
        <v>214</v>
      </c>
      <c r="AU2623" s="17" t="s">
        <v>79</v>
      </c>
    </row>
    <row r="2624" spans="2:65" s="13" customFormat="1" ht="11.25" x14ac:dyDescent="0.2">
      <c r="B2624" s="159"/>
      <c r="D2624" s="138" t="s">
        <v>330</v>
      </c>
      <c r="E2624" s="160" t="s">
        <v>19</v>
      </c>
      <c r="F2624" s="161" t="s">
        <v>3812</v>
      </c>
      <c r="H2624" s="162">
        <v>1</v>
      </c>
      <c r="I2624" s="163"/>
      <c r="L2624" s="159"/>
      <c r="M2624" s="164"/>
      <c r="T2624" s="165"/>
      <c r="AT2624" s="160" t="s">
        <v>330</v>
      </c>
      <c r="AU2624" s="160" t="s">
        <v>79</v>
      </c>
      <c r="AV2624" s="13" t="s">
        <v>79</v>
      </c>
      <c r="AW2624" s="13" t="s">
        <v>31</v>
      </c>
      <c r="AX2624" s="13" t="s">
        <v>69</v>
      </c>
      <c r="AY2624" s="160" t="s">
        <v>181</v>
      </c>
    </row>
    <row r="2625" spans="2:65" s="14" customFormat="1" ht="11.25" x14ac:dyDescent="0.2">
      <c r="B2625" s="166"/>
      <c r="D2625" s="138" t="s">
        <v>330</v>
      </c>
      <c r="E2625" s="167" t="s">
        <v>19</v>
      </c>
      <c r="F2625" s="168" t="s">
        <v>333</v>
      </c>
      <c r="H2625" s="169">
        <v>1</v>
      </c>
      <c r="I2625" s="170"/>
      <c r="L2625" s="166"/>
      <c r="M2625" s="171"/>
      <c r="T2625" s="172"/>
      <c r="AT2625" s="167" t="s">
        <v>330</v>
      </c>
      <c r="AU2625" s="167" t="s">
        <v>79</v>
      </c>
      <c r="AV2625" s="14" t="s">
        <v>187</v>
      </c>
      <c r="AW2625" s="14" t="s">
        <v>31</v>
      </c>
      <c r="AX2625" s="14" t="s">
        <v>77</v>
      </c>
      <c r="AY2625" s="167" t="s">
        <v>181</v>
      </c>
    </row>
    <row r="2626" spans="2:65" s="1" customFormat="1" ht="24.2" customHeight="1" x14ac:dyDescent="0.2">
      <c r="B2626" s="32"/>
      <c r="C2626" s="125" t="s">
        <v>2934</v>
      </c>
      <c r="D2626" s="125" t="s">
        <v>182</v>
      </c>
      <c r="E2626" s="126" t="s">
        <v>3939</v>
      </c>
      <c r="F2626" s="127" t="s">
        <v>3940</v>
      </c>
      <c r="G2626" s="128" t="s">
        <v>519</v>
      </c>
      <c r="H2626" s="129">
        <v>1</v>
      </c>
      <c r="I2626" s="130"/>
      <c r="J2626" s="131">
        <f>ROUND(I2626*H2626,2)</f>
        <v>0</v>
      </c>
      <c r="K2626" s="127" t="s">
        <v>186</v>
      </c>
      <c r="L2626" s="32"/>
      <c r="M2626" s="132" t="s">
        <v>19</v>
      </c>
      <c r="N2626" s="133" t="s">
        <v>40</v>
      </c>
      <c r="P2626" s="134">
        <f>O2626*H2626</f>
        <v>0</v>
      </c>
      <c r="Q2626" s="134">
        <v>0</v>
      </c>
      <c r="R2626" s="134">
        <f>Q2626*H2626</f>
        <v>0</v>
      </c>
      <c r="S2626" s="134">
        <v>0</v>
      </c>
      <c r="T2626" s="135">
        <f>S2626*H2626</f>
        <v>0</v>
      </c>
      <c r="AR2626" s="136" t="s">
        <v>209</v>
      </c>
      <c r="AT2626" s="136" t="s">
        <v>182</v>
      </c>
      <c r="AU2626" s="136" t="s">
        <v>79</v>
      </c>
      <c r="AY2626" s="17" t="s">
        <v>181</v>
      </c>
      <c r="BE2626" s="137">
        <f>IF(N2626="základní",J2626,0)</f>
        <v>0</v>
      </c>
      <c r="BF2626" s="137">
        <f>IF(N2626="snížená",J2626,0)</f>
        <v>0</v>
      </c>
      <c r="BG2626" s="137">
        <f>IF(N2626="zákl. přenesená",J2626,0)</f>
        <v>0</v>
      </c>
      <c r="BH2626" s="137">
        <f>IF(N2626="sníž. přenesená",J2626,0)</f>
        <v>0</v>
      </c>
      <c r="BI2626" s="137">
        <f>IF(N2626="nulová",J2626,0)</f>
        <v>0</v>
      </c>
      <c r="BJ2626" s="17" t="s">
        <v>77</v>
      </c>
      <c r="BK2626" s="137">
        <f>ROUND(I2626*H2626,2)</f>
        <v>0</v>
      </c>
      <c r="BL2626" s="17" t="s">
        <v>209</v>
      </c>
      <c r="BM2626" s="136" t="s">
        <v>3941</v>
      </c>
    </row>
    <row r="2627" spans="2:65" s="1" customFormat="1" ht="39" x14ac:dyDescent="0.2">
      <c r="B2627" s="32"/>
      <c r="D2627" s="138" t="s">
        <v>214</v>
      </c>
      <c r="F2627" s="139" t="s">
        <v>3942</v>
      </c>
      <c r="I2627" s="140"/>
      <c r="L2627" s="32"/>
      <c r="M2627" s="141"/>
      <c r="T2627" s="53"/>
      <c r="AT2627" s="17" t="s">
        <v>214</v>
      </c>
      <c r="AU2627" s="17" t="s">
        <v>79</v>
      </c>
    </row>
    <row r="2628" spans="2:65" s="13" customFormat="1" ht="11.25" x14ac:dyDescent="0.2">
      <c r="B2628" s="159"/>
      <c r="D2628" s="138" t="s">
        <v>330</v>
      </c>
      <c r="E2628" s="160" t="s">
        <v>19</v>
      </c>
      <c r="F2628" s="161" t="s">
        <v>3812</v>
      </c>
      <c r="H2628" s="162">
        <v>1</v>
      </c>
      <c r="I2628" s="163"/>
      <c r="L2628" s="159"/>
      <c r="M2628" s="164"/>
      <c r="T2628" s="165"/>
      <c r="AT2628" s="160" t="s">
        <v>330</v>
      </c>
      <c r="AU2628" s="160" t="s">
        <v>79</v>
      </c>
      <c r="AV2628" s="13" t="s">
        <v>79</v>
      </c>
      <c r="AW2628" s="13" t="s">
        <v>31</v>
      </c>
      <c r="AX2628" s="13" t="s">
        <v>69</v>
      </c>
      <c r="AY2628" s="160" t="s">
        <v>181</v>
      </c>
    </row>
    <row r="2629" spans="2:65" s="14" customFormat="1" ht="11.25" x14ac:dyDescent="0.2">
      <c r="B2629" s="166"/>
      <c r="D2629" s="138" t="s">
        <v>330</v>
      </c>
      <c r="E2629" s="167" t="s">
        <v>19</v>
      </c>
      <c r="F2629" s="168" t="s">
        <v>333</v>
      </c>
      <c r="H2629" s="169">
        <v>1</v>
      </c>
      <c r="I2629" s="170"/>
      <c r="L2629" s="166"/>
      <c r="M2629" s="171"/>
      <c r="T2629" s="172"/>
      <c r="AT2629" s="167" t="s">
        <v>330</v>
      </c>
      <c r="AU2629" s="167" t="s">
        <v>79</v>
      </c>
      <c r="AV2629" s="14" t="s">
        <v>187</v>
      </c>
      <c r="AW2629" s="14" t="s">
        <v>31</v>
      </c>
      <c r="AX2629" s="14" t="s">
        <v>77</v>
      </c>
      <c r="AY2629" s="167" t="s">
        <v>181</v>
      </c>
    </row>
    <row r="2630" spans="2:65" s="1" customFormat="1" ht="24.2" customHeight="1" x14ac:dyDescent="0.2">
      <c r="B2630" s="32"/>
      <c r="C2630" s="125" t="s">
        <v>3943</v>
      </c>
      <c r="D2630" s="125" t="s">
        <v>182</v>
      </c>
      <c r="E2630" s="126" t="s">
        <v>3944</v>
      </c>
      <c r="F2630" s="127" t="s">
        <v>3945</v>
      </c>
      <c r="G2630" s="128" t="s">
        <v>519</v>
      </c>
      <c r="H2630" s="129">
        <v>1</v>
      </c>
      <c r="I2630" s="130"/>
      <c r="J2630" s="131">
        <f>ROUND(I2630*H2630,2)</f>
        <v>0</v>
      </c>
      <c r="K2630" s="127" t="s">
        <v>186</v>
      </c>
      <c r="L2630" s="32"/>
      <c r="M2630" s="132" t="s">
        <v>19</v>
      </c>
      <c r="N2630" s="133" t="s">
        <v>40</v>
      </c>
      <c r="P2630" s="134">
        <f>O2630*H2630</f>
        <v>0</v>
      </c>
      <c r="Q2630" s="134">
        <v>0</v>
      </c>
      <c r="R2630" s="134">
        <f>Q2630*H2630</f>
        <v>0</v>
      </c>
      <c r="S2630" s="134">
        <v>0</v>
      </c>
      <c r="T2630" s="135">
        <f>S2630*H2630</f>
        <v>0</v>
      </c>
      <c r="AR2630" s="136" t="s">
        <v>209</v>
      </c>
      <c r="AT2630" s="136" t="s">
        <v>182</v>
      </c>
      <c r="AU2630" s="136" t="s">
        <v>79</v>
      </c>
      <c r="AY2630" s="17" t="s">
        <v>181</v>
      </c>
      <c r="BE2630" s="137">
        <f>IF(N2630="základní",J2630,0)</f>
        <v>0</v>
      </c>
      <c r="BF2630" s="137">
        <f>IF(N2630="snížená",J2630,0)</f>
        <v>0</v>
      </c>
      <c r="BG2630" s="137">
        <f>IF(N2630="zákl. přenesená",J2630,0)</f>
        <v>0</v>
      </c>
      <c r="BH2630" s="137">
        <f>IF(N2630="sníž. přenesená",J2630,0)</f>
        <v>0</v>
      </c>
      <c r="BI2630" s="137">
        <f>IF(N2630="nulová",J2630,0)</f>
        <v>0</v>
      </c>
      <c r="BJ2630" s="17" t="s">
        <v>77</v>
      </c>
      <c r="BK2630" s="137">
        <f>ROUND(I2630*H2630,2)</f>
        <v>0</v>
      </c>
      <c r="BL2630" s="17" t="s">
        <v>209</v>
      </c>
      <c r="BM2630" s="136" t="s">
        <v>3946</v>
      </c>
    </row>
    <row r="2631" spans="2:65" s="1" customFormat="1" ht="29.25" x14ac:dyDescent="0.2">
      <c r="B2631" s="32"/>
      <c r="D2631" s="138" t="s">
        <v>214</v>
      </c>
      <c r="F2631" s="139" t="s">
        <v>3947</v>
      </c>
      <c r="I2631" s="140"/>
      <c r="L2631" s="32"/>
      <c r="M2631" s="141"/>
      <c r="T2631" s="53"/>
      <c r="AT2631" s="17" t="s">
        <v>214</v>
      </c>
      <c r="AU2631" s="17" t="s">
        <v>79</v>
      </c>
    </row>
    <row r="2632" spans="2:65" s="13" customFormat="1" ht="11.25" x14ac:dyDescent="0.2">
      <c r="B2632" s="159"/>
      <c r="D2632" s="138" t="s">
        <v>330</v>
      </c>
      <c r="E2632" s="160" t="s">
        <v>19</v>
      </c>
      <c r="F2632" s="161" t="s">
        <v>3812</v>
      </c>
      <c r="H2632" s="162">
        <v>1</v>
      </c>
      <c r="I2632" s="163"/>
      <c r="L2632" s="159"/>
      <c r="M2632" s="164"/>
      <c r="T2632" s="165"/>
      <c r="AT2632" s="160" t="s">
        <v>330</v>
      </c>
      <c r="AU2632" s="160" t="s">
        <v>79</v>
      </c>
      <c r="AV2632" s="13" t="s">
        <v>79</v>
      </c>
      <c r="AW2632" s="13" t="s">
        <v>31</v>
      </c>
      <c r="AX2632" s="13" t="s">
        <v>69</v>
      </c>
      <c r="AY2632" s="160" t="s">
        <v>181</v>
      </c>
    </row>
    <row r="2633" spans="2:65" s="14" customFormat="1" ht="11.25" x14ac:dyDescent="0.2">
      <c r="B2633" s="166"/>
      <c r="D2633" s="138" t="s">
        <v>330</v>
      </c>
      <c r="E2633" s="167" t="s">
        <v>19</v>
      </c>
      <c r="F2633" s="168" t="s">
        <v>333</v>
      </c>
      <c r="H2633" s="169">
        <v>1</v>
      </c>
      <c r="I2633" s="170"/>
      <c r="L2633" s="166"/>
      <c r="M2633" s="171"/>
      <c r="T2633" s="172"/>
      <c r="AT2633" s="167" t="s">
        <v>330</v>
      </c>
      <c r="AU2633" s="167" t="s">
        <v>79</v>
      </c>
      <c r="AV2633" s="14" t="s">
        <v>187</v>
      </c>
      <c r="AW2633" s="14" t="s">
        <v>31</v>
      </c>
      <c r="AX2633" s="14" t="s">
        <v>77</v>
      </c>
      <c r="AY2633" s="167" t="s">
        <v>181</v>
      </c>
    </row>
    <row r="2634" spans="2:65" s="1" customFormat="1" ht="24.2" customHeight="1" x14ac:dyDescent="0.2">
      <c r="B2634" s="32"/>
      <c r="C2634" s="125" t="s">
        <v>2936</v>
      </c>
      <c r="D2634" s="125" t="s">
        <v>182</v>
      </c>
      <c r="E2634" s="126" t="s">
        <v>3948</v>
      </c>
      <c r="F2634" s="127" t="s">
        <v>3949</v>
      </c>
      <c r="G2634" s="128" t="s">
        <v>519</v>
      </c>
      <c r="H2634" s="129">
        <v>1</v>
      </c>
      <c r="I2634" s="130"/>
      <c r="J2634" s="131">
        <f>ROUND(I2634*H2634,2)</f>
        <v>0</v>
      </c>
      <c r="K2634" s="127" t="s">
        <v>186</v>
      </c>
      <c r="L2634" s="32"/>
      <c r="M2634" s="132" t="s">
        <v>19</v>
      </c>
      <c r="N2634" s="133" t="s">
        <v>40</v>
      </c>
      <c r="P2634" s="134">
        <f>O2634*H2634</f>
        <v>0</v>
      </c>
      <c r="Q2634" s="134">
        <v>0</v>
      </c>
      <c r="R2634" s="134">
        <f>Q2634*H2634</f>
        <v>0</v>
      </c>
      <c r="S2634" s="134">
        <v>0</v>
      </c>
      <c r="T2634" s="135">
        <f>S2634*H2634</f>
        <v>0</v>
      </c>
      <c r="AR2634" s="136" t="s">
        <v>209</v>
      </c>
      <c r="AT2634" s="136" t="s">
        <v>182</v>
      </c>
      <c r="AU2634" s="136" t="s">
        <v>79</v>
      </c>
      <c r="AY2634" s="17" t="s">
        <v>181</v>
      </c>
      <c r="BE2634" s="137">
        <f>IF(N2634="základní",J2634,0)</f>
        <v>0</v>
      </c>
      <c r="BF2634" s="137">
        <f>IF(N2634="snížená",J2634,0)</f>
        <v>0</v>
      </c>
      <c r="BG2634" s="137">
        <f>IF(N2634="zákl. přenesená",J2634,0)</f>
        <v>0</v>
      </c>
      <c r="BH2634" s="137">
        <f>IF(N2634="sníž. přenesená",J2634,0)</f>
        <v>0</v>
      </c>
      <c r="BI2634" s="137">
        <f>IF(N2634="nulová",J2634,0)</f>
        <v>0</v>
      </c>
      <c r="BJ2634" s="17" t="s">
        <v>77</v>
      </c>
      <c r="BK2634" s="137">
        <f>ROUND(I2634*H2634,2)</f>
        <v>0</v>
      </c>
      <c r="BL2634" s="17" t="s">
        <v>209</v>
      </c>
      <c r="BM2634" s="136" t="s">
        <v>3950</v>
      </c>
    </row>
    <row r="2635" spans="2:65" s="1" customFormat="1" ht="29.25" x14ac:dyDescent="0.2">
      <c r="B2635" s="32"/>
      <c r="D2635" s="138" t="s">
        <v>214</v>
      </c>
      <c r="F2635" s="139" t="s">
        <v>3947</v>
      </c>
      <c r="I2635" s="140"/>
      <c r="L2635" s="32"/>
      <c r="M2635" s="141"/>
      <c r="T2635" s="53"/>
      <c r="AT2635" s="17" t="s">
        <v>214</v>
      </c>
      <c r="AU2635" s="17" t="s">
        <v>79</v>
      </c>
    </row>
    <row r="2636" spans="2:65" s="13" customFormat="1" ht="11.25" x14ac:dyDescent="0.2">
      <c r="B2636" s="159"/>
      <c r="D2636" s="138" t="s">
        <v>330</v>
      </c>
      <c r="E2636" s="160" t="s">
        <v>19</v>
      </c>
      <c r="F2636" s="161" t="s">
        <v>3812</v>
      </c>
      <c r="H2636" s="162">
        <v>1</v>
      </c>
      <c r="I2636" s="163"/>
      <c r="L2636" s="159"/>
      <c r="M2636" s="164"/>
      <c r="T2636" s="165"/>
      <c r="AT2636" s="160" t="s">
        <v>330</v>
      </c>
      <c r="AU2636" s="160" t="s">
        <v>79</v>
      </c>
      <c r="AV2636" s="13" t="s">
        <v>79</v>
      </c>
      <c r="AW2636" s="13" t="s">
        <v>31</v>
      </c>
      <c r="AX2636" s="13" t="s">
        <v>69</v>
      </c>
      <c r="AY2636" s="160" t="s">
        <v>181</v>
      </c>
    </row>
    <row r="2637" spans="2:65" s="14" customFormat="1" ht="11.25" x14ac:dyDescent="0.2">
      <c r="B2637" s="166"/>
      <c r="D2637" s="138" t="s">
        <v>330</v>
      </c>
      <c r="E2637" s="167" t="s">
        <v>19</v>
      </c>
      <c r="F2637" s="168" t="s">
        <v>333</v>
      </c>
      <c r="H2637" s="169">
        <v>1</v>
      </c>
      <c r="I2637" s="170"/>
      <c r="L2637" s="166"/>
      <c r="M2637" s="171"/>
      <c r="T2637" s="172"/>
      <c r="AT2637" s="167" t="s">
        <v>330</v>
      </c>
      <c r="AU2637" s="167" t="s">
        <v>79</v>
      </c>
      <c r="AV2637" s="14" t="s">
        <v>187</v>
      </c>
      <c r="AW2637" s="14" t="s">
        <v>31</v>
      </c>
      <c r="AX2637" s="14" t="s">
        <v>77</v>
      </c>
      <c r="AY2637" s="167" t="s">
        <v>181</v>
      </c>
    </row>
    <row r="2638" spans="2:65" s="1" customFormat="1" ht="24.2" customHeight="1" x14ac:dyDescent="0.2">
      <c r="B2638" s="32"/>
      <c r="C2638" s="125" t="s">
        <v>3951</v>
      </c>
      <c r="D2638" s="125" t="s">
        <v>182</v>
      </c>
      <c r="E2638" s="126" t="s">
        <v>3952</v>
      </c>
      <c r="F2638" s="127" t="s">
        <v>3953</v>
      </c>
      <c r="G2638" s="128" t="s">
        <v>519</v>
      </c>
      <c r="H2638" s="129">
        <v>1</v>
      </c>
      <c r="I2638" s="130"/>
      <c r="J2638" s="131">
        <f>ROUND(I2638*H2638,2)</f>
        <v>0</v>
      </c>
      <c r="K2638" s="127" t="s">
        <v>186</v>
      </c>
      <c r="L2638" s="32"/>
      <c r="M2638" s="132" t="s">
        <v>19</v>
      </c>
      <c r="N2638" s="133" t="s">
        <v>40</v>
      </c>
      <c r="P2638" s="134">
        <f>O2638*H2638</f>
        <v>0</v>
      </c>
      <c r="Q2638" s="134">
        <v>0</v>
      </c>
      <c r="R2638" s="134">
        <f>Q2638*H2638</f>
        <v>0</v>
      </c>
      <c r="S2638" s="134">
        <v>0</v>
      </c>
      <c r="T2638" s="135">
        <f>S2638*H2638</f>
        <v>0</v>
      </c>
      <c r="AR2638" s="136" t="s">
        <v>209</v>
      </c>
      <c r="AT2638" s="136" t="s">
        <v>182</v>
      </c>
      <c r="AU2638" s="136" t="s">
        <v>79</v>
      </c>
      <c r="AY2638" s="17" t="s">
        <v>181</v>
      </c>
      <c r="BE2638" s="137">
        <f>IF(N2638="základní",J2638,0)</f>
        <v>0</v>
      </c>
      <c r="BF2638" s="137">
        <f>IF(N2638="snížená",J2638,0)</f>
        <v>0</v>
      </c>
      <c r="BG2638" s="137">
        <f>IF(N2638="zákl. přenesená",J2638,0)</f>
        <v>0</v>
      </c>
      <c r="BH2638" s="137">
        <f>IF(N2638="sníž. přenesená",J2638,0)</f>
        <v>0</v>
      </c>
      <c r="BI2638" s="137">
        <f>IF(N2638="nulová",J2638,0)</f>
        <v>0</v>
      </c>
      <c r="BJ2638" s="17" t="s">
        <v>77</v>
      </c>
      <c r="BK2638" s="137">
        <f>ROUND(I2638*H2638,2)</f>
        <v>0</v>
      </c>
      <c r="BL2638" s="17" t="s">
        <v>209</v>
      </c>
      <c r="BM2638" s="136" t="s">
        <v>3954</v>
      </c>
    </row>
    <row r="2639" spans="2:65" s="1" customFormat="1" ht="29.25" x14ac:dyDescent="0.2">
      <c r="B2639" s="32"/>
      <c r="D2639" s="138" t="s">
        <v>214</v>
      </c>
      <c r="F2639" s="139" t="s">
        <v>3825</v>
      </c>
      <c r="I2639" s="140"/>
      <c r="L2639" s="32"/>
      <c r="M2639" s="141"/>
      <c r="T2639" s="53"/>
      <c r="AT2639" s="17" t="s">
        <v>214</v>
      </c>
      <c r="AU2639" s="17" t="s">
        <v>79</v>
      </c>
    </row>
    <row r="2640" spans="2:65" s="13" customFormat="1" ht="11.25" x14ac:dyDescent="0.2">
      <c r="B2640" s="159"/>
      <c r="D2640" s="138" t="s">
        <v>330</v>
      </c>
      <c r="E2640" s="160" t="s">
        <v>19</v>
      </c>
      <c r="F2640" s="161" t="s">
        <v>3812</v>
      </c>
      <c r="H2640" s="162">
        <v>1</v>
      </c>
      <c r="I2640" s="163"/>
      <c r="L2640" s="159"/>
      <c r="M2640" s="164"/>
      <c r="T2640" s="165"/>
      <c r="AT2640" s="160" t="s">
        <v>330</v>
      </c>
      <c r="AU2640" s="160" t="s">
        <v>79</v>
      </c>
      <c r="AV2640" s="13" t="s">
        <v>79</v>
      </c>
      <c r="AW2640" s="13" t="s">
        <v>31</v>
      </c>
      <c r="AX2640" s="13" t="s">
        <v>69</v>
      </c>
      <c r="AY2640" s="160" t="s">
        <v>181</v>
      </c>
    </row>
    <row r="2641" spans="2:65" s="14" customFormat="1" ht="11.25" x14ac:dyDescent="0.2">
      <c r="B2641" s="166"/>
      <c r="D2641" s="138" t="s">
        <v>330</v>
      </c>
      <c r="E2641" s="167" t="s">
        <v>19</v>
      </c>
      <c r="F2641" s="168" t="s">
        <v>333</v>
      </c>
      <c r="H2641" s="169">
        <v>1</v>
      </c>
      <c r="I2641" s="170"/>
      <c r="L2641" s="166"/>
      <c r="M2641" s="171"/>
      <c r="T2641" s="172"/>
      <c r="AT2641" s="167" t="s">
        <v>330</v>
      </c>
      <c r="AU2641" s="167" t="s">
        <v>79</v>
      </c>
      <c r="AV2641" s="14" t="s">
        <v>187</v>
      </c>
      <c r="AW2641" s="14" t="s">
        <v>31</v>
      </c>
      <c r="AX2641" s="14" t="s">
        <v>77</v>
      </c>
      <c r="AY2641" s="167" t="s">
        <v>181</v>
      </c>
    </row>
    <row r="2642" spans="2:65" s="1" customFormat="1" ht="24.2" customHeight="1" x14ac:dyDescent="0.2">
      <c r="B2642" s="32"/>
      <c r="C2642" s="125" t="s">
        <v>2937</v>
      </c>
      <c r="D2642" s="125" t="s">
        <v>182</v>
      </c>
      <c r="E2642" s="126" t="s">
        <v>3955</v>
      </c>
      <c r="F2642" s="127" t="s">
        <v>3956</v>
      </c>
      <c r="G2642" s="128" t="s">
        <v>519</v>
      </c>
      <c r="H2642" s="129">
        <v>1</v>
      </c>
      <c r="I2642" s="130"/>
      <c r="J2642" s="131">
        <f>ROUND(I2642*H2642,2)</f>
        <v>0</v>
      </c>
      <c r="K2642" s="127" t="s">
        <v>186</v>
      </c>
      <c r="L2642" s="32"/>
      <c r="M2642" s="132" t="s">
        <v>19</v>
      </c>
      <c r="N2642" s="133" t="s">
        <v>40</v>
      </c>
      <c r="P2642" s="134">
        <f>O2642*H2642</f>
        <v>0</v>
      </c>
      <c r="Q2642" s="134">
        <v>0</v>
      </c>
      <c r="R2642" s="134">
        <f>Q2642*H2642</f>
        <v>0</v>
      </c>
      <c r="S2642" s="134">
        <v>0</v>
      </c>
      <c r="T2642" s="135">
        <f>S2642*H2642</f>
        <v>0</v>
      </c>
      <c r="AR2642" s="136" t="s">
        <v>209</v>
      </c>
      <c r="AT2642" s="136" t="s">
        <v>182</v>
      </c>
      <c r="AU2642" s="136" t="s">
        <v>79</v>
      </c>
      <c r="AY2642" s="17" t="s">
        <v>181</v>
      </c>
      <c r="BE2642" s="137">
        <f>IF(N2642="základní",J2642,0)</f>
        <v>0</v>
      </c>
      <c r="BF2642" s="137">
        <f>IF(N2642="snížená",J2642,0)</f>
        <v>0</v>
      </c>
      <c r="BG2642" s="137">
        <f>IF(N2642="zákl. přenesená",J2642,0)</f>
        <v>0</v>
      </c>
      <c r="BH2642" s="137">
        <f>IF(N2642="sníž. přenesená",J2642,0)</f>
        <v>0</v>
      </c>
      <c r="BI2642" s="137">
        <f>IF(N2642="nulová",J2642,0)</f>
        <v>0</v>
      </c>
      <c r="BJ2642" s="17" t="s">
        <v>77</v>
      </c>
      <c r="BK2642" s="137">
        <f>ROUND(I2642*H2642,2)</f>
        <v>0</v>
      </c>
      <c r="BL2642" s="17" t="s">
        <v>209</v>
      </c>
      <c r="BM2642" s="136" t="s">
        <v>3957</v>
      </c>
    </row>
    <row r="2643" spans="2:65" s="1" customFormat="1" ht="39" x14ac:dyDescent="0.2">
      <c r="B2643" s="32"/>
      <c r="D2643" s="138" t="s">
        <v>214</v>
      </c>
      <c r="F2643" s="139" t="s">
        <v>3958</v>
      </c>
      <c r="I2643" s="140"/>
      <c r="L2643" s="32"/>
      <c r="M2643" s="141"/>
      <c r="T2643" s="53"/>
      <c r="AT2643" s="17" t="s">
        <v>214</v>
      </c>
      <c r="AU2643" s="17" t="s">
        <v>79</v>
      </c>
    </row>
    <row r="2644" spans="2:65" s="13" customFormat="1" ht="11.25" x14ac:dyDescent="0.2">
      <c r="B2644" s="159"/>
      <c r="D2644" s="138" t="s">
        <v>330</v>
      </c>
      <c r="E2644" s="160" t="s">
        <v>19</v>
      </c>
      <c r="F2644" s="161" t="s">
        <v>3812</v>
      </c>
      <c r="H2644" s="162">
        <v>1</v>
      </c>
      <c r="I2644" s="163"/>
      <c r="L2644" s="159"/>
      <c r="M2644" s="164"/>
      <c r="T2644" s="165"/>
      <c r="AT2644" s="160" t="s">
        <v>330</v>
      </c>
      <c r="AU2644" s="160" t="s">
        <v>79</v>
      </c>
      <c r="AV2644" s="13" t="s">
        <v>79</v>
      </c>
      <c r="AW2644" s="13" t="s">
        <v>31</v>
      </c>
      <c r="AX2644" s="13" t="s">
        <v>69</v>
      </c>
      <c r="AY2644" s="160" t="s">
        <v>181</v>
      </c>
    </row>
    <row r="2645" spans="2:65" s="14" customFormat="1" ht="11.25" x14ac:dyDescent="0.2">
      <c r="B2645" s="166"/>
      <c r="D2645" s="138" t="s">
        <v>330</v>
      </c>
      <c r="E2645" s="167" t="s">
        <v>19</v>
      </c>
      <c r="F2645" s="168" t="s">
        <v>333</v>
      </c>
      <c r="H2645" s="169">
        <v>1</v>
      </c>
      <c r="I2645" s="170"/>
      <c r="L2645" s="166"/>
      <c r="M2645" s="171"/>
      <c r="T2645" s="172"/>
      <c r="AT2645" s="167" t="s">
        <v>330</v>
      </c>
      <c r="AU2645" s="167" t="s">
        <v>79</v>
      </c>
      <c r="AV2645" s="14" t="s">
        <v>187</v>
      </c>
      <c r="AW2645" s="14" t="s">
        <v>31</v>
      </c>
      <c r="AX2645" s="14" t="s">
        <v>77</v>
      </c>
      <c r="AY2645" s="167" t="s">
        <v>181</v>
      </c>
    </row>
    <row r="2646" spans="2:65" s="1" customFormat="1" ht="24.2" customHeight="1" x14ac:dyDescent="0.2">
      <c r="B2646" s="32"/>
      <c r="C2646" s="125" t="s">
        <v>3959</v>
      </c>
      <c r="D2646" s="125" t="s">
        <v>182</v>
      </c>
      <c r="E2646" s="126" t="s">
        <v>3960</v>
      </c>
      <c r="F2646" s="127" t="s">
        <v>3961</v>
      </c>
      <c r="G2646" s="128" t="s">
        <v>519</v>
      </c>
      <c r="H2646" s="129">
        <v>1</v>
      </c>
      <c r="I2646" s="130"/>
      <c r="J2646" s="131">
        <f>ROUND(I2646*H2646,2)</f>
        <v>0</v>
      </c>
      <c r="K2646" s="127" t="s">
        <v>186</v>
      </c>
      <c r="L2646" s="32"/>
      <c r="M2646" s="132" t="s">
        <v>19</v>
      </c>
      <c r="N2646" s="133" t="s">
        <v>40</v>
      </c>
      <c r="P2646" s="134">
        <f>O2646*H2646</f>
        <v>0</v>
      </c>
      <c r="Q2646" s="134">
        <v>0</v>
      </c>
      <c r="R2646" s="134">
        <f>Q2646*H2646</f>
        <v>0</v>
      </c>
      <c r="S2646" s="134">
        <v>0</v>
      </c>
      <c r="T2646" s="135">
        <f>S2646*H2646</f>
        <v>0</v>
      </c>
      <c r="AR2646" s="136" t="s">
        <v>209</v>
      </c>
      <c r="AT2646" s="136" t="s">
        <v>182</v>
      </c>
      <c r="AU2646" s="136" t="s">
        <v>79</v>
      </c>
      <c r="AY2646" s="17" t="s">
        <v>181</v>
      </c>
      <c r="BE2646" s="137">
        <f>IF(N2646="základní",J2646,0)</f>
        <v>0</v>
      </c>
      <c r="BF2646" s="137">
        <f>IF(N2646="snížená",J2646,0)</f>
        <v>0</v>
      </c>
      <c r="BG2646" s="137">
        <f>IF(N2646="zákl. přenesená",J2646,0)</f>
        <v>0</v>
      </c>
      <c r="BH2646" s="137">
        <f>IF(N2646="sníž. přenesená",J2646,0)</f>
        <v>0</v>
      </c>
      <c r="BI2646" s="137">
        <f>IF(N2646="nulová",J2646,0)</f>
        <v>0</v>
      </c>
      <c r="BJ2646" s="17" t="s">
        <v>77</v>
      </c>
      <c r="BK2646" s="137">
        <f>ROUND(I2646*H2646,2)</f>
        <v>0</v>
      </c>
      <c r="BL2646" s="17" t="s">
        <v>209</v>
      </c>
      <c r="BM2646" s="136" t="s">
        <v>3962</v>
      </c>
    </row>
    <row r="2647" spans="2:65" s="1" customFormat="1" ht="29.25" x14ac:dyDescent="0.2">
      <c r="B2647" s="32"/>
      <c r="D2647" s="138" t="s">
        <v>214</v>
      </c>
      <c r="F2647" s="139" t="s">
        <v>3963</v>
      </c>
      <c r="I2647" s="140"/>
      <c r="L2647" s="32"/>
      <c r="M2647" s="141"/>
      <c r="T2647" s="53"/>
      <c r="AT2647" s="17" t="s">
        <v>214</v>
      </c>
      <c r="AU2647" s="17" t="s">
        <v>79</v>
      </c>
    </row>
    <row r="2648" spans="2:65" s="13" customFormat="1" ht="11.25" x14ac:dyDescent="0.2">
      <c r="B2648" s="159"/>
      <c r="D2648" s="138" t="s">
        <v>330</v>
      </c>
      <c r="E2648" s="160" t="s">
        <v>19</v>
      </c>
      <c r="F2648" s="161" t="s">
        <v>3656</v>
      </c>
      <c r="H2648" s="162">
        <v>1</v>
      </c>
      <c r="I2648" s="163"/>
      <c r="L2648" s="159"/>
      <c r="M2648" s="164"/>
      <c r="T2648" s="165"/>
      <c r="AT2648" s="160" t="s">
        <v>330</v>
      </c>
      <c r="AU2648" s="160" t="s">
        <v>79</v>
      </c>
      <c r="AV2648" s="13" t="s">
        <v>79</v>
      </c>
      <c r="AW2648" s="13" t="s">
        <v>31</v>
      </c>
      <c r="AX2648" s="13" t="s">
        <v>69</v>
      </c>
      <c r="AY2648" s="160" t="s">
        <v>181</v>
      </c>
    </row>
    <row r="2649" spans="2:65" s="14" customFormat="1" ht="11.25" x14ac:dyDescent="0.2">
      <c r="B2649" s="166"/>
      <c r="D2649" s="138" t="s">
        <v>330</v>
      </c>
      <c r="E2649" s="167" t="s">
        <v>19</v>
      </c>
      <c r="F2649" s="168" t="s">
        <v>333</v>
      </c>
      <c r="H2649" s="169">
        <v>1</v>
      </c>
      <c r="I2649" s="170"/>
      <c r="L2649" s="166"/>
      <c r="M2649" s="171"/>
      <c r="T2649" s="172"/>
      <c r="AT2649" s="167" t="s">
        <v>330</v>
      </c>
      <c r="AU2649" s="167" t="s">
        <v>79</v>
      </c>
      <c r="AV2649" s="14" t="s">
        <v>187</v>
      </c>
      <c r="AW2649" s="14" t="s">
        <v>31</v>
      </c>
      <c r="AX2649" s="14" t="s">
        <v>77</v>
      </c>
      <c r="AY2649" s="167" t="s">
        <v>181</v>
      </c>
    </row>
    <row r="2650" spans="2:65" s="1" customFormat="1" ht="24.2" customHeight="1" x14ac:dyDescent="0.2">
      <c r="B2650" s="32"/>
      <c r="C2650" s="125" t="s">
        <v>2939</v>
      </c>
      <c r="D2650" s="125" t="s">
        <v>182</v>
      </c>
      <c r="E2650" s="126" t="s">
        <v>3964</v>
      </c>
      <c r="F2650" s="127" t="s">
        <v>3965</v>
      </c>
      <c r="G2650" s="128" t="s">
        <v>519</v>
      </c>
      <c r="H2650" s="129">
        <v>1</v>
      </c>
      <c r="I2650" s="130"/>
      <c r="J2650" s="131">
        <f>ROUND(I2650*H2650,2)</f>
        <v>0</v>
      </c>
      <c r="K2650" s="127" t="s">
        <v>186</v>
      </c>
      <c r="L2650" s="32"/>
      <c r="M2650" s="132" t="s">
        <v>19</v>
      </c>
      <c r="N2650" s="133" t="s">
        <v>40</v>
      </c>
      <c r="P2650" s="134">
        <f>O2650*H2650</f>
        <v>0</v>
      </c>
      <c r="Q2650" s="134">
        <v>0</v>
      </c>
      <c r="R2650" s="134">
        <f>Q2650*H2650</f>
        <v>0</v>
      </c>
      <c r="S2650" s="134">
        <v>0</v>
      </c>
      <c r="T2650" s="135">
        <f>S2650*H2650</f>
        <v>0</v>
      </c>
      <c r="AR2650" s="136" t="s">
        <v>209</v>
      </c>
      <c r="AT2650" s="136" t="s">
        <v>182</v>
      </c>
      <c r="AU2650" s="136" t="s">
        <v>79</v>
      </c>
      <c r="AY2650" s="17" t="s">
        <v>181</v>
      </c>
      <c r="BE2650" s="137">
        <f>IF(N2650="základní",J2650,0)</f>
        <v>0</v>
      </c>
      <c r="BF2650" s="137">
        <f>IF(N2650="snížená",J2650,0)</f>
        <v>0</v>
      </c>
      <c r="BG2650" s="137">
        <f>IF(N2650="zákl. přenesená",J2650,0)</f>
        <v>0</v>
      </c>
      <c r="BH2650" s="137">
        <f>IF(N2650="sníž. přenesená",J2650,0)</f>
        <v>0</v>
      </c>
      <c r="BI2650" s="137">
        <f>IF(N2650="nulová",J2650,0)</f>
        <v>0</v>
      </c>
      <c r="BJ2650" s="17" t="s">
        <v>77</v>
      </c>
      <c r="BK2650" s="137">
        <f>ROUND(I2650*H2650,2)</f>
        <v>0</v>
      </c>
      <c r="BL2650" s="17" t="s">
        <v>209</v>
      </c>
      <c r="BM2650" s="136" t="s">
        <v>3966</v>
      </c>
    </row>
    <row r="2651" spans="2:65" s="1" customFormat="1" ht="39" x14ac:dyDescent="0.2">
      <c r="B2651" s="32"/>
      <c r="D2651" s="138" t="s">
        <v>214</v>
      </c>
      <c r="F2651" s="139" t="s">
        <v>3938</v>
      </c>
      <c r="I2651" s="140"/>
      <c r="L2651" s="32"/>
      <c r="M2651" s="141"/>
      <c r="T2651" s="53"/>
      <c r="AT2651" s="17" t="s">
        <v>214</v>
      </c>
      <c r="AU2651" s="17" t="s">
        <v>79</v>
      </c>
    </row>
    <row r="2652" spans="2:65" s="13" customFormat="1" ht="11.25" x14ac:dyDescent="0.2">
      <c r="B2652" s="159"/>
      <c r="D2652" s="138" t="s">
        <v>330</v>
      </c>
      <c r="E2652" s="160" t="s">
        <v>19</v>
      </c>
      <c r="F2652" s="161" t="s">
        <v>3656</v>
      </c>
      <c r="H2652" s="162">
        <v>1</v>
      </c>
      <c r="I2652" s="163"/>
      <c r="L2652" s="159"/>
      <c r="M2652" s="164"/>
      <c r="T2652" s="165"/>
      <c r="AT2652" s="160" t="s">
        <v>330</v>
      </c>
      <c r="AU2652" s="160" t="s">
        <v>79</v>
      </c>
      <c r="AV2652" s="13" t="s">
        <v>79</v>
      </c>
      <c r="AW2652" s="13" t="s">
        <v>31</v>
      </c>
      <c r="AX2652" s="13" t="s">
        <v>69</v>
      </c>
      <c r="AY2652" s="160" t="s">
        <v>181</v>
      </c>
    </row>
    <row r="2653" spans="2:65" s="14" customFormat="1" ht="11.25" x14ac:dyDescent="0.2">
      <c r="B2653" s="166"/>
      <c r="D2653" s="138" t="s">
        <v>330</v>
      </c>
      <c r="E2653" s="167" t="s">
        <v>19</v>
      </c>
      <c r="F2653" s="168" t="s">
        <v>333</v>
      </c>
      <c r="H2653" s="169">
        <v>1</v>
      </c>
      <c r="I2653" s="170"/>
      <c r="L2653" s="166"/>
      <c r="M2653" s="171"/>
      <c r="T2653" s="172"/>
      <c r="AT2653" s="167" t="s">
        <v>330</v>
      </c>
      <c r="AU2653" s="167" t="s">
        <v>79</v>
      </c>
      <c r="AV2653" s="14" t="s">
        <v>187</v>
      </c>
      <c r="AW2653" s="14" t="s">
        <v>31</v>
      </c>
      <c r="AX2653" s="14" t="s">
        <v>77</v>
      </c>
      <c r="AY2653" s="167" t="s">
        <v>181</v>
      </c>
    </row>
    <row r="2654" spans="2:65" s="1" customFormat="1" ht="24.2" customHeight="1" x14ac:dyDescent="0.2">
      <c r="B2654" s="32"/>
      <c r="C2654" s="125" t="s">
        <v>3967</v>
      </c>
      <c r="D2654" s="125" t="s">
        <v>182</v>
      </c>
      <c r="E2654" s="126" t="s">
        <v>3968</v>
      </c>
      <c r="F2654" s="127" t="s">
        <v>3969</v>
      </c>
      <c r="G2654" s="128" t="s">
        <v>519</v>
      </c>
      <c r="H2654" s="129">
        <v>1</v>
      </c>
      <c r="I2654" s="130"/>
      <c r="J2654" s="131">
        <f>ROUND(I2654*H2654,2)</f>
        <v>0</v>
      </c>
      <c r="K2654" s="127" t="s">
        <v>186</v>
      </c>
      <c r="L2654" s="32"/>
      <c r="M2654" s="132" t="s">
        <v>19</v>
      </c>
      <c r="N2654" s="133" t="s">
        <v>40</v>
      </c>
      <c r="P2654" s="134">
        <f>O2654*H2654</f>
        <v>0</v>
      </c>
      <c r="Q2654" s="134">
        <v>0</v>
      </c>
      <c r="R2654" s="134">
        <f>Q2654*H2654</f>
        <v>0</v>
      </c>
      <c r="S2654" s="134">
        <v>0</v>
      </c>
      <c r="T2654" s="135">
        <f>S2654*H2654</f>
        <v>0</v>
      </c>
      <c r="AR2654" s="136" t="s">
        <v>209</v>
      </c>
      <c r="AT2654" s="136" t="s">
        <v>182</v>
      </c>
      <c r="AU2654" s="136" t="s">
        <v>79</v>
      </c>
      <c r="AY2654" s="17" t="s">
        <v>181</v>
      </c>
      <c r="BE2654" s="137">
        <f>IF(N2654="základní",J2654,0)</f>
        <v>0</v>
      </c>
      <c r="BF2654" s="137">
        <f>IF(N2654="snížená",J2654,0)</f>
        <v>0</v>
      </c>
      <c r="BG2654" s="137">
        <f>IF(N2654="zákl. přenesená",J2654,0)</f>
        <v>0</v>
      </c>
      <c r="BH2654" s="137">
        <f>IF(N2654="sníž. přenesená",J2654,0)</f>
        <v>0</v>
      </c>
      <c r="BI2654" s="137">
        <f>IF(N2654="nulová",J2654,0)</f>
        <v>0</v>
      </c>
      <c r="BJ2654" s="17" t="s">
        <v>77</v>
      </c>
      <c r="BK2654" s="137">
        <f>ROUND(I2654*H2654,2)</f>
        <v>0</v>
      </c>
      <c r="BL2654" s="17" t="s">
        <v>209</v>
      </c>
      <c r="BM2654" s="136" t="s">
        <v>3970</v>
      </c>
    </row>
    <row r="2655" spans="2:65" s="1" customFormat="1" ht="39" x14ac:dyDescent="0.2">
      <c r="B2655" s="32"/>
      <c r="D2655" s="138" t="s">
        <v>214</v>
      </c>
      <c r="F2655" s="139" t="s">
        <v>3938</v>
      </c>
      <c r="I2655" s="140"/>
      <c r="L2655" s="32"/>
      <c r="M2655" s="141"/>
      <c r="T2655" s="53"/>
      <c r="AT2655" s="17" t="s">
        <v>214</v>
      </c>
      <c r="AU2655" s="17" t="s">
        <v>79</v>
      </c>
    </row>
    <row r="2656" spans="2:65" s="13" customFormat="1" ht="11.25" x14ac:dyDescent="0.2">
      <c r="B2656" s="159"/>
      <c r="D2656" s="138" t="s">
        <v>330</v>
      </c>
      <c r="E2656" s="160" t="s">
        <v>19</v>
      </c>
      <c r="F2656" s="161" t="s">
        <v>3656</v>
      </c>
      <c r="H2656" s="162">
        <v>1</v>
      </c>
      <c r="I2656" s="163"/>
      <c r="L2656" s="159"/>
      <c r="M2656" s="164"/>
      <c r="T2656" s="165"/>
      <c r="AT2656" s="160" t="s">
        <v>330</v>
      </c>
      <c r="AU2656" s="160" t="s">
        <v>79</v>
      </c>
      <c r="AV2656" s="13" t="s">
        <v>79</v>
      </c>
      <c r="AW2656" s="13" t="s">
        <v>31</v>
      </c>
      <c r="AX2656" s="13" t="s">
        <v>69</v>
      </c>
      <c r="AY2656" s="160" t="s">
        <v>181</v>
      </c>
    </row>
    <row r="2657" spans="2:65" s="14" customFormat="1" ht="11.25" x14ac:dyDescent="0.2">
      <c r="B2657" s="166"/>
      <c r="D2657" s="138" t="s">
        <v>330</v>
      </c>
      <c r="E2657" s="167" t="s">
        <v>19</v>
      </c>
      <c r="F2657" s="168" t="s">
        <v>333</v>
      </c>
      <c r="H2657" s="169">
        <v>1</v>
      </c>
      <c r="I2657" s="170"/>
      <c r="L2657" s="166"/>
      <c r="M2657" s="171"/>
      <c r="T2657" s="172"/>
      <c r="AT2657" s="167" t="s">
        <v>330</v>
      </c>
      <c r="AU2657" s="167" t="s">
        <v>79</v>
      </c>
      <c r="AV2657" s="14" t="s">
        <v>187</v>
      </c>
      <c r="AW2657" s="14" t="s">
        <v>31</v>
      </c>
      <c r="AX2657" s="14" t="s">
        <v>77</v>
      </c>
      <c r="AY2657" s="167" t="s">
        <v>181</v>
      </c>
    </row>
    <row r="2658" spans="2:65" s="1" customFormat="1" ht="24.2" customHeight="1" x14ac:dyDescent="0.2">
      <c r="B2658" s="32"/>
      <c r="C2658" s="125" t="s">
        <v>2940</v>
      </c>
      <c r="D2658" s="125" t="s">
        <v>182</v>
      </c>
      <c r="E2658" s="126" t="s">
        <v>3971</v>
      </c>
      <c r="F2658" s="127" t="s">
        <v>3972</v>
      </c>
      <c r="G2658" s="128" t="s">
        <v>519</v>
      </c>
      <c r="H2658" s="129">
        <v>1</v>
      </c>
      <c r="I2658" s="130"/>
      <c r="J2658" s="131">
        <f>ROUND(I2658*H2658,2)</f>
        <v>0</v>
      </c>
      <c r="K2658" s="127" t="s">
        <v>186</v>
      </c>
      <c r="L2658" s="32"/>
      <c r="M2658" s="132" t="s">
        <v>19</v>
      </c>
      <c r="N2658" s="133" t="s">
        <v>40</v>
      </c>
      <c r="P2658" s="134">
        <f>O2658*H2658</f>
        <v>0</v>
      </c>
      <c r="Q2658" s="134">
        <v>0</v>
      </c>
      <c r="R2658" s="134">
        <f>Q2658*H2658</f>
        <v>0</v>
      </c>
      <c r="S2658" s="134">
        <v>0</v>
      </c>
      <c r="T2658" s="135">
        <f>S2658*H2658</f>
        <v>0</v>
      </c>
      <c r="AR2658" s="136" t="s">
        <v>209</v>
      </c>
      <c r="AT2658" s="136" t="s">
        <v>182</v>
      </c>
      <c r="AU2658" s="136" t="s">
        <v>79</v>
      </c>
      <c r="AY2658" s="17" t="s">
        <v>181</v>
      </c>
      <c r="BE2658" s="137">
        <f>IF(N2658="základní",J2658,0)</f>
        <v>0</v>
      </c>
      <c r="BF2658" s="137">
        <f>IF(N2658="snížená",J2658,0)</f>
        <v>0</v>
      </c>
      <c r="BG2658" s="137">
        <f>IF(N2658="zákl. přenesená",J2658,0)</f>
        <v>0</v>
      </c>
      <c r="BH2658" s="137">
        <f>IF(N2658="sníž. přenesená",J2658,0)</f>
        <v>0</v>
      </c>
      <c r="BI2658" s="137">
        <f>IF(N2658="nulová",J2658,0)</f>
        <v>0</v>
      </c>
      <c r="BJ2658" s="17" t="s">
        <v>77</v>
      </c>
      <c r="BK2658" s="137">
        <f>ROUND(I2658*H2658,2)</f>
        <v>0</v>
      </c>
      <c r="BL2658" s="17" t="s">
        <v>209</v>
      </c>
      <c r="BM2658" s="136" t="s">
        <v>3973</v>
      </c>
    </row>
    <row r="2659" spans="2:65" s="1" customFormat="1" ht="29.25" x14ac:dyDescent="0.2">
      <c r="B2659" s="32"/>
      <c r="D2659" s="138" t="s">
        <v>214</v>
      </c>
      <c r="F2659" s="139" t="s">
        <v>3825</v>
      </c>
      <c r="I2659" s="140"/>
      <c r="L2659" s="32"/>
      <c r="M2659" s="141"/>
      <c r="T2659" s="53"/>
      <c r="AT2659" s="17" t="s">
        <v>214</v>
      </c>
      <c r="AU2659" s="17" t="s">
        <v>79</v>
      </c>
    </row>
    <row r="2660" spans="2:65" s="13" customFormat="1" ht="11.25" x14ac:dyDescent="0.2">
      <c r="B2660" s="159"/>
      <c r="D2660" s="138" t="s">
        <v>330</v>
      </c>
      <c r="E2660" s="160" t="s">
        <v>19</v>
      </c>
      <c r="F2660" s="161" t="s">
        <v>3656</v>
      </c>
      <c r="H2660" s="162">
        <v>1</v>
      </c>
      <c r="I2660" s="163"/>
      <c r="L2660" s="159"/>
      <c r="M2660" s="164"/>
      <c r="T2660" s="165"/>
      <c r="AT2660" s="160" t="s">
        <v>330</v>
      </c>
      <c r="AU2660" s="160" t="s">
        <v>79</v>
      </c>
      <c r="AV2660" s="13" t="s">
        <v>79</v>
      </c>
      <c r="AW2660" s="13" t="s">
        <v>31</v>
      </c>
      <c r="AX2660" s="13" t="s">
        <v>69</v>
      </c>
      <c r="AY2660" s="160" t="s">
        <v>181</v>
      </c>
    </row>
    <row r="2661" spans="2:65" s="14" customFormat="1" ht="11.25" x14ac:dyDescent="0.2">
      <c r="B2661" s="166"/>
      <c r="D2661" s="138" t="s">
        <v>330</v>
      </c>
      <c r="E2661" s="167" t="s">
        <v>19</v>
      </c>
      <c r="F2661" s="168" t="s">
        <v>333</v>
      </c>
      <c r="H2661" s="169">
        <v>1</v>
      </c>
      <c r="I2661" s="170"/>
      <c r="L2661" s="166"/>
      <c r="M2661" s="171"/>
      <c r="T2661" s="172"/>
      <c r="AT2661" s="167" t="s">
        <v>330</v>
      </c>
      <c r="AU2661" s="167" t="s">
        <v>79</v>
      </c>
      <c r="AV2661" s="14" t="s">
        <v>187</v>
      </c>
      <c r="AW2661" s="14" t="s">
        <v>31</v>
      </c>
      <c r="AX2661" s="14" t="s">
        <v>77</v>
      </c>
      <c r="AY2661" s="167" t="s">
        <v>181</v>
      </c>
    </row>
    <row r="2662" spans="2:65" s="1" customFormat="1" ht="24.2" customHeight="1" x14ac:dyDescent="0.2">
      <c r="B2662" s="32"/>
      <c r="C2662" s="125" t="s">
        <v>3974</v>
      </c>
      <c r="D2662" s="125" t="s">
        <v>182</v>
      </c>
      <c r="E2662" s="126" t="s">
        <v>3975</v>
      </c>
      <c r="F2662" s="127" t="s">
        <v>3976</v>
      </c>
      <c r="G2662" s="128" t="s">
        <v>519</v>
      </c>
      <c r="H2662" s="129">
        <v>1</v>
      </c>
      <c r="I2662" s="130"/>
      <c r="J2662" s="131">
        <f>ROUND(I2662*H2662,2)</f>
        <v>0</v>
      </c>
      <c r="K2662" s="127" t="s">
        <v>186</v>
      </c>
      <c r="L2662" s="32"/>
      <c r="M2662" s="132" t="s">
        <v>19</v>
      </c>
      <c r="N2662" s="133" t="s">
        <v>40</v>
      </c>
      <c r="P2662" s="134">
        <f>O2662*H2662</f>
        <v>0</v>
      </c>
      <c r="Q2662" s="134">
        <v>0</v>
      </c>
      <c r="R2662" s="134">
        <f>Q2662*H2662</f>
        <v>0</v>
      </c>
      <c r="S2662" s="134">
        <v>0</v>
      </c>
      <c r="T2662" s="135">
        <f>S2662*H2662</f>
        <v>0</v>
      </c>
      <c r="AR2662" s="136" t="s">
        <v>209</v>
      </c>
      <c r="AT2662" s="136" t="s">
        <v>182</v>
      </c>
      <c r="AU2662" s="136" t="s">
        <v>79</v>
      </c>
      <c r="AY2662" s="17" t="s">
        <v>181</v>
      </c>
      <c r="BE2662" s="137">
        <f>IF(N2662="základní",J2662,0)</f>
        <v>0</v>
      </c>
      <c r="BF2662" s="137">
        <f>IF(N2662="snížená",J2662,0)</f>
        <v>0</v>
      </c>
      <c r="BG2662" s="137">
        <f>IF(N2662="zákl. přenesená",J2662,0)</f>
        <v>0</v>
      </c>
      <c r="BH2662" s="137">
        <f>IF(N2662="sníž. přenesená",J2662,0)</f>
        <v>0</v>
      </c>
      <c r="BI2662" s="137">
        <f>IF(N2662="nulová",J2662,0)</f>
        <v>0</v>
      </c>
      <c r="BJ2662" s="17" t="s">
        <v>77</v>
      </c>
      <c r="BK2662" s="137">
        <f>ROUND(I2662*H2662,2)</f>
        <v>0</v>
      </c>
      <c r="BL2662" s="17" t="s">
        <v>209</v>
      </c>
      <c r="BM2662" s="136" t="s">
        <v>3977</v>
      </c>
    </row>
    <row r="2663" spans="2:65" s="1" customFormat="1" ht="29.25" x14ac:dyDescent="0.2">
      <c r="B2663" s="32"/>
      <c r="D2663" s="138" t="s">
        <v>214</v>
      </c>
      <c r="F2663" s="139" t="s">
        <v>3836</v>
      </c>
      <c r="I2663" s="140"/>
      <c r="L2663" s="32"/>
      <c r="M2663" s="141"/>
      <c r="T2663" s="53"/>
      <c r="AT2663" s="17" t="s">
        <v>214</v>
      </c>
      <c r="AU2663" s="17" t="s">
        <v>79</v>
      </c>
    </row>
    <row r="2664" spans="2:65" s="13" customFormat="1" ht="11.25" x14ac:dyDescent="0.2">
      <c r="B2664" s="159"/>
      <c r="D2664" s="138" t="s">
        <v>330</v>
      </c>
      <c r="E2664" s="160" t="s">
        <v>19</v>
      </c>
      <c r="F2664" s="161" t="s">
        <v>3656</v>
      </c>
      <c r="H2664" s="162">
        <v>1</v>
      </c>
      <c r="I2664" s="163"/>
      <c r="L2664" s="159"/>
      <c r="M2664" s="164"/>
      <c r="T2664" s="165"/>
      <c r="AT2664" s="160" t="s">
        <v>330</v>
      </c>
      <c r="AU2664" s="160" t="s">
        <v>79</v>
      </c>
      <c r="AV2664" s="13" t="s">
        <v>79</v>
      </c>
      <c r="AW2664" s="13" t="s">
        <v>31</v>
      </c>
      <c r="AX2664" s="13" t="s">
        <v>69</v>
      </c>
      <c r="AY2664" s="160" t="s">
        <v>181</v>
      </c>
    </row>
    <row r="2665" spans="2:65" s="14" customFormat="1" ht="11.25" x14ac:dyDescent="0.2">
      <c r="B2665" s="166"/>
      <c r="D2665" s="138" t="s">
        <v>330</v>
      </c>
      <c r="E2665" s="167" t="s">
        <v>19</v>
      </c>
      <c r="F2665" s="168" t="s">
        <v>333</v>
      </c>
      <c r="H2665" s="169">
        <v>1</v>
      </c>
      <c r="I2665" s="170"/>
      <c r="L2665" s="166"/>
      <c r="M2665" s="171"/>
      <c r="T2665" s="172"/>
      <c r="AT2665" s="167" t="s">
        <v>330</v>
      </c>
      <c r="AU2665" s="167" t="s">
        <v>79</v>
      </c>
      <c r="AV2665" s="14" t="s">
        <v>187</v>
      </c>
      <c r="AW2665" s="14" t="s">
        <v>31</v>
      </c>
      <c r="AX2665" s="14" t="s">
        <v>77</v>
      </c>
      <c r="AY2665" s="167" t="s">
        <v>181</v>
      </c>
    </row>
    <row r="2666" spans="2:65" s="1" customFormat="1" ht="24.2" customHeight="1" x14ac:dyDescent="0.2">
      <c r="B2666" s="32"/>
      <c r="C2666" s="125" t="s">
        <v>2942</v>
      </c>
      <c r="D2666" s="125" t="s">
        <v>182</v>
      </c>
      <c r="E2666" s="126" t="s">
        <v>3978</v>
      </c>
      <c r="F2666" s="127" t="s">
        <v>3979</v>
      </c>
      <c r="G2666" s="128" t="s">
        <v>519</v>
      </c>
      <c r="H2666" s="129">
        <v>1</v>
      </c>
      <c r="I2666" s="130"/>
      <c r="J2666" s="131">
        <f>ROUND(I2666*H2666,2)</f>
        <v>0</v>
      </c>
      <c r="K2666" s="127" t="s">
        <v>186</v>
      </c>
      <c r="L2666" s="32"/>
      <c r="M2666" s="132" t="s">
        <v>19</v>
      </c>
      <c r="N2666" s="133" t="s">
        <v>40</v>
      </c>
      <c r="P2666" s="134">
        <f>O2666*H2666</f>
        <v>0</v>
      </c>
      <c r="Q2666" s="134">
        <v>0</v>
      </c>
      <c r="R2666" s="134">
        <f>Q2666*H2666</f>
        <v>0</v>
      </c>
      <c r="S2666" s="134">
        <v>0</v>
      </c>
      <c r="T2666" s="135">
        <f>S2666*H2666</f>
        <v>0</v>
      </c>
      <c r="AR2666" s="136" t="s">
        <v>209</v>
      </c>
      <c r="AT2666" s="136" t="s">
        <v>182</v>
      </c>
      <c r="AU2666" s="136" t="s">
        <v>79</v>
      </c>
      <c r="AY2666" s="17" t="s">
        <v>181</v>
      </c>
      <c r="BE2666" s="137">
        <f>IF(N2666="základní",J2666,0)</f>
        <v>0</v>
      </c>
      <c r="BF2666" s="137">
        <f>IF(N2666="snížená",J2666,0)</f>
        <v>0</v>
      </c>
      <c r="BG2666" s="137">
        <f>IF(N2666="zákl. přenesená",J2666,0)</f>
        <v>0</v>
      </c>
      <c r="BH2666" s="137">
        <f>IF(N2666="sníž. přenesená",J2666,0)</f>
        <v>0</v>
      </c>
      <c r="BI2666" s="137">
        <f>IF(N2666="nulová",J2666,0)</f>
        <v>0</v>
      </c>
      <c r="BJ2666" s="17" t="s">
        <v>77</v>
      </c>
      <c r="BK2666" s="137">
        <f>ROUND(I2666*H2666,2)</f>
        <v>0</v>
      </c>
      <c r="BL2666" s="17" t="s">
        <v>209</v>
      </c>
      <c r="BM2666" s="136" t="s">
        <v>3980</v>
      </c>
    </row>
    <row r="2667" spans="2:65" s="1" customFormat="1" ht="29.25" x14ac:dyDescent="0.2">
      <c r="B2667" s="32"/>
      <c r="D2667" s="138" t="s">
        <v>214</v>
      </c>
      <c r="F2667" s="139" t="s">
        <v>3836</v>
      </c>
      <c r="I2667" s="140"/>
      <c r="L2667" s="32"/>
      <c r="M2667" s="141"/>
      <c r="T2667" s="53"/>
      <c r="AT2667" s="17" t="s">
        <v>214</v>
      </c>
      <c r="AU2667" s="17" t="s">
        <v>79</v>
      </c>
    </row>
    <row r="2668" spans="2:65" s="13" customFormat="1" ht="11.25" x14ac:dyDescent="0.2">
      <c r="B2668" s="159"/>
      <c r="D2668" s="138" t="s">
        <v>330</v>
      </c>
      <c r="E2668" s="160" t="s">
        <v>19</v>
      </c>
      <c r="F2668" s="161" t="s">
        <v>3656</v>
      </c>
      <c r="H2668" s="162">
        <v>1</v>
      </c>
      <c r="I2668" s="163"/>
      <c r="L2668" s="159"/>
      <c r="M2668" s="164"/>
      <c r="T2668" s="165"/>
      <c r="AT2668" s="160" t="s">
        <v>330</v>
      </c>
      <c r="AU2668" s="160" t="s">
        <v>79</v>
      </c>
      <c r="AV2668" s="13" t="s">
        <v>79</v>
      </c>
      <c r="AW2668" s="13" t="s">
        <v>31</v>
      </c>
      <c r="AX2668" s="13" t="s">
        <v>69</v>
      </c>
      <c r="AY2668" s="160" t="s">
        <v>181</v>
      </c>
    </row>
    <row r="2669" spans="2:65" s="14" customFormat="1" ht="11.25" x14ac:dyDescent="0.2">
      <c r="B2669" s="166"/>
      <c r="D2669" s="138" t="s">
        <v>330</v>
      </c>
      <c r="E2669" s="167" t="s">
        <v>19</v>
      </c>
      <c r="F2669" s="168" t="s">
        <v>333</v>
      </c>
      <c r="H2669" s="169">
        <v>1</v>
      </c>
      <c r="I2669" s="170"/>
      <c r="L2669" s="166"/>
      <c r="M2669" s="171"/>
      <c r="T2669" s="172"/>
      <c r="AT2669" s="167" t="s">
        <v>330</v>
      </c>
      <c r="AU2669" s="167" t="s">
        <v>79</v>
      </c>
      <c r="AV2669" s="14" t="s">
        <v>187</v>
      </c>
      <c r="AW2669" s="14" t="s">
        <v>31</v>
      </c>
      <c r="AX2669" s="14" t="s">
        <v>77</v>
      </c>
      <c r="AY2669" s="167" t="s">
        <v>181</v>
      </c>
    </row>
    <row r="2670" spans="2:65" s="1" customFormat="1" ht="24.2" customHeight="1" x14ac:dyDescent="0.2">
      <c r="B2670" s="32"/>
      <c r="C2670" s="125" t="s">
        <v>3981</v>
      </c>
      <c r="D2670" s="125" t="s">
        <v>182</v>
      </c>
      <c r="E2670" s="126" t="s">
        <v>3982</v>
      </c>
      <c r="F2670" s="127" t="s">
        <v>3983</v>
      </c>
      <c r="G2670" s="128" t="s">
        <v>519</v>
      </c>
      <c r="H2670" s="129">
        <v>1</v>
      </c>
      <c r="I2670" s="130"/>
      <c r="J2670" s="131">
        <f>ROUND(I2670*H2670,2)</f>
        <v>0</v>
      </c>
      <c r="K2670" s="127" t="s">
        <v>186</v>
      </c>
      <c r="L2670" s="32"/>
      <c r="M2670" s="132" t="s">
        <v>19</v>
      </c>
      <c r="N2670" s="133" t="s">
        <v>40</v>
      </c>
      <c r="P2670" s="134">
        <f>O2670*H2670</f>
        <v>0</v>
      </c>
      <c r="Q2670" s="134">
        <v>0</v>
      </c>
      <c r="R2670" s="134">
        <f>Q2670*H2670</f>
        <v>0</v>
      </c>
      <c r="S2670" s="134">
        <v>0</v>
      </c>
      <c r="T2670" s="135">
        <f>S2670*H2670</f>
        <v>0</v>
      </c>
      <c r="AR2670" s="136" t="s">
        <v>209</v>
      </c>
      <c r="AT2670" s="136" t="s">
        <v>182</v>
      </c>
      <c r="AU2670" s="136" t="s">
        <v>79</v>
      </c>
      <c r="AY2670" s="17" t="s">
        <v>181</v>
      </c>
      <c r="BE2670" s="137">
        <f>IF(N2670="základní",J2670,0)</f>
        <v>0</v>
      </c>
      <c r="BF2670" s="137">
        <f>IF(N2670="snížená",J2670,0)</f>
        <v>0</v>
      </c>
      <c r="BG2670" s="137">
        <f>IF(N2670="zákl. přenesená",J2670,0)</f>
        <v>0</v>
      </c>
      <c r="BH2670" s="137">
        <f>IF(N2670="sníž. přenesená",J2670,0)</f>
        <v>0</v>
      </c>
      <c r="BI2670" s="137">
        <f>IF(N2670="nulová",J2670,0)</f>
        <v>0</v>
      </c>
      <c r="BJ2670" s="17" t="s">
        <v>77</v>
      </c>
      <c r="BK2670" s="137">
        <f>ROUND(I2670*H2670,2)</f>
        <v>0</v>
      </c>
      <c r="BL2670" s="17" t="s">
        <v>209</v>
      </c>
      <c r="BM2670" s="136" t="s">
        <v>3984</v>
      </c>
    </row>
    <row r="2671" spans="2:65" s="1" customFormat="1" ht="29.25" x14ac:dyDescent="0.2">
      <c r="B2671" s="32"/>
      <c r="D2671" s="138" t="s">
        <v>214</v>
      </c>
      <c r="F2671" s="139" t="s">
        <v>3867</v>
      </c>
      <c r="I2671" s="140"/>
      <c r="L2671" s="32"/>
      <c r="M2671" s="141"/>
      <c r="T2671" s="53"/>
      <c r="AT2671" s="17" t="s">
        <v>214</v>
      </c>
      <c r="AU2671" s="17" t="s">
        <v>79</v>
      </c>
    </row>
    <row r="2672" spans="2:65" s="13" customFormat="1" ht="11.25" x14ac:dyDescent="0.2">
      <c r="B2672" s="159"/>
      <c r="D2672" s="138" t="s">
        <v>330</v>
      </c>
      <c r="E2672" s="160" t="s">
        <v>19</v>
      </c>
      <c r="F2672" s="161" t="s">
        <v>3656</v>
      </c>
      <c r="H2672" s="162">
        <v>1</v>
      </c>
      <c r="I2672" s="163"/>
      <c r="L2672" s="159"/>
      <c r="M2672" s="164"/>
      <c r="T2672" s="165"/>
      <c r="AT2672" s="160" t="s">
        <v>330</v>
      </c>
      <c r="AU2672" s="160" t="s">
        <v>79</v>
      </c>
      <c r="AV2672" s="13" t="s">
        <v>79</v>
      </c>
      <c r="AW2672" s="13" t="s">
        <v>31</v>
      </c>
      <c r="AX2672" s="13" t="s">
        <v>69</v>
      </c>
      <c r="AY2672" s="160" t="s">
        <v>181</v>
      </c>
    </row>
    <row r="2673" spans="2:65" s="14" customFormat="1" ht="11.25" x14ac:dyDescent="0.2">
      <c r="B2673" s="166"/>
      <c r="D2673" s="138" t="s">
        <v>330</v>
      </c>
      <c r="E2673" s="167" t="s">
        <v>19</v>
      </c>
      <c r="F2673" s="168" t="s">
        <v>333</v>
      </c>
      <c r="H2673" s="169">
        <v>1</v>
      </c>
      <c r="I2673" s="170"/>
      <c r="L2673" s="166"/>
      <c r="M2673" s="171"/>
      <c r="T2673" s="172"/>
      <c r="AT2673" s="167" t="s">
        <v>330</v>
      </c>
      <c r="AU2673" s="167" t="s">
        <v>79</v>
      </c>
      <c r="AV2673" s="14" t="s">
        <v>187</v>
      </c>
      <c r="AW2673" s="14" t="s">
        <v>31</v>
      </c>
      <c r="AX2673" s="14" t="s">
        <v>77</v>
      </c>
      <c r="AY2673" s="167" t="s">
        <v>181</v>
      </c>
    </row>
    <row r="2674" spans="2:65" s="1" customFormat="1" ht="24.2" customHeight="1" x14ac:dyDescent="0.2">
      <c r="B2674" s="32"/>
      <c r="C2674" s="125" t="s">
        <v>2943</v>
      </c>
      <c r="D2674" s="125" t="s">
        <v>182</v>
      </c>
      <c r="E2674" s="126" t="s">
        <v>3985</v>
      </c>
      <c r="F2674" s="127" t="s">
        <v>3986</v>
      </c>
      <c r="G2674" s="128" t="s">
        <v>519</v>
      </c>
      <c r="H2674" s="129">
        <v>1</v>
      </c>
      <c r="I2674" s="130"/>
      <c r="J2674" s="131">
        <f>ROUND(I2674*H2674,2)</f>
        <v>0</v>
      </c>
      <c r="K2674" s="127" t="s">
        <v>186</v>
      </c>
      <c r="L2674" s="32"/>
      <c r="M2674" s="132" t="s">
        <v>19</v>
      </c>
      <c r="N2674" s="133" t="s">
        <v>40</v>
      </c>
      <c r="P2674" s="134">
        <f>O2674*H2674</f>
        <v>0</v>
      </c>
      <c r="Q2674" s="134">
        <v>0</v>
      </c>
      <c r="R2674" s="134">
        <f>Q2674*H2674</f>
        <v>0</v>
      </c>
      <c r="S2674" s="134">
        <v>0</v>
      </c>
      <c r="T2674" s="135">
        <f>S2674*H2674</f>
        <v>0</v>
      </c>
      <c r="AR2674" s="136" t="s">
        <v>209</v>
      </c>
      <c r="AT2674" s="136" t="s">
        <v>182</v>
      </c>
      <c r="AU2674" s="136" t="s">
        <v>79</v>
      </c>
      <c r="AY2674" s="17" t="s">
        <v>181</v>
      </c>
      <c r="BE2674" s="137">
        <f>IF(N2674="základní",J2674,0)</f>
        <v>0</v>
      </c>
      <c r="BF2674" s="137">
        <f>IF(N2674="snížená",J2674,0)</f>
        <v>0</v>
      </c>
      <c r="BG2674" s="137">
        <f>IF(N2674="zákl. přenesená",J2674,0)</f>
        <v>0</v>
      </c>
      <c r="BH2674" s="137">
        <f>IF(N2674="sníž. přenesená",J2674,0)</f>
        <v>0</v>
      </c>
      <c r="BI2674" s="137">
        <f>IF(N2674="nulová",J2674,0)</f>
        <v>0</v>
      </c>
      <c r="BJ2674" s="17" t="s">
        <v>77</v>
      </c>
      <c r="BK2674" s="137">
        <f>ROUND(I2674*H2674,2)</f>
        <v>0</v>
      </c>
      <c r="BL2674" s="17" t="s">
        <v>209</v>
      </c>
      <c r="BM2674" s="136" t="s">
        <v>3987</v>
      </c>
    </row>
    <row r="2675" spans="2:65" s="1" customFormat="1" ht="29.25" x14ac:dyDescent="0.2">
      <c r="B2675" s="32"/>
      <c r="D2675" s="138" t="s">
        <v>214</v>
      </c>
      <c r="F2675" s="139" t="s">
        <v>3836</v>
      </c>
      <c r="I2675" s="140"/>
      <c r="L2675" s="32"/>
      <c r="M2675" s="141"/>
      <c r="T2675" s="53"/>
      <c r="AT2675" s="17" t="s">
        <v>214</v>
      </c>
      <c r="AU2675" s="17" t="s">
        <v>79</v>
      </c>
    </row>
    <row r="2676" spans="2:65" s="13" customFormat="1" ht="11.25" x14ac:dyDescent="0.2">
      <c r="B2676" s="159"/>
      <c r="D2676" s="138" t="s">
        <v>330</v>
      </c>
      <c r="E2676" s="160" t="s">
        <v>19</v>
      </c>
      <c r="F2676" s="161" t="s">
        <v>3656</v>
      </c>
      <c r="H2676" s="162">
        <v>1</v>
      </c>
      <c r="I2676" s="163"/>
      <c r="L2676" s="159"/>
      <c r="M2676" s="164"/>
      <c r="T2676" s="165"/>
      <c r="AT2676" s="160" t="s">
        <v>330</v>
      </c>
      <c r="AU2676" s="160" t="s">
        <v>79</v>
      </c>
      <c r="AV2676" s="13" t="s">
        <v>79</v>
      </c>
      <c r="AW2676" s="13" t="s">
        <v>31</v>
      </c>
      <c r="AX2676" s="13" t="s">
        <v>69</v>
      </c>
      <c r="AY2676" s="160" t="s">
        <v>181</v>
      </c>
    </row>
    <row r="2677" spans="2:65" s="14" customFormat="1" ht="11.25" x14ac:dyDescent="0.2">
      <c r="B2677" s="166"/>
      <c r="D2677" s="138" t="s">
        <v>330</v>
      </c>
      <c r="E2677" s="167" t="s">
        <v>19</v>
      </c>
      <c r="F2677" s="168" t="s">
        <v>333</v>
      </c>
      <c r="H2677" s="169">
        <v>1</v>
      </c>
      <c r="I2677" s="170"/>
      <c r="L2677" s="166"/>
      <c r="M2677" s="171"/>
      <c r="T2677" s="172"/>
      <c r="AT2677" s="167" t="s">
        <v>330</v>
      </c>
      <c r="AU2677" s="167" t="s">
        <v>79</v>
      </c>
      <c r="AV2677" s="14" t="s">
        <v>187</v>
      </c>
      <c r="AW2677" s="14" t="s">
        <v>31</v>
      </c>
      <c r="AX2677" s="14" t="s">
        <v>77</v>
      </c>
      <c r="AY2677" s="167" t="s">
        <v>181</v>
      </c>
    </row>
    <row r="2678" spans="2:65" s="1" customFormat="1" ht="24.2" customHeight="1" x14ac:dyDescent="0.2">
      <c r="B2678" s="32"/>
      <c r="C2678" s="125" t="s">
        <v>3988</v>
      </c>
      <c r="D2678" s="125" t="s">
        <v>182</v>
      </c>
      <c r="E2678" s="126" t="s">
        <v>3989</v>
      </c>
      <c r="F2678" s="127" t="s">
        <v>3990</v>
      </c>
      <c r="G2678" s="128" t="s">
        <v>519</v>
      </c>
      <c r="H2678" s="129">
        <v>1</v>
      </c>
      <c r="I2678" s="130"/>
      <c r="J2678" s="131">
        <f>ROUND(I2678*H2678,2)</f>
        <v>0</v>
      </c>
      <c r="K2678" s="127" t="s">
        <v>186</v>
      </c>
      <c r="L2678" s="32"/>
      <c r="M2678" s="132" t="s">
        <v>19</v>
      </c>
      <c r="N2678" s="133" t="s">
        <v>40</v>
      </c>
      <c r="P2678" s="134">
        <f>O2678*H2678</f>
        <v>0</v>
      </c>
      <c r="Q2678" s="134">
        <v>0</v>
      </c>
      <c r="R2678" s="134">
        <f>Q2678*H2678</f>
        <v>0</v>
      </c>
      <c r="S2678" s="134">
        <v>0</v>
      </c>
      <c r="T2678" s="135">
        <f>S2678*H2678</f>
        <v>0</v>
      </c>
      <c r="AR2678" s="136" t="s">
        <v>209</v>
      </c>
      <c r="AT2678" s="136" t="s">
        <v>182</v>
      </c>
      <c r="AU2678" s="136" t="s">
        <v>79</v>
      </c>
      <c r="AY2678" s="17" t="s">
        <v>181</v>
      </c>
      <c r="BE2678" s="137">
        <f>IF(N2678="základní",J2678,0)</f>
        <v>0</v>
      </c>
      <c r="BF2678" s="137">
        <f>IF(N2678="snížená",J2678,0)</f>
        <v>0</v>
      </c>
      <c r="BG2678" s="137">
        <f>IF(N2678="zákl. přenesená",J2678,0)</f>
        <v>0</v>
      </c>
      <c r="BH2678" s="137">
        <f>IF(N2678="sníž. přenesená",J2678,0)</f>
        <v>0</v>
      </c>
      <c r="BI2678" s="137">
        <f>IF(N2678="nulová",J2678,0)</f>
        <v>0</v>
      </c>
      <c r="BJ2678" s="17" t="s">
        <v>77</v>
      </c>
      <c r="BK2678" s="137">
        <f>ROUND(I2678*H2678,2)</f>
        <v>0</v>
      </c>
      <c r="BL2678" s="17" t="s">
        <v>209</v>
      </c>
      <c r="BM2678" s="136" t="s">
        <v>3991</v>
      </c>
    </row>
    <row r="2679" spans="2:65" s="1" customFormat="1" ht="29.25" x14ac:dyDescent="0.2">
      <c r="B2679" s="32"/>
      <c r="D2679" s="138" t="s">
        <v>214</v>
      </c>
      <c r="F2679" s="139" t="s">
        <v>3836</v>
      </c>
      <c r="I2679" s="140"/>
      <c r="L2679" s="32"/>
      <c r="M2679" s="141"/>
      <c r="T2679" s="53"/>
      <c r="AT2679" s="17" t="s">
        <v>214</v>
      </c>
      <c r="AU2679" s="17" t="s">
        <v>79</v>
      </c>
    </row>
    <row r="2680" spans="2:65" s="13" customFormat="1" ht="11.25" x14ac:dyDescent="0.2">
      <c r="B2680" s="159"/>
      <c r="D2680" s="138" t="s">
        <v>330</v>
      </c>
      <c r="E2680" s="160" t="s">
        <v>19</v>
      </c>
      <c r="F2680" s="161" t="s">
        <v>3656</v>
      </c>
      <c r="H2680" s="162">
        <v>1</v>
      </c>
      <c r="I2680" s="163"/>
      <c r="L2680" s="159"/>
      <c r="M2680" s="164"/>
      <c r="T2680" s="165"/>
      <c r="AT2680" s="160" t="s">
        <v>330</v>
      </c>
      <c r="AU2680" s="160" t="s">
        <v>79</v>
      </c>
      <c r="AV2680" s="13" t="s">
        <v>79</v>
      </c>
      <c r="AW2680" s="13" t="s">
        <v>31</v>
      </c>
      <c r="AX2680" s="13" t="s">
        <v>69</v>
      </c>
      <c r="AY2680" s="160" t="s">
        <v>181</v>
      </c>
    </row>
    <row r="2681" spans="2:65" s="14" customFormat="1" ht="11.25" x14ac:dyDescent="0.2">
      <c r="B2681" s="166"/>
      <c r="D2681" s="138" t="s">
        <v>330</v>
      </c>
      <c r="E2681" s="167" t="s">
        <v>19</v>
      </c>
      <c r="F2681" s="168" t="s">
        <v>333</v>
      </c>
      <c r="H2681" s="169">
        <v>1</v>
      </c>
      <c r="I2681" s="170"/>
      <c r="L2681" s="166"/>
      <c r="M2681" s="171"/>
      <c r="T2681" s="172"/>
      <c r="AT2681" s="167" t="s">
        <v>330</v>
      </c>
      <c r="AU2681" s="167" t="s">
        <v>79</v>
      </c>
      <c r="AV2681" s="14" t="s">
        <v>187</v>
      </c>
      <c r="AW2681" s="14" t="s">
        <v>31</v>
      </c>
      <c r="AX2681" s="14" t="s">
        <v>77</v>
      </c>
      <c r="AY2681" s="167" t="s">
        <v>181</v>
      </c>
    </row>
    <row r="2682" spans="2:65" s="1" customFormat="1" ht="24.2" customHeight="1" x14ac:dyDescent="0.2">
      <c r="B2682" s="32"/>
      <c r="C2682" s="125" t="s">
        <v>2946</v>
      </c>
      <c r="D2682" s="125" t="s">
        <v>182</v>
      </c>
      <c r="E2682" s="126" t="s">
        <v>3992</v>
      </c>
      <c r="F2682" s="127" t="s">
        <v>3993</v>
      </c>
      <c r="G2682" s="128" t="s">
        <v>519</v>
      </c>
      <c r="H2682" s="129">
        <v>1</v>
      </c>
      <c r="I2682" s="130"/>
      <c r="J2682" s="131">
        <f>ROUND(I2682*H2682,2)</f>
        <v>0</v>
      </c>
      <c r="K2682" s="127" t="s">
        <v>186</v>
      </c>
      <c r="L2682" s="32"/>
      <c r="M2682" s="132" t="s">
        <v>19</v>
      </c>
      <c r="N2682" s="133" t="s">
        <v>40</v>
      </c>
      <c r="P2682" s="134">
        <f>O2682*H2682</f>
        <v>0</v>
      </c>
      <c r="Q2682" s="134">
        <v>0</v>
      </c>
      <c r="R2682" s="134">
        <f>Q2682*H2682</f>
        <v>0</v>
      </c>
      <c r="S2682" s="134">
        <v>0</v>
      </c>
      <c r="T2682" s="135">
        <f>S2682*H2682</f>
        <v>0</v>
      </c>
      <c r="AR2682" s="136" t="s">
        <v>209</v>
      </c>
      <c r="AT2682" s="136" t="s">
        <v>182</v>
      </c>
      <c r="AU2682" s="136" t="s">
        <v>79</v>
      </c>
      <c r="AY2682" s="17" t="s">
        <v>181</v>
      </c>
      <c r="BE2682" s="137">
        <f>IF(N2682="základní",J2682,0)</f>
        <v>0</v>
      </c>
      <c r="BF2682" s="137">
        <f>IF(N2682="snížená",J2682,0)</f>
        <v>0</v>
      </c>
      <c r="BG2682" s="137">
        <f>IF(N2682="zákl. přenesená",J2682,0)</f>
        <v>0</v>
      </c>
      <c r="BH2682" s="137">
        <f>IF(N2682="sníž. přenesená",J2682,0)</f>
        <v>0</v>
      </c>
      <c r="BI2682" s="137">
        <f>IF(N2682="nulová",J2682,0)</f>
        <v>0</v>
      </c>
      <c r="BJ2682" s="17" t="s">
        <v>77</v>
      </c>
      <c r="BK2682" s="137">
        <f>ROUND(I2682*H2682,2)</f>
        <v>0</v>
      </c>
      <c r="BL2682" s="17" t="s">
        <v>209</v>
      </c>
      <c r="BM2682" s="136" t="s">
        <v>3994</v>
      </c>
    </row>
    <row r="2683" spans="2:65" s="1" customFormat="1" ht="29.25" x14ac:dyDescent="0.2">
      <c r="B2683" s="32"/>
      <c r="D2683" s="138" t="s">
        <v>214</v>
      </c>
      <c r="F2683" s="139" t="s">
        <v>3842</v>
      </c>
      <c r="I2683" s="140"/>
      <c r="L2683" s="32"/>
      <c r="M2683" s="141"/>
      <c r="T2683" s="53"/>
      <c r="AT2683" s="17" t="s">
        <v>214</v>
      </c>
      <c r="AU2683" s="17" t="s">
        <v>79</v>
      </c>
    </row>
    <row r="2684" spans="2:65" s="13" customFormat="1" ht="11.25" x14ac:dyDescent="0.2">
      <c r="B2684" s="159"/>
      <c r="D2684" s="138" t="s">
        <v>330</v>
      </c>
      <c r="E2684" s="160" t="s">
        <v>19</v>
      </c>
      <c r="F2684" s="161" t="s">
        <v>3656</v>
      </c>
      <c r="H2684" s="162">
        <v>1</v>
      </c>
      <c r="I2684" s="163"/>
      <c r="L2684" s="159"/>
      <c r="M2684" s="164"/>
      <c r="T2684" s="165"/>
      <c r="AT2684" s="160" t="s">
        <v>330</v>
      </c>
      <c r="AU2684" s="160" t="s">
        <v>79</v>
      </c>
      <c r="AV2684" s="13" t="s">
        <v>79</v>
      </c>
      <c r="AW2684" s="13" t="s">
        <v>31</v>
      </c>
      <c r="AX2684" s="13" t="s">
        <v>69</v>
      </c>
      <c r="AY2684" s="160" t="s">
        <v>181</v>
      </c>
    </row>
    <row r="2685" spans="2:65" s="14" customFormat="1" ht="11.25" x14ac:dyDescent="0.2">
      <c r="B2685" s="166"/>
      <c r="D2685" s="138" t="s">
        <v>330</v>
      </c>
      <c r="E2685" s="167" t="s">
        <v>19</v>
      </c>
      <c r="F2685" s="168" t="s">
        <v>333</v>
      </c>
      <c r="H2685" s="169">
        <v>1</v>
      </c>
      <c r="I2685" s="170"/>
      <c r="L2685" s="166"/>
      <c r="M2685" s="171"/>
      <c r="T2685" s="172"/>
      <c r="AT2685" s="167" t="s">
        <v>330</v>
      </c>
      <c r="AU2685" s="167" t="s">
        <v>79</v>
      </c>
      <c r="AV2685" s="14" t="s">
        <v>187</v>
      </c>
      <c r="AW2685" s="14" t="s">
        <v>31</v>
      </c>
      <c r="AX2685" s="14" t="s">
        <v>77</v>
      </c>
      <c r="AY2685" s="167" t="s">
        <v>181</v>
      </c>
    </row>
    <row r="2686" spans="2:65" s="1" customFormat="1" ht="33" customHeight="1" x14ac:dyDescent="0.2">
      <c r="B2686" s="32"/>
      <c r="C2686" s="125" t="s">
        <v>3995</v>
      </c>
      <c r="D2686" s="125" t="s">
        <v>182</v>
      </c>
      <c r="E2686" s="126" t="s">
        <v>3996</v>
      </c>
      <c r="F2686" s="127" t="s">
        <v>3997</v>
      </c>
      <c r="G2686" s="128" t="s">
        <v>519</v>
      </c>
      <c r="H2686" s="129">
        <v>1</v>
      </c>
      <c r="I2686" s="130"/>
      <c r="J2686" s="131">
        <f>ROUND(I2686*H2686,2)</f>
        <v>0</v>
      </c>
      <c r="K2686" s="127" t="s">
        <v>186</v>
      </c>
      <c r="L2686" s="32"/>
      <c r="M2686" s="132" t="s">
        <v>19</v>
      </c>
      <c r="N2686" s="133" t="s">
        <v>40</v>
      </c>
      <c r="P2686" s="134">
        <f>O2686*H2686</f>
        <v>0</v>
      </c>
      <c r="Q2686" s="134">
        <v>0</v>
      </c>
      <c r="R2686" s="134">
        <f>Q2686*H2686</f>
        <v>0</v>
      </c>
      <c r="S2686" s="134">
        <v>0</v>
      </c>
      <c r="T2686" s="135">
        <f>S2686*H2686</f>
        <v>0</v>
      </c>
      <c r="AR2686" s="136" t="s">
        <v>209</v>
      </c>
      <c r="AT2686" s="136" t="s">
        <v>182</v>
      </c>
      <c r="AU2686" s="136" t="s">
        <v>79</v>
      </c>
      <c r="AY2686" s="17" t="s">
        <v>181</v>
      </c>
      <c r="BE2686" s="137">
        <f>IF(N2686="základní",J2686,0)</f>
        <v>0</v>
      </c>
      <c r="BF2686" s="137">
        <f>IF(N2686="snížená",J2686,0)</f>
        <v>0</v>
      </c>
      <c r="BG2686" s="137">
        <f>IF(N2686="zákl. přenesená",J2686,0)</f>
        <v>0</v>
      </c>
      <c r="BH2686" s="137">
        <f>IF(N2686="sníž. přenesená",J2686,0)</f>
        <v>0</v>
      </c>
      <c r="BI2686" s="137">
        <f>IF(N2686="nulová",J2686,0)</f>
        <v>0</v>
      </c>
      <c r="BJ2686" s="17" t="s">
        <v>77</v>
      </c>
      <c r="BK2686" s="137">
        <f>ROUND(I2686*H2686,2)</f>
        <v>0</v>
      </c>
      <c r="BL2686" s="17" t="s">
        <v>209</v>
      </c>
      <c r="BM2686" s="136" t="s">
        <v>3998</v>
      </c>
    </row>
    <row r="2687" spans="2:65" s="1" customFormat="1" ht="48.75" x14ac:dyDescent="0.2">
      <c r="B2687" s="32"/>
      <c r="D2687" s="138" t="s">
        <v>214</v>
      </c>
      <c r="F2687" s="139" t="s">
        <v>3999</v>
      </c>
      <c r="I2687" s="140"/>
      <c r="L2687" s="32"/>
      <c r="M2687" s="141"/>
      <c r="T2687" s="53"/>
      <c r="AT2687" s="17" t="s">
        <v>214</v>
      </c>
      <c r="AU2687" s="17" t="s">
        <v>79</v>
      </c>
    </row>
    <row r="2688" spans="2:65" s="13" customFormat="1" ht="11.25" x14ac:dyDescent="0.2">
      <c r="B2688" s="159"/>
      <c r="D2688" s="138" t="s">
        <v>330</v>
      </c>
      <c r="E2688" s="160" t="s">
        <v>19</v>
      </c>
      <c r="F2688" s="161" t="s">
        <v>3656</v>
      </c>
      <c r="H2688" s="162">
        <v>1</v>
      </c>
      <c r="I2688" s="163"/>
      <c r="L2688" s="159"/>
      <c r="M2688" s="164"/>
      <c r="T2688" s="165"/>
      <c r="AT2688" s="160" t="s">
        <v>330</v>
      </c>
      <c r="AU2688" s="160" t="s">
        <v>79</v>
      </c>
      <c r="AV2688" s="13" t="s">
        <v>79</v>
      </c>
      <c r="AW2688" s="13" t="s">
        <v>31</v>
      </c>
      <c r="AX2688" s="13" t="s">
        <v>69</v>
      </c>
      <c r="AY2688" s="160" t="s">
        <v>181</v>
      </c>
    </row>
    <row r="2689" spans="2:65" s="14" customFormat="1" ht="11.25" x14ac:dyDescent="0.2">
      <c r="B2689" s="166"/>
      <c r="D2689" s="138" t="s">
        <v>330</v>
      </c>
      <c r="E2689" s="167" t="s">
        <v>19</v>
      </c>
      <c r="F2689" s="168" t="s">
        <v>333</v>
      </c>
      <c r="H2689" s="169">
        <v>1</v>
      </c>
      <c r="I2689" s="170"/>
      <c r="L2689" s="166"/>
      <c r="M2689" s="171"/>
      <c r="T2689" s="172"/>
      <c r="AT2689" s="167" t="s">
        <v>330</v>
      </c>
      <c r="AU2689" s="167" t="s">
        <v>79</v>
      </c>
      <c r="AV2689" s="14" t="s">
        <v>187</v>
      </c>
      <c r="AW2689" s="14" t="s">
        <v>31</v>
      </c>
      <c r="AX2689" s="14" t="s">
        <v>77</v>
      </c>
      <c r="AY2689" s="167" t="s">
        <v>181</v>
      </c>
    </row>
    <row r="2690" spans="2:65" s="1" customFormat="1" ht="24.2" customHeight="1" x14ac:dyDescent="0.2">
      <c r="B2690" s="32"/>
      <c r="C2690" s="125" t="s">
        <v>2947</v>
      </c>
      <c r="D2690" s="125" t="s">
        <v>182</v>
      </c>
      <c r="E2690" s="126" t="s">
        <v>4000</v>
      </c>
      <c r="F2690" s="127" t="s">
        <v>4001</v>
      </c>
      <c r="G2690" s="128" t="s">
        <v>519</v>
      </c>
      <c r="H2690" s="129">
        <v>1</v>
      </c>
      <c r="I2690" s="130"/>
      <c r="J2690" s="131">
        <f>ROUND(I2690*H2690,2)</f>
        <v>0</v>
      </c>
      <c r="K2690" s="127" t="s">
        <v>186</v>
      </c>
      <c r="L2690" s="32"/>
      <c r="M2690" s="132" t="s">
        <v>19</v>
      </c>
      <c r="N2690" s="133" t="s">
        <v>40</v>
      </c>
      <c r="P2690" s="134">
        <f>O2690*H2690</f>
        <v>0</v>
      </c>
      <c r="Q2690" s="134">
        <v>0</v>
      </c>
      <c r="R2690" s="134">
        <f>Q2690*H2690</f>
        <v>0</v>
      </c>
      <c r="S2690" s="134">
        <v>0</v>
      </c>
      <c r="T2690" s="135">
        <f>S2690*H2690</f>
        <v>0</v>
      </c>
      <c r="AR2690" s="136" t="s">
        <v>209</v>
      </c>
      <c r="AT2690" s="136" t="s">
        <v>182</v>
      </c>
      <c r="AU2690" s="136" t="s">
        <v>79</v>
      </c>
      <c r="AY2690" s="17" t="s">
        <v>181</v>
      </c>
      <c r="BE2690" s="137">
        <f>IF(N2690="základní",J2690,0)</f>
        <v>0</v>
      </c>
      <c r="BF2690" s="137">
        <f>IF(N2690="snížená",J2690,0)</f>
        <v>0</v>
      </c>
      <c r="BG2690" s="137">
        <f>IF(N2690="zákl. přenesená",J2690,0)</f>
        <v>0</v>
      </c>
      <c r="BH2690" s="137">
        <f>IF(N2690="sníž. přenesená",J2690,0)</f>
        <v>0</v>
      </c>
      <c r="BI2690" s="137">
        <f>IF(N2690="nulová",J2690,0)</f>
        <v>0</v>
      </c>
      <c r="BJ2690" s="17" t="s">
        <v>77</v>
      </c>
      <c r="BK2690" s="137">
        <f>ROUND(I2690*H2690,2)</f>
        <v>0</v>
      </c>
      <c r="BL2690" s="17" t="s">
        <v>209</v>
      </c>
      <c r="BM2690" s="136" t="s">
        <v>4002</v>
      </c>
    </row>
    <row r="2691" spans="2:65" s="1" customFormat="1" ht="29.25" x14ac:dyDescent="0.2">
      <c r="B2691" s="32"/>
      <c r="D2691" s="138" t="s">
        <v>214</v>
      </c>
      <c r="F2691" s="139" t="s">
        <v>4003</v>
      </c>
      <c r="I2691" s="140"/>
      <c r="L2691" s="32"/>
      <c r="M2691" s="141"/>
      <c r="T2691" s="53"/>
      <c r="AT2691" s="17" t="s">
        <v>214</v>
      </c>
      <c r="AU2691" s="17" t="s">
        <v>79</v>
      </c>
    </row>
    <row r="2692" spans="2:65" s="13" customFormat="1" ht="11.25" x14ac:dyDescent="0.2">
      <c r="B2692" s="159"/>
      <c r="D2692" s="138" t="s">
        <v>330</v>
      </c>
      <c r="E2692" s="160" t="s">
        <v>19</v>
      </c>
      <c r="F2692" s="161" t="s">
        <v>3656</v>
      </c>
      <c r="H2692" s="162">
        <v>1</v>
      </c>
      <c r="I2692" s="163"/>
      <c r="L2692" s="159"/>
      <c r="M2692" s="164"/>
      <c r="T2692" s="165"/>
      <c r="AT2692" s="160" t="s">
        <v>330</v>
      </c>
      <c r="AU2692" s="160" t="s">
        <v>79</v>
      </c>
      <c r="AV2692" s="13" t="s">
        <v>79</v>
      </c>
      <c r="AW2692" s="13" t="s">
        <v>31</v>
      </c>
      <c r="AX2692" s="13" t="s">
        <v>69</v>
      </c>
      <c r="AY2692" s="160" t="s">
        <v>181</v>
      </c>
    </row>
    <row r="2693" spans="2:65" s="14" customFormat="1" ht="11.25" x14ac:dyDescent="0.2">
      <c r="B2693" s="166"/>
      <c r="D2693" s="138" t="s">
        <v>330</v>
      </c>
      <c r="E2693" s="167" t="s">
        <v>19</v>
      </c>
      <c r="F2693" s="168" t="s">
        <v>333</v>
      </c>
      <c r="H2693" s="169">
        <v>1</v>
      </c>
      <c r="I2693" s="170"/>
      <c r="L2693" s="166"/>
      <c r="M2693" s="171"/>
      <c r="T2693" s="172"/>
      <c r="AT2693" s="167" t="s">
        <v>330</v>
      </c>
      <c r="AU2693" s="167" t="s">
        <v>79</v>
      </c>
      <c r="AV2693" s="14" t="s">
        <v>187</v>
      </c>
      <c r="AW2693" s="14" t="s">
        <v>31</v>
      </c>
      <c r="AX2693" s="14" t="s">
        <v>77</v>
      </c>
      <c r="AY2693" s="167" t="s">
        <v>181</v>
      </c>
    </row>
    <row r="2694" spans="2:65" s="1" customFormat="1" ht="24.2" customHeight="1" x14ac:dyDescent="0.2">
      <c r="B2694" s="32"/>
      <c r="C2694" s="125" t="s">
        <v>4004</v>
      </c>
      <c r="D2694" s="125" t="s">
        <v>182</v>
      </c>
      <c r="E2694" s="126" t="s">
        <v>4005</v>
      </c>
      <c r="F2694" s="127" t="s">
        <v>4006</v>
      </c>
      <c r="G2694" s="128" t="s">
        <v>519</v>
      </c>
      <c r="H2694" s="129">
        <v>1</v>
      </c>
      <c r="I2694" s="130"/>
      <c r="J2694" s="131">
        <f>ROUND(I2694*H2694,2)</f>
        <v>0</v>
      </c>
      <c r="K2694" s="127" t="s">
        <v>186</v>
      </c>
      <c r="L2694" s="32"/>
      <c r="M2694" s="132" t="s">
        <v>19</v>
      </c>
      <c r="N2694" s="133" t="s">
        <v>40</v>
      </c>
      <c r="P2694" s="134">
        <f>O2694*H2694</f>
        <v>0</v>
      </c>
      <c r="Q2694" s="134">
        <v>0</v>
      </c>
      <c r="R2694" s="134">
        <f>Q2694*H2694</f>
        <v>0</v>
      </c>
      <c r="S2694" s="134">
        <v>0</v>
      </c>
      <c r="T2694" s="135">
        <f>S2694*H2694</f>
        <v>0</v>
      </c>
      <c r="AR2694" s="136" t="s">
        <v>209</v>
      </c>
      <c r="AT2694" s="136" t="s">
        <v>182</v>
      </c>
      <c r="AU2694" s="136" t="s">
        <v>79</v>
      </c>
      <c r="AY2694" s="17" t="s">
        <v>181</v>
      </c>
      <c r="BE2694" s="137">
        <f>IF(N2694="základní",J2694,0)</f>
        <v>0</v>
      </c>
      <c r="BF2694" s="137">
        <f>IF(N2694="snížená",J2694,0)</f>
        <v>0</v>
      </c>
      <c r="BG2694" s="137">
        <f>IF(N2694="zákl. přenesená",J2694,0)</f>
        <v>0</v>
      </c>
      <c r="BH2694" s="137">
        <f>IF(N2694="sníž. přenesená",J2694,0)</f>
        <v>0</v>
      </c>
      <c r="BI2694" s="137">
        <f>IF(N2694="nulová",J2694,0)</f>
        <v>0</v>
      </c>
      <c r="BJ2694" s="17" t="s">
        <v>77</v>
      </c>
      <c r="BK2694" s="137">
        <f>ROUND(I2694*H2694,2)</f>
        <v>0</v>
      </c>
      <c r="BL2694" s="17" t="s">
        <v>209</v>
      </c>
      <c r="BM2694" s="136" t="s">
        <v>4007</v>
      </c>
    </row>
    <row r="2695" spans="2:65" s="1" customFormat="1" ht="29.25" x14ac:dyDescent="0.2">
      <c r="B2695" s="32"/>
      <c r="D2695" s="138" t="s">
        <v>214</v>
      </c>
      <c r="F2695" s="139" t="s">
        <v>4003</v>
      </c>
      <c r="I2695" s="140"/>
      <c r="L2695" s="32"/>
      <c r="M2695" s="141"/>
      <c r="T2695" s="53"/>
      <c r="AT2695" s="17" t="s">
        <v>214</v>
      </c>
      <c r="AU2695" s="17" t="s">
        <v>79</v>
      </c>
    </row>
    <row r="2696" spans="2:65" s="13" customFormat="1" ht="11.25" x14ac:dyDescent="0.2">
      <c r="B2696" s="159"/>
      <c r="D2696" s="138" t="s">
        <v>330</v>
      </c>
      <c r="E2696" s="160" t="s">
        <v>19</v>
      </c>
      <c r="F2696" s="161" t="s">
        <v>3656</v>
      </c>
      <c r="H2696" s="162">
        <v>1</v>
      </c>
      <c r="I2696" s="163"/>
      <c r="L2696" s="159"/>
      <c r="M2696" s="164"/>
      <c r="T2696" s="165"/>
      <c r="AT2696" s="160" t="s">
        <v>330</v>
      </c>
      <c r="AU2696" s="160" t="s">
        <v>79</v>
      </c>
      <c r="AV2696" s="13" t="s">
        <v>79</v>
      </c>
      <c r="AW2696" s="13" t="s">
        <v>31</v>
      </c>
      <c r="AX2696" s="13" t="s">
        <v>69</v>
      </c>
      <c r="AY2696" s="160" t="s">
        <v>181</v>
      </c>
    </row>
    <row r="2697" spans="2:65" s="14" customFormat="1" ht="11.25" x14ac:dyDescent="0.2">
      <c r="B2697" s="166"/>
      <c r="D2697" s="138" t="s">
        <v>330</v>
      </c>
      <c r="E2697" s="167" t="s">
        <v>19</v>
      </c>
      <c r="F2697" s="168" t="s">
        <v>333</v>
      </c>
      <c r="H2697" s="169">
        <v>1</v>
      </c>
      <c r="I2697" s="170"/>
      <c r="L2697" s="166"/>
      <c r="M2697" s="171"/>
      <c r="T2697" s="172"/>
      <c r="AT2697" s="167" t="s">
        <v>330</v>
      </c>
      <c r="AU2697" s="167" t="s">
        <v>79</v>
      </c>
      <c r="AV2697" s="14" t="s">
        <v>187</v>
      </c>
      <c r="AW2697" s="14" t="s">
        <v>31</v>
      </c>
      <c r="AX2697" s="14" t="s">
        <v>77</v>
      </c>
      <c r="AY2697" s="167" t="s">
        <v>181</v>
      </c>
    </row>
    <row r="2698" spans="2:65" s="1" customFormat="1" ht="24.2" customHeight="1" x14ac:dyDescent="0.2">
      <c r="B2698" s="32"/>
      <c r="C2698" s="125" t="s">
        <v>2949</v>
      </c>
      <c r="D2698" s="125" t="s">
        <v>182</v>
      </c>
      <c r="E2698" s="126" t="s">
        <v>4008</v>
      </c>
      <c r="F2698" s="127" t="s">
        <v>4009</v>
      </c>
      <c r="G2698" s="128" t="s">
        <v>519</v>
      </c>
      <c r="H2698" s="129">
        <v>1</v>
      </c>
      <c r="I2698" s="130"/>
      <c r="J2698" s="131">
        <f>ROUND(I2698*H2698,2)</f>
        <v>0</v>
      </c>
      <c r="K2698" s="127" t="s">
        <v>186</v>
      </c>
      <c r="L2698" s="32"/>
      <c r="M2698" s="132" t="s">
        <v>19</v>
      </c>
      <c r="N2698" s="133" t="s">
        <v>40</v>
      </c>
      <c r="P2698" s="134">
        <f>O2698*H2698</f>
        <v>0</v>
      </c>
      <c r="Q2698" s="134">
        <v>0</v>
      </c>
      <c r="R2698" s="134">
        <f>Q2698*H2698</f>
        <v>0</v>
      </c>
      <c r="S2698" s="134">
        <v>0</v>
      </c>
      <c r="T2698" s="135">
        <f>S2698*H2698</f>
        <v>0</v>
      </c>
      <c r="AR2698" s="136" t="s">
        <v>209</v>
      </c>
      <c r="AT2698" s="136" t="s">
        <v>182</v>
      </c>
      <c r="AU2698" s="136" t="s">
        <v>79</v>
      </c>
      <c r="AY2698" s="17" t="s">
        <v>181</v>
      </c>
      <c r="BE2698" s="137">
        <f>IF(N2698="základní",J2698,0)</f>
        <v>0</v>
      </c>
      <c r="BF2698" s="137">
        <f>IF(N2698="snížená",J2698,0)</f>
        <v>0</v>
      </c>
      <c r="BG2698" s="137">
        <f>IF(N2698="zákl. přenesená",J2698,0)</f>
        <v>0</v>
      </c>
      <c r="BH2698" s="137">
        <f>IF(N2698="sníž. přenesená",J2698,0)</f>
        <v>0</v>
      </c>
      <c r="BI2698" s="137">
        <f>IF(N2698="nulová",J2698,0)</f>
        <v>0</v>
      </c>
      <c r="BJ2698" s="17" t="s">
        <v>77</v>
      </c>
      <c r="BK2698" s="137">
        <f>ROUND(I2698*H2698,2)</f>
        <v>0</v>
      </c>
      <c r="BL2698" s="17" t="s">
        <v>209</v>
      </c>
      <c r="BM2698" s="136" t="s">
        <v>4010</v>
      </c>
    </row>
    <row r="2699" spans="2:65" s="1" customFormat="1" ht="29.25" x14ac:dyDescent="0.2">
      <c r="B2699" s="32"/>
      <c r="D2699" s="138" t="s">
        <v>214</v>
      </c>
      <c r="F2699" s="139" t="s">
        <v>4003</v>
      </c>
      <c r="I2699" s="140"/>
      <c r="L2699" s="32"/>
      <c r="M2699" s="141"/>
      <c r="T2699" s="53"/>
      <c r="AT2699" s="17" t="s">
        <v>214</v>
      </c>
      <c r="AU2699" s="17" t="s">
        <v>79</v>
      </c>
    </row>
    <row r="2700" spans="2:65" s="13" customFormat="1" ht="11.25" x14ac:dyDescent="0.2">
      <c r="B2700" s="159"/>
      <c r="D2700" s="138" t="s">
        <v>330</v>
      </c>
      <c r="E2700" s="160" t="s">
        <v>19</v>
      </c>
      <c r="F2700" s="161" t="s">
        <v>3656</v>
      </c>
      <c r="H2700" s="162">
        <v>1</v>
      </c>
      <c r="I2700" s="163"/>
      <c r="L2700" s="159"/>
      <c r="M2700" s="164"/>
      <c r="T2700" s="165"/>
      <c r="AT2700" s="160" t="s">
        <v>330</v>
      </c>
      <c r="AU2700" s="160" t="s">
        <v>79</v>
      </c>
      <c r="AV2700" s="13" t="s">
        <v>79</v>
      </c>
      <c r="AW2700" s="13" t="s">
        <v>31</v>
      </c>
      <c r="AX2700" s="13" t="s">
        <v>69</v>
      </c>
      <c r="AY2700" s="160" t="s">
        <v>181</v>
      </c>
    </row>
    <row r="2701" spans="2:65" s="14" customFormat="1" ht="11.25" x14ac:dyDescent="0.2">
      <c r="B2701" s="166"/>
      <c r="D2701" s="138" t="s">
        <v>330</v>
      </c>
      <c r="E2701" s="167" t="s">
        <v>19</v>
      </c>
      <c r="F2701" s="168" t="s">
        <v>333</v>
      </c>
      <c r="H2701" s="169">
        <v>1</v>
      </c>
      <c r="I2701" s="170"/>
      <c r="L2701" s="166"/>
      <c r="M2701" s="171"/>
      <c r="T2701" s="172"/>
      <c r="AT2701" s="167" t="s">
        <v>330</v>
      </c>
      <c r="AU2701" s="167" t="s">
        <v>79</v>
      </c>
      <c r="AV2701" s="14" t="s">
        <v>187</v>
      </c>
      <c r="AW2701" s="14" t="s">
        <v>31</v>
      </c>
      <c r="AX2701" s="14" t="s">
        <v>77</v>
      </c>
      <c r="AY2701" s="167" t="s">
        <v>181</v>
      </c>
    </row>
    <row r="2702" spans="2:65" s="1" customFormat="1" ht="24.2" customHeight="1" x14ac:dyDescent="0.2">
      <c r="B2702" s="32"/>
      <c r="C2702" s="125" t="s">
        <v>4011</v>
      </c>
      <c r="D2702" s="125" t="s">
        <v>182</v>
      </c>
      <c r="E2702" s="126" t="s">
        <v>4012</v>
      </c>
      <c r="F2702" s="127" t="s">
        <v>4013</v>
      </c>
      <c r="G2702" s="128" t="s">
        <v>519</v>
      </c>
      <c r="H2702" s="129">
        <v>1</v>
      </c>
      <c r="I2702" s="130"/>
      <c r="J2702" s="131">
        <f>ROUND(I2702*H2702,2)</f>
        <v>0</v>
      </c>
      <c r="K2702" s="127" t="s">
        <v>186</v>
      </c>
      <c r="L2702" s="32"/>
      <c r="M2702" s="132" t="s">
        <v>19</v>
      </c>
      <c r="N2702" s="133" t="s">
        <v>40</v>
      </c>
      <c r="P2702" s="134">
        <f>O2702*H2702</f>
        <v>0</v>
      </c>
      <c r="Q2702" s="134">
        <v>0</v>
      </c>
      <c r="R2702" s="134">
        <f>Q2702*H2702</f>
        <v>0</v>
      </c>
      <c r="S2702" s="134">
        <v>0</v>
      </c>
      <c r="T2702" s="135">
        <f>S2702*H2702</f>
        <v>0</v>
      </c>
      <c r="AR2702" s="136" t="s">
        <v>209</v>
      </c>
      <c r="AT2702" s="136" t="s">
        <v>182</v>
      </c>
      <c r="AU2702" s="136" t="s">
        <v>79</v>
      </c>
      <c r="AY2702" s="17" t="s">
        <v>181</v>
      </c>
      <c r="BE2702" s="137">
        <f>IF(N2702="základní",J2702,0)</f>
        <v>0</v>
      </c>
      <c r="BF2702" s="137">
        <f>IF(N2702="snížená",J2702,0)</f>
        <v>0</v>
      </c>
      <c r="BG2702" s="137">
        <f>IF(N2702="zákl. přenesená",J2702,0)</f>
        <v>0</v>
      </c>
      <c r="BH2702" s="137">
        <f>IF(N2702="sníž. přenesená",J2702,0)</f>
        <v>0</v>
      </c>
      <c r="BI2702" s="137">
        <f>IF(N2702="nulová",J2702,0)</f>
        <v>0</v>
      </c>
      <c r="BJ2702" s="17" t="s">
        <v>77</v>
      </c>
      <c r="BK2702" s="137">
        <f>ROUND(I2702*H2702,2)</f>
        <v>0</v>
      </c>
      <c r="BL2702" s="17" t="s">
        <v>209</v>
      </c>
      <c r="BM2702" s="136" t="s">
        <v>4014</v>
      </c>
    </row>
    <row r="2703" spans="2:65" s="1" customFormat="1" ht="39" x14ac:dyDescent="0.2">
      <c r="B2703" s="32"/>
      <c r="D2703" s="138" t="s">
        <v>214</v>
      </c>
      <c r="F2703" s="139" t="s">
        <v>4015</v>
      </c>
      <c r="I2703" s="140"/>
      <c r="L2703" s="32"/>
      <c r="M2703" s="141"/>
      <c r="T2703" s="53"/>
      <c r="AT2703" s="17" t="s">
        <v>214</v>
      </c>
      <c r="AU2703" s="17" t="s">
        <v>79</v>
      </c>
    </row>
    <row r="2704" spans="2:65" s="13" customFormat="1" ht="11.25" x14ac:dyDescent="0.2">
      <c r="B2704" s="159"/>
      <c r="D2704" s="138" t="s">
        <v>330</v>
      </c>
      <c r="E2704" s="160" t="s">
        <v>19</v>
      </c>
      <c r="F2704" s="161" t="s">
        <v>3656</v>
      </c>
      <c r="H2704" s="162">
        <v>1</v>
      </c>
      <c r="I2704" s="163"/>
      <c r="L2704" s="159"/>
      <c r="M2704" s="164"/>
      <c r="T2704" s="165"/>
      <c r="AT2704" s="160" t="s">
        <v>330</v>
      </c>
      <c r="AU2704" s="160" t="s">
        <v>79</v>
      </c>
      <c r="AV2704" s="13" t="s">
        <v>79</v>
      </c>
      <c r="AW2704" s="13" t="s">
        <v>31</v>
      </c>
      <c r="AX2704" s="13" t="s">
        <v>69</v>
      </c>
      <c r="AY2704" s="160" t="s">
        <v>181</v>
      </c>
    </row>
    <row r="2705" spans="2:65" s="14" customFormat="1" ht="11.25" x14ac:dyDescent="0.2">
      <c r="B2705" s="166"/>
      <c r="D2705" s="138" t="s">
        <v>330</v>
      </c>
      <c r="E2705" s="167" t="s">
        <v>19</v>
      </c>
      <c r="F2705" s="168" t="s">
        <v>333</v>
      </c>
      <c r="H2705" s="169">
        <v>1</v>
      </c>
      <c r="I2705" s="170"/>
      <c r="L2705" s="166"/>
      <c r="M2705" s="171"/>
      <c r="T2705" s="172"/>
      <c r="AT2705" s="167" t="s">
        <v>330</v>
      </c>
      <c r="AU2705" s="167" t="s">
        <v>79</v>
      </c>
      <c r="AV2705" s="14" t="s">
        <v>187</v>
      </c>
      <c r="AW2705" s="14" t="s">
        <v>31</v>
      </c>
      <c r="AX2705" s="14" t="s">
        <v>77</v>
      </c>
      <c r="AY2705" s="167" t="s">
        <v>181</v>
      </c>
    </row>
    <row r="2706" spans="2:65" s="1" customFormat="1" ht="24.2" customHeight="1" x14ac:dyDescent="0.2">
      <c r="B2706" s="32"/>
      <c r="C2706" s="125" t="s">
        <v>2950</v>
      </c>
      <c r="D2706" s="125" t="s">
        <v>182</v>
      </c>
      <c r="E2706" s="126" t="s">
        <v>4016</v>
      </c>
      <c r="F2706" s="127" t="s">
        <v>4017</v>
      </c>
      <c r="G2706" s="128" t="s">
        <v>519</v>
      </c>
      <c r="H2706" s="129">
        <v>1</v>
      </c>
      <c r="I2706" s="130"/>
      <c r="J2706" s="131">
        <f>ROUND(I2706*H2706,2)</f>
        <v>0</v>
      </c>
      <c r="K2706" s="127" t="s">
        <v>186</v>
      </c>
      <c r="L2706" s="32"/>
      <c r="M2706" s="132" t="s">
        <v>19</v>
      </c>
      <c r="N2706" s="133" t="s">
        <v>40</v>
      </c>
      <c r="P2706" s="134">
        <f>O2706*H2706</f>
        <v>0</v>
      </c>
      <c r="Q2706" s="134">
        <v>0</v>
      </c>
      <c r="R2706" s="134">
        <f>Q2706*H2706</f>
        <v>0</v>
      </c>
      <c r="S2706" s="134">
        <v>0</v>
      </c>
      <c r="T2706" s="135">
        <f>S2706*H2706</f>
        <v>0</v>
      </c>
      <c r="AR2706" s="136" t="s">
        <v>209</v>
      </c>
      <c r="AT2706" s="136" t="s">
        <v>182</v>
      </c>
      <c r="AU2706" s="136" t="s">
        <v>79</v>
      </c>
      <c r="AY2706" s="17" t="s">
        <v>181</v>
      </c>
      <c r="BE2706" s="137">
        <f>IF(N2706="základní",J2706,0)</f>
        <v>0</v>
      </c>
      <c r="BF2706" s="137">
        <f>IF(N2706="snížená",J2706,0)</f>
        <v>0</v>
      </c>
      <c r="BG2706" s="137">
        <f>IF(N2706="zákl. přenesená",J2706,0)</f>
        <v>0</v>
      </c>
      <c r="BH2706" s="137">
        <f>IF(N2706="sníž. přenesená",J2706,0)</f>
        <v>0</v>
      </c>
      <c r="BI2706" s="137">
        <f>IF(N2706="nulová",J2706,0)</f>
        <v>0</v>
      </c>
      <c r="BJ2706" s="17" t="s">
        <v>77</v>
      </c>
      <c r="BK2706" s="137">
        <f>ROUND(I2706*H2706,2)</f>
        <v>0</v>
      </c>
      <c r="BL2706" s="17" t="s">
        <v>209</v>
      </c>
      <c r="BM2706" s="136" t="s">
        <v>4018</v>
      </c>
    </row>
    <row r="2707" spans="2:65" s="1" customFormat="1" ht="39" x14ac:dyDescent="0.2">
      <c r="B2707" s="32"/>
      <c r="D2707" s="138" t="s">
        <v>214</v>
      </c>
      <c r="F2707" s="139" t="s">
        <v>4015</v>
      </c>
      <c r="I2707" s="140"/>
      <c r="L2707" s="32"/>
      <c r="M2707" s="141"/>
      <c r="T2707" s="53"/>
      <c r="AT2707" s="17" t="s">
        <v>214</v>
      </c>
      <c r="AU2707" s="17" t="s">
        <v>79</v>
      </c>
    </row>
    <row r="2708" spans="2:65" s="13" customFormat="1" ht="11.25" x14ac:dyDescent="0.2">
      <c r="B2708" s="159"/>
      <c r="D2708" s="138" t="s">
        <v>330</v>
      </c>
      <c r="E2708" s="160" t="s">
        <v>19</v>
      </c>
      <c r="F2708" s="161" t="s">
        <v>3656</v>
      </c>
      <c r="H2708" s="162">
        <v>1</v>
      </c>
      <c r="I2708" s="163"/>
      <c r="L2708" s="159"/>
      <c r="M2708" s="164"/>
      <c r="T2708" s="165"/>
      <c r="AT2708" s="160" t="s">
        <v>330</v>
      </c>
      <c r="AU2708" s="160" t="s">
        <v>79</v>
      </c>
      <c r="AV2708" s="13" t="s">
        <v>79</v>
      </c>
      <c r="AW2708" s="13" t="s">
        <v>31</v>
      </c>
      <c r="AX2708" s="13" t="s">
        <v>69</v>
      </c>
      <c r="AY2708" s="160" t="s">
        <v>181</v>
      </c>
    </row>
    <row r="2709" spans="2:65" s="14" customFormat="1" ht="11.25" x14ac:dyDescent="0.2">
      <c r="B2709" s="166"/>
      <c r="D2709" s="138" t="s">
        <v>330</v>
      </c>
      <c r="E2709" s="167" t="s">
        <v>19</v>
      </c>
      <c r="F2709" s="168" t="s">
        <v>333</v>
      </c>
      <c r="H2709" s="169">
        <v>1</v>
      </c>
      <c r="I2709" s="170"/>
      <c r="L2709" s="166"/>
      <c r="M2709" s="171"/>
      <c r="T2709" s="172"/>
      <c r="AT2709" s="167" t="s">
        <v>330</v>
      </c>
      <c r="AU2709" s="167" t="s">
        <v>79</v>
      </c>
      <c r="AV2709" s="14" t="s">
        <v>187</v>
      </c>
      <c r="AW2709" s="14" t="s">
        <v>31</v>
      </c>
      <c r="AX2709" s="14" t="s">
        <v>77</v>
      </c>
      <c r="AY2709" s="167" t="s">
        <v>181</v>
      </c>
    </row>
    <row r="2710" spans="2:65" s="1" customFormat="1" ht="24.2" customHeight="1" x14ac:dyDescent="0.2">
      <c r="B2710" s="32"/>
      <c r="C2710" s="125" t="s">
        <v>4019</v>
      </c>
      <c r="D2710" s="125" t="s">
        <v>182</v>
      </c>
      <c r="E2710" s="126" t="s">
        <v>4020</v>
      </c>
      <c r="F2710" s="127" t="s">
        <v>4021</v>
      </c>
      <c r="G2710" s="128" t="s">
        <v>519</v>
      </c>
      <c r="H2710" s="129">
        <v>1</v>
      </c>
      <c r="I2710" s="130"/>
      <c r="J2710" s="131">
        <f>ROUND(I2710*H2710,2)</f>
        <v>0</v>
      </c>
      <c r="K2710" s="127" t="s">
        <v>186</v>
      </c>
      <c r="L2710" s="32"/>
      <c r="M2710" s="132" t="s">
        <v>19</v>
      </c>
      <c r="N2710" s="133" t="s">
        <v>40</v>
      </c>
      <c r="P2710" s="134">
        <f>O2710*H2710</f>
        <v>0</v>
      </c>
      <c r="Q2710" s="134">
        <v>0</v>
      </c>
      <c r="R2710" s="134">
        <f>Q2710*H2710</f>
        <v>0</v>
      </c>
      <c r="S2710" s="134">
        <v>0</v>
      </c>
      <c r="T2710" s="135">
        <f>S2710*H2710</f>
        <v>0</v>
      </c>
      <c r="AR2710" s="136" t="s">
        <v>209</v>
      </c>
      <c r="AT2710" s="136" t="s">
        <v>182</v>
      </c>
      <c r="AU2710" s="136" t="s">
        <v>79</v>
      </c>
      <c r="AY2710" s="17" t="s">
        <v>181</v>
      </c>
      <c r="BE2710" s="137">
        <f>IF(N2710="základní",J2710,0)</f>
        <v>0</v>
      </c>
      <c r="BF2710" s="137">
        <f>IF(N2710="snížená",J2710,0)</f>
        <v>0</v>
      </c>
      <c r="BG2710" s="137">
        <f>IF(N2710="zákl. přenesená",J2710,0)</f>
        <v>0</v>
      </c>
      <c r="BH2710" s="137">
        <f>IF(N2710="sníž. přenesená",J2710,0)</f>
        <v>0</v>
      </c>
      <c r="BI2710" s="137">
        <f>IF(N2710="nulová",J2710,0)</f>
        <v>0</v>
      </c>
      <c r="BJ2710" s="17" t="s">
        <v>77</v>
      </c>
      <c r="BK2710" s="137">
        <f>ROUND(I2710*H2710,2)</f>
        <v>0</v>
      </c>
      <c r="BL2710" s="17" t="s">
        <v>209</v>
      </c>
      <c r="BM2710" s="136" t="s">
        <v>4022</v>
      </c>
    </row>
    <row r="2711" spans="2:65" s="1" customFormat="1" ht="39" x14ac:dyDescent="0.2">
      <c r="B2711" s="32"/>
      <c r="D2711" s="138" t="s">
        <v>214</v>
      </c>
      <c r="F2711" s="139" t="s">
        <v>4023</v>
      </c>
      <c r="I2711" s="140"/>
      <c r="L2711" s="32"/>
      <c r="M2711" s="141"/>
      <c r="T2711" s="53"/>
      <c r="AT2711" s="17" t="s">
        <v>214</v>
      </c>
      <c r="AU2711" s="17" t="s">
        <v>79</v>
      </c>
    </row>
    <row r="2712" spans="2:65" s="13" customFormat="1" ht="11.25" x14ac:dyDescent="0.2">
      <c r="B2712" s="159"/>
      <c r="D2712" s="138" t="s">
        <v>330</v>
      </c>
      <c r="E2712" s="160" t="s">
        <v>19</v>
      </c>
      <c r="F2712" s="161" t="s">
        <v>3656</v>
      </c>
      <c r="H2712" s="162">
        <v>1</v>
      </c>
      <c r="I2712" s="163"/>
      <c r="L2712" s="159"/>
      <c r="M2712" s="164"/>
      <c r="T2712" s="165"/>
      <c r="AT2712" s="160" t="s">
        <v>330</v>
      </c>
      <c r="AU2712" s="160" t="s">
        <v>79</v>
      </c>
      <c r="AV2712" s="13" t="s">
        <v>79</v>
      </c>
      <c r="AW2712" s="13" t="s">
        <v>31</v>
      </c>
      <c r="AX2712" s="13" t="s">
        <v>69</v>
      </c>
      <c r="AY2712" s="160" t="s">
        <v>181</v>
      </c>
    </row>
    <row r="2713" spans="2:65" s="14" customFormat="1" ht="11.25" x14ac:dyDescent="0.2">
      <c r="B2713" s="166"/>
      <c r="D2713" s="138" t="s">
        <v>330</v>
      </c>
      <c r="E2713" s="167" t="s">
        <v>19</v>
      </c>
      <c r="F2713" s="168" t="s">
        <v>333</v>
      </c>
      <c r="H2713" s="169">
        <v>1</v>
      </c>
      <c r="I2713" s="170"/>
      <c r="L2713" s="166"/>
      <c r="M2713" s="171"/>
      <c r="T2713" s="172"/>
      <c r="AT2713" s="167" t="s">
        <v>330</v>
      </c>
      <c r="AU2713" s="167" t="s">
        <v>79</v>
      </c>
      <c r="AV2713" s="14" t="s">
        <v>187</v>
      </c>
      <c r="AW2713" s="14" t="s">
        <v>31</v>
      </c>
      <c r="AX2713" s="14" t="s">
        <v>77</v>
      </c>
      <c r="AY2713" s="167" t="s">
        <v>181</v>
      </c>
    </row>
    <row r="2714" spans="2:65" s="1" customFormat="1" ht="24.2" customHeight="1" x14ac:dyDescent="0.2">
      <c r="B2714" s="32"/>
      <c r="C2714" s="125" t="s">
        <v>2953</v>
      </c>
      <c r="D2714" s="125" t="s">
        <v>182</v>
      </c>
      <c r="E2714" s="126" t="s">
        <v>4024</v>
      </c>
      <c r="F2714" s="127" t="s">
        <v>4025</v>
      </c>
      <c r="G2714" s="128" t="s">
        <v>519</v>
      </c>
      <c r="H2714" s="129">
        <v>1</v>
      </c>
      <c r="I2714" s="130"/>
      <c r="J2714" s="131">
        <f>ROUND(I2714*H2714,2)</f>
        <v>0</v>
      </c>
      <c r="K2714" s="127" t="s">
        <v>186</v>
      </c>
      <c r="L2714" s="32"/>
      <c r="M2714" s="132" t="s">
        <v>19</v>
      </c>
      <c r="N2714" s="133" t="s">
        <v>40</v>
      </c>
      <c r="P2714" s="134">
        <f>O2714*H2714</f>
        <v>0</v>
      </c>
      <c r="Q2714" s="134">
        <v>0</v>
      </c>
      <c r="R2714" s="134">
        <f>Q2714*H2714</f>
        <v>0</v>
      </c>
      <c r="S2714" s="134">
        <v>0</v>
      </c>
      <c r="T2714" s="135">
        <f>S2714*H2714</f>
        <v>0</v>
      </c>
      <c r="AR2714" s="136" t="s">
        <v>209</v>
      </c>
      <c r="AT2714" s="136" t="s">
        <v>182</v>
      </c>
      <c r="AU2714" s="136" t="s">
        <v>79</v>
      </c>
      <c r="AY2714" s="17" t="s">
        <v>181</v>
      </c>
      <c r="BE2714" s="137">
        <f>IF(N2714="základní",J2714,0)</f>
        <v>0</v>
      </c>
      <c r="BF2714" s="137">
        <f>IF(N2714="snížená",J2714,0)</f>
        <v>0</v>
      </c>
      <c r="BG2714" s="137">
        <f>IF(N2714="zákl. přenesená",J2714,0)</f>
        <v>0</v>
      </c>
      <c r="BH2714" s="137">
        <f>IF(N2714="sníž. přenesená",J2714,0)</f>
        <v>0</v>
      </c>
      <c r="BI2714" s="137">
        <f>IF(N2714="nulová",J2714,0)</f>
        <v>0</v>
      </c>
      <c r="BJ2714" s="17" t="s">
        <v>77</v>
      </c>
      <c r="BK2714" s="137">
        <f>ROUND(I2714*H2714,2)</f>
        <v>0</v>
      </c>
      <c r="BL2714" s="17" t="s">
        <v>209</v>
      </c>
      <c r="BM2714" s="136" t="s">
        <v>4026</v>
      </c>
    </row>
    <row r="2715" spans="2:65" s="1" customFormat="1" ht="39" x14ac:dyDescent="0.2">
      <c r="B2715" s="32"/>
      <c r="D2715" s="138" t="s">
        <v>214</v>
      </c>
      <c r="F2715" s="139" t="s">
        <v>4027</v>
      </c>
      <c r="I2715" s="140"/>
      <c r="L2715" s="32"/>
      <c r="M2715" s="141"/>
      <c r="T2715" s="53"/>
      <c r="AT2715" s="17" t="s">
        <v>214</v>
      </c>
      <c r="AU2715" s="17" t="s">
        <v>79</v>
      </c>
    </row>
    <row r="2716" spans="2:65" s="13" customFormat="1" ht="11.25" x14ac:dyDescent="0.2">
      <c r="B2716" s="159"/>
      <c r="D2716" s="138" t="s">
        <v>330</v>
      </c>
      <c r="E2716" s="160" t="s">
        <v>19</v>
      </c>
      <c r="F2716" s="161" t="s">
        <v>3656</v>
      </c>
      <c r="H2716" s="162">
        <v>1</v>
      </c>
      <c r="I2716" s="163"/>
      <c r="L2716" s="159"/>
      <c r="M2716" s="164"/>
      <c r="T2716" s="165"/>
      <c r="AT2716" s="160" t="s">
        <v>330</v>
      </c>
      <c r="AU2716" s="160" t="s">
        <v>79</v>
      </c>
      <c r="AV2716" s="13" t="s">
        <v>79</v>
      </c>
      <c r="AW2716" s="13" t="s">
        <v>31</v>
      </c>
      <c r="AX2716" s="13" t="s">
        <v>69</v>
      </c>
      <c r="AY2716" s="160" t="s">
        <v>181</v>
      </c>
    </row>
    <row r="2717" spans="2:65" s="14" customFormat="1" ht="11.25" x14ac:dyDescent="0.2">
      <c r="B2717" s="166"/>
      <c r="D2717" s="138" t="s">
        <v>330</v>
      </c>
      <c r="E2717" s="167" t="s">
        <v>19</v>
      </c>
      <c r="F2717" s="168" t="s">
        <v>333</v>
      </c>
      <c r="H2717" s="169">
        <v>1</v>
      </c>
      <c r="I2717" s="170"/>
      <c r="L2717" s="166"/>
      <c r="M2717" s="171"/>
      <c r="T2717" s="172"/>
      <c r="AT2717" s="167" t="s">
        <v>330</v>
      </c>
      <c r="AU2717" s="167" t="s">
        <v>79</v>
      </c>
      <c r="AV2717" s="14" t="s">
        <v>187</v>
      </c>
      <c r="AW2717" s="14" t="s">
        <v>31</v>
      </c>
      <c r="AX2717" s="14" t="s">
        <v>77</v>
      </c>
      <c r="AY2717" s="167" t="s">
        <v>181</v>
      </c>
    </row>
    <row r="2718" spans="2:65" s="1" customFormat="1" ht="24.2" customHeight="1" x14ac:dyDescent="0.2">
      <c r="B2718" s="32"/>
      <c r="C2718" s="125" t="s">
        <v>4028</v>
      </c>
      <c r="D2718" s="125" t="s">
        <v>182</v>
      </c>
      <c r="E2718" s="126" t="s">
        <v>4029</v>
      </c>
      <c r="F2718" s="127" t="s">
        <v>4030</v>
      </c>
      <c r="G2718" s="128" t="s">
        <v>519</v>
      </c>
      <c r="H2718" s="129">
        <v>1</v>
      </c>
      <c r="I2718" s="130"/>
      <c r="J2718" s="131">
        <f>ROUND(I2718*H2718,2)</f>
        <v>0</v>
      </c>
      <c r="K2718" s="127" t="s">
        <v>186</v>
      </c>
      <c r="L2718" s="32"/>
      <c r="M2718" s="132" t="s">
        <v>19</v>
      </c>
      <c r="N2718" s="133" t="s">
        <v>40</v>
      </c>
      <c r="P2718" s="134">
        <f>O2718*H2718</f>
        <v>0</v>
      </c>
      <c r="Q2718" s="134">
        <v>0</v>
      </c>
      <c r="R2718" s="134">
        <f>Q2718*H2718</f>
        <v>0</v>
      </c>
      <c r="S2718" s="134">
        <v>0</v>
      </c>
      <c r="T2718" s="135">
        <f>S2718*H2718</f>
        <v>0</v>
      </c>
      <c r="AR2718" s="136" t="s">
        <v>209</v>
      </c>
      <c r="AT2718" s="136" t="s">
        <v>182</v>
      </c>
      <c r="AU2718" s="136" t="s">
        <v>79</v>
      </c>
      <c r="AY2718" s="17" t="s">
        <v>181</v>
      </c>
      <c r="BE2718" s="137">
        <f>IF(N2718="základní",J2718,0)</f>
        <v>0</v>
      </c>
      <c r="BF2718" s="137">
        <f>IF(N2718="snížená",J2718,0)</f>
        <v>0</v>
      </c>
      <c r="BG2718" s="137">
        <f>IF(N2718="zákl. přenesená",J2718,0)</f>
        <v>0</v>
      </c>
      <c r="BH2718" s="137">
        <f>IF(N2718="sníž. přenesená",J2718,0)</f>
        <v>0</v>
      </c>
      <c r="BI2718" s="137">
        <f>IF(N2718="nulová",J2718,0)</f>
        <v>0</v>
      </c>
      <c r="BJ2718" s="17" t="s">
        <v>77</v>
      </c>
      <c r="BK2718" s="137">
        <f>ROUND(I2718*H2718,2)</f>
        <v>0</v>
      </c>
      <c r="BL2718" s="17" t="s">
        <v>209</v>
      </c>
      <c r="BM2718" s="136" t="s">
        <v>4031</v>
      </c>
    </row>
    <row r="2719" spans="2:65" s="1" customFormat="1" ht="39" x14ac:dyDescent="0.2">
      <c r="B2719" s="32"/>
      <c r="D2719" s="138" t="s">
        <v>214</v>
      </c>
      <c r="F2719" s="139" t="s">
        <v>4023</v>
      </c>
      <c r="I2719" s="140"/>
      <c r="L2719" s="32"/>
      <c r="M2719" s="141"/>
      <c r="T2719" s="53"/>
      <c r="AT2719" s="17" t="s">
        <v>214</v>
      </c>
      <c r="AU2719" s="17" t="s">
        <v>79</v>
      </c>
    </row>
    <row r="2720" spans="2:65" s="13" customFormat="1" ht="11.25" x14ac:dyDescent="0.2">
      <c r="B2720" s="159"/>
      <c r="D2720" s="138" t="s">
        <v>330</v>
      </c>
      <c r="E2720" s="160" t="s">
        <v>19</v>
      </c>
      <c r="F2720" s="161" t="s">
        <v>3656</v>
      </c>
      <c r="H2720" s="162">
        <v>1</v>
      </c>
      <c r="I2720" s="163"/>
      <c r="L2720" s="159"/>
      <c r="M2720" s="164"/>
      <c r="T2720" s="165"/>
      <c r="AT2720" s="160" t="s">
        <v>330</v>
      </c>
      <c r="AU2720" s="160" t="s">
        <v>79</v>
      </c>
      <c r="AV2720" s="13" t="s">
        <v>79</v>
      </c>
      <c r="AW2720" s="13" t="s">
        <v>31</v>
      </c>
      <c r="AX2720" s="13" t="s">
        <v>69</v>
      </c>
      <c r="AY2720" s="160" t="s">
        <v>181</v>
      </c>
    </row>
    <row r="2721" spans="2:65" s="14" customFormat="1" ht="11.25" x14ac:dyDescent="0.2">
      <c r="B2721" s="166"/>
      <c r="D2721" s="138" t="s">
        <v>330</v>
      </c>
      <c r="E2721" s="167" t="s">
        <v>19</v>
      </c>
      <c r="F2721" s="168" t="s">
        <v>333</v>
      </c>
      <c r="H2721" s="169">
        <v>1</v>
      </c>
      <c r="I2721" s="170"/>
      <c r="L2721" s="166"/>
      <c r="M2721" s="171"/>
      <c r="T2721" s="172"/>
      <c r="AT2721" s="167" t="s">
        <v>330</v>
      </c>
      <c r="AU2721" s="167" t="s">
        <v>79</v>
      </c>
      <c r="AV2721" s="14" t="s">
        <v>187</v>
      </c>
      <c r="AW2721" s="14" t="s">
        <v>31</v>
      </c>
      <c r="AX2721" s="14" t="s">
        <v>77</v>
      </c>
      <c r="AY2721" s="167" t="s">
        <v>181</v>
      </c>
    </row>
    <row r="2722" spans="2:65" s="1" customFormat="1" ht="24.2" customHeight="1" x14ac:dyDescent="0.2">
      <c r="B2722" s="32"/>
      <c r="C2722" s="125" t="s">
        <v>2954</v>
      </c>
      <c r="D2722" s="125" t="s">
        <v>182</v>
      </c>
      <c r="E2722" s="126" t="s">
        <v>4032</v>
      </c>
      <c r="F2722" s="127" t="s">
        <v>4033</v>
      </c>
      <c r="G2722" s="128" t="s">
        <v>519</v>
      </c>
      <c r="H2722" s="129">
        <v>1</v>
      </c>
      <c r="I2722" s="130"/>
      <c r="J2722" s="131">
        <f>ROUND(I2722*H2722,2)</f>
        <v>0</v>
      </c>
      <c r="K2722" s="127" t="s">
        <v>186</v>
      </c>
      <c r="L2722" s="32"/>
      <c r="M2722" s="132" t="s">
        <v>19</v>
      </c>
      <c r="N2722" s="133" t="s">
        <v>40</v>
      </c>
      <c r="P2722" s="134">
        <f>O2722*H2722</f>
        <v>0</v>
      </c>
      <c r="Q2722" s="134">
        <v>0</v>
      </c>
      <c r="R2722" s="134">
        <f>Q2722*H2722</f>
        <v>0</v>
      </c>
      <c r="S2722" s="134">
        <v>0</v>
      </c>
      <c r="T2722" s="135">
        <f>S2722*H2722</f>
        <v>0</v>
      </c>
      <c r="AR2722" s="136" t="s">
        <v>209</v>
      </c>
      <c r="AT2722" s="136" t="s">
        <v>182</v>
      </c>
      <c r="AU2722" s="136" t="s">
        <v>79</v>
      </c>
      <c r="AY2722" s="17" t="s">
        <v>181</v>
      </c>
      <c r="BE2722" s="137">
        <f>IF(N2722="základní",J2722,0)</f>
        <v>0</v>
      </c>
      <c r="BF2722" s="137">
        <f>IF(N2722="snížená",J2722,0)</f>
        <v>0</v>
      </c>
      <c r="BG2722" s="137">
        <f>IF(N2722="zákl. přenesená",J2722,0)</f>
        <v>0</v>
      </c>
      <c r="BH2722" s="137">
        <f>IF(N2722="sníž. přenesená",J2722,0)</f>
        <v>0</v>
      </c>
      <c r="BI2722" s="137">
        <f>IF(N2722="nulová",J2722,0)</f>
        <v>0</v>
      </c>
      <c r="BJ2722" s="17" t="s">
        <v>77</v>
      </c>
      <c r="BK2722" s="137">
        <f>ROUND(I2722*H2722,2)</f>
        <v>0</v>
      </c>
      <c r="BL2722" s="17" t="s">
        <v>209</v>
      </c>
      <c r="BM2722" s="136" t="s">
        <v>4034</v>
      </c>
    </row>
    <row r="2723" spans="2:65" s="1" customFormat="1" ht="39" x14ac:dyDescent="0.2">
      <c r="B2723" s="32"/>
      <c r="D2723" s="138" t="s">
        <v>214</v>
      </c>
      <c r="F2723" s="139" t="s">
        <v>4015</v>
      </c>
      <c r="I2723" s="140"/>
      <c r="L2723" s="32"/>
      <c r="M2723" s="141"/>
      <c r="T2723" s="53"/>
      <c r="AT2723" s="17" t="s">
        <v>214</v>
      </c>
      <c r="AU2723" s="17" t="s">
        <v>79</v>
      </c>
    </row>
    <row r="2724" spans="2:65" s="13" customFormat="1" ht="11.25" x14ac:dyDescent="0.2">
      <c r="B2724" s="159"/>
      <c r="D2724" s="138" t="s">
        <v>330</v>
      </c>
      <c r="E2724" s="160" t="s">
        <v>19</v>
      </c>
      <c r="F2724" s="161" t="s">
        <v>3656</v>
      </c>
      <c r="H2724" s="162">
        <v>1</v>
      </c>
      <c r="I2724" s="163"/>
      <c r="L2724" s="159"/>
      <c r="M2724" s="164"/>
      <c r="T2724" s="165"/>
      <c r="AT2724" s="160" t="s">
        <v>330</v>
      </c>
      <c r="AU2724" s="160" t="s">
        <v>79</v>
      </c>
      <c r="AV2724" s="13" t="s">
        <v>79</v>
      </c>
      <c r="AW2724" s="13" t="s">
        <v>31</v>
      </c>
      <c r="AX2724" s="13" t="s">
        <v>69</v>
      </c>
      <c r="AY2724" s="160" t="s">
        <v>181</v>
      </c>
    </row>
    <row r="2725" spans="2:65" s="14" customFormat="1" ht="11.25" x14ac:dyDescent="0.2">
      <c r="B2725" s="166"/>
      <c r="D2725" s="138" t="s">
        <v>330</v>
      </c>
      <c r="E2725" s="167" t="s">
        <v>19</v>
      </c>
      <c r="F2725" s="168" t="s">
        <v>333</v>
      </c>
      <c r="H2725" s="169">
        <v>1</v>
      </c>
      <c r="I2725" s="170"/>
      <c r="L2725" s="166"/>
      <c r="M2725" s="171"/>
      <c r="T2725" s="172"/>
      <c r="AT2725" s="167" t="s">
        <v>330</v>
      </c>
      <c r="AU2725" s="167" t="s">
        <v>79</v>
      </c>
      <c r="AV2725" s="14" t="s">
        <v>187</v>
      </c>
      <c r="AW2725" s="14" t="s">
        <v>31</v>
      </c>
      <c r="AX2725" s="14" t="s">
        <v>77</v>
      </c>
      <c r="AY2725" s="167" t="s">
        <v>181</v>
      </c>
    </row>
    <row r="2726" spans="2:65" s="1" customFormat="1" ht="24.2" customHeight="1" x14ac:dyDescent="0.2">
      <c r="B2726" s="32"/>
      <c r="C2726" s="125" t="s">
        <v>4035</v>
      </c>
      <c r="D2726" s="125" t="s">
        <v>182</v>
      </c>
      <c r="E2726" s="126" t="s">
        <v>4036</v>
      </c>
      <c r="F2726" s="127" t="s">
        <v>4037</v>
      </c>
      <c r="G2726" s="128" t="s">
        <v>519</v>
      </c>
      <c r="H2726" s="129">
        <v>1</v>
      </c>
      <c r="I2726" s="130"/>
      <c r="J2726" s="131">
        <f>ROUND(I2726*H2726,2)</f>
        <v>0</v>
      </c>
      <c r="K2726" s="127" t="s">
        <v>186</v>
      </c>
      <c r="L2726" s="32"/>
      <c r="M2726" s="132" t="s">
        <v>19</v>
      </c>
      <c r="N2726" s="133" t="s">
        <v>40</v>
      </c>
      <c r="P2726" s="134">
        <f>O2726*H2726</f>
        <v>0</v>
      </c>
      <c r="Q2726" s="134">
        <v>0</v>
      </c>
      <c r="R2726" s="134">
        <f>Q2726*H2726</f>
        <v>0</v>
      </c>
      <c r="S2726" s="134">
        <v>0</v>
      </c>
      <c r="T2726" s="135">
        <f>S2726*H2726</f>
        <v>0</v>
      </c>
      <c r="AR2726" s="136" t="s">
        <v>209</v>
      </c>
      <c r="AT2726" s="136" t="s">
        <v>182</v>
      </c>
      <c r="AU2726" s="136" t="s">
        <v>79</v>
      </c>
      <c r="AY2726" s="17" t="s">
        <v>181</v>
      </c>
      <c r="BE2726" s="137">
        <f>IF(N2726="základní",J2726,0)</f>
        <v>0</v>
      </c>
      <c r="BF2726" s="137">
        <f>IF(N2726="snížená",J2726,0)</f>
        <v>0</v>
      </c>
      <c r="BG2726" s="137">
        <f>IF(N2726="zákl. přenesená",J2726,0)</f>
        <v>0</v>
      </c>
      <c r="BH2726" s="137">
        <f>IF(N2726="sníž. přenesená",J2726,0)</f>
        <v>0</v>
      </c>
      <c r="BI2726" s="137">
        <f>IF(N2726="nulová",J2726,0)</f>
        <v>0</v>
      </c>
      <c r="BJ2726" s="17" t="s">
        <v>77</v>
      </c>
      <c r="BK2726" s="137">
        <f>ROUND(I2726*H2726,2)</f>
        <v>0</v>
      </c>
      <c r="BL2726" s="17" t="s">
        <v>209</v>
      </c>
      <c r="BM2726" s="136" t="s">
        <v>4038</v>
      </c>
    </row>
    <row r="2727" spans="2:65" s="1" customFormat="1" ht="39" x14ac:dyDescent="0.2">
      <c r="B2727" s="32"/>
      <c r="D2727" s="138" t="s">
        <v>214</v>
      </c>
      <c r="F2727" s="139" t="s">
        <v>4015</v>
      </c>
      <c r="I2727" s="140"/>
      <c r="L2727" s="32"/>
      <c r="M2727" s="141"/>
      <c r="T2727" s="53"/>
      <c r="AT2727" s="17" t="s">
        <v>214</v>
      </c>
      <c r="AU2727" s="17" t="s">
        <v>79</v>
      </c>
    </row>
    <row r="2728" spans="2:65" s="13" customFormat="1" ht="11.25" x14ac:dyDescent="0.2">
      <c r="B2728" s="159"/>
      <c r="D2728" s="138" t="s">
        <v>330</v>
      </c>
      <c r="E2728" s="160" t="s">
        <v>19</v>
      </c>
      <c r="F2728" s="161" t="s">
        <v>3656</v>
      </c>
      <c r="H2728" s="162">
        <v>1</v>
      </c>
      <c r="I2728" s="163"/>
      <c r="L2728" s="159"/>
      <c r="M2728" s="164"/>
      <c r="T2728" s="165"/>
      <c r="AT2728" s="160" t="s">
        <v>330</v>
      </c>
      <c r="AU2728" s="160" t="s">
        <v>79</v>
      </c>
      <c r="AV2728" s="13" t="s">
        <v>79</v>
      </c>
      <c r="AW2728" s="13" t="s">
        <v>31</v>
      </c>
      <c r="AX2728" s="13" t="s">
        <v>69</v>
      </c>
      <c r="AY2728" s="160" t="s">
        <v>181</v>
      </c>
    </row>
    <row r="2729" spans="2:65" s="14" customFormat="1" ht="11.25" x14ac:dyDescent="0.2">
      <c r="B2729" s="166"/>
      <c r="D2729" s="138" t="s">
        <v>330</v>
      </c>
      <c r="E2729" s="167" t="s">
        <v>19</v>
      </c>
      <c r="F2729" s="168" t="s">
        <v>333</v>
      </c>
      <c r="H2729" s="169">
        <v>1</v>
      </c>
      <c r="I2729" s="170"/>
      <c r="L2729" s="166"/>
      <c r="M2729" s="171"/>
      <c r="T2729" s="172"/>
      <c r="AT2729" s="167" t="s">
        <v>330</v>
      </c>
      <c r="AU2729" s="167" t="s">
        <v>79</v>
      </c>
      <c r="AV2729" s="14" t="s">
        <v>187</v>
      </c>
      <c r="AW2729" s="14" t="s">
        <v>31</v>
      </c>
      <c r="AX2729" s="14" t="s">
        <v>77</v>
      </c>
      <c r="AY2729" s="167" t="s">
        <v>181</v>
      </c>
    </row>
    <row r="2730" spans="2:65" s="1" customFormat="1" ht="24.2" customHeight="1" x14ac:dyDescent="0.2">
      <c r="B2730" s="32"/>
      <c r="C2730" s="125" t="s">
        <v>2957</v>
      </c>
      <c r="D2730" s="125" t="s">
        <v>182</v>
      </c>
      <c r="E2730" s="126" t="s">
        <v>4039</v>
      </c>
      <c r="F2730" s="127" t="s">
        <v>4040</v>
      </c>
      <c r="G2730" s="128" t="s">
        <v>636</v>
      </c>
      <c r="H2730" s="129">
        <v>13.755000000000001</v>
      </c>
      <c r="I2730" s="130"/>
      <c r="J2730" s="131">
        <f>ROUND(I2730*H2730,2)</f>
        <v>0</v>
      </c>
      <c r="K2730" s="127" t="s">
        <v>186</v>
      </c>
      <c r="L2730" s="32"/>
      <c r="M2730" s="132" t="s">
        <v>19</v>
      </c>
      <c r="N2730" s="133" t="s">
        <v>40</v>
      </c>
      <c r="P2730" s="134">
        <f>O2730*H2730</f>
        <v>0</v>
      </c>
      <c r="Q2730" s="134">
        <v>0</v>
      </c>
      <c r="R2730" s="134">
        <f>Q2730*H2730</f>
        <v>0</v>
      </c>
      <c r="S2730" s="134">
        <v>0</v>
      </c>
      <c r="T2730" s="135">
        <f>S2730*H2730</f>
        <v>0</v>
      </c>
      <c r="AR2730" s="136" t="s">
        <v>209</v>
      </c>
      <c r="AT2730" s="136" t="s">
        <v>182</v>
      </c>
      <c r="AU2730" s="136" t="s">
        <v>79</v>
      </c>
      <c r="AY2730" s="17" t="s">
        <v>181</v>
      </c>
      <c r="BE2730" s="137">
        <f>IF(N2730="základní",J2730,0)</f>
        <v>0</v>
      </c>
      <c r="BF2730" s="137">
        <f>IF(N2730="snížená",J2730,0)</f>
        <v>0</v>
      </c>
      <c r="BG2730" s="137">
        <f>IF(N2730="zákl. přenesená",J2730,0)</f>
        <v>0</v>
      </c>
      <c r="BH2730" s="137">
        <f>IF(N2730="sníž. přenesená",J2730,0)</f>
        <v>0</v>
      </c>
      <c r="BI2730" s="137">
        <f>IF(N2730="nulová",J2730,0)</f>
        <v>0</v>
      </c>
      <c r="BJ2730" s="17" t="s">
        <v>77</v>
      </c>
      <c r="BK2730" s="137">
        <f>ROUND(I2730*H2730,2)</f>
        <v>0</v>
      </c>
      <c r="BL2730" s="17" t="s">
        <v>209</v>
      </c>
      <c r="BM2730" s="136" t="s">
        <v>4041</v>
      </c>
    </row>
    <row r="2731" spans="2:65" s="1" customFormat="1" ht="68.25" x14ac:dyDescent="0.2">
      <c r="B2731" s="32"/>
      <c r="D2731" s="138" t="s">
        <v>214</v>
      </c>
      <c r="F2731" s="139" t="s">
        <v>4042</v>
      </c>
      <c r="I2731" s="140"/>
      <c r="L2731" s="32"/>
      <c r="M2731" s="141"/>
      <c r="T2731" s="53"/>
      <c r="AT2731" s="17" t="s">
        <v>214</v>
      </c>
      <c r="AU2731" s="17" t="s">
        <v>79</v>
      </c>
    </row>
    <row r="2732" spans="2:65" s="13" customFormat="1" ht="11.25" x14ac:dyDescent="0.2">
      <c r="B2732" s="159"/>
      <c r="D2732" s="138" t="s">
        <v>330</v>
      </c>
      <c r="E2732" s="160" t="s">
        <v>19</v>
      </c>
      <c r="F2732" s="161" t="s">
        <v>4043</v>
      </c>
      <c r="H2732" s="162">
        <v>13.755000000000001</v>
      </c>
      <c r="I2732" s="163"/>
      <c r="L2732" s="159"/>
      <c r="M2732" s="164"/>
      <c r="T2732" s="165"/>
      <c r="AT2732" s="160" t="s">
        <v>330</v>
      </c>
      <c r="AU2732" s="160" t="s">
        <v>79</v>
      </c>
      <c r="AV2732" s="13" t="s">
        <v>79</v>
      </c>
      <c r="AW2732" s="13" t="s">
        <v>31</v>
      </c>
      <c r="AX2732" s="13" t="s">
        <v>69</v>
      </c>
      <c r="AY2732" s="160" t="s">
        <v>181</v>
      </c>
    </row>
    <row r="2733" spans="2:65" s="14" customFormat="1" ht="11.25" x14ac:dyDescent="0.2">
      <c r="B2733" s="166"/>
      <c r="D2733" s="138" t="s">
        <v>330</v>
      </c>
      <c r="E2733" s="167" t="s">
        <v>19</v>
      </c>
      <c r="F2733" s="168" t="s">
        <v>333</v>
      </c>
      <c r="H2733" s="169">
        <v>13.755000000000001</v>
      </c>
      <c r="I2733" s="170"/>
      <c r="L2733" s="166"/>
      <c r="M2733" s="171"/>
      <c r="T2733" s="172"/>
      <c r="AT2733" s="167" t="s">
        <v>330</v>
      </c>
      <c r="AU2733" s="167" t="s">
        <v>79</v>
      </c>
      <c r="AV2733" s="14" t="s">
        <v>187</v>
      </c>
      <c r="AW2733" s="14" t="s">
        <v>31</v>
      </c>
      <c r="AX2733" s="14" t="s">
        <v>77</v>
      </c>
      <c r="AY2733" s="167" t="s">
        <v>181</v>
      </c>
    </row>
    <row r="2734" spans="2:65" s="1" customFormat="1" ht="16.5" customHeight="1" x14ac:dyDescent="0.2">
      <c r="B2734" s="32"/>
      <c r="C2734" s="125" t="s">
        <v>4044</v>
      </c>
      <c r="D2734" s="125" t="s">
        <v>182</v>
      </c>
      <c r="E2734" s="126" t="s">
        <v>4045</v>
      </c>
      <c r="F2734" s="127" t="s">
        <v>4046</v>
      </c>
      <c r="G2734" s="128" t="s">
        <v>185</v>
      </c>
      <c r="H2734" s="129">
        <v>1</v>
      </c>
      <c r="I2734" s="130"/>
      <c r="J2734" s="131">
        <f>ROUND(I2734*H2734,2)</f>
        <v>0</v>
      </c>
      <c r="K2734" s="127" t="s">
        <v>186</v>
      </c>
      <c r="L2734" s="32"/>
      <c r="M2734" s="132" t="s">
        <v>19</v>
      </c>
      <c r="N2734" s="133" t="s">
        <v>40</v>
      </c>
      <c r="P2734" s="134">
        <f>O2734*H2734</f>
        <v>0</v>
      </c>
      <c r="Q2734" s="134">
        <v>0</v>
      </c>
      <c r="R2734" s="134">
        <f>Q2734*H2734</f>
        <v>0</v>
      </c>
      <c r="S2734" s="134">
        <v>0</v>
      </c>
      <c r="T2734" s="135">
        <f>S2734*H2734</f>
        <v>0</v>
      </c>
      <c r="AR2734" s="136" t="s">
        <v>209</v>
      </c>
      <c r="AT2734" s="136" t="s">
        <v>182</v>
      </c>
      <c r="AU2734" s="136" t="s">
        <v>79</v>
      </c>
      <c r="AY2734" s="17" t="s">
        <v>181</v>
      </c>
      <c r="BE2734" s="137">
        <f>IF(N2734="základní",J2734,0)</f>
        <v>0</v>
      </c>
      <c r="BF2734" s="137">
        <f>IF(N2734="snížená",J2734,0)</f>
        <v>0</v>
      </c>
      <c r="BG2734" s="137">
        <f>IF(N2734="zákl. přenesená",J2734,0)</f>
        <v>0</v>
      </c>
      <c r="BH2734" s="137">
        <f>IF(N2734="sníž. přenesená",J2734,0)</f>
        <v>0</v>
      </c>
      <c r="BI2734" s="137">
        <f>IF(N2734="nulová",J2734,0)</f>
        <v>0</v>
      </c>
      <c r="BJ2734" s="17" t="s">
        <v>77</v>
      </c>
      <c r="BK2734" s="137">
        <f>ROUND(I2734*H2734,2)</f>
        <v>0</v>
      </c>
      <c r="BL2734" s="17" t="s">
        <v>209</v>
      </c>
      <c r="BM2734" s="136" t="s">
        <v>4047</v>
      </c>
    </row>
    <row r="2735" spans="2:65" s="1" customFormat="1" ht="29.25" x14ac:dyDescent="0.2">
      <c r="B2735" s="32"/>
      <c r="D2735" s="138" t="s">
        <v>214</v>
      </c>
      <c r="F2735" s="139" t="s">
        <v>4048</v>
      </c>
      <c r="I2735" s="140"/>
      <c r="L2735" s="32"/>
      <c r="M2735" s="141"/>
      <c r="T2735" s="53"/>
      <c r="AT2735" s="17" t="s">
        <v>214</v>
      </c>
      <c r="AU2735" s="17" t="s">
        <v>79</v>
      </c>
    </row>
    <row r="2736" spans="2:65" s="13" customFormat="1" ht="11.25" x14ac:dyDescent="0.2">
      <c r="B2736" s="159"/>
      <c r="D2736" s="138" t="s">
        <v>330</v>
      </c>
      <c r="E2736" s="160" t="s">
        <v>19</v>
      </c>
      <c r="F2736" s="161" t="s">
        <v>4049</v>
      </c>
      <c r="H2736" s="162">
        <v>1</v>
      </c>
      <c r="I2736" s="163"/>
      <c r="L2736" s="159"/>
      <c r="M2736" s="164"/>
      <c r="T2736" s="165"/>
      <c r="AT2736" s="160" t="s">
        <v>330</v>
      </c>
      <c r="AU2736" s="160" t="s">
        <v>79</v>
      </c>
      <c r="AV2736" s="13" t="s">
        <v>79</v>
      </c>
      <c r="AW2736" s="13" t="s">
        <v>31</v>
      </c>
      <c r="AX2736" s="13" t="s">
        <v>69</v>
      </c>
      <c r="AY2736" s="160" t="s">
        <v>181</v>
      </c>
    </row>
    <row r="2737" spans="2:65" s="12" customFormat="1" ht="11.25" x14ac:dyDescent="0.2">
      <c r="B2737" s="153"/>
      <c r="D2737" s="138" t="s">
        <v>330</v>
      </c>
      <c r="E2737" s="154" t="s">
        <v>19</v>
      </c>
      <c r="F2737" s="155" t="s">
        <v>4050</v>
      </c>
      <c r="H2737" s="154" t="s">
        <v>19</v>
      </c>
      <c r="I2737" s="156"/>
      <c r="L2737" s="153"/>
      <c r="M2737" s="157"/>
      <c r="T2737" s="158"/>
      <c r="AT2737" s="154" t="s">
        <v>330</v>
      </c>
      <c r="AU2737" s="154" t="s">
        <v>79</v>
      </c>
      <c r="AV2737" s="12" t="s">
        <v>77</v>
      </c>
      <c r="AW2737" s="12" t="s">
        <v>31</v>
      </c>
      <c r="AX2737" s="12" t="s">
        <v>69</v>
      </c>
      <c r="AY2737" s="154" t="s">
        <v>181</v>
      </c>
    </row>
    <row r="2738" spans="2:65" s="14" customFormat="1" ht="11.25" x14ac:dyDescent="0.2">
      <c r="B2738" s="166"/>
      <c r="D2738" s="138" t="s">
        <v>330</v>
      </c>
      <c r="E2738" s="167" t="s">
        <v>19</v>
      </c>
      <c r="F2738" s="168" t="s">
        <v>333</v>
      </c>
      <c r="H2738" s="169">
        <v>1</v>
      </c>
      <c r="I2738" s="170"/>
      <c r="L2738" s="166"/>
      <c r="M2738" s="171"/>
      <c r="T2738" s="172"/>
      <c r="AT2738" s="167" t="s">
        <v>330</v>
      </c>
      <c r="AU2738" s="167" t="s">
        <v>79</v>
      </c>
      <c r="AV2738" s="14" t="s">
        <v>187</v>
      </c>
      <c r="AW2738" s="14" t="s">
        <v>31</v>
      </c>
      <c r="AX2738" s="14" t="s">
        <v>77</v>
      </c>
      <c r="AY2738" s="167" t="s">
        <v>181</v>
      </c>
    </row>
    <row r="2739" spans="2:65" s="1" customFormat="1" ht="16.5" customHeight="1" x14ac:dyDescent="0.2">
      <c r="B2739" s="32"/>
      <c r="C2739" s="125" t="s">
        <v>2958</v>
      </c>
      <c r="D2739" s="125" t="s">
        <v>182</v>
      </c>
      <c r="E2739" s="126" t="s">
        <v>4051</v>
      </c>
      <c r="F2739" s="127" t="s">
        <v>4052</v>
      </c>
      <c r="G2739" s="128" t="s">
        <v>2805</v>
      </c>
      <c r="H2739" s="186"/>
      <c r="I2739" s="130"/>
      <c r="J2739" s="131">
        <f>ROUND(I2739*H2739,2)</f>
        <v>0</v>
      </c>
      <c r="K2739" s="127" t="s">
        <v>327</v>
      </c>
      <c r="L2739" s="32"/>
      <c r="M2739" s="132" t="s">
        <v>19</v>
      </c>
      <c r="N2739" s="133" t="s">
        <v>40</v>
      </c>
      <c r="P2739" s="134">
        <f>O2739*H2739</f>
        <v>0</v>
      </c>
      <c r="Q2739" s="134">
        <v>0</v>
      </c>
      <c r="R2739" s="134">
        <f>Q2739*H2739</f>
        <v>0</v>
      </c>
      <c r="S2739" s="134">
        <v>0</v>
      </c>
      <c r="T2739" s="135">
        <f>S2739*H2739</f>
        <v>0</v>
      </c>
      <c r="AR2739" s="136" t="s">
        <v>209</v>
      </c>
      <c r="AT2739" s="136" t="s">
        <v>182</v>
      </c>
      <c r="AU2739" s="136" t="s">
        <v>79</v>
      </c>
      <c r="AY2739" s="17" t="s">
        <v>181</v>
      </c>
      <c r="BE2739" s="137">
        <f>IF(N2739="základní",J2739,0)</f>
        <v>0</v>
      </c>
      <c r="BF2739" s="137">
        <f>IF(N2739="snížená",J2739,0)</f>
        <v>0</v>
      </c>
      <c r="BG2739" s="137">
        <f>IF(N2739="zákl. přenesená",J2739,0)</f>
        <v>0</v>
      </c>
      <c r="BH2739" s="137">
        <f>IF(N2739="sníž. přenesená",J2739,0)</f>
        <v>0</v>
      </c>
      <c r="BI2739" s="137">
        <f>IF(N2739="nulová",J2739,0)</f>
        <v>0</v>
      </c>
      <c r="BJ2739" s="17" t="s">
        <v>77</v>
      </c>
      <c r="BK2739" s="137">
        <f>ROUND(I2739*H2739,2)</f>
        <v>0</v>
      </c>
      <c r="BL2739" s="17" t="s">
        <v>209</v>
      </c>
      <c r="BM2739" s="136" t="s">
        <v>4053</v>
      </c>
    </row>
    <row r="2740" spans="2:65" s="1" customFormat="1" ht="11.25" x14ac:dyDescent="0.2">
      <c r="B2740" s="32"/>
      <c r="D2740" s="151" t="s">
        <v>328</v>
      </c>
      <c r="F2740" s="152" t="s">
        <v>4054</v>
      </c>
      <c r="I2740" s="140"/>
      <c r="L2740" s="32"/>
      <c r="M2740" s="141"/>
      <c r="T2740" s="53"/>
      <c r="AT2740" s="17" t="s">
        <v>328</v>
      </c>
      <c r="AU2740" s="17" t="s">
        <v>79</v>
      </c>
    </row>
    <row r="2741" spans="2:65" s="1" customFormat="1" ht="29.25" x14ac:dyDescent="0.2">
      <c r="B2741" s="32"/>
      <c r="D2741" s="138" t="s">
        <v>214</v>
      </c>
      <c r="F2741" s="139" t="s">
        <v>4055</v>
      </c>
      <c r="I2741" s="140"/>
      <c r="L2741" s="32"/>
      <c r="M2741" s="141"/>
      <c r="T2741" s="53"/>
      <c r="AT2741" s="17" t="s">
        <v>214</v>
      </c>
      <c r="AU2741" s="17" t="s">
        <v>79</v>
      </c>
    </row>
    <row r="2742" spans="2:65" s="1" customFormat="1" ht="16.5" customHeight="1" x14ac:dyDescent="0.2">
      <c r="B2742" s="32"/>
      <c r="C2742" s="125" t="s">
        <v>4056</v>
      </c>
      <c r="D2742" s="125" t="s">
        <v>182</v>
      </c>
      <c r="E2742" s="126" t="s">
        <v>4057</v>
      </c>
      <c r="F2742" s="127" t="s">
        <v>4058</v>
      </c>
      <c r="G2742" s="128" t="s">
        <v>1053</v>
      </c>
      <c r="H2742" s="129">
        <v>40</v>
      </c>
      <c r="I2742" s="130"/>
      <c r="J2742" s="131">
        <f>ROUND(I2742*H2742,2)</f>
        <v>0</v>
      </c>
      <c r="K2742" s="127" t="s">
        <v>327</v>
      </c>
      <c r="L2742" s="32"/>
      <c r="M2742" s="132" t="s">
        <v>19</v>
      </c>
      <c r="N2742" s="133" t="s">
        <v>40</v>
      </c>
      <c r="P2742" s="134">
        <f>O2742*H2742</f>
        <v>0</v>
      </c>
      <c r="Q2742" s="134">
        <v>0</v>
      </c>
      <c r="R2742" s="134">
        <f>Q2742*H2742</f>
        <v>0</v>
      </c>
      <c r="S2742" s="134">
        <v>0</v>
      </c>
      <c r="T2742" s="135">
        <f>S2742*H2742</f>
        <v>0</v>
      </c>
      <c r="AR2742" s="136" t="s">
        <v>209</v>
      </c>
      <c r="AT2742" s="136" t="s">
        <v>182</v>
      </c>
      <c r="AU2742" s="136" t="s">
        <v>79</v>
      </c>
      <c r="AY2742" s="17" t="s">
        <v>181</v>
      </c>
      <c r="BE2742" s="137">
        <f>IF(N2742="základní",J2742,0)</f>
        <v>0</v>
      </c>
      <c r="BF2742" s="137">
        <f>IF(N2742="snížená",J2742,0)</f>
        <v>0</v>
      </c>
      <c r="BG2742" s="137">
        <f>IF(N2742="zákl. přenesená",J2742,0)</f>
        <v>0</v>
      </c>
      <c r="BH2742" s="137">
        <f>IF(N2742="sníž. přenesená",J2742,0)</f>
        <v>0</v>
      </c>
      <c r="BI2742" s="137">
        <f>IF(N2742="nulová",J2742,0)</f>
        <v>0</v>
      </c>
      <c r="BJ2742" s="17" t="s">
        <v>77</v>
      </c>
      <c r="BK2742" s="137">
        <f>ROUND(I2742*H2742,2)</f>
        <v>0</v>
      </c>
      <c r="BL2742" s="17" t="s">
        <v>209</v>
      </c>
      <c r="BM2742" s="136" t="s">
        <v>4059</v>
      </c>
    </row>
    <row r="2743" spans="2:65" s="1" customFormat="1" ht="11.25" x14ac:dyDescent="0.2">
      <c r="B2743" s="32"/>
      <c r="D2743" s="151" t="s">
        <v>328</v>
      </c>
      <c r="F2743" s="152" t="s">
        <v>4060</v>
      </c>
      <c r="I2743" s="140"/>
      <c r="L2743" s="32"/>
      <c r="M2743" s="141"/>
      <c r="T2743" s="53"/>
      <c r="AT2743" s="17" t="s">
        <v>328</v>
      </c>
      <c r="AU2743" s="17" t="s">
        <v>79</v>
      </c>
    </row>
    <row r="2744" spans="2:65" s="1" customFormat="1" ht="19.5" x14ac:dyDescent="0.2">
      <c r="B2744" s="32"/>
      <c r="D2744" s="138" t="s">
        <v>214</v>
      </c>
      <c r="F2744" s="139" t="s">
        <v>3247</v>
      </c>
      <c r="I2744" s="140"/>
      <c r="L2744" s="32"/>
      <c r="M2744" s="141"/>
      <c r="T2744" s="53"/>
      <c r="AT2744" s="17" t="s">
        <v>214</v>
      </c>
      <c r="AU2744" s="17" t="s">
        <v>79</v>
      </c>
    </row>
    <row r="2745" spans="2:65" s="13" customFormat="1" ht="11.25" x14ac:dyDescent="0.2">
      <c r="B2745" s="159"/>
      <c r="D2745" s="138" t="s">
        <v>330</v>
      </c>
      <c r="E2745" s="160" t="s">
        <v>19</v>
      </c>
      <c r="F2745" s="161" t="s">
        <v>4061</v>
      </c>
      <c r="H2745" s="162">
        <v>40</v>
      </c>
      <c r="I2745" s="163"/>
      <c r="L2745" s="159"/>
      <c r="M2745" s="164"/>
      <c r="T2745" s="165"/>
      <c r="AT2745" s="160" t="s">
        <v>330</v>
      </c>
      <c r="AU2745" s="160" t="s">
        <v>79</v>
      </c>
      <c r="AV2745" s="13" t="s">
        <v>79</v>
      </c>
      <c r="AW2745" s="13" t="s">
        <v>31</v>
      </c>
      <c r="AX2745" s="13" t="s">
        <v>69</v>
      </c>
      <c r="AY2745" s="160" t="s">
        <v>181</v>
      </c>
    </row>
    <row r="2746" spans="2:65" s="14" customFormat="1" ht="11.25" x14ac:dyDescent="0.2">
      <c r="B2746" s="166"/>
      <c r="D2746" s="138" t="s">
        <v>330</v>
      </c>
      <c r="E2746" s="167" t="s">
        <v>19</v>
      </c>
      <c r="F2746" s="168" t="s">
        <v>333</v>
      </c>
      <c r="H2746" s="169">
        <v>40</v>
      </c>
      <c r="I2746" s="170"/>
      <c r="L2746" s="166"/>
      <c r="M2746" s="171"/>
      <c r="T2746" s="172"/>
      <c r="AT2746" s="167" t="s">
        <v>330</v>
      </c>
      <c r="AU2746" s="167" t="s">
        <v>79</v>
      </c>
      <c r="AV2746" s="14" t="s">
        <v>187</v>
      </c>
      <c r="AW2746" s="14" t="s">
        <v>31</v>
      </c>
      <c r="AX2746" s="14" t="s">
        <v>77</v>
      </c>
      <c r="AY2746" s="167" t="s">
        <v>181</v>
      </c>
    </row>
    <row r="2747" spans="2:65" s="10" customFormat="1" ht="22.9" customHeight="1" x14ac:dyDescent="0.2">
      <c r="B2747" s="115"/>
      <c r="D2747" s="116" t="s">
        <v>68</v>
      </c>
      <c r="E2747" s="149" t="s">
        <v>4062</v>
      </c>
      <c r="F2747" s="149" t="s">
        <v>4063</v>
      </c>
      <c r="I2747" s="118"/>
      <c r="J2747" s="150">
        <f>BK2747</f>
        <v>0</v>
      </c>
      <c r="L2747" s="115"/>
      <c r="M2747" s="120"/>
      <c r="P2747" s="121">
        <f>SUM(P2748:P2820)</f>
        <v>0</v>
      </c>
      <c r="R2747" s="121">
        <f>SUM(R2748:R2820)</f>
        <v>0</v>
      </c>
      <c r="T2747" s="122">
        <f>SUM(T2748:T2820)</f>
        <v>0</v>
      </c>
      <c r="AR2747" s="116" t="s">
        <v>77</v>
      </c>
      <c r="AT2747" s="123" t="s">
        <v>68</v>
      </c>
      <c r="AU2747" s="123" t="s">
        <v>77</v>
      </c>
      <c r="AY2747" s="116" t="s">
        <v>181</v>
      </c>
      <c r="BK2747" s="124">
        <f>SUM(BK2748:BK2820)</f>
        <v>0</v>
      </c>
    </row>
    <row r="2748" spans="2:65" s="1" customFormat="1" ht="24.2" customHeight="1" x14ac:dyDescent="0.2">
      <c r="B2748" s="32"/>
      <c r="C2748" s="125" t="s">
        <v>2960</v>
      </c>
      <c r="D2748" s="125" t="s">
        <v>182</v>
      </c>
      <c r="E2748" s="126" t="s">
        <v>4064</v>
      </c>
      <c r="F2748" s="127" t="s">
        <v>4065</v>
      </c>
      <c r="G2748" s="128" t="s">
        <v>519</v>
      </c>
      <c r="H2748" s="129">
        <v>14</v>
      </c>
      <c r="I2748" s="130"/>
      <c r="J2748" s="131">
        <f>ROUND(I2748*H2748,2)</f>
        <v>0</v>
      </c>
      <c r="K2748" s="127" t="s">
        <v>186</v>
      </c>
      <c r="L2748" s="32"/>
      <c r="M2748" s="132" t="s">
        <v>19</v>
      </c>
      <c r="N2748" s="133" t="s">
        <v>40</v>
      </c>
      <c r="P2748" s="134">
        <f>O2748*H2748</f>
        <v>0</v>
      </c>
      <c r="Q2748" s="134">
        <v>0</v>
      </c>
      <c r="R2748" s="134">
        <f>Q2748*H2748</f>
        <v>0</v>
      </c>
      <c r="S2748" s="134">
        <v>0</v>
      </c>
      <c r="T2748" s="135">
        <f>S2748*H2748</f>
        <v>0</v>
      </c>
      <c r="AR2748" s="136" t="s">
        <v>187</v>
      </c>
      <c r="AT2748" s="136" t="s">
        <v>182</v>
      </c>
      <c r="AU2748" s="136" t="s">
        <v>79</v>
      </c>
      <c r="AY2748" s="17" t="s">
        <v>181</v>
      </c>
      <c r="BE2748" s="137">
        <f>IF(N2748="základní",J2748,0)</f>
        <v>0</v>
      </c>
      <c r="BF2748" s="137">
        <f>IF(N2748="snížená",J2748,0)</f>
        <v>0</v>
      </c>
      <c r="BG2748" s="137">
        <f>IF(N2748="zákl. přenesená",J2748,0)</f>
        <v>0</v>
      </c>
      <c r="BH2748" s="137">
        <f>IF(N2748="sníž. přenesená",J2748,0)</f>
        <v>0</v>
      </c>
      <c r="BI2748" s="137">
        <f>IF(N2748="nulová",J2748,0)</f>
        <v>0</v>
      </c>
      <c r="BJ2748" s="17" t="s">
        <v>77</v>
      </c>
      <c r="BK2748" s="137">
        <f>ROUND(I2748*H2748,2)</f>
        <v>0</v>
      </c>
      <c r="BL2748" s="17" t="s">
        <v>187</v>
      </c>
      <c r="BM2748" s="136" t="s">
        <v>4066</v>
      </c>
    </row>
    <row r="2749" spans="2:65" s="1" customFormat="1" ht="117" x14ac:dyDescent="0.2">
      <c r="B2749" s="32"/>
      <c r="D2749" s="138" t="s">
        <v>214</v>
      </c>
      <c r="F2749" s="139" t="s">
        <v>4067</v>
      </c>
      <c r="I2749" s="140"/>
      <c r="L2749" s="32"/>
      <c r="M2749" s="141"/>
      <c r="T2749" s="53"/>
      <c r="AT2749" s="17" t="s">
        <v>214</v>
      </c>
      <c r="AU2749" s="17" t="s">
        <v>79</v>
      </c>
    </row>
    <row r="2750" spans="2:65" s="13" customFormat="1" ht="11.25" x14ac:dyDescent="0.2">
      <c r="B2750" s="159"/>
      <c r="D2750" s="138" t="s">
        <v>330</v>
      </c>
      <c r="E2750" s="160" t="s">
        <v>19</v>
      </c>
      <c r="F2750" s="161" t="s">
        <v>4068</v>
      </c>
      <c r="H2750" s="162">
        <v>14</v>
      </c>
      <c r="I2750" s="163"/>
      <c r="L2750" s="159"/>
      <c r="M2750" s="164"/>
      <c r="T2750" s="165"/>
      <c r="AT2750" s="160" t="s">
        <v>330</v>
      </c>
      <c r="AU2750" s="160" t="s">
        <v>79</v>
      </c>
      <c r="AV2750" s="13" t="s">
        <v>79</v>
      </c>
      <c r="AW2750" s="13" t="s">
        <v>31</v>
      </c>
      <c r="AX2750" s="13" t="s">
        <v>69</v>
      </c>
      <c r="AY2750" s="160" t="s">
        <v>181</v>
      </c>
    </row>
    <row r="2751" spans="2:65" s="14" customFormat="1" ht="11.25" x14ac:dyDescent="0.2">
      <c r="B2751" s="166"/>
      <c r="D2751" s="138" t="s">
        <v>330</v>
      </c>
      <c r="E2751" s="167" t="s">
        <v>19</v>
      </c>
      <c r="F2751" s="168" t="s">
        <v>333</v>
      </c>
      <c r="H2751" s="169">
        <v>14</v>
      </c>
      <c r="I2751" s="170"/>
      <c r="L2751" s="166"/>
      <c r="M2751" s="171"/>
      <c r="T2751" s="172"/>
      <c r="AT2751" s="167" t="s">
        <v>330</v>
      </c>
      <c r="AU2751" s="167" t="s">
        <v>79</v>
      </c>
      <c r="AV2751" s="14" t="s">
        <v>187</v>
      </c>
      <c r="AW2751" s="14" t="s">
        <v>31</v>
      </c>
      <c r="AX2751" s="14" t="s">
        <v>77</v>
      </c>
      <c r="AY2751" s="167" t="s">
        <v>181</v>
      </c>
    </row>
    <row r="2752" spans="2:65" s="1" customFormat="1" ht="24.2" customHeight="1" x14ac:dyDescent="0.2">
      <c r="B2752" s="32"/>
      <c r="C2752" s="125" t="s">
        <v>4069</v>
      </c>
      <c r="D2752" s="125" t="s">
        <v>182</v>
      </c>
      <c r="E2752" s="126" t="s">
        <v>4070</v>
      </c>
      <c r="F2752" s="127" t="s">
        <v>4071</v>
      </c>
      <c r="G2752" s="128" t="s">
        <v>519</v>
      </c>
      <c r="H2752" s="129">
        <v>2</v>
      </c>
      <c r="I2752" s="130"/>
      <c r="J2752" s="131">
        <f>ROUND(I2752*H2752,2)</f>
        <v>0</v>
      </c>
      <c r="K2752" s="127" t="s">
        <v>186</v>
      </c>
      <c r="L2752" s="32"/>
      <c r="M2752" s="132" t="s">
        <v>19</v>
      </c>
      <c r="N2752" s="133" t="s">
        <v>40</v>
      </c>
      <c r="P2752" s="134">
        <f>O2752*H2752</f>
        <v>0</v>
      </c>
      <c r="Q2752" s="134">
        <v>0</v>
      </c>
      <c r="R2752" s="134">
        <f>Q2752*H2752</f>
        <v>0</v>
      </c>
      <c r="S2752" s="134">
        <v>0</v>
      </c>
      <c r="T2752" s="135">
        <f>S2752*H2752</f>
        <v>0</v>
      </c>
      <c r="AR2752" s="136" t="s">
        <v>187</v>
      </c>
      <c r="AT2752" s="136" t="s">
        <v>182</v>
      </c>
      <c r="AU2752" s="136" t="s">
        <v>79</v>
      </c>
      <c r="AY2752" s="17" t="s">
        <v>181</v>
      </c>
      <c r="BE2752" s="137">
        <f>IF(N2752="základní",J2752,0)</f>
        <v>0</v>
      </c>
      <c r="BF2752" s="137">
        <f>IF(N2752="snížená",J2752,0)</f>
        <v>0</v>
      </c>
      <c r="BG2752" s="137">
        <f>IF(N2752="zákl. přenesená",J2752,0)</f>
        <v>0</v>
      </c>
      <c r="BH2752" s="137">
        <f>IF(N2752="sníž. přenesená",J2752,0)</f>
        <v>0</v>
      </c>
      <c r="BI2752" s="137">
        <f>IF(N2752="nulová",J2752,0)</f>
        <v>0</v>
      </c>
      <c r="BJ2752" s="17" t="s">
        <v>77</v>
      </c>
      <c r="BK2752" s="137">
        <f>ROUND(I2752*H2752,2)</f>
        <v>0</v>
      </c>
      <c r="BL2752" s="17" t="s">
        <v>187</v>
      </c>
      <c r="BM2752" s="136" t="s">
        <v>4072</v>
      </c>
    </row>
    <row r="2753" spans="2:65" s="1" customFormat="1" ht="126.75" x14ac:dyDescent="0.2">
      <c r="B2753" s="32"/>
      <c r="D2753" s="138" t="s">
        <v>214</v>
      </c>
      <c r="F2753" s="139" t="s">
        <v>4073</v>
      </c>
      <c r="I2753" s="140"/>
      <c r="L2753" s="32"/>
      <c r="M2753" s="141"/>
      <c r="T2753" s="53"/>
      <c r="AT2753" s="17" t="s">
        <v>214</v>
      </c>
      <c r="AU2753" s="17" t="s">
        <v>79</v>
      </c>
    </row>
    <row r="2754" spans="2:65" s="13" customFormat="1" ht="11.25" x14ac:dyDescent="0.2">
      <c r="B2754" s="159"/>
      <c r="D2754" s="138" t="s">
        <v>330</v>
      </c>
      <c r="E2754" s="160" t="s">
        <v>19</v>
      </c>
      <c r="F2754" s="161" t="s">
        <v>4074</v>
      </c>
      <c r="H2754" s="162">
        <v>2</v>
      </c>
      <c r="I2754" s="163"/>
      <c r="L2754" s="159"/>
      <c r="M2754" s="164"/>
      <c r="T2754" s="165"/>
      <c r="AT2754" s="160" t="s">
        <v>330</v>
      </c>
      <c r="AU2754" s="160" t="s">
        <v>79</v>
      </c>
      <c r="AV2754" s="13" t="s">
        <v>79</v>
      </c>
      <c r="AW2754" s="13" t="s">
        <v>31</v>
      </c>
      <c r="AX2754" s="13" t="s">
        <v>69</v>
      </c>
      <c r="AY2754" s="160" t="s">
        <v>181</v>
      </c>
    </row>
    <row r="2755" spans="2:65" s="14" customFormat="1" ht="11.25" x14ac:dyDescent="0.2">
      <c r="B2755" s="166"/>
      <c r="D2755" s="138" t="s">
        <v>330</v>
      </c>
      <c r="E2755" s="167" t="s">
        <v>19</v>
      </c>
      <c r="F2755" s="168" t="s">
        <v>333</v>
      </c>
      <c r="H2755" s="169">
        <v>2</v>
      </c>
      <c r="I2755" s="170"/>
      <c r="L2755" s="166"/>
      <c r="M2755" s="171"/>
      <c r="T2755" s="172"/>
      <c r="AT2755" s="167" t="s">
        <v>330</v>
      </c>
      <c r="AU2755" s="167" t="s">
        <v>79</v>
      </c>
      <c r="AV2755" s="14" t="s">
        <v>187</v>
      </c>
      <c r="AW2755" s="14" t="s">
        <v>31</v>
      </c>
      <c r="AX2755" s="14" t="s">
        <v>77</v>
      </c>
      <c r="AY2755" s="167" t="s">
        <v>181</v>
      </c>
    </row>
    <row r="2756" spans="2:65" s="1" customFormat="1" ht="24.2" customHeight="1" x14ac:dyDescent="0.2">
      <c r="B2756" s="32"/>
      <c r="C2756" s="125" t="s">
        <v>2961</v>
      </c>
      <c r="D2756" s="125" t="s">
        <v>182</v>
      </c>
      <c r="E2756" s="126" t="s">
        <v>4075</v>
      </c>
      <c r="F2756" s="127" t="s">
        <v>4076</v>
      </c>
      <c r="G2756" s="128" t="s">
        <v>519</v>
      </c>
      <c r="H2756" s="129">
        <v>1</v>
      </c>
      <c r="I2756" s="130"/>
      <c r="J2756" s="131">
        <f>ROUND(I2756*H2756,2)</f>
        <v>0</v>
      </c>
      <c r="K2756" s="127" t="s">
        <v>186</v>
      </c>
      <c r="L2756" s="32"/>
      <c r="M2756" s="132" t="s">
        <v>19</v>
      </c>
      <c r="N2756" s="133" t="s">
        <v>40</v>
      </c>
      <c r="P2756" s="134">
        <f>O2756*H2756</f>
        <v>0</v>
      </c>
      <c r="Q2756" s="134">
        <v>0</v>
      </c>
      <c r="R2756" s="134">
        <f>Q2756*H2756</f>
        <v>0</v>
      </c>
      <c r="S2756" s="134">
        <v>0</v>
      </c>
      <c r="T2756" s="135">
        <f>S2756*H2756</f>
        <v>0</v>
      </c>
      <c r="AR2756" s="136" t="s">
        <v>187</v>
      </c>
      <c r="AT2756" s="136" t="s">
        <v>182</v>
      </c>
      <c r="AU2756" s="136" t="s">
        <v>79</v>
      </c>
      <c r="AY2756" s="17" t="s">
        <v>181</v>
      </c>
      <c r="BE2756" s="137">
        <f>IF(N2756="základní",J2756,0)</f>
        <v>0</v>
      </c>
      <c r="BF2756" s="137">
        <f>IF(N2756="snížená",J2756,0)</f>
        <v>0</v>
      </c>
      <c r="BG2756" s="137">
        <f>IF(N2756="zákl. přenesená",J2756,0)</f>
        <v>0</v>
      </c>
      <c r="BH2756" s="137">
        <f>IF(N2756="sníž. přenesená",J2756,0)</f>
        <v>0</v>
      </c>
      <c r="BI2756" s="137">
        <f>IF(N2756="nulová",J2756,0)</f>
        <v>0</v>
      </c>
      <c r="BJ2756" s="17" t="s">
        <v>77</v>
      </c>
      <c r="BK2756" s="137">
        <f>ROUND(I2756*H2756,2)</f>
        <v>0</v>
      </c>
      <c r="BL2756" s="17" t="s">
        <v>187</v>
      </c>
      <c r="BM2756" s="136" t="s">
        <v>4077</v>
      </c>
    </row>
    <row r="2757" spans="2:65" s="1" customFormat="1" ht="126.75" x14ac:dyDescent="0.2">
      <c r="B2757" s="32"/>
      <c r="D2757" s="138" t="s">
        <v>214</v>
      </c>
      <c r="F2757" s="139" t="s">
        <v>4078</v>
      </c>
      <c r="I2757" s="140"/>
      <c r="L2757" s="32"/>
      <c r="M2757" s="141"/>
      <c r="T2757" s="53"/>
      <c r="AT2757" s="17" t="s">
        <v>214</v>
      </c>
      <c r="AU2757" s="17" t="s">
        <v>79</v>
      </c>
    </row>
    <row r="2758" spans="2:65" s="13" customFormat="1" ht="11.25" x14ac:dyDescent="0.2">
      <c r="B2758" s="159"/>
      <c r="D2758" s="138" t="s">
        <v>330</v>
      </c>
      <c r="E2758" s="160" t="s">
        <v>19</v>
      </c>
      <c r="F2758" s="161" t="s">
        <v>4079</v>
      </c>
      <c r="H2758" s="162">
        <v>1</v>
      </c>
      <c r="I2758" s="163"/>
      <c r="L2758" s="159"/>
      <c r="M2758" s="164"/>
      <c r="T2758" s="165"/>
      <c r="AT2758" s="160" t="s">
        <v>330</v>
      </c>
      <c r="AU2758" s="160" t="s">
        <v>79</v>
      </c>
      <c r="AV2758" s="13" t="s">
        <v>79</v>
      </c>
      <c r="AW2758" s="13" t="s">
        <v>31</v>
      </c>
      <c r="AX2758" s="13" t="s">
        <v>69</v>
      </c>
      <c r="AY2758" s="160" t="s">
        <v>181</v>
      </c>
    </row>
    <row r="2759" spans="2:65" s="14" customFormat="1" ht="11.25" x14ac:dyDescent="0.2">
      <c r="B2759" s="166"/>
      <c r="D2759" s="138" t="s">
        <v>330</v>
      </c>
      <c r="E2759" s="167" t="s">
        <v>19</v>
      </c>
      <c r="F2759" s="168" t="s">
        <v>333</v>
      </c>
      <c r="H2759" s="169">
        <v>1</v>
      </c>
      <c r="I2759" s="170"/>
      <c r="L2759" s="166"/>
      <c r="M2759" s="171"/>
      <c r="T2759" s="172"/>
      <c r="AT2759" s="167" t="s">
        <v>330</v>
      </c>
      <c r="AU2759" s="167" t="s">
        <v>79</v>
      </c>
      <c r="AV2759" s="14" t="s">
        <v>187</v>
      </c>
      <c r="AW2759" s="14" t="s">
        <v>31</v>
      </c>
      <c r="AX2759" s="14" t="s">
        <v>77</v>
      </c>
      <c r="AY2759" s="167" t="s">
        <v>181</v>
      </c>
    </row>
    <row r="2760" spans="2:65" s="1" customFormat="1" ht="24.2" customHeight="1" x14ac:dyDescent="0.2">
      <c r="B2760" s="32"/>
      <c r="C2760" s="125" t="s">
        <v>4080</v>
      </c>
      <c r="D2760" s="125" t="s">
        <v>182</v>
      </c>
      <c r="E2760" s="126" t="s">
        <v>4081</v>
      </c>
      <c r="F2760" s="127" t="s">
        <v>4082</v>
      </c>
      <c r="G2760" s="128" t="s">
        <v>519</v>
      </c>
      <c r="H2760" s="129">
        <v>1</v>
      </c>
      <c r="I2760" s="130"/>
      <c r="J2760" s="131">
        <f>ROUND(I2760*H2760,2)</f>
        <v>0</v>
      </c>
      <c r="K2760" s="127" t="s">
        <v>186</v>
      </c>
      <c r="L2760" s="32"/>
      <c r="M2760" s="132" t="s">
        <v>19</v>
      </c>
      <c r="N2760" s="133" t="s">
        <v>40</v>
      </c>
      <c r="P2760" s="134">
        <f>O2760*H2760</f>
        <v>0</v>
      </c>
      <c r="Q2760" s="134">
        <v>0</v>
      </c>
      <c r="R2760" s="134">
        <f>Q2760*H2760</f>
        <v>0</v>
      </c>
      <c r="S2760" s="134">
        <v>0</v>
      </c>
      <c r="T2760" s="135">
        <f>S2760*H2760</f>
        <v>0</v>
      </c>
      <c r="AR2760" s="136" t="s">
        <v>187</v>
      </c>
      <c r="AT2760" s="136" t="s">
        <v>182</v>
      </c>
      <c r="AU2760" s="136" t="s">
        <v>79</v>
      </c>
      <c r="AY2760" s="17" t="s">
        <v>181</v>
      </c>
      <c r="BE2760" s="137">
        <f>IF(N2760="základní",J2760,0)</f>
        <v>0</v>
      </c>
      <c r="BF2760" s="137">
        <f>IF(N2760="snížená",J2760,0)</f>
        <v>0</v>
      </c>
      <c r="BG2760" s="137">
        <f>IF(N2760="zákl. přenesená",J2760,0)</f>
        <v>0</v>
      </c>
      <c r="BH2760" s="137">
        <f>IF(N2760="sníž. přenesená",J2760,0)</f>
        <v>0</v>
      </c>
      <c r="BI2760" s="137">
        <f>IF(N2760="nulová",J2760,0)</f>
        <v>0</v>
      </c>
      <c r="BJ2760" s="17" t="s">
        <v>77</v>
      </c>
      <c r="BK2760" s="137">
        <f>ROUND(I2760*H2760,2)</f>
        <v>0</v>
      </c>
      <c r="BL2760" s="17" t="s">
        <v>187</v>
      </c>
      <c r="BM2760" s="136" t="s">
        <v>4083</v>
      </c>
    </row>
    <row r="2761" spans="2:65" s="1" customFormat="1" ht="126.75" x14ac:dyDescent="0.2">
      <c r="B2761" s="32"/>
      <c r="D2761" s="138" t="s">
        <v>214</v>
      </c>
      <c r="F2761" s="139" t="s">
        <v>4084</v>
      </c>
      <c r="I2761" s="140"/>
      <c r="L2761" s="32"/>
      <c r="M2761" s="141"/>
      <c r="T2761" s="53"/>
      <c r="AT2761" s="17" t="s">
        <v>214</v>
      </c>
      <c r="AU2761" s="17" t="s">
        <v>79</v>
      </c>
    </row>
    <row r="2762" spans="2:65" s="13" customFormat="1" ht="11.25" x14ac:dyDescent="0.2">
      <c r="B2762" s="159"/>
      <c r="D2762" s="138" t="s">
        <v>330</v>
      </c>
      <c r="E2762" s="160" t="s">
        <v>19</v>
      </c>
      <c r="F2762" s="161" t="s">
        <v>4079</v>
      </c>
      <c r="H2762" s="162">
        <v>1</v>
      </c>
      <c r="I2762" s="163"/>
      <c r="L2762" s="159"/>
      <c r="M2762" s="164"/>
      <c r="T2762" s="165"/>
      <c r="AT2762" s="160" t="s">
        <v>330</v>
      </c>
      <c r="AU2762" s="160" t="s">
        <v>79</v>
      </c>
      <c r="AV2762" s="13" t="s">
        <v>79</v>
      </c>
      <c r="AW2762" s="13" t="s">
        <v>31</v>
      </c>
      <c r="AX2762" s="13" t="s">
        <v>69</v>
      </c>
      <c r="AY2762" s="160" t="s">
        <v>181</v>
      </c>
    </row>
    <row r="2763" spans="2:65" s="14" customFormat="1" ht="11.25" x14ac:dyDescent="0.2">
      <c r="B2763" s="166"/>
      <c r="D2763" s="138" t="s">
        <v>330</v>
      </c>
      <c r="E2763" s="167" t="s">
        <v>19</v>
      </c>
      <c r="F2763" s="168" t="s">
        <v>333</v>
      </c>
      <c r="H2763" s="169">
        <v>1</v>
      </c>
      <c r="I2763" s="170"/>
      <c r="L2763" s="166"/>
      <c r="M2763" s="171"/>
      <c r="T2763" s="172"/>
      <c r="AT2763" s="167" t="s">
        <v>330</v>
      </c>
      <c r="AU2763" s="167" t="s">
        <v>79</v>
      </c>
      <c r="AV2763" s="14" t="s">
        <v>187</v>
      </c>
      <c r="AW2763" s="14" t="s">
        <v>31</v>
      </c>
      <c r="AX2763" s="14" t="s">
        <v>77</v>
      </c>
      <c r="AY2763" s="167" t="s">
        <v>181</v>
      </c>
    </row>
    <row r="2764" spans="2:65" s="1" customFormat="1" ht="24.2" customHeight="1" x14ac:dyDescent="0.2">
      <c r="B2764" s="32"/>
      <c r="C2764" s="125" t="s">
        <v>2963</v>
      </c>
      <c r="D2764" s="125" t="s">
        <v>182</v>
      </c>
      <c r="E2764" s="126" t="s">
        <v>4085</v>
      </c>
      <c r="F2764" s="127" t="s">
        <v>4086</v>
      </c>
      <c r="G2764" s="128" t="s">
        <v>519</v>
      </c>
      <c r="H2764" s="129">
        <v>3</v>
      </c>
      <c r="I2764" s="130"/>
      <c r="J2764" s="131">
        <f>ROUND(I2764*H2764,2)</f>
        <v>0</v>
      </c>
      <c r="K2764" s="127" t="s">
        <v>186</v>
      </c>
      <c r="L2764" s="32"/>
      <c r="M2764" s="132" t="s">
        <v>19</v>
      </c>
      <c r="N2764" s="133" t="s">
        <v>40</v>
      </c>
      <c r="P2764" s="134">
        <f>O2764*H2764</f>
        <v>0</v>
      </c>
      <c r="Q2764" s="134">
        <v>0</v>
      </c>
      <c r="R2764" s="134">
        <f>Q2764*H2764</f>
        <v>0</v>
      </c>
      <c r="S2764" s="134">
        <v>0</v>
      </c>
      <c r="T2764" s="135">
        <f>S2764*H2764</f>
        <v>0</v>
      </c>
      <c r="AR2764" s="136" t="s">
        <v>187</v>
      </c>
      <c r="AT2764" s="136" t="s">
        <v>182</v>
      </c>
      <c r="AU2764" s="136" t="s">
        <v>79</v>
      </c>
      <c r="AY2764" s="17" t="s">
        <v>181</v>
      </c>
      <c r="BE2764" s="137">
        <f>IF(N2764="základní",J2764,0)</f>
        <v>0</v>
      </c>
      <c r="BF2764" s="137">
        <f>IF(N2764="snížená",J2764,0)</f>
        <v>0</v>
      </c>
      <c r="BG2764" s="137">
        <f>IF(N2764="zákl. přenesená",J2764,0)</f>
        <v>0</v>
      </c>
      <c r="BH2764" s="137">
        <f>IF(N2764="sníž. přenesená",J2764,0)</f>
        <v>0</v>
      </c>
      <c r="BI2764" s="137">
        <f>IF(N2764="nulová",J2764,0)</f>
        <v>0</v>
      </c>
      <c r="BJ2764" s="17" t="s">
        <v>77</v>
      </c>
      <c r="BK2764" s="137">
        <f>ROUND(I2764*H2764,2)</f>
        <v>0</v>
      </c>
      <c r="BL2764" s="17" t="s">
        <v>187</v>
      </c>
      <c r="BM2764" s="136" t="s">
        <v>4087</v>
      </c>
    </row>
    <row r="2765" spans="2:65" s="1" customFormat="1" ht="126.75" x14ac:dyDescent="0.2">
      <c r="B2765" s="32"/>
      <c r="D2765" s="138" t="s">
        <v>214</v>
      </c>
      <c r="F2765" s="139" t="s">
        <v>4088</v>
      </c>
      <c r="I2765" s="140"/>
      <c r="L2765" s="32"/>
      <c r="M2765" s="141"/>
      <c r="T2765" s="53"/>
      <c r="AT2765" s="17" t="s">
        <v>214</v>
      </c>
      <c r="AU2765" s="17" t="s">
        <v>79</v>
      </c>
    </row>
    <row r="2766" spans="2:65" s="13" customFormat="1" ht="11.25" x14ac:dyDescent="0.2">
      <c r="B2766" s="159"/>
      <c r="D2766" s="138" t="s">
        <v>330</v>
      </c>
      <c r="E2766" s="160" t="s">
        <v>19</v>
      </c>
      <c r="F2766" s="161" t="s">
        <v>4089</v>
      </c>
      <c r="H2766" s="162">
        <v>3</v>
      </c>
      <c r="I2766" s="163"/>
      <c r="L2766" s="159"/>
      <c r="M2766" s="164"/>
      <c r="T2766" s="165"/>
      <c r="AT2766" s="160" t="s">
        <v>330</v>
      </c>
      <c r="AU2766" s="160" t="s">
        <v>79</v>
      </c>
      <c r="AV2766" s="13" t="s">
        <v>79</v>
      </c>
      <c r="AW2766" s="13" t="s">
        <v>31</v>
      </c>
      <c r="AX2766" s="13" t="s">
        <v>69</v>
      </c>
      <c r="AY2766" s="160" t="s">
        <v>181</v>
      </c>
    </row>
    <row r="2767" spans="2:65" s="14" customFormat="1" ht="11.25" x14ac:dyDescent="0.2">
      <c r="B2767" s="166"/>
      <c r="D2767" s="138" t="s">
        <v>330</v>
      </c>
      <c r="E2767" s="167" t="s">
        <v>19</v>
      </c>
      <c r="F2767" s="168" t="s">
        <v>333</v>
      </c>
      <c r="H2767" s="169">
        <v>3</v>
      </c>
      <c r="I2767" s="170"/>
      <c r="L2767" s="166"/>
      <c r="M2767" s="171"/>
      <c r="T2767" s="172"/>
      <c r="AT2767" s="167" t="s">
        <v>330</v>
      </c>
      <c r="AU2767" s="167" t="s">
        <v>79</v>
      </c>
      <c r="AV2767" s="14" t="s">
        <v>187</v>
      </c>
      <c r="AW2767" s="14" t="s">
        <v>31</v>
      </c>
      <c r="AX2767" s="14" t="s">
        <v>77</v>
      </c>
      <c r="AY2767" s="167" t="s">
        <v>181</v>
      </c>
    </row>
    <row r="2768" spans="2:65" s="1" customFormat="1" ht="24.2" customHeight="1" x14ac:dyDescent="0.2">
      <c r="B2768" s="32"/>
      <c r="C2768" s="125" t="s">
        <v>4090</v>
      </c>
      <c r="D2768" s="125" t="s">
        <v>182</v>
      </c>
      <c r="E2768" s="126" t="s">
        <v>4091</v>
      </c>
      <c r="F2768" s="127" t="s">
        <v>4092</v>
      </c>
      <c r="G2768" s="128" t="s">
        <v>519</v>
      </c>
      <c r="H2768" s="129">
        <v>2</v>
      </c>
      <c r="I2768" s="130"/>
      <c r="J2768" s="131">
        <f>ROUND(I2768*H2768,2)</f>
        <v>0</v>
      </c>
      <c r="K2768" s="127" t="s">
        <v>186</v>
      </c>
      <c r="L2768" s="32"/>
      <c r="M2768" s="132" t="s">
        <v>19</v>
      </c>
      <c r="N2768" s="133" t="s">
        <v>40</v>
      </c>
      <c r="P2768" s="134">
        <f>O2768*H2768</f>
        <v>0</v>
      </c>
      <c r="Q2768" s="134">
        <v>0</v>
      </c>
      <c r="R2768" s="134">
        <f>Q2768*H2768</f>
        <v>0</v>
      </c>
      <c r="S2768" s="134">
        <v>0</v>
      </c>
      <c r="T2768" s="135">
        <f>S2768*H2768</f>
        <v>0</v>
      </c>
      <c r="AR2768" s="136" t="s">
        <v>187</v>
      </c>
      <c r="AT2768" s="136" t="s">
        <v>182</v>
      </c>
      <c r="AU2768" s="136" t="s">
        <v>79</v>
      </c>
      <c r="AY2768" s="17" t="s">
        <v>181</v>
      </c>
      <c r="BE2768" s="137">
        <f>IF(N2768="základní",J2768,0)</f>
        <v>0</v>
      </c>
      <c r="BF2768" s="137">
        <f>IF(N2768="snížená",J2768,0)</f>
        <v>0</v>
      </c>
      <c r="BG2768" s="137">
        <f>IF(N2768="zákl. přenesená",J2768,0)</f>
        <v>0</v>
      </c>
      <c r="BH2768" s="137">
        <f>IF(N2768="sníž. přenesená",J2768,0)</f>
        <v>0</v>
      </c>
      <c r="BI2768" s="137">
        <f>IF(N2768="nulová",J2768,0)</f>
        <v>0</v>
      </c>
      <c r="BJ2768" s="17" t="s">
        <v>77</v>
      </c>
      <c r="BK2768" s="137">
        <f>ROUND(I2768*H2768,2)</f>
        <v>0</v>
      </c>
      <c r="BL2768" s="17" t="s">
        <v>187</v>
      </c>
      <c r="BM2768" s="136" t="s">
        <v>4093</v>
      </c>
    </row>
    <row r="2769" spans="2:65" s="1" customFormat="1" ht="126.75" x14ac:dyDescent="0.2">
      <c r="B2769" s="32"/>
      <c r="D2769" s="138" t="s">
        <v>214</v>
      </c>
      <c r="F2769" s="139" t="s">
        <v>4094</v>
      </c>
      <c r="I2769" s="140"/>
      <c r="L2769" s="32"/>
      <c r="M2769" s="141"/>
      <c r="T2769" s="53"/>
      <c r="AT2769" s="17" t="s">
        <v>214</v>
      </c>
      <c r="AU2769" s="17" t="s">
        <v>79</v>
      </c>
    </row>
    <row r="2770" spans="2:65" s="13" customFormat="1" ht="11.25" x14ac:dyDescent="0.2">
      <c r="B2770" s="159"/>
      <c r="D2770" s="138" t="s">
        <v>330</v>
      </c>
      <c r="E2770" s="160" t="s">
        <v>19</v>
      </c>
      <c r="F2770" s="161" t="s">
        <v>4074</v>
      </c>
      <c r="H2770" s="162">
        <v>2</v>
      </c>
      <c r="I2770" s="163"/>
      <c r="L2770" s="159"/>
      <c r="M2770" s="164"/>
      <c r="T2770" s="165"/>
      <c r="AT2770" s="160" t="s">
        <v>330</v>
      </c>
      <c r="AU2770" s="160" t="s">
        <v>79</v>
      </c>
      <c r="AV2770" s="13" t="s">
        <v>79</v>
      </c>
      <c r="AW2770" s="13" t="s">
        <v>31</v>
      </c>
      <c r="AX2770" s="13" t="s">
        <v>69</v>
      </c>
      <c r="AY2770" s="160" t="s">
        <v>181</v>
      </c>
    </row>
    <row r="2771" spans="2:65" s="14" customFormat="1" ht="11.25" x14ac:dyDescent="0.2">
      <c r="B2771" s="166"/>
      <c r="D2771" s="138" t="s">
        <v>330</v>
      </c>
      <c r="E2771" s="167" t="s">
        <v>19</v>
      </c>
      <c r="F2771" s="168" t="s">
        <v>333</v>
      </c>
      <c r="H2771" s="169">
        <v>2</v>
      </c>
      <c r="I2771" s="170"/>
      <c r="L2771" s="166"/>
      <c r="M2771" s="171"/>
      <c r="T2771" s="172"/>
      <c r="AT2771" s="167" t="s">
        <v>330</v>
      </c>
      <c r="AU2771" s="167" t="s">
        <v>79</v>
      </c>
      <c r="AV2771" s="14" t="s">
        <v>187</v>
      </c>
      <c r="AW2771" s="14" t="s">
        <v>31</v>
      </c>
      <c r="AX2771" s="14" t="s">
        <v>77</v>
      </c>
      <c r="AY2771" s="167" t="s">
        <v>181</v>
      </c>
    </row>
    <row r="2772" spans="2:65" s="1" customFormat="1" ht="24.2" customHeight="1" x14ac:dyDescent="0.2">
      <c r="B2772" s="32"/>
      <c r="C2772" s="125" t="s">
        <v>2969</v>
      </c>
      <c r="D2772" s="125" t="s">
        <v>182</v>
      </c>
      <c r="E2772" s="126" t="s">
        <v>4095</v>
      </c>
      <c r="F2772" s="127" t="s">
        <v>4096</v>
      </c>
      <c r="G2772" s="128" t="s">
        <v>519</v>
      </c>
      <c r="H2772" s="129">
        <v>1</v>
      </c>
      <c r="I2772" s="130"/>
      <c r="J2772" s="131">
        <f>ROUND(I2772*H2772,2)</f>
        <v>0</v>
      </c>
      <c r="K2772" s="127" t="s">
        <v>186</v>
      </c>
      <c r="L2772" s="32"/>
      <c r="M2772" s="132" t="s">
        <v>19</v>
      </c>
      <c r="N2772" s="133" t="s">
        <v>40</v>
      </c>
      <c r="P2772" s="134">
        <f>O2772*H2772</f>
        <v>0</v>
      </c>
      <c r="Q2772" s="134">
        <v>0</v>
      </c>
      <c r="R2772" s="134">
        <f>Q2772*H2772</f>
        <v>0</v>
      </c>
      <c r="S2772" s="134">
        <v>0</v>
      </c>
      <c r="T2772" s="135">
        <f>S2772*H2772</f>
        <v>0</v>
      </c>
      <c r="AR2772" s="136" t="s">
        <v>187</v>
      </c>
      <c r="AT2772" s="136" t="s">
        <v>182</v>
      </c>
      <c r="AU2772" s="136" t="s">
        <v>79</v>
      </c>
      <c r="AY2772" s="17" t="s">
        <v>181</v>
      </c>
      <c r="BE2772" s="137">
        <f>IF(N2772="základní",J2772,0)</f>
        <v>0</v>
      </c>
      <c r="BF2772" s="137">
        <f>IF(N2772="snížená",J2772,0)</f>
        <v>0</v>
      </c>
      <c r="BG2772" s="137">
        <f>IF(N2772="zákl. přenesená",J2772,0)</f>
        <v>0</v>
      </c>
      <c r="BH2772" s="137">
        <f>IF(N2772="sníž. přenesená",J2772,0)</f>
        <v>0</v>
      </c>
      <c r="BI2772" s="137">
        <f>IF(N2772="nulová",J2772,0)</f>
        <v>0</v>
      </c>
      <c r="BJ2772" s="17" t="s">
        <v>77</v>
      </c>
      <c r="BK2772" s="137">
        <f>ROUND(I2772*H2772,2)</f>
        <v>0</v>
      </c>
      <c r="BL2772" s="17" t="s">
        <v>187</v>
      </c>
      <c r="BM2772" s="136" t="s">
        <v>4097</v>
      </c>
    </row>
    <row r="2773" spans="2:65" s="1" customFormat="1" ht="126.75" x14ac:dyDescent="0.2">
      <c r="B2773" s="32"/>
      <c r="D2773" s="138" t="s">
        <v>214</v>
      </c>
      <c r="F2773" s="139" t="s">
        <v>4098</v>
      </c>
      <c r="I2773" s="140"/>
      <c r="L2773" s="32"/>
      <c r="M2773" s="141"/>
      <c r="T2773" s="53"/>
      <c r="AT2773" s="17" t="s">
        <v>214</v>
      </c>
      <c r="AU2773" s="17" t="s">
        <v>79</v>
      </c>
    </row>
    <row r="2774" spans="2:65" s="13" customFormat="1" ht="11.25" x14ac:dyDescent="0.2">
      <c r="B2774" s="159"/>
      <c r="D2774" s="138" t="s">
        <v>330</v>
      </c>
      <c r="E2774" s="160" t="s">
        <v>19</v>
      </c>
      <c r="F2774" s="161" t="s">
        <v>4079</v>
      </c>
      <c r="H2774" s="162">
        <v>1</v>
      </c>
      <c r="I2774" s="163"/>
      <c r="L2774" s="159"/>
      <c r="M2774" s="164"/>
      <c r="T2774" s="165"/>
      <c r="AT2774" s="160" t="s">
        <v>330</v>
      </c>
      <c r="AU2774" s="160" t="s">
        <v>79</v>
      </c>
      <c r="AV2774" s="13" t="s">
        <v>79</v>
      </c>
      <c r="AW2774" s="13" t="s">
        <v>31</v>
      </c>
      <c r="AX2774" s="13" t="s">
        <v>69</v>
      </c>
      <c r="AY2774" s="160" t="s">
        <v>181</v>
      </c>
    </row>
    <row r="2775" spans="2:65" s="14" customFormat="1" ht="11.25" x14ac:dyDescent="0.2">
      <c r="B2775" s="166"/>
      <c r="D2775" s="138" t="s">
        <v>330</v>
      </c>
      <c r="E2775" s="167" t="s">
        <v>19</v>
      </c>
      <c r="F2775" s="168" t="s">
        <v>333</v>
      </c>
      <c r="H2775" s="169">
        <v>1</v>
      </c>
      <c r="I2775" s="170"/>
      <c r="L2775" s="166"/>
      <c r="M2775" s="171"/>
      <c r="T2775" s="172"/>
      <c r="AT2775" s="167" t="s">
        <v>330</v>
      </c>
      <c r="AU2775" s="167" t="s">
        <v>79</v>
      </c>
      <c r="AV2775" s="14" t="s">
        <v>187</v>
      </c>
      <c r="AW2775" s="14" t="s">
        <v>31</v>
      </c>
      <c r="AX2775" s="14" t="s">
        <v>77</v>
      </c>
      <c r="AY2775" s="167" t="s">
        <v>181</v>
      </c>
    </row>
    <row r="2776" spans="2:65" s="1" customFormat="1" ht="24.2" customHeight="1" x14ac:dyDescent="0.2">
      <c r="B2776" s="32"/>
      <c r="C2776" s="125" t="s">
        <v>4099</v>
      </c>
      <c r="D2776" s="125" t="s">
        <v>182</v>
      </c>
      <c r="E2776" s="126" t="s">
        <v>4100</v>
      </c>
      <c r="F2776" s="127" t="s">
        <v>4101</v>
      </c>
      <c r="G2776" s="128" t="s">
        <v>519</v>
      </c>
      <c r="H2776" s="129">
        <v>1</v>
      </c>
      <c r="I2776" s="130"/>
      <c r="J2776" s="131">
        <f>ROUND(I2776*H2776,2)</f>
        <v>0</v>
      </c>
      <c r="K2776" s="127" t="s">
        <v>186</v>
      </c>
      <c r="L2776" s="32"/>
      <c r="M2776" s="132" t="s">
        <v>19</v>
      </c>
      <c r="N2776" s="133" t="s">
        <v>40</v>
      </c>
      <c r="P2776" s="134">
        <f>O2776*H2776</f>
        <v>0</v>
      </c>
      <c r="Q2776" s="134">
        <v>0</v>
      </c>
      <c r="R2776" s="134">
        <f>Q2776*H2776</f>
        <v>0</v>
      </c>
      <c r="S2776" s="134">
        <v>0</v>
      </c>
      <c r="T2776" s="135">
        <f>S2776*H2776</f>
        <v>0</v>
      </c>
      <c r="AR2776" s="136" t="s">
        <v>187</v>
      </c>
      <c r="AT2776" s="136" t="s">
        <v>182</v>
      </c>
      <c r="AU2776" s="136" t="s">
        <v>79</v>
      </c>
      <c r="AY2776" s="17" t="s">
        <v>181</v>
      </c>
      <c r="BE2776" s="137">
        <f>IF(N2776="základní",J2776,0)</f>
        <v>0</v>
      </c>
      <c r="BF2776" s="137">
        <f>IF(N2776="snížená",J2776,0)</f>
        <v>0</v>
      </c>
      <c r="BG2776" s="137">
        <f>IF(N2776="zákl. přenesená",J2776,0)</f>
        <v>0</v>
      </c>
      <c r="BH2776" s="137">
        <f>IF(N2776="sníž. přenesená",J2776,0)</f>
        <v>0</v>
      </c>
      <c r="BI2776" s="137">
        <f>IF(N2776="nulová",J2776,0)</f>
        <v>0</v>
      </c>
      <c r="BJ2776" s="17" t="s">
        <v>77</v>
      </c>
      <c r="BK2776" s="137">
        <f>ROUND(I2776*H2776,2)</f>
        <v>0</v>
      </c>
      <c r="BL2776" s="17" t="s">
        <v>187</v>
      </c>
      <c r="BM2776" s="136" t="s">
        <v>4102</v>
      </c>
    </row>
    <row r="2777" spans="2:65" s="1" customFormat="1" ht="107.25" x14ac:dyDescent="0.2">
      <c r="B2777" s="32"/>
      <c r="D2777" s="138" t="s">
        <v>214</v>
      </c>
      <c r="F2777" s="139" t="s">
        <v>4103</v>
      </c>
      <c r="I2777" s="140"/>
      <c r="L2777" s="32"/>
      <c r="M2777" s="141"/>
      <c r="T2777" s="53"/>
      <c r="AT2777" s="17" t="s">
        <v>214</v>
      </c>
      <c r="AU2777" s="17" t="s">
        <v>79</v>
      </c>
    </row>
    <row r="2778" spans="2:65" s="13" customFormat="1" ht="11.25" x14ac:dyDescent="0.2">
      <c r="B2778" s="159"/>
      <c r="D2778" s="138" t="s">
        <v>330</v>
      </c>
      <c r="E2778" s="160" t="s">
        <v>19</v>
      </c>
      <c r="F2778" s="161" t="s">
        <v>4079</v>
      </c>
      <c r="H2778" s="162">
        <v>1</v>
      </c>
      <c r="I2778" s="163"/>
      <c r="L2778" s="159"/>
      <c r="M2778" s="164"/>
      <c r="T2778" s="165"/>
      <c r="AT2778" s="160" t="s">
        <v>330</v>
      </c>
      <c r="AU2778" s="160" t="s">
        <v>79</v>
      </c>
      <c r="AV2778" s="13" t="s">
        <v>79</v>
      </c>
      <c r="AW2778" s="13" t="s">
        <v>31</v>
      </c>
      <c r="AX2778" s="13" t="s">
        <v>69</v>
      </c>
      <c r="AY2778" s="160" t="s">
        <v>181</v>
      </c>
    </row>
    <row r="2779" spans="2:65" s="14" customFormat="1" ht="11.25" x14ac:dyDescent="0.2">
      <c r="B2779" s="166"/>
      <c r="D2779" s="138" t="s">
        <v>330</v>
      </c>
      <c r="E2779" s="167" t="s">
        <v>19</v>
      </c>
      <c r="F2779" s="168" t="s">
        <v>333</v>
      </c>
      <c r="H2779" s="169">
        <v>1</v>
      </c>
      <c r="I2779" s="170"/>
      <c r="L2779" s="166"/>
      <c r="M2779" s="171"/>
      <c r="T2779" s="172"/>
      <c r="AT2779" s="167" t="s">
        <v>330</v>
      </c>
      <c r="AU2779" s="167" t="s">
        <v>79</v>
      </c>
      <c r="AV2779" s="14" t="s">
        <v>187</v>
      </c>
      <c r="AW2779" s="14" t="s">
        <v>31</v>
      </c>
      <c r="AX2779" s="14" t="s">
        <v>77</v>
      </c>
      <c r="AY2779" s="167" t="s">
        <v>181</v>
      </c>
    </row>
    <row r="2780" spans="2:65" s="1" customFormat="1" ht="24.2" customHeight="1" x14ac:dyDescent="0.2">
      <c r="B2780" s="32"/>
      <c r="C2780" s="125" t="s">
        <v>2974</v>
      </c>
      <c r="D2780" s="125" t="s">
        <v>182</v>
      </c>
      <c r="E2780" s="126" t="s">
        <v>4104</v>
      </c>
      <c r="F2780" s="127" t="s">
        <v>4105</v>
      </c>
      <c r="G2780" s="128" t="s">
        <v>519</v>
      </c>
      <c r="H2780" s="129">
        <v>1</v>
      </c>
      <c r="I2780" s="130"/>
      <c r="J2780" s="131">
        <f>ROUND(I2780*H2780,2)</f>
        <v>0</v>
      </c>
      <c r="K2780" s="127" t="s">
        <v>186</v>
      </c>
      <c r="L2780" s="32"/>
      <c r="M2780" s="132" t="s">
        <v>19</v>
      </c>
      <c r="N2780" s="133" t="s">
        <v>40</v>
      </c>
      <c r="P2780" s="134">
        <f>O2780*H2780</f>
        <v>0</v>
      </c>
      <c r="Q2780" s="134">
        <v>0</v>
      </c>
      <c r="R2780" s="134">
        <f>Q2780*H2780</f>
        <v>0</v>
      </c>
      <c r="S2780" s="134">
        <v>0</v>
      </c>
      <c r="T2780" s="135">
        <f>S2780*H2780</f>
        <v>0</v>
      </c>
      <c r="AR2780" s="136" t="s">
        <v>187</v>
      </c>
      <c r="AT2780" s="136" t="s">
        <v>182</v>
      </c>
      <c r="AU2780" s="136" t="s">
        <v>79</v>
      </c>
      <c r="AY2780" s="17" t="s">
        <v>181</v>
      </c>
      <c r="BE2780" s="137">
        <f>IF(N2780="základní",J2780,0)</f>
        <v>0</v>
      </c>
      <c r="BF2780" s="137">
        <f>IF(N2780="snížená",J2780,0)</f>
        <v>0</v>
      </c>
      <c r="BG2780" s="137">
        <f>IF(N2780="zákl. přenesená",J2780,0)</f>
        <v>0</v>
      </c>
      <c r="BH2780" s="137">
        <f>IF(N2780="sníž. přenesená",J2780,0)</f>
        <v>0</v>
      </c>
      <c r="BI2780" s="137">
        <f>IF(N2780="nulová",J2780,0)</f>
        <v>0</v>
      </c>
      <c r="BJ2780" s="17" t="s">
        <v>77</v>
      </c>
      <c r="BK2780" s="137">
        <f>ROUND(I2780*H2780,2)</f>
        <v>0</v>
      </c>
      <c r="BL2780" s="17" t="s">
        <v>187</v>
      </c>
      <c r="BM2780" s="136" t="s">
        <v>4106</v>
      </c>
    </row>
    <row r="2781" spans="2:65" s="1" customFormat="1" ht="117" x14ac:dyDescent="0.2">
      <c r="B2781" s="32"/>
      <c r="D2781" s="138" t="s">
        <v>214</v>
      </c>
      <c r="F2781" s="139" t="s">
        <v>4107</v>
      </c>
      <c r="I2781" s="140"/>
      <c r="L2781" s="32"/>
      <c r="M2781" s="141"/>
      <c r="T2781" s="53"/>
      <c r="AT2781" s="17" t="s">
        <v>214</v>
      </c>
      <c r="AU2781" s="17" t="s">
        <v>79</v>
      </c>
    </row>
    <row r="2782" spans="2:65" s="13" customFormat="1" ht="11.25" x14ac:dyDescent="0.2">
      <c r="B2782" s="159"/>
      <c r="D2782" s="138" t="s">
        <v>330</v>
      </c>
      <c r="E2782" s="160" t="s">
        <v>19</v>
      </c>
      <c r="F2782" s="161" t="s">
        <v>4079</v>
      </c>
      <c r="H2782" s="162">
        <v>1</v>
      </c>
      <c r="I2782" s="163"/>
      <c r="L2782" s="159"/>
      <c r="M2782" s="164"/>
      <c r="T2782" s="165"/>
      <c r="AT2782" s="160" t="s">
        <v>330</v>
      </c>
      <c r="AU2782" s="160" t="s">
        <v>79</v>
      </c>
      <c r="AV2782" s="13" t="s">
        <v>79</v>
      </c>
      <c r="AW2782" s="13" t="s">
        <v>31</v>
      </c>
      <c r="AX2782" s="13" t="s">
        <v>69</v>
      </c>
      <c r="AY2782" s="160" t="s">
        <v>181</v>
      </c>
    </row>
    <row r="2783" spans="2:65" s="14" customFormat="1" ht="11.25" x14ac:dyDescent="0.2">
      <c r="B2783" s="166"/>
      <c r="D2783" s="138" t="s">
        <v>330</v>
      </c>
      <c r="E2783" s="167" t="s">
        <v>19</v>
      </c>
      <c r="F2783" s="168" t="s">
        <v>333</v>
      </c>
      <c r="H2783" s="169">
        <v>1</v>
      </c>
      <c r="I2783" s="170"/>
      <c r="L2783" s="166"/>
      <c r="M2783" s="171"/>
      <c r="T2783" s="172"/>
      <c r="AT2783" s="167" t="s">
        <v>330</v>
      </c>
      <c r="AU2783" s="167" t="s">
        <v>79</v>
      </c>
      <c r="AV2783" s="14" t="s">
        <v>187</v>
      </c>
      <c r="AW2783" s="14" t="s">
        <v>31</v>
      </c>
      <c r="AX2783" s="14" t="s">
        <v>77</v>
      </c>
      <c r="AY2783" s="167" t="s">
        <v>181</v>
      </c>
    </row>
    <row r="2784" spans="2:65" s="1" customFormat="1" ht="24.2" customHeight="1" x14ac:dyDescent="0.2">
      <c r="B2784" s="32"/>
      <c r="C2784" s="125" t="s">
        <v>4108</v>
      </c>
      <c r="D2784" s="125" t="s">
        <v>182</v>
      </c>
      <c r="E2784" s="126" t="s">
        <v>4109</v>
      </c>
      <c r="F2784" s="127" t="s">
        <v>4110</v>
      </c>
      <c r="G2784" s="128" t="s">
        <v>519</v>
      </c>
      <c r="H2784" s="129">
        <v>1</v>
      </c>
      <c r="I2784" s="130"/>
      <c r="J2784" s="131">
        <f>ROUND(I2784*H2784,2)</f>
        <v>0</v>
      </c>
      <c r="K2784" s="127" t="s">
        <v>186</v>
      </c>
      <c r="L2784" s="32"/>
      <c r="M2784" s="132" t="s">
        <v>19</v>
      </c>
      <c r="N2784" s="133" t="s">
        <v>40</v>
      </c>
      <c r="P2784" s="134">
        <f>O2784*H2784</f>
        <v>0</v>
      </c>
      <c r="Q2784" s="134">
        <v>0</v>
      </c>
      <c r="R2784" s="134">
        <f>Q2784*H2784</f>
        <v>0</v>
      </c>
      <c r="S2784" s="134">
        <v>0</v>
      </c>
      <c r="T2784" s="135">
        <f>S2784*H2784</f>
        <v>0</v>
      </c>
      <c r="AR2784" s="136" t="s">
        <v>187</v>
      </c>
      <c r="AT2784" s="136" t="s">
        <v>182</v>
      </c>
      <c r="AU2784" s="136" t="s">
        <v>79</v>
      </c>
      <c r="AY2784" s="17" t="s">
        <v>181</v>
      </c>
      <c r="BE2784" s="137">
        <f>IF(N2784="základní",J2784,0)</f>
        <v>0</v>
      </c>
      <c r="BF2784" s="137">
        <f>IF(N2784="snížená",J2784,0)</f>
        <v>0</v>
      </c>
      <c r="BG2784" s="137">
        <f>IF(N2784="zákl. přenesená",J2784,0)</f>
        <v>0</v>
      </c>
      <c r="BH2784" s="137">
        <f>IF(N2784="sníž. přenesená",J2784,0)</f>
        <v>0</v>
      </c>
      <c r="BI2784" s="137">
        <f>IF(N2784="nulová",J2784,0)</f>
        <v>0</v>
      </c>
      <c r="BJ2784" s="17" t="s">
        <v>77</v>
      </c>
      <c r="BK2784" s="137">
        <f>ROUND(I2784*H2784,2)</f>
        <v>0</v>
      </c>
      <c r="BL2784" s="17" t="s">
        <v>187</v>
      </c>
      <c r="BM2784" s="136" t="s">
        <v>4111</v>
      </c>
    </row>
    <row r="2785" spans="2:65" s="1" customFormat="1" ht="107.25" x14ac:dyDescent="0.2">
      <c r="B2785" s="32"/>
      <c r="D2785" s="138" t="s">
        <v>214</v>
      </c>
      <c r="F2785" s="139" t="s">
        <v>4112</v>
      </c>
      <c r="I2785" s="140"/>
      <c r="L2785" s="32"/>
      <c r="M2785" s="141"/>
      <c r="T2785" s="53"/>
      <c r="AT2785" s="17" t="s">
        <v>214</v>
      </c>
      <c r="AU2785" s="17" t="s">
        <v>79</v>
      </c>
    </row>
    <row r="2786" spans="2:65" s="13" customFormat="1" ht="11.25" x14ac:dyDescent="0.2">
      <c r="B2786" s="159"/>
      <c r="D2786" s="138" t="s">
        <v>330</v>
      </c>
      <c r="E2786" s="160" t="s">
        <v>19</v>
      </c>
      <c r="F2786" s="161" t="s">
        <v>4079</v>
      </c>
      <c r="H2786" s="162">
        <v>1</v>
      </c>
      <c r="I2786" s="163"/>
      <c r="L2786" s="159"/>
      <c r="M2786" s="164"/>
      <c r="T2786" s="165"/>
      <c r="AT2786" s="160" t="s">
        <v>330</v>
      </c>
      <c r="AU2786" s="160" t="s">
        <v>79</v>
      </c>
      <c r="AV2786" s="13" t="s">
        <v>79</v>
      </c>
      <c r="AW2786" s="13" t="s">
        <v>31</v>
      </c>
      <c r="AX2786" s="13" t="s">
        <v>69</v>
      </c>
      <c r="AY2786" s="160" t="s">
        <v>181</v>
      </c>
    </row>
    <row r="2787" spans="2:65" s="14" customFormat="1" ht="11.25" x14ac:dyDescent="0.2">
      <c r="B2787" s="166"/>
      <c r="D2787" s="138" t="s">
        <v>330</v>
      </c>
      <c r="E2787" s="167" t="s">
        <v>19</v>
      </c>
      <c r="F2787" s="168" t="s">
        <v>333</v>
      </c>
      <c r="H2787" s="169">
        <v>1</v>
      </c>
      <c r="I2787" s="170"/>
      <c r="L2787" s="166"/>
      <c r="M2787" s="171"/>
      <c r="T2787" s="172"/>
      <c r="AT2787" s="167" t="s">
        <v>330</v>
      </c>
      <c r="AU2787" s="167" t="s">
        <v>79</v>
      </c>
      <c r="AV2787" s="14" t="s">
        <v>187</v>
      </c>
      <c r="AW2787" s="14" t="s">
        <v>31</v>
      </c>
      <c r="AX2787" s="14" t="s">
        <v>77</v>
      </c>
      <c r="AY2787" s="167" t="s">
        <v>181</v>
      </c>
    </row>
    <row r="2788" spans="2:65" s="1" customFormat="1" ht="24.2" customHeight="1" x14ac:dyDescent="0.2">
      <c r="B2788" s="32"/>
      <c r="C2788" s="125" t="s">
        <v>2978</v>
      </c>
      <c r="D2788" s="125" t="s">
        <v>182</v>
      </c>
      <c r="E2788" s="126" t="s">
        <v>4113</v>
      </c>
      <c r="F2788" s="127" t="s">
        <v>4114</v>
      </c>
      <c r="G2788" s="128" t="s">
        <v>519</v>
      </c>
      <c r="H2788" s="129">
        <v>1</v>
      </c>
      <c r="I2788" s="130"/>
      <c r="J2788" s="131">
        <f>ROUND(I2788*H2788,2)</f>
        <v>0</v>
      </c>
      <c r="K2788" s="127" t="s">
        <v>186</v>
      </c>
      <c r="L2788" s="32"/>
      <c r="M2788" s="132" t="s">
        <v>19</v>
      </c>
      <c r="N2788" s="133" t="s">
        <v>40</v>
      </c>
      <c r="P2788" s="134">
        <f>O2788*H2788</f>
        <v>0</v>
      </c>
      <c r="Q2788" s="134">
        <v>0</v>
      </c>
      <c r="R2788" s="134">
        <f>Q2788*H2788</f>
        <v>0</v>
      </c>
      <c r="S2788" s="134">
        <v>0</v>
      </c>
      <c r="T2788" s="135">
        <f>S2788*H2788</f>
        <v>0</v>
      </c>
      <c r="AR2788" s="136" t="s">
        <v>187</v>
      </c>
      <c r="AT2788" s="136" t="s">
        <v>182</v>
      </c>
      <c r="AU2788" s="136" t="s">
        <v>79</v>
      </c>
      <c r="AY2788" s="17" t="s">
        <v>181</v>
      </c>
      <c r="BE2788" s="137">
        <f>IF(N2788="základní",J2788,0)</f>
        <v>0</v>
      </c>
      <c r="BF2788" s="137">
        <f>IF(N2788="snížená",J2788,0)</f>
        <v>0</v>
      </c>
      <c r="BG2788" s="137">
        <f>IF(N2788="zákl. přenesená",J2788,0)</f>
        <v>0</v>
      </c>
      <c r="BH2788" s="137">
        <f>IF(N2788="sníž. přenesená",J2788,0)</f>
        <v>0</v>
      </c>
      <c r="BI2788" s="137">
        <f>IF(N2788="nulová",J2788,0)</f>
        <v>0</v>
      </c>
      <c r="BJ2788" s="17" t="s">
        <v>77</v>
      </c>
      <c r="BK2788" s="137">
        <f>ROUND(I2788*H2788,2)</f>
        <v>0</v>
      </c>
      <c r="BL2788" s="17" t="s">
        <v>187</v>
      </c>
      <c r="BM2788" s="136" t="s">
        <v>4115</v>
      </c>
    </row>
    <row r="2789" spans="2:65" s="1" customFormat="1" ht="107.25" x14ac:dyDescent="0.2">
      <c r="B2789" s="32"/>
      <c r="D2789" s="138" t="s">
        <v>214</v>
      </c>
      <c r="F2789" s="139" t="s">
        <v>4112</v>
      </c>
      <c r="I2789" s="140"/>
      <c r="L2789" s="32"/>
      <c r="M2789" s="141"/>
      <c r="T2789" s="53"/>
      <c r="AT2789" s="17" t="s">
        <v>214</v>
      </c>
      <c r="AU2789" s="17" t="s">
        <v>79</v>
      </c>
    </row>
    <row r="2790" spans="2:65" s="13" customFormat="1" ht="11.25" x14ac:dyDescent="0.2">
      <c r="B2790" s="159"/>
      <c r="D2790" s="138" t="s">
        <v>330</v>
      </c>
      <c r="E2790" s="160" t="s">
        <v>19</v>
      </c>
      <c r="F2790" s="161" t="s">
        <v>4079</v>
      </c>
      <c r="H2790" s="162">
        <v>1</v>
      </c>
      <c r="I2790" s="163"/>
      <c r="L2790" s="159"/>
      <c r="M2790" s="164"/>
      <c r="T2790" s="165"/>
      <c r="AT2790" s="160" t="s">
        <v>330</v>
      </c>
      <c r="AU2790" s="160" t="s">
        <v>79</v>
      </c>
      <c r="AV2790" s="13" t="s">
        <v>79</v>
      </c>
      <c r="AW2790" s="13" t="s">
        <v>31</v>
      </c>
      <c r="AX2790" s="13" t="s">
        <v>69</v>
      </c>
      <c r="AY2790" s="160" t="s">
        <v>181</v>
      </c>
    </row>
    <row r="2791" spans="2:65" s="14" customFormat="1" ht="11.25" x14ac:dyDescent="0.2">
      <c r="B2791" s="166"/>
      <c r="D2791" s="138" t="s">
        <v>330</v>
      </c>
      <c r="E2791" s="167" t="s">
        <v>19</v>
      </c>
      <c r="F2791" s="168" t="s">
        <v>333</v>
      </c>
      <c r="H2791" s="169">
        <v>1</v>
      </c>
      <c r="I2791" s="170"/>
      <c r="L2791" s="166"/>
      <c r="M2791" s="171"/>
      <c r="T2791" s="172"/>
      <c r="AT2791" s="167" t="s">
        <v>330</v>
      </c>
      <c r="AU2791" s="167" t="s">
        <v>79</v>
      </c>
      <c r="AV2791" s="14" t="s">
        <v>187</v>
      </c>
      <c r="AW2791" s="14" t="s">
        <v>31</v>
      </c>
      <c r="AX2791" s="14" t="s">
        <v>77</v>
      </c>
      <c r="AY2791" s="167" t="s">
        <v>181</v>
      </c>
    </row>
    <row r="2792" spans="2:65" s="1" customFormat="1" ht="24.2" customHeight="1" x14ac:dyDescent="0.2">
      <c r="B2792" s="32"/>
      <c r="C2792" s="125" t="s">
        <v>4116</v>
      </c>
      <c r="D2792" s="125" t="s">
        <v>182</v>
      </c>
      <c r="E2792" s="126" t="s">
        <v>4117</v>
      </c>
      <c r="F2792" s="127" t="s">
        <v>4118</v>
      </c>
      <c r="G2792" s="128" t="s">
        <v>519</v>
      </c>
      <c r="H2792" s="129">
        <v>1</v>
      </c>
      <c r="I2792" s="130"/>
      <c r="J2792" s="131">
        <f>ROUND(I2792*H2792,2)</f>
        <v>0</v>
      </c>
      <c r="K2792" s="127" t="s">
        <v>186</v>
      </c>
      <c r="L2792" s="32"/>
      <c r="M2792" s="132" t="s">
        <v>19</v>
      </c>
      <c r="N2792" s="133" t="s">
        <v>40</v>
      </c>
      <c r="P2792" s="134">
        <f>O2792*H2792</f>
        <v>0</v>
      </c>
      <c r="Q2792" s="134">
        <v>0</v>
      </c>
      <c r="R2792" s="134">
        <f>Q2792*H2792</f>
        <v>0</v>
      </c>
      <c r="S2792" s="134">
        <v>0</v>
      </c>
      <c r="T2792" s="135">
        <f>S2792*H2792</f>
        <v>0</v>
      </c>
      <c r="AR2792" s="136" t="s">
        <v>187</v>
      </c>
      <c r="AT2792" s="136" t="s">
        <v>182</v>
      </c>
      <c r="AU2792" s="136" t="s">
        <v>79</v>
      </c>
      <c r="AY2792" s="17" t="s">
        <v>181</v>
      </c>
      <c r="BE2792" s="137">
        <f>IF(N2792="základní",J2792,0)</f>
        <v>0</v>
      </c>
      <c r="BF2792" s="137">
        <f>IF(N2792="snížená",J2792,0)</f>
        <v>0</v>
      </c>
      <c r="BG2792" s="137">
        <f>IF(N2792="zákl. přenesená",J2792,0)</f>
        <v>0</v>
      </c>
      <c r="BH2792" s="137">
        <f>IF(N2792="sníž. přenesená",J2792,0)</f>
        <v>0</v>
      </c>
      <c r="BI2792" s="137">
        <f>IF(N2792="nulová",J2792,0)</f>
        <v>0</v>
      </c>
      <c r="BJ2792" s="17" t="s">
        <v>77</v>
      </c>
      <c r="BK2792" s="137">
        <f>ROUND(I2792*H2792,2)</f>
        <v>0</v>
      </c>
      <c r="BL2792" s="17" t="s">
        <v>187</v>
      </c>
      <c r="BM2792" s="136" t="s">
        <v>4119</v>
      </c>
    </row>
    <row r="2793" spans="2:65" s="1" customFormat="1" ht="117" x14ac:dyDescent="0.2">
      <c r="B2793" s="32"/>
      <c r="D2793" s="138" t="s">
        <v>214</v>
      </c>
      <c r="F2793" s="139" t="s">
        <v>4120</v>
      </c>
      <c r="I2793" s="140"/>
      <c r="L2793" s="32"/>
      <c r="M2793" s="141"/>
      <c r="T2793" s="53"/>
      <c r="AT2793" s="17" t="s">
        <v>214</v>
      </c>
      <c r="AU2793" s="17" t="s">
        <v>79</v>
      </c>
    </row>
    <row r="2794" spans="2:65" s="13" customFormat="1" ht="11.25" x14ac:dyDescent="0.2">
      <c r="B2794" s="159"/>
      <c r="D2794" s="138" t="s">
        <v>330</v>
      </c>
      <c r="E2794" s="160" t="s">
        <v>19</v>
      </c>
      <c r="F2794" s="161" t="s">
        <v>4079</v>
      </c>
      <c r="H2794" s="162">
        <v>1</v>
      </c>
      <c r="I2794" s="163"/>
      <c r="L2794" s="159"/>
      <c r="M2794" s="164"/>
      <c r="T2794" s="165"/>
      <c r="AT2794" s="160" t="s">
        <v>330</v>
      </c>
      <c r="AU2794" s="160" t="s">
        <v>79</v>
      </c>
      <c r="AV2794" s="13" t="s">
        <v>79</v>
      </c>
      <c r="AW2794" s="13" t="s">
        <v>31</v>
      </c>
      <c r="AX2794" s="13" t="s">
        <v>69</v>
      </c>
      <c r="AY2794" s="160" t="s">
        <v>181</v>
      </c>
    </row>
    <row r="2795" spans="2:65" s="14" customFormat="1" ht="11.25" x14ac:dyDescent="0.2">
      <c r="B2795" s="166"/>
      <c r="D2795" s="138" t="s">
        <v>330</v>
      </c>
      <c r="E2795" s="167" t="s">
        <v>19</v>
      </c>
      <c r="F2795" s="168" t="s">
        <v>333</v>
      </c>
      <c r="H2795" s="169">
        <v>1</v>
      </c>
      <c r="I2795" s="170"/>
      <c r="L2795" s="166"/>
      <c r="M2795" s="171"/>
      <c r="T2795" s="172"/>
      <c r="AT2795" s="167" t="s">
        <v>330</v>
      </c>
      <c r="AU2795" s="167" t="s">
        <v>79</v>
      </c>
      <c r="AV2795" s="14" t="s">
        <v>187</v>
      </c>
      <c r="AW2795" s="14" t="s">
        <v>31</v>
      </c>
      <c r="AX2795" s="14" t="s">
        <v>77</v>
      </c>
      <c r="AY2795" s="167" t="s">
        <v>181</v>
      </c>
    </row>
    <row r="2796" spans="2:65" s="1" customFormat="1" ht="21.75" customHeight="1" x14ac:dyDescent="0.2">
      <c r="B2796" s="32"/>
      <c r="C2796" s="125" t="s">
        <v>2982</v>
      </c>
      <c r="D2796" s="125" t="s">
        <v>182</v>
      </c>
      <c r="E2796" s="126" t="s">
        <v>4121</v>
      </c>
      <c r="F2796" s="127" t="s">
        <v>4122</v>
      </c>
      <c r="G2796" s="128" t="s">
        <v>519</v>
      </c>
      <c r="H2796" s="129">
        <v>1</v>
      </c>
      <c r="I2796" s="130"/>
      <c r="J2796" s="131">
        <f>ROUND(I2796*H2796,2)</f>
        <v>0</v>
      </c>
      <c r="K2796" s="127" t="s">
        <v>186</v>
      </c>
      <c r="L2796" s="32"/>
      <c r="M2796" s="132" t="s">
        <v>19</v>
      </c>
      <c r="N2796" s="133" t="s">
        <v>40</v>
      </c>
      <c r="P2796" s="134">
        <f>O2796*H2796</f>
        <v>0</v>
      </c>
      <c r="Q2796" s="134">
        <v>0</v>
      </c>
      <c r="R2796" s="134">
        <f>Q2796*H2796</f>
        <v>0</v>
      </c>
      <c r="S2796" s="134">
        <v>0</v>
      </c>
      <c r="T2796" s="135">
        <f>S2796*H2796</f>
        <v>0</v>
      </c>
      <c r="AR2796" s="136" t="s">
        <v>187</v>
      </c>
      <c r="AT2796" s="136" t="s">
        <v>182</v>
      </c>
      <c r="AU2796" s="136" t="s">
        <v>79</v>
      </c>
      <c r="AY2796" s="17" t="s">
        <v>181</v>
      </c>
      <c r="BE2796" s="137">
        <f>IF(N2796="základní",J2796,0)</f>
        <v>0</v>
      </c>
      <c r="BF2796" s="137">
        <f>IF(N2796="snížená",J2796,0)</f>
        <v>0</v>
      </c>
      <c r="BG2796" s="137">
        <f>IF(N2796="zákl. přenesená",J2796,0)</f>
        <v>0</v>
      </c>
      <c r="BH2796" s="137">
        <f>IF(N2796="sníž. přenesená",J2796,0)</f>
        <v>0</v>
      </c>
      <c r="BI2796" s="137">
        <f>IF(N2796="nulová",J2796,0)</f>
        <v>0</v>
      </c>
      <c r="BJ2796" s="17" t="s">
        <v>77</v>
      </c>
      <c r="BK2796" s="137">
        <f>ROUND(I2796*H2796,2)</f>
        <v>0</v>
      </c>
      <c r="BL2796" s="17" t="s">
        <v>187</v>
      </c>
      <c r="BM2796" s="136" t="s">
        <v>4123</v>
      </c>
    </row>
    <row r="2797" spans="2:65" s="1" customFormat="1" ht="58.5" x14ac:dyDescent="0.2">
      <c r="B2797" s="32"/>
      <c r="D2797" s="138" t="s">
        <v>214</v>
      </c>
      <c r="F2797" s="139" t="s">
        <v>4124</v>
      </c>
      <c r="I2797" s="140"/>
      <c r="L2797" s="32"/>
      <c r="M2797" s="141"/>
      <c r="T2797" s="53"/>
      <c r="AT2797" s="17" t="s">
        <v>214</v>
      </c>
      <c r="AU2797" s="17" t="s">
        <v>79</v>
      </c>
    </row>
    <row r="2798" spans="2:65" s="13" customFormat="1" ht="11.25" x14ac:dyDescent="0.2">
      <c r="B2798" s="159"/>
      <c r="D2798" s="138" t="s">
        <v>330</v>
      </c>
      <c r="E2798" s="160" t="s">
        <v>19</v>
      </c>
      <c r="F2798" s="161" t="s">
        <v>4125</v>
      </c>
      <c r="H2798" s="162">
        <v>1</v>
      </c>
      <c r="I2798" s="163"/>
      <c r="L2798" s="159"/>
      <c r="M2798" s="164"/>
      <c r="T2798" s="165"/>
      <c r="AT2798" s="160" t="s">
        <v>330</v>
      </c>
      <c r="AU2798" s="160" t="s">
        <v>79</v>
      </c>
      <c r="AV2798" s="13" t="s">
        <v>79</v>
      </c>
      <c r="AW2798" s="13" t="s">
        <v>31</v>
      </c>
      <c r="AX2798" s="13" t="s">
        <v>69</v>
      </c>
      <c r="AY2798" s="160" t="s">
        <v>181</v>
      </c>
    </row>
    <row r="2799" spans="2:65" s="14" customFormat="1" ht="11.25" x14ac:dyDescent="0.2">
      <c r="B2799" s="166"/>
      <c r="D2799" s="138" t="s">
        <v>330</v>
      </c>
      <c r="E2799" s="167" t="s">
        <v>19</v>
      </c>
      <c r="F2799" s="168" t="s">
        <v>333</v>
      </c>
      <c r="H2799" s="169">
        <v>1</v>
      </c>
      <c r="I2799" s="170"/>
      <c r="L2799" s="166"/>
      <c r="M2799" s="171"/>
      <c r="T2799" s="172"/>
      <c r="AT2799" s="167" t="s">
        <v>330</v>
      </c>
      <c r="AU2799" s="167" t="s">
        <v>79</v>
      </c>
      <c r="AV2799" s="14" t="s">
        <v>187</v>
      </c>
      <c r="AW2799" s="14" t="s">
        <v>31</v>
      </c>
      <c r="AX2799" s="14" t="s">
        <v>77</v>
      </c>
      <c r="AY2799" s="167" t="s">
        <v>181</v>
      </c>
    </row>
    <row r="2800" spans="2:65" s="1" customFormat="1" ht="21.75" customHeight="1" x14ac:dyDescent="0.2">
      <c r="B2800" s="32"/>
      <c r="C2800" s="125" t="s">
        <v>4126</v>
      </c>
      <c r="D2800" s="125" t="s">
        <v>182</v>
      </c>
      <c r="E2800" s="126" t="s">
        <v>4127</v>
      </c>
      <c r="F2800" s="127" t="s">
        <v>4128</v>
      </c>
      <c r="G2800" s="128" t="s">
        <v>519</v>
      </c>
      <c r="H2800" s="129">
        <v>1</v>
      </c>
      <c r="I2800" s="130"/>
      <c r="J2800" s="131">
        <f>ROUND(I2800*H2800,2)</f>
        <v>0</v>
      </c>
      <c r="K2800" s="127" t="s">
        <v>186</v>
      </c>
      <c r="L2800" s="32"/>
      <c r="M2800" s="132" t="s">
        <v>19</v>
      </c>
      <c r="N2800" s="133" t="s">
        <v>40</v>
      </c>
      <c r="P2800" s="134">
        <f>O2800*H2800</f>
        <v>0</v>
      </c>
      <c r="Q2800" s="134">
        <v>0</v>
      </c>
      <c r="R2800" s="134">
        <f>Q2800*H2800</f>
        <v>0</v>
      </c>
      <c r="S2800" s="134">
        <v>0</v>
      </c>
      <c r="T2800" s="135">
        <f>S2800*H2800</f>
        <v>0</v>
      </c>
      <c r="AR2800" s="136" t="s">
        <v>187</v>
      </c>
      <c r="AT2800" s="136" t="s">
        <v>182</v>
      </c>
      <c r="AU2800" s="136" t="s">
        <v>79</v>
      </c>
      <c r="AY2800" s="17" t="s">
        <v>181</v>
      </c>
      <c r="BE2800" s="137">
        <f>IF(N2800="základní",J2800,0)</f>
        <v>0</v>
      </c>
      <c r="BF2800" s="137">
        <f>IF(N2800="snížená",J2800,0)</f>
        <v>0</v>
      </c>
      <c r="BG2800" s="137">
        <f>IF(N2800="zákl. přenesená",J2800,0)</f>
        <v>0</v>
      </c>
      <c r="BH2800" s="137">
        <f>IF(N2800="sníž. přenesená",J2800,0)</f>
        <v>0</v>
      </c>
      <c r="BI2800" s="137">
        <f>IF(N2800="nulová",J2800,0)</f>
        <v>0</v>
      </c>
      <c r="BJ2800" s="17" t="s">
        <v>77</v>
      </c>
      <c r="BK2800" s="137">
        <f>ROUND(I2800*H2800,2)</f>
        <v>0</v>
      </c>
      <c r="BL2800" s="17" t="s">
        <v>187</v>
      </c>
      <c r="BM2800" s="136" t="s">
        <v>4129</v>
      </c>
    </row>
    <row r="2801" spans="2:65" s="1" customFormat="1" ht="58.5" x14ac:dyDescent="0.2">
      <c r="B2801" s="32"/>
      <c r="D2801" s="138" t="s">
        <v>214</v>
      </c>
      <c r="F2801" s="139" t="s">
        <v>4130</v>
      </c>
      <c r="I2801" s="140"/>
      <c r="L2801" s="32"/>
      <c r="M2801" s="141"/>
      <c r="T2801" s="53"/>
      <c r="AT2801" s="17" t="s">
        <v>214</v>
      </c>
      <c r="AU2801" s="17" t="s">
        <v>79</v>
      </c>
    </row>
    <row r="2802" spans="2:65" s="13" customFormat="1" ht="11.25" x14ac:dyDescent="0.2">
      <c r="B2802" s="159"/>
      <c r="D2802" s="138" t="s">
        <v>330</v>
      </c>
      <c r="E2802" s="160" t="s">
        <v>19</v>
      </c>
      <c r="F2802" s="161" t="s">
        <v>4125</v>
      </c>
      <c r="H2802" s="162">
        <v>1</v>
      </c>
      <c r="I2802" s="163"/>
      <c r="L2802" s="159"/>
      <c r="M2802" s="164"/>
      <c r="T2802" s="165"/>
      <c r="AT2802" s="160" t="s">
        <v>330</v>
      </c>
      <c r="AU2802" s="160" t="s">
        <v>79</v>
      </c>
      <c r="AV2802" s="13" t="s">
        <v>79</v>
      </c>
      <c r="AW2802" s="13" t="s">
        <v>31</v>
      </c>
      <c r="AX2802" s="13" t="s">
        <v>69</v>
      </c>
      <c r="AY2802" s="160" t="s">
        <v>181</v>
      </c>
    </row>
    <row r="2803" spans="2:65" s="14" customFormat="1" ht="11.25" x14ac:dyDescent="0.2">
      <c r="B2803" s="166"/>
      <c r="D2803" s="138" t="s">
        <v>330</v>
      </c>
      <c r="E2803" s="167" t="s">
        <v>19</v>
      </c>
      <c r="F2803" s="168" t="s">
        <v>333</v>
      </c>
      <c r="H2803" s="169">
        <v>1</v>
      </c>
      <c r="I2803" s="170"/>
      <c r="L2803" s="166"/>
      <c r="M2803" s="171"/>
      <c r="T2803" s="172"/>
      <c r="AT2803" s="167" t="s">
        <v>330</v>
      </c>
      <c r="AU2803" s="167" t="s">
        <v>79</v>
      </c>
      <c r="AV2803" s="14" t="s">
        <v>187</v>
      </c>
      <c r="AW2803" s="14" t="s">
        <v>31</v>
      </c>
      <c r="AX2803" s="14" t="s">
        <v>77</v>
      </c>
      <c r="AY2803" s="167" t="s">
        <v>181</v>
      </c>
    </row>
    <row r="2804" spans="2:65" s="1" customFormat="1" ht="24.2" customHeight="1" x14ac:dyDescent="0.2">
      <c r="B2804" s="32"/>
      <c r="C2804" s="125" t="s">
        <v>2989</v>
      </c>
      <c r="D2804" s="125" t="s">
        <v>182</v>
      </c>
      <c r="E2804" s="126" t="s">
        <v>4131</v>
      </c>
      <c r="F2804" s="127" t="s">
        <v>4132</v>
      </c>
      <c r="G2804" s="128" t="s">
        <v>636</v>
      </c>
      <c r="H2804" s="129">
        <v>105.84</v>
      </c>
      <c r="I2804" s="130"/>
      <c r="J2804" s="131">
        <f>ROUND(I2804*H2804,2)</f>
        <v>0</v>
      </c>
      <c r="K2804" s="127" t="s">
        <v>186</v>
      </c>
      <c r="L2804" s="32"/>
      <c r="M2804" s="132" t="s">
        <v>19</v>
      </c>
      <c r="N2804" s="133" t="s">
        <v>40</v>
      </c>
      <c r="P2804" s="134">
        <f>O2804*H2804</f>
        <v>0</v>
      </c>
      <c r="Q2804" s="134">
        <v>0</v>
      </c>
      <c r="R2804" s="134">
        <f>Q2804*H2804</f>
        <v>0</v>
      </c>
      <c r="S2804" s="134">
        <v>0</v>
      </c>
      <c r="T2804" s="135">
        <f>S2804*H2804</f>
        <v>0</v>
      </c>
      <c r="AR2804" s="136" t="s">
        <v>187</v>
      </c>
      <c r="AT2804" s="136" t="s">
        <v>182</v>
      </c>
      <c r="AU2804" s="136" t="s">
        <v>79</v>
      </c>
      <c r="AY2804" s="17" t="s">
        <v>181</v>
      </c>
      <c r="BE2804" s="137">
        <f>IF(N2804="základní",J2804,0)</f>
        <v>0</v>
      </c>
      <c r="BF2804" s="137">
        <f>IF(N2804="snížená",J2804,0)</f>
        <v>0</v>
      </c>
      <c r="BG2804" s="137">
        <f>IF(N2804="zákl. přenesená",J2804,0)</f>
        <v>0</v>
      </c>
      <c r="BH2804" s="137">
        <f>IF(N2804="sníž. přenesená",J2804,0)</f>
        <v>0</v>
      </c>
      <c r="BI2804" s="137">
        <f>IF(N2804="nulová",J2804,0)</f>
        <v>0</v>
      </c>
      <c r="BJ2804" s="17" t="s">
        <v>77</v>
      </c>
      <c r="BK2804" s="137">
        <f>ROUND(I2804*H2804,2)</f>
        <v>0</v>
      </c>
      <c r="BL2804" s="17" t="s">
        <v>187</v>
      </c>
      <c r="BM2804" s="136" t="s">
        <v>4133</v>
      </c>
    </row>
    <row r="2805" spans="2:65" s="1" customFormat="1" ht="68.25" x14ac:dyDescent="0.2">
      <c r="B2805" s="32"/>
      <c r="D2805" s="138" t="s">
        <v>214</v>
      </c>
      <c r="F2805" s="139" t="s">
        <v>4042</v>
      </c>
      <c r="I2805" s="140"/>
      <c r="L2805" s="32"/>
      <c r="M2805" s="141"/>
      <c r="T2805" s="53"/>
      <c r="AT2805" s="17" t="s">
        <v>214</v>
      </c>
      <c r="AU2805" s="17" t="s">
        <v>79</v>
      </c>
    </row>
    <row r="2806" spans="2:65" s="13" customFormat="1" ht="11.25" x14ac:dyDescent="0.2">
      <c r="B2806" s="159"/>
      <c r="D2806" s="138" t="s">
        <v>330</v>
      </c>
      <c r="E2806" s="160" t="s">
        <v>19</v>
      </c>
      <c r="F2806" s="161" t="s">
        <v>4134</v>
      </c>
      <c r="H2806" s="162">
        <v>66.150000000000006</v>
      </c>
      <c r="I2806" s="163"/>
      <c r="L2806" s="159"/>
      <c r="M2806" s="164"/>
      <c r="T2806" s="165"/>
      <c r="AT2806" s="160" t="s">
        <v>330</v>
      </c>
      <c r="AU2806" s="160" t="s">
        <v>79</v>
      </c>
      <c r="AV2806" s="13" t="s">
        <v>79</v>
      </c>
      <c r="AW2806" s="13" t="s">
        <v>31</v>
      </c>
      <c r="AX2806" s="13" t="s">
        <v>69</v>
      </c>
      <c r="AY2806" s="160" t="s">
        <v>181</v>
      </c>
    </row>
    <row r="2807" spans="2:65" s="13" customFormat="1" ht="11.25" x14ac:dyDescent="0.2">
      <c r="B2807" s="159"/>
      <c r="D2807" s="138" t="s">
        <v>330</v>
      </c>
      <c r="E2807" s="160" t="s">
        <v>19</v>
      </c>
      <c r="F2807" s="161" t="s">
        <v>4135</v>
      </c>
      <c r="H2807" s="162">
        <v>12.6</v>
      </c>
      <c r="I2807" s="163"/>
      <c r="L2807" s="159"/>
      <c r="M2807" s="164"/>
      <c r="T2807" s="165"/>
      <c r="AT2807" s="160" t="s">
        <v>330</v>
      </c>
      <c r="AU2807" s="160" t="s">
        <v>79</v>
      </c>
      <c r="AV2807" s="13" t="s">
        <v>79</v>
      </c>
      <c r="AW2807" s="13" t="s">
        <v>31</v>
      </c>
      <c r="AX2807" s="13" t="s">
        <v>69</v>
      </c>
      <c r="AY2807" s="160" t="s">
        <v>181</v>
      </c>
    </row>
    <row r="2808" spans="2:65" s="13" customFormat="1" ht="11.25" x14ac:dyDescent="0.2">
      <c r="B2808" s="159"/>
      <c r="D2808" s="138" t="s">
        <v>330</v>
      </c>
      <c r="E2808" s="160" t="s">
        <v>19</v>
      </c>
      <c r="F2808" s="161" t="s">
        <v>4136</v>
      </c>
      <c r="H2808" s="162">
        <v>11.34</v>
      </c>
      <c r="I2808" s="163"/>
      <c r="L2808" s="159"/>
      <c r="M2808" s="164"/>
      <c r="T2808" s="165"/>
      <c r="AT2808" s="160" t="s">
        <v>330</v>
      </c>
      <c r="AU2808" s="160" t="s">
        <v>79</v>
      </c>
      <c r="AV2808" s="13" t="s">
        <v>79</v>
      </c>
      <c r="AW2808" s="13" t="s">
        <v>31</v>
      </c>
      <c r="AX2808" s="13" t="s">
        <v>69</v>
      </c>
      <c r="AY2808" s="160" t="s">
        <v>181</v>
      </c>
    </row>
    <row r="2809" spans="2:65" s="13" customFormat="1" ht="11.25" x14ac:dyDescent="0.2">
      <c r="B2809" s="159"/>
      <c r="D2809" s="138" t="s">
        <v>330</v>
      </c>
      <c r="E2809" s="160" t="s">
        <v>19</v>
      </c>
      <c r="F2809" s="161" t="s">
        <v>4137</v>
      </c>
      <c r="H2809" s="162">
        <v>5.67</v>
      </c>
      <c r="I2809" s="163"/>
      <c r="L2809" s="159"/>
      <c r="M2809" s="164"/>
      <c r="T2809" s="165"/>
      <c r="AT2809" s="160" t="s">
        <v>330</v>
      </c>
      <c r="AU2809" s="160" t="s">
        <v>79</v>
      </c>
      <c r="AV2809" s="13" t="s">
        <v>79</v>
      </c>
      <c r="AW2809" s="13" t="s">
        <v>31</v>
      </c>
      <c r="AX2809" s="13" t="s">
        <v>69</v>
      </c>
      <c r="AY2809" s="160" t="s">
        <v>181</v>
      </c>
    </row>
    <row r="2810" spans="2:65" s="13" customFormat="1" ht="11.25" x14ac:dyDescent="0.2">
      <c r="B2810" s="159"/>
      <c r="D2810" s="138" t="s">
        <v>330</v>
      </c>
      <c r="E2810" s="160" t="s">
        <v>19</v>
      </c>
      <c r="F2810" s="161" t="s">
        <v>4138</v>
      </c>
      <c r="H2810" s="162">
        <v>5.04</v>
      </c>
      <c r="I2810" s="163"/>
      <c r="L2810" s="159"/>
      <c r="M2810" s="164"/>
      <c r="T2810" s="165"/>
      <c r="AT2810" s="160" t="s">
        <v>330</v>
      </c>
      <c r="AU2810" s="160" t="s">
        <v>79</v>
      </c>
      <c r="AV2810" s="13" t="s">
        <v>79</v>
      </c>
      <c r="AW2810" s="13" t="s">
        <v>31</v>
      </c>
      <c r="AX2810" s="13" t="s">
        <v>69</v>
      </c>
      <c r="AY2810" s="160" t="s">
        <v>181</v>
      </c>
    </row>
    <row r="2811" spans="2:65" s="13" customFormat="1" ht="11.25" x14ac:dyDescent="0.2">
      <c r="B2811" s="159"/>
      <c r="D2811" s="138" t="s">
        <v>330</v>
      </c>
      <c r="E2811" s="160" t="s">
        <v>19</v>
      </c>
      <c r="F2811" s="161" t="s">
        <v>4139</v>
      </c>
      <c r="H2811" s="162">
        <v>5.04</v>
      </c>
      <c r="I2811" s="163"/>
      <c r="L2811" s="159"/>
      <c r="M2811" s="164"/>
      <c r="T2811" s="165"/>
      <c r="AT2811" s="160" t="s">
        <v>330</v>
      </c>
      <c r="AU2811" s="160" t="s">
        <v>79</v>
      </c>
      <c r="AV2811" s="13" t="s">
        <v>79</v>
      </c>
      <c r="AW2811" s="13" t="s">
        <v>31</v>
      </c>
      <c r="AX2811" s="13" t="s">
        <v>69</v>
      </c>
      <c r="AY2811" s="160" t="s">
        <v>181</v>
      </c>
    </row>
    <row r="2812" spans="2:65" s="14" customFormat="1" ht="11.25" x14ac:dyDescent="0.2">
      <c r="B2812" s="166"/>
      <c r="D2812" s="138" t="s">
        <v>330</v>
      </c>
      <c r="E2812" s="167" t="s">
        <v>19</v>
      </c>
      <c r="F2812" s="168" t="s">
        <v>333</v>
      </c>
      <c r="H2812" s="169">
        <v>105.84</v>
      </c>
      <c r="I2812" s="170"/>
      <c r="L2812" s="166"/>
      <c r="M2812" s="171"/>
      <c r="T2812" s="172"/>
      <c r="AT2812" s="167" t="s">
        <v>330</v>
      </c>
      <c r="AU2812" s="167" t="s">
        <v>79</v>
      </c>
      <c r="AV2812" s="14" t="s">
        <v>187</v>
      </c>
      <c r="AW2812" s="14" t="s">
        <v>31</v>
      </c>
      <c r="AX2812" s="14" t="s">
        <v>77</v>
      </c>
      <c r="AY2812" s="167" t="s">
        <v>181</v>
      </c>
    </row>
    <row r="2813" spans="2:65" s="1" customFormat="1" ht="16.5" customHeight="1" x14ac:dyDescent="0.2">
      <c r="B2813" s="32"/>
      <c r="C2813" s="125" t="s">
        <v>4140</v>
      </c>
      <c r="D2813" s="125" t="s">
        <v>182</v>
      </c>
      <c r="E2813" s="126" t="s">
        <v>4141</v>
      </c>
      <c r="F2813" s="127" t="s">
        <v>4142</v>
      </c>
      <c r="G2813" s="128" t="s">
        <v>2805</v>
      </c>
      <c r="H2813" s="186"/>
      <c r="I2813" s="130"/>
      <c r="J2813" s="131">
        <f>ROUND(I2813*H2813,2)</f>
        <v>0</v>
      </c>
      <c r="K2813" s="127" t="s">
        <v>327</v>
      </c>
      <c r="L2813" s="32"/>
      <c r="M2813" s="132" t="s">
        <v>19</v>
      </c>
      <c r="N2813" s="133" t="s">
        <v>40</v>
      </c>
      <c r="P2813" s="134">
        <f>O2813*H2813</f>
        <v>0</v>
      </c>
      <c r="Q2813" s="134">
        <v>0</v>
      </c>
      <c r="R2813" s="134">
        <f>Q2813*H2813</f>
        <v>0</v>
      </c>
      <c r="S2813" s="134">
        <v>0</v>
      </c>
      <c r="T2813" s="135">
        <f>S2813*H2813</f>
        <v>0</v>
      </c>
      <c r="AR2813" s="136" t="s">
        <v>187</v>
      </c>
      <c r="AT2813" s="136" t="s">
        <v>182</v>
      </c>
      <c r="AU2813" s="136" t="s">
        <v>79</v>
      </c>
      <c r="AY2813" s="17" t="s">
        <v>181</v>
      </c>
      <c r="BE2813" s="137">
        <f>IF(N2813="základní",J2813,0)</f>
        <v>0</v>
      </c>
      <c r="BF2813" s="137">
        <f>IF(N2813="snížená",J2813,0)</f>
        <v>0</v>
      </c>
      <c r="BG2813" s="137">
        <f>IF(N2813="zákl. přenesená",J2813,0)</f>
        <v>0</v>
      </c>
      <c r="BH2813" s="137">
        <f>IF(N2813="sníž. přenesená",J2813,0)</f>
        <v>0</v>
      </c>
      <c r="BI2813" s="137">
        <f>IF(N2813="nulová",J2813,0)</f>
        <v>0</v>
      </c>
      <c r="BJ2813" s="17" t="s">
        <v>77</v>
      </c>
      <c r="BK2813" s="137">
        <f>ROUND(I2813*H2813,2)</f>
        <v>0</v>
      </c>
      <c r="BL2813" s="17" t="s">
        <v>187</v>
      </c>
      <c r="BM2813" s="136" t="s">
        <v>4143</v>
      </c>
    </row>
    <row r="2814" spans="2:65" s="1" customFormat="1" ht="11.25" x14ac:dyDescent="0.2">
      <c r="B2814" s="32"/>
      <c r="D2814" s="151" t="s">
        <v>328</v>
      </c>
      <c r="F2814" s="152" t="s">
        <v>4144</v>
      </c>
      <c r="I2814" s="140"/>
      <c r="L2814" s="32"/>
      <c r="M2814" s="141"/>
      <c r="T2814" s="53"/>
      <c r="AT2814" s="17" t="s">
        <v>328</v>
      </c>
      <c r="AU2814" s="17" t="s">
        <v>79</v>
      </c>
    </row>
    <row r="2815" spans="2:65" s="1" customFormat="1" ht="29.25" x14ac:dyDescent="0.2">
      <c r="B2815" s="32"/>
      <c r="D2815" s="138" t="s">
        <v>214</v>
      </c>
      <c r="F2815" s="139" t="s">
        <v>4145</v>
      </c>
      <c r="I2815" s="140"/>
      <c r="L2815" s="32"/>
      <c r="M2815" s="141"/>
      <c r="T2815" s="53"/>
      <c r="AT2815" s="17" t="s">
        <v>214</v>
      </c>
      <c r="AU2815" s="17" t="s">
        <v>79</v>
      </c>
    </row>
    <row r="2816" spans="2:65" s="1" customFormat="1" ht="16.5" customHeight="1" x14ac:dyDescent="0.2">
      <c r="B2816" s="32"/>
      <c r="C2816" s="125" t="s">
        <v>2996</v>
      </c>
      <c r="D2816" s="125" t="s">
        <v>182</v>
      </c>
      <c r="E2816" s="126" t="s">
        <v>4057</v>
      </c>
      <c r="F2816" s="127" t="s">
        <v>4058</v>
      </c>
      <c r="G2816" s="128" t="s">
        <v>1053</v>
      </c>
      <c r="H2816" s="129">
        <v>20</v>
      </c>
      <c r="I2816" s="130"/>
      <c r="J2816" s="131">
        <f>ROUND(I2816*H2816,2)</f>
        <v>0</v>
      </c>
      <c r="K2816" s="127" t="s">
        <v>327</v>
      </c>
      <c r="L2816" s="32"/>
      <c r="M2816" s="132" t="s">
        <v>19</v>
      </c>
      <c r="N2816" s="133" t="s">
        <v>40</v>
      </c>
      <c r="P2816" s="134">
        <f>O2816*H2816</f>
        <v>0</v>
      </c>
      <c r="Q2816" s="134">
        <v>0</v>
      </c>
      <c r="R2816" s="134">
        <f>Q2816*H2816</f>
        <v>0</v>
      </c>
      <c r="S2816" s="134">
        <v>0</v>
      </c>
      <c r="T2816" s="135">
        <f>S2816*H2816</f>
        <v>0</v>
      </c>
      <c r="AR2816" s="136" t="s">
        <v>187</v>
      </c>
      <c r="AT2816" s="136" t="s">
        <v>182</v>
      </c>
      <c r="AU2816" s="136" t="s">
        <v>79</v>
      </c>
      <c r="AY2816" s="17" t="s">
        <v>181</v>
      </c>
      <c r="BE2816" s="137">
        <f>IF(N2816="základní",J2816,0)</f>
        <v>0</v>
      </c>
      <c r="BF2816" s="137">
        <f>IF(N2816="snížená",J2816,0)</f>
        <v>0</v>
      </c>
      <c r="BG2816" s="137">
        <f>IF(N2816="zákl. přenesená",J2816,0)</f>
        <v>0</v>
      </c>
      <c r="BH2816" s="137">
        <f>IF(N2816="sníž. přenesená",J2816,0)</f>
        <v>0</v>
      </c>
      <c r="BI2816" s="137">
        <f>IF(N2816="nulová",J2816,0)</f>
        <v>0</v>
      </c>
      <c r="BJ2816" s="17" t="s">
        <v>77</v>
      </c>
      <c r="BK2816" s="137">
        <f>ROUND(I2816*H2816,2)</f>
        <v>0</v>
      </c>
      <c r="BL2816" s="17" t="s">
        <v>187</v>
      </c>
      <c r="BM2816" s="136" t="s">
        <v>4146</v>
      </c>
    </row>
    <row r="2817" spans="2:65" s="1" customFormat="1" ht="11.25" x14ac:dyDescent="0.2">
      <c r="B2817" s="32"/>
      <c r="D2817" s="151" t="s">
        <v>328</v>
      </c>
      <c r="F2817" s="152" t="s">
        <v>4060</v>
      </c>
      <c r="I2817" s="140"/>
      <c r="L2817" s="32"/>
      <c r="M2817" s="141"/>
      <c r="T2817" s="53"/>
      <c r="AT2817" s="17" t="s">
        <v>328</v>
      </c>
      <c r="AU2817" s="17" t="s">
        <v>79</v>
      </c>
    </row>
    <row r="2818" spans="2:65" s="1" customFormat="1" ht="19.5" x14ac:dyDescent="0.2">
      <c r="B2818" s="32"/>
      <c r="D2818" s="138" t="s">
        <v>214</v>
      </c>
      <c r="F2818" s="139" t="s">
        <v>3247</v>
      </c>
      <c r="I2818" s="140"/>
      <c r="L2818" s="32"/>
      <c r="M2818" s="141"/>
      <c r="T2818" s="53"/>
      <c r="AT2818" s="17" t="s">
        <v>214</v>
      </c>
      <c r="AU2818" s="17" t="s">
        <v>79</v>
      </c>
    </row>
    <row r="2819" spans="2:65" s="13" customFormat="1" ht="11.25" x14ac:dyDescent="0.2">
      <c r="B2819" s="159"/>
      <c r="D2819" s="138" t="s">
        <v>330</v>
      </c>
      <c r="E2819" s="160" t="s">
        <v>19</v>
      </c>
      <c r="F2819" s="161" t="s">
        <v>4147</v>
      </c>
      <c r="H2819" s="162">
        <v>20</v>
      </c>
      <c r="I2819" s="163"/>
      <c r="L2819" s="159"/>
      <c r="M2819" s="164"/>
      <c r="T2819" s="165"/>
      <c r="AT2819" s="160" t="s">
        <v>330</v>
      </c>
      <c r="AU2819" s="160" t="s">
        <v>79</v>
      </c>
      <c r="AV2819" s="13" t="s">
        <v>79</v>
      </c>
      <c r="AW2819" s="13" t="s">
        <v>31</v>
      </c>
      <c r="AX2819" s="13" t="s">
        <v>69</v>
      </c>
      <c r="AY2819" s="160" t="s">
        <v>181</v>
      </c>
    </row>
    <row r="2820" spans="2:65" s="14" customFormat="1" ht="11.25" x14ac:dyDescent="0.2">
      <c r="B2820" s="166"/>
      <c r="D2820" s="138" t="s">
        <v>330</v>
      </c>
      <c r="E2820" s="167" t="s">
        <v>19</v>
      </c>
      <c r="F2820" s="168" t="s">
        <v>333</v>
      </c>
      <c r="H2820" s="169">
        <v>20</v>
      </c>
      <c r="I2820" s="170"/>
      <c r="L2820" s="166"/>
      <c r="M2820" s="171"/>
      <c r="T2820" s="172"/>
      <c r="AT2820" s="167" t="s">
        <v>330</v>
      </c>
      <c r="AU2820" s="167" t="s">
        <v>79</v>
      </c>
      <c r="AV2820" s="14" t="s">
        <v>187</v>
      </c>
      <c r="AW2820" s="14" t="s">
        <v>31</v>
      </c>
      <c r="AX2820" s="14" t="s">
        <v>77</v>
      </c>
      <c r="AY2820" s="167" t="s">
        <v>181</v>
      </c>
    </row>
    <row r="2821" spans="2:65" s="10" customFormat="1" ht="22.9" customHeight="1" x14ac:dyDescent="0.2">
      <c r="B2821" s="115"/>
      <c r="D2821" s="116" t="s">
        <v>68</v>
      </c>
      <c r="E2821" s="149" t="s">
        <v>4148</v>
      </c>
      <c r="F2821" s="149" t="s">
        <v>4149</v>
      </c>
      <c r="I2821" s="118"/>
      <c r="J2821" s="150">
        <f>BK2821</f>
        <v>0</v>
      </c>
      <c r="L2821" s="115"/>
      <c r="M2821" s="120"/>
      <c r="P2821" s="121">
        <f>P2822+P2850+P2878+P2906+P2934+P2962+P2990+P3012+P3032+P3061+P3091</f>
        <v>0</v>
      </c>
      <c r="R2821" s="121">
        <f>R2822+R2850+R2878+R2906+R2934+R2962+R2990+R3012+R3032+R3061+R3091</f>
        <v>0</v>
      </c>
      <c r="T2821" s="122">
        <f>T2822+T2850+T2878+T2906+T2934+T2962+T2990+T3012+T3032+T3061+T3091</f>
        <v>0</v>
      </c>
      <c r="AR2821" s="116" t="s">
        <v>77</v>
      </c>
      <c r="AT2821" s="123" t="s">
        <v>68</v>
      </c>
      <c r="AU2821" s="123" t="s">
        <v>77</v>
      </c>
      <c r="AY2821" s="116" t="s">
        <v>181</v>
      </c>
      <c r="BK2821" s="124">
        <f>BK2822+BK2850+BK2878+BK2906+BK2934+BK2962+BK2990+BK3012+BK3032+BK3061+BK3091</f>
        <v>0</v>
      </c>
    </row>
    <row r="2822" spans="2:65" s="10" customFormat="1" ht="20.85" customHeight="1" x14ac:dyDescent="0.2">
      <c r="B2822" s="115"/>
      <c r="D2822" s="116" t="s">
        <v>68</v>
      </c>
      <c r="E2822" s="149" t="s">
        <v>4150</v>
      </c>
      <c r="F2822" s="149" t="s">
        <v>4151</v>
      </c>
      <c r="I2822" s="118"/>
      <c r="J2822" s="150">
        <f>BK2822</f>
        <v>0</v>
      </c>
      <c r="L2822" s="115"/>
      <c r="M2822" s="120"/>
      <c r="P2822" s="121">
        <f>SUM(P2823:P2849)</f>
        <v>0</v>
      </c>
      <c r="R2822" s="121">
        <f>SUM(R2823:R2849)</f>
        <v>0</v>
      </c>
      <c r="T2822" s="122">
        <f>SUM(T2823:T2849)</f>
        <v>0</v>
      </c>
      <c r="AR2822" s="116" t="s">
        <v>77</v>
      </c>
      <c r="AT2822" s="123" t="s">
        <v>68</v>
      </c>
      <c r="AU2822" s="123" t="s">
        <v>79</v>
      </c>
      <c r="AY2822" s="116" t="s">
        <v>181</v>
      </c>
      <c r="BK2822" s="124">
        <f>SUM(BK2823:BK2849)</f>
        <v>0</v>
      </c>
    </row>
    <row r="2823" spans="2:65" s="1" customFormat="1" ht="16.5" customHeight="1" x14ac:dyDescent="0.2">
      <c r="B2823" s="32"/>
      <c r="C2823" s="125" t="s">
        <v>4152</v>
      </c>
      <c r="D2823" s="125" t="s">
        <v>182</v>
      </c>
      <c r="E2823" s="126" t="s">
        <v>4153</v>
      </c>
      <c r="F2823" s="127" t="s">
        <v>4154</v>
      </c>
      <c r="G2823" s="128" t="s">
        <v>519</v>
      </c>
      <c r="H2823" s="129">
        <v>1</v>
      </c>
      <c r="I2823" s="130"/>
      <c r="J2823" s="131">
        <f>ROUND(I2823*H2823,2)</f>
        <v>0</v>
      </c>
      <c r="K2823" s="127" t="s">
        <v>186</v>
      </c>
      <c r="L2823" s="32"/>
      <c r="M2823" s="132" t="s">
        <v>19</v>
      </c>
      <c r="N2823" s="133" t="s">
        <v>40</v>
      </c>
      <c r="P2823" s="134">
        <f>O2823*H2823</f>
        <v>0</v>
      </c>
      <c r="Q2823" s="134">
        <v>0</v>
      </c>
      <c r="R2823" s="134">
        <f>Q2823*H2823</f>
        <v>0</v>
      </c>
      <c r="S2823" s="134">
        <v>0</v>
      </c>
      <c r="T2823" s="135">
        <f>S2823*H2823</f>
        <v>0</v>
      </c>
      <c r="AR2823" s="136" t="s">
        <v>187</v>
      </c>
      <c r="AT2823" s="136" t="s">
        <v>182</v>
      </c>
      <c r="AU2823" s="136" t="s">
        <v>190</v>
      </c>
      <c r="AY2823" s="17" t="s">
        <v>181</v>
      </c>
      <c r="BE2823" s="137">
        <f>IF(N2823="základní",J2823,0)</f>
        <v>0</v>
      </c>
      <c r="BF2823" s="137">
        <f>IF(N2823="snížená",J2823,0)</f>
        <v>0</v>
      </c>
      <c r="BG2823" s="137">
        <f>IF(N2823="zákl. přenesená",J2823,0)</f>
        <v>0</v>
      </c>
      <c r="BH2823" s="137">
        <f>IF(N2823="sníž. přenesená",J2823,0)</f>
        <v>0</v>
      </c>
      <c r="BI2823" s="137">
        <f>IF(N2823="nulová",J2823,0)</f>
        <v>0</v>
      </c>
      <c r="BJ2823" s="17" t="s">
        <v>77</v>
      </c>
      <c r="BK2823" s="137">
        <f>ROUND(I2823*H2823,2)</f>
        <v>0</v>
      </c>
      <c r="BL2823" s="17" t="s">
        <v>187</v>
      </c>
      <c r="BM2823" s="136" t="s">
        <v>4155</v>
      </c>
    </row>
    <row r="2824" spans="2:65" s="1" customFormat="1" ht="19.5" x14ac:dyDescent="0.2">
      <c r="B2824" s="32"/>
      <c r="D2824" s="138" t="s">
        <v>214</v>
      </c>
      <c r="F2824" s="139" t="s">
        <v>4156</v>
      </c>
      <c r="I2824" s="140"/>
      <c r="L2824" s="32"/>
      <c r="M2824" s="141"/>
      <c r="T2824" s="53"/>
      <c r="AT2824" s="17" t="s">
        <v>214</v>
      </c>
      <c r="AU2824" s="17" t="s">
        <v>190</v>
      </c>
    </row>
    <row r="2825" spans="2:65" s="12" customFormat="1" ht="22.5" x14ac:dyDescent="0.2">
      <c r="B2825" s="153"/>
      <c r="D2825" s="138" t="s">
        <v>330</v>
      </c>
      <c r="E2825" s="154" t="s">
        <v>19</v>
      </c>
      <c r="F2825" s="155" t="s">
        <v>4157</v>
      </c>
      <c r="H2825" s="154" t="s">
        <v>19</v>
      </c>
      <c r="I2825" s="156"/>
      <c r="L2825" s="153"/>
      <c r="M2825" s="157"/>
      <c r="T2825" s="158"/>
      <c r="AT2825" s="154" t="s">
        <v>330</v>
      </c>
      <c r="AU2825" s="154" t="s">
        <v>190</v>
      </c>
      <c r="AV2825" s="12" t="s">
        <v>77</v>
      </c>
      <c r="AW2825" s="12" t="s">
        <v>31</v>
      </c>
      <c r="AX2825" s="12" t="s">
        <v>69</v>
      </c>
      <c r="AY2825" s="154" t="s">
        <v>181</v>
      </c>
    </row>
    <row r="2826" spans="2:65" s="13" customFormat="1" ht="11.25" x14ac:dyDescent="0.2">
      <c r="B2826" s="159"/>
      <c r="D2826" s="138" t="s">
        <v>330</v>
      </c>
      <c r="E2826" s="160" t="s">
        <v>19</v>
      </c>
      <c r="F2826" s="161" t="s">
        <v>4158</v>
      </c>
      <c r="H2826" s="162">
        <v>1</v>
      </c>
      <c r="I2826" s="163"/>
      <c r="L2826" s="159"/>
      <c r="M2826" s="164"/>
      <c r="T2826" s="165"/>
      <c r="AT2826" s="160" t="s">
        <v>330</v>
      </c>
      <c r="AU2826" s="160" t="s">
        <v>190</v>
      </c>
      <c r="AV2826" s="13" t="s">
        <v>79</v>
      </c>
      <c r="AW2826" s="13" t="s">
        <v>31</v>
      </c>
      <c r="AX2826" s="13" t="s">
        <v>69</v>
      </c>
      <c r="AY2826" s="160" t="s">
        <v>181</v>
      </c>
    </row>
    <row r="2827" spans="2:65" s="14" customFormat="1" ht="11.25" x14ac:dyDescent="0.2">
      <c r="B2827" s="166"/>
      <c r="D2827" s="138" t="s">
        <v>330</v>
      </c>
      <c r="E2827" s="167" t="s">
        <v>19</v>
      </c>
      <c r="F2827" s="168" t="s">
        <v>333</v>
      </c>
      <c r="H2827" s="169">
        <v>1</v>
      </c>
      <c r="I2827" s="170"/>
      <c r="L2827" s="166"/>
      <c r="M2827" s="171"/>
      <c r="T2827" s="172"/>
      <c r="AT2827" s="167" t="s">
        <v>330</v>
      </c>
      <c r="AU2827" s="167" t="s">
        <v>190</v>
      </c>
      <c r="AV2827" s="14" t="s">
        <v>187</v>
      </c>
      <c r="AW2827" s="14" t="s">
        <v>31</v>
      </c>
      <c r="AX2827" s="14" t="s">
        <v>77</v>
      </c>
      <c r="AY2827" s="167" t="s">
        <v>181</v>
      </c>
    </row>
    <row r="2828" spans="2:65" s="1" customFormat="1" ht="16.5" customHeight="1" x14ac:dyDescent="0.2">
      <c r="B2828" s="32"/>
      <c r="C2828" s="125" t="s">
        <v>3000</v>
      </c>
      <c r="D2828" s="125" t="s">
        <v>182</v>
      </c>
      <c r="E2828" s="126" t="s">
        <v>4159</v>
      </c>
      <c r="F2828" s="127" t="s">
        <v>4160</v>
      </c>
      <c r="G2828" s="128" t="s">
        <v>519</v>
      </c>
      <c r="H2828" s="129">
        <v>1</v>
      </c>
      <c r="I2828" s="130"/>
      <c r="J2828" s="131">
        <f>ROUND(I2828*H2828,2)</f>
        <v>0</v>
      </c>
      <c r="K2828" s="127" t="s">
        <v>186</v>
      </c>
      <c r="L2828" s="32"/>
      <c r="M2828" s="132" t="s">
        <v>19</v>
      </c>
      <c r="N2828" s="133" t="s">
        <v>40</v>
      </c>
      <c r="P2828" s="134">
        <f>O2828*H2828</f>
        <v>0</v>
      </c>
      <c r="Q2828" s="134">
        <v>0</v>
      </c>
      <c r="R2828" s="134">
        <f>Q2828*H2828</f>
        <v>0</v>
      </c>
      <c r="S2828" s="134">
        <v>0</v>
      </c>
      <c r="T2828" s="135">
        <f>S2828*H2828</f>
        <v>0</v>
      </c>
      <c r="AR2828" s="136" t="s">
        <v>187</v>
      </c>
      <c r="AT2828" s="136" t="s">
        <v>182</v>
      </c>
      <c r="AU2828" s="136" t="s">
        <v>190</v>
      </c>
      <c r="AY2828" s="17" t="s">
        <v>181</v>
      </c>
      <c r="BE2828" s="137">
        <f>IF(N2828="základní",J2828,0)</f>
        <v>0</v>
      </c>
      <c r="BF2828" s="137">
        <f>IF(N2828="snížená",J2828,0)</f>
        <v>0</v>
      </c>
      <c r="BG2828" s="137">
        <f>IF(N2828="zákl. přenesená",J2828,0)</f>
        <v>0</v>
      </c>
      <c r="BH2828" s="137">
        <f>IF(N2828="sníž. přenesená",J2828,0)</f>
        <v>0</v>
      </c>
      <c r="BI2828" s="137">
        <f>IF(N2828="nulová",J2828,0)</f>
        <v>0</v>
      </c>
      <c r="BJ2828" s="17" t="s">
        <v>77</v>
      </c>
      <c r="BK2828" s="137">
        <f>ROUND(I2828*H2828,2)</f>
        <v>0</v>
      </c>
      <c r="BL2828" s="17" t="s">
        <v>187</v>
      </c>
      <c r="BM2828" s="136" t="s">
        <v>4161</v>
      </c>
    </row>
    <row r="2829" spans="2:65" s="12" customFormat="1" ht="11.25" x14ac:dyDescent="0.2">
      <c r="B2829" s="153"/>
      <c r="D2829" s="138" t="s">
        <v>330</v>
      </c>
      <c r="E2829" s="154" t="s">
        <v>19</v>
      </c>
      <c r="F2829" s="155" t="s">
        <v>4162</v>
      </c>
      <c r="H2829" s="154" t="s">
        <v>19</v>
      </c>
      <c r="I2829" s="156"/>
      <c r="L2829" s="153"/>
      <c r="M2829" s="157"/>
      <c r="T2829" s="158"/>
      <c r="AT2829" s="154" t="s">
        <v>330</v>
      </c>
      <c r="AU2829" s="154" t="s">
        <v>190</v>
      </c>
      <c r="AV2829" s="12" t="s">
        <v>77</v>
      </c>
      <c r="AW2829" s="12" t="s">
        <v>31</v>
      </c>
      <c r="AX2829" s="12" t="s">
        <v>69</v>
      </c>
      <c r="AY2829" s="154" t="s">
        <v>181</v>
      </c>
    </row>
    <row r="2830" spans="2:65" s="13" customFormat="1" ht="11.25" x14ac:dyDescent="0.2">
      <c r="B2830" s="159"/>
      <c r="D2830" s="138" t="s">
        <v>330</v>
      </c>
      <c r="E2830" s="160" t="s">
        <v>19</v>
      </c>
      <c r="F2830" s="161" t="s">
        <v>4163</v>
      </c>
      <c r="H2830" s="162">
        <v>1</v>
      </c>
      <c r="I2830" s="163"/>
      <c r="L2830" s="159"/>
      <c r="M2830" s="164"/>
      <c r="T2830" s="165"/>
      <c r="AT2830" s="160" t="s">
        <v>330</v>
      </c>
      <c r="AU2830" s="160" t="s">
        <v>190</v>
      </c>
      <c r="AV2830" s="13" t="s">
        <v>79</v>
      </c>
      <c r="AW2830" s="13" t="s">
        <v>31</v>
      </c>
      <c r="AX2830" s="13" t="s">
        <v>69</v>
      </c>
      <c r="AY2830" s="160" t="s">
        <v>181</v>
      </c>
    </row>
    <row r="2831" spans="2:65" s="14" customFormat="1" ht="11.25" x14ac:dyDescent="0.2">
      <c r="B2831" s="166"/>
      <c r="D2831" s="138" t="s">
        <v>330</v>
      </c>
      <c r="E2831" s="167" t="s">
        <v>19</v>
      </c>
      <c r="F2831" s="168" t="s">
        <v>333</v>
      </c>
      <c r="H2831" s="169">
        <v>1</v>
      </c>
      <c r="I2831" s="170"/>
      <c r="L2831" s="166"/>
      <c r="M2831" s="171"/>
      <c r="T2831" s="172"/>
      <c r="AT2831" s="167" t="s">
        <v>330</v>
      </c>
      <c r="AU2831" s="167" t="s">
        <v>190</v>
      </c>
      <c r="AV2831" s="14" t="s">
        <v>187</v>
      </c>
      <c r="AW2831" s="14" t="s">
        <v>31</v>
      </c>
      <c r="AX2831" s="14" t="s">
        <v>77</v>
      </c>
      <c r="AY2831" s="167" t="s">
        <v>181</v>
      </c>
    </row>
    <row r="2832" spans="2:65" s="1" customFormat="1" ht="16.5" customHeight="1" x14ac:dyDescent="0.2">
      <c r="B2832" s="32"/>
      <c r="C2832" s="125" t="s">
        <v>4164</v>
      </c>
      <c r="D2832" s="125" t="s">
        <v>182</v>
      </c>
      <c r="E2832" s="126" t="s">
        <v>4165</v>
      </c>
      <c r="F2832" s="127" t="s">
        <v>4166</v>
      </c>
      <c r="G2832" s="128" t="s">
        <v>519</v>
      </c>
      <c r="H2832" s="129">
        <v>1</v>
      </c>
      <c r="I2832" s="130"/>
      <c r="J2832" s="131">
        <f>ROUND(I2832*H2832,2)</f>
        <v>0</v>
      </c>
      <c r="K2832" s="127" t="s">
        <v>186</v>
      </c>
      <c r="L2832" s="32"/>
      <c r="M2832" s="132" t="s">
        <v>19</v>
      </c>
      <c r="N2832" s="133" t="s">
        <v>40</v>
      </c>
      <c r="P2832" s="134">
        <f>O2832*H2832</f>
        <v>0</v>
      </c>
      <c r="Q2832" s="134">
        <v>0</v>
      </c>
      <c r="R2832" s="134">
        <f>Q2832*H2832</f>
        <v>0</v>
      </c>
      <c r="S2832" s="134">
        <v>0</v>
      </c>
      <c r="T2832" s="135">
        <f>S2832*H2832</f>
        <v>0</v>
      </c>
      <c r="AR2832" s="136" t="s">
        <v>187</v>
      </c>
      <c r="AT2832" s="136" t="s">
        <v>182</v>
      </c>
      <c r="AU2832" s="136" t="s">
        <v>190</v>
      </c>
      <c r="AY2832" s="17" t="s">
        <v>181</v>
      </c>
      <c r="BE2832" s="137">
        <f>IF(N2832="základní",J2832,0)</f>
        <v>0</v>
      </c>
      <c r="BF2832" s="137">
        <f>IF(N2832="snížená",J2832,0)</f>
        <v>0</v>
      </c>
      <c r="BG2832" s="137">
        <f>IF(N2832="zákl. přenesená",J2832,0)</f>
        <v>0</v>
      </c>
      <c r="BH2832" s="137">
        <f>IF(N2832="sníž. přenesená",J2832,0)</f>
        <v>0</v>
      </c>
      <c r="BI2832" s="137">
        <f>IF(N2832="nulová",J2832,0)</f>
        <v>0</v>
      </c>
      <c r="BJ2832" s="17" t="s">
        <v>77</v>
      </c>
      <c r="BK2832" s="137">
        <f>ROUND(I2832*H2832,2)</f>
        <v>0</v>
      </c>
      <c r="BL2832" s="17" t="s">
        <v>187</v>
      </c>
      <c r="BM2832" s="136" t="s">
        <v>4167</v>
      </c>
    </row>
    <row r="2833" spans="2:65" s="12" customFormat="1" ht="11.25" x14ac:dyDescent="0.2">
      <c r="B2833" s="153"/>
      <c r="D2833" s="138" t="s">
        <v>330</v>
      </c>
      <c r="E2833" s="154" t="s">
        <v>19</v>
      </c>
      <c r="F2833" s="155" t="s">
        <v>4168</v>
      </c>
      <c r="H2833" s="154" t="s">
        <v>19</v>
      </c>
      <c r="I2833" s="156"/>
      <c r="L2833" s="153"/>
      <c r="M2833" s="157"/>
      <c r="T2833" s="158"/>
      <c r="AT2833" s="154" t="s">
        <v>330</v>
      </c>
      <c r="AU2833" s="154" t="s">
        <v>190</v>
      </c>
      <c r="AV2833" s="12" t="s">
        <v>77</v>
      </c>
      <c r="AW2833" s="12" t="s">
        <v>31</v>
      </c>
      <c r="AX2833" s="12" t="s">
        <v>69</v>
      </c>
      <c r="AY2833" s="154" t="s">
        <v>181</v>
      </c>
    </row>
    <row r="2834" spans="2:65" s="13" customFormat="1" ht="11.25" x14ac:dyDescent="0.2">
      <c r="B2834" s="159"/>
      <c r="D2834" s="138" t="s">
        <v>330</v>
      </c>
      <c r="E2834" s="160" t="s">
        <v>19</v>
      </c>
      <c r="F2834" s="161" t="s">
        <v>4169</v>
      </c>
      <c r="H2834" s="162">
        <v>1</v>
      </c>
      <c r="I2834" s="163"/>
      <c r="L2834" s="159"/>
      <c r="M2834" s="164"/>
      <c r="T2834" s="165"/>
      <c r="AT2834" s="160" t="s">
        <v>330</v>
      </c>
      <c r="AU2834" s="160" t="s">
        <v>190</v>
      </c>
      <c r="AV2834" s="13" t="s">
        <v>79</v>
      </c>
      <c r="AW2834" s="13" t="s">
        <v>31</v>
      </c>
      <c r="AX2834" s="13" t="s">
        <v>69</v>
      </c>
      <c r="AY2834" s="160" t="s">
        <v>181</v>
      </c>
    </row>
    <row r="2835" spans="2:65" s="14" customFormat="1" ht="11.25" x14ac:dyDescent="0.2">
      <c r="B2835" s="166"/>
      <c r="D2835" s="138" t="s">
        <v>330</v>
      </c>
      <c r="E2835" s="167" t="s">
        <v>19</v>
      </c>
      <c r="F2835" s="168" t="s">
        <v>333</v>
      </c>
      <c r="H2835" s="169">
        <v>1</v>
      </c>
      <c r="I2835" s="170"/>
      <c r="L2835" s="166"/>
      <c r="M2835" s="171"/>
      <c r="T2835" s="172"/>
      <c r="AT2835" s="167" t="s">
        <v>330</v>
      </c>
      <c r="AU2835" s="167" t="s">
        <v>190</v>
      </c>
      <c r="AV2835" s="14" t="s">
        <v>187</v>
      </c>
      <c r="AW2835" s="14" t="s">
        <v>31</v>
      </c>
      <c r="AX2835" s="14" t="s">
        <v>77</v>
      </c>
      <c r="AY2835" s="167" t="s">
        <v>181</v>
      </c>
    </row>
    <row r="2836" spans="2:65" s="1" customFormat="1" ht="21.75" customHeight="1" x14ac:dyDescent="0.2">
      <c r="B2836" s="32"/>
      <c r="C2836" s="125" t="s">
        <v>3006</v>
      </c>
      <c r="D2836" s="125" t="s">
        <v>182</v>
      </c>
      <c r="E2836" s="126" t="s">
        <v>4170</v>
      </c>
      <c r="F2836" s="127" t="s">
        <v>4171</v>
      </c>
      <c r="G2836" s="128" t="s">
        <v>519</v>
      </c>
      <c r="H2836" s="129">
        <v>1</v>
      </c>
      <c r="I2836" s="130"/>
      <c r="J2836" s="131">
        <f>ROUND(I2836*H2836,2)</f>
        <v>0</v>
      </c>
      <c r="K2836" s="127" t="s">
        <v>186</v>
      </c>
      <c r="L2836" s="32"/>
      <c r="M2836" s="132" t="s">
        <v>19</v>
      </c>
      <c r="N2836" s="133" t="s">
        <v>40</v>
      </c>
      <c r="P2836" s="134">
        <f>O2836*H2836</f>
        <v>0</v>
      </c>
      <c r="Q2836" s="134">
        <v>0</v>
      </c>
      <c r="R2836" s="134">
        <f>Q2836*H2836</f>
        <v>0</v>
      </c>
      <c r="S2836" s="134">
        <v>0</v>
      </c>
      <c r="T2836" s="135">
        <f>S2836*H2836</f>
        <v>0</v>
      </c>
      <c r="AR2836" s="136" t="s">
        <v>187</v>
      </c>
      <c r="AT2836" s="136" t="s">
        <v>182</v>
      </c>
      <c r="AU2836" s="136" t="s">
        <v>190</v>
      </c>
      <c r="AY2836" s="17" t="s">
        <v>181</v>
      </c>
      <c r="BE2836" s="137">
        <f>IF(N2836="základní",J2836,0)</f>
        <v>0</v>
      </c>
      <c r="BF2836" s="137">
        <f>IF(N2836="snížená",J2836,0)</f>
        <v>0</v>
      </c>
      <c r="BG2836" s="137">
        <f>IF(N2836="zákl. přenesená",J2836,0)</f>
        <v>0</v>
      </c>
      <c r="BH2836" s="137">
        <f>IF(N2836="sníž. přenesená",J2836,0)</f>
        <v>0</v>
      </c>
      <c r="BI2836" s="137">
        <f>IF(N2836="nulová",J2836,0)</f>
        <v>0</v>
      </c>
      <c r="BJ2836" s="17" t="s">
        <v>77</v>
      </c>
      <c r="BK2836" s="137">
        <f>ROUND(I2836*H2836,2)</f>
        <v>0</v>
      </c>
      <c r="BL2836" s="17" t="s">
        <v>187</v>
      </c>
      <c r="BM2836" s="136" t="s">
        <v>4172</v>
      </c>
    </row>
    <row r="2837" spans="2:65" s="12" customFormat="1" ht="11.25" x14ac:dyDescent="0.2">
      <c r="B2837" s="153"/>
      <c r="D2837" s="138" t="s">
        <v>330</v>
      </c>
      <c r="E2837" s="154" t="s">
        <v>19</v>
      </c>
      <c r="F2837" s="155" t="s">
        <v>4173</v>
      </c>
      <c r="H2837" s="154" t="s">
        <v>19</v>
      </c>
      <c r="I2837" s="156"/>
      <c r="L2837" s="153"/>
      <c r="M2837" s="157"/>
      <c r="T2837" s="158"/>
      <c r="AT2837" s="154" t="s">
        <v>330</v>
      </c>
      <c r="AU2837" s="154" t="s">
        <v>190</v>
      </c>
      <c r="AV2837" s="12" t="s">
        <v>77</v>
      </c>
      <c r="AW2837" s="12" t="s">
        <v>31</v>
      </c>
      <c r="AX2837" s="12" t="s">
        <v>69</v>
      </c>
      <c r="AY2837" s="154" t="s">
        <v>181</v>
      </c>
    </row>
    <row r="2838" spans="2:65" s="13" customFormat="1" ht="11.25" x14ac:dyDescent="0.2">
      <c r="B2838" s="159"/>
      <c r="D2838" s="138" t="s">
        <v>330</v>
      </c>
      <c r="E2838" s="160" t="s">
        <v>19</v>
      </c>
      <c r="F2838" s="161" t="s">
        <v>4174</v>
      </c>
      <c r="H2838" s="162">
        <v>1</v>
      </c>
      <c r="I2838" s="163"/>
      <c r="L2838" s="159"/>
      <c r="M2838" s="164"/>
      <c r="T2838" s="165"/>
      <c r="AT2838" s="160" t="s">
        <v>330</v>
      </c>
      <c r="AU2838" s="160" t="s">
        <v>190</v>
      </c>
      <c r="AV2838" s="13" t="s">
        <v>79</v>
      </c>
      <c r="AW2838" s="13" t="s">
        <v>31</v>
      </c>
      <c r="AX2838" s="13" t="s">
        <v>69</v>
      </c>
      <c r="AY2838" s="160" t="s">
        <v>181</v>
      </c>
    </row>
    <row r="2839" spans="2:65" s="14" customFormat="1" ht="11.25" x14ac:dyDescent="0.2">
      <c r="B2839" s="166"/>
      <c r="D2839" s="138" t="s">
        <v>330</v>
      </c>
      <c r="E2839" s="167" t="s">
        <v>19</v>
      </c>
      <c r="F2839" s="168" t="s">
        <v>333</v>
      </c>
      <c r="H2839" s="169">
        <v>1</v>
      </c>
      <c r="I2839" s="170"/>
      <c r="L2839" s="166"/>
      <c r="M2839" s="171"/>
      <c r="T2839" s="172"/>
      <c r="AT2839" s="167" t="s">
        <v>330</v>
      </c>
      <c r="AU2839" s="167" t="s">
        <v>190</v>
      </c>
      <c r="AV2839" s="14" t="s">
        <v>187</v>
      </c>
      <c r="AW2839" s="14" t="s">
        <v>31</v>
      </c>
      <c r="AX2839" s="14" t="s">
        <v>77</v>
      </c>
      <c r="AY2839" s="167" t="s">
        <v>181</v>
      </c>
    </row>
    <row r="2840" spans="2:65" s="1" customFormat="1" ht="16.5" customHeight="1" x14ac:dyDescent="0.2">
      <c r="B2840" s="32"/>
      <c r="C2840" s="125" t="s">
        <v>4175</v>
      </c>
      <c r="D2840" s="125" t="s">
        <v>182</v>
      </c>
      <c r="E2840" s="126" t="s">
        <v>4176</v>
      </c>
      <c r="F2840" s="127" t="s">
        <v>4177</v>
      </c>
      <c r="G2840" s="128" t="s">
        <v>519</v>
      </c>
      <c r="H2840" s="129">
        <v>1</v>
      </c>
      <c r="I2840" s="130"/>
      <c r="J2840" s="131">
        <f>ROUND(I2840*H2840,2)</f>
        <v>0</v>
      </c>
      <c r="K2840" s="127" t="s">
        <v>186</v>
      </c>
      <c r="L2840" s="32"/>
      <c r="M2840" s="132" t="s">
        <v>19</v>
      </c>
      <c r="N2840" s="133" t="s">
        <v>40</v>
      </c>
      <c r="P2840" s="134">
        <f>O2840*H2840</f>
        <v>0</v>
      </c>
      <c r="Q2840" s="134">
        <v>0</v>
      </c>
      <c r="R2840" s="134">
        <f>Q2840*H2840</f>
        <v>0</v>
      </c>
      <c r="S2840" s="134">
        <v>0</v>
      </c>
      <c r="T2840" s="135">
        <f>S2840*H2840</f>
        <v>0</v>
      </c>
      <c r="AR2840" s="136" t="s">
        <v>187</v>
      </c>
      <c r="AT2840" s="136" t="s">
        <v>182</v>
      </c>
      <c r="AU2840" s="136" t="s">
        <v>190</v>
      </c>
      <c r="AY2840" s="17" t="s">
        <v>181</v>
      </c>
      <c r="BE2840" s="137">
        <f>IF(N2840="základní",J2840,0)</f>
        <v>0</v>
      </c>
      <c r="BF2840" s="137">
        <f>IF(N2840="snížená",J2840,0)</f>
        <v>0</v>
      </c>
      <c r="BG2840" s="137">
        <f>IF(N2840="zákl. přenesená",J2840,0)</f>
        <v>0</v>
      </c>
      <c r="BH2840" s="137">
        <f>IF(N2840="sníž. přenesená",J2840,0)</f>
        <v>0</v>
      </c>
      <c r="BI2840" s="137">
        <f>IF(N2840="nulová",J2840,0)</f>
        <v>0</v>
      </c>
      <c r="BJ2840" s="17" t="s">
        <v>77</v>
      </c>
      <c r="BK2840" s="137">
        <f>ROUND(I2840*H2840,2)</f>
        <v>0</v>
      </c>
      <c r="BL2840" s="17" t="s">
        <v>187</v>
      </c>
      <c r="BM2840" s="136" t="s">
        <v>4178</v>
      </c>
    </row>
    <row r="2841" spans="2:65" s="12" customFormat="1" ht="11.25" x14ac:dyDescent="0.2">
      <c r="B2841" s="153"/>
      <c r="D2841" s="138" t="s">
        <v>330</v>
      </c>
      <c r="E2841" s="154" t="s">
        <v>19</v>
      </c>
      <c r="F2841" s="155" t="s">
        <v>4179</v>
      </c>
      <c r="H2841" s="154" t="s">
        <v>19</v>
      </c>
      <c r="I2841" s="156"/>
      <c r="L2841" s="153"/>
      <c r="M2841" s="157"/>
      <c r="T2841" s="158"/>
      <c r="AT2841" s="154" t="s">
        <v>330</v>
      </c>
      <c r="AU2841" s="154" t="s">
        <v>190</v>
      </c>
      <c r="AV2841" s="12" t="s">
        <v>77</v>
      </c>
      <c r="AW2841" s="12" t="s">
        <v>31</v>
      </c>
      <c r="AX2841" s="12" t="s">
        <v>69</v>
      </c>
      <c r="AY2841" s="154" t="s">
        <v>181</v>
      </c>
    </row>
    <row r="2842" spans="2:65" s="13" customFormat="1" ht="11.25" x14ac:dyDescent="0.2">
      <c r="B2842" s="159"/>
      <c r="D2842" s="138" t="s">
        <v>330</v>
      </c>
      <c r="E2842" s="160" t="s">
        <v>19</v>
      </c>
      <c r="F2842" s="161" t="s">
        <v>4169</v>
      </c>
      <c r="H2842" s="162">
        <v>1</v>
      </c>
      <c r="I2842" s="163"/>
      <c r="L2842" s="159"/>
      <c r="M2842" s="164"/>
      <c r="T2842" s="165"/>
      <c r="AT2842" s="160" t="s">
        <v>330</v>
      </c>
      <c r="AU2842" s="160" t="s">
        <v>190</v>
      </c>
      <c r="AV2842" s="13" t="s">
        <v>79</v>
      </c>
      <c r="AW2842" s="13" t="s">
        <v>31</v>
      </c>
      <c r="AX2842" s="13" t="s">
        <v>69</v>
      </c>
      <c r="AY2842" s="160" t="s">
        <v>181</v>
      </c>
    </row>
    <row r="2843" spans="2:65" s="14" customFormat="1" ht="11.25" x14ac:dyDescent="0.2">
      <c r="B2843" s="166"/>
      <c r="D2843" s="138" t="s">
        <v>330</v>
      </c>
      <c r="E2843" s="167" t="s">
        <v>19</v>
      </c>
      <c r="F2843" s="168" t="s">
        <v>333</v>
      </c>
      <c r="H2843" s="169">
        <v>1</v>
      </c>
      <c r="I2843" s="170"/>
      <c r="L2843" s="166"/>
      <c r="M2843" s="171"/>
      <c r="T2843" s="172"/>
      <c r="AT2843" s="167" t="s">
        <v>330</v>
      </c>
      <c r="AU2843" s="167" t="s">
        <v>190</v>
      </c>
      <c r="AV2843" s="14" t="s">
        <v>187</v>
      </c>
      <c r="AW2843" s="14" t="s">
        <v>31</v>
      </c>
      <c r="AX2843" s="14" t="s">
        <v>77</v>
      </c>
      <c r="AY2843" s="167" t="s">
        <v>181</v>
      </c>
    </row>
    <row r="2844" spans="2:65" s="1" customFormat="1" ht="24.2" customHeight="1" x14ac:dyDescent="0.2">
      <c r="B2844" s="32"/>
      <c r="C2844" s="125" t="s">
        <v>3010</v>
      </c>
      <c r="D2844" s="125" t="s">
        <v>182</v>
      </c>
      <c r="E2844" s="126" t="s">
        <v>4180</v>
      </c>
      <c r="F2844" s="127" t="s">
        <v>4181</v>
      </c>
      <c r="G2844" s="128" t="s">
        <v>519</v>
      </c>
      <c r="H2844" s="129">
        <v>0</v>
      </c>
      <c r="I2844" s="130"/>
      <c r="J2844" s="131">
        <f>ROUND(I2844*H2844,2)</f>
        <v>0</v>
      </c>
      <c r="K2844" s="127" t="s">
        <v>186</v>
      </c>
      <c r="L2844" s="32"/>
      <c r="M2844" s="132" t="s">
        <v>19</v>
      </c>
      <c r="N2844" s="133" t="s">
        <v>40</v>
      </c>
      <c r="P2844" s="134">
        <f>O2844*H2844</f>
        <v>0</v>
      </c>
      <c r="Q2844" s="134">
        <v>0</v>
      </c>
      <c r="R2844" s="134">
        <f>Q2844*H2844</f>
        <v>0</v>
      </c>
      <c r="S2844" s="134">
        <v>0</v>
      </c>
      <c r="T2844" s="135">
        <f>S2844*H2844</f>
        <v>0</v>
      </c>
      <c r="AR2844" s="136" t="s">
        <v>187</v>
      </c>
      <c r="AT2844" s="136" t="s">
        <v>182</v>
      </c>
      <c r="AU2844" s="136" t="s">
        <v>190</v>
      </c>
      <c r="AY2844" s="17" t="s">
        <v>181</v>
      </c>
      <c r="BE2844" s="137">
        <f>IF(N2844="základní",J2844,0)</f>
        <v>0</v>
      </c>
      <c r="BF2844" s="137">
        <f>IF(N2844="snížená",J2844,0)</f>
        <v>0</v>
      </c>
      <c r="BG2844" s="137">
        <f>IF(N2844="zákl. přenesená",J2844,0)</f>
        <v>0</v>
      </c>
      <c r="BH2844" s="137">
        <f>IF(N2844="sníž. přenesená",J2844,0)</f>
        <v>0</v>
      </c>
      <c r="BI2844" s="137">
        <f>IF(N2844="nulová",J2844,0)</f>
        <v>0</v>
      </c>
      <c r="BJ2844" s="17" t="s">
        <v>77</v>
      </c>
      <c r="BK2844" s="137">
        <f>ROUND(I2844*H2844,2)</f>
        <v>0</v>
      </c>
      <c r="BL2844" s="17" t="s">
        <v>187</v>
      </c>
      <c r="BM2844" s="136" t="s">
        <v>4182</v>
      </c>
    </row>
    <row r="2845" spans="2:65" s="1" customFormat="1" ht="16.5" customHeight="1" x14ac:dyDescent="0.2">
      <c r="B2845" s="32"/>
      <c r="C2845" s="125" t="s">
        <v>4183</v>
      </c>
      <c r="D2845" s="125" t="s">
        <v>182</v>
      </c>
      <c r="E2845" s="126" t="s">
        <v>4184</v>
      </c>
      <c r="F2845" s="127" t="s">
        <v>4185</v>
      </c>
      <c r="G2845" s="128" t="s">
        <v>519</v>
      </c>
      <c r="H2845" s="129">
        <v>0</v>
      </c>
      <c r="I2845" s="130"/>
      <c r="J2845" s="131">
        <f>ROUND(I2845*H2845,2)</f>
        <v>0</v>
      </c>
      <c r="K2845" s="127" t="s">
        <v>186</v>
      </c>
      <c r="L2845" s="32"/>
      <c r="M2845" s="132" t="s">
        <v>19</v>
      </c>
      <c r="N2845" s="133" t="s">
        <v>40</v>
      </c>
      <c r="P2845" s="134">
        <f>O2845*H2845</f>
        <v>0</v>
      </c>
      <c r="Q2845" s="134">
        <v>0</v>
      </c>
      <c r="R2845" s="134">
        <f>Q2845*H2845</f>
        <v>0</v>
      </c>
      <c r="S2845" s="134">
        <v>0</v>
      </c>
      <c r="T2845" s="135">
        <f>S2845*H2845</f>
        <v>0</v>
      </c>
      <c r="AR2845" s="136" t="s">
        <v>187</v>
      </c>
      <c r="AT2845" s="136" t="s">
        <v>182</v>
      </c>
      <c r="AU2845" s="136" t="s">
        <v>190</v>
      </c>
      <c r="AY2845" s="17" t="s">
        <v>181</v>
      </c>
      <c r="BE2845" s="137">
        <f>IF(N2845="základní",J2845,0)</f>
        <v>0</v>
      </c>
      <c r="BF2845" s="137">
        <f>IF(N2845="snížená",J2845,0)</f>
        <v>0</v>
      </c>
      <c r="BG2845" s="137">
        <f>IF(N2845="zákl. přenesená",J2845,0)</f>
        <v>0</v>
      </c>
      <c r="BH2845" s="137">
        <f>IF(N2845="sníž. přenesená",J2845,0)</f>
        <v>0</v>
      </c>
      <c r="BI2845" s="137">
        <f>IF(N2845="nulová",J2845,0)</f>
        <v>0</v>
      </c>
      <c r="BJ2845" s="17" t="s">
        <v>77</v>
      </c>
      <c r="BK2845" s="137">
        <f>ROUND(I2845*H2845,2)</f>
        <v>0</v>
      </c>
      <c r="BL2845" s="17" t="s">
        <v>187</v>
      </c>
      <c r="BM2845" s="136" t="s">
        <v>4186</v>
      </c>
    </row>
    <row r="2846" spans="2:65" s="1" customFormat="1" ht="16.5" customHeight="1" x14ac:dyDescent="0.2">
      <c r="B2846" s="32"/>
      <c r="C2846" s="125" t="s">
        <v>3016</v>
      </c>
      <c r="D2846" s="125" t="s">
        <v>182</v>
      </c>
      <c r="E2846" s="126" t="s">
        <v>4187</v>
      </c>
      <c r="F2846" s="127" t="s">
        <v>4188</v>
      </c>
      <c r="G2846" s="128" t="s">
        <v>636</v>
      </c>
      <c r="H2846" s="129">
        <v>1.89</v>
      </c>
      <c r="I2846" s="130"/>
      <c r="J2846" s="131">
        <f>ROUND(I2846*H2846,2)</f>
        <v>0</v>
      </c>
      <c r="K2846" s="127" t="s">
        <v>186</v>
      </c>
      <c r="L2846" s="32"/>
      <c r="M2846" s="132" t="s">
        <v>19</v>
      </c>
      <c r="N2846" s="133" t="s">
        <v>40</v>
      </c>
      <c r="P2846" s="134">
        <f>O2846*H2846</f>
        <v>0</v>
      </c>
      <c r="Q2846" s="134">
        <v>0</v>
      </c>
      <c r="R2846" s="134">
        <f>Q2846*H2846</f>
        <v>0</v>
      </c>
      <c r="S2846" s="134">
        <v>0</v>
      </c>
      <c r="T2846" s="135">
        <f>S2846*H2846</f>
        <v>0</v>
      </c>
      <c r="AR2846" s="136" t="s">
        <v>187</v>
      </c>
      <c r="AT2846" s="136" t="s">
        <v>182</v>
      </c>
      <c r="AU2846" s="136" t="s">
        <v>190</v>
      </c>
      <c r="AY2846" s="17" t="s">
        <v>181</v>
      </c>
      <c r="BE2846" s="137">
        <f>IF(N2846="základní",J2846,0)</f>
        <v>0</v>
      </c>
      <c r="BF2846" s="137">
        <f>IF(N2846="snížená",J2846,0)</f>
        <v>0</v>
      </c>
      <c r="BG2846" s="137">
        <f>IF(N2846="zákl. přenesená",J2846,0)</f>
        <v>0</v>
      </c>
      <c r="BH2846" s="137">
        <f>IF(N2846="sníž. přenesená",J2846,0)</f>
        <v>0</v>
      </c>
      <c r="BI2846" s="137">
        <f>IF(N2846="nulová",J2846,0)</f>
        <v>0</v>
      </c>
      <c r="BJ2846" s="17" t="s">
        <v>77</v>
      </c>
      <c r="BK2846" s="137">
        <f>ROUND(I2846*H2846,2)</f>
        <v>0</v>
      </c>
      <c r="BL2846" s="17" t="s">
        <v>187</v>
      </c>
      <c r="BM2846" s="136" t="s">
        <v>4189</v>
      </c>
    </row>
    <row r="2847" spans="2:65" s="12" customFormat="1" ht="11.25" x14ac:dyDescent="0.2">
      <c r="B2847" s="153"/>
      <c r="D2847" s="138" t="s">
        <v>330</v>
      </c>
      <c r="E2847" s="154" t="s">
        <v>19</v>
      </c>
      <c r="F2847" s="155" t="s">
        <v>4190</v>
      </c>
      <c r="H2847" s="154" t="s">
        <v>19</v>
      </c>
      <c r="I2847" s="156"/>
      <c r="L2847" s="153"/>
      <c r="M2847" s="157"/>
      <c r="T2847" s="158"/>
      <c r="AT2847" s="154" t="s">
        <v>330</v>
      </c>
      <c r="AU2847" s="154" t="s">
        <v>190</v>
      </c>
      <c r="AV2847" s="12" t="s">
        <v>77</v>
      </c>
      <c r="AW2847" s="12" t="s">
        <v>31</v>
      </c>
      <c r="AX2847" s="12" t="s">
        <v>69</v>
      </c>
      <c r="AY2847" s="154" t="s">
        <v>181</v>
      </c>
    </row>
    <row r="2848" spans="2:65" s="13" customFormat="1" ht="11.25" x14ac:dyDescent="0.2">
      <c r="B2848" s="159"/>
      <c r="D2848" s="138" t="s">
        <v>330</v>
      </c>
      <c r="E2848" s="160" t="s">
        <v>19</v>
      </c>
      <c r="F2848" s="161" t="s">
        <v>4191</v>
      </c>
      <c r="H2848" s="162">
        <v>1.89</v>
      </c>
      <c r="I2848" s="163"/>
      <c r="L2848" s="159"/>
      <c r="M2848" s="164"/>
      <c r="T2848" s="165"/>
      <c r="AT2848" s="160" t="s">
        <v>330</v>
      </c>
      <c r="AU2848" s="160" t="s">
        <v>190</v>
      </c>
      <c r="AV2848" s="13" t="s">
        <v>79</v>
      </c>
      <c r="AW2848" s="13" t="s">
        <v>31</v>
      </c>
      <c r="AX2848" s="13" t="s">
        <v>69</v>
      </c>
      <c r="AY2848" s="160" t="s">
        <v>181</v>
      </c>
    </row>
    <row r="2849" spans="2:65" s="14" customFormat="1" ht="11.25" x14ac:dyDescent="0.2">
      <c r="B2849" s="166"/>
      <c r="D2849" s="138" t="s">
        <v>330</v>
      </c>
      <c r="E2849" s="167" t="s">
        <v>19</v>
      </c>
      <c r="F2849" s="168" t="s">
        <v>333</v>
      </c>
      <c r="H2849" s="169">
        <v>1.89</v>
      </c>
      <c r="I2849" s="170"/>
      <c r="L2849" s="166"/>
      <c r="M2849" s="171"/>
      <c r="T2849" s="172"/>
      <c r="AT2849" s="167" t="s">
        <v>330</v>
      </c>
      <c r="AU2849" s="167" t="s">
        <v>190</v>
      </c>
      <c r="AV2849" s="14" t="s">
        <v>187</v>
      </c>
      <c r="AW2849" s="14" t="s">
        <v>31</v>
      </c>
      <c r="AX2849" s="14" t="s">
        <v>77</v>
      </c>
      <c r="AY2849" s="167" t="s">
        <v>181</v>
      </c>
    </row>
    <row r="2850" spans="2:65" s="10" customFormat="1" ht="20.85" customHeight="1" x14ac:dyDescent="0.2">
      <c r="B2850" s="115"/>
      <c r="D2850" s="116" t="s">
        <v>68</v>
      </c>
      <c r="E2850" s="149" t="s">
        <v>4192</v>
      </c>
      <c r="F2850" s="149" t="s">
        <v>4193</v>
      </c>
      <c r="I2850" s="118"/>
      <c r="J2850" s="150">
        <f>BK2850</f>
        <v>0</v>
      </c>
      <c r="L2850" s="115"/>
      <c r="M2850" s="120"/>
      <c r="P2850" s="121">
        <f>SUM(P2851:P2877)</f>
        <v>0</v>
      </c>
      <c r="R2850" s="121">
        <f>SUM(R2851:R2877)</f>
        <v>0</v>
      </c>
      <c r="T2850" s="122">
        <f>SUM(T2851:T2877)</f>
        <v>0</v>
      </c>
      <c r="AR2850" s="116" t="s">
        <v>77</v>
      </c>
      <c r="AT2850" s="123" t="s">
        <v>68</v>
      </c>
      <c r="AU2850" s="123" t="s">
        <v>79</v>
      </c>
      <c r="AY2850" s="116" t="s">
        <v>181</v>
      </c>
      <c r="BK2850" s="124">
        <f>SUM(BK2851:BK2877)</f>
        <v>0</v>
      </c>
    </row>
    <row r="2851" spans="2:65" s="1" customFormat="1" ht="16.5" customHeight="1" x14ac:dyDescent="0.2">
      <c r="B2851" s="32"/>
      <c r="C2851" s="125" t="s">
        <v>4194</v>
      </c>
      <c r="D2851" s="125" t="s">
        <v>182</v>
      </c>
      <c r="E2851" s="126" t="s">
        <v>4153</v>
      </c>
      <c r="F2851" s="127" t="s">
        <v>4154</v>
      </c>
      <c r="G2851" s="128" t="s">
        <v>519</v>
      </c>
      <c r="H2851" s="129">
        <v>1</v>
      </c>
      <c r="I2851" s="130"/>
      <c r="J2851" s="131">
        <f>ROUND(I2851*H2851,2)</f>
        <v>0</v>
      </c>
      <c r="K2851" s="127" t="s">
        <v>186</v>
      </c>
      <c r="L2851" s="32"/>
      <c r="M2851" s="132" t="s">
        <v>19</v>
      </c>
      <c r="N2851" s="133" t="s">
        <v>40</v>
      </c>
      <c r="P2851" s="134">
        <f>O2851*H2851</f>
        <v>0</v>
      </c>
      <c r="Q2851" s="134">
        <v>0</v>
      </c>
      <c r="R2851" s="134">
        <f>Q2851*H2851</f>
        <v>0</v>
      </c>
      <c r="S2851" s="134">
        <v>0</v>
      </c>
      <c r="T2851" s="135">
        <f>S2851*H2851</f>
        <v>0</v>
      </c>
      <c r="AR2851" s="136" t="s">
        <v>187</v>
      </c>
      <c r="AT2851" s="136" t="s">
        <v>182</v>
      </c>
      <c r="AU2851" s="136" t="s">
        <v>190</v>
      </c>
      <c r="AY2851" s="17" t="s">
        <v>181</v>
      </c>
      <c r="BE2851" s="137">
        <f>IF(N2851="základní",J2851,0)</f>
        <v>0</v>
      </c>
      <c r="BF2851" s="137">
        <f>IF(N2851="snížená",J2851,0)</f>
        <v>0</v>
      </c>
      <c r="BG2851" s="137">
        <f>IF(N2851="zákl. přenesená",J2851,0)</f>
        <v>0</v>
      </c>
      <c r="BH2851" s="137">
        <f>IF(N2851="sníž. přenesená",J2851,0)</f>
        <v>0</v>
      </c>
      <c r="BI2851" s="137">
        <f>IF(N2851="nulová",J2851,0)</f>
        <v>0</v>
      </c>
      <c r="BJ2851" s="17" t="s">
        <v>77</v>
      </c>
      <c r="BK2851" s="137">
        <f>ROUND(I2851*H2851,2)</f>
        <v>0</v>
      </c>
      <c r="BL2851" s="17" t="s">
        <v>187</v>
      </c>
      <c r="BM2851" s="136" t="s">
        <v>4195</v>
      </c>
    </row>
    <row r="2852" spans="2:65" s="1" customFormat="1" ht="19.5" x14ac:dyDescent="0.2">
      <c r="B2852" s="32"/>
      <c r="D2852" s="138" t="s">
        <v>214</v>
      </c>
      <c r="F2852" s="139" t="s">
        <v>4156</v>
      </c>
      <c r="I2852" s="140"/>
      <c r="L2852" s="32"/>
      <c r="M2852" s="141"/>
      <c r="T2852" s="53"/>
      <c r="AT2852" s="17" t="s">
        <v>214</v>
      </c>
      <c r="AU2852" s="17" t="s">
        <v>190</v>
      </c>
    </row>
    <row r="2853" spans="2:65" s="12" customFormat="1" ht="22.5" x14ac:dyDescent="0.2">
      <c r="B2853" s="153"/>
      <c r="D2853" s="138" t="s">
        <v>330</v>
      </c>
      <c r="E2853" s="154" t="s">
        <v>19</v>
      </c>
      <c r="F2853" s="155" t="s">
        <v>4157</v>
      </c>
      <c r="H2853" s="154" t="s">
        <v>19</v>
      </c>
      <c r="I2853" s="156"/>
      <c r="L2853" s="153"/>
      <c r="M2853" s="157"/>
      <c r="T2853" s="158"/>
      <c r="AT2853" s="154" t="s">
        <v>330</v>
      </c>
      <c r="AU2853" s="154" t="s">
        <v>190</v>
      </c>
      <c r="AV2853" s="12" t="s">
        <v>77</v>
      </c>
      <c r="AW2853" s="12" t="s">
        <v>31</v>
      </c>
      <c r="AX2853" s="12" t="s">
        <v>69</v>
      </c>
      <c r="AY2853" s="154" t="s">
        <v>181</v>
      </c>
    </row>
    <row r="2854" spans="2:65" s="13" customFormat="1" ht="11.25" x14ac:dyDescent="0.2">
      <c r="B2854" s="159"/>
      <c r="D2854" s="138" t="s">
        <v>330</v>
      </c>
      <c r="E2854" s="160" t="s">
        <v>19</v>
      </c>
      <c r="F2854" s="161" t="s">
        <v>4196</v>
      </c>
      <c r="H2854" s="162">
        <v>1</v>
      </c>
      <c r="I2854" s="163"/>
      <c r="L2854" s="159"/>
      <c r="M2854" s="164"/>
      <c r="T2854" s="165"/>
      <c r="AT2854" s="160" t="s">
        <v>330</v>
      </c>
      <c r="AU2854" s="160" t="s">
        <v>190</v>
      </c>
      <c r="AV2854" s="13" t="s">
        <v>79</v>
      </c>
      <c r="AW2854" s="13" t="s">
        <v>31</v>
      </c>
      <c r="AX2854" s="13" t="s">
        <v>69</v>
      </c>
      <c r="AY2854" s="160" t="s">
        <v>181</v>
      </c>
    </row>
    <row r="2855" spans="2:65" s="14" customFormat="1" ht="11.25" x14ac:dyDescent="0.2">
      <c r="B2855" s="166"/>
      <c r="D2855" s="138" t="s">
        <v>330</v>
      </c>
      <c r="E2855" s="167" t="s">
        <v>19</v>
      </c>
      <c r="F2855" s="168" t="s">
        <v>333</v>
      </c>
      <c r="H2855" s="169">
        <v>1</v>
      </c>
      <c r="I2855" s="170"/>
      <c r="L2855" s="166"/>
      <c r="M2855" s="171"/>
      <c r="T2855" s="172"/>
      <c r="AT2855" s="167" t="s">
        <v>330</v>
      </c>
      <c r="AU2855" s="167" t="s">
        <v>190</v>
      </c>
      <c r="AV2855" s="14" t="s">
        <v>187</v>
      </c>
      <c r="AW2855" s="14" t="s">
        <v>31</v>
      </c>
      <c r="AX2855" s="14" t="s">
        <v>77</v>
      </c>
      <c r="AY2855" s="167" t="s">
        <v>181</v>
      </c>
    </row>
    <row r="2856" spans="2:65" s="1" customFormat="1" ht="16.5" customHeight="1" x14ac:dyDescent="0.2">
      <c r="B2856" s="32"/>
      <c r="C2856" s="125" t="s">
        <v>3022</v>
      </c>
      <c r="D2856" s="125" t="s">
        <v>182</v>
      </c>
      <c r="E2856" s="126" t="s">
        <v>4159</v>
      </c>
      <c r="F2856" s="127" t="s">
        <v>4160</v>
      </c>
      <c r="G2856" s="128" t="s">
        <v>519</v>
      </c>
      <c r="H2856" s="129">
        <v>1</v>
      </c>
      <c r="I2856" s="130"/>
      <c r="J2856" s="131">
        <f>ROUND(I2856*H2856,2)</f>
        <v>0</v>
      </c>
      <c r="K2856" s="127" t="s">
        <v>186</v>
      </c>
      <c r="L2856" s="32"/>
      <c r="M2856" s="132" t="s">
        <v>19</v>
      </c>
      <c r="N2856" s="133" t="s">
        <v>40</v>
      </c>
      <c r="P2856" s="134">
        <f>O2856*H2856</f>
        <v>0</v>
      </c>
      <c r="Q2856" s="134">
        <v>0</v>
      </c>
      <c r="R2856" s="134">
        <f>Q2856*H2856</f>
        <v>0</v>
      </c>
      <c r="S2856" s="134">
        <v>0</v>
      </c>
      <c r="T2856" s="135">
        <f>S2856*H2856</f>
        <v>0</v>
      </c>
      <c r="AR2856" s="136" t="s">
        <v>187</v>
      </c>
      <c r="AT2856" s="136" t="s">
        <v>182</v>
      </c>
      <c r="AU2856" s="136" t="s">
        <v>190</v>
      </c>
      <c r="AY2856" s="17" t="s">
        <v>181</v>
      </c>
      <c r="BE2856" s="137">
        <f>IF(N2856="základní",J2856,0)</f>
        <v>0</v>
      </c>
      <c r="BF2856" s="137">
        <f>IF(N2856="snížená",J2856,0)</f>
        <v>0</v>
      </c>
      <c r="BG2856" s="137">
        <f>IF(N2856="zákl. přenesená",J2856,0)</f>
        <v>0</v>
      </c>
      <c r="BH2856" s="137">
        <f>IF(N2856="sníž. přenesená",J2856,0)</f>
        <v>0</v>
      </c>
      <c r="BI2856" s="137">
        <f>IF(N2856="nulová",J2856,0)</f>
        <v>0</v>
      </c>
      <c r="BJ2856" s="17" t="s">
        <v>77</v>
      </c>
      <c r="BK2856" s="137">
        <f>ROUND(I2856*H2856,2)</f>
        <v>0</v>
      </c>
      <c r="BL2856" s="17" t="s">
        <v>187</v>
      </c>
      <c r="BM2856" s="136" t="s">
        <v>4197</v>
      </c>
    </row>
    <row r="2857" spans="2:65" s="12" customFormat="1" ht="11.25" x14ac:dyDescent="0.2">
      <c r="B2857" s="153"/>
      <c r="D2857" s="138" t="s">
        <v>330</v>
      </c>
      <c r="E2857" s="154" t="s">
        <v>19</v>
      </c>
      <c r="F2857" s="155" t="s">
        <v>4162</v>
      </c>
      <c r="H2857" s="154" t="s">
        <v>19</v>
      </c>
      <c r="I2857" s="156"/>
      <c r="L2857" s="153"/>
      <c r="M2857" s="157"/>
      <c r="T2857" s="158"/>
      <c r="AT2857" s="154" t="s">
        <v>330</v>
      </c>
      <c r="AU2857" s="154" t="s">
        <v>190</v>
      </c>
      <c r="AV2857" s="12" t="s">
        <v>77</v>
      </c>
      <c r="AW2857" s="12" t="s">
        <v>31</v>
      </c>
      <c r="AX2857" s="12" t="s">
        <v>69</v>
      </c>
      <c r="AY2857" s="154" t="s">
        <v>181</v>
      </c>
    </row>
    <row r="2858" spans="2:65" s="13" customFormat="1" ht="11.25" x14ac:dyDescent="0.2">
      <c r="B2858" s="159"/>
      <c r="D2858" s="138" t="s">
        <v>330</v>
      </c>
      <c r="E2858" s="160" t="s">
        <v>19</v>
      </c>
      <c r="F2858" s="161" t="s">
        <v>4163</v>
      </c>
      <c r="H2858" s="162">
        <v>1</v>
      </c>
      <c r="I2858" s="163"/>
      <c r="L2858" s="159"/>
      <c r="M2858" s="164"/>
      <c r="T2858" s="165"/>
      <c r="AT2858" s="160" t="s">
        <v>330</v>
      </c>
      <c r="AU2858" s="160" t="s">
        <v>190</v>
      </c>
      <c r="AV2858" s="13" t="s">
        <v>79</v>
      </c>
      <c r="AW2858" s="13" t="s">
        <v>31</v>
      </c>
      <c r="AX2858" s="13" t="s">
        <v>69</v>
      </c>
      <c r="AY2858" s="160" t="s">
        <v>181</v>
      </c>
    </row>
    <row r="2859" spans="2:65" s="14" customFormat="1" ht="11.25" x14ac:dyDescent="0.2">
      <c r="B2859" s="166"/>
      <c r="D2859" s="138" t="s">
        <v>330</v>
      </c>
      <c r="E2859" s="167" t="s">
        <v>19</v>
      </c>
      <c r="F2859" s="168" t="s">
        <v>333</v>
      </c>
      <c r="H2859" s="169">
        <v>1</v>
      </c>
      <c r="I2859" s="170"/>
      <c r="L2859" s="166"/>
      <c r="M2859" s="171"/>
      <c r="T2859" s="172"/>
      <c r="AT2859" s="167" t="s">
        <v>330</v>
      </c>
      <c r="AU2859" s="167" t="s">
        <v>190</v>
      </c>
      <c r="AV2859" s="14" t="s">
        <v>187</v>
      </c>
      <c r="AW2859" s="14" t="s">
        <v>31</v>
      </c>
      <c r="AX2859" s="14" t="s">
        <v>77</v>
      </c>
      <c r="AY2859" s="167" t="s">
        <v>181</v>
      </c>
    </row>
    <row r="2860" spans="2:65" s="1" customFormat="1" ht="16.5" customHeight="1" x14ac:dyDescent="0.2">
      <c r="B2860" s="32"/>
      <c r="C2860" s="125" t="s">
        <v>4198</v>
      </c>
      <c r="D2860" s="125" t="s">
        <v>182</v>
      </c>
      <c r="E2860" s="126" t="s">
        <v>4165</v>
      </c>
      <c r="F2860" s="127" t="s">
        <v>4166</v>
      </c>
      <c r="G2860" s="128" t="s">
        <v>519</v>
      </c>
      <c r="H2860" s="129">
        <v>1</v>
      </c>
      <c r="I2860" s="130"/>
      <c r="J2860" s="131">
        <f>ROUND(I2860*H2860,2)</f>
        <v>0</v>
      </c>
      <c r="K2860" s="127" t="s">
        <v>186</v>
      </c>
      <c r="L2860" s="32"/>
      <c r="M2860" s="132" t="s">
        <v>19</v>
      </c>
      <c r="N2860" s="133" t="s">
        <v>40</v>
      </c>
      <c r="P2860" s="134">
        <f>O2860*H2860</f>
        <v>0</v>
      </c>
      <c r="Q2860" s="134">
        <v>0</v>
      </c>
      <c r="R2860" s="134">
        <f>Q2860*H2860</f>
        <v>0</v>
      </c>
      <c r="S2860" s="134">
        <v>0</v>
      </c>
      <c r="T2860" s="135">
        <f>S2860*H2860</f>
        <v>0</v>
      </c>
      <c r="AR2860" s="136" t="s">
        <v>187</v>
      </c>
      <c r="AT2860" s="136" t="s">
        <v>182</v>
      </c>
      <c r="AU2860" s="136" t="s">
        <v>190</v>
      </c>
      <c r="AY2860" s="17" t="s">
        <v>181</v>
      </c>
      <c r="BE2860" s="137">
        <f>IF(N2860="základní",J2860,0)</f>
        <v>0</v>
      </c>
      <c r="BF2860" s="137">
        <f>IF(N2860="snížená",J2860,0)</f>
        <v>0</v>
      </c>
      <c r="BG2860" s="137">
        <f>IF(N2860="zákl. přenesená",J2860,0)</f>
        <v>0</v>
      </c>
      <c r="BH2860" s="137">
        <f>IF(N2860="sníž. přenesená",J2860,0)</f>
        <v>0</v>
      </c>
      <c r="BI2860" s="137">
        <f>IF(N2860="nulová",J2860,0)</f>
        <v>0</v>
      </c>
      <c r="BJ2860" s="17" t="s">
        <v>77</v>
      </c>
      <c r="BK2860" s="137">
        <f>ROUND(I2860*H2860,2)</f>
        <v>0</v>
      </c>
      <c r="BL2860" s="17" t="s">
        <v>187</v>
      </c>
      <c r="BM2860" s="136" t="s">
        <v>4199</v>
      </c>
    </row>
    <row r="2861" spans="2:65" s="12" customFormat="1" ht="11.25" x14ac:dyDescent="0.2">
      <c r="B2861" s="153"/>
      <c r="D2861" s="138" t="s">
        <v>330</v>
      </c>
      <c r="E2861" s="154" t="s">
        <v>19</v>
      </c>
      <c r="F2861" s="155" t="s">
        <v>4168</v>
      </c>
      <c r="H2861" s="154" t="s">
        <v>19</v>
      </c>
      <c r="I2861" s="156"/>
      <c r="L2861" s="153"/>
      <c r="M2861" s="157"/>
      <c r="T2861" s="158"/>
      <c r="AT2861" s="154" t="s">
        <v>330</v>
      </c>
      <c r="AU2861" s="154" t="s">
        <v>190</v>
      </c>
      <c r="AV2861" s="12" t="s">
        <v>77</v>
      </c>
      <c r="AW2861" s="12" t="s">
        <v>31</v>
      </c>
      <c r="AX2861" s="12" t="s">
        <v>69</v>
      </c>
      <c r="AY2861" s="154" t="s">
        <v>181</v>
      </c>
    </row>
    <row r="2862" spans="2:65" s="13" customFormat="1" ht="11.25" x14ac:dyDescent="0.2">
      <c r="B2862" s="159"/>
      <c r="D2862" s="138" t="s">
        <v>330</v>
      </c>
      <c r="E2862" s="160" t="s">
        <v>19</v>
      </c>
      <c r="F2862" s="161" t="s">
        <v>4169</v>
      </c>
      <c r="H2862" s="162">
        <v>1</v>
      </c>
      <c r="I2862" s="163"/>
      <c r="L2862" s="159"/>
      <c r="M2862" s="164"/>
      <c r="T2862" s="165"/>
      <c r="AT2862" s="160" t="s">
        <v>330</v>
      </c>
      <c r="AU2862" s="160" t="s">
        <v>190</v>
      </c>
      <c r="AV2862" s="13" t="s">
        <v>79</v>
      </c>
      <c r="AW2862" s="13" t="s">
        <v>31</v>
      </c>
      <c r="AX2862" s="13" t="s">
        <v>69</v>
      </c>
      <c r="AY2862" s="160" t="s">
        <v>181</v>
      </c>
    </row>
    <row r="2863" spans="2:65" s="14" customFormat="1" ht="11.25" x14ac:dyDescent="0.2">
      <c r="B2863" s="166"/>
      <c r="D2863" s="138" t="s">
        <v>330</v>
      </c>
      <c r="E2863" s="167" t="s">
        <v>19</v>
      </c>
      <c r="F2863" s="168" t="s">
        <v>333</v>
      </c>
      <c r="H2863" s="169">
        <v>1</v>
      </c>
      <c r="I2863" s="170"/>
      <c r="L2863" s="166"/>
      <c r="M2863" s="171"/>
      <c r="T2863" s="172"/>
      <c r="AT2863" s="167" t="s">
        <v>330</v>
      </c>
      <c r="AU2863" s="167" t="s">
        <v>190</v>
      </c>
      <c r="AV2863" s="14" t="s">
        <v>187</v>
      </c>
      <c r="AW2863" s="14" t="s">
        <v>31</v>
      </c>
      <c r="AX2863" s="14" t="s">
        <v>77</v>
      </c>
      <c r="AY2863" s="167" t="s">
        <v>181</v>
      </c>
    </row>
    <row r="2864" spans="2:65" s="1" customFormat="1" ht="21.75" customHeight="1" x14ac:dyDescent="0.2">
      <c r="B2864" s="32"/>
      <c r="C2864" s="125" t="s">
        <v>3030</v>
      </c>
      <c r="D2864" s="125" t="s">
        <v>182</v>
      </c>
      <c r="E2864" s="126" t="s">
        <v>4170</v>
      </c>
      <c r="F2864" s="127" t="s">
        <v>4171</v>
      </c>
      <c r="G2864" s="128" t="s">
        <v>519</v>
      </c>
      <c r="H2864" s="129">
        <v>1</v>
      </c>
      <c r="I2864" s="130"/>
      <c r="J2864" s="131">
        <f>ROUND(I2864*H2864,2)</f>
        <v>0</v>
      </c>
      <c r="K2864" s="127" t="s">
        <v>186</v>
      </c>
      <c r="L2864" s="32"/>
      <c r="M2864" s="132" t="s">
        <v>19</v>
      </c>
      <c r="N2864" s="133" t="s">
        <v>40</v>
      </c>
      <c r="P2864" s="134">
        <f>O2864*H2864</f>
        <v>0</v>
      </c>
      <c r="Q2864" s="134">
        <v>0</v>
      </c>
      <c r="R2864" s="134">
        <f>Q2864*H2864</f>
        <v>0</v>
      </c>
      <c r="S2864" s="134">
        <v>0</v>
      </c>
      <c r="T2864" s="135">
        <f>S2864*H2864</f>
        <v>0</v>
      </c>
      <c r="AR2864" s="136" t="s">
        <v>187</v>
      </c>
      <c r="AT2864" s="136" t="s">
        <v>182</v>
      </c>
      <c r="AU2864" s="136" t="s">
        <v>190</v>
      </c>
      <c r="AY2864" s="17" t="s">
        <v>181</v>
      </c>
      <c r="BE2864" s="137">
        <f>IF(N2864="základní",J2864,0)</f>
        <v>0</v>
      </c>
      <c r="BF2864" s="137">
        <f>IF(N2864="snížená",J2864,0)</f>
        <v>0</v>
      </c>
      <c r="BG2864" s="137">
        <f>IF(N2864="zákl. přenesená",J2864,0)</f>
        <v>0</v>
      </c>
      <c r="BH2864" s="137">
        <f>IF(N2864="sníž. přenesená",J2864,0)</f>
        <v>0</v>
      </c>
      <c r="BI2864" s="137">
        <f>IF(N2864="nulová",J2864,0)</f>
        <v>0</v>
      </c>
      <c r="BJ2864" s="17" t="s">
        <v>77</v>
      </c>
      <c r="BK2864" s="137">
        <f>ROUND(I2864*H2864,2)</f>
        <v>0</v>
      </c>
      <c r="BL2864" s="17" t="s">
        <v>187</v>
      </c>
      <c r="BM2864" s="136" t="s">
        <v>4200</v>
      </c>
    </row>
    <row r="2865" spans="2:65" s="12" customFormat="1" ht="11.25" x14ac:dyDescent="0.2">
      <c r="B2865" s="153"/>
      <c r="D2865" s="138" t="s">
        <v>330</v>
      </c>
      <c r="E2865" s="154" t="s">
        <v>19</v>
      </c>
      <c r="F2865" s="155" t="s">
        <v>4173</v>
      </c>
      <c r="H2865" s="154" t="s">
        <v>19</v>
      </c>
      <c r="I2865" s="156"/>
      <c r="L2865" s="153"/>
      <c r="M2865" s="157"/>
      <c r="T2865" s="158"/>
      <c r="AT2865" s="154" t="s">
        <v>330</v>
      </c>
      <c r="AU2865" s="154" t="s">
        <v>190</v>
      </c>
      <c r="AV2865" s="12" t="s">
        <v>77</v>
      </c>
      <c r="AW2865" s="12" t="s">
        <v>31</v>
      </c>
      <c r="AX2865" s="12" t="s">
        <v>69</v>
      </c>
      <c r="AY2865" s="154" t="s">
        <v>181</v>
      </c>
    </row>
    <row r="2866" spans="2:65" s="13" customFormat="1" ht="11.25" x14ac:dyDescent="0.2">
      <c r="B2866" s="159"/>
      <c r="D2866" s="138" t="s">
        <v>330</v>
      </c>
      <c r="E2866" s="160" t="s">
        <v>19</v>
      </c>
      <c r="F2866" s="161" t="s">
        <v>4174</v>
      </c>
      <c r="H2866" s="162">
        <v>1</v>
      </c>
      <c r="I2866" s="163"/>
      <c r="L2866" s="159"/>
      <c r="M2866" s="164"/>
      <c r="T2866" s="165"/>
      <c r="AT2866" s="160" t="s">
        <v>330</v>
      </c>
      <c r="AU2866" s="160" t="s">
        <v>190</v>
      </c>
      <c r="AV2866" s="13" t="s">
        <v>79</v>
      </c>
      <c r="AW2866" s="13" t="s">
        <v>31</v>
      </c>
      <c r="AX2866" s="13" t="s">
        <v>69</v>
      </c>
      <c r="AY2866" s="160" t="s">
        <v>181</v>
      </c>
    </row>
    <row r="2867" spans="2:65" s="14" customFormat="1" ht="11.25" x14ac:dyDescent="0.2">
      <c r="B2867" s="166"/>
      <c r="D2867" s="138" t="s">
        <v>330</v>
      </c>
      <c r="E2867" s="167" t="s">
        <v>19</v>
      </c>
      <c r="F2867" s="168" t="s">
        <v>333</v>
      </c>
      <c r="H2867" s="169">
        <v>1</v>
      </c>
      <c r="I2867" s="170"/>
      <c r="L2867" s="166"/>
      <c r="M2867" s="171"/>
      <c r="T2867" s="172"/>
      <c r="AT2867" s="167" t="s">
        <v>330</v>
      </c>
      <c r="AU2867" s="167" t="s">
        <v>190</v>
      </c>
      <c r="AV2867" s="14" t="s">
        <v>187</v>
      </c>
      <c r="AW2867" s="14" t="s">
        <v>31</v>
      </c>
      <c r="AX2867" s="14" t="s">
        <v>77</v>
      </c>
      <c r="AY2867" s="167" t="s">
        <v>181</v>
      </c>
    </row>
    <row r="2868" spans="2:65" s="1" customFormat="1" ht="16.5" customHeight="1" x14ac:dyDescent="0.2">
      <c r="B2868" s="32"/>
      <c r="C2868" s="125" t="s">
        <v>4201</v>
      </c>
      <c r="D2868" s="125" t="s">
        <v>182</v>
      </c>
      <c r="E2868" s="126" t="s">
        <v>4176</v>
      </c>
      <c r="F2868" s="127" t="s">
        <v>4177</v>
      </c>
      <c r="G2868" s="128" t="s">
        <v>519</v>
      </c>
      <c r="H2868" s="129">
        <v>1</v>
      </c>
      <c r="I2868" s="130"/>
      <c r="J2868" s="131">
        <f>ROUND(I2868*H2868,2)</f>
        <v>0</v>
      </c>
      <c r="K2868" s="127" t="s">
        <v>186</v>
      </c>
      <c r="L2868" s="32"/>
      <c r="M2868" s="132" t="s">
        <v>19</v>
      </c>
      <c r="N2868" s="133" t="s">
        <v>40</v>
      </c>
      <c r="P2868" s="134">
        <f>O2868*H2868</f>
        <v>0</v>
      </c>
      <c r="Q2868" s="134">
        <v>0</v>
      </c>
      <c r="R2868" s="134">
        <f>Q2868*H2868</f>
        <v>0</v>
      </c>
      <c r="S2868" s="134">
        <v>0</v>
      </c>
      <c r="T2868" s="135">
        <f>S2868*H2868</f>
        <v>0</v>
      </c>
      <c r="AR2868" s="136" t="s">
        <v>187</v>
      </c>
      <c r="AT2868" s="136" t="s">
        <v>182</v>
      </c>
      <c r="AU2868" s="136" t="s">
        <v>190</v>
      </c>
      <c r="AY2868" s="17" t="s">
        <v>181</v>
      </c>
      <c r="BE2868" s="137">
        <f>IF(N2868="základní",J2868,0)</f>
        <v>0</v>
      </c>
      <c r="BF2868" s="137">
        <f>IF(N2868="snížená",J2868,0)</f>
        <v>0</v>
      </c>
      <c r="BG2868" s="137">
        <f>IF(N2868="zákl. přenesená",J2868,0)</f>
        <v>0</v>
      </c>
      <c r="BH2868" s="137">
        <f>IF(N2868="sníž. přenesená",J2868,0)</f>
        <v>0</v>
      </c>
      <c r="BI2868" s="137">
        <f>IF(N2868="nulová",J2868,0)</f>
        <v>0</v>
      </c>
      <c r="BJ2868" s="17" t="s">
        <v>77</v>
      </c>
      <c r="BK2868" s="137">
        <f>ROUND(I2868*H2868,2)</f>
        <v>0</v>
      </c>
      <c r="BL2868" s="17" t="s">
        <v>187</v>
      </c>
      <c r="BM2868" s="136" t="s">
        <v>4202</v>
      </c>
    </row>
    <row r="2869" spans="2:65" s="12" customFormat="1" ht="11.25" x14ac:dyDescent="0.2">
      <c r="B2869" s="153"/>
      <c r="D2869" s="138" t="s">
        <v>330</v>
      </c>
      <c r="E2869" s="154" t="s">
        <v>19</v>
      </c>
      <c r="F2869" s="155" t="s">
        <v>4179</v>
      </c>
      <c r="H2869" s="154" t="s">
        <v>19</v>
      </c>
      <c r="I2869" s="156"/>
      <c r="L2869" s="153"/>
      <c r="M2869" s="157"/>
      <c r="T2869" s="158"/>
      <c r="AT2869" s="154" t="s">
        <v>330</v>
      </c>
      <c r="AU2869" s="154" t="s">
        <v>190</v>
      </c>
      <c r="AV2869" s="12" t="s">
        <v>77</v>
      </c>
      <c r="AW2869" s="12" t="s">
        <v>31</v>
      </c>
      <c r="AX2869" s="12" t="s">
        <v>69</v>
      </c>
      <c r="AY2869" s="154" t="s">
        <v>181</v>
      </c>
    </row>
    <row r="2870" spans="2:65" s="13" customFormat="1" ht="11.25" x14ac:dyDescent="0.2">
      <c r="B2870" s="159"/>
      <c r="D2870" s="138" t="s">
        <v>330</v>
      </c>
      <c r="E2870" s="160" t="s">
        <v>19</v>
      </c>
      <c r="F2870" s="161" t="s">
        <v>4169</v>
      </c>
      <c r="H2870" s="162">
        <v>1</v>
      </c>
      <c r="I2870" s="163"/>
      <c r="L2870" s="159"/>
      <c r="M2870" s="164"/>
      <c r="T2870" s="165"/>
      <c r="AT2870" s="160" t="s">
        <v>330</v>
      </c>
      <c r="AU2870" s="160" t="s">
        <v>190</v>
      </c>
      <c r="AV2870" s="13" t="s">
        <v>79</v>
      </c>
      <c r="AW2870" s="13" t="s">
        <v>31</v>
      </c>
      <c r="AX2870" s="13" t="s">
        <v>69</v>
      </c>
      <c r="AY2870" s="160" t="s">
        <v>181</v>
      </c>
    </row>
    <row r="2871" spans="2:65" s="14" customFormat="1" ht="11.25" x14ac:dyDescent="0.2">
      <c r="B2871" s="166"/>
      <c r="D2871" s="138" t="s">
        <v>330</v>
      </c>
      <c r="E2871" s="167" t="s">
        <v>19</v>
      </c>
      <c r="F2871" s="168" t="s">
        <v>333</v>
      </c>
      <c r="H2871" s="169">
        <v>1</v>
      </c>
      <c r="I2871" s="170"/>
      <c r="L2871" s="166"/>
      <c r="M2871" s="171"/>
      <c r="T2871" s="172"/>
      <c r="AT2871" s="167" t="s">
        <v>330</v>
      </c>
      <c r="AU2871" s="167" t="s">
        <v>190</v>
      </c>
      <c r="AV2871" s="14" t="s">
        <v>187</v>
      </c>
      <c r="AW2871" s="14" t="s">
        <v>31</v>
      </c>
      <c r="AX2871" s="14" t="s">
        <v>77</v>
      </c>
      <c r="AY2871" s="167" t="s">
        <v>181</v>
      </c>
    </row>
    <row r="2872" spans="2:65" s="1" customFormat="1" ht="24.2" customHeight="1" x14ac:dyDescent="0.2">
      <c r="B2872" s="32"/>
      <c r="C2872" s="125" t="s">
        <v>3034</v>
      </c>
      <c r="D2872" s="125" t="s">
        <v>182</v>
      </c>
      <c r="E2872" s="126" t="s">
        <v>4180</v>
      </c>
      <c r="F2872" s="127" t="s">
        <v>4181</v>
      </c>
      <c r="G2872" s="128" t="s">
        <v>519</v>
      </c>
      <c r="H2872" s="129">
        <v>0</v>
      </c>
      <c r="I2872" s="130"/>
      <c r="J2872" s="131">
        <f>ROUND(I2872*H2872,2)</f>
        <v>0</v>
      </c>
      <c r="K2872" s="127" t="s">
        <v>186</v>
      </c>
      <c r="L2872" s="32"/>
      <c r="M2872" s="132" t="s">
        <v>19</v>
      </c>
      <c r="N2872" s="133" t="s">
        <v>40</v>
      </c>
      <c r="P2872" s="134">
        <f>O2872*H2872</f>
        <v>0</v>
      </c>
      <c r="Q2872" s="134">
        <v>0</v>
      </c>
      <c r="R2872" s="134">
        <f>Q2872*H2872</f>
        <v>0</v>
      </c>
      <c r="S2872" s="134">
        <v>0</v>
      </c>
      <c r="T2872" s="135">
        <f>S2872*H2872</f>
        <v>0</v>
      </c>
      <c r="AR2872" s="136" t="s">
        <v>187</v>
      </c>
      <c r="AT2872" s="136" t="s">
        <v>182</v>
      </c>
      <c r="AU2872" s="136" t="s">
        <v>190</v>
      </c>
      <c r="AY2872" s="17" t="s">
        <v>181</v>
      </c>
      <c r="BE2872" s="137">
        <f>IF(N2872="základní",J2872,0)</f>
        <v>0</v>
      </c>
      <c r="BF2872" s="137">
        <f>IF(N2872="snížená",J2872,0)</f>
        <v>0</v>
      </c>
      <c r="BG2872" s="137">
        <f>IF(N2872="zákl. přenesená",J2872,0)</f>
        <v>0</v>
      </c>
      <c r="BH2872" s="137">
        <f>IF(N2872="sníž. přenesená",J2872,0)</f>
        <v>0</v>
      </c>
      <c r="BI2872" s="137">
        <f>IF(N2872="nulová",J2872,0)</f>
        <v>0</v>
      </c>
      <c r="BJ2872" s="17" t="s">
        <v>77</v>
      </c>
      <c r="BK2872" s="137">
        <f>ROUND(I2872*H2872,2)</f>
        <v>0</v>
      </c>
      <c r="BL2872" s="17" t="s">
        <v>187</v>
      </c>
      <c r="BM2872" s="136" t="s">
        <v>4203</v>
      </c>
    </row>
    <row r="2873" spans="2:65" s="1" customFormat="1" ht="16.5" customHeight="1" x14ac:dyDescent="0.2">
      <c r="B2873" s="32"/>
      <c r="C2873" s="125" t="s">
        <v>4204</v>
      </c>
      <c r="D2873" s="125" t="s">
        <v>182</v>
      </c>
      <c r="E2873" s="126" t="s">
        <v>4184</v>
      </c>
      <c r="F2873" s="127" t="s">
        <v>4185</v>
      </c>
      <c r="G2873" s="128" t="s">
        <v>519</v>
      </c>
      <c r="H2873" s="129">
        <v>0</v>
      </c>
      <c r="I2873" s="130"/>
      <c r="J2873" s="131">
        <f>ROUND(I2873*H2873,2)</f>
        <v>0</v>
      </c>
      <c r="K2873" s="127" t="s">
        <v>186</v>
      </c>
      <c r="L2873" s="32"/>
      <c r="M2873" s="132" t="s">
        <v>19</v>
      </c>
      <c r="N2873" s="133" t="s">
        <v>40</v>
      </c>
      <c r="P2873" s="134">
        <f>O2873*H2873</f>
        <v>0</v>
      </c>
      <c r="Q2873" s="134">
        <v>0</v>
      </c>
      <c r="R2873" s="134">
        <f>Q2873*H2873</f>
        <v>0</v>
      </c>
      <c r="S2873" s="134">
        <v>0</v>
      </c>
      <c r="T2873" s="135">
        <f>S2873*H2873</f>
        <v>0</v>
      </c>
      <c r="AR2873" s="136" t="s">
        <v>187</v>
      </c>
      <c r="AT2873" s="136" t="s">
        <v>182</v>
      </c>
      <c r="AU2873" s="136" t="s">
        <v>190</v>
      </c>
      <c r="AY2873" s="17" t="s">
        <v>181</v>
      </c>
      <c r="BE2873" s="137">
        <f>IF(N2873="základní",J2873,0)</f>
        <v>0</v>
      </c>
      <c r="BF2873" s="137">
        <f>IF(N2873="snížená",J2873,0)</f>
        <v>0</v>
      </c>
      <c r="BG2873" s="137">
        <f>IF(N2873="zákl. přenesená",J2873,0)</f>
        <v>0</v>
      </c>
      <c r="BH2873" s="137">
        <f>IF(N2873="sníž. přenesená",J2873,0)</f>
        <v>0</v>
      </c>
      <c r="BI2873" s="137">
        <f>IF(N2873="nulová",J2873,0)</f>
        <v>0</v>
      </c>
      <c r="BJ2873" s="17" t="s">
        <v>77</v>
      </c>
      <c r="BK2873" s="137">
        <f>ROUND(I2873*H2873,2)</f>
        <v>0</v>
      </c>
      <c r="BL2873" s="17" t="s">
        <v>187</v>
      </c>
      <c r="BM2873" s="136" t="s">
        <v>4205</v>
      </c>
    </row>
    <row r="2874" spans="2:65" s="1" customFormat="1" ht="16.5" customHeight="1" x14ac:dyDescent="0.2">
      <c r="B2874" s="32"/>
      <c r="C2874" s="125" t="s">
        <v>3037</v>
      </c>
      <c r="D2874" s="125" t="s">
        <v>182</v>
      </c>
      <c r="E2874" s="126" t="s">
        <v>4187</v>
      </c>
      <c r="F2874" s="127" t="s">
        <v>4188</v>
      </c>
      <c r="G2874" s="128" t="s">
        <v>636</v>
      </c>
      <c r="H2874" s="129">
        <v>1.89</v>
      </c>
      <c r="I2874" s="130"/>
      <c r="J2874" s="131">
        <f>ROUND(I2874*H2874,2)</f>
        <v>0</v>
      </c>
      <c r="K2874" s="127" t="s">
        <v>186</v>
      </c>
      <c r="L2874" s="32"/>
      <c r="M2874" s="132" t="s">
        <v>19</v>
      </c>
      <c r="N2874" s="133" t="s">
        <v>40</v>
      </c>
      <c r="P2874" s="134">
        <f>O2874*H2874</f>
        <v>0</v>
      </c>
      <c r="Q2874" s="134">
        <v>0</v>
      </c>
      <c r="R2874" s="134">
        <f>Q2874*H2874</f>
        <v>0</v>
      </c>
      <c r="S2874" s="134">
        <v>0</v>
      </c>
      <c r="T2874" s="135">
        <f>S2874*H2874</f>
        <v>0</v>
      </c>
      <c r="AR2874" s="136" t="s">
        <v>187</v>
      </c>
      <c r="AT2874" s="136" t="s">
        <v>182</v>
      </c>
      <c r="AU2874" s="136" t="s">
        <v>190</v>
      </c>
      <c r="AY2874" s="17" t="s">
        <v>181</v>
      </c>
      <c r="BE2874" s="137">
        <f>IF(N2874="základní",J2874,0)</f>
        <v>0</v>
      </c>
      <c r="BF2874" s="137">
        <f>IF(N2874="snížená",J2874,0)</f>
        <v>0</v>
      </c>
      <c r="BG2874" s="137">
        <f>IF(N2874="zákl. přenesená",J2874,0)</f>
        <v>0</v>
      </c>
      <c r="BH2874" s="137">
        <f>IF(N2874="sníž. přenesená",J2874,0)</f>
        <v>0</v>
      </c>
      <c r="BI2874" s="137">
        <f>IF(N2874="nulová",J2874,0)</f>
        <v>0</v>
      </c>
      <c r="BJ2874" s="17" t="s">
        <v>77</v>
      </c>
      <c r="BK2874" s="137">
        <f>ROUND(I2874*H2874,2)</f>
        <v>0</v>
      </c>
      <c r="BL2874" s="17" t="s">
        <v>187</v>
      </c>
      <c r="BM2874" s="136" t="s">
        <v>4206</v>
      </c>
    </row>
    <row r="2875" spans="2:65" s="12" customFormat="1" ht="11.25" x14ac:dyDescent="0.2">
      <c r="B2875" s="153"/>
      <c r="D2875" s="138" t="s">
        <v>330</v>
      </c>
      <c r="E2875" s="154" t="s">
        <v>19</v>
      </c>
      <c r="F2875" s="155" t="s">
        <v>4190</v>
      </c>
      <c r="H2875" s="154" t="s">
        <v>19</v>
      </c>
      <c r="I2875" s="156"/>
      <c r="L2875" s="153"/>
      <c r="M2875" s="157"/>
      <c r="T2875" s="158"/>
      <c r="AT2875" s="154" t="s">
        <v>330</v>
      </c>
      <c r="AU2875" s="154" t="s">
        <v>190</v>
      </c>
      <c r="AV2875" s="12" t="s">
        <v>77</v>
      </c>
      <c r="AW2875" s="12" t="s">
        <v>31</v>
      </c>
      <c r="AX2875" s="12" t="s">
        <v>69</v>
      </c>
      <c r="AY2875" s="154" t="s">
        <v>181</v>
      </c>
    </row>
    <row r="2876" spans="2:65" s="13" customFormat="1" ht="11.25" x14ac:dyDescent="0.2">
      <c r="B2876" s="159"/>
      <c r="D2876" s="138" t="s">
        <v>330</v>
      </c>
      <c r="E2876" s="160" t="s">
        <v>19</v>
      </c>
      <c r="F2876" s="161" t="s">
        <v>4191</v>
      </c>
      <c r="H2876" s="162">
        <v>1.89</v>
      </c>
      <c r="I2876" s="163"/>
      <c r="L2876" s="159"/>
      <c r="M2876" s="164"/>
      <c r="T2876" s="165"/>
      <c r="AT2876" s="160" t="s">
        <v>330</v>
      </c>
      <c r="AU2876" s="160" t="s">
        <v>190</v>
      </c>
      <c r="AV2876" s="13" t="s">
        <v>79</v>
      </c>
      <c r="AW2876" s="13" t="s">
        <v>31</v>
      </c>
      <c r="AX2876" s="13" t="s">
        <v>69</v>
      </c>
      <c r="AY2876" s="160" t="s">
        <v>181</v>
      </c>
    </row>
    <row r="2877" spans="2:65" s="14" customFormat="1" ht="11.25" x14ac:dyDescent="0.2">
      <c r="B2877" s="166"/>
      <c r="D2877" s="138" t="s">
        <v>330</v>
      </c>
      <c r="E2877" s="167" t="s">
        <v>19</v>
      </c>
      <c r="F2877" s="168" t="s">
        <v>333</v>
      </c>
      <c r="H2877" s="169">
        <v>1.89</v>
      </c>
      <c r="I2877" s="170"/>
      <c r="L2877" s="166"/>
      <c r="M2877" s="171"/>
      <c r="T2877" s="172"/>
      <c r="AT2877" s="167" t="s">
        <v>330</v>
      </c>
      <c r="AU2877" s="167" t="s">
        <v>190</v>
      </c>
      <c r="AV2877" s="14" t="s">
        <v>187</v>
      </c>
      <c r="AW2877" s="14" t="s">
        <v>31</v>
      </c>
      <c r="AX2877" s="14" t="s">
        <v>77</v>
      </c>
      <c r="AY2877" s="167" t="s">
        <v>181</v>
      </c>
    </row>
    <row r="2878" spans="2:65" s="10" customFormat="1" ht="20.85" customHeight="1" x14ac:dyDescent="0.2">
      <c r="B2878" s="115"/>
      <c r="D2878" s="116" t="s">
        <v>68</v>
      </c>
      <c r="E2878" s="149" t="s">
        <v>4207</v>
      </c>
      <c r="F2878" s="149" t="s">
        <v>4208</v>
      </c>
      <c r="I2878" s="118"/>
      <c r="J2878" s="150">
        <f>BK2878</f>
        <v>0</v>
      </c>
      <c r="L2878" s="115"/>
      <c r="M2878" s="120"/>
      <c r="P2878" s="121">
        <f>SUM(P2879:P2905)</f>
        <v>0</v>
      </c>
      <c r="R2878" s="121">
        <f>SUM(R2879:R2905)</f>
        <v>0</v>
      </c>
      <c r="T2878" s="122">
        <f>SUM(T2879:T2905)</f>
        <v>0</v>
      </c>
      <c r="AR2878" s="116" t="s">
        <v>77</v>
      </c>
      <c r="AT2878" s="123" t="s">
        <v>68</v>
      </c>
      <c r="AU2878" s="123" t="s">
        <v>79</v>
      </c>
      <c r="AY2878" s="116" t="s">
        <v>181</v>
      </c>
      <c r="BK2878" s="124">
        <f>SUM(BK2879:BK2905)</f>
        <v>0</v>
      </c>
    </row>
    <row r="2879" spans="2:65" s="1" customFormat="1" ht="16.5" customHeight="1" x14ac:dyDescent="0.2">
      <c r="B2879" s="32"/>
      <c r="C2879" s="125" t="s">
        <v>4209</v>
      </c>
      <c r="D2879" s="125" t="s">
        <v>182</v>
      </c>
      <c r="E2879" s="126" t="s">
        <v>4210</v>
      </c>
      <c r="F2879" s="127" t="s">
        <v>4154</v>
      </c>
      <c r="G2879" s="128" t="s">
        <v>519</v>
      </c>
      <c r="H2879" s="129">
        <v>1</v>
      </c>
      <c r="I2879" s="130"/>
      <c r="J2879" s="131">
        <f>ROUND(I2879*H2879,2)</f>
        <v>0</v>
      </c>
      <c r="K2879" s="127" t="s">
        <v>186</v>
      </c>
      <c r="L2879" s="32"/>
      <c r="M2879" s="132" t="s">
        <v>19</v>
      </c>
      <c r="N2879" s="133" t="s">
        <v>40</v>
      </c>
      <c r="P2879" s="134">
        <f>O2879*H2879</f>
        <v>0</v>
      </c>
      <c r="Q2879" s="134">
        <v>0</v>
      </c>
      <c r="R2879" s="134">
        <f>Q2879*H2879</f>
        <v>0</v>
      </c>
      <c r="S2879" s="134">
        <v>0</v>
      </c>
      <c r="T2879" s="135">
        <f>S2879*H2879</f>
        <v>0</v>
      </c>
      <c r="AR2879" s="136" t="s">
        <v>187</v>
      </c>
      <c r="AT2879" s="136" t="s">
        <v>182</v>
      </c>
      <c r="AU2879" s="136" t="s">
        <v>190</v>
      </c>
      <c r="AY2879" s="17" t="s">
        <v>181</v>
      </c>
      <c r="BE2879" s="137">
        <f>IF(N2879="základní",J2879,0)</f>
        <v>0</v>
      </c>
      <c r="BF2879" s="137">
        <f>IF(N2879="snížená",J2879,0)</f>
        <v>0</v>
      </c>
      <c r="BG2879" s="137">
        <f>IF(N2879="zákl. přenesená",J2879,0)</f>
        <v>0</v>
      </c>
      <c r="BH2879" s="137">
        <f>IF(N2879="sníž. přenesená",J2879,0)</f>
        <v>0</v>
      </c>
      <c r="BI2879" s="137">
        <f>IF(N2879="nulová",J2879,0)</f>
        <v>0</v>
      </c>
      <c r="BJ2879" s="17" t="s">
        <v>77</v>
      </c>
      <c r="BK2879" s="137">
        <f>ROUND(I2879*H2879,2)</f>
        <v>0</v>
      </c>
      <c r="BL2879" s="17" t="s">
        <v>187</v>
      </c>
      <c r="BM2879" s="136" t="s">
        <v>4211</v>
      </c>
    </row>
    <row r="2880" spans="2:65" s="1" customFormat="1" ht="19.5" x14ac:dyDescent="0.2">
      <c r="B2880" s="32"/>
      <c r="D2880" s="138" t="s">
        <v>214</v>
      </c>
      <c r="F2880" s="139" t="s">
        <v>4156</v>
      </c>
      <c r="I2880" s="140"/>
      <c r="L2880" s="32"/>
      <c r="M2880" s="141"/>
      <c r="T2880" s="53"/>
      <c r="AT2880" s="17" t="s">
        <v>214</v>
      </c>
      <c r="AU2880" s="17" t="s">
        <v>190</v>
      </c>
    </row>
    <row r="2881" spans="2:65" s="12" customFormat="1" ht="22.5" x14ac:dyDescent="0.2">
      <c r="B2881" s="153"/>
      <c r="D2881" s="138" t="s">
        <v>330</v>
      </c>
      <c r="E2881" s="154" t="s">
        <v>19</v>
      </c>
      <c r="F2881" s="155" t="s">
        <v>4157</v>
      </c>
      <c r="H2881" s="154" t="s">
        <v>19</v>
      </c>
      <c r="I2881" s="156"/>
      <c r="L2881" s="153"/>
      <c r="M2881" s="157"/>
      <c r="T2881" s="158"/>
      <c r="AT2881" s="154" t="s">
        <v>330</v>
      </c>
      <c r="AU2881" s="154" t="s">
        <v>190</v>
      </c>
      <c r="AV2881" s="12" t="s">
        <v>77</v>
      </c>
      <c r="AW2881" s="12" t="s">
        <v>31</v>
      </c>
      <c r="AX2881" s="12" t="s">
        <v>69</v>
      </c>
      <c r="AY2881" s="154" t="s">
        <v>181</v>
      </c>
    </row>
    <row r="2882" spans="2:65" s="13" customFormat="1" ht="11.25" x14ac:dyDescent="0.2">
      <c r="B2882" s="159"/>
      <c r="D2882" s="138" t="s">
        <v>330</v>
      </c>
      <c r="E2882" s="160" t="s">
        <v>19</v>
      </c>
      <c r="F2882" s="161" t="s">
        <v>4212</v>
      </c>
      <c r="H2882" s="162">
        <v>1</v>
      </c>
      <c r="I2882" s="163"/>
      <c r="L2882" s="159"/>
      <c r="M2882" s="164"/>
      <c r="T2882" s="165"/>
      <c r="AT2882" s="160" t="s">
        <v>330</v>
      </c>
      <c r="AU2882" s="160" t="s">
        <v>190</v>
      </c>
      <c r="AV2882" s="13" t="s">
        <v>79</v>
      </c>
      <c r="AW2882" s="13" t="s">
        <v>31</v>
      </c>
      <c r="AX2882" s="13" t="s">
        <v>69</v>
      </c>
      <c r="AY2882" s="160" t="s">
        <v>181</v>
      </c>
    </row>
    <row r="2883" spans="2:65" s="14" customFormat="1" ht="11.25" x14ac:dyDescent="0.2">
      <c r="B2883" s="166"/>
      <c r="D2883" s="138" t="s">
        <v>330</v>
      </c>
      <c r="E2883" s="167" t="s">
        <v>19</v>
      </c>
      <c r="F2883" s="168" t="s">
        <v>333</v>
      </c>
      <c r="H2883" s="169">
        <v>1</v>
      </c>
      <c r="I2883" s="170"/>
      <c r="L2883" s="166"/>
      <c r="M2883" s="171"/>
      <c r="T2883" s="172"/>
      <c r="AT2883" s="167" t="s">
        <v>330</v>
      </c>
      <c r="AU2883" s="167" t="s">
        <v>190</v>
      </c>
      <c r="AV2883" s="14" t="s">
        <v>187</v>
      </c>
      <c r="AW2883" s="14" t="s">
        <v>31</v>
      </c>
      <c r="AX2883" s="14" t="s">
        <v>77</v>
      </c>
      <c r="AY2883" s="167" t="s">
        <v>181</v>
      </c>
    </row>
    <row r="2884" spans="2:65" s="1" customFormat="1" ht="16.5" customHeight="1" x14ac:dyDescent="0.2">
      <c r="B2884" s="32"/>
      <c r="C2884" s="125" t="s">
        <v>3039</v>
      </c>
      <c r="D2884" s="125" t="s">
        <v>182</v>
      </c>
      <c r="E2884" s="126" t="s">
        <v>4159</v>
      </c>
      <c r="F2884" s="127" t="s">
        <v>4160</v>
      </c>
      <c r="G2884" s="128" t="s">
        <v>519</v>
      </c>
      <c r="H2884" s="129">
        <v>1</v>
      </c>
      <c r="I2884" s="130"/>
      <c r="J2884" s="131">
        <f>ROUND(I2884*H2884,2)</f>
        <v>0</v>
      </c>
      <c r="K2884" s="127" t="s">
        <v>186</v>
      </c>
      <c r="L2884" s="32"/>
      <c r="M2884" s="132" t="s">
        <v>19</v>
      </c>
      <c r="N2884" s="133" t="s">
        <v>40</v>
      </c>
      <c r="P2884" s="134">
        <f>O2884*H2884</f>
        <v>0</v>
      </c>
      <c r="Q2884" s="134">
        <v>0</v>
      </c>
      <c r="R2884" s="134">
        <f>Q2884*H2884</f>
        <v>0</v>
      </c>
      <c r="S2884" s="134">
        <v>0</v>
      </c>
      <c r="T2884" s="135">
        <f>S2884*H2884</f>
        <v>0</v>
      </c>
      <c r="AR2884" s="136" t="s">
        <v>187</v>
      </c>
      <c r="AT2884" s="136" t="s">
        <v>182</v>
      </c>
      <c r="AU2884" s="136" t="s">
        <v>190</v>
      </c>
      <c r="AY2884" s="17" t="s">
        <v>181</v>
      </c>
      <c r="BE2884" s="137">
        <f>IF(N2884="základní",J2884,0)</f>
        <v>0</v>
      </c>
      <c r="BF2884" s="137">
        <f>IF(N2884="snížená",J2884,0)</f>
        <v>0</v>
      </c>
      <c r="BG2884" s="137">
        <f>IF(N2884="zákl. přenesená",J2884,0)</f>
        <v>0</v>
      </c>
      <c r="BH2884" s="137">
        <f>IF(N2884="sníž. přenesená",J2884,0)</f>
        <v>0</v>
      </c>
      <c r="BI2884" s="137">
        <f>IF(N2884="nulová",J2884,0)</f>
        <v>0</v>
      </c>
      <c r="BJ2884" s="17" t="s">
        <v>77</v>
      </c>
      <c r="BK2884" s="137">
        <f>ROUND(I2884*H2884,2)</f>
        <v>0</v>
      </c>
      <c r="BL2884" s="17" t="s">
        <v>187</v>
      </c>
      <c r="BM2884" s="136" t="s">
        <v>4213</v>
      </c>
    </row>
    <row r="2885" spans="2:65" s="12" customFormat="1" ht="11.25" x14ac:dyDescent="0.2">
      <c r="B2885" s="153"/>
      <c r="D2885" s="138" t="s">
        <v>330</v>
      </c>
      <c r="E2885" s="154" t="s">
        <v>19</v>
      </c>
      <c r="F2885" s="155" t="s">
        <v>4162</v>
      </c>
      <c r="H2885" s="154" t="s">
        <v>19</v>
      </c>
      <c r="I2885" s="156"/>
      <c r="L2885" s="153"/>
      <c r="M2885" s="157"/>
      <c r="T2885" s="158"/>
      <c r="AT2885" s="154" t="s">
        <v>330</v>
      </c>
      <c r="AU2885" s="154" t="s">
        <v>190</v>
      </c>
      <c r="AV2885" s="12" t="s">
        <v>77</v>
      </c>
      <c r="AW2885" s="12" t="s">
        <v>31</v>
      </c>
      <c r="AX2885" s="12" t="s">
        <v>69</v>
      </c>
      <c r="AY2885" s="154" t="s">
        <v>181</v>
      </c>
    </row>
    <row r="2886" spans="2:65" s="13" customFormat="1" ht="11.25" x14ac:dyDescent="0.2">
      <c r="B2886" s="159"/>
      <c r="D2886" s="138" t="s">
        <v>330</v>
      </c>
      <c r="E2886" s="160" t="s">
        <v>19</v>
      </c>
      <c r="F2886" s="161" t="s">
        <v>4163</v>
      </c>
      <c r="H2886" s="162">
        <v>1</v>
      </c>
      <c r="I2886" s="163"/>
      <c r="L2886" s="159"/>
      <c r="M2886" s="164"/>
      <c r="T2886" s="165"/>
      <c r="AT2886" s="160" t="s">
        <v>330</v>
      </c>
      <c r="AU2886" s="160" t="s">
        <v>190</v>
      </c>
      <c r="AV2886" s="13" t="s">
        <v>79</v>
      </c>
      <c r="AW2886" s="13" t="s">
        <v>31</v>
      </c>
      <c r="AX2886" s="13" t="s">
        <v>69</v>
      </c>
      <c r="AY2886" s="160" t="s">
        <v>181</v>
      </c>
    </row>
    <row r="2887" spans="2:65" s="14" customFormat="1" ht="11.25" x14ac:dyDescent="0.2">
      <c r="B2887" s="166"/>
      <c r="D2887" s="138" t="s">
        <v>330</v>
      </c>
      <c r="E2887" s="167" t="s">
        <v>19</v>
      </c>
      <c r="F2887" s="168" t="s">
        <v>333</v>
      </c>
      <c r="H2887" s="169">
        <v>1</v>
      </c>
      <c r="I2887" s="170"/>
      <c r="L2887" s="166"/>
      <c r="M2887" s="171"/>
      <c r="T2887" s="172"/>
      <c r="AT2887" s="167" t="s">
        <v>330</v>
      </c>
      <c r="AU2887" s="167" t="s">
        <v>190</v>
      </c>
      <c r="AV2887" s="14" t="s">
        <v>187</v>
      </c>
      <c r="AW2887" s="14" t="s">
        <v>31</v>
      </c>
      <c r="AX2887" s="14" t="s">
        <v>77</v>
      </c>
      <c r="AY2887" s="167" t="s">
        <v>181</v>
      </c>
    </row>
    <row r="2888" spans="2:65" s="1" customFormat="1" ht="16.5" customHeight="1" x14ac:dyDescent="0.2">
      <c r="B2888" s="32"/>
      <c r="C2888" s="125" t="s">
        <v>4214</v>
      </c>
      <c r="D2888" s="125" t="s">
        <v>182</v>
      </c>
      <c r="E2888" s="126" t="s">
        <v>4165</v>
      </c>
      <c r="F2888" s="127" t="s">
        <v>4166</v>
      </c>
      <c r="G2888" s="128" t="s">
        <v>519</v>
      </c>
      <c r="H2888" s="129">
        <v>1</v>
      </c>
      <c r="I2888" s="130"/>
      <c r="J2888" s="131">
        <f>ROUND(I2888*H2888,2)</f>
        <v>0</v>
      </c>
      <c r="K2888" s="127" t="s">
        <v>186</v>
      </c>
      <c r="L2888" s="32"/>
      <c r="M2888" s="132" t="s">
        <v>19</v>
      </c>
      <c r="N2888" s="133" t="s">
        <v>40</v>
      </c>
      <c r="P2888" s="134">
        <f>O2888*H2888</f>
        <v>0</v>
      </c>
      <c r="Q2888" s="134">
        <v>0</v>
      </c>
      <c r="R2888" s="134">
        <f>Q2888*H2888</f>
        <v>0</v>
      </c>
      <c r="S2888" s="134">
        <v>0</v>
      </c>
      <c r="T2888" s="135">
        <f>S2888*H2888</f>
        <v>0</v>
      </c>
      <c r="AR2888" s="136" t="s">
        <v>187</v>
      </c>
      <c r="AT2888" s="136" t="s">
        <v>182</v>
      </c>
      <c r="AU2888" s="136" t="s">
        <v>190</v>
      </c>
      <c r="AY2888" s="17" t="s">
        <v>181</v>
      </c>
      <c r="BE2888" s="137">
        <f>IF(N2888="základní",J2888,0)</f>
        <v>0</v>
      </c>
      <c r="BF2888" s="137">
        <f>IF(N2888="snížená",J2888,0)</f>
        <v>0</v>
      </c>
      <c r="BG2888" s="137">
        <f>IF(N2888="zákl. přenesená",J2888,0)</f>
        <v>0</v>
      </c>
      <c r="BH2888" s="137">
        <f>IF(N2888="sníž. přenesená",J2888,0)</f>
        <v>0</v>
      </c>
      <c r="BI2888" s="137">
        <f>IF(N2888="nulová",J2888,0)</f>
        <v>0</v>
      </c>
      <c r="BJ2888" s="17" t="s">
        <v>77</v>
      </c>
      <c r="BK2888" s="137">
        <f>ROUND(I2888*H2888,2)</f>
        <v>0</v>
      </c>
      <c r="BL2888" s="17" t="s">
        <v>187</v>
      </c>
      <c r="BM2888" s="136" t="s">
        <v>4215</v>
      </c>
    </row>
    <row r="2889" spans="2:65" s="12" customFormat="1" ht="11.25" x14ac:dyDescent="0.2">
      <c r="B2889" s="153"/>
      <c r="D2889" s="138" t="s">
        <v>330</v>
      </c>
      <c r="E2889" s="154" t="s">
        <v>19</v>
      </c>
      <c r="F2889" s="155" t="s">
        <v>4168</v>
      </c>
      <c r="H2889" s="154" t="s">
        <v>19</v>
      </c>
      <c r="I2889" s="156"/>
      <c r="L2889" s="153"/>
      <c r="M2889" s="157"/>
      <c r="T2889" s="158"/>
      <c r="AT2889" s="154" t="s">
        <v>330</v>
      </c>
      <c r="AU2889" s="154" t="s">
        <v>190</v>
      </c>
      <c r="AV2889" s="12" t="s">
        <v>77</v>
      </c>
      <c r="AW2889" s="12" t="s">
        <v>31</v>
      </c>
      <c r="AX2889" s="12" t="s">
        <v>69</v>
      </c>
      <c r="AY2889" s="154" t="s">
        <v>181</v>
      </c>
    </row>
    <row r="2890" spans="2:65" s="13" customFormat="1" ht="11.25" x14ac:dyDescent="0.2">
      <c r="B2890" s="159"/>
      <c r="D2890" s="138" t="s">
        <v>330</v>
      </c>
      <c r="E2890" s="160" t="s">
        <v>19</v>
      </c>
      <c r="F2890" s="161" t="s">
        <v>4169</v>
      </c>
      <c r="H2890" s="162">
        <v>1</v>
      </c>
      <c r="I2890" s="163"/>
      <c r="L2890" s="159"/>
      <c r="M2890" s="164"/>
      <c r="T2890" s="165"/>
      <c r="AT2890" s="160" t="s">
        <v>330</v>
      </c>
      <c r="AU2890" s="160" t="s">
        <v>190</v>
      </c>
      <c r="AV2890" s="13" t="s">
        <v>79</v>
      </c>
      <c r="AW2890" s="13" t="s">
        <v>31</v>
      </c>
      <c r="AX2890" s="13" t="s">
        <v>69</v>
      </c>
      <c r="AY2890" s="160" t="s">
        <v>181</v>
      </c>
    </row>
    <row r="2891" spans="2:65" s="14" customFormat="1" ht="11.25" x14ac:dyDescent="0.2">
      <c r="B2891" s="166"/>
      <c r="D2891" s="138" t="s">
        <v>330</v>
      </c>
      <c r="E2891" s="167" t="s">
        <v>19</v>
      </c>
      <c r="F2891" s="168" t="s">
        <v>333</v>
      </c>
      <c r="H2891" s="169">
        <v>1</v>
      </c>
      <c r="I2891" s="170"/>
      <c r="L2891" s="166"/>
      <c r="M2891" s="171"/>
      <c r="T2891" s="172"/>
      <c r="AT2891" s="167" t="s">
        <v>330</v>
      </c>
      <c r="AU2891" s="167" t="s">
        <v>190</v>
      </c>
      <c r="AV2891" s="14" t="s">
        <v>187</v>
      </c>
      <c r="AW2891" s="14" t="s">
        <v>31</v>
      </c>
      <c r="AX2891" s="14" t="s">
        <v>77</v>
      </c>
      <c r="AY2891" s="167" t="s">
        <v>181</v>
      </c>
    </row>
    <row r="2892" spans="2:65" s="1" customFormat="1" ht="21.75" customHeight="1" x14ac:dyDescent="0.2">
      <c r="B2892" s="32"/>
      <c r="C2892" s="125" t="s">
        <v>3041</v>
      </c>
      <c r="D2892" s="125" t="s">
        <v>182</v>
      </c>
      <c r="E2892" s="126" t="s">
        <v>4170</v>
      </c>
      <c r="F2892" s="127" t="s">
        <v>4171</v>
      </c>
      <c r="G2892" s="128" t="s">
        <v>519</v>
      </c>
      <c r="H2892" s="129">
        <v>1</v>
      </c>
      <c r="I2892" s="130"/>
      <c r="J2892" s="131">
        <f>ROUND(I2892*H2892,2)</f>
        <v>0</v>
      </c>
      <c r="K2892" s="127" t="s">
        <v>186</v>
      </c>
      <c r="L2892" s="32"/>
      <c r="M2892" s="132" t="s">
        <v>19</v>
      </c>
      <c r="N2892" s="133" t="s">
        <v>40</v>
      </c>
      <c r="P2892" s="134">
        <f>O2892*H2892</f>
        <v>0</v>
      </c>
      <c r="Q2892" s="134">
        <v>0</v>
      </c>
      <c r="R2892" s="134">
        <f>Q2892*H2892</f>
        <v>0</v>
      </c>
      <c r="S2892" s="134">
        <v>0</v>
      </c>
      <c r="T2892" s="135">
        <f>S2892*H2892</f>
        <v>0</v>
      </c>
      <c r="AR2892" s="136" t="s">
        <v>187</v>
      </c>
      <c r="AT2892" s="136" t="s">
        <v>182</v>
      </c>
      <c r="AU2892" s="136" t="s">
        <v>190</v>
      </c>
      <c r="AY2892" s="17" t="s">
        <v>181</v>
      </c>
      <c r="BE2892" s="137">
        <f>IF(N2892="základní",J2892,0)</f>
        <v>0</v>
      </c>
      <c r="BF2892" s="137">
        <f>IF(N2892="snížená",J2892,0)</f>
        <v>0</v>
      </c>
      <c r="BG2892" s="137">
        <f>IF(N2892="zákl. přenesená",J2892,0)</f>
        <v>0</v>
      </c>
      <c r="BH2892" s="137">
        <f>IF(N2892="sníž. přenesená",J2892,0)</f>
        <v>0</v>
      </c>
      <c r="BI2892" s="137">
        <f>IF(N2892="nulová",J2892,0)</f>
        <v>0</v>
      </c>
      <c r="BJ2892" s="17" t="s">
        <v>77</v>
      </c>
      <c r="BK2892" s="137">
        <f>ROUND(I2892*H2892,2)</f>
        <v>0</v>
      </c>
      <c r="BL2892" s="17" t="s">
        <v>187</v>
      </c>
      <c r="BM2892" s="136" t="s">
        <v>4216</v>
      </c>
    </row>
    <row r="2893" spans="2:65" s="12" customFormat="1" ht="11.25" x14ac:dyDescent="0.2">
      <c r="B2893" s="153"/>
      <c r="D2893" s="138" t="s">
        <v>330</v>
      </c>
      <c r="E2893" s="154" t="s">
        <v>19</v>
      </c>
      <c r="F2893" s="155" t="s">
        <v>4173</v>
      </c>
      <c r="H2893" s="154" t="s">
        <v>19</v>
      </c>
      <c r="I2893" s="156"/>
      <c r="L2893" s="153"/>
      <c r="M2893" s="157"/>
      <c r="T2893" s="158"/>
      <c r="AT2893" s="154" t="s">
        <v>330</v>
      </c>
      <c r="AU2893" s="154" t="s">
        <v>190</v>
      </c>
      <c r="AV2893" s="12" t="s">
        <v>77</v>
      </c>
      <c r="AW2893" s="12" t="s">
        <v>31</v>
      </c>
      <c r="AX2893" s="12" t="s">
        <v>69</v>
      </c>
      <c r="AY2893" s="154" t="s">
        <v>181</v>
      </c>
    </row>
    <row r="2894" spans="2:65" s="13" customFormat="1" ht="11.25" x14ac:dyDescent="0.2">
      <c r="B2894" s="159"/>
      <c r="D2894" s="138" t="s">
        <v>330</v>
      </c>
      <c r="E2894" s="160" t="s">
        <v>19</v>
      </c>
      <c r="F2894" s="161" t="s">
        <v>4174</v>
      </c>
      <c r="H2894" s="162">
        <v>1</v>
      </c>
      <c r="I2894" s="163"/>
      <c r="L2894" s="159"/>
      <c r="M2894" s="164"/>
      <c r="T2894" s="165"/>
      <c r="AT2894" s="160" t="s">
        <v>330</v>
      </c>
      <c r="AU2894" s="160" t="s">
        <v>190</v>
      </c>
      <c r="AV2894" s="13" t="s">
        <v>79</v>
      </c>
      <c r="AW2894" s="13" t="s">
        <v>31</v>
      </c>
      <c r="AX2894" s="13" t="s">
        <v>69</v>
      </c>
      <c r="AY2894" s="160" t="s">
        <v>181</v>
      </c>
    </row>
    <row r="2895" spans="2:65" s="14" customFormat="1" ht="11.25" x14ac:dyDescent="0.2">
      <c r="B2895" s="166"/>
      <c r="D2895" s="138" t="s">
        <v>330</v>
      </c>
      <c r="E2895" s="167" t="s">
        <v>19</v>
      </c>
      <c r="F2895" s="168" t="s">
        <v>333</v>
      </c>
      <c r="H2895" s="169">
        <v>1</v>
      </c>
      <c r="I2895" s="170"/>
      <c r="L2895" s="166"/>
      <c r="M2895" s="171"/>
      <c r="T2895" s="172"/>
      <c r="AT2895" s="167" t="s">
        <v>330</v>
      </c>
      <c r="AU2895" s="167" t="s">
        <v>190</v>
      </c>
      <c r="AV2895" s="14" t="s">
        <v>187</v>
      </c>
      <c r="AW2895" s="14" t="s">
        <v>31</v>
      </c>
      <c r="AX2895" s="14" t="s">
        <v>77</v>
      </c>
      <c r="AY2895" s="167" t="s">
        <v>181</v>
      </c>
    </row>
    <row r="2896" spans="2:65" s="1" customFormat="1" ht="16.5" customHeight="1" x14ac:dyDescent="0.2">
      <c r="B2896" s="32"/>
      <c r="C2896" s="125" t="s">
        <v>4217</v>
      </c>
      <c r="D2896" s="125" t="s">
        <v>182</v>
      </c>
      <c r="E2896" s="126" t="s">
        <v>4176</v>
      </c>
      <c r="F2896" s="127" t="s">
        <v>4177</v>
      </c>
      <c r="G2896" s="128" t="s">
        <v>519</v>
      </c>
      <c r="H2896" s="129">
        <v>1</v>
      </c>
      <c r="I2896" s="130"/>
      <c r="J2896" s="131">
        <f>ROUND(I2896*H2896,2)</f>
        <v>0</v>
      </c>
      <c r="K2896" s="127" t="s">
        <v>186</v>
      </c>
      <c r="L2896" s="32"/>
      <c r="M2896" s="132" t="s">
        <v>19</v>
      </c>
      <c r="N2896" s="133" t="s">
        <v>40</v>
      </c>
      <c r="P2896" s="134">
        <f>O2896*H2896</f>
        <v>0</v>
      </c>
      <c r="Q2896" s="134">
        <v>0</v>
      </c>
      <c r="R2896" s="134">
        <f>Q2896*H2896</f>
        <v>0</v>
      </c>
      <c r="S2896" s="134">
        <v>0</v>
      </c>
      <c r="T2896" s="135">
        <f>S2896*H2896</f>
        <v>0</v>
      </c>
      <c r="AR2896" s="136" t="s">
        <v>187</v>
      </c>
      <c r="AT2896" s="136" t="s">
        <v>182</v>
      </c>
      <c r="AU2896" s="136" t="s">
        <v>190</v>
      </c>
      <c r="AY2896" s="17" t="s">
        <v>181</v>
      </c>
      <c r="BE2896" s="137">
        <f>IF(N2896="základní",J2896,0)</f>
        <v>0</v>
      </c>
      <c r="BF2896" s="137">
        <f>IF(N2896="snížená",J2896,0)</f>
        <v>0</v>
      </c>
      <c r="BG2896" s="137">
        <f>IF(N2896="zákl. přenesená",J2896,0)</f>
        <v>0</v>
      </c>
      <c r="BH2896" s="137">
        <f>IF(N2896="sníž. přenesená",J2896,0)</f>
        <v>0</v>
      </c>
      <c r="BI2896" s="137">
        <f>IF(N2896="nulová",J2896,0)</f>
        <v>0</v>
      </c>
      <c r="BJ2896" s="17" t="s">
        <v>77</v>
      </c>
      <c r="BK2896" s="137">
        <f>ROUND(I2896*H2896,2)</f>
        <v>0</v>
      </c>
      <c r="BL2896" s="17" t="s">
        <v>187</v>
      </c>
      <c r="BM2896" s="136" t="s">
        <v>4218</v>
      </c>
    </row>
    <row r="2897" spans="2:65" s="12" customFormat="1" ht="11.25" x14ac:dyDescent="0.2">
      <c r="B2897" s="153"/>
      <c r="D2897" s="138" t="s">
        <v>330</v>
      </c>
      <c r="E2897" s="154" t="s">
        <v>19</v>
      </c>
      <c r="F2897" s="155" t="s">
        <v>4179</v>
      </c>
      <c r="H2897" s="154" t="s">
        <v>19</v>
      </c>
      <c r="I2897" s="156"/>
      <c r="L2897" s="153"/>
      <c r="M2897" s="157"/>
      <c r="T2897" s="158"/>
      <c r="AT2897" s="154" t="s">
        <v>330</v>
      </c>
      <c r="AU2897" s="154" t="s">
        <v>190</v>
      </c>
      <c r="AV2897" s="12" t="s">
        <v>77</v>
      </c>
      <c r="AW2897" s="12" t="s">
        <v>31</v>
      </c>
      <c r="AX2897" s="12" t="s">
        <v>69</v>
      </c>
      <c r="AY2897" s="154" t="s">
        <v>181</v>
      </c>
    </row>
    <row r="2898" spans="2:65" s="13" customFormat="1" ht="11.25" x14ac:dyDescent="0.2">
      <c r="B2898" s="159"/>
      <c r="D2898" s="138" t="s">
        <v>330</v>
      </c>
      <c r="E2898" s="160" t="s">
        <v>19</v>
      </c>
      <c r="F2898" s="161" t="s">
        <v>4169</v>
      </c>
      <c r="H2898" s="162">
        <v>1</v>
      </c>
      <c r="I2898" s="163"/>
      <c r="L2898" s="159"/>
      <c r="M2898" s="164"/>
      <c r="T2898" s="165"/>
      <c r="AT2898" s="160" t="s">
        <v>330</v>
      </c>
      <c r="AU2898" s="160" t="s">
        <v>190</v>
      </c>
      <c r="AV2898" s="13" t="s">
        <v>79</v>
      </c>
      <c r="AW2898" s="13" t="s">
        <v>31</v>
      </c>
      <c r="AX2898" s="13" t="s">
        <v>69</v>
      </c>
      <c r="AY2898" s="160" t="s">
        <v>181</v>
      </c>
    </row>
    <row r="2899" spans="2:65" s="14" customFormat="1" ht="11.25" x14ac:dyDescent="0.2">
      <c r="B2899" s="166"/>
      <c r="D2899" s="138" t="s">
        <v>330</v>
      </c>
      <c r="E2899" s="167" t="s">
        <v>19</v>
      </c>
      <c r="F2899" s="168" t="s">
        <v>333</v>
      </c>
      <c r="H2899" s="169">
        <v>1</v>
      </c>
      <c r="I2899" s="170"/>
      <c r="L2899" s="166"/>
      <c r="M2899" s="171"/>
      <c r="T2899" s="172"/>
      <c r="AT2899" s="167" t="s">
        <v>330</v>
      </c>
      <c r="AU2899" s="167" t="s">
        <v>190</v>
      </c>
      <c r="AV2899" s="14" t="s">
        <v>187</v>
      </c>
      <c r="AW2899" s="14" t="s">
        <v>31</v>
      </c>
      <c r="AX2899" s="14" t="s">
        <v>77</v>
      </c>
      <c r="AY2899" s="167" t="s">
        <v>181</v>
      </c>
    </row>
    <row r="2900" spans="2:65" s="1" customFormat="1" ht="24.2" customHeight="1" x14ac:dyDescent="0.2">
      <c r="B2900" s="32"/>
      <c r="C2900" s="125" t="s">
        <v>3042</v>
      </c>
      <c r="D2900" s="125" t="s">
        <v>182</v>
      </c>
      <c r="E2900" s="126" t="s">
        <v>4180</v>
      </c>
      <c r="F2900" s="127" t="s">
        <v>4181</v>
      </c>
      <c r="G2900" s="128" t="s">
        <v>519</v>
      </c>
      <c r="H2900" s="129">
        <v>0</v>
      </c>
      <c r="I2900" s="130"/>
      <c r="J2900" s="131">
        <f>ROUND(I2900*H2900,2)</f>
        <v>0</v>
      </c>
      <c r="K2900" s="127" t="s">
        <v>186</v>
      </c>
      <c r="L2900" s="32"/>
      <c r="M2900" s="132" t="s">
        <v>19</v>
      </c>
      <c r="N2900" s="133" t="s">
        <v>40</v>
      </c>
      <c r="P2900" s="134">
        <f>O2900*H2900</f>
        <v>0</v>
      </c>
      <c r="Q2900" s="134">
        <v>0</v>
      </c>
      <c r="R2900" s="134">
        <f>Q2900*H2900</f>
        <v>0</v>
      </c>
      <c r="S2900" s="134">
        <v>0</v>
      </c>
      <c r="T2900" s="135">
        <f>S2900*H2900</f>
        <v>0</v>
      </c>
      <c r="AR2900" s="136" t="s">
        <v>187</v>
      </c>
      <c r="AT2900" s="136" t="s">
        <v>182</v>
      </c>
      <c r="AU2900" s="136" t="s">
        <v>190</v>
      </c>
      <c r="AY2900" s="17" t="s">
        <v>181</v>
      </c>
      <c r="BE2900" s="137">
        <f>IF(N2900="základní",J2900,0)</f>
        <v>0</v>
      </c>
      <c r="BF2900" s="137">
        <f>IF(N2900="snížená",J2900,0)</f>
        <v>0</v>
      </c>
      <c r="BG2900" s="137">
        <f>IF(N2900="zákl. přenesená",J2900,0)</f>
        <v>0</v>
      </c>
      <c r="BH2900" s="137">
        <f>IF(N2900="sníž. přenesená",J2900,0)</f>
        <v>0</v>
      </c>
      <c r="BI2900" s="137">
        <f>IF(N2900="nulová",J2900,0)</f>
        <v>0</v>
      </c>
      <c r="BJ2900" s="17" t="s">
        <v>77</v>
      </c>
      <c r="BK2900" s="137">
        <f>ROUND(I2900*H2900,2)</f>
        <v>0</v>
      </c>
      <c r="BL2900" s="17" t="s">
        <v>187</v>
      </c>
      <c r="BM2900" s="136" t="s">
        <v>4219</v>
      </c>
    </row>
    <row r="2901" spans="2:65" s="1" customFormat="1" ht="16.5" customHeight="1" x14ac:dyDescent="0.2">
      <c r="B2901" s="32"/>
      <c r="C2901" s="125" t="s">
        <v>4220</v>
      </c>
      <c r="D2901" s="125" t="s">
        <v>182</v>
      </c>
      <c r="E2901" s="126" t="s">
        <v>4184</v>
      </c>
      <c r="F2901" s="127" t="s">
        <v>4185</v>
      </c>
      <c r="G2901" s="128" t="s">
        <v>519</v>
      </c>
      <c r="H2901" s="129">
        <v>0</v>
      </c>
      <c r="I2901" s="130"/>
      <c r="J2901" s="131">
        <f>ROUND(I2901*H2901,2)</f>
        <v>0</v>
      </c>
      <c r="K2901" s="127" t="s">
        <v>186</v>
      </c>
      <c r="L2901" s="32"/>
      <c r="M2901" s="132" t="s">
        <v>19</v>
      </c>
      <c r="N2901" s="133" t="s">
        <v>40</v>
      </c>
      <c r="P2901" s="134">
        <f>O2901*H2901</f>
        <v>0</v>
      </c>
      <c r="Q2901" s="134">
        <v>0</v>
      </c>
      <c r="R2901" s="134">
        <f>Q2901*H2901</f>
        <v>0</v>
      </c>
      <c r="S2901" s="134">
        <v>0</v>
      </c>
      <c r="T2901" s="135">
        <f>S2901*H2901</f>
        <v>0</v>
      </c>
      <c r="AR2901" s="136" t="s">
        <v>187</v>
      </c>
      <c r="AT2901" s="136" t="s">
        <v>182</v>
      </c>
      <c r="AU2901" s="136" t="s">
        <v>190</v>
      </c>
      <c r="AY2901" s="17" t="s">
        <v>181</v>
      </c>
      <c r="BE2901" s="137">
        <f>IF(N2901="základní",J2901,0)</f>
        <v>0</v>
      </c>
      <c r="BF2901" s="137">
        <f>IF(N2901="snížená",J2901,0)</f>
        <v>0</v>
      </c>
      <c r="BG2901" s="137">
        <f>IF(N2901="zákl. přenesená",J2901,0)</f>
        <v>0</v>
      </c>
      <c r="BH2901" s="137">
        <f>IF(N2901="sníž. přenesená",J2901,0)</f>
        <v>0</v>
      </c>
      <c r="BI2901" s="137">
        <f>IF(N2901="nulová",J2901,0)</f>
        <v>0</v>
      </c>
      <c r="BJ2901" s="17" t="s">
        <v>77</v>
      </c>
      <c r="BK2901" s="137">
        <f>ROUND(I2901*H2901,2)</f>
        <v>0</v>
      </c>
      <c r="BL2901" s="17" t="s">
        <v>187</v>
      </c>
      <c r="BM2901" s="136" t="s">
        <v>4221</v>
      </c>
    </row>
    <row r="2902" spans="2:65" s="1" customFormat="1" ht="16.5" customHeight="1" x14ac:dyDescent="0.2">
      <c r="B2902" s="32"/>
      <c r="C2902" s="125" t="s">
        <v>3044</v>
      </c>
      <c r="D2902" s="125" t="s">
        <v>182</v>
      </c>
      <c r="E2902" s="126" t="s">
        <v>4187</v>
      </c>
      <c r="F2902" s="127" t="s">
        <v>4188</v>
      </c>
      <c r="G2902" s="128" t="s">
        <v>636</v>
      </c>
      <c r="H2902" s="129">
        <v>1.89</v>
      </c>
      <c r="I2902" s="130"/>
      <c r="J2902" s="131">
        <f>ROUND(I2902*H2902,2)</f>
        <v>0</v>
      </c>
      <c r="K2902" s="127" t="s">
        <v>186</v>
      </c>
      <c r="L2902" s="32"/>
      <c r="M2902" s="132" t="s">
        <v>19</v>
      </c>
      <c r="N2902" s="133" t="s">
        <v>40</v>
      </c>
      <c r="P2902" s="134">
        <f>O2902*H2902</f>
        <v>0</v>
      </c>
      <c r="Q2902" s="134">
        <v>0</v>
      </c>
      <c r="R2902" s="134">
        <f>Q2902*H2902</f>
        <v>0</v>
      </c>
      <c r="S2902" s="134">
        <v>0</v>
      </c>
      <c r="T2902" s="135">
        <f>S2902*H2902</f>
        <v>0</v>
      </c>
      <c r="AR2902" s="136" t="s">
        <v>187</v>
      </c>
      <c r="AT2902" s="136" t="s">
        <v>182</v>
      </c>
      <c r="AU2902" s="136" t="s">
        <v>190</v>
      </c>
      <c r="AY2902" s="17" t="s">
        <v>181</v>
      </c>
      <c r="BE2902" s="137">
        <f>IF(N2902="základní",J2902,0)</f>
        <v>0</v>
      </c>
      <c r="BF2902" s="137">
        <f>IF(N2902="snížená",J2902,0)</f>
        <v>0</v>
      </c>
      <c r="BG2902" s="137">
        <f>IF(N2902="zákl. přenesená",J2902,0)</f>
        <v>0</v>
      </c>
      <c r="BH2902" s="137">
        <f>IF(N2902="sníž. přenesená",J2902,0)</f>
        <v>0</v>
      </c>
      <c r="BI2902" s="137">
        <f>IF(N2902="nulová",J2902,0)</f>
        <v>0</v>
      </c>
      <c r="BJ2902" s="17" t="s">
        <v>77</v>
      </c>
      <c r="BK2902" s="137">
        <f>ROUND(I2902*H2902,2)</f>
        <v>0</v>
      </c>
      <c r="BL2902" s="17" t="s">
        <v>187</v>
      </c>
      <c r="BM2902" s="136" t="s">
        <v>4222</v>
      </c>
    </row>
    <row r="2903" spans="2:65" s="12" customFormat="1" ht="11.25" x14ac:dyDescent="0.2">
      <c r="B2903" s="153"/>
      <c r="D2903" s="138" t="s">
        <v>330</v>
      </c>
      <c r="E2903" s="154" t="s">
        <v>19</v>
      </c>
      <c r="F2903" s="155" t="s">
        <v>4190</v>
      </c>
      <c r="H2903" s="154" t="s">
        <v>19</v>
      </c>
      <c r="I2903" s="156"/>
      <c r="L2903" s="153"/>
      <c r="M2903" s="157"/>
      <c r="T2903" s="158"/>
      <c r="AT2903" s="154" t="s">
        <v>330</v>
      </c>
      <c r="AU2903" s="154" t="s">
        <v>190</v>
      </c>
      <c r="AV2903" s="12" t="s">
        <v>77</v>
      </c>
      <c r="AW2903" s="12" t="s">
        <v>31</v>
      </c>
      <c r="AX2903" s="12" t="s">
        <v>69</v>
      </c>
      <c r="AY2903" s="154" t="s">
        <v>181</v>
      </c>
    </row>
    <row r="2904" spans="2:65" s="13" customFormat="1" ht="11.25" x14ac:dyDescent="0.2">
      <c r="B2904" s="159"/>
      <c r="D2904" s="138" t="s">
        <v>330</v>
      </c>
      <c r="E2904" s="160" t="s">
        <v>19</v>
      </c>
      <c r="F2904" s="161" t="s">
        <v>4191</v>
      </c>
      <c r="H2904" s="162">
        <v>1.89</v>
      </c>
      <c r="I2904" s="163"/>
      <c r="L2904" s="159"/>
      <c r="M2904" s="164"/>
      <c r="T2904" s="165"/>
      <c r="AT2904" s="160" t="s">
        <v>330</v>
      </c>
      <c r="AU2904" s="160" t="s">
        <v>190</v>
      </c>
      <c r="AV2904" s="13" t="s">
        <v>79</v>
      </c>
      <c r="AW2904" s="13" t="s">
        <v>31</v>
      </c>
      <c r="AX2904" s="13" t="s">
        <v>69</v>
      </c>
      <c r="AY2904" s="160" t="s">
        <v>181</v>
      </c>
    </row>
    <row r="2905" spans="2:65" s="14" customFormat="1" ht="11.25" x14ac:dyDescent="0.2">
      <c r="B2905" s="166"/>
      <c r="D2905" s="138" t="s">
        <v>330</v>
      </c>
      <c r="E2905" s="167" t="s">
        <v>19</v>
      </c>
      <c r="F2905" s="168" t="s">
        <v>333</v>
      </c>
      <c r="H2905" s="169">
        <v>1.89</v>
      </c>
      <c r="I2905" s="170"/>
      <c r="L2905" s="166"/>
      <c r="M2905" s="171"/>
      <c r="T2905" s="172"/>
      <c r="AT2905" s="167" t="s">
        <v>330</v>
      </c>
      <c r="AU2905" s="167" t="s">
        <v>190</v>
      </c>
      <c r="AV2905" s="14" t="s">
        <v>187</v>
      </c>
      <c r="AW2905" s="14" t="s">
        <v>31</v>
      </c>
      <c r="AX2905" s="14" t="s">
        <v>77</v>
      </c>
      <c r="AY2905" s="167" t="s">
        <v>181</v>
      </c>
    </row>
    <row r="2906" spans="2:65" s="10" customFormat="1" ht="20.85" customHeight="1" x14ac:dyDescent="0.2">
      <c r="B2906" s="115"/>
      <c r="D2906" s="116" t="s">
        <v>68</v>
      </c>
      <c r="E2906" s="149" t="s">
        <v>4223</v>
      </c>
      <c r="F2906" s="149" t="s">
        <v>4224</v>
      </c>
      <c r="I2906" s="118"/>
      <c r="J2906" s="150">
        <f>BK2906</f>
        <v>0</v>
      </c>
      <c r="L2906" s="115"/>
      <c r="M2906" s="120"/>
      <c r="P2906" s="121">
        <f>SUM(P2907:P2933)</f>
        <v>0</v>
      </c>
      <c r="R2906" s="121">
        <f>SUM(R2907:R2933)</f>
        <v>0</v>
      </c>
      <c r="T2906" s="122">
        <f>SUM(T2907:T2933)</f>
        <v>0</v>
      </c>
      <c r="AR2906" s="116" t="s">
        <v>77</v>
      </c>
      <c r="AT2906" s="123" t="s">
        <v>68</v>
      </c>
      <c r="AU2906" s="123" t="s">
        <v>79</v>
      </c>
      <c r="AY2906" s="116" t="s">
        <v>181</v>
      </c>
      <c r="BK2906" s="124">
        <f>SUM(BK2907:BK2933)</f>
        <v>0</v>
      </c>
    </row>
    <row r="2907" spans="2:65" s="1" customFormat="1" ht="16.5" customHeight="1" x14ac:dyDescent="0.2">
      <c r="B2907" s="32"/>
      <c r="C2907" s="125" t="s">
        <v>4225</v>
      </c>
      <c r="D2907" s="125" t="s">
        <v>182</v>
      </c>
      <c r="E2907" s="126" t="s">
        <v>4210</v>
      </c>
      <c r="F2907" s="127" t="s">
        <v>4154</v>
      </c>
      <c r="G2907" s="128" t="s">
        <v>519</v>
      </c>
      <c r="H2907" s="129">
        <v>1</v>
      </c>
      <c r="I2907" s="130"/>
      <c r="J2907" s="131">
        <f>ROUND(I2907*H2907,2)</f>
        <v>0</v>
      </c>
      <c r="K2907" s="127" t="s">
        <v>186</v>
      </c>
      <c r="L2907" s="32"/>
      <c r="M2907" s="132" t="s">
        <v>19</v>
      </c>
      <c r="N2907" s="133" t="s">
        <v>40</v>
      </c>
      <c r="P2907" s="134">
        <f>O2907*H2907</f>
        <v>0</v>
      </c>
      <c r="Q2907" s="134">
        <v>0</v>
      </c>
      <c r="R2907" s="134">
        <f>Q2907*H2907</f>
        <v>0</v>
      </c>
      <c r="S2907" s="134">
        <v>0</v>
      </c>
      <c r="T2907" s="135">
        <f>S2907*H2907</f>
        <v>0</v>
      </c>
      <c r="AR2907" s="136" t="s">
        <v>187</v>
      </c>
      <c r="AT2907" s="136" t="s">
        <v>182</v>
      </c>
      <c r="AU2907" s="136" t="s">
        <v>190</v>
      </c>
      <c r="AY2907" s="17" t="s">
        <v>181</v>
      </c>
      <c r="BE2907" s="137">
        <f>IF(N2907="základní",J2907,0)</f>
        <v>0</v>
      </c>
      <c r="BF2907" s="137">
        <f>IF(N2907="snížená",J2907,0)</f>
        <v>0</v>
      </c>
      <c r="BG2907" s="137">
        <f>IF(N2907="zákl. přenesená",J2907,0)</f>
        <v>0</v>
      </c>
      <c r="BH2907" s="137">
        <f>IF(N2907="sníž. přenesená",J2907,0)</f>
        <v>0</v>
      </c>
      <c r="BI2907" s="137">
        <f>IF(N2907="nulová",J2907,0)</f>
        <v>0</v>
      </c>
      <c r="BJ2907" s="17" t="s">
        <v>77</v>
      </c>
      <c r="BK2907" s="137">
        <f>ROUND(I2907*H2907,2)</f>
        <v>0</v>
      </c>
      <c r="BL2907" s="17" t="s">
        <v>187</v>
      </c>
      <c r="BM2907" s="136" t="s">
        <v>4226</v>
      </c>
    </row>
    <row r="2908" spans="2:65" s="1" customFormat="1" ht="19.5" x14ac:dyDescent="0.2">
      <c r="B2908" s="32"/>
      <c r="D2908" s="138" t="s">
        <v>214</v>
      </c>
      <c r="F2908" s="139" t="s">
        <v>4156</v>
      </c>
      <c r="I2908" s="140"/>
      <c r="L2908" s="32"/>
      <c r="M2908" s="141"/>
      <c r="T2908" s="53"/>
      <c r="AT2908" s="17" t="s">
        <v>214</v>
      </c>
      <c r="AU2908" s="17" t="s">
        <v>190</v>
      </c>
    </row>
    <row r="2909" spans="2:65" s="12" customFormat="1" ht="22.5" x14ac:dyDescent="0.2">
      <c r="B2909" s="153"/>
      <c r="D2909" s="138" t="s">
        <v>330</v>
      </c>
      <c r="E2909" s="154" t="s">
        <v>19</v>
      </c>
      <c r="F2909" s="155" t="s">
        <v>4157</v>
      </c>
      <c r="H2909" s="154" t="s">
        <v>19</v>
      </c>
      <c r="I2909" s="156"/>
      <c r="L2909" s="153"/>
      <c r="M2909" s="157"/>
      <c r="T2909" s="158"/>
      <c r="AT2909" s="154" t="s">
        <v>330</v>
      </c>
      <c r="AU2909" s="154" t="s">
        <v>190</v>
      </c>
      <c r="AV2909" s="12" t="s">
        <v>77</v>
      </c>
      <c r="AW2909" s="12" t="s">
        <v>31</v>
      </c>
      <c r="AX2909" s="12" t="s">
        <v>69</v>
      </c>
      <c r="AY2909" s="154" t="s">
        <v>181</v>
      </c>
    </row>
    <row r="2910" spans="2:65" s="13" customFormat="1" ht="11.25" x14ac:dyDescent="0.2">
      <c r="B2910" s="159"/>
      <c r="D2910" s="138" t="s">
        <v>330</v>
      </c>
      <c r="E2910" s="160" t="s">
        <v>19</v>
      </c>
      <c r="F2910" s="161" t="s">
        <v>4227</v>
      </c>
      <c r="H2910" s="162">
        <v>1</v>
      </c>
      <c r="I2910" s="163"/>
      <c r="L2910" s="159"/>
      <c r="M2910" s="164"/>
      <c r="T2910" s="165"/>
      <c r="AT2910" s="160" t="s">
        <v>330</v>
      </c>
      <c r="AU2910" s="160" t="s">
        <v>190</v>
      </c>
      <c r="AV2910" s="13" t="s">
        <v>79</v>
      </c>
      <c r="AW2910" s="13" t="s">
        <v>31</v>
      </c>
      <c r="AX2910" s="13" t="s">
        <v>69</v>
      </c>
      <c r="AY2910" s="160" t="s">
        <v>181</v>
      </c>
    </row>
    <row r="2911" spans="2:65" s="14" customFormat="1" ht="11.25" x14ac:dyDescent="0.2">
      <c r="B2911" s="166"/>
      <c r="D2911" s="138" t="s">
        <v>330</v>
      </c>
      <c r="E2911" s="167" t="s">
        <v>19</v>
      </c>
      <c r="F2911" s="168" t="s">
        <v>333</v>
      </c>
      <c r="H2911" s="169">
        <v>1</v>
      </c>
      <c r="I2911" s="170"/>
      <c r="L2911" s="166"/>
      <c r="M2911" s="171"/>
      <c r="T2911" s="172"/>
      <c r="AT2911" s="167" t="s">
        <v>330</v>
      </c>
      <c r="AU2911" s="167" t="s">
        <v>190</v>
      </c>
      <c r="AV2911" s="14" t="s">
        <v>187</v>
      </c>
      <c r="AW2911" s="14" t="s">
        <v>31</v>
      </c>
      <c r="AX2911" s="14" t="s">
        <v>77</v>
      </c>
      <c r="AY2911" s="167" t="s">
        <v>181</v>
      </c>
    </row>
    <row r="2912" spans="2:65" s="1" customFormat="1" ht="16.5" customHeight="1" x14ac:dyDescent="0.2">
      <c r="B2912" s="32"/>
      <c r="C2912" s="125" t="s">
        <v>3046</v>
      </c>
      <c r="D2912" s="125" t="s">
        <v>182</v>
      </c>
      <c r="E2912" s="126" t="s">
        <v>4159</v>
      </c>
      <c r="F2912" s="127" t="s">
        <v>4160</v>
      </c>
      <c r="G2912" s="128" t="s">
        <v>519</v>
      </c>
      <c r="H2912" s="129">
        <v>1</v>
      </c>
      <c r="I2912" s="130"/>
      <c r="J2912" s="131">
        <f>ROUND(I2912*H2912,2)</f>
        <v>0</v>
      </c>
      <c r="K2912" s="127" t="s">
        <v>186</v>
      </c>
      <c r="L2912" s="32"/>
      <c r="M2912" s="132" t="s">
        <v>19</v>
      </c>
      <c r="N2912" s="133" t="s">
        <v>40</v>
      </c>
      <c r="P2912" s="134">
        <f>O2912*H2912</f>
        <v>0</v>
      </c>
      <c r="Q2912" s="134">
        <v>0</v>
      </c>
      <c r="R2912" s="134">
        <f>Q2912*H2912</f>
        <v>0</v>
      </c>
      <c r="S2912" s="134">
        <v>0</v>
      </c>
      <c r="T2912" s="135">
        <f>S2912*H2912</f>
        <v>0</v>
      </c>
      <c r="AR2912" s="136" t="s">
        <v>187</v>
      </c>
      <c r="AT2912" s="136" t="s">
        <v>182</v>
      </c>
      <c r="AU2912" s="136" t="s">
        <v>190</v>
      </c>
      <c r="AY2912" s="17" t="s">
        <v>181</v>
      </c>
      <c r="BE2912" s="137">
        <f>IF(N2912="základní",J2912,0)</f>
        <v>0</v>
      </c>
      <c r="BF2912" s="137">
        <f>IF(N2912="snížená",J2912,0)</f>
        <v>0</v>
      </c>
      <c r="BG2912" s="137">
        <f>IF(N2912="zákl. přenesená",J2912,0)</f>
        <v>0</v>
      </c>
      <c r="BH2912" s="137">
        <f>IF(N2912="sníž. přenesená",J2912,0)</f>
        <v>0</v>
      </c>
      <c r="BI2912" s="137">
        <f>IF(N2912="nulová",J2912,0)</f>
        <v>0</v>
      </c>
      <c r="BJ2912" s="17" t="s">
        <v>77</v>
      </c>
      <c r="BK2912" s="137">
        <f>ROUND(I2912*H2912,2)</f>
        <v>0</v>
      </c>
      <c r="BL2912" s="17" t="s">
        <v>187</v>
      </c>
      <c r="BM2912" s="136" t="s">
        <v>4228</v>
      </c>
    </row>
    <row r="2913" spans="2:65" s="12" customFormat="1" ht="11.25" x14ac:dyDescent="0.2">
      <c r="B2913" s="153"/>
      <c r="D2913" s="138" t="s">
        <v>330</v>
      </c>
      <c r="E2913" s="154" t="s">
        <v>19</v>
      </c>
      <c r="F2913" s="155" t="s">
        <v>4162</v>
      </c>
      <c r="H2913" s="154" t="s">
        <v>19</v>
      </c>
      <c r="I2913" s="156"/>
      <c r="L2913" s="153"/>
      <c r="M2913" s="157"/>
      <c r="T2913" s="158"/>
      <c r="AT2913" s="154" t="s">
        <v>330</v>
      </c>
      <c r="AU2913" s="154" t="s">
        <v>190</v>
      </c>
      <c r="AV2913" s="12" t="s">
        <v>77</v>
      </c>
      <c r="AW2913" s="12" t="s">
        <v>31</v>
      </c>
      <c r="AX2913" s="12" t="s">
        <v>69</v>
      </c>
      <c r="AY2913" s="154" t="s">
        <v>181</v>
      </c>
    </row>
    <row r="2914" spans="2:65" s="13" customFormat="1" ht="11.25" x14ac:dyDescent="0.2">
      <c r="B2914" s="159"/>
      <c r="D2914" s="138" t="s">
        <v>330</v>
      </c>
      <c r="E2914" s="160" t="s">
        <v>19</v>
      </c>
      <c r="F2914" s="161" t="s">
        <v>4163</v>
      </c>
      <c r="H2914" s="162">
        <v>1</v>
      </c>
      <c r="I2914" s="163"/>
      <c r="L2914" s="159"/>
      <c r="M2914" s="164"/>
      <c r="T2914" s="165"/>
      <c r="AT2914" s="160" t="s">
        <v>330</v>
      </c>
      <c r="AU2914" s="160" t="s">
        <v>190</v>
      </c>
      <c r="AV2914" s="13" t="s">
        <v>79</v>
      </c>
      <c r="AW2914" s="13" t="s">
        <v>31</v>
      </c>
      <c r="AX2914" s="13" t="s">
        <v>69</v>
      </c>
      <c r="AY2914" s="160" t="s">
        <v>181</v>
      </c>
    </row>
    <row r="2915" spans="2:65" s="14" customFormat="1" ht="11.25" x14ac:dyDescent="0.2">
      <c r="B2915" s="166"/>
      <c r="D2915" s="138" t="s">
        <v>330</v>
      </c>
      <c r="E2915" s="167" t="s">
        <v>19</v>
      </c>
      <c r="F2915" s="168" t="s">
        <v>333</v>
      </c>
      <c r="H2915" s="169">
        <v>1</v>
      </c>
      <c r="I2915" s="170"/>
      <c r="L2915" s="166"/>
      <c r="M2915" s="171"/>
      <c r="T2915" s="172"/>
      <c r="AT2915" s="167" t="s">
        <v>330</v>
      </c>
      <c r="AU2915" s="167" t="s">
        <v>190</v>
      </c>
      <c r="AV2915" s="14" t="s">
        <v>187</v>
      </c>
      <c r="AW2915" s="14" t="s">
        <v>31</v>
      </c>
      <c r="AX2915" s="14" t="s">
        <v>77</v>
      </c>
      <c r="AY2915" s="167" t="s">
        <v>181</v>
      </c>
    </row>
    <row r="2916" spans="2:65" s="1" customFormat="1" ht="16.5" customHeight="1" x14ac:dyDescent="0.2">
      <c r="B2916" s="32"/>
      <c r="C2916" s="125" t="s">
        <v>4229</v>
      </c>
      <c r="D2916" s="125" t="s">
        <v>182</v>
      </c>
      <c r="E2916" s="126" t="s">
        <v>4165</v>
      </c>
      <c r="F2916" s="127" t="s">
        <v>4166</v>
      </c>
      <c r="G2916" s="128" t="s">
        <v>519</v>
      </c>
      <c r="H2916" s="129">
        <v>1</v>
      </c>
      <c r="I2916" s="130"/>
      <c r="J2916" s="131">
        <f>ROUND(I2916*H2916,2)</f>
        <v>0</v>
      </c>
      <c r="K2916" s="127" t="s">
        <v>186</v>
      </c>
      <c r="L2916" s="32"/>
      <c r="M2916" s="132" t="s">
        <v>19</v>
      </c>
      <c r="N2916" s="133" t="s">
        <v>40</v>
      </c>
      <c r="P2916" s="134">
        <f>O2916*H2916</f>
        <v>0</v>
      </c>
      <c r="Q2916" s="134">
        <v>0</v>
      </c>
      <c r="R2916" s="134">
        <f>Q2916*H2916</f>
        <v>0</v>
      </c>
      <c r="S2916" s="134">
        <v>0</v>
      </c>
      <c r="T2916" s="135">
        <f>S2916*H2916</f>
        <v>0</v>
      </c>
      <c r="AR2916" s="136" t="s">
        <v>187</v>
      </c>
      <c r="AT2916" s="136" t="s">
        <v>182</v>
      </c>
      <c r="AU2916" s="136" t="s">
        <v>190</v>
      </c>
      <c r="AY2916" s="17" t="s">
        <v>181</v>
      </c>
      <c r="BE2916" s="137">
        <f>IF(N2916="základní",J2916,0)</f>
        <v>0</v>
      </c>
      <c r="BF2916" s="137">
        <f>IF(N2916="snížená",J2916,0)</f>
        <v>0</v>
      </c>
      <c r="BG2916" s="137">
        <f>IF(N2916="zákl. přenesená",J2916,0)</f>
        <v>0</v>
      </c>
      <c r="BH2916" s="137">
        <f>IF(N2916="sníž. přenesená",J2916,0)</f>
        <v>0</v>
      </c>
      <c r="BI2916" s="137">
        <f>IF(N2916="nulová",J2916,0)</f>
        <v>0</v>
      </c>
      <c r="BJ2916" s="17" t="s">
        <v>77</v>
      </c>
      <c r="BK2916" s="137">
        <f>ROUND(I2916*H2916,2)</f>
        <v>0</v>
      </c>
      <c r="BL2916" s="17" t="s">
        <v>187</v>
      </c>
      <c r="BM2916" s="136" t="s">
        <v>4230</v>
      </c>
    </row>
    <row r="2917" spans="2:65" s="12" customFormat="1" ht="11.25" x14ac:dyDescent="0.2">
      <c r="B2917" s="153"/>
      <c r="D2917" s="138" t="s">
        <v>330</v>
      </c>
      <c r="E2917" s="154" t="s">
        <v>19</v>
      </c>
      <c r="F2917" s="155" t="s">
        <v>4168</v>
      </c>
      <c r="H2917" s="154" t="s">
        <v>19</v>
      </c>
      <c r="I2917" s="156"/>
      <c r="L2917" s="153"/>
      <c r="M2917" s="157"/>
      <c r="T2917" s="158"/>
      <c r="AT2917" s="154" t="s">
        <v>330</v>
      </c>
      <c r="AU2917" s="154" t="s">
        <v>190</v>
      </c>
      <c r="AV2917" s="12" t="s">
        <v>77</v>
      </c>
      <c r="AW2917" s="12" t="s">
        <v>31</v>
      </c>
      <c r="AX2917" s="12" t="s">
        <v>69</v>
      </c>
      <c r="AY2917" s="154" t="s">
        <v>181</v>
      </c>
    </row>
    <row r="2918" spans="2:65" s="13" customFormat="1" ht="11.25" x14ac:dyDescent="0.2">
      <c r="B2918" s="159"/>
      <c r="D2918" s="138" t="s">
        <v>330</v>
      </c>
      <c r="E2918" s="160" t="s">
        <v>19</v>
      </c>
      <c r="F2918" s="161" t="s">
        <v>4169</v>
      </c>
      <c r="H2918" s="162">
        <v>1</v>
      </c>
      <c r="I2918" s="163"/>
      <c r="L2918" s="159"/>
      <c r="M2918" s="164"/>
      <c r="T2918" s="165"/>
      <c r="AT2918" s="160" t="s">
        <v>330</v>
      </c>
      <c r="AU2918" s="160" t="s">
        <v>190</v>
      </c>
      <c r="AV2918" s="13" t="s">
        <v>79</v>
      </c>
      <c r="AW2918" s="13" t="s">
        <v>31</v>
      </c>
      <c r="AX2918" s="13" t="s">
        <v>69</v>
      </c>
      <c r="AY2918" s="160" t="s">
        <v>181</v>
      </c>
    </row>
    <row r="2919" spans="2:65" s="14" customFormat="1" ht="11.25" x14ac:dyDescent="0.2">
      <c r="B2919" s="166"/>
      <c r="D2919" s="138" t="s">
        <v>330</v>
      </c>
      <c r="E2919" s="167" t="s">
        <v>19</v>
      </c>
      <c r="F2919" s="168" t="s">
        <v>333</v>
      </c>
      <c r="H2919" s="169">
        <v>1</v>
      </c>
      <c r="I2919" s="170"/>
      <c r="L2919" s="166"/>
      <c r="M2919" s="171"/>
      <c r="T2919" s="172"/>
      <c r="AT2919" s="167" t="s">
        <v>330</v>
      </c>
      <c r="AU2919" s="167" t="s">
        <v>190</v>
      </c>
      <c r="AV2919" s="14" t="s">
        <v>187</v>
      </c>
      <c r="AW2919" s="14" t="s">
        <v>31</v>
      </c>
      <c r="AX2919" s="14" t="s">
        <v>77</v>
      </c>
      <c r="AY2919" s="167" t="s">
        <v>181</v>
      </c>
    </row>
    <row r="2920" spans="2:65" s="1" customFormat="1" ht="21.75" customHeight="1" x14ac:dyDescent="0.2">
      <c r="B2920" s="32"/>
      <c r="C2920" s="125" t="s">
        <v>3052</v>
      </c>
      <c r="D2920" s="125" t="s">
        <v>182</v>
      </c>
      <c r="E2920" s="126" t="s">
        <v>4170</v>
      </c>
      <c r="F2920" s="127" t="s">
        <v>4171</v>
      </c>
      <c r="G2920" s="128" t="s">
        <v>519</v>
      </c>
      <c r="H2920" s="129">
        <v>1</v>
      </c>
      <c r="I2920" s="130"/>
      <c r="J2920" s="131">
        <f>ROUND(I2920*H2920,2)</f>
        <v>0</v>
      </c>
      <c r="K2920" s="127" t="s">
        <v>186</v>
      </c>
      <c r="L2920" s="32"/>
      <c r="M2920" s="132" t="s">
        <v>19</v>
      </c>
      <c r="N2920" s="133" t="s">
        <v>40</v>
      </c>
      <c r="P2920" s="134">
        <f>O2920*H2920</f>
        <v>0</v>
      </c>
      <c r="Q2920" s="134">
        <v>0</v>
      </c>
      <c r="R2920" s="134">
        <f>Q2920*H2920</f>
        <v>0</v>
      </c>
      <c r="S2920" s="134">
        <v>0</v>
      </c>
      <c r="T2920" s="135">
        <f>S2920*H2920</f>
        <v>0</v>
      </c>
      <c r="AR2920" s="136" t="s">
        <v>187</v>
      </c>
      <c r="AT2920" s="136" t="s">
        <v>182</v>
      </c>
      <c r="AU2920" s="136" t="s">
        <v>190</v>
      </c>
      <c r="AY2920" s="17" t="s">
        <v>181</v>
      </c>
      <c r="BE2920" s="137">
        <f>IF(N2920="základní",J2920,0)</f>
        <v>0</v>
      </c>
      <c r="BF2920" s="137">
        <f>IF(N2920="snížená",J2920,0)</f>
        <v>0</v>
      </c>
      <c r="BG2920" s="137">
        <f>IF(N2920="zákl. přenesená",J2920,0)</f>
        <v>0</v>
      </c>
      <c r="BH2920" s="137">
        <f>IF(N2920="sníž. přenesená",J2920,0)</f>
        <v>0</v>
      </c>
      <c r="BI2920" s="137">
        <f>IF(N2920="nulová",J2920,0)</f>
        <v>0</v>
      </c>
      <c r="BJ2920" s="17" t="s">
        <v>77</v>
      </c>
      <c r="BK2920" s="137">
        <f>ROUND(I2920*H2920,2)</f>
        <v>0</v>
      </c>
      <c r="BL2920" s="17" t="s">
        <v>187</v>
      </c>
      <c r="BM2920" s="136" t="s">
        <v>4231</v>
      </c>
    </row>
    <row r="2921" spans="2:65" s="12" customFormat="1" ht="11.25" x14ac:dyDescent="0.2">
      <c r="B2921" s="153"/>
      <c r="D2921" s="138" t="s">
        <v>330</v>
      </c>
      <c r="E2921" s="154" t="s">
        <v>19</v>
      </c>
      <c r="F2921" s="155" t="s">
        <v>4173</v>
      </c>
      <c r="H2921" s="154" t="s">
        <v>19</v>
      </c>
      <c r="I2921" s="156"/>
      <c r="L2921" s="153"/>
      <c r="M2921" s="157"/>
      <c r="T2921" s="158"/>
      <c r="AT2921" s="154" t="s">
        <v>330</v>
      </c>
      <c r="AU2921" s="154" t="s">
        <v>190</v>
      </c>
      <c r="AV2921" s="12" t="s">
        <v>77</v>
      </c>
      <c r="AW2921" s="12" t="s">
        <v>31</v>
      </c>
      <c r="AX2921" s="12" t="s">
        <v>69</v>
      </c>
      <c r="AY2921" s="154" t="s">
        <v>181</v>
      </c>
    </row>
    <row r="2922" spans="2:65" s="13" customFormat="1" ht="11.25" x14ac:dyDescent="0.2">
      <c r="B2922" s="159"/>
      <c r="D2922" s="138" t="s">
        <v>330</v>
      </c>
      <c r="E2922" s="160" t="s">
        <v>19</v>
      </c>
      <c r="F2922" s="161" t="s">
        <v>4174</v>
      </c>
      <c r="H2922" s="162">
        <v>1</v>
      </c>
      <c r="I2922" s="163"/>
      <c r="L2922" s="159"/>
      <c r="M2922" s="164"/>
      <c r="T2922" s="165"/>
      <c r="AT2922" s="160" t="s">
        <v>330</v>
      </c>
      <c r="AU2922" s="160" t="s">
        <v>190</v>
      </c>
      <c r="AV2922" s="13" t="s">
        <v>79</v>
      </c>
      <c r="AW2922" s="13" t="s">
        <v>31</v>
      </c>
      <c r="AX2922" s="13" t="s">
        <v>69</v>
      </c>
      <c r="AY2922" s="160" t="s">
        <v>181</v>
      </c>
    </row>
    <row r="2923" spans="2:65" s="14" customFormat="1" ht="11.25" x14ac:dyDescent="0.2">
      <c r="B2923" s="166"/>
      <c r="D2923" s="138" t="s">
        <v>330</v>
      </c>
      <c r="E2923" s="167" t="s">
        <v>19</v>
      </c>
      <c r="F2923" s="168" t="s">
        <v>333</v>
      </c>
      <c r="H2923" s="169">
        <v>1</v>
      </c>
      <c r="I2923" s="170"/>
      <c r="L2923" s="166"/>
      <c r="M2923" s="171"/>
      <c r="T2923" s="172"/>
      <c r="AT2923" s="167" t="s">
        <v>330</v>
      </c>
      <c r="AU2923" s="167" t="s">
        <v>190</v>
      </c>
      <c r="AV2923" s="14" t="s">
        <v>187</v>
      </c>
      <c r="AW2923" s="14" t="s">
        <v>31</v>
      </c>
      <c r="AX2923" s="14" t="s">
        <v>77</v>
      </c>
      <c r="AY2923" s="167" t="s">
        <v>181</v>
      </c>
    </row>
    <row r="2924" spans="2:65" s="1" customFormat="1" ht="16.5" customHeight="1" x14ac:dyDescent="0.2">
      <c r="B2924" s="32"/>
      <c r="C2924" s="125" t="s">
        <v>4232</v>
      </c>
      <c r="D2924" s="125" t="s">
        <v>182</v>
      </c>
      <c r="E2924" s="126" t="s">
        <v>4176</v>
      </c>
      <c r="F2924" s="127" t="s">
        <v>4177</v>
      </c>
      <c r="G2924" s="128" t="s">
        <v>519</v>
      </c>
      <c r="H2924" s="129">
        <v>1</v>
      </c>
      <c r="I2924" s="130"/>
      <c r="J2924" s="131">
        <f>ROUND(I2924*H2924,2)</f>
        <v>0</v>
      </c>
      <c r="K2924" s="127" t="s">
        <v>186</v>
      </c>
      <c r="L2924" s="32"/>
      <c r="M2924" s="132" t="s">
        <v>19</v>
      </c>
      <c r="N2924" s="133" t="s">
        <v>40</v>
      </c>
      <c r="P2924" s="134">
        <f>O2924*H2924</f>
        <v>0</v>
      </c>
      <c r="Q2924" s="134">
        <v>0</v>
      </c>
      <c r="R2924" s="134">
        <f>Q2924*H2924</f>
        <v>0</v>
      </c>
      <c r="S2924" s="134">
        <v>0</v>
      </c>
      <c r="T2924" s="135">
        <f>S2924*H2924</f>
        <v>0</v>
      </c>
      <c r="AR2924" s="136" t="s">
        <v>187</v>
      </c>
      <c r="AT2924" s="136" t="s">
        <v>182</v>
      </c>
      <c r="AU2924" s="136" t="s">
        <v>190</v>
      </c>
      <c r="AY2924" s="17" t="s">
        <v>181</v>
      </c>
      <c r="BE2924" s="137">
        <f>IF(N2924="základní",J2924,0)</f>
        <v>0</v>
      </c>
      <c r="BF2924" s="137">
        <f>IF(N2924="snížená",J2924,0)</f>
        <v>0</v>
      </c>
      <c r="BG2924" s="137">
        <f>IF(N2924="zákl. přenesená",J2924,0)</f>
        <v>0</v>
      </c>
      <c r="BH2924" s="137">
        <f>IF(N2924="sníž. přenesená",J2924,0)</f>
        <v>0</v>
      </c>
      <c r="BI2924" s="137">
        <f>IF(N2924="nulová",J2924,0)</f>
        <v>0</v>
      </c>
      <c r="BJ2924" s="17" t="s">
        <v>77</v>
      </c>
      <c r="BK2924" s="137">
        <f>ROUND(I2924*H2924,2)</f>
        <v>0</v>
      </c>
      <c r="BL2924" s="17" t="s">
        <v>187</v>
      </c>
      <c r="BM2924" s="136" t="s">
        <v>4233</v>
      </c>
    </row>
    <row r="2925" spans="2:65" s="12" customFormat="1" ht="11.25" x14ac:dyDescent="0.2">
      <c r="B2925" s="153"/>
      <c r="D2925" s="138" t="s">
        <v>330</v>
      </c>
      <c r="E2925" s="154" t="s">
        <v>19</v>
      </c>
      <c r="F2925" s="155" t="s">
        <v>4179</v>
      </c>
      <c r="H2925" s="154" t="s">
        <v>19</v>
      </c>
      <c r="I2925" s="156"/>
      <c r="L2925" s="153"/>
      <c r="M2925" s="157"/>
      <c r="T2925" s="158"/>
      <c r="AT2925" s="154" t="s">
        <v>330</v>
      </c>
      <c r="AU2925" s="154" t="s">
        <v>190</v>
      </c>
      <c r="AV2925" s="12" t="s">
        <v>77</v>
      </c>
      <c r="AW2925" s="12" t="s">
        <v>31</v>
      </c>
      <c r="AX2925" s="12" t="s">
        <v>69</v>
      </c>
      <c r="AY2925" s="154" t="s">
        <v>181</v>
      </c>
    </row>
    <row r="2926" spans="2:65" s="13" customFormat="1" ht="11.25" x14ac:dyDescent="0.2">
      <c r="B2926" s="159"/>
      <c r="D2926" s="138" t="s">
        <v>330</v>
      </c>
      <c r="E2926" s="160" t="s">
        <v>19</v>
      </c>
      <c r="F2926" s="161" t="s">
        <v>4169</v>
      </c>
      <c r="H2926" s="162">
        <v>1</v>
      </c>
      <c r="I2926" s="163"/>
      <c r="L2926" s="159"/>
      <c r="M2926" s="164"/>
      <c r="T2926" s="165"/>
      <c r="AT2926" s="160" t="s">
        <v>330</v>
      </c>
      <c r="AU2926" s="160" t="s">
        <v>190</v>
      </c>
      <c r="AV2926" s="13" t="s">
        <v>79</v>
      </c>
      <c r="AW2926" s="13" t="s">
        <v>31</v>
      </c>
      <c r="AX2926" s="13" t="s">
        <v>69</v>
      </c>
      <c r="AY2926" s="160" t="s">
        <v>181</v>
      </c>
    </row>
    <row r="2927" spans="2:65" s="14" customFormat="1" ht="11.25" x14ac:dyDescent="0.2">
      <c r="B2927" s="166"/>
      <c r="D2927" s="138" t="s">
        <v>330</v>
      </c>
      <c r="E2927" s="167" t="s">
        <v>19</v>
      </c>
      <c r="F2927" s="168" t="s">
        <v>333</v>
      </c>
      <c r="H2927" s="169">
        <v>1</v>
      </c>
      <c r="I2927" s="170"/>
      <c r="L2927" s="166"/>
      <c r="M2927" s="171"/>
      <c r="T2927" s="172"/>
      <c r="AT2927" s="167" t="s">
        <v>330</v>
      </c>
      <c r="AU2927" s="167" t="s">
        <v>190</v>
      </c>
      <c r="AV2927" s="14" t="s">
        <v>187</v>
      </c>
      <c r="AW2927" s="14" t="s">
        <v>31</v>
      </c>
      <c r="AX2927" s="14" t="s">
        <v>77</v>
      </c>
      <c r="AY2927" s="167" t="s">
        <v>181</v>
      </c>
    </row>
    <row r="2928" spans="2:65" s="1" customFormat="1" ht="24.2" customHeight="1" x14ac:dyDescent="0.2">
      <c r="B2928" s="32"/>
      <c r="C2928" s="125" t="s">
        <v>3058</v>
      </c>
      <c r="D2928" s="125" t="s">
        <v>182</v>
      </c>
      <c r="E2928" s="126" t="s">
        <v>4180</v>
      </c>
      <c r="F2928" s="127" t="s">
        <v>4181</v>
      </c>
      <c r="G2928" s="128" t="s">
        <v>519</v>
      </c>
      <c r="H2928" s="129">
        <v>0</v>
      </c>
      <c r="I2928" s="130"/>
      <c r="J2928" s="131">
        <f>ROUND(I2928*H2928,2)</f>
        <v>0</v>
      </c>
      <c r="K2928" s="127" t="s">
        <v>186</v>
      </c>
      <c r="L2928" s="32"/>
      <c r="M2928" s="132" t="s">
        <v>19</v>
      </c>
      <c r="N2928" s="133" t="s">
        <v>40</v>
      </c>
      <c r="P2928" s="134">
        <f>O2928*H2928</f>
        <v>0</v>
      </c>
      <c r="Q2928" s="134">
        <v>0</v>
      </c>
      <c r="R2928" s="134">
        <f>Q2928*H2928</f>
        <v>0</v>
      </c>
      <c r="S2928" s="134">
        <v>0</v>
      </c>
      <c r="T2928" s="135">
        <f>S2928*H2928</f>
        <v>0</v>
      </c>
      <c r="AR2928" s="136" t="s">
        <v>187</v>
      </c>
      <c r="AT2928" s="136" t="s">
        <v>182</v>
      </c>
      <c r="AU2928" s="136" t="s">
        <v>190</v>
      </c>
      <c r="AY2928" s="17" t="s">
        <v>181</v>
      </c>
      <c r="BE2928" s="137">
        <f>IF(N2928="základní",J2928,0)</f>
        <v>0</v>
      </c>
      <c r="BF2928" s="137">
        <f>IF(N2928="snížená",J2928,0)</f>
        <v>0</v>
      </c>
      <c r="BG2928" s="137">
        <f>IF(N2928="zákl. přenesená",J2928,0)</f>
        <v>0</v>
      </c>
      <c r="BH2928" s="137">
        <f>IF(N2928="sníž. přenesená",J2928,0)</f>
        <v>0</v>
      </c>
      <c r="BI2928" s="137">
        <f>IF(N2928="nulová",J2928,0)</f>
        <v>0</v>
      </c>
      <c r="BJ2928" s="17" t="s">
        <v>77</v>
      </c>
      <c r="BK2928" s="137">
        <f>ROUND(I2928*H2928,2)</f>
        <v>0</v>
      </c>
      <c r="BL2928" s="17" t="s">
        <v>187</v>
      </c>
      <c r="BM2928" s="136" t="s">
        <v>4234</v>
      </c>
    </row>
    <row r="2929" spans="2:65" s="1" customFormat="1" ht="16.5" customHeight="1" x14ac:dyDescent="0.2">
      <c r="B2929" s="32"/>
      <c r="C2929" s="125" t="s">
        <v>4235</v>
      </c>
      <c r="D2929" s="125" t="s">
        <v>182</v>
      </c>
      <c r="E2929" s="126" t="s">
        <v>4184</v>
      </c>
      <c r="F2929" s="127" t="s">
        <v>4185</v>
      </c>
      <c r="G2929" s="128" t="s">
        <v>519</v>
      </c>
      <c r="H2929" s="129">
        <v>0</v>
      </c>
      <c r="I2929" s="130"/>
      <c r="J2929" s="131">
        <f>ROUND(I2929*H2929,2)</f>
        <v>0</v>
      </c>
      <c r="K2929" s="127" t="s">
        <v>186</v>
      </c>
      <c r="L2929" s="32"/>
      <c r="M2929" s="132" t="s">
        <v>19</v>
      </c>
      <c r="N2929" s="133" t="s">
        <v>40</v>
      </c>
      <c r="P2929" s="134">
        <f>O2929*H2929</f>
        <v>0</v>
      </c>
      <c r="Q2929" s="134">
        <v>0</v>
      </c>
      <c r="R2929" s="134">
        <f>Q2929*H2929</f>
        <v>0</v>
      </c>
      <c r="S2929" s="134">
        <v>0</v>
      </c>
      <c r="T2929" s="135">
        <f>S2929*H2929</f>
        <v>0</v>
      </c>
      <c r="AR2929" s="136" t="s">
        <v>187</v>
      </c>
      <c r="AT2929" s="136" t="s">
        <v>182</v>
      </c>
      <c r="AU2929" s="136" t="s">
        <v>190</v>
      </c>
      <c r="AY2929" s="17" t="s">
        <v>181</v>
      </c>
      <c r="BE2929" s="137">
        <f>IF(N2929="základní",J2929,0)</f>
        <v>0</v>
      </c>
      <c r="BF2929" s="137">
        <f>IF(N2929="snížená",J2929,0)</f>
        <v>0</v>
      </c>
      <c r="BG2929" s="137">
        <f>IF(N2929="zákl. přenesená",J2929,0)</f>
        <v>0</v>
      </c>
      <c r="BH2929" s="137">
        <f>IF(N2929="sníž. přenesená",J2929,0)</f>
        <v>0</v>
      </c>
      <c r="BI2929" s="137">
        <f>IF(N2929="nulová",J2929,0)</f>
        <v>0</v>
      </c>
      <c r="BJ2929" s="17" t="s">
        <v>77</v>
      </c>
      <c r="BK2929" s="137">
        <f>ROUND(I2929*H2929,2)</f>
        <v>0</v>
      </c>
      <c r="BL2929" s="17" t="s">
        <v>187</v>
      </c>
      <c r="BM2929" s="136" t="s">
        <v>4236</v>
      </c>
    </row>
    <row r="2930" spans="2:65" s="1" customFormat="1" ht="16.5" customHeight="1" x14ac:dyDescent="0.2">
      <c r="B2930" s="32"/>
      <c r="C2930" s="125" t="s">
        <v>3065</v>
      </c>
      <c r="D2930" s="125" t="s">
        <v>182</v>
      </c>
      <c r="E2930" s="126" t="s">
        <v>4187</v>
      </c>
      <c r="F2930" s="127" t="s">
        <v>4188</v>
      </c>
      <c r="G2930" s="128" t="s">
        <v>636</v>
      </c>
      <c r="H2930" s="129">
        <v>1.89</v>
      </c>
      <c r="I2930" s="130"/>
      <c r="J2930" s="131">
        <f>ROUND(I2930*H2930,2)</f>
        <v>0</v>
      </c>
      <c r="K2930" s="127" t="s">
        <v>186</v>
      </c>
      <c r="L2930" s="32"/>
      <c r="M2930" s="132" t="s">
        <v>19</v>
      </c>
      <c r="N2930" s="133" t="s">
        <v>40</v>
      </c>
      <c r="P2930" s="134">
        <f>O2930*H2930</f>
        <v>0</v>
      </c>
      <c r="Q2930" s="134">
        <v>0</v>
      </c>
      <c r="R2930" s="134">
        <f>Q2930*H2930</f>
        <v>0</v>
      </c>
      <c r="S2930" s="134">
        <v>0</v>
      </c>
      <c r="T2930" s="135">
        <f>S2930*H2930</f>
        <v>0</v>
      </c>
      <c r="AR2930" s="136" t="s">
        <v>187</v>
      </c>
      <c r="AT2930" s="136" t="s">
        <v>182</v>
      </c>
      <c r="AU2930" s="136" t="s">
        <v>190</v>
      </c>
      <c r="AY2930" s="17" t="s">
        <v>181</v>
      </c>
      <c r="BE2930" s="137">
        <f>IF(N2930="základní",J2930,0)</f>
        <v>0</v>
      </c>
      <c r="BF2930" s="137">
        <f>IF(N2930="snížená",J2930,0)</f>
        <v>0</v>
      </c>
      <c r="BG2930" s="137">
        <f>IF(N2930="zákl. přenesená",J2930,0)</f>
        <v>0</v>
      </c>
      <c r="BH2930" s="137">
        <f>IF(N2930="sníž. přenesená",J2930,0)</f>
        <v>0</v>
      </c>
      <c r="BI2930" s="137">
        <f>IF(N2930="nulová",J2930,0)</f>
        <v>0</v>
      </c>
      <c r="BJ2930" s="17" t="s">
        <v>77</v>
      </c>
      <c r="BK2930" s="137">
        <f>ROUND(I2930*H2930,2)</f>
        <v>0</v>
      </c>
      <c r="BL2930" s="17" t="s">
        <v>187</v>
      </c>
      <c r="BM2930" s="136" t="s">
        <v>4237</v>
      </c>
    </row>
    <row r="2931" spans="2:65" s="12" customFormat="1" ht="11.25" x14ac:dyDescent="0.2">
      <c r="B2931" s="153"/>
      <c r="D2931" s="138" t="s">
        <v>330</v>
      </c>
      <c r="E2931" s="154" t="s">
        <v>19</v>
      </c>
      <c r="F2931" s="155" t="s">
        <v>4190</v>
      </c>
      <c r="H2931" s="154" t="s">
        <v>19</v>
      </c>
      <c r="I2931" s="156"/>
      <c r="L2931" s="153"/>
      <c r="M2931" s="157"/>
      <c r="T2931" s="158"/>
      <c r="AT2931" s="154" t="s">
        <v>330</v>
      </c>
      <c r="AU2931" s="154" t="s">
        <v>190</v>
      </c>
      <c r="AV2931" s="12" t="s">
        <v>77</v>
      </c>
      <c r="AW2931" s="12" t="s">
        <v>31</v>
      </c>
      <c r="AX2931" s="12" t="s">
        <v>69</v>
      </c>
      <c r="AY2931" s="154" t="s">
        <v>181</v>
      </c>
    </row>
    <row r="2932" spans="2:65" s="13" customFormat="1" ht="11.25" x14ac:dyDescent="0.2">
      <c r="B2932" s="159"/>
      <c r="D2932" s="138" t="s">
        <v>330</v>
      </c>
      <c r="E2932" s="160" t="s">
        <v>19</v>
      </c>
      <c r="F2932" s="161" t="s">
        <v>4191</v>
      </c>
      <c r="H2932" s="162">
        <v>1.89</v>
      </c>
      <c r="I2932" s="163"/>
      <c r="L2932" s="159"/>
      <c r="M2932" s="164"/>
      <c r="T2932" s="165"/>
      <c r="AT2932" s="160" t="s">
        <v>330</v>
      </c>
      <c r="AU2932" s="160" t="s">
        <v>190</v>
      </c>
      <c r="AV2932" s="13" t="s">
        <v>79</v>
      </c>
      <c r="AW2932" s="13" t="s">
        <v>31</v>
      </c>
      <c r="AX2932" s="13" t="s">
        <v>69</v>
      </c>
      <c r="AY2932" s="160" t="s">
        <v>181</v>
      </c>
    </row>
    <row r="2933" spans="2:65" s="14" customFormat="1" ht="11.25" x14ac:dyDescent="0.2">
      <c r="B2933" s="166"/>
      <c r="D2933" s="138" t="s">
        <v>330</v>
      </c>
      <c r="E2933" s="167" t="s">
        <v>19</v>
      </c>
      <c r="F2933" s="168" t="s">
        <v>333</v>
      </c>
      <c r="H2933" s="169">
        <v>1.89</v>
      </c>
      <c r="I2933" s="170"/>
      <c r="L2933" s="166"/>
      <c r="M2933" s="171"/>
      <c r="T2933" s="172"/>
      <c r="AT2933" s="167" t="s">
        <v>330</v>
      </c>
      <c r="AU2933" s="167" t="s">
        <v>190</v>
      </c>
      <c r="AV2933" s="14" t="s">
        <v>187</v>
      </c>
      <c r="AW2933" s="14" t="s">
        <v>31</v>
      </c>
      <c r="AX2933" s="14" t="s">
        <v>77</v>
      </c>
      <c r="AY2933" s="167" t="s">
        <v>181</v>
      </c>
    </row>
    <row r="2934" spans="2:65" s="10" customFormat="1" ht="20.85" customHeight="1" x14ac:dyDescent="0.2">
      <c r="B2934" s="115"/>
      <c r="D2934" s="116" t="s">
        <v>68</v>
      </c>
      <c r="E2934" s="149" t="s">
        <v>4238</v>
      </c>
      <c r="F2934" s="149" t="s">
        <v>4239</v>
      </c>
      <c r="I2934" s="118"/>
      <c r="J2934" s="150">
        <f>BK2934</f>
        <v>0</v>
      </c>
      <c r="L2934" s="115"/>
      <c r="M2934" s="120"/>
      <c r="P2934" s="121">
        <f>SUM(P2935:P2961)</f>
        <v>0</v>
      </c>
      <c r="R2934" s="121">
        <f>SUM(R2935:R2961)</f>
        <v>0</v>
      </c>
      <c r="T2934" s="122">
        <f>SUM(T2935:T2961)</f>
        <v>0</v>
      </c>
      <c r="AR2934" s="116" t="s">
        <v>77</v>
      </c>
      <c r="AT2934" s="123" t="s">
        <v>68</v>
      </c>
      <c r="AU2934" s="123" t="s">
        <v>79</v>
      </c>
      <c r="AY2934" s="116" t="s">
        <v>181</v>
      </c>
      <c r="BK2934" s="124">
        <f>SUM(BK2935:BK2961)</f>
        <v>0</v>
      </c>
    </row>
    <row r="2935" spans="2:65" s="1" customFormat="1" ht="16.5" customHeight="1" x14ac:dyDescent="0.2">
      <c r="B2935" s="32"/>
      <c r="C2935" s="125" t="s">
        <v>4240</v>
      </c>
      <c r="D2935" s="125" t="s">
        <v>182</v>
      </c>
      <c r="E2935" s="126" t="s">
        <v>4210</v>
      </c>
      <c r="F2935" s="127" t="s">
        <v>4154</v>
      </c>
      <c r="G2935" s="128" t="s">
        <v>519</v>
      </c>
      <c r="H2935" s="129">
        <v>1</v>
      </c>
      <c r="I2935" s="130"/>
      <c r="J2935" s="131">
        <f>ROUND(I2935*H2935,2)</f>
        <v>0</v>
      </c>
      <c r="K2935" s="127" t="s">
        <v>186</v>
      </c>
      <c r="L2935" s="32"/>
      <c r="M2935" s="132" t="s">
        <v>19</v>
      </c>
      <c r="N2935" s="133" t="s">
        <v>40</v>
      </c>
      <c r="P2935" s="134">
        <f>O2935*H2935</f>
        <v>0</v>
      </c>
      <c r="Q2935" s="134">
        <v>0</v>
      </c>
      <c r="R2935" s="134">
        <f>Q2935*H2935</f>
        <v>0</v>
      </c>
      <c r="S2935" s="134">
        <v>0</v>
      </c>
      <c r="T2935" s="135">
        <f>S2935*H2935</f>
        <v>0</v>
      </c>
      <c r="AR2935" s="136" t="s">
        <v>187</v>
      </c>
      <c r="AT2935" s="136" t="s">
        <v>182</v>
      </c>
      <c r="AU2935" s="136" t="s">
        <v>190</v>
      </c>
      <c r="AY2935" s="17" t="s">
        <v>181</v>
      </c>
      <c r="BE2935" s="137">
        <f>IF(N2935="základní",J2935,0)</f>
        <v>0</v>
      </c>
      <c r="BF2935" s="137">
        <f>IF(N2935="snížená",J2935,0)</f>
        <v>0</v>
      </c>
      <c r="BG2935" s="137">
        <f>IF(N2935="zákl. přenesená",J2935,0)</f>
        <v>0</v>
      </c>
      <c r="BH2935" s="137">
        <f>IF(N2935="sníž. přenesená",J2935,0)</f>
        <v>0</v>
      </c>
      <c r="BI2935" s="137">
        <f>IF(N2935="nulová",J2935,0)</f>
        <v>0</v>
      </c>
      <c r="BJ2935" s="17" t="s">
        <v>77</v>
      </c>
      <c r="BK2935" s="137">
        <f>ROUND(I2935*H2935,2)</f>
        <v>0</v>
      </c>
      <c r="BL2935" s="17" t="s">
        <v>187</v>
      </c>
      <c r="BM2935" s="136" t="s">
        <v>4241</v>
      </c>
    </row>
    <row r="2936" spans="2:65" s="1" customFormat="1" ht="19.5" x14ac:dyDescent="0.2">
      <c r="B2936" s="32"/>
      <c r="D2936" s="138" t="s">
        <v>214</v>
      </c>
      <c r="F2936" s="139" t="s">
        <v>4156</v>
      </c>
      <c r="I2936" s="140"/>
      <c r="L2936" s="32"/>
      <c r="M2936" s="141"/>
      <c r="T2936" s="53"/>
      <c r="AT2936" s="17" t="s">
        <v>214</v>
      </c>
      <c r="AU2936" s="17" t="s">
        <v>190</v>
      </c>
    </row>
    <row r="2937" spans="2:65" s="12" customFormat="1" ht="22.5" x14ac:dyDescent="0.2">
      <c r="B2937" s="153"/>
      <c r="D2937" s="138" t="s">
        <v>330</v>
      </c>
      <c r="E2937" s="154" t="s">
        <v>19</v>
      </c>
      <c r="F2937" s="155" t="s">
        <v>4157</v>
      </c>
      <c r="H2937" s="154" t="s">
        <v>19</v>
      </c>
      <c r="I2937" s="156"/>
      <c r="L2937" s="153"/>
      <c r="M2937" s="157"/>
      <c r="T2937" s="158"/>
      <c r="AT2937" s="154" t="s">
        <v>330</v>
      </c>
      <c r="AU2937" s="154" t="s">
        <v>190</v>
      </c>
      <c r="AV2937" s="12" t="s">
        <v>77</v>
      </c>
      <c r="AW2937" s="12" t="s">
        <v>31</v>
      </c>
      <c r="AX2937" s="12" t="s">
        <v>69</v>
      </c>
      <c r="AY2937" s="154" t="s">
        <v>181</v>
      </c>
    </row>
    <row r="2938" spans="2:65" s="13" customFormat="1" ht="11.25" x14ac:dyDescent="0.2">
      <c r="B2938" s="159"/>
      <c r="D2938" s="138" t="s">
        <v>330</v>
      </c>
      <c r="E2938" s="160" t="s">
        <v>19</v>
      </c>
      <c r="F2938" s="161" t="s">
        <v>4242</v>
      </c>
      <c r="H2938" s="162">
        <v>1</v>
      </c>
      <c r="I2938" s="163"/>
      <c r="L2938" s="159"/>
      <c r="M2938" s="164"/>
      <c r="T2938" s="165"/>
      <c r="AT2938" s="160" t="s">
        <v>330</v>
      </c>
      <c r="AU2938" s="160" t="s">
        <v>190</v>
      </c>
      <c r="AV2938" s="13" t="s">
        <v>79</v>
      </c>
      <c r="AW2938" s="13" t="s">
        <v>31</v>
      </c>
      <c r="AX2938" s="13" t="s">
        <v>69</v>
      </c>
      <c r="AY2938" s="160" t="s">
        <v>181</v>
      </c>
    </row>
    <row r="2939" spans="2:65" s="14" customFormat="1" ht="11.25" x14ac:dyDescent="0.2">
      <c r="B2939" s="166"/>
      <c r="D2939" s="138" t="s">
        <v>330</v>
      </c>
      <c r="E2939" s="167" t="s">
        <v>19</v>
      </c>
      <c r="F2939" s="168" t="s">
        <v>333</v>
      </c>
      <c r="H2939" s="169">
        <v>1</v>
      </c>
      <c r="I2939" s="170"/>
      <c r="L2939" s="166"/>
      <c r="M2939" s="171"/>
      <c r="T2939" s="172"/>
      <c r="AT2939" s="167" t="s">
        <v>330</v>
      </c>
      <c r="AU2939" s="167" t="s">
        <v>190</v>
      </c>
      <c r="AV2939" s="14" t="s">
        <v>187</v>
      </c>
      <c r="AW2939" s="14" t="s">
        <v>31</v>
      </c>
      <c r="AX2939" s="14" t="s">
        <v>77</v>
      </c>
      <c r="AY2939" s="167" t="s">
        <v>181</v>
      </c>
    </row>
    <row r="2940" spans="2:65" s="1" customFormat="1" ht="16.5" customHeight="1" x14ac:dyDescent="0.2">
      <c r="B2940" s="32"/>
      <c r="C2940" s="125" t="s">
        <v>3068</v>
      </c>
      <c r="D2940" s="125" t="s">
        <v>182</v>
      </c>
      <c r="E2940" s="126" t="s">
        <v>4159</v>
      </c>
      <c r="F2940" s="127" t="s">
        <v>4160</v>
      </c>
      <c r="G2940" s="128" t="s">
        <v>519</v>
      </c>
      <c r="H2940" s="129">
        <v>1</v>
      </c>
      <c r="I2940" s="130"/>
      <c r="J2940" s="131">
        <f>ROUND(I2940*H2940,2)</f>
        <v>0</v>
      </c>
      <c r="K2940" s="127" t="s">
        <v>186</v>
      </c>
      <c r="L2940" s="32"/>
      <c r="M2940" s="132" t="s">
        <v>19</v>
      </c>
      <c r="N2940" s="133" t="s">
        <v>40</v>
      </c>
      <c r="P2940" s="134">
        <f>O2940*H2940</f>
        <v>0</v>
      </c>
      <c r="Q2940" s="134">
        <v>0</v>
      </c>
      <c r="R2940" s="134">
        <f>Q2940*H2940</f>
        <v>0</v>
      </c>
      <c r="S2940" s="134">
        <v>0</v>
      </c>
      <c r="T2940" s="135">
        <f>S2940*H2940</f>
        <v>0</v>
      </c>
      <c r="AR2940" s="136" t="s">
        <v>187</v>
      </c>
      <c r="AT2940" s="136" t="s">
        <v>182</v>
      </c>
      <c r="AU2940" s="136" t="s">
        <v>190</v>
      </c>
      <c r="AY2940" s="17" t="s">
        <v>181</v>
      </c>
      <c r="BE2940" s="137">
        <f>IF(N2940="základní",J2940,0)</f>
        <v>0</v>
      </c>
      <c r="BF2940" s="137">
        <f>IF(N2940="snížená",J2940,0)</f>
        <v>0</v>
      </c>
      <c r="BG2940" s="137">
        <f>IF(N2940="zákl. přenesená",J2940,0)</f>
        <v>0</v>
      </c>
      <c r="BH2940" s="137">
        <f>IF(N2940="sníž. přenesená",J2940,0)</f>
        <v>0</v>
      </c>
      <c r="BI2940" s="137">
        <f>IF(N2940="nulová",J2940,0)</f>
        <v>0</v>
      </c>
      <c r="BJ2940" s="17" t="s">
        <v>77</v>
      </c>
      <c r="BK2940" s="137">
        <f>ROUND(I2940*H2940,2)</f>
        <v>0</v>
      </c>
      <c r="BL2940" s="17" t="s">
        <v>187</v>
      </c>
      <c r="BM2940" s="136" t="s">
        <v>4243</v>
      </c>
    </row>
    <row r="2941" spans="2:65" s="12" customFormat="1" ht="11.25" x14ac:dyDescent="0.2">
      <c r="B2941" s="153"/>
      <c r="D2941" s="138" t="s">
        <v>330</v>
      </c>
      <c r="E2941" s="154" t="s">
        <v>19</v>
      </c>
      <c r="F2941" s="155" t="s">
        <v>4162</v>
      </c>
      <c r="H2941" s="154" t="s">
        <v>19</v>
      </c>
      <c r="I2941" s="156"/>
      <c r="L2941" s="153"/>
      <c r="M2941" s="157"/>
      <c r="T2941" s="158"/>
      <c r="AT2941" s="154" t="s">
        <v>330</v>
      </c>
      <c r="AU2941" s="154" t="s">
        <v>190</v>
      </c>
      <c r="AV2941" s="12" t="s">
        <v>77</v>
      </c>
      <c r="AW2941" s="12" t="s">
        <v>31</v>
      </c>
      <c r="AX2941" s="12" t="s">
        <v>69</v>
      </c>
      <c r="AY2941" s="154" t="s">
        <v>181</v>
      </c>
    </row>
    <row r="2942" spans="2:65" s="13" customFormat="1" ht="11.25" x14ac:dyDescent="0.2">
      <c r="B2942" s="159"/>
      <c r="D2942" s="138" t="s">
        <v>330</v>
      </c>
      <c r="E2942" s="160" t="s">
        <v>19</v>
      </c>
      <c r="F2942" s="161" t="s">
        <v>4163</v>
      </c>
      <c r="H2942" s="162">
        <v>1</v>
      </c>
      <c r="I2942" s="163"/>
      <c r="L2942" s="159"/>
      <c r="M2942" s="164"/>
      <c r="T2942" s="165"/>
      <c r="AT2942" s="160" t="s">
        <v>330</v>
      </c>
      <c r="AU2942" s="160" t="s">
        <v>190</v>
      </c>
      <c r="AV2942" s="13" t="s">
        <v>79</v>
      </c>
      <c r="AW2942" s="13" t="s">
        <v>31</v>
      </c>
      <c r="AX2942" s="13" t="s">
        <v>69</v>
      </c>
      <c r="AY2942" s="160" t="s">
        <v>181</v>
      </c>
    </row>
    <row r="2943" spans="2:65" s="14" customFormat="1" ht="11.25" x14ac:dyDescent="0.2">
      <c r="B2943" s="166"/>
      <c r="D2943" s="138" t="s">
        <v>330</v>
      </c>
      <c r="E2943" s="167" t="s">
        <v>19</v>
      </c>
      <c r="F2943" s="168" t="s">
        <v>333</v>
      </c>
      <c r="H2943" s="169">
        <v>1</v>
      </c>
      <c r="I2943" s="170"/>
      <c r="L2943" s="166"/>
      <c r="M2943" s="171"/>
      <c r="T2943" s="172"/>
      <c r="AT2943" s="167" t="s">
        <v>330</v>
      </c>
      <c r="AU2943" s="167" t="s">
        <v>190</v>
      </c>
      <c r="AV2943" s="14" t="s">
        <v>187</v>
      </c>
      <c r="AW2943" s="14" t="s">
        <v>31</v>
      </c>
      <c r="AX2943" s="14" t="s">
        <v>77</v>
      </c>
      <c r="AY2943" s="167" t="s">
        <v>181</v>
      </c>
    </row>
    <row r="2944" spans="2:65" s="1" customFormat="1" ht="16.5" customHeight="1" x14ac:dyDescent="0.2">
      <c r="B2944" s="32"/>
      <c r="C2944" s="125" t="s">
        <v>4244</v>
      </c>
      <c r="D2944" s="125" t="s">
        <v>182</v>
      </c>
      <c r="E2944" s="126" t="s">
        <v>4165</v>
      </c>
      <c r="F2944" s="127" t="s">
        <v>4166</v>
      </c>
      <c r="G2944" s="128" t="s">
        <v>519</v>
      </c>
      <c r="H2944" s="129">
        <v>1</v>
      </c>
      <c r="I2944" s="130"/>
      <c r="J2944" s="131">
        <f>ROUND(I2944*H2944,2)</f>
        <v>0</v>
      </c>
      <c r="K2944" s="127" t="s">
        <v>186</v>
      </c>
      <c r="L2944" s="32"/>
      <c r="M2944" s="132" t="s">
        <v>19</v>
      </c>
      <c r="N2944" s="133" t="s">
        <v>40</v>
      </c>
      <c r="P2944" s="134">
        <f>O2944*H2944</f>
        <v>0</v>
      </c>
      <c r="Q2944" s="134">
        <v>0</v>
      </c>
      <c r="R2944" s="134">
        <f>Q2944*H2944</f>
        <v>0</v>
      </c>
      <c r="S2944" s="134">
        <v>0</v>
      </c>
      <c r="T2944" s="135">
        <f>S2944*H2944</f>
        <v>0</v>
      </c>
      <c r="AR2944" s="136" t="s">
        <v>187</v>
      </c>
      <c r="AT2944" s="136" t="s">
        <v>182</v>
      </c>
      <c r="AU2944" s="136" t="s">
        <v>190</v>
      </c>
      <c r="AY2944" s="17" t="s">
        <v>181</v>
      </c>
      <c r="BE2944" s="137">
        <f>IF(N2944="základní",J2944,0)</f>
        <v>0</v>
      </c>
      <c r="BF2944" s="137">
        <f>IF(N2944="snížená",J2944,0)</f>
        <v>0</v>
      </c>
      <c r="BG2944" s="137">
        <f>IF(N2944="zákl. přenesená",J2944,0)</f>
        <v>0</v>
      </c>
      <c r="BH2944" s="137">
        <f>IF(N2944="sníž. přenesená",J2944,0)</f>
        <v>0</v>
      </c>
      <c r="BI2944" s="137">
        <f>IF(N2944="nulová",J2944,0)</f>
        <v>0</v>
      </c>
      <c r="BJ2944" s="17" t="s">
        <v>77</v>
      </c>
      <c r="BK2944" s="137">
        <f>ROUND(I2944*H2944,2)</f>
        <v>0</v>
      </c>
      <c r="BL2944" s="17" t="s">
        <v>187</v>
      </c>
      <c r="BM2944" s="136" t="s">
        <v>4245</v>
      </c>
    </row>
    <row r="2945" spans="2:65" s="12" customFormat="1" ht="11.25" x14ac:dyDescent="0.2">
      <c r="B2945" s="153"/>
      <c r="D2945" s="138" t="s">
        <v>330</v>
      </c>
      <c r="E2945" s="154" t="s">
        <v>19</v>
      </c>
      <c r="F2945" s="155" t="s">
        <v>4168</v>
      </c>
      <c r="H2945" s="154" t="s">
        <v>19</v>
      </c>
      <c r="I2945" s="156"/>
      <c r="L2945" s="153"/>
      <c r="M2945" s="157"/>
      <c r="T2945" s="158"/>
      <c r="AT2945" s="154" t="s">
        <v>330</v>
      </c>
      <c r="AU2945" s="154" t="s">
        <v>190</v>
      </c>
      <c r="AV2945" s="12" t="s">
        <v>77</v>
      </c>
      <c r="AW2945" s="12" t="s">
        <v>31</v>
      </c>
      <c r="AX2945" s="12" t="s">
        <v>69</v>
      </c>
      <c r="AY2945" s="154" t="s">
        <v>181</v>
      </c>
    </row>
    <row r="2946" spans="2:65" s="13" customFormat="1" ht="11.25" x14ac:dyDescent="0.2">
      <c r="B2946" s="159"/>
      <c r="D2946" s="138" t="s">
        <v>330</v>
      </c>
      <c r="E2946" s="160" t="s">
        <v>19</v>
      </c>
      <c r="F2946" s="161" t="s">
        <v>4169</v>
      </c>
      <c r="H2946" s="162">
        <v>1</v>
      </c>
      <c r="I2946" s="163"/>
      <c r="L2946" s="159"/>
      <c r="M2946" s="164"/>
      <c r="T2946" s="165"/>
      <c r="AT2946" s="160" t="s">
        <v>330</v>
      </c>
      <c r="AU2946" s="160" t="s">
        <v>190</v>
      </c>
      <c r="AV2946" s="13" t="s">
        <v>79</v>
      </c>
      <c r="AW2946" s="13" t="s">
        <v>31</v>
      </c>
      <c r="AX2946" s="13" t="s">
        <v>69</v>
      </c>
      <c r="AY2946" s="160" t="s">
        <v>181</v>
      </c>
    </row>
    <row r="2947" spans="2:65" s="14" customFormat="1" ht="11.25" x14ac:dyDescent="0.2">
      <c r="B2947" s="166"/>
      <c r="D2947" s="138" t="s">
        <v>330</v>
      </c>
      <c r="E2947" s="167" t="s">
        <v>19</v>
      </c>
      <c r="F2947" s="168" t="s">
        <v>333</v>
      </c>
      <c r="H2947" s="169">
        <v>1</v>
      </c>
      <c r="I2947" s="170"/>
      <c r="L2947" s="166"/>
      <c r="M2947" s="171"/>
      <c r="T2947" s="172"/>
      <c r="AT2947" s="167" t="s">
        <v>330</v>
      </c>
      <c r="AU2947" s="167" t="s">
        <v>190</v>
      </c>
      <c r="AV2947" s="14" t="s">
        <v>187</v>
      </c>
      <c r="AW2947" s="14" t="s">
        <v>31</v>
      </c>
      <c r="AX2947" s="14" t="s">
        <v>77</v>
      </c>
      <c r="AY2947" s="167" t="s">
        <v>181</v>
      </c>
    </row>
    <row r="2948" spans="2:65" s="1" customFormat="1" ht="21.75" customHeight="1" x14ac:dyDescent="0.2">
      <c r="B2948" s="32"/>
      <c r="C2948" s="125" t="s">
        <v>3071</v>
      </c>
      <c r="D2948" s="125" t="s">
        <v>182</v>
      </c>
      <c r="E2948" s="126" t="s">
        <v>4170</v>
      </c>
      <c r="F2948" s="127" t="s">
        <v>4171</v>
      </c>
      <c r="G2948" s="128" t="s">
        <v>519</v>
      </c>
      <c r="H2948" s="129">
        <v>1</v>
      </c>
      <c r="I2948" s="130"/>
      <c r="J2948" s="131">
        <f>ROUND(I2948*H2948,2)</f>
        <v>0</v>
      </c>
      <c r="K2948" s="127" t="s">
        <v>186</v>
      </c>
      <c r="L2948" s="32"/>
      <c r="M2948" s="132" t="s">
        <v>19</v>
      </c>
      <c r="N2948" s="133" t="s">
        <v>40</v>
      </c>
      <c r="P2948" s="134">
        <f>O2948*H2948</f>
        <v>0</v>
      </c>
      <c r="Q2948" s="134">
        <v>0</v>
      </c>
      <c r="R2948" s="134">
        <f>Q2948*H2948</f>
        <v>0</v>
      </c>
      <c r="S2948" s="134">
        <v>0</v>
      </c>
      <c r="T2948" s="135">
        <f>S2948*H2948</f>
        <v>0</v>
      </c>
      <c r="AR2948" s="136" t="s">
        <v>187</v>
      </c>
      <c r="AT2948" s="136" t="s">
        <v>182</v>
      </c>
      <c r="AU2948" s="136" t="s">
        <v>190</v>
      </c>
      <c r="AY2948" s="17" t="s">
        <v>181</v>
      </c>
      <c r="BE2948" s="137">
        <f>IF(N2948="základní",J2948,0)</f>
        <v>0</v>
      </c>
      <c r="BF2948" s="137">
        <f>IF(N2948="snížená",J2948,0)</f>
        <v>0</v>
      </c>
      <c r="BG2948" s="137">
        <f>IF(N2948="zákl. přenesená",J2948,0)</f>
        <v>0</v>
      </c>
      <c r="BH2948" s="137">
        <f>IF(N2948="sníž. přenesená",J2948,0)</f>
        <v>0</v>
      </c>
      <c r="BI2948" s="137">
        <f>IF(N2948="nulová",J2948,0)</f>
        <v>0</v>
      </c>
      <c r="BJ2948" s="17" t="s">
        <v>77</v>
      </c>
      <c r="BK2948" s="137">
        <f>ROUND(I2948*H2948,2)</f>
        <v>0</v>
      </c>
      <c r="BL2948" s="17" t="s">
        <v>187</v>
      </c>
      <c r="BM2948" s="136" t="s">
        <v>4246</v>
      </c>
    </row>
    <row r="2949" spans="2:65" s="12" customFormat="1" ht="11.25" x14ac:dyDescent="0.2">
      <c r="B2949" s="153"/>
      <c r="D2949" s="138" t="s">
        <v>330</v>
      </c>
      <c r="E2949" s="154" t="s">
        <v>19</v>
      </c>
      <c r="F2949" s="155" t="s">
        <v>4173</v>
      </c>
      <c r="H2949" s="154" t="s">
        <v>19</v>
      </c>
      <c r="I2949" s="156"/>
      <c r="L2949" s="153"/>
      <c r="M2949" s="157"/>
      <c r="T2949" s="158"/>
      <c r="AT2949" s="154" t="s">
        <v>330</v>
      </c>
      <c r="AU2949" s="154" t="s">
        <v>190</v>
      </c>
      <c r="AV2949" s="12" t="s">
        <v>77</v>
      </c>
      <c r="AW2949" s="12" t="s">
        <v>31</v>
      </c>
      <c r="AX2949" s="12" t="s">
        <v>69</v>
      </c>
      <c r="AY2949" s="154" t="s">
        <v>181</v>
      </c>
    </row>
    <row r="2950" spans="2:65" s="13" customFormat="1" ht="11.25" x14ac:dyDescent="0.2">
      <c r="B2950" s="159"/>
      <c r="D2950" s="138" t="s">
        <v>330</v>
      </c>
      <c r="E2950" s="160" t="s">
        <v>19</v>
      </c>
      <c r="F2950" s="161" t="s">
        <v>4174</v>
      </c>
      <c r="H2950" s="162">
        <v>1</v>
      </c>
      <c r="I2950" s="163"/>
      <c r="L2950" s="159"/>
      <c r="M2950" s="164"/>
      <c r="T2950" s="165"/>
      <c r="AT2950" s="160" t="s">
        <v>330</v>
      </c>
      <c r="AU2950" s="160" t="s">
        <v>190</v>
      </c>
      <c r="AV2950" s="13" t="s">
        <v>79</v>
      </c>
      <c r="AW2950" s="13" t="s">
        <v>31</v>
      </c>
      <c r="AX2950" s="13" t="s">
        <v>69</v>
      </c>
      <c r="AY2950" s="160" t="s">
        <v>181</v>
      </c>
    </row>
    <row r="2951" spans="2:65" s="14" customFormat="1" ht="11.25" x14ac:dyDescent="0.2">
      <c r="B2951" s="166"/>
      <c r="D2951" s="138" t="s">
        <v>330</v>
      </c>
      <c r="E2951" s="167" t="s">
        <v>19</v>
      </c>
      <c r="F2951" s="168" t="s">
        <v>333</v>
      </c>
      <c r="H2951" s="169">
        <v>1</v>
      </c>
      <c r="I2951" s="170"/>
      <c r="L2951" s="166"/>
      <c r="M2951" s="171"/>
      <c r="T2951" s="172"/>
      <c r="AT2951" s="167" t="s">
        <v>330</v>
      </c>
      <c r="AU2951" s="167" t="s">
        <v>190</v>
      </c>
      <c r="AV2951" s="14" t="s">
        <v>187</v>
      </c>
      <c r="AW2951" s="14" t="s">
        <v>31</v>
      </c>
      <c r="AX2951" s="14" t="s">
        <v>77</v>
      </c>
      <c r="AY2951" s="167" t="s">
        <v>181</v>
      </c>
    </row>
    <row r="2952" spans="2:65" s="1" customFormat="1" ht="16.5" customHeight="1" x14ac:dyDescent="0.2">
      <c r="B2952" s="32"/>
      <c r="C2952" s="125" t="s">
        <v>4247</v>
      </c>
      <c r="D2952" s="125" t="s">
        <v>182</v>
      </c>
      <c r="E2952" s="126" t="s">
        <v>4176</v>
      </c>
      <c r="F2952" s="127" t="s">
        <v>4177</v>
      </c>
      <c r="G2952" s="128" t="s">
        <v>519</v>
      </c>
      <c r="H2952" s="129">
        <v>1</v>
      </c>
      <c r="I2952" s="130"/>
      <c r="J2952" s="131">
        <f>ROUND(I2952*H2952,2)</f>
        <v>0</v>
      </c>
      <c r="K2952" s="127" t="s">
        <v>186</v>
      </c>
      <c r="L2952" s="32"/>
      <c r="M2952" s="132" t="s">
        <v>19</v>
      </c>
      <c r="N2952" s="133" t="s">
        <v>40</v>
      </c>
      <c r="P2952" s="134">
        <f>O2952*H2952</f>
        <v>0</v>
      </c>
      <c r="Q2952" s="134">
        <v>0</v>
      </c>
      <c r="R2952" s="134">
        <f>Q2952*H2952</f>
        <v>0</v>
      </c>
      <c r="S2952" s="134">
        <v>0</v>
      </c>
      <c r="T2952" s="135">
        <f>S2952*H2952</f>
        <v>0</v>
      </c>
      <c r="AR2952" s="136" t="s">
        <v>187</v>
      </c>
      <c r="AT2952" s="136" t="s">
        <v>182</v>
      </c>
      <c r="AU2952" s="136" t="s">
        <v>190</v>
      </c>
      <c r="AY2952" s="17" t="s">
        <v>181</v>
      </c>
      <c r="BE2952" s="137">
        <f>IF(N2952="základní",J2952,0)</f>
        <v>0</v>
      </c>
      <c r="BF2952" s="137">
        <f>IF(N2952="snížená",J2952,0)</f>
        <v>0</v>
      </c>
      <c r="BG2952" s="137">
        <f>IF(N2952="zákl. přenesená",J2952,0)</f>
        <v>0</v>
      </c>
      <c r="BH2952" s="137">
        <f>IF(N2952="sníž. přenesená",J2952,0)</f>
        <v>0</v>
      </c>
      <c r="BI2952" s="137">
        <f>IF(N2952="nulová",J2952,0)</f>
        <v>0</v>
      </c>
      <c r="BJ2952" s="17" t="s">
        <v>77</v>
      </c>
      <c r="BK2952" s="137">
        <f>ROUND(I2952*H2952,2)</f>
        <v>0</v>
      </c>
      <c r="BL2952" s="17" t="s">
        <v>187</v>
      </c>
      <c r="BM2952" s="136" t="s">
        <v>4248</v>
      </c>
    </row>
    <row r="2953" spans="2:65" s="12" customFormat="1" ht="11.25" x14ac:dyDescent="0.2">
      <c r="B2953" s="153"/>
      <c r="D2953" s="138" t="s">
        <v>330</v>
      </c>
      <c r="E2953" s="154" t="s">
        <v>19</v>
      </c>
      <c r="F2953" s="155" t="s">
        <v>4179</v>
      </c>
      <c r="H2953" s="154" t="s">
        <v>19</v>
      </c>
      <c r="I2953" s="156"/>
      <c r="L2953" s="153"/>
      <c r="M2953" s="157"/>
      <c r="T2953" s="158"/>
      <c r="AT2953" s="154" t="s">
        <v>330</v>
      </c>
      <c r="AU2953" s="154" t="s">
        <v>190</v>
      </c>
      <c r="AV2953" s="12" t="s">
        <v>77</v>
      </c>
      <c r="AW2953" s="12" t="s">
        <v>31</v>
      </c>
      <c r="AX2953" s="12" t="s">
        <v>69</v>
      </c>
      <c r="AY2953" s="154" t="s">
        <v>181</v>
      </c>
    </row>
    <row r="2954" spans="2:65" s="13" customFormat="1" ht="11.25" x14ac:dyDescent="0.2">
      <c r="B2954" s="159"/>
      <c r="D2954" s="138" t="s">
        <v>330</v>
      </c>
      <c r="E2954" s="160" t="s">
        <v>19</v>
      </c>
      <c r="F2954" s="161" t="s">
        <v>4169</v>
      </c>
      <c r="H2954" s="162">
        <v>1</v>
      </c>
      <c r="I2954" s="163"/>
      <c r="L2954" s="159"/>
      <c r="M2954" s="164"/>
      <c r="T2954" s="165"/>
      <c r="AT2954" s="160" t="s">
        <v>330</v>
      </c>
      <c r="AU2954" s="160" t="s">
        <v>190</v>
      </c>
      <c r="AV2954" s="13" t="s">
        <v>79</v>
      </c>
      <c r="AW2954" s="13" t="s">
        <v>31</v>
      </c>
      <c r="AX2954" s="13" t="s">
        <v>69</v>
      </c>
      <c r="AY2954" s="160" t="s">
        <v>181</v>
      </c>
    </row>
    <row r="2955" spans="2:65" s="14" customFormat="1" ht="11.25" x14ac:dyDescent="0.2">
      <c r="B2955" s="166"/>
      <c r="D2955" s="138" t="s">
        <v>330</v>
      </c>
      <c r="E2955" s="167" t="s">
        <v>19</v>
      </c>
      <c r="F2955" s="168" t="s">
        <v>333</v>
      </c>
      <c r="H2955" s="169">
        <v>1</v>
      </c>
      <c r="I2955" s="170"/>
      <c r="L2955" s="166"/>
      <c r="M2955" s="171"/>
      <c r="T2955" s="172"/>
      <c r="AT2955" s="167" t="s">
        <v>330</v>
      </c>
      <c r="AU2955" s="167" t="s">
        <v>190</v>
      </c>
      <c r="AV2955" s="14" t="s">
        <v>187</v>
      </c>
      <c r="AW2955" s="14" t="s">
        <v>31</v>
      </c>
      <c r="AX2955" s="14" t="s">
        <v>77</v>
      </c>
      <c r="AY2955" s="167" t="s">
        <v>181</v>
      </c>
    </row>
    <row r="2956" spans="2:65" s="1" customFormat="1" ht="24.2" customHeight="1" x14ac:dyDescent="0.2">
      <c r="B2956" s="32"/>
      <c r="C2956" s="125" t="s">
        <v>3078</v>
      </c>
      <c r="D2956" s="125" t="s">
        <v>182</v>
      </c>
      <c r="E2956" s="126" t="s">
        <v>4180</v>
      </c>
      <c r="F2956" s="127" t="s">
        <v>4181</v>
      </c>
      <c r="G2956" s="128" t="s">
        <v>519</v>
      </c>
      <c r="H2956" s="129">
        <v>0</v>
      </c>
      <c r="I2956" s="130"/>
      <c r="J2956" s="131">
        <f>ROUND(I2956*H2956,2)</f>
        <v>0</v>
      </c>
      <c r="K2956" s="127" t="s">
        <v>186</v>
      </c>
      <c r="L2956" s="32"/>
      <c r="M2956" s="132" t="s">
        <v>19</v>
      </c>
      <c r="N2956" s="133" t="s">
        <v>40</v>
      </c>
      <c r="P2956" s="134">
        <f>O2956*H2956</f>
        <v>0</v>
      </c>
      <c r="Q2956" s="134">
        <v>0</v>
      </c>
      <c r="R2956" s="134">
        <f>Q2956*H2956</f>
        <v>0</v>
      </c>
      <c r="S2956" s="134">
        <v>0</v>
      </c>
      <c r="T2956" s="135">
        <f>S2956*H2956</f>
        <v>0</v>
      </c>
      <c r="AR2956" s="136" t="s">
        <v>187</v>
      </c>
      <c r="AT2956" s="136" t="s">
        <v>182</v>
      </c>
      <c r="AU2956" s="136" t="s">
        <v>190</v>
      </c>
      <c r="AY2956" s="17" t="s">
        <v>181</v>
      </c>
      <c r="BE2956" s="137">
        <f>IF(N2956="základní",J2956,0)</f>
        <v>0</v>
      </c>
      <c r="BF2956" s="137">
        <f>IF(N2956="snížená",J2956,0)</f>
        <v>0</v>
      </c>
      <c r="BG2956" s="137">
        <f>IF(N2956="zákl. přenesená",J2956,0)</f>
        <v>0</v>
      </c>
      <c r="BH2956" s="137">
        <f>IF(N2956="sníž. přenesená",J2956,0)</f>
        <v>0</v>
      </c>
      <c r="BI2956" s="137">
        <f>IF(N2956="nulová",J2956,0)</f>
        <v>0</v>
      </c>
      <c r="BJ2956" s="17" t="s">
        <v>77</v>
      </c>
      <c r="BK2956" s="137">
        <f>ROUND(I2956*H2956,2)</f>
        <v>0</v>
      </c>
      <c r="BL2956" s="17" t="s">
        <v>187</v>
      </c>
      <c r="BM2956" s="136" t="s">
        <v>4249</v>
      </c>
    </row>
    <row r="2957" spans="2:65" s="1" customFormat="1" ht="16.5" customHeight="1" x14ac:dyDescent="0.2">
      <c r="B2957" s="32"/>
      <c r="C2957" s="125" t="s">
        <v>4250</v>
      </c>
      <c r="D2957" s="125" t="s">
        <v>182</v>
      </c>
      <c r="E2957" s="126" t="s">
        <v>4184</v>
      </c>
      <c r="F2957" s="127" t="s">
        <v>4185</v>
      </c>
      <c r="G2957" s="128" t="s">
        <v>519</v>
      </c>
      <c r="H2957" s="129">
        <v>0</v>
      </c>
      <c r="I2957" s="130"/>
      <c r="J2957" s="131">
        <f>ROUND(I2957*H2957,2)</f>
        <v>0</v>
      </c>
      <c r="K2957" s="127" t="s">
        <v>186</v>
      </c>
      <c r="L2957" s="32"/>
      <c r="M2957" s="132" t="s">
        <v>19</v>
      </c>
      <c r="N2957" s="133" t="s">
        <v>40</v>
      </c>
      <c r="P2957" s="134">
        <f>O2957*H2957</f>
        <v>0</v>
      </c>
      <c r="Q2957" s="134">
        <v>0</v>
      </c>
      <c r="R2957" s="134">
        <f>Q2957*H2957</f>
        <v>0</v>
      </c>
      <c r="S2957" s="134">
        <v>0</v>
      </c>
      <c r="T2957" s="135">
        <f>S2957*H2957</f>
        <v>0</v>
      </c>
      <c r="AR2957" s="136" t="s">
        <v>187</v>
      </c>
      <c r="AT2957" s="136" t="s">
        <v>182</v>
      </c>
      <c r="AU2957" s="136" t="s">
        <v>190</v>
      </c>
      <c r="AY2957" s="17" t="s">
        <v>181</v>
      </c>
      <c r="BE2957" s="137">
        <f>IF(N2957="základní",J2957,0)</f>
        <v>0</v>
      </c>
      <c r="BF2957" s="137">
        <f>IF(N2957="snížená",J2957,0)</f>
        <v>0</v>
      </c>
      <c r="BG2957" s="137">
        <f>IF(N2957="zákl. přenesená",J2957,0)</f>
        <v>0</v>
      </c>
      <c r="BH2957" s="137">
        <f>IF(N2957="sníž. přenesená",J2957,0)</f>
        <v>0</v>
      </c>
      <c r="BI2957" s="137">
        <f>IF(N2957="nulová",J2957,0)</f>
        <v>0</v>
      </c>
      <c r="BJ2957" s="17" t="s">
        <v>77</v>
      </c>
      <c r="BK2957" s="137">
        <f>ROUND(I2957*H2957,2)</f>
        <v>0</v>
      </c>
      <c r="BL2957" s="17" t="s">
        <v>187</v>
      </c>
      <c r="BM2957" s="136" t="s">
        <v>4251</v>
      </c>
    </row>
    <row r="2958" spans="2:65" s="1" customFormat="1" ht="16.5" customHeight="1" x14ac:dyDescent="0.2">
      <c r="B2958" s="32"/>
      <c r="C2958" s="125" t="s">
        <v>3083</v>
      </c>
      <c r="D2958" s="125" t="s">
        <v>182</v>
      </c>
      <c r="E2958" s="126" t="s">
        <v>4187</v>
      </c>
      <c r="F2958" s="127" t="s">
        <v>4188</v>
      </c>
      <c r="G2958" s="128" t="s">
        <v>636</v>
      </c>
      <c r="H2958" s="129">
        <v>1.89</v>
      </c>
      <c r="I2958" s="130"/>
      <c r="J2958" s="131">
        <f>ROUND(I2958*H2958,2)</f>
        <v>0</v>
      </c>
      <c r="K2958" s="127" t="s">
        <v>186</v>
      </c>
      <c r="L2958" s="32"/>
      <c r="M2958" s="132" t="s">
        <v>19</v>
      </c>
      <c r="N2958" s="133" t="s">
        <v>40</v>
      </c>
      <c r="P2958" s="134">
        <f>O2958*H2958</f>
        <v>0</v>
      </c>
      <c r="Q2958" s="134">
        <v>0</v>
      </c>
      <c r="R2958" s="134">
        <f>Q2958*H2958</f>
        <v>0</v>
      </c>
      <c r="S2958" s="134">
        <v>0</v>
      </c>
      <c r="T2958" s="135">
        <f>S2958*H2958</f>
        <v>0</v>
      </c>
      <c r="AR2958" s="136" t="s">
        <v>187</v>
      </c>
      <c r="AT2958" s="136" t="s">
        <v>182</v>
      </c>
      <c r="AU2958" s="136" t="s">
        <v>190</v>
      </c>
      <c r="AY2958" s="17" t="s">
        <v>181</v>
      </c>
      <c r="BE2958" s="137">
        <f>IF(N2958="základní",J2958,0)</f>
        <v>0</v>
      </c>
      <c r="BF2958" s="137">
        <f>IF(N2958="snížená",J2958,0)</f>
        <v>0</v>
      </c>
      <c r="BG2958" s="137">
        <f>IF(N2958="zákl. přenesená",J2958,0)</f>
        <v>0</v>
      </c>
      <c r="BH2958" s="137">
        <f>IF(N2958="sníž. přenesená",J2958,0)</f>
        <v>0</v>
      </c>
      <c r="BI2958" s="137">
        <f>IF(N2958="nulová",J2958,0)</f>
        <v>0</v>
      </c>
      <c r="BJ2958" s="17" t="s">
        <v>77</v>
      </c>
      <c r="BK2958" s="137">
        <f>ROUND(I2958*H2958,2)</f>
        <v>0</v>
      </c>
      <c r="BL2958" s="17" t="s">
        <v>187</v>
      </c>
      <c r="BM2958" s="136" t="s">
        <v>4252</v>
      </c>
    </row>
    <row r="2959" spans="2:65" s="12" customFormat="1" ht="11.25" x14ac:dyDescent="0.2">
      <c r="B2959" s="153"/>
      <c r="D2959" s="138" t="s">
        <v>330</v>
      </c>
      <c r="E2959" s="154" t="s">
        <v>19</v>
      </c>
      <c r="F2959" s="155" t="s">
        <v>4190</v>
      </c>
      <c r="H2959" s="154" t="s">
        <v>19</v>
      </c>
      <c r="I2959" s="156"/>
      <c r="L2959" s="153"/>
      <c r="M2959" s="157"/>
      <c r="T2959" s="158"/>
      <c r="AT2959" s="154" t="s">
        <v>330</v>
      </c>
      <c r="AU2959" s="154" t="s">
        <v>190</v>
      </c>
      <c r="AV2959" s="12" t="s">
        <v>77</v>
      </c>
      <c r="AW2959" s="12" t="s">
        <v>31</v>
      </c>
      <c r="AX2959" s="12" t="s">
        <v>69</v>
      </c>
      <c r="AY2959" s="154" t="s">
        <v>181</v>
      </c>
    </row>
    <row r="2960" spans="2:65" s="13" customFormat="1" ht="11.25" x14ac:dyDescent="0.2">
      <c r="B2960" s="159"/>
      <c r="D2960" s="138" t="s">
        <v>330</v>
      </c>
      <c r="E2960" s="160" t="s">
        <v>19</v>
      </c>
      <c r="F2960" s="161" t="s">
        <v>4191</v>
      </c>
      <c r="H2960" s="162">
        <v>1.89</v>
      </c>
      <c r="I2960" s="163"/>
      <c r="L2960" s="159"/>
      <c r="M2960" s="164"/>
      <c r="T2960" s="165"/>
      <c r="AT2960" s="160" t="s">
        <v>330</v>
      </c>
      <c r="AU2960" s="160" t="s">
        <v>190</v>
      </c>
      <c r="AV2960" s="13" t="s">
        <v>79</v>
      </c>
      <c r="AW2960" s="13" t="s">
        <v>31</v>
      </c>
      <c r="AX2960" s="13" t="s">
        <v>69</v>
      </c>
      <c r="AY2960" s="160" t="s">
        <v>181</v>
      </c>
    </row>
    <row r="2961" spans="2:65" s="14" customFormat="1" ht="11.25" x14ac:dyDescent="0.2">
      <c r="B2961" s="166"/>
      <c r="D2961" s="138" t="s">
        <v>330</v>
      </c>
      <c r="E2961" s="167" t="s">
        <v>19</v>
      </c>
      <c r="F2961" s="168" t="s">
        <v>333</v>
      </c>
      <c r="H2961" s="169">
        <v>1.89</v>
      </c>
      <c r="I2961" s="170"/>
      <c r="L2961" s="166"/>
      <c r="M2961" s="171"/>
      <c r="T2961" s="172"/>
      <c r="AT2961" s="167" t="s">
        <v>330</v>
      </c>
      <c r="AU2961" s="167" t="s">
        <v>190</v>
      </c>
      <c r="AV2961" s="14" t="s">
        <v>187</v>
      </c>
      <c r="AW2961" s="14" t="s">
        <v>31</v>
      </c>
      <c r="AX2961" s="14" t="s">
        <v>77</v>
      </c>
      <c r="AY2961" s="167" t="s">
        <v>181</v>
      </c>
    </row>
    <row r="2962" spans="2:65" s="10" customFormat="1" ht="20.85" customHeight="1" x14ac:dyDescent="0.2">
      <c r="B2962" s="115"/>
      <c r="D2962" s="116" t="s">
        <v>68</v>
      </c>
      <c r="E2962" s="149" t="s">
        <v>4253</v>
      </c>
      <c r="F2962" s="149" t="s">
        <v>4254</v>
      </c>
      <c r="I2962" s="118"/>
      <c r="J2962" s="150">
        <f>BK2962</f>
        <v>0</v>
      </c>
      <c r="L2962" s="115"/>
      <c r="M2962" s="120"/>
      <c r="P2962" s="121">
        <f>SUM(P2963:P2989)</f>
        <v>0</v>
      </c>
      <c r="R2962" s="121">
        <f>SUM(R2963:R2989)</f>
        <v>0</v>
      </c>
      <c r="T2962" s="122">
        <f>SUM(T2963:T2989)</f>
        <v>0</v>
      </c>
      <c r="AR2962" s="116" t="s">
        <v>77</v>
      </c>
      <c r="AT2962" s="123" t="s">
        <v>68</v>
      </c>
      <c r="AU2962" s="123" t="s">
        <v>79</v>
      </c>
      <c r="AY2962" s="116" t="s">
        <v>181</v>
      </c>
      <c r="BK2962" s="124">
        <f>SUM(BK2963:BK2989)</f>
        <v>0</v>
      </c>
    </row>
    <row r="2963" spans="2:65" s="1" customFormat="1" ht="16.5" customHeight="1" x14ac:dyDescent="0.2">
      <c r="B2963" s="32"/>
      <c r="C2963" s="125" t="s">
        <v>4255</v>
      </c>
      <c r="D2963" s="125" t="s">
        <v>182</v>
      </c>
      <c r="E2963" s="126" t="s">
        <v>4210</v>
      </c>
      <c r="F2963" s="127" t="s">
        <v>4154</v>
      </c>
      <c r="G2963" s="128" t="s">
        <v>519</v>
      </c>
      <c r="H2963" s="129">
        <v>1</v>
      </c>
      <c r="I2963" s="130"/>
      <c r="J2963" s="131">
        <f>ROUND(I2963*H2963,2)</f>
        <v>0</v>
      </c>
      <c r="K2963" s="127" t="s">
        <v>186</v>
      </c>
      <c r="L2963" s="32"/>
      <c r="M2963" s="132" t="s">
        <v>19</v>
      </c>
      <c r="N2963" s="133" t="s">
        <v>40</v>
      </c>
      <c r="P2963" s="134">
        <f>O2963*H2963</f>
        <v>0</v>
      </c>
      <c r="Q2963" s="134">
        <v>0</v>
      </c>
      <c r="R2963" s="134">
        <f>Q2963*H2963</f>
        <v>0</v>
      </c>
      <c r="S2963" s="134">
        <v>0</v>
      </c>
      <c r="T2963" s="135">
        <f>S2963*H2963</f>
        <v>0</v>
      </c>
      <c r="AR2963" s="136" t="s">
        <v>187</v>
      </c>
      <c r="AT2963" s="136" t="s">
        <v>182</v>
      </c>
      <c r="AU2963" s="136" t="s">
        <v>190</v>
      </c>
      <c r="AY2963" s="17" t="s">
        <v>181</v>
      </c>
      <c r="BE2963" s="137">
        <f>IF(N2963="základní",J2963,0)</f>
        <v>0</v>
      </c>
      <c r="BF2963" s="137">
        <f>IF(N2963="snížená",J2963,0)</f>
        <v>0</v>
      </c>
      <c r="BG2963" s="137">
        <f>IF(N2963="zákl. přenesená",J2963,0)</f>
        <v>0</v>
      </c>
      <c r="BH2963" s="137">
        <f>IF(N2963="sníž. přenesená",J2963,0)</f>
        <v>0</v>
      </c>
      <c r="BI2963" s="137">
        <f>IF(N2963="nulová",J2963,0)</f>
        <v>0</v>
      </c>
      <c r="BJ2963" s="17" t="s">
        <v>77</v>
      </c>
      <c r="BK2963" s="137">
        <f>ROUND(I2963*H2963,2)</f>
        <v>0</v>
      </c>
      <c r="BL2963" s="17" t="s">
        <v>187</v>
      </c>
      <c r="BM2963" s="136" t="s">
        <v>4256</v>
      </c>
    </row>
    <row r="2964" spans="2:65" s="1" customFormat="1" ht="19.5" x14ac:dyDescent="0.2">
      <c r="B2964" s="32"/>
      <c r="D2964" s="138" t="s">
        <v>214</v>
      </c>
      <c r="F2964" s="139" t="s">
        <v>4156</v>
      </c>
      <c r="I2964" s="140"/>
      <c r="L2964" s="32"/>
      <c r="M2964" s="141"/>
      <c r="T2964" s="53"/>
      <c r="AT2964" s="17" t="s">
        <v>214</v>
      </c>
      <c r="AU2964" s="17" t="s">
        <v>190</v>
      </c>
    </row>
    <row r="2965" spans="2:65" s="12" customFormat="1" ht="22.5" x14ac:dyDescent="0.2">
      <c r="B2965" s="153"/>
      <c r="D2965" s="138" t="s">
        <v>330</v>
      </c>
      <c r="E2965" s="154" t="s">
        <v>19</v>
      </c>
      <c r="F2965" s="155" t="s">
        <v>4157</v>
      </c>
      <c r="H2965" s="154" t="s">
        <v>19</v>
      </c>
      <c r="I2965" s="156"/>
      <c r="L2965" s="153"/>
      <c r="M2965" s="157"/>
      <c r="T2965" s="158"/>
      <c r="AT2965" s="154" t="s">
        <v>330</v>
      </c>
      <c r="AU2965" s="154" t="s">
        <v>190</v>
      </c>
      <c r="AV2965" s="12" t="s">
        <v>77</v>
      </c>
      <c r="AW2965" s="12" t="s">
        <v>31</v>
      </c>
      <c r="AX2965" s="12" t="s">
        <v>69</v>
      </c>
      <c r="AY2965" s="154" t="s">
        <v>181</v>
      </c>
    </row>
    <row r="2966" spans="2:65" s="13" customFormat="1" ht="11.25" x14ac:dyDescent="0.2">
      <c r="B2966" s="159"/>
      <c r="D2966" s="138" t="s">
        <v>330</v>
      </c>
      <c r="E2966" s="160" t="s">
        <v>19</v>
      </c>
      <c r="F2966" s="161" t="s">
        <v>4257</v>
      </c>
      <c r="H2966" s="162">
        <v>1</v>
      </c>
      <c r="I2966" s="163"/>
      <c r="L2966" s="159"/>
      <c r="M2966" s="164"/>
      <c r="T2966" s="165"/>
      <c r="AT2966" s="160" t="s">
        <v>330</v>
      </c>
      <c r="AU2966" s="160" t="s">
        <v>190</v>
      </c>
      <c r="AV2966" s="13" t="s">
        <v>79</v>
      </c>
      <c r="AW2966" s="13" t="s">
        <v>31</v>
      </c>
      <c r="AX2966" s="13" t="s">
        <v>69</v>
      </c>
      <c r="AY2966" s="160" t="s">
        <v>181</v>
      </c>
    </row>
    <row r="2967" spans="2:65" s="14" customFormat="1" ht="11.25" x14ac:dyDescent="0.2">
      <c r="B2967" s="166"/>
      <c r="D2967" s="138" t="s">
        <v>330</v>
      </c>
      <c r="E2967" s="167" t="s">
        <v>19</v>
      </c>
      <c r="F2967" s="168" t="s">
        <v>333</v>
      </c>
      <c r="H2967" s="169">
        <v>1</v>
      </c>
      <c r="I2967" s="170"/>
      <c r="L2967" s="166"/>
      <c r="M2967" s="171"/>
      <c r="T2967" s="172"/>
      <c r="AT2967" s="167" t="s">
        <v>330</v>
      </c>
      <c r="AU2967" s="167" t="s">
        <v>190</v>
      </c>
      <c r="AV2967" s="14" t="s">
        <v>187</v>
      </c>
      <c r="AW2967" s="14" t="s">
        <v>31</v>
      </c>
      <c r="AX2967" s="14" t="s">
        <v>77</v>
      </c>
      <c r="AY2967" s="167" t="s">
        <v>181</v>
      </c>
    </row>
    <row r="2968" spans="2:65" s="1" customFormat="1" ht="16.5" customHeight="1" x14ac:dyDescent="0.2">
      <c r="B2968" s="32"/>
      <c r="C2968" s="125" t="s">
        <v>3087</v>
      </c>
      <c r="D2968" s="125" t="s">
        <v>182</v>
      </c>
      <c r="E2968" s="126" t="s">
        <v>4159</v>
      </c>
      <c r="F2968" s="127" t="s">
        <v>4160</v>
      </c>
      <c r="G2968" s="128" t="s">
        <v>519</v>
      </c>
      <c r="H2968" s="129">
        <v>1</v>
      </c>
      <c r="I2968" s="130"/>
      <c r="J2968" s="131">
        <f>ROUND(I2968*H2968,2)</f>
        <v>0</v>
      </c>
      <c r="K2968" s="127" t="s">
        <v>186</v>
      </c>
      <c r="L2968" s="32"/>
      <c r="M2968" s="132" t="s">
        <v>19</v>
      </c>
      <c r="N2968" s="133" t="s">
        <v>40</v>
      </c>
      <c r="P2968" s="134">
        <f>O2968*H2968</f>
        <v>0</v>
      </c>
      <c r="Q2968" s="134">
        <v>0</v>
      </c>
      <c r="R2968" s="134">
        <f>Q2968*H2968</f>
        <v>0</v>
      </c>
      <c r="S2968" s="134">
        <v>0</v>
      </c>
      <c r="T2968" s="135">
        <f>S2968*H2968</f>
        <v>0</v>
      </c>
      <c r="AR2968" s="136" t="s">
        <v>187</v>
      </c>
      <c r="AT2968" s="136" t="s">
        <v>182</v>
      </c>
      <c r="AU2968" s="136" t="s">
        <v>190</v>
      </c>
      <c r="AY2968" s="17" t="s">
        <v>181</v>
      </c>
      <c r="BE2968" s="137">
        <f>IF(N2968="základní",J2968,0)</f>
        <v>0</v>
      </c>
      <c r="BF2968" s="137">
        <f>IF(N2968="snížená",J2968,0)</f>
        <v>0</v>
      </c>
      <c r="BG2968" s="137">
        <f>IF(N2968="zákl. přenesená",J2968,0)</f>
        <v>0</v>
      </c>
      <c r="BH2968" s="137">
        <f>IF(N2968="sníž. přenesená",J2968,0)</f>
        <v>0</v>
      </c>
      <c r="BI2968" s="137">
        <f>IF(N2968="nulová",J2968,0)</f>
        <v>0</v>
      </c>
      <c r="BJ2968" s="17" t="s">
        <v>77</v>
      </c>
      <c r="BK2968" s="137">
        <f>ROUND(I2968*H2968,2)</f>
        <v>0</v>
      </c>
      <c r="BL2968" s="17" t="s">
        <v>187</v>
      </c>
      <c r="BM2968" s="136" t="s">
        <v>4258</v>
      </c>
    </row>
    <row r="2969" spans="2:65" s="12" customFormat="1" ht="11.25" x14ac:dyDescent="0.2">
      <c r="B2969" s="153"/>
      <c r="D2969" s="138" t="s">
        <v>330</v>
      </c>
      <c r="E2969" s="154" t="s">
        <v>19</v>
      </c>
      <c r="F2969" s="155" t="s">
        <v>4162</v>
      </c>
      <c r="H2969" s="154" t="s">
        <v>19</v>
      </c>
      <c r="I2969" s="156"/>
      <c r="L2969" s="153"/>
      <c r="M2969" s="157"/>
      <c r="T2969" s="158"/>
      <c r="AT2969" s="154" t="s">
        <v>330</v>
      </c>
      <c r="AU2969" s="154" t="s">
        <v>190</v>
      </c>
      <c r="AV2969" s="12" t="s">
        <v>77</v>
      </c>
      <c r="AW2969" s="12" t="s">
        <v>31</v>
      </c>
      <c r="AX2969" s="12" t="s">
        <v>69</v>
      </c>
      <c r="AY2969" s="154" t="s">
        <v>181</v>
      </c>
    </row>
    <row r="2970" spans="2:65" s="13" customFormat="1" ht="11.25" x14ac:dyDescent="0.2">
      <c r="B2970" s="159"/>
      <c r="D2970" s="138" t="s">
        <v>330</v>
      </c>
      <c r="E2970" s="160" t="s">
        <v>19</v>
      </c>
      <c r="F2970" s="161" t="s">
        <v>4163</v>
      </c>
      <c r="H2970" s="162">
        <v>1</v>
      </c>
      <c r="I2970" s="163"/>
      <c r="L2970" s="159"/>
      <c r="M2970" s="164"/>
      <c r="T2970" s="165"/>
      <c r="AT2970" s="160" t="s">
        <v>330</v>
      </c>
      <c r="AU2970" s="160" t="s">
        <v>190</v>
      </c>
      <c r="AV2970" s="13" t="s">
        <v>79</v>
      </c>
      <c r="AW2970" s="13" t="s">
        <v>31</v>
      </c>
      <c r="AX2970" s="13" t="s">
        <v>69</v>
      </c>
      <c r="AY2970" s="160" t="s">
        <v>181</v>
      </c>
    </row>
    <row r="2971" spans="2:65" s="14" customFormat="1" ht="11.25" x14ac:dyDescent="0.2">
      <c r="B2971" s="166"/>
      <c r="D2971" s="138" t="s">
        <v>330</v>
      </c>
      <c r="E2971" s="167" t="s">
        <v>19</v>
      </c>
      <c r="F2971" s="168" t="s">
        <v>333</v>
      </c>
      <c r="H2971" s="169">
        <v>1</v>
      </c>
      <c r="I2971" s="170"/>
      <c r="L2971" s="166"/>
      <c r="M2971" s="171"/>
      <c r="T2971" s="172"/>
      <c r="AT2971" s="167" t="s">
        <v>330</v>
      </c>
      <c r="AU2971" s="167" t="s">
        <v>190</v>
      </c>
      <c r="AV2971" s="14" t="s">
        <v>187</v>
      </c>
      <c r="AW2971" s="14" t="s">
        <v>31</v>
      </c>
      <c r="AX2971" s="14" t="s">
        <v>77</v>
      </c>
      <c r="AY2971" s="167" t="s">
        <v>181</v>
      </c>
    </row>
    <row r="2972" spans="2:65" s="1" customFormat="1" ht="16.5" customHeight="1" x14ac:dyDescent="0.2">
      <c r="B2972" s="32"/>
      <c r="C2972" s="125" t="s">
        <v>4259</v>
      </c>
      <c r="D2972" s="125" t="s">
        <v>182</v>
      </c>
      <c r="E2972" s="126" t="s">
        <v>4165</v>
      </c>
      <c r="F2972" s="127" t="s">
        <v>4166</v>
      </c>
      <c r="G2972" s="128" t="s">
        <v>519</v>
      </c>
      <c r="H2972" s="129">
        <v>1</v>
      </c>
      <c r="I2972" s="130"/>
      <c r="J2972" s="131">
        <f>ROUND(I2972*H2972,2)</f>
        <v>0</v>
      </c>
      <c r="K2972" s="127" t="s">
        <v>186</v>
      </c>
      <c r="L2972" s="32"/>
      <c r="M2972" s="132" t="s">
        <v>19</v>
      </c>
      <c r="N2972" s="133" t="s">
        <v>40</v>
      </c>
      <c r="P2972" s="134">
        <f>O2972*H2972</f>
        <v>0</v>
      </c>
      <c r="Q2972" s="134">
        <v>0</v>
      </c>
      <c r="R2972" s="134">
        <f>Q2972*H2972</f>
        <v>0</v>
      </c>
      <c r="S2972" s="134">
        <v>0</v>
      </c>
      <c r="T2972" s="135">
        <f>S2972*H2972</f>
        <v>0</v>
      </c>
      <c r="AR2972" s="136" t="s">
        <v>187</v>
      </c>
      <c r="AT2972" s="136" t="s">
        <v>182</v>
      </c>
      <c r="AU2972" s="136" t="s">
        <v>190</v>
      </c>
      <c r="AY2972" s="17" t="s">
        <v>181</v>
      </c>
      <c r="BE2972" s="137">
        <f>IF(N2972="základní",J2972,0)</f>
        <v>0</v>
      </c>
      <c r="BF2972" s="137">
        <f>IF(N2972="snížená",J2972,0)</f>
        <v>0</v>
      </c>
      <c r="BG2972" s="137">
        <f>IF(N2972="zákl. přenesená",J2972,0)</f>
        <v>0</v>
      </c>
      <c r="BH2972" s="137">
        <f>IF(N2972="sníž. přenesená",J2972,0)</f>
        <v>0</v>
      </c>
      <c r="BI2972" s="137">
        <f>IF(N2972="nulová",J2972,0)</f>
        <v>0</v>
      </c>
      <c r="BJ2972" s="17" t="s">
        <v>77</v>
      </c>
      <c r="BK2972" s="137">
        <f>ROUND(I2972*H2972,2)</f>
        <v>0</v>
      </c>
      <c r="BL2972" s="17" t="s">
        <v>187</v>
      </c>
      <c r="BM2972" s="136" t="s">
        <v>4260</v>
      </c>
    </row>
    <row r="2973" spans="2:65" s="12" customFormat="1" ht="11.25" x14ac:dyDescent="0.2">
      <c r="B2973" s="153"/>
      <c r="D2973" s="138" t="s">
        <v>330</v>
      </c>
      <c r="E2973" s="154" t="s">
        <v>19</v>
      </c>
      <c r="F2973" s="155" t="s">
        <v>4168</v>
      </c>
      <c r="H2973" s="154" t="s">
        <v>19</v>
      </c>
      <c r="I2973" s="156"/>
      <c r="L2973" s="153"/>
      <c r="M2973" s="157"/>
      <c r="T2973" s="158"/>
      <c r="AT2973" s="154" t="s">
        <v>330</v>
      </c>
      <c r="AU2973" s="154" t="s">
        <v>190</v>
      </c>
      <c r="AV2973" s="12" t="s">
        <v>77</v>
      </c>
      <c r="AW2973" s="12" t="s">
        <v>31</v>
      </c>
      <c r="AX2973" s="12" t="s">
        <v>69</v>
      </c>
      <c r="AY2973" s="154" t="s">
        <v>181</v>
      </c>
    </row>
    <row r="2974" spans="2:65" s="13" customFormat="1" ht="11.25" x14ac:dyDescent="0.2">
      <c r="B2974" s="159"/>
      <c r="D2974" s="138" t="s">
        <v>330</v>
      </c>
      <c r="E2974" s="160" t="s">
        <v>19</v>
      </c>
      <c r="F2974" s="161" t="s">
        <v>4169</v>
      </c>
      <c r="H2974" s="162">
        <v>1</v>
      </c>
      <c r="I2974" s="163"/>
      <c r="L2974" s="159"/>
      <c r="M2974" s="164"/>
      <c r="T2974" s="165"/>
      <c r="AT2974" s="160" t="s">
        <v>330</v>
      </c>
      <c r="AU2974" s="160" t="s">
        <v>190</v>
      </c>
      <c r="AV2974" s="13" t="s">
        <v>79</v>
      </c>
      <c r="AW2974" s="13" t="s">
        <v>31</v>
      </c>
      <c r="AX2974" s="13" t="s">
        <v>69</v>
      </c>
      <c r="AY2974" s="160" t="s">
        <v>181</v>
      </c>
    </row>
    <row r="2975" spans="2:65" s="14" customFormat="1" ht="11.25" x14ac:dyDescent="0.2">
      <c r="B2975" s="166"/>
      <c r="D2975" s="138" t="s">
        <v>330</v>
      </c>
      <c r="E2975" s="167" t="s">
        <v>19</v>
      </c>
      <c r="F2975" s="168" t="s">
        <v>333</v>
      </c>
      <c r="H2975" s="169">
        <v>1</v>
      </c>
      <c r="I2975" s="170"/>
      <c r="L2975" s="166"/>
      <c r="M2975" s="171"/>
      <c r="T2975" s="172"/>
      <c r="AT2975" s="167" t="s">
        <v>330</v>
      </c>
      <c r="AU2975" s="167" t="s">
        <v>190</v>
      </c>
      <c r="AV2975" s="14" t="s">
        <v>187</v>
      </c>
      <c r="AW2975" s="14" t="s">
        <v>31</v>
      </c>
      <c r="AX2975" s="14" t="s">
        <v>77</v>
      </c>
      <c r="AY2975" s="167" t="s">
        <v>181</v>
      </c>
    </row>
    <row r="2976" spans="2:65" s="1" customFormat="1" ht="21.75" customHeight="1" x14ac:dyDescent="0.2">
      <c r="B2976" s="32"/>
      <c r="C2976" s="125" t="s">
        <v>3089</v>
      </c>
      <c r="D2976" s="125" t="s">
        <v>182</v>
      </c>
      <c r="E2976" s="126" t="s">
        <v>4170</v>
      </c>
      <c r="F2976" s="127" t="s">
        <v>4171</v>
      </c>
      <c r="G2976" s="128" t="s">
        <v>519</v>
      </c>
      <c r="H2976" s="129">
        <v>1</v>
      </c>
      <c r="I2976" s="130"/>
      <c r="J2976" s="131">
        <f>ROUND(I2976*H2976,2)</f>
        <v>0</v>
      </c>
      <c r="K2976" s="127" t="s">
        <v>186</v>
      </c>
      <c r="L2976" s="32"/>
      <c r="M2976" s="132" t="s">
        <v>19</v>
      </c>
      <c r="N2976" s="133" t="s">
        <v>40</v>
      </c>
      <c r="P2976" s="134">
        <f>O2976*H2976</f>
        <v>0</v>
      </c>
      <c r="Q2976" s="134">
        <v>0</v>
      </c>
      <c r="R2976" s="134">
        <f>Q2976*H2976</f>
        <v>0</v>
      </c>
      <c r="S2976" s="134">
        <v>0</v>
      </c>
      <c r="T2976" s="135">
        <f>S2976*H2976</f>
        <v>0</v>
      </c>
      <c r="AR2976" s="136" t="s">
        <v>187</v>
      </c>
      <c r="AT2976" s="136" t="s">
        <v>182</v>
      </c>
      <c r="AU2976" s="136" t="s">
        <v>190</v>
      </c>
      <c r="AY2976" s="17" t="s">
        <v>181</v>
      </c>
      <c r="BE2976" s="137">
        <f>IF(N2976="základní",J2976,0)</f>
        <v>0</v>
      </c>
      <c r="BF2976" s="137">
        <f>IF(N2976="snížená",J2976,0)</f>
        <v>0</v>
      </c>
      <c r="BG2976" s="137">
        <f>IF(N2976="zákl. přenesená",J2976,0)</f>
        <v>0</v>
      </c>
      <c r="BH2976" s="137">
        <f>IF(N2976="sníž. přenesená",J2976,0)</f>
        <v>0</v>
      </c>
      <c r="BI2976" s="137">
        <f>IF(N2976="nulová",J2976,0)</f>
        <v>0</v>
      </c>
      <c r="BJ2976" s="17" t="s">
        <v>77</v>
      </c>
      <c r="BK2976" s="137">
        <f>ROUND(I2976*H2976,2)</f>
        <v>0</v>
      </c>
      <c r="BL2976" s="17" t="s">
        <v>187</v>
      </c>
      <c r="BM2976" s="136" t="s">
        <v>4261</v>
      </c>
    </row>
    <row r="2977" spans="2:65" s="12" customFormat="1" ht="11.25" x14ac:dyDescent="0.2">
      <c r="B2977" s="153"/>
      <c r="D2977" s="138" t="s">
        <v>330</v>
      </c>
      <c r="E2977" s="154" t="s">
        <v>19</v>
      </c>
      <c r="F2977" s="155" t="s">
        <v>4173</v>
      </c>
      <c r="H2977" s="154" t="s">
        <v>19</v>
      </c>
      <c r="I2977" s="156"/>
      <c r="L2977" s="153"/>
      <c r="M2977" s="157"/>
      <c r="T2977" s="158"/>
      <c r="AT2977" s="154" t="s">
        <v>330</v>
      </c>
      <c r="AU2977" s="154" t="s">
        <v>190</v>
      </c>
      <c r="AV2977" s="12" t="s">
        <v>77</v>
      </c>
      <c r="AW2977" s="12" t="s">
        <v>31</v>
      </c>
      <c r="AX2977" s="12" t="s">
        <v>69</v>
      </c>
      <c r="AY2977" s="154" t="s">
        <v>181</v>
      </c>
    </row>
    <row r="2978" spans="2:65" s="13" customFormat="1" ht="11.25" x14ac:dyDescent="0.2">
      <c r="B2978" s="159"/>
      <c r="D2978" s="138" t="s">
        <v>330</v>
      </c>
      <c r="E2978" s="160" t="s">
        <v>19</v>
      </c>
      <c r="F2978" s="161" t="s">
        <v>4174</v>
      </c>
      <c r="H2978" s="162">
        <v>1</v>
      </c>
      <c r="I2978" s="163"/>
      <c r="L2978" s="159"/>
      <c r="M2978" s="164"/>
      <c r="T2978" s="165"/>
      <c r="AT2978" s="160" t="s">
        <v>330</v>
      </c>
      <c r="AU2978" s="160" t="s">
        <v>190</v>
      </c>
      <c r="AV2978" s="13" t="s">
        <v>79</v>
      </c>
      <c r="AW2978" s="13" t="s">
        <v>31</v>
      </c>
      <c r="AX2978" s="13" t="s">
        <v>69</v>
      </c>
      <c r="AY2978" s="160" t="s">
        <v>181</v>
      </c>
    </row>
    <row r="2979" spans="2:65" s="14" customFormat="1" ht="11.25" x14ac:dyDescent="0.2">
      <c r="B2979" s="166"/>
      <c r="D2979" s="138" t="s">
        <v>330</v>
      </c>
      <c r="E2979" s="167" t="s">
        <v>19</v>
      </c>
      <c r="F2979" s="168" t="s">
        <v>333</v>
      </c>
      <c r="H2979" s="169">
        <v>1</v>
      </c>
      <c r="I2979" s="170"/>
      <c r="L2979" s="166"/>
      <c r="M2979" s="171"/>
      <c r="T2979" s="172"/>
      <c r="AT2979" s="167" t="s">
        <v>330</v>
      </c>
      <c r="AU2979" s="167" t="s">
        <v>190</v>
      </c>
      <c r="AV2979" s="14" t="s">
        <v>187</v>
      </c>
      <c r="AW2979" s="14" t="s">
        <v>31</v>
      </c>
      <c r="AX2979" s="14" t="s">
        <v>77</v>
      </c>
      <c r="AY2979" s="167" t="s">
        <v>181</v>
      </c>
    </row>
    <row r="2980" spans="2:65" s="1" customFormat="1" ht="16.5" customHeight="1" x14ac:dyDescent="0.2">
      <c r="B2980" s="32"/>
      <c r="C2980" s="125" t="s">
        <v>4262</v>
      </c>
      <c r="D2980" s="125" t="s">
        <v>182</v>
      </c>
      <c r="E2980" s="126" t="s">
        <v>4176</v>
      </c>
      <c r="F2980" s="127" t="s">
        <v>4177</v>
      </c>
      <c r="G2980" s="128" t="s">
        <v>519</v>
      </c>
      <c r="H2980" s="129">
        <v>1</v>
      </c>
      <c r="I2980" s="130"/>
      <c r="J2980" s="131">
        <f>ROUND(I2980*H2980,2)</f>
        <v>0</v>
      </c>
      <c r="K2980" s="127" t="s">
        <v>186</v>
      </c>
      <c r="L2980" s="32"/>
      <c r="M2980" s="132" t="s">
        <v>19</v>
      </c>
      <c r="N2980" s="133" t="s">
        <v>40</v>
      </c>
      <c r="P2980" s="134">
        <f>O2980*H2980</f>
        <v>0</v>
      </c>
      <c r="Q2980" s="134">
        <v>0</v>
      </c>
      <c r="R2980" s="134">
        <f>Q2980*H2980</f>
        <v>0</v>
      </c>
      <c r="S2980" s="134">
        <v>0</v>
      </c>
      <c r="T2980" s="135">
        <f>S2980*H2980</f>
        <v>0</v>
      </c>
      <c r="AR2980" s="136" t="s">
        <v>187</v>
      </c>
      <c r="AT2980" s="136" t="s">
        <v>182</v>
      </c>
      <c r="AU2980" s="136" t="s">
        <v>190</v>
      </c>
      <c r="AY2980" s="17" t="s">
        <v>181</v>
      </c>
      <c r="BE2980" s="137">
        <f>IF(N2980="základní",J2980,0)</f>
        <v>0</v>
      </c>
      <c r="BF2980" s="137">
        <f>IF(N2980="snížená",J2980,0)</f>
        <v>0</v>
      </c>
      <c r="BG2980" s="137">
        <f>IF(N2980="zákl. přenesená",J2980,0)</f>
        <v>0</v>
      </c>
      <c r="BH2980" s="137">
        <f>IF(N2980="sníž. přenesená",J2980,0)</f>
        <v>0</v>
      </c>
      <c r="BI2980" s="137">
        <f>IF(N2980="nulová",J2980,0)</f>
        <v>0</v>
      </c>
      <c r="BJ2980" s="17" t="s">
        <v>77</v>
      </c>
      <c r="BK2980" s="137">
        <f>ROUND(I2980*H2980,2)</f>
        <v>0</v>
      </c>
      <c r="BL2980" s="17" t="s">
        <v>187</v>
      </c>
      <c r="BM2980" s="136" t="s">
        <v>4263</v>
      </c>
    </row>
    <row r="2981" spans="2:65" s="12" customFormat="1" ht="11.25" x14ac:dyDescent="0.2">
      <c r="B2981" s="153"/>
      <c r="D2981" s="138" t="s">
        <v>330</v>
      </c>
      <c r="E2981" s="154" t="s">
        <v>19</v>
      </c>
      <c r="F2981" s="155" t="s">
        <v>4179</v>
      </c>
      <c r="H2981" s="154" t="s">
        <v>19</v>
      </c>
      <c r="I2981" s="156"/>
      <c r="L2981" s="153"/>
      <c r="M2981" s="157"/>
      <c r="T2981" s="158"/>
      <c r="AT2981" s="154" t="s">
        <v>330</v>
      </c>
      <c r="AU2981" s="154" t="s">
        <v>190</v>
      </c>
      <c r="AV2981" s="12" t="s">
        <v>77</v>
      </c>
      <c r="AW2981" s="12" t="s">
        <v>31</v>
      </c>
      <c r="AX2981" s="12" t="s">
        <v>69</v>
      </c>
      <c r="AY2981" s="154" t="s">
        <v>181</v>
      </c>
    </row>
    <row r="2982" spans="2:65" s="13" customFormat="1" ht="11.25" x14ac:dyDescent="0.2">
      <c r="B2982" s="159"/>
      <c r="D2982" s="138" t="s">
        <v>330</v>
      </c>
      <c r="E2982" s="160" t="s">
        <v>19</v>
      </c>
      <c r="F2982" s="161" t="s">
        <v>4169</v>
      </c>
      <c r="H2982" s="162">
        <v>1</v>
      </c>
      <c r="I2982" s="163"/>
      <c r="L2982" s="159"/>
      <c r="M2982" s="164"/>
      <c r="T2982" s="165"/>
      <c r="AT2982" s="160" t="s">
        <v>330</v>
      </c>
      <c r="AU2982" s="160" t="s">
        <v>190</v>
      </c>
      <c r="AV2982" s="13" t="s">
        <v>79</v>
      </c>
      <c r="AW2982" s="13" t="s">
        <v>31</v>
      </c>
      <c r="AX2982" s="13" t="s">
        <v>69</v>
      </c>
      <c r="AY2982" s="160" t="s">
        <v>181</v>
      </c>
    </row>
    <row r="2983" spans="2:65" s="14" customFormat="1" ht="11.25" x14ac:dyDescent="0.2">
      <c r="B2983" s="166"/>
      <c r="D2983" s="138" t="s">
        <v>330</v>
      </c>
      <c r="E2983" s="167" t="s">
        <v>19</v>
      </c>
      <c r="F2983" s="168" t="s">
        <v>333</v>
      </c>
      <c r="H2983" s="169">
        <v>1</v>
      </c>
      <c r="I2983" s="170"/>
      <c r="L2983" s="166"/>
      <c r="M2983" s="171"/>
      <c r="T2983" s="172"/>
      <c r="AT2983" s="167" t="s">
        <v>330</v>
      </c>
      <c r="AU2983" s="167" t="s">
        <v>190</v>
      </c>
      <c r="AV2983" s="14" t="s">
        <v>187</v>
      </c>
      <c r="AW2983" s="14" t="s">
        <v>31</v>
      </c>
      <c r="AX2983" s="14" t="s">
        <v>77</v>
      </c>
      <c r="AY2983" s="167" t="s">
        <v>181</v>
      </c>
    </row>
    <row r="2984" spans="2:65" s="1" customFormat="1" ht="24.2" customHeight="1" x14ac:dyDescent="0.2">
      <c r="B2984" s="32"/>
      <c r="C2984" s="125" t="s">
        <v>3090</v>
      </c>
      <c r="D2984" s="125" t="s">
        <v>182</v>
      </c>
      <c r="E2984" s="126" t="s">
        <v>4180</v>
      </c>
      <c r="F2984" s="127" t="s">
        <v>4181</v>
      </c>
      <c r="G2984" s="128" t="s">
        <v>519</v>
      </c>
      <c r="H2984" s="129">
        <v>0</v>
      </c>
      <c r="I2984" s="130"/>
      <c r="J2984" s="131">
        <f>ROUND(I2984*H2984,2)</f>
        <v>0</v>
      </c>
      <c r="K2984" s="127" t="s">
        <v>186</v>
      </c>
      <c r="L2984" s="32"/>
      <c r="M2984" s="132" t="s">
        <v>19</v>
      </c>
      <c r="N2984" s="133" t="s">
        <v>40</v>
      </c>
      <c r="P2984" s="134">
        <f>O2984*H2984</f>
        <v>0</v>
      </c>
      <c r="Q2984" s="134">
        <v>0</v>
      </c>
      <c r="R2984" s="134">
        <f>Q2984*H2984</f>
        <v>0</v>
      </c>
      <c r="S2984" s="134">
        <v>0</v>
      </c>
      <c r="T2984" s="135">
        <f>S2984*H2984</f>
        <v>0</v>
      </c>
      <c r="AR2984" s="136" t="s">
        <v>187</v>
      </c>
      <c r="AT2984" s="136" t="s">
        <v>182</v>
      </c>
      <c r="AU2984" s="136" t="s">
        <v>190</v>
      </c>
      <c r="AY2984" s="17" t="s">
        <v>181</v>
      </c>
      <c r="BE2984" s="137">
        <f>IF(N2984="základní",J2984,0)</f>
        <v>0</v>
      </c>
      <c r="BF2984" s="137">
        <f>IF(N2984="snížená",J2984,0)</f>
        <v>0</v>
      </c>
      <c r="BG2984" s="137">
        <f>IF(N2984="zákl. přenesená",J2984,0)</f>
        <v>0</v>
      </c>
      <c r="BH2984" s="137">
        <f>IF(N2984="sníž. přenesená",J2984,0)</f>
        <v>0</v>
      </c>
      <c r="BI2984" s="137">
        <f>IF(N2984="nulová",J2984,0)</f>
        <v>0</v>
      </c>
      <c r="BJ2984" s="17" t="s">
        <v>77</v>
      </c>
      <c r="BK2984" s="137">
        <f>ROUND(I2984*H2984,2)</f>
        <v>0</v>
      </c>
      <c r="BL2984" s="17" t="s">
        <v>187</v>
      </c>
      <c r="BM2984" s="136" t="s">
        <v>4264</v>
      </c>
    </row>
    <row r="2985" spans="2:65" s="1" customFormat="1" ht="16.5" customHeight="1" x14ac:dyDescent="0.2">
      <c r="B2985" s="32"/>
      <c r="C2985" s="125" t="s">
        <v>4265</v>
      </c>
      <c r="D2985" s="125" t="s">
        <v>182</v>
      </c>
      <c r="E2985" s="126" t="s">
        <v>4184</v>
      </c>
      <c r="F2985" s="127" t="s">
        <v>4185</v>
      </c>
      <c r="G2985" s="128" t="s">
        <v>519</v>
      </c>
      <c r="H2985" s="129">
        <v>0</v>
      </c>
      <c r="I2985" s="130"/>
      <c r="J2985" s="131">
        <f>ROUND(I2985*H2985,2)</f>
        <v>0</v>
      </c>
      <c r="K2985" s="127" t="s">
        <v>186</v>
      </c>
      <c r="L2985" s="32"/>
      <c r="M2985" s="132" t="s">
        <v>19</v>
      </c>
      <c r="N2985" s="133" t="s">
        <v>40</v>
      </c>
      <c r="P2985" s="134">
        <f>O2985*H2985</f>
        <v>0</v>
      </c>
      <c r="Q2985" s="134">
        <v>0</v>
      </c>
      <c r="R2985" s="134">
        <f>Q2985*H2985</f>
        <v>0</v>
      </c>
      <c r="S2985" s="134">
        <v>0</v>
      </c>
      <c r="T2985" s="135">
        <f>S2985*H2985</f>
        <v>0</v>
      </c>
      <c r="AR2985" s="136" t="s">
        <v>187</v>
      </c>
      <c r="AT2985" s="136" t="s">
        <v>182</v>
      </c>
      <c r="AU2985" s="136" t="s">
        <v>190</v>
      </c>
      <c r="AY2985" s="17" t="s">
        <v>181</v>
      </c>
      <c r="BE2985" s="137">
        <f>IF(N2985="základní",J2985,0)</f>
        <v>0</v>
      </c>
      <c r="BF2985" s="137">
        <f>IF(N2985="snížená",J2985,0)</f>
        <v>0</v>
      </c>
      <c r="BG2985" s="137">
        <f>IF(N2985="zákl. přenesená",J2985,0)</f>
        <v>0</v>
      </c>
      <c r="BH2985" s="137">
        <f>IF(N2985="sníž. přenesená",J2985,0)</f>
        <v>0</v>
      </c>
      <c r="BI2985" s="137">
        <f>IF(N2985="nulová",J2985,0)</f>
        <v>0</v>
      </c>
      <c r="BJ2985" s="17" t="s">
        <v>77</v>
      </c>
      <c r="BK2985" s="137">
        <f>ROUND(I2985*H2985,2)</f>
        <v>0</v>
      </c>
      <c r="BL2985" s="17" t="s">
        <v>187</v>
      </c>
      <c r="BM2985" s="136" t="s">
        <v>4266</v>
      </c>
    </row>
    <row r="2986" spans="2:65" s="1" customFormat="1" ht="16.5" customHeight="1" x14ac:dyDescent="0.2">
      <c r="B2986" s="32"/>
      <c r="C2986" s="125" t="s">
        <v>3097</v>
      </c>
      <c r="D2986" s="125" t="s">
        <v>182</v>
      </c>
      <c r="E2986" s="126" t="s">
        <v>4187</v>
      </c>
      <c r="F2986" s="127" t="s">
        <v>4188</v>
      </c>
      <c r="G2986" s="128" t="s">
        <v>636</v>
      </c>
      <c r="H2986" s="129">
        <v>1.89</v>
      </c>
      <c r="I2986" s="130"/>
      <c r="J2986" s="131">
        <f>ROUND(I2986*H2986,2)</f>
        <v>0</v>
      </c>
      <c r="K2986" s="127" t="s">
        <v>186</v>
      </c>
      <c r="L2986" s="32"/>
      <c r="M2986" s="132" t="s">
        <v>19</v>
      </c>
      <c r="N2986" s="133" t="s">
        <v>40</v>
      </c>
      <c r="P2986" s="134">
        <f>O2986*H2986</f>
        <v>0</v>
      </c>
      <c r="Q2986" s="134">
        <v>0</v>
      </c>
      <c r="R2986" s="134">
        <f>Q2986*H2986</f>
        <v>0</v>
      </c>
      <c r="S2986" s="134">
        <v>0</v>
      </c>
      <c r="T2986" s="135">
        <f>S2986*H2986</f>
        <v>0</v>
      </c>
      <c r="AR2986" s="136" t="s">
        <v>187</v>
      </c>
      <c r="AT2986" s="136" t="s">
        <v>182</v>
      </c>
      <c r="AU2986" s="136" t="s">
        <v>190</v>
      </c>
      <c r="AY2986" s="17" t="s">
        <v>181</v>
      </c>
      <c r="BE2986" s="137">
        <f>IF(N2986="základní",J2986,0)</f>
        <v>0</v>
      </c>
      <c r="BF2986" s="137">
        <f>IF(N2986="snížená",J2986,0)</f>
        <v>0</v>
      </c>
      <c r="BG2986" s="137">
        <f>IF(N2986="zákl. přenesená",J2986,0)</f>
        <v>0</v>
      </c>
      <c r="BH2986" s="137">
        <f>IF(N2986="sníž. přenesená",J2986,0)</f>
        <v>0</v>
      </c>
      <c r="BI2986" s="137">
        <f>IF(N2986="nulová",J2986,0)</f>
        <v>0</v>
      </c>
      <c r="BJ2986" s="17" t="s">
        <v>77</v>
      </c>
      <c r="BK2986" s="137">
        <f>ROUND(I2986*H2986,2)</f>
        <v>0</v>
      </c>
      <c r="BL2986" s="17" t="s">
        <v>187</v>
      </c>
      <c r="BM2986" s="136" t="s">
        <v>4267</v>
      </c>
    </row>
    <row r="2987" spans="2:65" s="12" customFormat="1" ht="11.25" x14ac:dyDescent="0.2">
      <c r="B2987" s="153"/>
      <c r="D2987" s="138" t="s">
        <v>330</v>
      </c>
      <c r="E2987" s="154" t="s">
        <v>19</v>
      </c>
      <c r="F2987" s="155" t="s">
        <v>4190</v>
      </c>
      <c r="H2987" s="154" t="s">
        <v>19</v>
      </c>
      <c r="I2987" s="156"/>
      <c r="L2987" s="153"/>
      <c r="M2987" s="157"/>
      <c r="T2987" s="158"/>
      <c r="AT2987" s="154" t="s">
        <v>330</v>
      </c>
      <c r="AU2987" s="154" t="s">
        <v>190</v>
      </c>
      <c r="AV2987" s="12" t="s">
        <v>77</v>
      </c>
      <c r="AW2987" s="12" t="s">
        <v>31</v>
      </c>
      <c r="AX2987" s="12" t="s">
        <v>69</v>
      </c>
      <c r="AY2987" s="154" t="s">
        <v>181</v>
      </c>
    </row>
    <row r="2988" spans="2:65" s="13" customFormat="1" ht="11.25" x14ac:dyDescent="0.2">
      <c r="B2988" s="159"/>
      <c r="D2988" s="138" t="s">
        <v>330</v>
      </c>
      <c r="E2988" s="160" t="s">
        <v>19</v>
      </c>
      <c r="F2988" s="161" t="s">
        <v>4191</v>
      </c>
      <c r="H2988" s="162">
        <v>1.89</v>
      </c>
      <c r="I2988" s="163"/>
      <c r="L2988" s="159"/>
      <c r="M2988" s="164"/>
      <c r="T2988" s="165"/>
      <c r="AT2988" s="160" t="s">
        <v>330</v>
      </c>
      <c r="AU2988" s="160" t="s">
        <v>190</v>
      </c>
      <c r="AV2988" s="13" t="s">
        <v>79</v>
      </c>
      <c r="AW2988" s="13" t="s">
        <v>31</v>
      </c>
      <c r="AX2988" s="13" t="s">
        <v>69</v>
      </c>
      <c r="AY2988" s="160" t="s">
        <v>181</v>
      </c>
    </row>
    <row r="2989" spans="2:65" s="14" customFormat="1" ht="11.25" x14ac:dyDescent="0.2">
      <c r="B2989" s="166"/>
      <c r="D2989" s="138" t="s">
        <v>330</v>
      </c>
      <c r="E2989" s="167" t="s">
        <v>19</v>
      </c>
      <c r="F2989" s="168" t="s">
        <v>333</v>
      </c>
      <c r="H2989" s="169">
        <v>1.89</v>
      </c>
      <c r="I2989" s="170"/>
      <c r="L2989" s="166"/>
      <c r="M2989" s="171"/>
      <c r="T2989" s="172"/>
      <c r="AT2989" s="167" t="s">
        <v>330</v>
      </c>
      <c r="AU2989" s="167" t="s">
        <v>190</v>
      </c>
      <c r="AV2989" s="14" t="s">
        <v>187</v>
      </c>
      <c r="AW2989" s="14" t="s">
        <v>31</v>
      </c>
      <c r="AX2989" s="14" t="s">
        <v>77</v>
      </c>
      <c r="AY2989" s="167" t="s">
        <v>181</v>
      </c>
    </row>
    <row r="2990" spans="2:65" s="10" customFormat="1" ht="20.85" customHeight="1" x14ac:dyDescent="0.2">
      <c r="B2990" s="115"/>
      <c r="D2990" s="116" t="s">
        <v>68</v>
      </c>
      <c r="E2990" s="149" t="s">
        <v>4268</v>
      </c>
      <c r="F2990" s="149" t="s">
        <v>4269</v>
      </c>
      <c r="I2990" s="118"/>
      <c r="J2990" s="150">
        <f>BK2990</f>
        <v>0</v>
      </c>
      <c r="L2990" s="115"/>
      <c r="M2990" s="120"/>
      <c r="P2990" s="121">
        <f>SUM(P2991:P3011)</f>
        <v>0</v>
      </c>
      <c r="R2990" s="121">
        <f>SUM(R2991:R3011)</f>
        <v>0</v>
      </c>
      <c r="T2990" s="122">
        <f>SUM(T2991:T3011)</f>
        <v>0</v>
      </c>
      <c r="AR2990" s="116" t="s">
        <v>77</v>
      </c>
      <c r="AT2990" s="123" t="s">
        <v>68</v>
      </c>
      <c r="AU2990" s="123" t="s">
        <v>79</v>
      </c>
      <c r="AY2990" s="116" t="s">
        <v>181</v>
      </c>
      <c r="BK2990" s="124">
        <f>SUM(BK2991:BK3011)</f>
        <v>0</v>
      </c>
    </row>
    <row r="2991" spans="2:65" s="1" customFormat="1" ht="16.5" customHeight="1" x14ac:dyDescent="0.2">
      <c r="B2991" s="32"/>
      <c r="C2991" s="125" t="s">
        <v>4270</v>
      </c>
      <c r="D2991" s="125" t="s">
        <v>182</v>
      </c>
      <c r="E2991" s="126" t="s">
        <v>4271</v>
      </c>
      <c r="F2991" s="127" t="s">
        <v>4272</v>
      </c>
      <c r="G2991" s="128" t="s">
        <v>519</v>
      </c>
      <c r="H2991" s="129">
        <v>1</v>
      </c>
      <c r="I2991" s="130"/>
      <c r="J2991" s="131">
        <f>ROUND(I2991*H2991,2)</f>
        <v>0</v>
      </c>
      <c r="K2991" s="127" t="s">
        <v>186</v>
      </c>
      <c r="L2991" s="32"/>
      <c r="M2991" s="132" t="s">
        <v>19</v>
      </c>
      <c r="N2991" s="133" t="s">
        <v>40</v>
      </c>
      <c r="P2991" s="134">
        <f>O2991*H2991</f>
        <v>0</v>
      </c>
      <c r="Q2991" s="134">
        <v>0</v>
      </c>
      <c r="R2991" s="134">
        <f>Q2991*H2991</f>
        <v>0</v>
      </c>
      <c r="S2991" s="134">
        <v>0</v>
      </c>
      <c r="T2991" s="135">
        <f>S2991*H2991</f>
        <v>0</v>
      </c>
      <c r="AR2991" s="136" t="s">
        <v>187</v>
      </c>
      <c r="AT2991" s="136" t="s">
        <v>182</v>
      </c>
      <c r="AU2991" s="136" t="s">
        <v>190</v>
      </c>
      <c r="AY2991" s="17" t="s">
        <v>181</v>
      </c>
      <c r="BE2991" s="137">
        <f>IF(N2991="základní",J2991,0)</f>
        <v>0</v>
      </c>
      <c r="BF2991" s="137">
        <f>IF(N2991="snížená",J2991,0)</f>
        <v>0</v>
      </c>
      <c r="BG2991" s="137">
        <f>IF(N2991="zákl. přenesená",J2991,0)</f>
        <v>0</v>
      </c>
      <c r="BH2991" s="137">
        <f>IF(N2991="sníž. přenesená",J2991,0)</f>
        <v>0</v>
      </c>
      <c r="BI2991" s="137">
        <f>IF(N2991="nulová",J2991,0)</f>
        <v>0</v>
      </c>
      <c r="BJ2991" s="17" t="s">
        <v>77</v>
      </c>
      <c r="BK2991" s="137">
        <f>ROUND(I2991*H2991,2)</f>
        <v>0</v>
      </c>
      <c r="BL2991" s="17" t="s">
        <v>187</v>
      </c>
      <c r="BM2991" s="136" t="s">
        <v>4273</v>
      </c>
    </row>
    <row r="2992" spans="2:65" s="1" customFormat="1" ht="39" x14ac:dyDescent="0.2">
      <c r="B2992" s="32"/>
      <c r="D2992" s="138" t="s">
        <v>214</v>
      </c>
      <c r="F2992" s="139" t="s">
        <v>4274</v>
      </c>
      <c r="I2992" s="140"/>
      <c r="L2992" s="32"/>
      <c r="M2992" s="141"/>
      <c r="T2992" s="53"/>
      <c r="AT2992" s="17" t="s">
        <v>214</v>
      </c>
      <c r="AU2992" s="17" t="s">
        <v>190</v>
      </c>
    </row>
    <row r="2993" spans="2:65" s="13" customFormat="1" ht="11.25" x14ac:dyDescent="0.2">
      <c r="B2993" s="159"/>
      <c r="D2993" s="138" t="s">
        <v>330</v>
      </c>
      <c r="E2993" s="160" t="s">
        <v>19</v>
      </c>
      <c r="F2993" s="161" t="s">
        <v>4275</v>
      </c>
      <c r="H2993" s="162">
        <v>1</v>
      </c>
      <c r="I2993" s="163"/>
      <c r="L2993" s="159"/>
      <c r="M2993" s="164"/>
      <c r="T2993" s="165"/>
      <c r="AT2993" s="160" t="s">
        <v>330</v>
      </c>
      <c r="AU2993" s="160" t="s">
        <v>190</v>
      </c>
      <c r="AV2993" s="13" t="s">
        <v>79</v>
      </c>
      <c r="AW2993" s="13" t="s">
        <v>31</v>
      </c>
      <c r="AX2993" s="13" t="s">
        <v>69</v>
      </c>
      <c r="AY2993" s="160" t="s">
        <v>181</v>
      </c>
    </row>
    <row r="2994" spans="2:65" s="14" customFormat="1" ht="11.25" x14ac:dyDescent="0.2">
      <c r="B2994" s="166"/>
      <c r="D2994" s="138" t="s">
        <v>330</v>
      </c>
      <c r="E2994" s="167" t="s">
        <v>19</v>
      </c>
      <c r="F2994" s="168" t="s">
        <v>333</v>
      </c>
      <c r="H2994" s="169">
        <v>1</v>
      </c>
      <c r="I2994" s="170"/>
      <c r="L2994" s="166"/>
      <c r="M2994" s="171"/>
      <c r="T2994" s="172"/>
      <c r="AT2994" s="167" t="s">
        <v>330</v>
      </c>
      <c r="AU2994" s="167" t="s">
        <v>190</v>
      </c>
      <c r="AV2994" s="14" t="s">
        <v>187</v>
      </c>
      <c r="AW2994" s="14" t="s">
        <v>31</v>
      </c>
      <c r="AX2994" s="14" t="s">
        <v>77</v>
      </c>
      <c r="AY2994" s="167" t="s">
        <v>181</v>
      </c>
    </row>
    <row r="2995" spans="2:65" s="1" customFormat="1" ht="16.5" customHeight="1" x14ac:dyDescent="0.2">
      <c r="B2995" s="32"/>
      <c r="C2995" s="125" t="s">
        <v>3100</v>
      </c>
      <c r="D2995" s="125" t="s">
        <v>182</v>
      </c>
      <c r="E2995" s="126" t="s">
        <v>4276</v>
      </c>
      <c r="F2995" s="127" t="s">
        <v>4277</v>
      </c>
      <c r="G2995" s="128" t="s">
        <v>519</v>
      </c>
      <c r="H2995" s="129">
        <v>1</v>
      </c>
      <c r="I2995" s="130"/>
      <c r="J2995" s="131">
        <f>ROUND(I2995*H2995,2)</f>
        <v>0</v>
      </c>
      <c r="K2995" s="127" t="s">
        <v>186</v>
      </c>
      <c r="L2995" s="32"/>
      <c r="M2995" s="132" t="s">
        <v>19</v>
      </c>
      <c r="N2995" s="133" t="s">
        <v>40</v>
      </c>
      <c r="P2995" s="134">
        <f>O2995*H2995</f>
        <v>0</v>
      </c>
      <c r="Q2995" s="134">
        <v>0</v>
      </c>
      <c r="R2995" s="134">
        <f>Q2995*H2995</f>
        <v>0</v>
      </c>
      <c r="S2995" s="134">
        <v>0</v>
      </c>
      <c r="T2995" s="135">
        <f>S2995*H2995</f>
        <v>0</v>
      </c>
      <c r="AR2995" s="136" t="s">
        <v>187</v>
      </c>
      <c r="AT2995" s="136" t="s">
        <v>182</v>
      </c>
      <c r="AU2995" s="136" t="s">
        <v>190</v>
      </c>
      <c r="AY2995" s="17" t="s">
        <v>181</v>
      </c>
      <c r="BE2995" s="137">
        <f>IF(N2995="základní",J2995,0)</f>
        <v>0</v>
      </c>
      <c r="BF2995" s="137">
        <f>IF(N2995="snížená",J2995,0)</f>
        <v>0</v>
      </c>
      <c r="BG2995" s="137">
        <f>IF(N2995="zákl. přenesená",J2995,0)</f>
        <v>0</v>
      </c>
      <c r="BH2995" s="137">
        <f>IF(N2995="sníž. přenesená",J2995,0)</f>
        <v>0</v>
      </c>
      <c r="BI2995" s="137">
        <f>IF(N2995="nulová",J2995,0)</f>
        <v>0</v>
      </c>
      <c r="BJ2995" s="17" t="s">
        <v>77</v>
      </c>
      <c r="BK2995" s="137">
        <f>ROUND(I2995*H2995,2)</f>
        <v>0</v>
      </c>
      <c r="BL2995" s="17" t="s">
        <v>187</v>
      </c>
      <c r="BM2995" s="136" t="s">
        <v>4278</v>
      </c>
    </row>
    <row r="2996" spans="2:65" s="12" customFormat="1" ht="11.25" x14ac:dyDescent="0.2">
      <c r="B2996" s="153"/>
      <c r="D2996" s="138" t="s">
        <v>330</v>
      </c>
      <c r="E2996" s="154" t="s">
        <v>19</v>
      </c>
      <c r="F2996" s="155" t="s">
        <v>4279</v>
      </c>
      <c r="H2996" s="154" t="s">
        <v>19</v>
      </c>
      <c r="I2996" s="156"/>
      <c r="L2996" s="153"/>
      <c r="M2996" s="157"/>
      <c r="T2996" s="158"/>
      <c r="AT2996" s="154" t="s">
        <v>330</v>
      </c>
      <c r="AU2996" s="154" t="s">
        <v>190</v>
      </c>
      <c r="AV2996" s="12" t="s">
        <v>77</v>
      </c>
      <c r="AW2996" s="12" t="s">
        <v>31</v>
      </c>
      <c r="AX2996" s="12" t="s">
        <v>69</v>
      </c>
      <c r="AY2996" s="154" t="s">
        <v>181</v>
      </c>
    </row>
    <row r="2997" spans="2:65" s="13" customFormat="1" ht="11.25" x14ac:dyDescent="0.2">
      <c r="B2997" s="159"/>
      <c r="D2997" s="138" t="s">
        <v>330</v>
      </c>
      <c r="E2997" s="160" t="s">
        <v>19</v>
      </c>
      <c r="F2997" s="161" t="s">
        <v>4163</v>
      </c>
      <c r="H2997" s="162">
        <v>1</v>
      </c>
      <c r="I2997" s="163"/>
      <c r="L2997" s="159"/>
      <c r="M2997" s="164"/>
      <c r="T2997" s="165"/>
      <c r="AT2997" s="160" t="s">
        <v>330</v>
      </c>
      <c r="AU2997" s="160" t="s">
        <v>190</v>
      </c>
      <c r="AV2997" s="13" t="s">
        <v>79</v>
      </c>
      <c r="AW2997" s="13" t="s">
        <v>31</v>
      </c>
      <c r="AX2997" s="13" t="s">
        <v>69</v>
      </c>
      <c r="AY2997" s="160" t="s">
        <v>181</v>
      </c>
    </row>
    <row r="2998" spans="2:65" s="14" customFormat="1" ht="11.25" x14ac:dyDescent="0.2">
      <c r="B2998" s="166"/>
      <c r="D2998" s="138" t="s">
        <v>330</v>
      </c>
      <c r="E2998" s="167" t="s">
        <v>19</v>
      </c>
      <c r="F2998" s="168" t="s">
        <v>333</v>
      </c>
      <c r="H2998" s="169">
        <v>1</v>
      </c>
      <c r="I2998" s="170"/>
      <c r="L2998" s="166"/>
      <c r="M2998" s="171"/>
      <c r="T2998" s="172"/>
      <c r="AT2998" s="167" t="s">
        <v>330</v>
      </c>
      <c r="AU2998" s="167" t="s">
        <v>190</v>
      </c>
      <c r="AV2998" s="14" t="s">
        <v>187</v>
      </c>
      <c r="AW2998" s="14" t="s">
        <v>31</v>
      </c>
      <c r="AX2998" s="14" t="s">
        <v>77</v>
      </c>
      <c r="AY2998" s="167" t="s">
        <v>181</v>
      </c>
    </row>
    <row r="2999" spans="2:65" s="1" customFormat="1" ht="16.5" customHeight="1" x14ac:dyDescent="0.2">
      <c r="B2999" s="32"/>
      <c r="C2999" s="125" t="s">
        <v>4280</v>
      </c>
      <c r="D2999" s="125" t="s">
        <v>182</v>
      </c>
      <c r="E2999" s="126" t="s">
        <v>4165</v>
      </c>
      <c r="F2999" s="127" t="s">
        <v>4166</v>
      </c>
      <c r="G2999" s="128" t="s">
        <v>519</v>
      </c>
      <c r="H2999" s="129">
        <v>1</v>
      </c>
      <c r="I2999" s="130"/>
      <c r="J2999" s="131">
        <f>ROUND(I2999*H2999,2)</f>
        <v>0</v>
      </c>
      <c r="K2999" s="127" t="s">
        <v>186</v>
      </c>
      <c r="L2999" s="32"/>
      <c r="M2999" s="132" t="s">
        <v>19</v>
      </c>
      <c r="N2999" s="133" t="s">
        <v>40</v>
      </c>
      <c r="P2999" s="134">
        <f>O2999*H2999</f>
        <v>0</v>
      </c>
      <c r="Q2999" s="134">
        <v>0</v>
      </c>
      <c r="R2999" s="134">
        <f>Q2999*H2999</f>
        <v>0</v>
      </c>
      <c r="S2999" s="134">
        <v>0</v>
      </c>
      <c r="T2999" s="135">
        <f>S2999*H2999</f>
        <v>0</v>
      </c>
      <c r="AR2999" s="136" t="s">
        <v>187</v>
      </c>
      <c r="AT2999" s="136" t="s">
        <v>182</v>
      </c>
      <c r="AU2999" s="136" t="s">
        <v>190</v>
      </c>
      <c r="AY2999" s="17" t="s">
        <v>181</v>
      </c>
      <c r="BE2999" s="137">
        <f>IF(N2999="základní",J2999,0)</f>
        <v>0</v>
      </c>
      <c r="BF2999" s="137">
        <f>IF(N2999="snížená",J2999,0)</f>
        <v>0</v>
      </c>
      <c r="BG2999" s="137">
        <f>IF(N2999="zákl. přenesená",J2999,0)</f>
        <v>0</v>
      </c>
      <c r="BH2999" s="137">
        <f>IF(N2999="sníž. přenesená",J2999,0)</f>
        <v>0</v>
      </c>
      <c r="BI2999" s="137">
        <f>IF(N2999="nulová",J2999,0)</f>
        <v>0</v>
      </c>
      <c r="BJ2999" s="17" t="s">
        <v>77</v>
      </c>
      <c r="BK2999" s="137">
        <f>ROUND(I2999*H2999,2)</f>
        <v>0</v>
      </c>
      <c r="BL2999" s="17" t="s">
        <v>187</v>
      </c>
      <c r="BM2999" s="136" t="s">
        <v>4281</v>
      </c>
    </row>
    <row r="3000" spans="2:65" s="12" customFormat="1" ht="11.25" x14ac:dyDescent="0.2">
      <c r="B3000" s="153"/>
      <c r="D3000" s="138" t="s">
        <v>330</v>
      </c>
      <c r="E3000" s="154" t="s">
        <v>19</v>
      </c>
      <c r="F3000" s="155" t="s">
        <v>4168</v>
      </c>
      <c r="H3000" s="154" t="s">
        <v>19</v>
      </c>
      <c r="I3000" s="156"/>
      <c r="L3000" s="153"/>
      <c r="M3000" s="157"/>
      <c r="T3000" s="158"/>
      <c r="AT3000" s="154" t="s">
        <v>330</v>
      </c>
      <c r="AU3000" s="154" t="s">
        <v>190</v>
      </c>
      <c r="AV3000" s="12" t="s">
        <v>77</v>
      </c>
      <c r="AW3000" s="12" t="s">
        <v>31</v>
      </c>
      <c r="AX3000" s="12" t="s">
        <v>69</v>
      </c>
      <c r="AY3000" s="154" t="s">
        <v>181</v>
      </c>
    </row>
    <row r="3001" spans="2:65" s="13" customFormat="1" ht="11.25" x14ac:dyDescent="0.2">
      <c r="B3001" s="159"/>
      <c r="D3001" s="138" t="s">
        <v>330</v>
      </c>
      <c r="E3001" s="160" t="s">
        <v>19</v>
      </c>
      <c r="F3001" s="161" t="s">
        <v>4169</v>
      </c>
      <c r="H3001" s="162">
        <v>1</v>
      </c>
      <c r="I3001" s="163"/>
      <c r="L3001" s="159"/>
      <c r="M3001" s="164"/>
      <c r="T3001" s="165"/>
      <c r="AT3001" s="160" t="s">
        <v>330</v>
      </c>
      <c r="AU3001" s="160" t="s">
        <v>190</v>
      </c>
      <c r="AV3001" s="13" t="s">
        <v>79</v>
      </c>
      <c r="AW3001" s="13" t="s">
        <v>31</v>
      </c>
      <c r="AX3001" s="13" t="s">
        <v>69</v>
      </c>
      <c r="AY3001" s="160" t="s">
        <v>181</v>
      </c>
    </row>
    <row r="3002" spans="2:65" s="14" customFormat="1" ht="11.25" x14ac:dyDescent="0.2">
      <c r="B3002" s="166"/>
      <c r="D3002" s="138" t="s">
        <v>330</v>
      </c>
      <c r="E3002" s="167" t="s">
        <v>19</v>
      </c>
      <c r="F3002" s="168" t="s">
        <v>333</v>
      </c>
      <c r="H3002" s="169">
        <v>1</v>
      </c>
      <c r="I3002" s="170"/>
      <c r="L3002" s="166"/>
      <c r="M3002" s="171"/>
      <c r="T3002" s="172"/>
      <c r="AT3002" s="167" t="s">
        <v>330</v>
      </c>
      <c r="AU3002" s="167" t="s">
        <v>190</v>
      </c>
      <c r="AV3002" s="14" t="s">
        <v>187</v>
      </c>
      <c r="AW3002" s="14" t="s">
        <v>31</v>
      </c>
      <c r="AX3002" s="14" t="s">
        <v>77</v>
      </c>
      <c r="AY3002" s="167" t="s">
        <v>181</v>
      </c>
    </row>
    <row r="3003" spans="2:65" s="1" customFormat="1" ht="24.2" customHeight="1" x14ac:dyDescent="0.2">
      <c r="B3003" s="32"/>
      <c r="C3003" s="125" t="s">
        <v>3105</v>
      </c>
      <c r="D3003" s="125" t="s">
        <v>182</v>
      </c>
      <c r="E3003" s="126" t="s">
        <v>4180</v>
      </c>
      <c r="F3003" s="127" t="s">
        <v>4181</v>
      </c>
      <c r="G3003" s="128" t="s">
        <v>519</v>
      </c>
      <c r="H3003" s="129">
        <v>0</v>
      </c>
      <c r="I3003" s="130"/>
      <c r="J3003" s="131">
        <f t="shared" ref="J3003:J3008" si="0">ROUND(I3003*H3003,2)</f>
        <v>0</v>
      </c>
      <c r="K3003" s="127" t="s">
        <v>186</v>
      </c>
      <c r="L3003" s="32"/>
      <c r="M3003" s="132" t="s">
        <v>19</v>
      </c>
      <c r="N3003" s="133" t="s">
        <v>40</v>
      </c>
      <c r="P3003" s="134">
        <f t="shared" ref="P3003:P3008" si="1">O3003*H3003</f>
        <v>0</v>
      </c>
      <c r="Q3003" s="134">
        <v>0</v>
      </c>
      <c r="R3003" s="134">
        <f t="shared" ref="R3003:R3008" si="2">Q3003*H3003</f>
        <v>0</v>
      </c>
      <c r="S3003" s="134">
        <v>0</v>
      </c>
      <c r="T3003" s="135">
        <f t="shared" ref="T3003:T3008" si="3">S3003*H3003</f>
        <v>0</v>
      </c>
      <c r="AR3003" s="136" t="s">
        <v>187</v>
      </c>
      <c r="AT3003" s="136" t="s">
        <v>182</v>
      </c>
      <c r="AU3003" s="136" t="s">
        <v>190</v>
      </c>
      <c r="AY3003" s="17" t="s">
        <v>181</v>
      </c>
      <c r="BE3003" s="137">
        <f t="shared" ref="BE3003:BE3008" si="4">IF(N3003="základní",J3003,0)</f>
        <v>0</v>
      </c>
      <c r="BF3003" s="137">
        <f t="shared" ref="BF3003:BF3008" si="5">IF(N3003="snížená",J3003,0)</f>
        <v>0</v>
      </c>
      <c r="BG3003" s="137">
        <f t="shared" ref="BG3003:BG3008" si="6">IF(N3003="zákl. přenesená",J3003,0)</f>
        <v>0</v>
      </c>
      <c r="BH3003" s="137">
        <f t="shared" ref="BH3003:BH3008" si="7">IF(N3003="sníž. přenesená",J3003,0)</f>
        <v>0</v>
      </c>
      <c r="BI3003" s="137">
        <f t="shared" ref="BI3003:BI3008" si="8">IF(N3003="nulová",J3003,0)</f>
        <v>0</v>
      </c>
      <c r="BJ3003" s="17" t="s">
        <v>77</v>
      </c>
      <c r="BK3003" s="137">
        <f t="shared" ref="BK3003:BK3008" si="9">ROUND(I3003*H3003,2)</f>
        <v>0</v>
      </c>
      <c r="BL3003" s="17" t="s">
        <v>187</v>
      </c>
      <c r="BM3003" s="136" t="s">
        <v>4282</v>
      </c>
    </row>
    <row r="3004" spans="2:65" s="1" customFormat="1" ht="16.5" customHeight="1" x14ac:dyDescent="0.2">
      <c r="B3004" s="32"/>
      <c r="C3004" s="125" t="s">
        <v>4283</v>
      </c>
      <c r="D3004" s="125" t="s">
        <v>182</v>
      </c>
      <c r="E3004" s="126" t="s">
        <v>4284</v>
      </c>
      <c r="F3004" s="127" t="s">
        <v>4285</v>
      </c>
      <c r="G3004" s="128" t="s">
        <v>519</v>
      </c>
      <c r="H3004" s="129">
        <v>0</v>
      </c>
      <c r="I3004" s="130"/>
      <c r="J3004" s="131">
        <f t="shared" si="0"/>
        <v>0</v>
      </c>
      <c r="K3004" s="127" t="s">
        <v>186</v>
      </c>
      <c r="L3004" s="32"/>
      <c r="M3004" s="132" t="s">
        <v>19</v>
      </c>
      <c r="N3004" s="133" t="s">
        <v>40</v>
      </c>
      <c r="P3004" s="134">
        <f t="shared" si="1"/>
        <v>0</v>
      </c>
      <c r="Q3004" s="134">
        <v>0</v>
      </c>
      <c r="R3004" s="134">
        <f t="shared" si="2"/>
        <v>0</v>
      </c>
      <c r="S3004" s="134">
        <v>0</v>
      </c>
      <c r="T3004" s="135">
        <f t="shared" si="3"/>
        <v>0</v>
      </c>
      <c r="AR3004" s="136" t="s">
        <v>187</v>
      </c>
      <c r="AT3004" s="136" t="s">
        <v>182</v>
      </c>
      <c r="AU3004" s="136" t="s">
        <v>190</v>
      </c>
      <c r="AY3004" s="17" t="s">
        <v>181</v>
      </c>
      <c r="BE3004" s="137">
        <f t="shared" si="4"/>
        <v>0</v>
      </c>
      <c r="BF3004" s="137">
        <f t="shared" si="5"/>
        <v>0</v>
      </c>
      <c r="BG3004" s="137">
        <f t="shared" si="6"/>
        <v>0</v>
      </c>
      <c r="BH3004" s="137">
        <f t="shared" si="7"/>
        <v>0</v>
      </c>
      <c r="BI3004" s="137">
        <f t="shared" si="8"/>
        <v>0</v>
      </c>
      <c r="BJ3004" s="17" t="s">
        <v>77</v>
      </c>
      <c r="BK3004" s="137">
        <f t="shared" si="9"/>
        <v>0</v>
      </c>
      <c r="BL3004" s="17" t="s">
        <v>187</v>
      </c>
      <c r="BM3004" s="136" t="s">
        <v>4286</v>
      </c>
    </row>
    <row r="3005" spans="2:65" s="1" customFormat="1" ht="16.5" customHeight="1" x14ac:dyDescent="0.2">
      <c r="B3005" s="32"/>
      <c r="C3005" s="125" t="s">
        <v>3109</v>
      </c>
      <c r="D3005" s="125" t="s">
        <v>182</v>
      </c>
      <c r="E3005" s="126" t="s">
        <v>4287</v>
      </c>
      <c r="F3005" s="127" t="s">
        <v>4288</v>
      </c>
      <c r="G3005" s="128" t="s">
        <v>519</v>
      </c>
      <c r="H3005" s="129">
        <v>0</v>
      </c>
      <c r="I3005" s="130"/>
      <c r="J3005" s="131">
        <f t="shared" si="0"/>
        <v>0</v>
      </c>
      <c r="K3005" s="127" t="s">
        <v>186</v>
      </c>
      <c r="L3005" s="32"/>
      <c r="M3005" s="132" t="s">
        <v>19</v>
      </c>
      <c r="N3005" s="133" t="s">
        <v>40</v>
      </c>
      <c r="P3005" s="134">
        <f t="shared" si="1"/>
        <v>0</v>
      </c>
      <c r="Q3005" s="134">
        <v>0</v>
      </c>
      <c r="R3005" s="134">
        <f t="shared" si="2"/>
        <v>0</v>
      </c>
      <c r="S3005" s="134">
        <v>0</v>
      </c>
      <c r="T3005" s="135">
        <f t="shared" si="3"/>
        <v>0</v>
      </c>
      <c r="AR3005" s="136" t="s">
        <v>187</v>
      </c>
      <c r="AT3005" s="136" t="s">
        <v>182</v>
      </c>
      <c r="AU3005" s="136" t="s">
        <v>190</v>
      </c>
      <c r="AY3005" s="17" t="s">
        <v>181</v>
      </c>
      <c r="BE3005" s="137">
        <f t="shared" si="4"/>
        <v>0</v>
      </c>
      <c r="BF3005" s="137">
        <f t="shared" si="5"/>
        <v>0</v>
      </c>
      <c r="BG3005" s="137">
        <f t="shared" si="6"/>
        <v>0</v>
      </c>
      <c r="BH3005" s="137">
        <f t="shared" si="7"/>
        <v>0</v>
      </c>
      <c r="BI3005" s="137">
        <f t="shared" si="8"/>
        <v>0</v>
      </c>
      <c r="BJ3005" s="17" t="s">
        <v>77</v>
      </c>
      <c r="BK3005" s="137">
        <f t="shared" si="9"/>
        <v>0</v>
      </c>
      <c r="BL3005" s="17" t="s">
        <v>187</v>
      </c>
      <c r="BM3005" s="136" t="s">
        <v>4289</v>
      </c>
    </row>
    <row r="3006" spans="2:65" s="1" customFormat="1" ht="16.5" customHeight="1" x14ac:dyDescent="0.2">
      <c r="B3006" s="32"/>
      <c r="C3006" s="125" t="s">
        <v>4290</v>
      </c>
      <c r="D3006" s="125" t="s">
        <v>182</v>
      </c>
      <c r="E3006" s="126" t="s">
        <v>4291</v>
      </c>
      <c r="F3006" s="127" t="s">
        <v>4292</v>
      </c>
      <c r="G3006" s="128" t="s">
        <v>519</v>
      </c>
      <c r="H3006" s="129">
        <v>0</v>
      </c>
      <c r="I3006" s="130"/>
      <c r="J3006" s="131">
        <f t="shared" si="0"/>
        <v>0</v>
      </c>
      <c r="K3006" s="127" t="s">
        <v>186</v>
      </c>
      <c r="L3006" s="32"/>
      <c r="M3006" s="132" t="s">
        <v>19</v>
      </c>
      <c r="N3006" s="133" t="s">
        <v>40</v>
      </c>
      <c r="P3006" s="134">
        <f t="shared" si="1"/>
        <v>0</v>
      </c>
      <c r="Q3006" s="134">
        <v>0</v>
      </c>
      <c r="R3006" s="134">
        <f t="shared" si="2"/>
        <v>0</v>
      </c>
      <c r="S3006" s="134">
        <v>0</v>
      </c>
      <c r="T3006" s="135">
        <f t="shared" si="3"/>
        <v>0</v>
      </c>
      <c r="AR3006" s="136" t="s">
        <v>187</v>
      </c>
      <c r="AT3006" s="136" t="s">
        <v>182</v>
      </c>
      <c r="AU3006" s="136" t="s">
        <v>190</v>
      </c>
      <c r="AY3006" s="17" t="s">
        <v>181</v>
      </c>
      <c r="BE3006" s="137">
        <f t="shared" si="4"/>
        <v>0</v>
      </c>
      <c r="BF3006" s="137">
        <f t="shared" si="5"/>
        <v>0</v>
      </c>
      <c r="BG3006" s="137">
        <f t="shared" si="6"/>
        <v>0</v>
      </c>
      <c r="BH3006" s="137">
        <f t="shared" si="7"/>
        <v>0</v>
      </c>
      <c r="BI3006" s="137">
        <f t="shared" si="8"/>
        <v>0</v>
      </c>
      <c r="BJ3006" s="17" t="s">
        <v>77</v>
      </c>
      <c r="BK3006" s="137">
        <f t="shared" si="9"/>
        <v>0</v>
      </c>
      <c r="BL3006" s="17" t="s">
        <v>187</v>
      </c>
      <c r="BM3006" s="136" t="s">
        <v>4293</v>
      </c>
    </row>
    <row r="3007" spans="2:65" s="1" customFormat="1" ht="24.2" customHeight="1" x14ac:dyDescent="0.2">
      <c r="B3007" s="32"/>
      <c r="C3007" s="125" t="s">
        <v>3111</v>
      </c>
      <c r="D3007" s="125" t="s">
        <v>182</v>
      </c>
      <c r="E3007" s="126" t="s">
        <v>4294</v>
      </c>
      <c r="F3007" s="127" t="s">
        <v>4295</v>
      </c>
      <c r="G3007" s="128" t="s">
        <v>519</v>
      </c>
      <c r="H3007" s="129">
        <v>0</v>
      </c>
      <c r="I3007" s="130"/>
      <c r="J3007" s="131">
        <f t="shared" si="0"/>
        <v>0</v>
      </c>
      <c r="K3007" s="127" t="s">
        <v>186</v>
      </c>
      <c r="L3007" s="32"/>
      <c r="M3007" s="132" t="s">
        <v>19</v>
      </c>
      <c r="N3007" s="133" t="s">
        <v>40</v>
      </c>
      <c r="P3007" s="134">
        <f t="shared" si="1"/>
        <v>0</v>
      </c>
      <c r="Q3007" s="134">
        <v>0</v>
      </c>
      <c r="R3007" s="134">
        <f t="shared" si="2"/>
        <v>0</v>
      </c>
      <c r="S3007" s="134">
        <v>0</v>
      </c>
      <c r="T3007" s="135">
        <f t="shared" si="3"/>
        <v>0</v>
      </c>
      <c r="AR3007" s="136" t="s">
        <v>187</v>
      </c>
      <c r="AT3007" s="136" t="s">
        <v>182</v>
      </c>
      <c r="AU3007" s="136" t="s">
        <v>190</v>
      </c>
      <c r="AY3007" s="17" t="s">
        <v>181</v>
      </c>
      <c r="BE3007" s="137">
        <f t="shared" si="4"/>
        <v>0</v>
      </c>
      <c r="BF3007" s="137">
        <f t="shared" si="5"/>
        <v>0</v>
      </c>
      <c r="BG3007" s="137">
        <f t="shared" si="6"/>
        <v>0</v>
      </c>
      <c r="BH3007" s="137">
        <f t="shared" si="7"/>
        <v>0</v>
      </c>
      <c r="BI3007" s="137">
        <f t="shared" si="8"/>
        <v>0</v>
      </c>
      <c r="BJ3007" s="17" t="s">
        <v>77</v>
      </c>
      <c r="BK3007" s="137">
        <f t="shared" si="9"/>
        <v>0</v>
      </c>
      <c r="BL3007" s="17" t="s">
        <v>187</v>
      </c>
      <c r="BM3007" s="136" t="s">
        <v>4296</v>
      </c>
    </row>
    <row r="3008" spans="2:65" s="1" customFormat="1" ht="16.5" customHeight="1" x14ac:dyDescent="0.2">
      <c r="B3008" s="32"/>
      <c r="C3008" s="125" t="s">
        <v>4297</v>
      </c>
      <c r="D3008" s="125" t="s">
        <v>182</v>
      </c>
      <c r="E3008" s="126" t="s">
        <v>4187</v>
      </c>
      <c r="F3008" s="127" t="s">
        <v>4188</v>
      </c>
      <c r="G3008" s="128" t="s">
        <v>636</v>
      </c>
      <c r="H3008" s="129">
        <v>2.52</v>
      </c>
      <c r="I3008" s="130"/>
      <c r="J3008" s="131">
        <f t="shared" si="0"/>
        <v>0</v>
      </c>
      <c r="K3008" s="127" t="s">
        <v>186</v>
      </c>
      <c r="L3008" s="32"/>
      <c r="M3008" s="132" t="s">
        <v>19</v>
      </c>
      <c r="N3008" s="133" t="s">
        <v>40</v>
      </c>
      <c r="P3008" s="134">
        <f t="shared" si="1"/>
        <v>0</v>
      </c>
      <c r="Q3008" s="134">
        <v>0</v>
      </c>
      <c r="R3008" s="134">
        <f t="shared" si="2"/>
        <v>0</v>
      </c>
      <c r="S3008" s="134">
        <v>0</v>
      </c>
      <c r="T3008" s="135">
        <f t="shared" si="3"/>
        <v>0</v>
      </c>
      <c r="AR3008" s="136" t="s">
        <v>187</v>
      </c>
      <c r="AT3008" s="136" t="s">
        <v>182</v>
      </c>
      <c r="AU3008" s="136" t="s">
        <v>190</v>
      </c>
      <c r="AY3008" s="17" t="s">
        <v>181</v>
      </c>
      <c r="BE3008" s="137">
        <f t="shared" si="4"/>
        <v>0</v>
      </c>
      <c r="BF3008" s="137">
        <f t="shared" si="5"/>
        <v>0</v>
      </c>
      <c r="BG3008" s="137">
        <f t="shared" si="6"/>
        <v>0</v>
      </c>
      <c r="BH3008" s="137">
        <f t="shared" si="7"/>
        <v>0</v>
      </c>
      <c r="BI3008" s="137">
        <f t="shared" si="8"/>
        <v>0</v>
      </c>
      <c r="BJ3008" s="17" t="s">
        <v>77</v>
      </c>
      <c r="BK3008" s="137">
        <f t="shared" si="9"/>
        <v>0</v>
      </c>
      <c r="BL3008" s="17" t="s">
        <v>187</v>
      </c>
      <c r="BM3008" s="136" t="s">
        <v>4298</v>
      </c>
    </row>
    <row r="3009" spans="2:65" s="12" customFormat="1" ht="11.25" x14ac:dyDescent="0.2">
      <c r="B3009" s="153"/>
      <c r="D3009" s="138" t="s">
        <v>330</v>
      </c>
      <c r="E3009" s="154" t="s">
        <v>19</v>
      </c>
      <c r="F3009" s="155" t="s">
        <v>4190</v>
      </c>
      <c r="H3009" s="154" t="s">
        <v>19</v>
      </c>
      <c r="I3009" s="156"/>
      <c r="L3009" s="153"/>
      <c r="M3009" s="157"/>
      <c r="T3009" s="158"/>
      <c r="AT3009" s="154" t="s">
        <v>330</v>
      </c>
      <c r="AU3009" s="154" t="s">
        <v>190</v>
      </c>
      <c r="AV3009" s="12" t="s">
        <v>77</v>
      </c>
      <c r="AW3009" s="12" t="s">
        <v>31</v>
      </c>
      <c r="AX3009" s="12" t="s">
        <v>69</v>
      </c>
      <c r="AY3009" s="154" t="s">
        <v>181</v>
      </c>
    </row>
    <row r="3010" spans="2:65" s="13" customFormat="1" ht="11.25" x14ac:dyDescent="0.2">
      <c r="B3010" s="159"/>
      <c r="D3010" s="138" t="s">
        <v>330</v>
      </c>
      <c r="E3010" s="160" t="s">
        <v>19</v>
      </c>
      <c r="F3010" s="161" t="s">
        <v>4299</v>
      </c>
      <c r="H3010" s="162">
        <v>2.52</v>
      </c>
      <c r="I3010" s="163"/>
      <c r="L3010" s="159"/>
      <c r="M3010" s="164"/>
      <c r="T3010" s="165"/>
      <c r="AT3010" s="160" t="s">
        <v>330</v>
      </c>
      <c r="AU3010" s="160" t="s">
        <v>190</v>
      </c>
      <c r="AV3010" s="13" t="s">
        <v>79</v>
      </c>
      <c r="AW3010" s="13" t="s">
        <v>31</v>
      </c>
      <c r="AX3010" s="13" t="s">
        <v>69</v>
      </c>
      <c r="AY3010" s="160" t="s">
        <v>181</v>
      </c>
    </row>
    <row r="3011" spans="2:65" s="14" customFormat="1" ht="11.25" x14ac:dyDescent="0.2">
      <c r="B3011" s="166"/>
      <c r="D3011" s="138" t="s">
        <v>330</v>
      </c>
      <c r="E3011" s="167" t="s">
        <v>19</v>
      </c>
      <c r="F3011" s="168" t="s">
        <v>333</v>
      </c>
      <c r="H3011" s="169">
        <v>2.52</v>
      </c>
      <c r="I3011" s="170"/>
      <c r="L3011" s="166"/>
      <c r="M3011" s="171"/>
      <c r="T3011" s="172"/>
      <c r="AT3011" s="167" t="s">
        <v>330</v>
      </c>
      <c r="AU3011" s="167" t="s">
        <v>190</v>
      </c>
      <c r="AV3011" s="14" t="s">
        <v>187</v>
      </c>
      <c r="AW3011" s="14" t="s">
        <v>31</v>
      </c>
      <c r="AX3011" s="14" t="s">
        <v>77</v>
      </c>
      <c r="AY3011" s="167" t="s">
        <v>181</v>
      </c>
    </row>
    <row r="3012" spans="2:65" s="10" customFormat="1" ht="20.85" customHeight="1" x14ac:dyDescent="0.2">
      <c r="B3012" s="115"/>
      <c r="D3012" s="116" t="s">
        <v>68</v>
      </c>
      <c r="E3012" s="149" t="s">
        <v>4300</v>
      </c>
      <c r="F3012" s="149" t="s">
        <v>4301</v>
      </c>
      <c r="I3012" s="118"/>
      <c r="J3012" s="150">
        <f>BK3012</f>
        <v>0</v>
      </c>
      <c r="L3012" s="115"/>
      <c r="M3012" s="120"/>
      <c r="P3012" s="121">
        <f>SUM(P3013:P3031)</f>
        <v>0</v>
      </c>
      <c r="R3012" s="121">
        <f>SUM(R3013:R3031)</f>
        <v>0</v>
      </c>
      <c r="T3012" s="122">
        <f>SUM(T3013:T3031)</f>
        <v>0</v>
      </c>
      <c r="AR3012" s="116" t="s">
        <v>77</v>
      </c>
      <c r="AT3012" s="123" t="s">
        <v>68</v>
      </c>
      <c r="AU3012" s="123" t="s">
        <v>79</v>
      </c>
      <c r="AY3012" s="116" t="s">
        <v>181</v>
      </c>
      <c r="BK3012" s="124">
        <f>SUM(BK3013:BK3031)</f>
        <v>0</v>
      </c>
    </row>
    <row r="3013" spans="2:65" s="1" customFormat="1" ht="16.5" customHeight="1" x14ac:dyDescent="0.2">
      <c r="B3013" s="32"/>
      <c r="C3013" s="125" t="s">
        <v>3118</v>
      </c>
      <c r="D3013" s="125" t="s">
        <v>182</v>
      </c>
      <c r="E3013" s="126" t="s">
        <v>4302</v>
      </c>
      <c r="F3013" s="127" t="s">
        <v>4154</v>
      </c>
      <c r="G3013" s="128" t="s">
        <v>519</v>
      </c>
      <c r="H3013" s="129">
        <v>1</v>
      </c>
      <c r="I3013" s="130"/>
      <c r="J3013" s="131">
        <f>ROUND(I3013*H3013,2)</f>
        <v>0</v>
      </c>
      <c r="K3013" s="127" t="s">
        <v>186</v>
      </c>
      <c r="L3013" s="32"/>
      <c r="M3013" s="132" t="s">
        <v>19</v>
      </c>
      <c r="N3013" s="133" t="s">
        <v>40</v>
      </c>
      <c r="P3013" s="134">
        <f>O3013*H3013</f>
        <v>0</v>
      </c>
      <c r="Q3013" s="134">
        <v>0</v>
      </c>
      <c r="R3013" s="134">
        <f>Q3013*H3013</f>
        <v>0</v>
      </c>
      <c r="S3013" s="134">
        <v>0</v>
      </c>
      <c r="T3013" s="135">
        <f>S3013*H3013</f>
        <v>0</v>
      </c>
      <c r="AR3013" s="136" t="s">
        <v>187</v>
      </c>
      <c r="AT3013" s="136" t="s">
        <v>182</v>
      </c>
      <c r="AU3013" s="136" t="s">
        <v>190</v>
      </c>
      <c r="AY3013" s="17" t="s">
        <v>181</v>
      </c>
      <c r="BE3013" s="137">
        <f>IF(N3013="základní",J3013,0)</f>
        <v>0</v>
      </c>
      <c r="BF3013" s="137">
        <f>IF(N3013="snížená",J3013,0)</f>
        <v>0</v>
      </c>
      <c r="BG3013" s="137">
        <f>IF(N3013="zákl. přenesená",J3013,0)</f>
        <v>0</v>
      </c>
      <c r="BH3013" s="137">
        <f>IF(N3013="sníž. přenesená",J3013,0)</f>
        <v>0</v>
      </c>
      <c r="BI3013" s="137">
        <f>IF(N3013="nulová",J3013,0)</f>
        <v>0</v>
      </c>
      <c r="BJ3013" s="17" t="s">
        <v>77</v>
      </c>
      <c r="BK3013" s="137">
        <f>ROUND(I3013*H3013,2)</f>
        <v>0</v>
      </c>
      <c r="BL3013" s="17" t="s">
        <v>187</v>
      </c>
      <c r="BM3013" s="136" t="s">
        <v>4303</v>
      </c>
    </row>
    <row r="3014" spans="2:65" s="1" customFormat="1" ht="19.5" x14ac:dyDescent="0.2">
      <c r="B3014" s="32"/>
      <c r="D3014" s="138" t="s">
        <v>214</v>
      </c>
      <c r="F3014" s="139" t="s">
        <v>4156</v>
      </c>
      <c r="I3014" s="140"/>
      <c r="L3014" s="32"/>
      <c r="M3014" s="141"/>
      <c r="T3014" s="53"/>
      <c r="AT3014" s="17" t="s">
        <v>214</v>
      </c>
      <c r="AU3014" s="17" t="s">
        <v>190</v>
      </c>
    </row>
    <row r="3015" spans="2:65" s="12" customFormat="1" ht="22.5" x14ac:dyDescent="0.2">
      <c r="B3015" s="153"/>
      <c r="D3015" s="138" t="s">
        <v>330</v>
      </c>
      <c r="E3015" s="154" t="s">
        <v>19</v>
      </c>
      <c r="F3015" s="155" t="s">
        <v>4304</v>
      </c>
      <c r="H3015" s="154" t="s">
        <v>19</v>
      </c>
      <c r="I3015" s="156"/>
      <c r="L3015" s="153"/>
      <c r="M3015" s="157"/>
      <c r="T3015" s="158"/>
      <c r="AT3015" s="154" t="s">
        <v>330</v>
      </c>
      <c r="AU3015" s="154" t="s">
        <v>190</v>
      </c>
      <c r="AV3015" s="12" t="s">
        <v>77</v>
      </c>
      <c r="AW3015" s="12" t="s">
        <v>31</v>
      </c>
      <c r="AX3015" s="12" t="s">
        <v>69</v>
      </c>
      <c r="AY3015" s="154" t="s">
        <v>181</v>
      </c>
    </row>
    <row r="3016" spans="2:65" s="13" customFormat="1" ht="11.25" x14ac:dyDescent="0.2">
      <c r="B3016" s="159"/>
      <c r="D3016" s="138" t="s">
        <v>330</v>
      </c>
      <c r="E3016" s="160" t="s">
        <v>19</v>
      </c>
      <c r="F3016" s="161" t="s">
        <v>4305</v>
      </c>
      <c r="H3016" s="162">
        <v>1</v>
      </c>
      <c r="I3016" s="163"/>
      <c r="L3016" s="159"/>
      <c r="M3016" s="164"/>
      <c r="T3016" s="165"/>
      <c r="AT3016" s="160" t="s">
        <v>330</v>
      </c>
      <c r="AU3016" s="160" t="s">
        <v>190</v>
      </c>
      <c r="AV3016" s="13" t="s">
        <v>79</v>
      </c>
      <c r="AW3016" s="13" t="s">
        <v>31</v>
      </c>
      <c r="AX3016" s="13" t="s">
        <v>69</v>
      </c>
      <c r="AY3016" s="160" t="s">
        <v>181</v>
      </c>
    </row>
    <row r="3017" spans="2:65" s="14" customFormat="1" ht="11.25" x14ac:dyDescent="0.2">
      <c r="B3017" s="166"/>
      <c r="D3017" s="138" t="s">
        <v>330</v>
      </c>
      <c r="E3017" s="167" t="s">
        <v>19</v>
      </c>
      <c r="F3017" s="168" t="s">
        <v>333</v>
      </c>
      <c r="H3017" s="169">
        <v>1</v>
      </c>
      <c r="I3017" s="170"/>
      <c r="L3017" s="166"/>
      <c r="M3017" s="171"/>
      <c r="T3017" s="172"/>
      <c r="AT3017" s="167" t="s">
        <v>330</v>
      </c>
      <c r="AU3017" s="167" t="s">
        <v>190</v>
      </c>
      <c r="AV3017" s="14" t="s">
        <v>187</v>
      </c>
      <c r="AW3017" s="14" t="s">
        <v>31</v>
      </c>
      <c r="AX3017" s="14" t="s">
        <v>77</v>
      </c>
      <c r="AY3017" s="167" t="s">
        <v>181</v>
      </c>
    </row>
    <row r="3018" spans="2:65" s="1" customFormat="1" ht="16.5" customHeight="1" x14ac:dyDescent="0.2">
      <c r="B3018" s="32"/>
      <c r="C3018" s="125" t="s">
        <v>4306</v>
      </c>
      <c r="D3018" s="125" t="s">
        <v>182</v>
      </c>
      <c r="E3018" s="126" t="s">
        <v>4159</v>
      </c>
      <c r="F3018" s="127" t="s">
        <v>4160</v>
      </c>
      <c r="G3018" s="128" t="s">
        <v>519</v>
      </c>
      <c r="H3018" s="129">
        <v>1</v>
      </c>
      <c r="I3018" s="130"/>
      <c r="J3018" s="131">
        <f>ROUND(I3018*H3018,2)</f>
        <v>0</v>
      </c>
      <c r="K3018" s="127" t="s">
        <v>186</v>
      </c>
      <c r="L3018" s="32"/>
      <c r="M3018" s="132" t="s">
        <v>19</v>
      </c>
      <c r="N3018" s="133" t="s">
        <v>40</v>
      </c>
      <c r="P3018" s="134">
        <f>O3018*H3018</f>
        <v>0</v>
      </c>
      <c r="Q3018" s="134">
        <v>0</v>
      </c>
      <c r="R3018" s="134">
        <f>Q3018*H3018</f>
        <v>0</v>
      </c>
      <c r="S3018" s="134">
        <v>0</v>
      </c>
      <c r="T3018" s="135">
        <f>S3018*H3018</f>
        <v>0</v>
      </c>
      <c r="AR3018" s="136" t="s">
        <v>187</v>
      </c>
      <c r="AT3018" s="136" t="s">
        <v>182</v>
      </c>
      <c r="AU3018" s="136" t="s">
        <v>190</v>
      </c>
      <c r="AY3018" s="17" t="s">
        <v>181</v>
      </c>
      <c r="BE3018" s="137">
        <f>IF(N3018="základní",J3018,0)</f>
        <v>0</v>
      </c>
      <c r="BF3018" s="137">
        <f>IF(N3018="snížená",J3018,0)</f>
        <v>0</v>
      </c>
      <c r="BG3018" s="137">
        <f>IF(N3018="zákl. přenesená",J3018,0)</f>
        <v>0</v>
      </c>
      <c r="BH3018" s="137">
        <f>IF(N3018="sníž. přenesená",J3018,0)</f>
        <v>0</v>
      </c>
      <c r="BI3018" s="137">
        <f>IF(N3018="nulová",J3018,0)</f>
        <v>0</v>
      </c>
      <c r="BJ3018" s="17" t="s">
        <v>77</v>
      </c>
      <c r="BK3018" s="137">
        <f>ROUND(I3018*H3018,2)</f>
        <v>0</v>
      </c>
      <c r="BL3018" s="17" t="s">
        <v>187</v>
      </c>
      <c r="BM3018" s="136" t="s">
        <v>4307</v>
      </c>
    </row>
    <row r="3019" spans="2:65" s="12" customFormat="1" ht="11.25" x14ac:dyDescent="0.2">
      <c r="B3019" s="153"/>
      <c r="D3019" s="138" t="s">
        <v>330</v>
      </c>
      <c r="E3019" s="154" t="s">
        <v>19</v>
      </c>
      <c r="F3019" s="155" t="s">
        <v>4162</v>
      </c>
      <c r="H3019" s="154" t="s">
        <v>19</v>
      </c>
      <c r="I3019" s="156"/>
      <c r="L3019" s="153"/>
      <c r="M3019" s="157"/>
      <c r="T3019" s="158"/>
      <c r="AT3019" s="154" t="s">
        <v>330</v>
      </c>
      <c r="AU3019" s="154" t="s">
        <v>190</v>
      </c>
      <c r="AV3019" s="12" t="s">
        <v>77</v>
      </c>
      <c r="AW3019" s="12" t="s">
        <v>31</v>
      </c>
      <c r="AX3019" s="12" t="s">
        <v>69</v>
      </c>
      <c r="AY3019" s="154" t="s">
        <v>181</v>
      </c>
    </row>
    <row r="3020" spans="2:65" s="13" customFormat="1" ht="11.25" x14ac:dyDescent="0.2">
      <c r="B3020" s="159"/>
      <c r="D3020" s="138" t="s">
        <v>330</v>
      </c>
      <c r="E3020" s="160" t="s">
        <v>19</v>
      </c>
      <c r="F3020" s="161" t="s">
        <v>4163</v>
      </c>
      <c r="H3020" s="162">
        <v>1</v>
      </c>
      <c r="I3020" s="163"/>
      <c r="L3020" s="159"/>
      <c r="M3020" s="164"/>
      <c r="T3020" s="165"/>
      <c r="AT3020" s="160" t="s">
        <v>330</v>
      </c>
      <c r="AU3020" s="160" t="s">
        <v>190</v>
      </c>
      <c r="AV3020" s="13" t="s">
        <v>79</v>
      </c>
      <c r="AW3020" s="13" t="s">
        <v>31</v>
      </c>
      <c r="AX3020" s="13" t="s">
        <v>69</v>
      </c>
      <c r="AY3020" s="160" t="s">
        <v>181</v>
      </c>
    </row>
    <row r="3021" spans="2:65" s="14" customFormat="1" ht="11.25" x14ac:dyDescent="0.2">
      <c r="B3021" s="166"/>
      <c r="D3021" s="138" t="s">
        <v>330</v>
      </c>
      <c r="E3021" s="167" t="s">
        <v>19</v>
      </c>
      <c r="F3021" s="168" t="s">
        <v>333</v>
      </c>
      <c r="H3021" s="169">
        <v>1</v>
      </c>
      <c r="I3021" s="170"/>
      <c r="L3021" s="166"/>
      <c r="M3021" s="171"/>
      <c r="T3021" s="172"/>
      <c r="AT3021" s="167" t="s">
        <v>330</v>
      </c>
      <c r="AU3021" s="167" t="s">
        <v>190</v>
      </c>
      <c r="AV3021" s="14" t="s">
        <v>187</v>
      </c>
      <c r="AW3021" s="14" t="s">
        <v>31</v>
      </c>
      <c r="AX3021" s="14" t="s">
        <v>77</v>
      </c>
      <c r="AY3021" s="167" t="s">
        <v>181</v>
      </c>
    </row>
    <row r="3022" spans="2:65" s="1" customFormat="1" ht="16.5" customHeight="1" x14ac:dyDescent="0.2">
      <c r="B3022" s="32"/>
      <c r="C3022" s="125" t="s">
        <v>3125</v>
      </c>
      <c r="D3022" s="125" t="s">
        <v>182</v>
      </c>
      <c r="E3022" s="126" t="s">
        <v>4165</v>
      </c>
      <c r="F3022" s="127" t="s">
        <v>4166</v>
      </c>
      <c r="G3022" s="128" t="s">
        <v>519</v>
      </c>
      <c r="H3022" s="129">
        <v>1</v>
      </c>
      <c r="I3022" s="130"/>
      <c r="J3022" s="131">
        <f>ROUND(I3022*H3022,2)</f>
        <v>0</v>
      </c>
      <c r="K3022" s="127" t="s">
        <v>186</v>
      </c>
      <c r="L3022" s="32"/>
      <c r="M3022" s="132" t="s">
        <v>19</v>
      </c>
      <c r="N3022" s="133" t="s">
        <v>40</v>
      </c>
      <c r="P3022" s="134">
        <f>O3022*H3022</f>
        <v>0</v>
      </c>
      <c r="Q3022" s="134">
        <v>0</v>
      </c>
      <c r="R3022" s="134">
        <f>Q3022*H3022</f>
        <v>0</v>
      </c>
      <c r="S3022" s="134">
        <v>0</v>
      </c>
      <c r="T3022" s="135">
        <f>S3022*H3022</f>
        <v>0</v>
      </c>
      <c r="AR3022" s="136" t="s">
        <v>187</v>
      </c>
      <c r="AT3022" s="136" t="s">
        <v>182</v>
      </c>
      <c r="AU3022" s="136" t="s">
        <v>190</v>
      </c>
      <c r="AY3022" s="17" t="s">
        <v>181</v>
      </c>
      <c r="BE3022" s="137">
        <f>IF(N3022="základní",J3022,0)</f>
        <v>0</v>
      </c>
      <c r="BF3022" s="137">
        <f>IF(N3022="snížená",J3022,0)</f>
        <v>0</v>
      </c>
      <c r="BG3022" s="137">
        <f>IF(N3022="zákl. přenesená",J3022,0)</f>
        <v>0</v>
      </c>
      <c r="BH3022" s="137">
        <f>IF(N3022="sníž. přenesená",J3022,0)</f>
        <v>0</v>
      </c>
      <c r="BI3022" s="137">
        <f>IF(N3022="nulová",J3022,0)</f>
        <v>0</v>
      </c>
      <c r="BJ3022" s="17" t="s">
        <v>77</v>
      </c>
      <c r="BK3022" s="137">
        <f>ROUND(I3022*H3022,2)</f>
        <v>0</v>
      </c>
      <c r="BL3022" s="17" t="s">
        <v>187</v>
      </c>
      <c r="BM3022" s="136" t="s">
        <v>4308</v>
      </c>
    </row>
    <row r="3023" spans="2:65" s="12" customFormat="1" ht="11.25" x14ac:dyDescent="0.2">
      <c r="B3023" s="153"/>
      <c r="D3023" s="138" t="s">
        <v>330</v>
      </c>
      <c r="E3023" s="154" t="s">
        <v>19</v>
      </c>
      <c r="F3023" s="155" t="s">
        <v>4168</v>
      </c>
      <c r="H3023" s="154" t="s">
        <v>19</v>
      </c>
      <c r="I3023" s="156"/>
      <c r="L3023" s="153"/>
      <c r="M3023" s="157"/>
      <c r="T3023" s="158"/>
      <c r="AT3023" s="154" t="s">
        <v>330</v>
      </c>
      <c r="AU3023" s="154" t="s">
        <v>190</v>
      </c>
      <c r="AV3023" s="12" t="s">
        <v>77</v>
      </c>
      <c r="AW3023" s="12" t="s">
        <v>31</v>
      </c>
      <c r="AX3023" s="12" t="s">
        <v>69</v>
      </c>
      <c r="AY3023" s="154" t="s">
        <v>181</v>
      </c>
    </row>
    <row r="3024" spans="2:65" s="13" customFormat="1" ht="11.25" x14ac:dyDescent="0.2">
      <c r="B3024" s="159"/>
      <c r="D3024" s="138" t="s">
        <v>330</v>
      </c>
      <c r="E3024" s="160" t="s">
        <v>19</v>
      </c>
      <c r="F3024" s="161" t="s">
        <v>4169</v>
      </c>
      <c r="H3024" s="162">
        <v>1</v>
      </c>
      <c r="I3024" s="163"/>
      <c r="L3024" s="159"/>
      <c r="M3024" s="164"/>
      <c r="T3024" s="165"/>
      <c r="AT3024" s="160" t="s">
        <v>330</v>
      </c>
      <c r="AU3024" s="160" t="s">
        <v>190</v>
      </c>
      <c r="AV3024" s="13" t="s">
        <v>79</v>
      </c>
      <c r="AW3024" s="13" t="s">
        <v>31</v>
      </c>
      <c r="AX3024" s="13" t="s">
        <v>69</v>
      </c>
      <c r="AY3024" s="160" t="s">
        <v>181</v>
      </c>
    </row>
    <row r="3025" spans="2:65" s="14" customFormat="1" ht="11.25" x14ac:dyDescent="0.2">
      <c r="B3025" s="166"/>
      <c r="D3025" s="138" t="s">
        <v>330</v>
      </c>
      <c r="E3025" s="167" t="s">
        <v>19</v>
      </c>
      <c r="F3025" s="168" t="s">
        <v>333</v>
      </c>
      <c r="H3025" s="169">
        <v>1</v>
      </c>
      <c r="I3025" s="170"/>
      <c r="L3025" s="166"/>
      <c r="M3025" s="171"/>
      <c r="T3025" s="172"/>
      <c r="AT3025" s="167" t="s">
        <v>330</v>
      </c>
      <c r="AU3025" s="167" t="s">
        <v>190</v>
      </c>
      <c r="AV3025" s="14" t="s">
        <v>187</v>
      </c>
      <c r="AW3025" s="14" t="s">
        <v>31</v>
      </c>
      <c r="AX3025" s="14" t="s">
        <v>77</v>
      </c>
      <c r="AY3025" s="167" t="s">
        <v>181</v>
      </c>
    </row>
    <row r="3026" spans="2:65" s="1" customFormat="1" ht="24.2" customHeight="1" x14ac:dyDescent="0.2">
      <c r="B3026" s="32"/>
      <c r="C3026" s="125" t="s">
        <v>4309</v>
      </c>
      <c r="D3026" s="125" t="s">
        <v>182</v>
      </c>
      <c r="E3026" s="126" t="s">
        <v>4180</v>
      </c>
      <c r="F3026" s="127" t="s">
        <v>4181</v>
      </c>
      <c r="G3026" s="128" t="s">
        <v>519</v>
      </c>
      <c r="H3026" s="129">
        <v>0</v>
      </c>
      <c r="I3026" s="130"/>
      <c r="J3026" s="131">
        <f>ROUND(I3026*H3026,2)</f>
        <v>0</v>
      </c>
      <c r="K3026" s="127" t="s">
        <v>186</v>
      </c>
      <c r="L3026" s="32"/>
      <c r="M3026" s="132" t="s">
        <v>19</v>
      </c>
      <c r="N3026" s="133" t="s">
        <v>40</v>
      </c>
      <c r="P3026" s="134">
        <f>O3026*H3026</f>
        <v>0</v>
      </c>
      <c r="Q3026" s="134">
        <v>0</v>
      </c>
      <c r="R3026" s="134">
        <f>Q3026*H3026</f>
        <v>0</v>
      </c>
      <c r="S3026" s="134">
        <v>0</v>
      </c>
      <c r="T3026" s="135">
        <f>S3026*H3026</f>
        <v>0</v>
      </c>
      <c r="AR3026" s="136" t="s">
        <v>187</v>
      </c>
      <c r="AT3026" s="136" t="s">
        <v>182</v>
      </c>
      <c r="AU3026" s="136" t="s">
        <v>190</v>
      </c>
      <c r="AY3026" s="17" t="s">
        <v>181</v>
      </c>
      <c r="BE3026" s="137">
        <f>IF(N3026="základní",J3026,0)</f>
        <v>0</v>
      </c>
      <c r="BF3026" s="137">
        <f>IF(N3026="snížená",J3026,0)</f>
        <v>0</v>
      </c>
      <c r="BG3026" s="137">
        <f>IF(N3026="zákl. přenesená",J3026,0)</f>
        <v>0</v>
      </c>
      <c r="BH3026" s="137">
        <f>IF(N3026="sníž. přenesená",J3026,0)</f>
        <v>0</v>
      </c>
      <c r="BI3026" s="137">
        <f>IF(N3026="nulová",J3026,0)</f>
        <v>0</v>
      </c>
      <c r="BJ3026" s="17" t="s">
        <v>77</v>
      </c>
      <c r="BK3026" s="137">
        <f>ROUND(I3026*H3026,2)</f>
        <v>0</v>
      </c>
      <c r="BL3026" s="17" t="s">
        <v>187</v>
      </c>
      <c r="BM3026" s="136" t="s">
        <v>4310</v>
      </c>
    </row>
    <row r="3027" spans="2:65" s="1" customFormat="1" ht="16.5" customHeight="1" x14ac:dyDescent="0.2">
      <c r="B3027" s="32"/>
      <c r="C3027" s="125" t="s">
        <v>3128</v>
      </c>
      <c r="D3027" s="125" t="s">
        <v>182</v>
      </c>
      <c r="E3027" s="126" t="s">
        <v>4184</v>
      </c>
      <c r="F3027" s="127" t="s">
        <v>4185</v>
      </c>
      <c r="G3027" s="128" t="s">
        <v>519</v>
      </c>
      <c r="H3027" s="129">
        <v>0</v>
      </c>
      <c r="I3027" s="130"/>
      <c r="J3027" s="131">
        <f>ROUND(I3027*H3027,2)</f>
        <v>0</v>
      </c>
      <c r="K3027" s="127" t="s">
        <v>186</v>
      </c>
      <c r="L3027" s="32"/>
      <c r="M3027" s="132" t="s">
        <v>19</v>
      </c>
      <c r="N3027" s="133" t="s">
        <v>40</v>
      </c>
      <c r="P3027" s="134">
        <f>O3027*H3027</f>
        <v>0</v>
      </c>
      <c r="Q3027" s="134">
        <v>0</v>
      </c>
      <c r="R3027" s="134">
        <f>Q3027*H3027</f>
        <v>0</v>
      </c>
      <c r="S3027" s="134">
        <v>0</v>
      </c>
      <c r="T3027" s="135">
        <f>S3027*H3027</f>
        <v>0</v>
      </c>
      <c r="AR3027" s="136" t="s">
        <v>187</v>
      </c>
      <c r="AT3027" s="136" t="s">
        <v>182</v>
      </c>
      <c r="AU3027" s="136" t="s">
        <v>190</v>
      </c>
      <c r="AY3027" s="17" t="s">
        <v>181</v>
      </c>
      <c r="BE3027" s="137">
        <f>IF(N3027="základní",J3027,0)</f>
        <v>0</v>
      </c>
      <c r="BF3027" s="137">
        <f>IF(N3027="snížená",J3027,0)</f>
        <v>0</v>
      </c>
      <c r="BG3027" s="137">
        <f>IF(N3027="zákl. přenesená",J3027,0)</f>
        <v>0</v>
      </c>
      <c r="BH3027" s="137">
        <f>IF(N3027="sníž. přenesená",J3027,0)</f>
        <v>0</v>
      </c>
      <c r="BI3027" s="137">
        <f>IF(N3027="nulová",J3027,0)</f>
        <v>0</v>
      </c>
      <c r="BJ3027" s="17" t="s">
        <v>77</v>
      </c>
      <c r="BK3027" s="137">
        <f>ROUND(I3027*H3027,2)</f>
        <v>0</v>
      </c>
      <c r="BL3027" s="17" t="s">
        <v>187</v>
      </c>
      <c r="BM3027" s="136" t="s">
        <v>4311</v>
      </c>
    </row>
    <row r="3028" spans="2:65" s="1" customFormat="1" ht="16.5" customHeight="1" x14ac:dyDescent="0.2">
      <c r="B3028" s="32"/>
      <c r="C3028" s="125" t="s">
        <v>4312</v>
      </c>
      <c r="D3028" s="125" t="s">
        <v>182</v>
      </c>
      <c r="E3028" s="126" t="s">
        <v>4187</v>
      </c>
      <c r="F3028" s="127" t="s">
        <v>4188</v>
      </c>
      <c r="G3028" s="128" t="s">
        <v>636</v>
      </c>
      <c r="H3028" s="129">
        <v>3.78</v>
      </c>
      <c r="I3028" s="130"/>
      <c r="J3028" s="131">
        <f>ROUND(I3028*H3028,2)</f>
        <v>0</v>
      </c>
      <c r="K3028" s="127" t="s">
        <v>186</v>
      </c>
      <c r="L3028" s="32"/>
      <c r="M3028" s="132" t="s">
        <v>19</v>
      </c>
      <c r="N3028" s="133" t="s">
        <v>40</v>
      </c>
      <c r="P3028" s="134">
        <f>O3028*H3028</f>
        <v>0</v>
      </c>
      <c r="Q3028" s="134">
        <v>0</v>
      </c>
      <c r="R3028" s="134">
        <f>Q3028*H3028</f>
        <v>0</v>
      </c>
      <c r="S3028" s="134">
        <v>0</v>
      </c>
      <c r="T3028" s="135">
        <f>S3028*H3028</f>
        <v>0</v>
      </c>
      <c r="AR3028" s="136" t="s">
        <v>187</v>
      </c>
      <c r="AT3028" s="136" t="s">
        <v>182</v>
      </c>
      <c r="AU3028" s="136" t="s">
        <v>190</v>
      </c>
      <c r="AY3028" s="17" t="s">
        <v>181</v>
      </c>
      <c r="BE3028" s="137">
        <f>IF(N3028="základní",J3028,0)</f>
        <v>0</v>
      </c>
      <c r="BF3028" s="137">
        <f>IF(N3028="snížená",J3028,0)</f>
        <v>0</v>
      </c>
      <c r="BG3028" s="137">
        <f>IF(N3028="zákl. přenesená",J3028,0)</f>
        <v>0</v>
      </c>
      <c r="BH3028" s="137">
        <f>IF(N3028="sníž. přenesená",J3028,0)</f>
        <v>0</v>
      </c>
      <c r="BI3028" s="137">
        <f>IF(N3028="nulová",J3028,0)</f>
        <v>0</v>
      </c>
      <c r="BJ3028" s="17" t="s">
        <v>77</v>
      </c>
      <c r="BK3028" s="137">
        <f>ROUND(I3028*H3028,2)</f>
        <v>0</v>
      </c>
      <c r="BL3028" s="17" t="s">
        <v>187</v>
      </c>
      <c r="BM3028" s="136" t="s">
        <v>4313</v>
      </c>
    </row>
    <row r="3029" spans="2:65" s="12" customFormat="1" ht="11.25" x14ac:dyDescent="0.2">
      <c r="B3029" s="153"/>
      <c r="D3029" s="138" t="s">
        <v>330</v>
      </c>
      <c r="E3029" s="154" t="s">
        <v>19</v>
      </c>
      <c r="F3029" s="155" t="s">
        <v>4190</v>
      </c>
      <c r="H3029" s="154" t="s">
        <v>19</v>
      </c>
      <c r="I3029" s="156"/>
      <c r="L3029" s="153"/>
      <c r="M3029" s="157"/>
      <c r="T3029" s="158"/>
      <c r="AT3029" s="154" t="s">
        <v>330</v>
      </c>
      <c r="AU3029" s="154" t="s">
        <v>190</v>
      </c>
      <c r="AV3029" s="12" t="s">
        <v>77</v>
      </c>
      <c r="AW3029" s="12" t="s">
        <v>31</v>
      </c>
      <c r="AX3029" s="12" t="s">
        <v>69</v>
      </c>
      <c r="AY3029" s="154" t="s">
        <v>181</v>
      </c>
    </row>
    <row r="3030" spans="2:65" s="13" customFormat="1" ht="11.25" x14ac:dyDescent="0.2">
      <c r="B3030" s="159"/>
      <c r="D3030" s="138" t="s">
        <v>330</v>
      </c>
      <c r="E3030" s="160" t="s">
        <v>19</v>
      </c>
      <c r="F3030" s="161" t="s">
        <v>4314</v>
      </c>
      <c r="H3030" s="162">
        <v>3.78</v>
      </c>
      <c r="I3030" s="163"/>
      <c r="L3030" s="159"/>
      <c r="M3030" s="164"/>
      <c r="T3030" s="165"/>
      <c r="AT3030" s="160" t="s">
        <v>330</v>
      </c>
      <c r="AU3030" s="160" t="s">
        <v>190</v>
      </c>
      <c r="AV3030" s="13" t="s">
        <v>79</v>
      </c>
      <c r="AW3030" s="13" t="s">
        <v>31</v>
      </c>
      <c r="AX3030" s="13" t="s">
        <v>69</v>
      </c>
      <c r="AY3030" s="160" t="s">
        <v>181</v>
      </c>
    </row>
    <row r="3031" spans="2:65" s="14" customFormat="1" ht="11.25" x14ac:dyDescent="0.2">
      <c r="B3031" s="166"/>
      <c r="D3031" s="138" t="s">
        <v>330</v>
      </c>
      <c r="E3031" s="167" t="s">
        <v>19</v>
      </c>
      <c r="F3031" s="168" t="s">
        <v>333</v>
      </c>
      <c r="H3031" s="169">
        <v>3.78</v>
      </c>
      <c r="I3031" s="170"/>
      <c r="L3031" s="166"/>
      <c r="M3031" s="171"/>
      <c r="T3031" s="172"/>
      <c r="AT3031" s="167" t="s">
        <v>330</v>
      </c>
      <c r="AU3031" s="167" t="s">
        <v>190</v>
      </c>
      <c r="AV3031" s="14" t="s">
        <v>187</v>
      </c>
      <c r="AW3031" s="14" t="s">
        <v>31</v>
      </c>
      <c r="AX3031" s="14" t="s">
        <v>77</v>
      </c>
      <c r="AY3031" s="167" t="s">
        <v>181</v>
      </c>
    </row>
    <row r="3032" spans="2:65" s="10" customFormat="1" ht="20.85" customHeight="1" x14ac:dyDescent="0.2">
      <c r="B3032" s="115"/>
      <c r="D3032" s="116" t="s">
        <v>68</v>
      </c>
      <c r="E3032" s="149" t="s">
        <v>4315</v>
      </c>
      <c r="F3032" s="149" t="s">
        <v>4316</v>
      </c>
      <c r="I3032" s="118"/>
      <c r="J3032" s="150">
        <f>BK3032</f>
        <v>0</v>
      </c>
      <c r="L3032" s="115"/>
      <c r="M3032" s="120"/>
      <c r="P3032" s="121">
        <f>SUM(P3033:P3060)</f>
        <v>0</v>
      </c>
      <c r="R3032" s="121">
        <f>SUM(R3033:R3060)</f>
        <v>0</v>
      </c>
      <c r="T3032" s="122">
        <f>SUM(T3033:T3060)</f>
        <v>0</v>
      </c>
      <c r="AR3032" s="116" t="s">
        <v>77</v>
      </c>
      <c r="AT3032" s="123" t="s">
        <v>68</v>
      </c>
      <c r="AU3032" s="123" t="s">
        <v>79</v>
      </c>
      <c r="AY3032" s="116" t="s">
        <v>181</v>
      </c>
      <c r="BK3032" s="124">
        <f>SUM(BK3033:BK3060)</f>
        <v>0</v>
      </c>
    </row>
    <row r="3033" spans="2:65" s="1" customFormat="1" ht="16.5" customHeight="1" x14ac:dyDescent="0.2">
      <c r="B3033" s="32"/>
      <c r="C3033" s="125" t="s">
        <v>3130</v>
      </c>
      <c r="D3033" s="125" t="s">
        <v>182</v>
      </c>
      <c r="E3033" s="126" t="s">
        <v>4317</v>
      </c>
      <c r="F3033" s="127" t="s">
        <v>4154</v>
      </c>
      <c r="G3033" s="128" t="s">
        <v>519</v>
      </c>
      <c r="H3033" s="129">
        <v>1</v>
      </c>
      <c r="I3033" s="130"/>
      <c r="J3033" s="131">
        <f>ROUND(I3033*H3033,2)</f>
        <v>0</v>
      </c>
      <c r="K3033" s="127" t="s">
        <v>186</v>
      </c>
      <c r="L3033" s="32"/>
      <c r="M3033" s="132" t="s">
        <v>19</v>
      </c>
      <c r="N3033" s="133" t="s">
        <v>40</v>
      </c>
      <c r="P3033" s="134">
        <f>O3033*H3033</f>
        <v>0</v>
      </c>
      <c r="Q3033" s="134">
        <v>0</v>
      </c>
      <c r="R3033" s="134">
        <f>Q3033*H3033</f>
        <v>0</v>
      </c>
      <c r="S3033" s="134">
        <v>0</v>
      </c>
      <c r="T3033" s="135">
        <f>S3033*H3033</f>
        <v>0</v>
      </c>
      <c r="AR3033" s="136" t="s">
        <v>187</v>
      </c>
      <c r="AT3033" s="136" t="s">
        <v>182</v>
      </c>
      <c r="AU3033" s="136" t="s">
        <v>190</v>
      </c>
      <c r="AY3033" s="17" t="s">
        <v>181</v>
      </c>
      <c r="BE3033" s="137">
        <f>IF(N3033="základní",J3033,0)</f>
        <v>0</v>
      </c>
      <c r="BF3033" s="137">
        <f>IF(N3033="snížená",J3033,0)</f>
        <v>0</v>
      </c>
      <c r="BG3033" s="137">
        <f>IF(N3033="zákl. přenesená",J3033,0)</f>
        <v>0</v>
      </c>
      <c r="BH3033" s="137">
        <f>IF(N3033="sníž. přenesená",J3033,0)</f>
        <v>0</v>
      </c>
      <c r="BI3033" s="137">
        <f>IF(N3033="nulová",J3033,0)</f>
        <v>0</v>
      </c>
      <c r="BJ3033" s="17" t="s">
        <v>77</v>
      </c>
      <c r="BK3033" s="137">
        <f>ROUND(I3033*H3033,2)</f>
        <v>0</v>
      </c>
      <c r="BL3033" s="17" t="s">
        <v>187</v>
      </c>
      <c r="BM3033" s="136" t="s">
        <v>4318</v>
      </c>
    </row>
    <row r="3034" spans="2:65" s="1" customFormat="1" ht="29.25" x14ac:dyDescent="0.2">
      <c r="B3034" s="32"/>
      <c r="D3034" s="138" t="s">
        <v>214</v>
      </c>
      <c r="F3034" s="139" t="s">
        <v>4319</v>
      </c>
      <c r="I3034" s="140"/>
      <c r="L3034" s="32"/>
      <c r="M3034" s="141"/>
      <c r="T3034" s="53"/>
      <c r="AT3034" s="17" t="s">
        <v>214</v>
      </c>
      <c r="AU3034" s="17" t="s">
        <v>190</v>
      </c>
    </row>
    <row r="3035" spans="2:65" s="12" customFormat="1" ht="22.5" x14ac:dyDescent="0.2">
      <c r="B3035" s="153"/>
      <c r="D3035" s="138" t="s">
        <v>330</v>
      </c>
      <c r="E3035" s="154" t="s">
        <v>19</v>
      </c>
      <c r="F3035" s="155" t="s">
        <v>4320</v>
      </c>
      <c r="H3035" s="154" t="s">
        <v>19</v>
      </c>
      <c r="I3035" s="156"/>
      <c r="L3035" s="153"/>
      <c r="M3035" s="157"/>
      <c r="T3035" s="158"/>
      <c r="AT3035" s="154" t="s">
        <v>330</v>
      </c>
      <c r="AU3035" s="154" t="s">
        <v>190</v>
      </c>
      <c r="AV3035" s="12" t="s">
        <v>77</v>
      </c>
      <c r="AW3035" s="12" t="s">
        <v>31</v>
      </c>
      <c r="AX3035" s="12" t="s">
        <v>69</v>
      </c>
      <c r="AY3035" s="154" t="s">
        <v>181</v>
      </c>
    </row>
    <row r="3036" spans="2:65" s="13" customFormat="1" ht="11.25" x14ac:dyDescent="0.2">
      <c r="B3036" s="159"/>
      <c r="D3036" s="138" t="s">
        <v>330</v>
      </c>
      <c r="E3036" s="160" t="s">
        <v>19</v>
      </c>
      <c r="F3036" s="161" t="s">
        <v>4321</v>
      </c>
      <c r="H3036" s="162">
        <v>1</v>
      </c>
      <c r="I3036" s="163"/>
      <c r="L3036" s="159"/>
      <c r="M3036" s="164"/>
      <c r="T3036" s="165"/>
      <c r="AT3036" s="160" t="s">
        <v>330</v>
      </c>
      <c r="AU3036" s="160" t="s">
        <v>190</v>
      </c>
      <c r="AV3036" s="13" t="s">
        <v>79</v>
      </c>
      <c r="AW3036" s="13" t="s">
        <v>31</v>
      </c>
      <c r="AX3036" s="13" t="s">
        <v>69</v>
      </c>
      <c r="AY3036" s="160" t="s">
        <v>181</v>
      </c>
    </row>
    <row r="3037" spans="2:65" s="14" customFormat="1" ht="11.25" x14ac:dyDescent="0.2">
      <c r="B3037" s="166"/>
      <c r="D3037" s="138" t="s">
        <v>330</v>
      </c>
      <c r="E3037" s="167" t="s">
        <v>19</v>
      </c>
      <c r="F3037" s="168" t="s">
        <v>333</v>
      </c>
      <c r="H3037" s="169">
        <v>1</v>
      </c>
      <c r="I3037" s="170"/>
      <c r="L3037" s="166"/>
      <c r="M3037" s="171"/>
      <c r="T3037" s="172"/>
      <c r="AT3037" s="167" t="s">
        <v>330</v>
      </c>
      <c r="AU3037" s="167" t="s">
        <v>190</v>
      </c>
      <c r="AV3037" s="14" t="s">
        <v>187</v>
      </c>
      <c r="AW3037" s="14" t="s">
        <v>31</v>
      </c>
      <c r="AX3037" s="14" t="s">
        <v>77</v>
      </c>
      <c r="AY3037" s="167" t="s">
        <v>181</v>
      </c>
    </row>
    <row r="3038" spans="2:65" s="1" customFormat="1" ht="16.5" customHeight="1" x14ac:dyDescent="0.2">
      <c r="B3038" s="32"/>
      <c r="C3038" s="125" t="s">
        <v>4322</v>
      </c>
      <c r="D3038" s="125" t="s">
        <v>182</v>
      </c>
      <c r="E3038" s="126" t="s">
        <v>4159</v>
      </c>
      <c r="F3038" s="127" t="s">
        <v>4160</v>
      </c>
      <c r="G3038" s="128" t="s">
        <v>519</v>
      </c>
      <c r="H3038" s="129">
        <v>1</v>
      </c>
      <c r="I3038" s="130"/>
      <c r="J3038" s="131">
        <f>ROUND(I3038*H3038,2)</f>
        <v>0</v>
      </c>
      <c r="K3038" s="127" t="s">
        <v>186</v>
      </c>
      <c r="L3038" s="32"/>
      <c r="M3038" s="132" t="s">
        <v>19</v>
      </c>
      <c r="N3038" s="133" t="s">
        <v>40</v>
      </c>
      <c r="P3038" s="134">
        <f>O3038*H3038</f>
        <v>0</v>
      </c>
      <c r="Q3038" s="134">
        <v>0</v>
      </c>
      <c r="R3038" s="134">
        <f>Q3038*H3038</f>
        <v>0</v>
      </c>
      <c r="S3038" s="134">
        <v>0</v>
      </c>
      <c r="T3038" s="135">
        <f>S3038*H3038</f>
        <v>0</v>
      </c>
      <c r="AR3038" s="136" t="s">
        <v>187</v>
      </c>
      <c r="AT3038" s="136" t="s">
        <v>182</v>
      </c>
      <c r="AU3038" s="136" t="s">
        <v>190</v>
      </c>
      <c r="AY3038" s="17" t="s">
        <v>181</v>
      </c>
      <c r="BE3038" s="137">
        <f>IF(N3038="základní",J3038,0)</f>
        <v>0</v>
      </c>
      <c r="BF3038" s="137">
        <f>IF(N3038="snížená",J3038,0)</f>
        <v>0</v>
      </c>
      <c r="BG3038" s="137">
        <f>IF(N3038="zákl. přenesená",J3038,0)</f>
        <v>0</v>
      </c>
      <c r="BH3038" s="137">
        <f>IF(N3038="sníž. přenesená",J3038,0)</f>
        <v>0</v>
      </c>
      <c r="BI3038" s="137">
        <f>IF(N3038="nulová",J3038,0)</f>
        <v>0</v>
      </c>
      <c r="BJ3038" s="17" t="s">
        <v>77</v>
      </c>
      <c r="BK3038" s="137">
        <f>ROUND(I3038*H3038,2)</f>
        <v>0</v>
      </c>
      <c r="BL3038" s="17" t="s">
        <v>187</v>
      </c>
      <c r="BM3038" s="136" t="s">
        <v>4323</v>
      </c>
    </row>
    <row r="3039" spans="2:65" s="12" customFormat="1" ht="11.25" x14ac:dyDescent="0.2">
      <c r="B3039" s="153"/>
      <c r="D3039" s="138" t="s">
        <v>330</v>
      </c>
      <c r="E3039" s="154" t="s">
        <v>19</v>
      </c>
      <c r="F3039" s="155" t="s">
        <v>4162</v>
      </c>
      <c r="H3039" s="154" t="s">
        <v>19</v>
      </c>
      <c r="I3039" s="156"/>
      <c r="L3039" s="153"/>
      <c r="M3039" s="157"/>
      <c r="T3039" s="158"/>
      <c r="AT3039" s="154" t="s">
        <v>330</v>
      </c>
      <c r="AU3039" s="154" t="s">
        <v>190</v>
      </c>
      <c r="AV3039" s="12" t="s">
        <v>77</v>
      </c>
      <c r="AW3039" s="12" t="s">
        <v>31</v>
      </c>
      <c r="AX3039" s="12" t="s">
        <v>69</v>
      </c>
      <c r="AY3039" s="154" t="s">
        <v>181</v>
      </c>
    </row>
    <row r="3040" spans="2:65" s="13" customFormat="1" ht="11.25" x14ac:dyDescent="0.2">
      <c r="B3040" s="159"/>
      <c r="D3040" s="138" t="s">
        <v>330</v>
      </c>
      <c r="E3040" s="160" t="s">
        <v>19</v>
      </c>
      <c r="F3040" s="161" t="s">
        <v>4163</v>
      </c>
      <c r="H3040" s="162">
        <v>1</v>
      </c>
      <c r="I3040" s="163"/>
      <c r="L3040" s="159"/>
      <c r="M3040" s="164"/>
      <c r="T3040" s="165"/>
      <c r="AT3040" s="160" t="s">
        <v>330</v>
      </c>
      <c r="AU3040" s="160" t="s">
        <v>190</v>
      </c>
      <c r="AV3040" s="13" t="s">
        <v>79</v>
      </c>
      <c r="AW3040" s="13" t="s">
        <v>31</v>
      </c>
      <c r="AX3040" s="13" t="s">
        <v>69</v>
      </c>
      <c r="AY3040" s="160" t="s">
        <v>181</v>
      </c>
    </row>
    <row r="3041" spans="2:65" s="14" customFormat="1" ht="11.25" x14ac:dyDescent="0.2">
      <c r="B3041" s="166"/>
      <c r="D3041" s="138" t="s">
        <v>330</v>
      </c>
      <c r="E3041" s="167" t="s">
        <v>19</v>
      </c>
      <c r="F3041" s="168" t="s">
        <v>333</v>
      </c>
      <c r="H3041" s="169">
        <v>1</v>
      </c>
      <c r="I3041" s="170"/>
      <c r="L3041" s="166"/>
      <c r="M3041" s="171"/>
      <c r="T3041" s="172"/>
      <c r="AT3041" s="167" t="s">
        <v>330</v>
      </c>
      <c r="AU3041" s="167" t="s">
        <v>190</v>
      </c>
      <c r="AV3041" s="14" t="s">
        <v>187</v>
      </c>
      <c r="AW3041" s="14" t="s">
        <v>31</v>
      </c>
      <c r="AX3041" s="14" t="s">
        <v>77</v>
      </c>
      <c r="AY3041" s="167" t="s">
        <v>181</v>
      </c>
    </row>
    <row r="3042" spans="2:65" s="1" customFormat="1" ht="16.5" customHeight="1" x14ac:dyDescent="0.2">
      <c r="B3042" s="32"/>
      <c r="C3042" s="125" t="s">
        <v>3132</v>
      </c>
      <c r="D3042" s="125" t="s">
        <v>182</v>
      </c>
      <c r="E3042" s="126" t="s">
        <v>4165</v>
      </c>
      <c r="F3042" s="127" t="s">
        <v>4166</v>
      </c>
      <c r="G3042" s="128" t="s">
        <v>519</v>
      </c>
      <c r="H3042" s="129">
        <v>1</v>
      </c>
      <c r="I3042" s="130"/>
      <c r="J3042" s="131">
        <f>ROUND(I3042*H3042,2)</f>
        <v>0</v>
      </c>
      <c r="K3042" s="127" t="s">
        <v>186</v>
      </c>
      <c r="L3042" s="32"/>
      <c r="M3042" s="132" t="s">
        <v>19</v>
      </c>
      <c r="N3042" s="133" t="s">
        <v>40</v>
      </c>
      <c r="P3042" s="134">
        <f>O3042*H3042</f>
        <v>0</v>
      </c>
      <c r="Q3042" s="134">
        <v>0</v>
      </c>
      <c r="R3042" s="134">
        <f>Q3042*H3042</f>
        <v>0</v>
      </c>
      <c r="S3042" s="134">
        <v>0</v>
      </c>
      <c r="T3042" s="135">
        <f>S3042*H3042</f>
        <v>0</v>
      </c>
      <c r="AR3042" s="136" t="s">
        <v>187</v>
      </c>
      <c r="AT3042" s="136" t="s">
        <v>182</v>
      </c>
      <c r="AU3042" s="136" t="s">
        <v>190</v>
      </c>
      <c r="AY3042" s="17" t="s">
        <v>181</v>
      </c>
      <c r="BE3042" s="137">
        <f>IF(N3042="základní",J3042,0)</f>
        <v>0</v>
      </c>
      <c r="BF3042" s="137">
        <f>IF(N3042="snížená",J3042,0)</f>
        <v>0</v>
      </c>
      <c r="BG3042" s="137">
        <f>IF(N3042="zákl. přenesená",J3042,0)</f>
        <v>0</v>
      </c>
      <c r="BH3042" s="137">
        <f>IF(N3042="sníž. přenesená",J3042,0)</f>
        <v>0</v>
      </c>
      <c r="BI3042" s="137">
        <f>IF(N3042="nulová",J3042,0)</f>
        <v>0</v>
      </c>
      <c r="BJ3042" s="17" t="s">
        <v>77</v>
      </c>
      <c r="BK3042" s="137">
        <f>ROUND(I3042*H3042,2)</f>
        <v>0</v>
      </c>
      <c r="BL3042" s="17" t="s">
        <v>187</v>
      </c>
      <c r="BM3042" s="136" t="s">
        <v>4324</v>
      </c>
    </row>
    <row r="3043" spans="2:65" s="12" customFormat="1" ht="11.25" x14ac:dyDescent="0.2">
      <c r="B3043" s="153"/>
      <c r="D3043" s="138" t="s">
        <v>330</v>
      </c>
      <c r="E3043" s="154" t="s">
        <v>19</v>
      </c>
      <c r="F3043" s="155" t="s">
        <v>4168</v>
      </c>
      <c r="H3043" s="154" t="s">
        <v>19</v>
      </c>
      <c r="I3043" s="156"/>
      <c r="L3043" s="153"/>
      <c r="M3043" s="157"/>
      <c r="T3043" s="158"/>
      <c r="AT3043" s="154" t="s">
        <v>330</v>
      </c>
      <c r="AU3043" s="154" t="s">
        <v>190</v>
      </c>
      <c r="AV3043" s="12" t="s">
        <v>77</v>
      </c>
      <c r="AW3043" s="12" t="s">
        <v>31</v>
      </c>
      <c r="AX3043" s="12" t="s">
        <v>69</v>
      </c>
      <c r="AY3043" s="154" t="s">
        <v>181</v>
      </c>
    </row>
    <row r="3044" spans="2:65" s="13" customFormat="1" ht="11.25" x14ac:dyDescent="0.2">
      <c r="B3044" s="159"/>
      <c r="D3044" s="138" t="s">
        <v>330</v>
      </c>
      <c r="E3044" s="160" t="s">
        <v>19</v>
      </c>
      <c r="F3044" s="161" t="s">
        <v>4169</v>
      </c>
      <c r="H3044" s="162">
        <v>1</v>
      </c>
      <c r="I3044" s="163"/>
      <c r="L3044" s="159"/>
      <c r="M3044" s="164"/>
      <c r="T3044" s="165"/>
      <c r="AT3044" s="160" t="s">
        <v>330</v>
      </c>
      <c r="AU3044" s="160" t="s">
        <v>190</v>
      </c>
      <c r="AV3044" s="13" t="s">
        <v>79</v>
      </c>
      <c r="AW3044" s="13" t="s">
        <v>31</v>
      </c>
      <c r="AX3044" s="13" t="s">
        <v>69</v>
      </c>
      <c r="AY3044" s="160" t="s">
        <v>181</v>
      </c>
    </row>
    <row r="3045" spans="2:65" s="14" customFormat="1" ht="11.25" x14ac:dyDescent="0.2">
      <c r="B3045" s="166"/>
      <c r="D3045" s="138" t="s">
        <v>330</v>
      </c>
      <c r="E3045" s="167" t="s">
        <v>19</v>
      </c>
      <c r="F3045" s="168" t="s">
        <v>333</v>
      </c>
      <c r="H3045" s="169">
        <v>1</v>
      </c>
      <c r="I3045" s="170"/>
      <c r="L3045" s="166"/>
      <c r="M3045" s="171"/>
      <c r="T3045" s="172"/>
      <c r="AT3045" s="167" t="s">
        <v>330</v>
      </c>
      <c r="AU3045" s="167" t="s">
        <v>190</v>
      </c>
      <c r="AV3045" s="14" t="s">
        <v>187</v>
      </c>
      <c r="AW3045" s="14" t="s">
        <v>31</v>
      </c>
      <c r="AX3045" s="14" t="s">
        <v>77</v>
      </c>
      <c r="AY3045" s="167" t="s">
        <v>181</v>
      </c>
    </row>
    <row r="3046" spans="2:65" s="1" customFormat="1" ht="21.75" customHeight="1" x14ac:dyDescent="0.2">
      <c r="B3046" s="32"/>
      <c r="C3046" s="125" t="s">
        <v>4325</v>
      </c>
      <c r="D3046" s="125" t="s">
        <v>182</v>
      </c>
      <c r="E3046" s="126" t="s">
        <v>4170</v>
      </c>
      <c r="F3046" s="127" t="s">
        <v>4171</v>
      </c>
      <c r="G3046" s="128" t="s">
        <v>519</v>
      </c>
      <c r="H3046" s="129">
        <v>1</v>
      </c>
      <c r="I3046" s="130"/>
      <c r="J3046" s="131">
        <f>ROUND(I3046*H3046,2)</f>
        <v>0</v>
      </c>
      <c r="K3046" s="127" t="s">
        <v>186</v>
      </c>
      <c r="L3046" s="32"/>
      <c r="M3046" s="132" t="s">
        <v>19</v>
      </c>
      <c r="N3046" s="133" t="s">
        <v>40</v>
      </c>
      <c r="P3046" s="134">
        <f>O3046*H3046</f>
        <v>0</v>
      </c>
      <c r="Q3046" s="134">
        <v>0</v>
      </c>
      <c r="R3046" s="134">
        <f>Q3046*H3046</f>
        <v>0</v>
      </c>
      <c r="S3046" s="134">
        <v>0</v>
      </c>
      <c r="T3046" s="135">
        <f>S3046*H3046</f>
        <v>0</v>
      </c>
      <c r="AR3046" s="136" t="s">
        <v>187</v>
      </c>
      <c r="AT3046" s="136" t="s">
        <v>182</v>
      </c>
      <c r="AU3046" s="136" t="s">
        <v>190</v>
      </c>
      <c r="AY3046" s="17" t="s">
        <v>181</v>
      </c>
      <c r="BE3046" s="137">
        <f>IF(N3046="základní",J3046,0)</f>
        <v>0</v>
      </c>
      <c r="BF3046" s="137">
        <f>IF(N3046="snížená",J3046,0)</f>
        <v>0</v>
      </c>
      <c r="BG3046" s="137">
        <f>IF(N3046="zákl. přenesená",J3046,0)</f>
        <v>0</v>
      </c>
      <c r="BH3046" s="137">
        <f>IF(N3046="sníž. přenesená",J3046,0)</f>
        <v>0</v>
      </c>
      <c r="BI3046" s="137">
        <f>IF(N3046="nulová",J3046,0)</f>
        <v>0</v>
      </c>
      <c r="BJ3046" s="17" t="s">
        <v>77</v>
      </c>
      <c r="BK3046" s="137">
        <f>ROUND(I3046*H3046,2)</f>
        <v>0</v>
      </c>
      <c r="BL3046" s="17" t="s">
        <v>187</v>
      </c>
      <c r="BM3046" s="136" t="s">
        <v>4326</v>
      </c>
    </row>
    <row r="3047" spans="2:65" s="12" customFormat="1" ht="11.25" x14ac:dyDescent="0.2">
      <c r="B3047" s="153"/>
      <c r="D3047" s="138" t="s">
        <v>330</v>
      </c>
      <c r="E3047" s="154" t="s">
        <v>19</v>
      </c>
      <c r="F3047" s="155" t="s">
        <v>4173</v>
      </c>
      <c r="H3047" s="154" t="s">
        <v>19</v>
      </c>
      <c r="I3047" s="156"/>
      <c r="L3047" s="153"/>
      <c r="M3047" s="157"/>
      <c r="T3047" s="158"/>
      <c r="AT3047" s="154" t="s">
        <v>330</v>
      </c>
      <c r="AU3047" s="154" t="s">
        <v>190</v>
      </c>
      <c r="AV3047" s="12" t="s">
        <v>77</v>
      </c>
      <c r="AW3047" s="12" t="s">
        <v>31</v>
      </c>
      <c r="AX3047" s="12" t="s">
        <v>69</v>
      </c>
      <c r="AY3047" s="154" t="s">
        <v>181</v>
      </c>
    </row>
    <row r="3048" spans="2:65" s="13" customFormat="1" ht="11.25" x14ac:dyDescent="0.2">
      <c r="B3048" s="159"/>
      <c r="D3048" s="138" t="s">
        <v>330</v>
      </c>
      <c r="E3048" s="160" t="s">
        <v>19</v>
      </c>
      <c r="F3048" s="161" t="s">
        <v>4174</v>
      </c>
      <c r="H3048" s="162">
        <v>1</v>
      </c>
      <c r="I3048" s="163"/>
      <c r="L3048" s="159"/>
      <c r="M3048" s="164"/>
      <c r="T3048" s="165"/>
      <c r="AT3048" s="160" t="s">
        <v>330</v>
      </c>
      <c r="AU3048" s="160" t="s">
        <v>190</v>
      </c>
      <c r="AV3048" s="13" t="s">
        <v>79</v>
      </c>
      <c r="AW3048" s="13" t="s">
        <v>31</v>
      </c>
      <c r="AX3048" s="13" t="s">
        <v>69</v>
      </c>
      <c r="AY3048" s="160" t="s">
        <v>181</v>
      </c>
    </row>
    <row r="3049" spans="2:65" s="14" customFormat="1" ht="11.25" x14ac:dyDescent="0.2">
      <c r="B3049" s="166"/>
      <c r="D3049" s="138" t="s">
        <v>330</v>
      </c>
      <c r="E3049" s="167" t="s">
        <v>19</v>
      </c>
      <c r="F3049" s="168" t="s">
        <v>333</v>
      </c>
      <c r="H3049" s="169">
        <v>1</v>
      </c>
      <c r="I3049" s="170"/>
      <c r="L3049" s="166"/>
      <c r="M3049" s="171"/>
      <c r="T3049" s="172"/>
      <c r="AT3049" s="167" t="s">
        <v>330</v>
      </c>
      <c r="AU3049" s="167" t="s">
        <v>190</v>
      </c>
      <c r="AV3049" s="14" t="s">
        <v>187</v>
      </c>
      <c r="AW3049" s="14" t="s">
        <v>31</v>
      </c>
      <c r="AX3049" s="14" t="s">
        <v>77</v>
      </c>
      <c r="AY3049" s="167" t="s">
        <v>181</v>
      </c>
    </row>
    <row r="3050" spans="2:65" s="1" customFormat="1" ht="16.5" customHeight="1" x14ac:dyDescent="0.2">
      <c r="B3050" s="32"/>
      <c r="C3050" s="125" t="s">
        <v>3134</v>
      </c>
      <c r="D3050" s="125" t="s">
        <v>182</v>
      </c>
      <c r="E3050" s="126" t="s">
        <v>4176</v>
      </c>
      <c r="F3050" s="127" t="s">
        <v>4177</v>
      </c>
      <c r="G3050" s="128" t="s">
        <v>519</v>
      </c>
      <c r="H3050" s="129">
        <v>1</v>
      </c>
      <c r="I3050" s="130"/>
      <c r="J3050" s="131">
        <f>ROUND(I3050*H3050,2)</f>
        <v>0</v>
      </c>
      <c r="K3050" s="127" t="s">
        <v>186</v>
      </c>
      <c r="L3050" s="32"/>
      <c r="M3050" s="132" t="s">
        <v>19</v>
      </c>
      <c r="N3050" s="133" t="s">
        <v>40</v>
      </c>
      <c r="P3050" s="134">
        <f>O3050*H3050</f>
        <v>0</v>
      </c>
      <c r="Q3050" s="134">
        <v>0</v>
      </c>
      <c r="R3050" s="134">
        <f>Q3050*H3050</f>
        <v>0</v>
      </c>
      <c r="S3050" s="134">
        <v>0</v>
      </c>
      <c r="T3050" s="135">
        <f>S3050*H3050</f>
        <v>0</v>
      </c>
      <c r="AR3050" s="136" t="s">
        <v>187</v>
      </c>
      <c r="AT3050" s="136" t="s">
        <v>182</v>
      </c>
      <c r="AU3050" s="136" t="s">
        <v>190</v>
      </c>
      <c r="AY3050" s="17" t="s">
        <v>181</v>
      </c>
      <c r="BE3050" s="137">
        <f>IF(N3050="základní",J3050,0)</f>
        <v>0</v>
      </c>
      <c r="BF3050" s="137">
        <f>IF(N3050="snížená",J3050,0)</f>
        <v>0</v>
      </c>
      <c r="BG3050" s="137">
        <f>IF(N3050="zákl. přenesená",J3050,0)</f>
        <v>0</v>
      </c>
      <c r="BH3050" s="137">
        <f>IF(N3050="sníž. přenesená",J3050,0)</f>
        <v>0</v>
      </c>
      <c r="BI3050" s="137">
        <f>IF(N3050="nulová",J3050,0)</f>
        <v>0</v>
      </c>
      <c r="BJ3050" s="17" t="s">
        <v>77</v>
      </c>
      <c r="BK3050" s="137">
        <f>ROUND(I3050*H3050,2)</f>
        <v>0</v>
      </c>
      <c r="BL3050" s="17" t="s">
        <v>187</v>
      </c>
      <c r="BM3050" s="136" t="s">
        <v>4327</v>
      </c>
    </row>
    <row r="3051" spans="2:65" s="12" customFormat="1" ht="11.25" x14ac:dyDescent="0.2">
      <c r="B3051" s="153"/>
      <c r="D3051" s="138" t="s">
        <v>330</v>
      </c>
      <c r="E3051" s="154" t="s">
        <v>19</v>
      </c>
      <c r="F3051" s="155" t="s">
        <v>4179</v>
      </c>
      <c r="H3051" s="154" t="s">
        <v>19</v>
      </c>
      <c r="I3051" s="156"/>
      <c r="L3051" s="153"/>
      <c r="M3051" s="157"/>
      <c r="T3051" s="158"/>
      <c r="AT3051" s="154" t="s">
        <v>330</v>
      </c>
      <c r="AU3051" s="154" t="s">
        <v>190</v>
      </c>
      <c r="AV3051" s="12" t="s">
        <v>77</v>
      </c>
      <c r="AW3051" s="12" t="s">
        <v>31</v>
      </c>
      <c r="AX3051" s="12" t="s">
        <v>69</v>
      </c>
      <c r="AY3051" s="154" t="s">
        <v>181</v>
      </c>
    </row>
    <row r="3052" spans="2:65" s="13" customFormat="1" ht="11.25" x14ac:dyDescent="0.2">
      <c r="B3052" s="159"/>
      <c r="D3052" s="138" t="s">
        <v>330</v>
      </c>
      <c r="E3052" s="160" t="s">
        <v>19</v>
      </c>
      <c r="F3052" s="161" t="s">
        <v>4169</v>
      </c>
      <c r="H3052" s="162">
        <v>1</v>
      </c>
      <c r="I3052" s="163"/>
      <c r="L3052" s="159"/>
      <c r="M3052" s="164"/>
      <c r="T3052" s="165"/>
      <c r="AT3052" s="160" t="s">
        <v>330</v>
      </c>
      <c r="AU3052" s="160" t="s">
        <v>190</v>
      </c>
      <c r="AV3052" s="13" t="s">
        <v>79</v>
      </c>
      <c r="AW3052" s="13" t="s">
        <v>31</v>
      </c>
      <c r="AX3052" s="13" t="s">
        <v>69</v>
      </c>
      <c r="AY3052" s="160" t="s">
        <v>181</v>
      </c>
    </row>
    <row r="3053" spans="2:65" s="14" customFormat="1" ht="11.25" x14ac:dyDescent="0.2">
      <c r="B3053" s="166"/>
      <c r="D3053" s="138" t="s">
        <v>330</v>
      </c>
      <c r="E3053" s="167" t="s">
        <v>19</v>
      </c>
      <c r="F3053" s="168" t="s">
        <v>333</v>
      </c>
      <c r="H3053" s="169">
        <v>1</v>
      </c>
      <c r="I3053" s="170"/>
      <c r="L3053" s="166"/>
      <c r="M3053" s="171"/>
      <c r="T3053" s="172"/>
      <c r="AT3053" s="167" t="s">
        <v>330</v>
      </c>
      <c r="AU3053" s="167" t="s">
        <v>190</v>
      </c>
      <c r="AV3053" s="14" t="s">
        <v>187</v>
      </c>
      <c r="AW3053" s="14" t="s">
        <v>31</v>
      </c>
      <c r="AX3053" s="14" t="s">
        <v>77</v>
      </c>
      <c r="AY3053" s="167" t="s">
        <v>181</v>
      </c>
    </row>
    <row r="3054" spans="2:65" s="1" customFormat="1" ht="24.2" customHeight="1" x14ac:dyDescent="0.2">
      <c r="B3054" s="32"/>
      <c r="C3054" s="125" t="s">
        <v>4328</v>
      </c>
      <c r="D3054" s="125" t="s">
        <v>182</v>
      </c>
      <c r="E3054" s="126" t="s">
        <v>4180</v>
      </c>
      <c r="F3054" s="127" t="s">
        <v>4181</v>
      </c>
      <c r="G3054" s="128" t="s">
        <v>519</v>
      </c>
      <c r="H3054" s="129">
        <v>0</v>
      </c>
      <c r="I3054" s="130"/>
      <c r="J3054" s="131">
        <f>ROUND(I3054*H3054,2)</f>
        <v>0</v>
      </c>
      <c r="K3054" s="127" t="s">
        <v>186</v>
      </c>
      <c r="L3054" s="32"/>
      <c r="M3054" s="132" t="s">
        <v>19</v>
      </c>
      <c r="N3054" s="133" t="s">
        <v>40</v>
      </c>
      <c r="P3054" s="134">
        <f>O3054*H3054</f>
        <v>0</v>
      </c>
      <c r="Q3054" s="134">
        <v>0</v>
      </c>
      <c r="R3054" s="134">
        <f>Q3054*H3054</f>
        <v>0</v>
      </c>
      <c r="S3054" s="134">
        <v>0</v>
      </c>
      <c r="T3054" s="135">
        <f>S3054*H3054</f>
        <v>0</v>
      </c>
      <c r="AR3054" s="136" t="s">
        <v>187</v>
      </c>
      <c r="AT3054" s="136" t="s">
        <v>182</v>
      </c>
      <c r="AU3054" s="136" t="s">
        <v>190</v>
      </c>
      <c r="AY3054" s="17" t="s">
        <v>181</v>
      </c>
      <c r="BE3054" s="137">
        <f>IF(N3054="základní",J3054,0)</f>
        <v>0</v>
      </c>
      <c r="BF3054" s="137">
        <f>IF(N3054="snížená",J3054,0)</f>
        <v>0</v>
      </c>
      <c r="BG3054" s="137">
        <f>IF(N3054="zákl. přenesená",J3054,0)</f>
        <v>0</v>
      </c>
      <c r="BH3054" s="137">
        <f>IF(N3054="sníž. přenesená",J3054,0)</f>
        <v>0</v>
      </c>
      <c r="BI3054" s="137">
        <f>IF(N3054="nulová",J3054,0)</f>
        <v>0</v>
      </c>
      <c r="BJ3054" s="17" t="s">
        <v>77</v>
      </c>
      <c r="BK3054" s="137">
        <f>ROUND(I3054*H3054,2)</f>
        <v>0</v>
      </c>
      <c r="BL3054" s="17" t="s">
        <v>187</v>
      </c>
      <c r="BM3054" s="136" t="s">
        <v>4329</v>
      </c>
    </row>
    <row r="3055" spans="2:65" s="1" customFormat="1" ht="21.75" customHeight="1" x14ac:dyDescent="0.2">
      <c r="B3055" s="32"/>
      <c r="C3055" s="125" t="s">
        <v>3136</v>
      </c>
      <c r="D3055" s="125" t="s">
        <v>182</v>
      </c>
      <c r="E3055" s="126" t="s">
        <v>4330</v>
      </c>
      <c r="F3055" s="127" t="s">
        <v>4331</v>
      </c>
      <c r="G3055" s="128" t="s">
        <v>519</v>
      </c>
      <c r="H3055" s="129">
        <v>0</v>
      </c>
      <c r="I3055" s="130"/>
      <c r="J3055" s="131">
        <f>ROUND(I3055*H3055,2)</f>
        <v>0</v>
      </c>
      <c r="K3055" s="127" t="s">
        <v>186</v>
      </c>
      <c r="L3055" s="32"/>
      <c r="M3055" s="132" t="s">
        <v>19</v>
      </c>
      <c r="N3055" s="133" t="s">
        <v>40</v>
      </c>
      <c r="P3055" s="134">
        <f>O3055*H3055</f>
        <v>0</v>
      </c>
      <c r="Q3055" s="134">
        <v>0</v>
      </c>
      <c r="R3055" s="134">
        <f>Q3055*H3055</f>
        <v>0</v>
      </c>
      <c r="S3055" s="134">
        <v>0</v>
      </c>
      <c r="T3055" s="135">
        <f>S3055*H3055</f>
        <v>0</v>
      </c>
      <c r="AR3055" s="136" t="s">
        <v>187</v>
      </c>
      <c r="AT3055" s="136" t="s">
        <v>182</v>
      </c>
      <c r="AU3055" s="136" t="s">
        <v>190</v>
      </c>
      <c r="AY3055" s="17" t="s">
        <v>181</v>
      </c>
      <c r="BE3055" s="137">
        <f>IF(N3055="základní",J3055,0)</f>
        <v>0</v>
      </c>
      <c r="BF3055" s="137">
        <f>IF(N3055="snížená",J3055,0)</f>
        <v>0</v>
      </c>
      <c r="BG3055" s="137">
        <f>IF(N3055="zákl. přenesená",J3055,0)</f>
        <v>0</v>
      </c>
      <c r="BH3055" s="137">
        <f>IF(N3055="sníž. přenesená",J3055,0)</f>
        <v>0</v>
      </c>
      <c r="BI3055" s="137">
        <f>IF(N3055="nulová",J3055,0)</f>
        <v>0</v>
      </c>
      <c r="BJ3055" s="17" t="s">
        <v>77</v>
      </c>
      <c r="BK3055" s="137">
        <f>ROUND(I3055*H3055,2)</f>
        <v>0</v>
      </c>
      <c r="BL3055" s="17" t="s">
        <v>187</v>
      </c>
      <c r="BM3055" s="136" t="s">
        <v>4332</v>
      </c>
    </row>
    <row r="3056" spans="2:65" s="1" customFormat="1" ht="16.5" customHeight="1" x14ac:dyDescent="0.2">
      <c r="B3056" s="32"/>
      <c r="C3056" s="125" t="s">
        <v>4333</v>
      </c>
      <c r="D3056" s="125" t="s">
        <v>182</v>
      </c>
      <c r="E3056" s="126" t="s">
        <v>4334</v>
      </c>
      <c r="F3056" s="127" t="s">
        <v>4335</v>
      </c>
      <c r="G3056" s="128" t="s">
        <v>519</v>
      </c>
      <c r="H3056" s="129">
        <v>0</v>
      </c>
      <c r="I3056" s="130"/>
      <c r="J3056" s="131">
        <f>ROUND(I3056*H3056,2)</f>
        <v>0</v>
      </c>
      <c r="K3056" s="127" t="s">
        <v>186</v>
      </c>
      <c r="L3056" s="32"/>
      <c r="M3056" s="132" t="s">
        <v>19</v>
      </c>
      <c r="N3056" s="133" t="s">
        <v>40</v>
      </c>
      <c r="P3056" s="134">
        <f>O3056*H3056</f>
        <v>0</v>
      </c>
      <c r="Q3056" s="134">
        <v>0</v>
      </c>
      <c r="R3056" s="134">
        <f>Q3056*H3056</f>
        <v>0</v>
      </c>
      <c r="S3056" s="134">
        <v>0</v>
      </c>
      <c r="T3056" s="135">
        <f>S3056*H3056</f>
        <v>0</v>
      </c>
      <c r="AR3056" s="136" t="s">
        <v>187</v>
      </c>
      <c r="AT3056" s="136" t="s">
        <v>182</v>
      </c>
      <c r="AU3056" s="136" t="s">
        <v>190</v>
      </c>
      <c r="AY3056" s="17" t="s">
        <v>181</v>
      </c>
      <c r="BE3056" s="137">
        <f>IF(N3056="základní",J3056,0)</f>
        <v>0</v>
      </c>
      <c r="BF3056" s="137">
        <f>IF(N3056="snížená",J3056,0)</f>
        <v>0</v>
      </c>
      <c r="BG3056" s="137">
        <f>IF(N3056="zákl. přenesená",J3056,0)</f>
        <v>0</v>
      </c>
      <c r="BH3056" s="137">
        <f>IF(N3056="sníž. přenesená",J3056,0)</f>
        <v>0</v>
      </c>
      <c r="BI3056" s="137">
        <f>IF(N3056="nulová",J3056,0)</f>
        <v>0</v>
      </c>
      <c r="BJ3056" s="17" t="s">
        <v>77</v>
      </c>
      <c r="BK3056" s="137">
        <f>ROUND(I3056*H3056,2)</f>
        <v>0</v>
      </c>
      <c r="BL3056" s="17" t="s">
        <v>187</v>
      </c>
      <c r="BM3056" s="136" t="s">
        <v>4336</v>
      </c>
    </row>
    <row r="3057" spans="2:65" s="1" customFormat="1" ht="16.5" customHeight="1" x14ac:dyDescent="0.2">
      <c r="B3057" s="32"/>
      <c r="C3057" s="125" t="s">
        <v>3138</v>
      </c>
      <c r="D3057" s="125" t="s">
        <v>182</v>
      </c>
      <c r="E3057" s="126" t="s">
        <v>4187</v>
      </c>
      <c r="F3057" s="127" t="s">
        <v>4188</v>
      </c>
      <c r="G3057" s="128" t="s">
        <v>636</v>
      </c>
      <c r="H3057" s="129">
        <v>5.3550000000000004</v>
      </c>
      <c r="I3057" s="130"/>
      <c r="J3057" s="131">
        <f>ROUND(I3057*H3057,2)</f>
        <v>0</v>
      </c>
      <c r="K3057" s="127" t="s">
        <v>186</v>
      </c>
      <c r="L3057" s="32"/>
      <c r="M3057" s="132" t="s">
        <v>19</v>
      </c>
      <c r="N3057" s="133" t="s">
        <v>40</v>
      </c>
      <c r="P3057" s="134">
        <f>O3057*H3057</f>
        <v>0</v>
      </c>
      <c r="Q3057" s="134">
        <v>0</v>
      </c>
      <c r="R3057" s="134">
        <f>Q3057*H3057</f>
        <v>0</v>
      </c>
      <c r="S3057" s="134">
        <v>0</v>
      </c>
      <c r="T3057" s="135">
        <f>S3057*H3057</f>
        <v>0</v>
      </c>
      <c r="AR3057" s="136" t="s">
        <v>187</v>
      </c>
      <c r="AT3057" s="136" t="s">
        <v>182</v>
      </c>
      <c r="AU3057" s="136" t="s">
        <v>190</v>
      </c>
      <c r="AY3057" s="17" t="s">
        <v>181</v>
      </c>
      <c r="BE3057" s="137">
        <f>IF(N3057="základní",J3057,0)</f>
        <v>0</v>
      </c>
      <c r="BF3057" s="137">
        <f>IF(N3057="snížená",J3057,0)</f>
        <v>0</v>
      </c>
      <c r="BG3057" s="137">
        <f>IF(N3057="zákl. přenesená",J3057,0)</f>
        <v>0</v>
      </c>
      <c r="BH3057" s="137">
        <f>IF(N3057="sníž. přenesená",J3057,0)</f>
        <v>0</v>
      </c>
      <c r="BI3057" s="137">
        <f>IF(N3057="nulová",J3057,0)</f>
        <v>0</v>
      </c>
      <c r="BJ3057" s="17" t="s">
        <v>77</v>
      </c>
      <c r="BK3057" s="137">
        <f>ROUND(I3057*H3057,2)</f>
        <v>0</v>
      </c>
      <c r="BL3057" s="17" t="s">
        <v>187</v>
      </c>
      <c r="BM3057" s="136" t="s">
        <v>4337</v>
      </c>
    </row>
    <row r="3058" spans="2:65" s="12" customFormat="1" ht="11.25" x14ac:dyDescent="0.2">
      <c r="B3058" s="153"/>
      <c r="D3058" s="138" t="s">
        <v>330</v>
      </c>
      <c r="E3058" s="154" t="s">
        <v>19</v>
      </c>
      <c r="F3058" s="155" t="s">
        <v>4190</v>
      </c>
      <c r="H3058" s="154" t="s">
        <v>19</v>
      </c>
      <c r="I3058" s="156"/>
      <c r="L3058" s="153"/>
      <c r="M3058" s="157"/>
      <c r="T3058" s="158"/>
      <c r="AT3058" s="154" t="s">
        <v>330</v>
      </c>
      <c r="AU3058" s="154" t="s">
        <v>190</v>
      </c>
      <c r="AV3058" s="12" t="s">
        <v>77</v>
      </c>
      <c r="AW3058" s="12" t="s">
        <v>31</v>
      </c>
      <c r="AX3058" s="12" t="s">
        <v>69</v>
      </c>
      <c r="AY3058" s="154" t="s">
        <v>181</v>
      </c>
    </row>
    <row r="3059" spans="2:65" s="13" customFormat="1" ht="11.25" x14ac:dyDescent="0.2">
      <c r="B3059" s="159"/>
      <c r="D3059" s="138" t="s">
        <v>330</v>
      </c>
      <c r="E3059" s="160" t="s">
        <v>19</v>
      </c>
      <c r="F3059" s="161" t="s">
        <v>4338</v>
      </c>
      <c r="H3059" s="162">
        <v>5.3550000000000004</v>
      </c>
      <c r="I3059" s="163"/>
      <c r="L3059" s="159"/>
      <c r="M3059" s="164"/>
      <c r="T3059" s="165"/>
      <c r="AT3059" s="160" t="s">
        <v>330</v>
      </c>
      <c r="AU3059" s="160" t="s">
        <v>190</v>
      </c>
      <c r="AV3059" s="13" t="s">
        <v>79</v>
      </c>
      <c r="AW3059" s="13" t="s">
        <v>31</v>
      </c>
      <c r="AX3059" s="13" t="s">
        <v>69</v>
      </c>
      <c r="AY3059" s="160" t="s">
        <v>181</v>
      </c>
    </row>
    <row r="3060" spans="2:65" s="14" customFormat="1" ht="11.25" x14ac:dyDescent="0.2">
      <c r="B3060" s="166"/>
      <c r="D3060" s="138" t="s">
        <v>330</v>
      </c>
      <c r="E3060" s="167" t="s">
        <v>19</v>
      </c>
      <c r="F3060" s="168" t="s">
        <v>333</v>
      </c>
      <c r="H3060" s="169">
        <v>5.3550000000000004</v>
      </c>
      <c r="I3060" s="170"/>
      <c r="L3060" s="166"/>
      <c r="M3060" s="171"/>
      <c r="T3060" s="172"/>
      <c r="AT3060" s="167" t="s">
        <v>330</v>
      </c>
      <c r="AU3060" s="167" t="s">
        <v>190</v>
      </c>
      <c r="AV3060" s="14" t="s">
        <v>187</v>
      </c>
      <c r="AW3060" s="14" t="s">
        <v>31</v>
      </c>
      <c r="AX3060" s="14" t="s">
        <v>77</v>
      </c>
      <c r="AY3060" s="167" t="s">
        <v>181</v>
      </c>
    </row>
    <row r="3061" spans="2:65" s="10" customFormat="1" ht="20.85" customHeight="1" x14ac:dyDescent="0.2">
      <c r="B3061" s="115"/>
      <c r="D3061" s="116" t="s">
        <v>68</v>
      </c>
      <c r="E3061" s="149" t="s">
        <v>4339</v>
      </c>
      <c r="F3061" s="149" t="s">
        <v>4340</v>
      </c>
      <c r="I3061" s="118"/>
      <c r="J3061" s="150">
        <f>BK3061</f>
        <v>0</v>
      </c>
      <c r="L3061" s="115"/>
      <c r="M3061" s="120"/>
      <c r="P3061" s="121">
        <f>SUM(P3062:P3090)</f>
        <v>0</v>
      </c>
      <c r="R3061" s="121">
        <f>SUM(R3062:R3090)</f>
        <v>0</v>
      </c>
      <c r="T3061" s="122">
        <f>SUM(T3062:T3090)</f>
        <v>0</v>
      </c>
      <c r="AR3061" s="116" t="s">
        <v>77</v>
      </c>
      <c r="AT3061" s="123" t="s">
        <v>68</v>
      </c>
      <c r="AU3061" s="123" t="s">
        <v>79</v>
      </c>
      <c r="AY3061" s="116" t="s">
        <v>181</v>
      </c>
      <c r="BK3061" s="124">
        <f>SUM(BK3062:BK3090)</f>
        <v>0</v>
      </c>
    </row>
    <row r="3062" spans="2:65" s="1" customFormat="1" ht="16.5" customHeight="1" x14ac:dyDescent="0.2">
      <c r="B3062" s="32"/>
      <c r="C3062" s="125" t="s">
        <v>4341</v>
      </c>
      <c r="D3062" s="125" t="s">
        <v>182</v>
      </c>
      <c r="E3062" s="126" t="s">
        <v>4342</v>
      </c>
      <c r="F3062" s="127" t="s">
        <v>4272</v>
      </c>
      <c r="G3062" s="128" t="s">
        <v>519</v>
      </c>
      <c r="H3062" s="129">
        <v>1</v>
      </c>
      <c r="I3062" s="130"/>
      <c r="J3062" s="131">
        <f>ROUND(I3062*H3062,2)</f>
        <v>0</v>
      </c>
      <c r="K3062" s="127" t="s">
        <v>186</v>
      </c>
      <c r="L3062" s="32"/>
      <c r="M3062" s="132" t="s">
        <v>19</v>
      </c>
      <c r="N3062" s="133" t="s">
        <v>40</v>
      </c>
      <c r="P3062" s="134">
        <f>O3062*H3062</f>
        <v>0</v>
      </c>
      <c r="Q3062" s="134">
        <v>0</v>
      </c>
      <c r="R3062" s="134">
        <f>Q3062*H3062</f>
        <v>0</v>
      </c>
      <c r="S3062" s="134">
        <v>0</v>
      </c>
      <c r="T3062" s="135">
        <f>S3062*H3062</f>
        <v>0</v>
      </c>
      <c r="AR3062" s="136" t="s">
        <v>187</v>
      </c>
      <c r="AT3062" s="136" t="s">
        <v>182</v>
      </c>
      <c r="AU3062" s="136" t="s">
        <v>190</v>
      </c>
      <c r="AY3062" s="17" t="s">
        <v>181</v>
      </c>
      <c r="BE3062" s="137">
        <f>IF(N3062="základní",J3062,0)</f>
        <v>0</v>
      </c>
      <c r="BF3062" s="137">
        <f>IF(N3062="snížená",J3062,0)</f>
        <v>0</v>
      </c>
      <c r="BG3062" s="137">
        <f>IF(N3062="zákl. přenesená",J3062,0)</f>
        <v>0</v>
      </c>
      <c r="BH3062" s="137">
        <f>IF(N3062="sníž. přenesená",J3062,0)</f>
        <v>0</v>
      </c>
      <c r="BI3062" s="137">
        <f>IF(N3062="nulová",J3062,0)</f>
        <v>0</v>
      </c>
      <c r="BJ3062" s="17" t="s">
        <v>77</v>
      </c>
      <c r="BK3062" s="137">
        <f>ROUND(I3062*H3062,2)</f>
        <v>0</v>
      </c>
      <c r="BL3062" s="17" t="s">
        <v>187</v>
      </c>
      <c r="BM3062" s="136" t="s">
        <v>4343</v>
      </c>
    </row>
    <row r="3063" spans="2:65" s="1" customFormat="1" ht="39" x14ac:dyDescent="0.2">
      <c r="B3063" s="32"/>
      <c r="D3063" s="138" t="s">
        <v>214</v>
      </c>
      <c r="F3063" s="139" t="s">
        <v>4274</v>
      </c>
      <c r="I3063" s="140"/>
      <c r="L3063" s="32"/>
      <c r="M3063" s="141"/>
      <c r="T3063" s="53"/>
      <c r="AT3063" s="17" t="s">
        <v>214</v>
      </c>
      <c r="AU3063" s="17" t="s">
        <v>190</v>
      </c>
    </row>
    <row r="3064" spans="2:65" s="13" customFormat="1" ht="11.25" x14ac:dyDescent="0.2">
      <c r="B3064" s="159"/>
      <c r="D3064" s="138" t="s">
        <v>330</v>
      </c>
      <c r="E3064" s="160" t="s">
        <v>19</v>
      </c>
      <c r="F3064" s="161" t="s">
        <v>4344</v>
      </c>
      <c r="H3064" s="162">
        <v>1</v>
      </c>
      <c r="I3064" s="163"/>
      <c r="L3064" s="159"/>
      <c r="M3064" s="164"/>
      <c r="T3064" s="165"/>
      <c r="AT3064" s="160" t="s">
        <v>330</v>
      </c>
      <c r="AU3064" s="160" t="s">
        <v>190</v>
      </c>
      <c r="AV3064" s="13" t="s">
        <v>79</v>
      </c>
      <c r="AW3064" s="13" t="s">
        <v>31</v>
      </c>
      <c r="AX3064" s="13" t="s">
        <v>69</v>
      </c>
      <c r="AY3064" s="160" t="s">
        <v>181</v>
      </c>
    </row>
    <row r="3065" spans="2:65" s="14" customFormat="1" ht="11.25" x14ac:dyDescent="0.2">
      <c r="B3065" s="166"/>
      <c r="D3065" s="138" t="s">
        <v>330</v>
      </c>
      <c r="E3065" s="167" t="s">
        <v>19</v>
      </c>
      <c r="F3065" s="168" t="s">
        <v>333</v>
      </c>
      <c r="H3065" s="169">
        <v>1</v>
      </c>
      <c r="I3065" s="170"/>
      <c r="L3065" s="166"/>
      <c r="M3065" s="171"/>
      <c r="T3065" s="172"/>
      <c r="AT3065" s="167" t="s">
        <v>330</v>
      </c>
      <c r="AU3065" s="167" t="s">
        <v>190</v>
      </c>
      <c r="AV3065" s="14" t="s">
        <v>187</v>
      </c>
      <c r="AW3065" s="14" t="s">
        <v>31</v>
      </c>
      <c r="AX3065" s="14" t="s">
        <v>77</v>
      </c>
      <c r="AY3065" s="167" t="s">
        <v>181</v>
      </c>
    </row>
    <row r="3066" spans="2:65" s="1" customFormat="1" ht="24.2" customHeight="1" x14ac:dyDescent="0.2">
      <c r="B3066" s="32"/>
      <c r="C3066" s="125" t="s">
        <v>3140</v>
      </c>
      <c r="D3066" s="125" t="s">
        <v>182</v>
      </c>
      <c r="E3066" s="126" t="s">
        <v>4345</v>
      </c>
      <c r="F3066" s="127" t="s">
        <v>4346</v>
      </c>
      <c r="G3066" s="128" t="s">
        <v>519</v>
      </c>
      <c r="H3066" s="129">
        <v>1</v>
      </c>
      <c r="I3066" s="130"/>
      <c r="J3066" s="131">
        <f>ROUND(I3066*H3066,2)</f>
        <v>0</v>
      </c>
      <c r="K3066" s="127" t="s">
        <v>186</v>
      </c>
      <c r="L3066" s="32"/>
      <c r="M3066" s="132" t="s">
        <v>19</v>
      </c>
      <c r="N3066" s="133" t="s">
        <v>40</v>
      </c>
      <c r="P3066" s="134">
        <f>O3066*H3066</f>
        <v>0</v>
      </c>
      <c r="Q3066" s="134">
        <v>0</v>
      </c>
      <c r="R3066" s="134">
        <f>Q3066*H3066</f>
        <v>0</v>
      </c>
      <c r="S3066" s="134">
        <v>0</v>
      </c>
      <c r="T3066" s="135">
        <f>S3066*H3066</f>
        <v>0</v>
      </c>
      <c r="AR3066" s="136" t="s">
        <v>187</v>
      </c>
      <c r="AT3066" s="136" t="s">
        <v>182</v>
      </c>
      <c r="AU3066" s="136" t="s">
        <v>190</v>
      </c>
      <c r="AY3066" s="17" t="s">
        <v>181</v>
      </c>
      <c r="BE3066" s="137">
        <f>IF(N3066="základní",J3066,0)</f>
        <v>0</v>
      </c>
      <c r="BF3066" s="137">
        <f>IF(N3066="snížená",J3066,0)</f>
        <v>0</v>
      </c>
      <c r="BG3066" s="137">
        <f>IF(N3066="zákl. přenesená",J3066,0)</f>
        <v>0</v>
      </c>
      <c r="BH3066" s="137">
        <f>IF(N3066="sníž. přenesená",J3066,0)</f>
        <v>0</v>
      </c>
      <c r="BI3066" s="137">
        <f>IF(N3066="nulová",J3066,0)</f>
        <v>0</v>
      </c>
      <c r="BJ3066" s="17" t="s">
        <v>77</v>
      </c>
      <c r="BK3066" s="137">
        <f>ROUND(I3066*H3066,2)</f>
        <v>0</v>
      </c>
      <c r="BL3066" s="17" t="s">
        <v>187</v>
      </c>
      <c r="BM3066" s="136" t="s">
        <v>4347</v>
      </c>
    </row>
    <row r="3067" spans="2:65" s="12" customFormat="1" ht="11.25" x14ac:dyDescent="0.2">
      <c r="B3067" s="153"/>
      <c r="D3067" s="138" t="s">
        <v>330</v>
      </c>
      <c r="E3067" s="154" t="s">
        <v>19</v>
      </c>
      <c r="F3067" s="155" t="s">
        <v>4279</v>
      </c>
      <c r="H3067" s="154" t="s">
        <v>19</v>
      </c>
      <c r="I3067" s="156"/>
      <c r="L3067" s="153"/>
      <c r="M3067" s="157"/>
      <c r="T3067" s="158"/>
      <c r="AT3067" s="154" t="s">
        <v>330</v>
      </c>
      <c r="AU3067" s="154" t="s">
        <v>190</v>
      </c>
      <c r="AV3067" s="12" t="s">
        <v>77</v>
      </c>
      <c r="AW3067" s="12" t="s">
        <v>31</v>
      </c>
      <c r="AX3067" s="12" t="s">
        <v>69</v>
      </c>
      <c r="AY3067" s="154" t="s">
        <v>181</v>
      </c>
    </row>
    <row r="3068" spans="2:65" s="13" customFormat="1" ht="11.25" x14ac:dyDescent="0.2">
      <c r="B3068" s="159"/>
      <c r="D3068" s="138" t="s">
        <v>330</v>
      </c>
      <c r="E3068" s="160" t="s">
        <v>19</v>
      </c>
      <c r="F3068" s="161" t="s">
        <v>4163</v>
      </c>
      <c r="H3068" s="162">
        <v>1</v>
      </c>
      <c r="I3068" s="163"/>
      <c r="L3068" s="159"/>
      <c r="M3068" s="164"/>
      <c r="T3068" s="165"/>
      <c r="AT3068" s="160" t="s">
        <v>330</v>
      </c>
      <c r="AU3068" s="160" t="s">
        <v>190</v>
      </c>
      <c r="AV3068" s="13" t="s">
        <v>79</v>
      </c>
      <c r="AW3068" s="13" t="s">
        <v>31</v>
      </c>
      <c r="AX3068" s="13" t="s">
        <v>69</v>
      </c>
      <c r="AY3068" s="160" t="s">
        <v>181</v>
      </c>
    </row>
    <row r="3069" spans="2:65" s="14" customFormat="1" ht="11.25" x14ac:dyDescent="0.2">
      <c r="B3069" s="166"/>
      <c r="D3069" s="138" t="s">
        <v>330</v>
      </c>
      <c r="E3069" s="167" t="s">
        <v>19</v>
      </c>
      <c r="F3069" s="168" t="s">
        <v>333</v>
      </c>
      <c r="H3069" s="169">
        <v>1</v>
      </c>
      <c r="I3069" s="170"/>
      <c r="L3069" s="166"/>
      <c r="M3069" s="171"/>
      <c r="T3069" s="172"/>
      <c r="AT3069" s="167" t="s">
        <v>330</v>
      </c>
      <c r="AU3069" s="167" t="s">
        <v>190</v>
      </c>
      <c r="AV3069" s="14" t="s">
        <v>187</v>
      </c>
      <c r="AW3069" s="14" t="s">
        <v>31</v>
      </c>
      <c r="AX3069" s="14" t="s">
        <v>77</v>
      </c>
      <c r="AY3069" s="167" t="s">
        <v>181</v>
      </c>
    </row>
    <row r="3070" spans="2:65" s="1" customFormat="1" ht="16.5" customHeight="1" x14ac:dyDescent="0.2">
      <c r="B3070" s="32"/>
      <c r="C3070" s="125" t="s">
        <v>4348</v>
      </c>
      <c r="D3070" s="125" t="s">
        <v>182</v>
      </c>
      <c r="E3070" s="126" t="s">
        <v>4165</v>
      </c>
      <c r="F3070" s="127" t="s">
        <v>4166</v>
      </c>
      <c r="G3070" s="128" t="s">
        <v>519</v>
      </c>
      <c r="H3070" s="129">
        <v>1</v>
      </c>
      <c r="I3070" s="130"/>
      <c r="J3070" s="131">
        <f>ROUND(I3070*H3070,2)</f>
        <v>0</v>
      </c>
      <c r="K3070" s="127" t="s">
        <v>186</v>
      </c>
      <c r="L3070" s="32"/>
      <c r="M3070" s="132" t="s">
        <v>19</v>
      </c>
      <c r="N3070" s="133" t="s">
        <v>40</v>
      </c>
      <c r="P3070" s="134">
        <f>O3070*H3070</f>
        <v>0</v>
      </c>
      <c r="Q3070" s="134">
        <v>0</v>
      </c>
      <c r="R3070" s="134">
        <f>Q3070*H3070</f>
        <v>0</v>
      </c>
      <c r="S3070" s="134">
        <v>0</v>
      </c>
      <c r="T3070" s="135">
        <f>S3070*H3070</f>
        <v>0</v>
      </c>
      <c r="AR3070" s="136" t="s">
        <v>187</v>
      </c>
      <c r="AT3070" s="136" t="s">
        <v>182</v>
      </c>
      <c r="AU3070" s="136" t="s">
        <v>190</v>
      </c>
      <c r="AY3070" s="17" t="s">
        <v>181</v>
      </c>
      <c r="BE3070" s="137">
        <f>IF(N3070="základní",J3070,0)</f>
        <v>0</v>
      </c>
      <c r="BF3070" s="137">
        <f>IF(N3070="snížená",J3070,0)</f>
        <v>0</v>
      </c>
      <c r="BG3070" s="137">
        <f>IF(N3070="zákl. přenesená",J3070,0)</f>
        <v>0</v>
      </c>
      <c r="BH3070" s="137">
        <f>IF(N3070="sníž. přenesená",J3070,0)</f>
        <v>0</v>
      </c>
      <c r="BI3070" s="137">
        <f>IF(N3070="nulová",J3070,0)</f>
        <v>0</v>
      </c>
      <c r="BJ3070" s="17" t="s">
        <v>77</v>
      </c>
      <c r="BK3070" s="137">
        <f>ROUND(I3070*H3070,2)</f>
        <v>0</v>
      </c>
      <c r="BL3070" s="17" t="s">
        <v>187</v>
      </c>
      <c r="BM3070" s="136" t="s">
        <v>4349</v>
      </c>
    </row>
    <row r="3071" spans="2:65" s="12" customFormat="1" ht="11.25" x14ac:dyDescent="0.2">
      <c r="B3071" s="153"/>
      <c r="D3071" s="138" t="s">
        <v>330</v>
      </c>
      <c r="E3071" s="154" t="s">
        <v>19</v>
      </c>
      <c r="F3071" s="155" t="s">
        <v>4168</v>
      </c>
      <c r="H3071" s="154" t="s">
        <v>19</v>
      </c>
      <c r="I3071" s="156"/>
      <c r="L3071" s="153"/>
      <c r="M3071" s="157"/>
      <c r="T3071" s="158"/>
      <c r="AT3071" s="154" t="s">
        <v>330</v>
      </c>
      <c r="AU3071" s="154" t="s">
        <v>190</v>
      </c>
      <c r="AV3071" s="12" t="s">
        <v>77</v>
      </c>
      <c r="AW3071" s="12" t="s">
        <v>31</v>
      </c>
      <c r="AX3071" s="12" t="s">
        <v>69</v>
      </c>
      <c r="AY3071" s="154" t="s">
        <v>181</v>
      </c>
    </row>
    <row r="3072" spans="2:65" s="13" customFormat="1" ht="11.25" x14ac:dyDescent="0.2">
      <c r="B3072" s="159"/>
      <c r="D3072" s="138" t="s">
        <v>330</v>
      </c>
      <c r="E3072" s="160" t="s">
        <v>19</v>
      </c>
      <c r="F3072" s="161" t="s">
        <v>4169</v>
      </c>
      <c r="H3072" s="162">
        <v>1</v>
      </c>
      <c r="I3072" s="163"/>
      <c r="L3072" s="159"/>
      <c r="M3072" s="164"/>
      <c r="T3072" s="165"/>
      <c r="AT3072" s="160" t="s">
        <v>330</v>
      </c>
      <c r="AU3072" s="160" t="s">
        <v>190</v>
      </c>
      <c r="AV3072" s="13" t="s">
        <v>79</v>
      </c>
      <c r="AW3072" s="13" t="s">
        <v>31</v>
      </c>
      <c r="AX3072" s="13" t="s">
        <v>69</v>
      </c>
      <c r="AY3072" s="160" t="s">
        <v>181</v>
      </c>
    </row>
    <row r="3073" spans="2:65" s="14" customFormat="1" ht="11.25" x14ac:dyDescent="0.2">
      <c r="B3073" s="166"/>
      <c r="D3073" s="138" t="s">
        <v>330</v>
      </c>
      <c r="E3073" s="167" t="s">
        <v>19</v>
      </c>
      <c r="F3073" s="168" t="s">
        <v>333</v>
      </c>
      <c r="H3073" s="169">
        <v>1</v>
      </c>
      <c r="I3073" s="170"/>
      <c r="L3073" s="166"/>
      <c r="M3073" s="171"/>
      <c r="T3073" s="172"/>
      <c r="AT3073" s="167" t="s">
        <v>330</v>
      </c>
      <c r="AU3073" s="167" t="s">
        <v>190</v>
      </c>
      <c r="AV3073" s="14" t="s">
        <v>187</v>
      </c>
      <c r="AW3073" s="14" t="s">
        <v>31</v>
      </c>
      <c r="AX3073" s="14" t="s">
        <v>77</v>
      </c>
      <c r="AY3073" s="167" t="s">
        <v>181</v>
      </c>
    </row>
    <row r="3074" spans="2:65" s="1" customFormat="1" ht="24.2" customHeight="1" x14ac:dyDescent="0.2">
      <c r="B3074" s="32"/>
      <c r="C3074" s="125" t="s">
        <v>3142</v>
      </c>
      <c r="D3074" s="125" t="s">
        <v>182</v>
      </c>
      <c r="E3074" s="126" t="s">
        <v>4350</v>
      </c>
      <c r="F3074" s="127" t="s">
        <v>4351</v>
      </c>
      <c r="G3074" s="128" t="s">
        <v>519</v>
      </c>
      <c r="H3074" s="129">
        <v>1</v>
      </c>
      <c r="I3074" s="130"/>
      <c r="J3074" s="131">
        <f>ROUND(I3074*H3074,2)</f>
        <v>0</v>
      </c>
      <c r="K3074" s="127" t="s">
        <v>186</v>
      </c>
      <c r="L3074" s="32"/>
      <c r="M3074" s="132" t="s">
        <v>19</v>
      </c>
      <c r="N3074" s="133" t="s">
        <v>40</v>
      </c>
      <c r="P3074" s="134">
        <f>O3074*H3074</f>
        <v>0</v>
      </c>
      <c r="Q3074" s="134">
        <v>0</v>
      </c>
      <c r="R3074" s="134">
        <f>Q3074*H3074</f>
        <v>0</v>
      </c>
      <c r="S3074" s="134">
        <v>0</v>
      </c>
      <c r="T3074" s="135">
        <f>S3074*H3074</f>
        <v>0</v>
      </c>
      <c r="AR3074" s="136" t="s">
        <v>187</v>
      </c>
      <c r="AT3074" s="136" t="s">
        <v>182</v>
      </c>
      <c r="AU3074" s="136" t="s">
        <v>190</v>
      </c>
      <c r="AY3074" s="17" t="s">
        <v>181</v>
      </c>
      <c r="BE3074" s="137">
        <f>IF(N3074="základní",J3074,0)</f>
        <v>0</v>
      </c>
      <c r="BF3074" s="137">
        <f>IF(N3074="snížená",J3074,0)</f>
        <v>0</v>
      </c>
      <c r="BG3074" s="137">
        <f>IF(N3074="zákl. přenesená",J3074,0)</f>
        <v>0</v>
      </c>
      <c r="BH3074" s="137">
        <f>IF(N3074="sníž. přenesená",J3074,0)</f>
        <v>0</v>
      </c>
      <c r="BI3074" s="137">
        <f>IF(N3074="nulová",J3074,0)</f>
        <v>0</v>
      </c>
      <c r="BJ3074" s="17" t="s">
        <v>77</v>
      </c>
      <c r="BK3074" s="137">
        <f>ROUND(I3074*H3074,2)</f>
        <v>0</v>
      </c>
      <c r="BL3074" s="17" t="s">
        <v>187</v>
      </c>
      <c r="BM3074" s="136" t="s">
        <v>4352</v>
      </c>
    </row>
    <row r="3075" spans="2:65" s="12" customFormat="1" ht="11.25" x14ac:dyDescent="0.2">
      <c r="B3075" s="153"/>
      <c r="D3075" s="138" t="s">
        <v>330</v>
      </c>
      <c r="E3075" s="154" t="s">
        <v>19</v>
      </c>
      <c r="F3075" s="155" t="s">
        <v>4353</v>
      </c>
      <c r="H3075" s="154" t="s">
        <v>19</v>
      </c>
      <c r="I3075" s="156"/>
      <c r="L3075" s="153"/>
      <c r="M3075" s="157"/>
      <c r="T3075" s="158"/>
      <c r="AT3075" s="154" t="s">
        <v>330</v>
      </c>
      <c r="AU3075" s="154" t="s">
        <v>190</v>
      </c>
      <c r="AV3075" s="12" t="s">
        <v>77</v>
      </c>
      <c r="AW3075" s="12" t="s">
        <v>31</v>
      </c>
      <c r="AX3075" s="12" t="s">
        <v>69</v>
      </c>
      <c r="AY3075" s="154" t="s">
        <v>181</v>
      </c>
    </row>
    <row r="3076" spans="2:65" s="13" customFormat="1" ht="11.25" x14ac:dyDescent="0.2">
      <c r="B3076" s="159"/>
      <c r="D3076" s="138" t="s">
        <v>330</v>
      </c>
      <c r="E3076" s="160" t="s">
        <v>19</v>
      </c>
      <c r="F3076" s="161" t="s">
        <v>4354</v>
      </c>
      <c r="H3076" s="162">
        <v>1</v>
      </c>
      <c r="I3076" s="163"/>
      <c r="L3076" s="159"/>
      <c r="M3076" s="164"/>
      <c r="T3076" s="165"/>
      <c r="AT3076" s="160" t="s">
        <v>330</v>
      </c>
      <c r="AU3076" s="160" t="s">
        <v>190</v>
      </c>
      <c r="AV3076" s="13" t="s">
        <v>79</v>
      </c>
      <c r="AW3076" s="13" t="s">
        <v>31</v>
      </c>
      <c r="AX3076" s="13" t="s">
        <v>69</v>
      </c>
      <c r="AY3076" s="160" t="s">
        <v>181</v>
      </c>
    </row>
    <row r="3077" spans="2:65" s="14" customFormat="1" ht="11.25" x14ac:dyDescent="0.2">
      <c r="B3077" s="166"/>
      <c r="D3077" s="138" t="s">
        <v>330</v>
      </c>
      <c r="E3077" s="167" t="s">
        <v>19</v>
      </c>
      <c r="F3077" s="168" t="s">
        <v>333</v>
      </c>
      <c r="H3077" s="169">
        <v>1</v>
      </c>
      <c r="I3077" s="170"/>
      <c r="L3077" s="166"/>
      <c r="M3077" s="171"/>
      <c r="T3077" s="172"/>
      <c r="AT3077" s="167" t="s">
        <v>330</v>
      </c>
      <c r="AU3077" s="167" t="s">
        <v>190</v>
      </c>
      <c r="AV3077" s="14" t="s">
        <v>187</v>
      </c>
      <c r="AW3077" s="14" t="s">
        <v>31</v>
      </c>
      <c r="AX3077" s="14" t="s">
        <v>77</v>
      </c>
      <c r="AY3077" s="167" t="s">
        <v>181</v>
      </c>
    </row>
    <row r="3078" spans="2:65" s="1" customFormat="1" ht="16.5" customHeight="1" x14ac:dyDescent="0.2">
      <c r="B3078" s="32"/>
      <c r="C3078" s="125" t="s">
        <v>4355</v>
      </c>
      <c r="D3078" s="125" t="s">
        <v>182</v>
      </c>
      <c r="E3078" s="126" t="s">
        <v>4176</v>
      </c>
      <c r="F3078" s="127" t="s">
        <v>4177</v>
      </c>
      <c r="G3078" s="128" t="s">
        <v>519</v>
      </c>
      <c r="H3078" s="129">
        <v>1</v>
      </c>
      <c r="I3078" s="130"/>
      <c r="J3078" s="131">
        <f>ROUND(I3078*H3078,2)</f>
        <v>0</v>
      </c>
      <c r="K3078" s="127" t="s">
        <v>186</v>
      </c>
      <c r="L3078" s="32"/>
      <c r="M3078" s="132" t="s">
        <v>19</v>
      </c>
      <c r="N3078" s="133" t="s">
        <v>40</v>
      </c>
      <c r="P3078" s="134">
        <f>O3078*H3078</f>
        <v>0</v>
      </c>
      <c r="Q3078" s="134">
        <v>0</v>
      </c>
      <c r="R3078" s="134">
        <f>Q3078*H3078</f>
        <v>0</v>
      </c>
      <c r="S3078" s="134">
        <v>0</v>
      </c>
      <c r="T3078" s="135">
        <f>S3078*H3078</f>
        <v>0</v>
      </c>
      <c r="AR3078" s="136" t="s">
        <v>187</v>
      </c>
      <c r="AT3078" s="136" t="s">
        <v>182</v>
      </c>
      <c r="AU3078" s="136" t="s">
        <v>190</v>
      </c>
      <c r="AY3078" s="17" t="s">
        <v>181</v>
      </c>
      <c r="BE3078" s="137">
        <f>IF(N3078="základní",J3078,0)</f>
        <v>0</v>
      </c>
      <c r="BF3078" s="137">
        <f>IF(N3078="snížená",J3078,0)</f>
        <v>0</v>
      </c>
      <c r="BG3078" s="137">
        <f>IF(N3078="zákl. přenesená",J3078,0)</f>
        <v>0</v>
      </c>
      <c r="BH3078" s="137">
        <f>IF(N3078="sníž. přenesená",J3078,0)</f>
        <v>0</v>
      </c>
      <c r="BI3078" s="137">
        <f>IF(N3078="nulová",J3078,0)</f>
        <v>0</v>
      </c>
      <c r="BJ3078" s="17" t="s">
        <v>77</v>
      </c>
      <c r="BK3078" s="137">
        <f>ROUND(I3078*H3078,2)</f>
        <v>0</v>
      </c>
      <c r="BL3078" s="17" t="s">
        <v>187</v>
      </c>
      <c r="BM3078" s="136" t="s">
        <v>4356</v>
      </c>
    </row>
    <row r="3079" spans="2:65" s="12" customFormat="1" ht="11.25" x14ac:dyDescent="0.2">
      <c r="B3079" s="153"/>
      <c r="D3079" s="138" t="s">
        <v>330</v>
      </c>
      <c r="E3079" s="154" t="s">
        <v>19</v>
      </c>
      <c r="F3079" s="155" t="s">
        <v>4357</v>
      </c>
      <c r="H3079" s="154" t="s">
        <v>19</v>
      </c>
      <c r="I3079" s="156"/>
      <c r="L3079" s="153"/>
      <c r="M3079" s="157"/>
      <c r="T3079" s="158"/>
      <c r="AT3079" s="154" t="s">
        <v>330</v>
      </c>
      <c r="AU3079" s="154" t="s">
        <v>190</v>
      </c>
      <c r="AV3079" s="12" t="s">
        <v>77</v>
      </c>
      <c r="AW3079" s="12" t="s">
        <v>31</v>
      </c>
      <c r="AX3079" s="12" t="s">
        <v>69</v>
      </c>
      <c r="AY3079" s="154" t="s">
        <v>181</v>
      </c>
    </row>
    <row r="3080" spans="2:65" s="13" customFormat="1" ht="11.25" x14ac:dyDescent="0.2">
      <c r="B3080" s="159"/>
      <c r="D3080" s="138" t="s">
        <v>330</v>
      </c>
      <c r="E3080" s="160" t="s">
        <v>19</v>
      </c>
      <c r="F3080" s="161" t="s">
        <v>4169</v>
      </c>
      <c r="H3080" s="162">
        <v>1</v>
      </c>
      <c r="I3080" s="163"/>
      <c r="L3080" s="159"/>
      <c r="M3080" s="164"/>
      <c r="T3080" s="165"/>
      <c r="AT3080" s="160" t="s">
        <v>330</v>
      </c>
      <c r="AU3080" s="160" t="s">
        <v>190</v>
      </c>
      <c r="AV3080" s="13" t="s">
        <v>79</v>
      </c>
      <c r="AW3080" s="13" t="s">
        <v>31</v>
      </c>
      <c r="AX3080" s="13" t="s">
        <v>69</v>
      </c>
      <c r="AY3080" s="160" t="s">
        <v>181</v>
      </c>
    </row>
    <row r="3081" spans="2:65" s="14" customFormat="1" ht="11.25" x14ac:dyDescent="0.2">
      <c r="B3081" s="166"/>
      <c r="D3081" s="138" t="s">
        <v>330</v>
      </c>
      <c r="E3081" s="167" t="s">
        <v>19</v>
      </c>
      <c r="F3081" s="168" t="s">
        <v>333</v>
      </c>
      <c r="H3081" s="169">
        <v>1</v>
      </c>
      <c r="I3081" s="170"/>
      <c r="L3081" s="166"/>
      <c r="M3081" s="171"/>
      <c r="T3081" s="172"/>
      <c r="AT3081" s="167" t="s">
        <v>330</v>
      </c>
      <c r="AU3081" s="167" t="s">
        <v>190</v>
      </c>
      <c r="AV3081" s="14" t="s">
        <v>187</v>
      </c>
      <c r="AW3081" s="14" t="s">
        <v>31</v>
      </c>
      <c r="AX3081" s="14" t="s">
        <v>77</v>
      </c>
      <c r="AY3081" s="167" t="s">
        <v>181</v>
      </c>
    </row>
    <row r="3082" spans="2:65" s="1" customFormat="1" ht="24.2" customHeight="1" x14ac:dyDescent="0.2">
      <c r="B3082" s="32"/>
      <c r="C3082" s="125" t="s">
        <v>3146</v>
      </c>
      <c r="D3082" s="125" t="s">
        <v>182</v>
      </c>
      <c r="E3082" s="126" t="s">
        <v>4180</v>
      </c>
      <c r="F3082" s="127" t="s">
        <v>4181</v>
      </c>
      <c r="G3082" s="128" t="s">
        <v>519</v>
      </c>
      <c r="H3082" s="129">
        <v>0</v>
      </c>
      <c r="I3082" s="130"/>
      <c r="J3082" s="131">
        <f t="shared" ref="J3082:J3087" si="10">ROUND(I3082*H3082,2)</f>
        <v>0</v>
      </c>
      <c r="K3082" s="127" t="s">
        <v>186</v>
      </c>
      <c r="L3082" s="32"/>
      <c r="M3082" s="132" t="s">
        <v>19</v>
      </c>
      <c r="N3082" s="133" t="s">
        <v>40</v>
      </c>
      <c r="P3082" s="134">
        <f t="shared" ref="P3082:P3087" si="11">O3082*H3082</f>
        <v>0</v>
      </c>
      <c r="Q3082" s="134">
        <v>0</v>
      </c>
      <c r="R3082" s="134">
        <f t="shared" ref="R3082:R3087" si="12">Q3082*H3082</f>
        <v>0</v>
      </c>
      <c r="S3082" s="134">
        <v>0</v>
      </c>
      <c r="T3082" s="135">
        <f t="shared" ref="T3082:T3087" si="13">S3082*H3082</f>
        <v>0</v>
      </c>
      <c r="AR3082" s="136" t="s">
        <v>187</v>
      </c>
      <c r="AT3082" s="136" t="s">
        <v>182</v>
      </c>
      <c r="AU3082" s="136" t="s">
        <v>190</v>
      </c>
      <c r="AY3082" s="17" t="s">
        <v>181</v>
      </c>
      <c r="BE3082" s="137">
        <f t="shared" ref="BE3082:BE3087" si="14">IF(N3082="základní",J3082,0)</f>
        <v>0</v>
      </c>
      <c r="BF3082" s="137">
        <f t="shared" ref="BF3082:BF3087" si="15">IF(N3082="snížená",J3082,0)</f>
        <v>0</v>
      </c>
      <c r="BG3082" s="137">
        <f t="shared" ref="BG3082:BG3087" si="16">IF(N3082="zákl. přenesená",J3082,0)</f>
        <v>0</v>
      </c>
      <c r="BH3082" s="137">
        <f t="shared" ref="BH3082:BH3087" si="17">IF(N3082="sníž. přenesená",J3082,0)</f>
        <v>0</v>
      </c>
      <c r="BI3082" s="137">
        <f t="shared" ref="BI3082:BI3087" si="18">IF(N3082="nulová",J3082,0)</f>
        <v>0</v>
      </c>
      <c r="BJ3082" s="17" t="s">
        <v>77</v>
      </c>
      <c r="BK3082" s="137">
        <f t="shared" ref="BK3082:BK3087" si="19">ROUND(I3082*H3082,2)</f>
        <v>0</v>
      </c>
      <c r="BL3082" s="17" t="s">
        <v>187</v>
      </c>
      <c r="BM3082" s="136" t="s">
        <v>4358</v>
      </c>
    </row>
    <row r="3083" spans="2:65" s="1" customFormat="1" ht="16.5" customHeight="1" x14ac:dyDescent="0.2">
      <c r="B3083" s="32"/>
      <c r="C3083" s="125" t="s">
        <v>4359</v>
      </c>
      <c r="D3083" s="125" t="s">
        <v>182</v>
      </c>
      <c r="E3083" s="126" t="s">
        <v>4284</v>
      </c>
      <c r="F3083" s="127" t="s">
        <v>4285</v>
      </c>
      <c r="G3083" s="128" t="s">
        <v>519</v>
      </c>
      <c r="H3083" s="129">
        <v>0</v>
      </c>
      <c r="I3083" s="130"/>
      <c r="J3083" s="131">
        <f t="shared" si="10"/>
        <v>0</v>
      </c>
      <c r="K3083" s="127" t="s">
        <v>186</v>
      </c>
      <c r="L3083" s="32"/>
      <c r="M3083" s="132" t="s">
        <v>19</v>
      </c>
      <c r="N3083" s="133" t="s">
        <v>40</v>
      </c>
      <c r="P3083" s="134">
        <f t="shared" si="11"/>
        <v>0</v>
      </c>
      <c r="Q3083" s="134">
        <v>0</v>
      </c>
      <c r="R3083" s="134">
        <f t="shared" si="12"/>
        <v>0</v>
      </c>
      <c r="S3083" s="134">
        <v>0</v>
      </c>
      <c r="T3083" s="135">
        <f t="shared" si="13"/>
        <v>0</v>
      </c>
      <c r="AR3083" s="136" t="s">
        <v>187</v>
      </c>
      <c r="AT3083" s="136" t="s">
        <v>182</v>
      </c>
      <c r="AU3083" s="136" t="s">
        <v>190</v>
      </c>
      <c r="AY3083" s="17" t="s">
        <v>181</v>
      </c>
      <c r="BE3083" s="137">
        <f t="shared" si="14"/>
        <v>0</v>
      </c>
      <c r="BF3083" s="137">
        <f t="shared" si="15"/>
        <v>0</v>
      </c>
      <c r="BG3083" s="137">
        <f t="shared" si="16"/>
        <v>0</v>
      </c>
      <c r="BH3083" s="137">
        <f t="shared" si="17"/>
        <v>0</v>
      </c>
      <c r="BI3083" s="137">
        <f t="shared" si="18"/>
        <v>0</v>
      </c>
      <c r="BJ3083" s="17" t="s">
        <v>77</v>
      </c>
      <c r="BK3083" s="137">
        <f t="shared" si="19"/>
        <v>0</v>
      </c>
      <c r="BL3083" s="17" t="s">
        <v>187</v>
      </c>
      <c r="BM3083" s="136" t="s">
        <v>4360</v>
      </c>
    </row>
    <row r="3084" spans="2:65" s="1" customFormat="1" ht="16.5" customHeight="1" x14ac:dyDescent="0.2">
      <c r="B3084" s="32"/>
      <c r="C3084" s="125" t="s">
        <v>3149</v>
      </c>
      <c r="D3084" s="125" t="s">
        <v>182</v>
      </c>
      <c r="E3084" s="126" t="s">
        <v>4287</v>
      </c>
      <c r="F3084" s="127" t="s">
        <v>4288</v>
      </c>
      <c r="G3084" s="128" t="s">
        <v>519</v>
      </c>
      <c r="H3084" s="129">
        <v>0</v>
      </c>
      <c r="I3084" s="130"/>
      <c r="J3084" s="131">
        <f t="shared" si="10"/>
        <v>0</v>
      </c>
      <c r="K3084" s="127" t="s">
        <v>186</v>
      </c>
      <c r="L3084" s="32"/>
      <c r="M3084" s="132" t="s">
        <v>19</v>
      </c>
      <c r="N3084" s="133" t="s">
        <v>40</v>
      </c>
      <c r="P3084" s="134">
        <f t="shared" si="11"/>
        <v>0</v>
      </c>
      <c r="Q3084" s="134">
        <v>0</v>
      </c>
      <c r="R3084" s="134">
        <f t="shared" si="12"/>
        <v>0</v>
      </c>
      <c r="S3084" s="134">
        <v>0</v>
      </c>
      <c r="T3084" s="135">
        <f t="shared" si="13"/>
        <v>0</v>
      </c>
      <c r="AR3084" s="136" t="s">
        <v>187</v>
      </c>
      <c r="AT3084" s="136" t="s">
        <v>182</v>
      </c>
      <c r="AU3084" s="136" t="s">
        <v>190</v>
      </c>
      <c r="AY3084" s="17" t="s">
        <v>181</v>
      </c>
      <c r="BE3084" s="137">
        <f t="shared" si="14"/>
        <v>0</v>
      </c>
      <c r="BF3084" s="137">
        <f t="shared" si="15"/>
        <v>0</v>
      </c>
      <c r="BG3084" s="137">
        <f t="shared" si="16"/>
        <v>0</v>
      </c>
      <c r="BH3084" s="137">
        <f t="shared" si="17"/>
        <v>0</v>
      </c>
      <c r="BI3084" s="137">
        <f t="shared" si="18"/>
        <v>0</v>
      </c>
      <c r="BJ3084" s="17" t="s">
        <v>77</v>
      </c>
      <c r="BK3084" s="137">
        <f t="shared" si="19"/>
        <v>0</v>
      </c>
      <c r="BL3084" s="17" t="s">
        <v>187</v>
      </c>
      <c r="BM3084" s="136" t="s">
        <v>4361</v>
      </c>
    </row>
    <row r="3085" spans="2:65" s="1" customFormat="1" ht="16.5" customHeight="1" x14ac:dyDescent="0.2">
      <c r="B3085" s="32"/>
      <c r="C3085" s="125" t="s">
        <v>4362</v>
      </c>
      <c r="D3085" s="125" t="s">
        <v>182</v>
      </c>
      <c r="E3085" s="126" t="s">
        <v>4291</v>
      </c>
      <c r="F3085" s="127" t="s">
        <v>4292</v>
      </c>
      <c r="G3085" s="128" t="s">
        <v>519</v>
      </c>
      <c r="H3085" s="129">
        <v>0</v>
      </c>
      <c r="I3085" s="130"/>
      <c r="J3085" s="131">
        <f t="shared" si="10"/>
        <v>0</v>
      </c>
      <c r="K3085" s="127" t="s">
        <v>186</v>
      </c>
      <c r="L3085" s="32"/>
      <c r="M3085" s="132" t="s">
        <v>19</v>
      </c>
      <c r="N3085" s="133" t="s">
        <v>40</v>
      </c>
      <c r="P3085" s="134">
        <f t="shared" si="11"/>
        <v>0</v>
      </c>
      <c r="Q3085" s="134">
        <v>0</v>
      </c>
      <c r="R3085" s="134">
        <f t="shared" si="12"/>
        <v>0</v>
      </c>
      <c r="S3085" s="134">
        <v>0</v>
      </c>
      <c r="T3085" s="135">
        <f t="shared" si="13"/>
        <v>0</v>
      </c>
      <c r="AR3085" s="136" t="s">
        <v>187</v>
      </c>
      <c r="AT3085" s="136" t="s">
        <v>182</v>
      </c>
      <c r="AU3085" s="136" t="s">
        <v>190</v>
      </c>
      <c r="AY3085" s="17" t="s">
        <v>181</v>
      </c>
      <c r="BE3085" s="137">
        <f t="shared" si="14"/>
        <v>0</v>
      </c>
      <c r="BF3085" s="137">
        <f t="shared" si="15"/>
        <v>0</v>
      </c>
      <c r="BG3085" s="137">
        <f t="shared" si="16"/>
        <v>0</v>
      </c>
      <c r="BH3085" s="137">
        <f t="shared" si="17"/>
        <v>0</v>
      </c>
      <c r="BI3085" s="137">
        <f t="shared" si="18"/>
        <v>0</v>
      </c>
      <c r="BJ3085" s="17" t="s">
        <v>77</v>
      </c>
      <c r="BK3085" s="137">
        <f t="shared" si="19"/>
        <v>0</v>
      </c>
      <c r="BL3085" s="17" t="s">
        <v>187</v>
      </c>
      <c r="BM3085" s="136" t="s">
        <v>4363</v>
      </c>
    </row>
    <row r="3086" spans="2:65" s="1" customFormat="1" ht="24.2" customHeight="1" x14ac:dyDescent="0.2">
      <c r="B3086" s="32"/>
      <c r="C3086" s="125" t="s">
        <v>3150</v>
      </c>
      <c r="D3086" s="125" t="s">
        <v>182</v>
      </c>
      <c r="E3086" s="126" t="s">
        <v>4294</v>
      </c>
      <c r="F3086" s="127" t="s">
        <v>4295</v>
      </c>
      <c r="G3086" s="128" t="s">
        <v>519</v>
      </c>
      <c r="H3086" s="129">
        <v>0</v>
      </c>
      <c r="I3086" s="130"/>
      <c r="J3086" s="131">
        <f t="shared" si="10"/>
        <v>0</v>
      </c>
      <c r="K3086" s="127" t="s">
        <v>186</v>
      </c>
      <c r="L3086" s="32"/>
      <c r="M3086" s="132" t="s">
        <v>19</v>
      </c>
      <c r="N3086" s="133" t="s">
        <v>40</v>
      </c>
      <c r="P3086" s="134">
        <f t="shared" si="11"/>
        <v>0</v>
      </c>
      <c r="Q3086" s="134">
        <v>0</v>
      </c>
      <c r="R3086" s="134">
        <f t="shared" si="12"/>
        <v>0</v>
      </c>
      <c r="S3086" s="134">
        <v>0</v>
      </c>
      <c r="T3086" s="135">
        <f t="shared" si="13"/>
        <v>0</v>
      </c>
      <c r="AR3086" s="136" t="s">
        <v>187</v>
      </c>
      <c r="AT3086" s="136" t="s">
        <v>182</v>
      </c>
      <c r="AU3086" s="136" t="s">
        <v>190</v>
      </c>
      <c r="AY3086" s="17" t="s">
        <v>181</v>
      </c>
      <c r="BE3086" s="137">
        <f t="shared" si="14"/>
        <v>0</v>
      </c>
      <c r="BF3086" s="137">
        <f t="shared" si="15"/>
        <v>0</v>
      </c>
      <c r="BG3086" s="137">
        <f t="shared" si="16"/>
        <v>0</v>
      </c>
      <c r="BH3086" s="137">
        <f t="shared" si="17"/>
        <v>0</v>
      </c>
      <c r="BI3086" s="137">
        <f t="shared" si="18"/>
        <v>0</v>
      </c>
      <c r="BJ3086" s="17" t="s">
        <v>77</v>
      </c>
      <c r="BK3086" s="137">
        <f t="shared" si="19"/>
        <v>0</v>
      </c>
      <c r="BL3086" s="17" t="s">
        <v>187</v>
      </c>
      <c r="BM3086" s="136" t="s">
        <v>4364</v>
      </c>
    </row>
    <row r="3087" spans="2:65" s="1" customFormat="1" ht="16.5" customHeight="1" x14ac:dyDescent="0.2">
      <c r="B3087" s="32"/>
      <c r="C3087" s="125" t="s">
        <v>4365</v>
      </c>
      <c r="D3087" s="125" t="s">
        <v>182</v>
      </c>
      <c r="E3087" s="126" t="s">
        <v>4187</v>
      </c>
      <c r="F3087" s="127" t="s">
        <v>4188</v>
      </c>
      <c r="G3087" s="128" t="s">
        <v>636</v>
      </c>
      <c r="H3087" s="129">
        <v>2.52</v>
      </c>
      <c r="I3087" s="130"/>
      <c r="J3087" s="131">
        <f t="shared" si="10"/>
        <v>0</v>
      </c>
      <c r="K3087" s="127" t="s">
        <v>186</v>
      </c>
      <c r="L3087" s="32"/>
      <c r="M3087" s="132" t="s">
        <v>19</v>
      </c>
      <c r="N3087" s="133" t="s">
        <v>40</v>
      </c>
      <c r="P3087" s="134">
        <f t="shared" si="11"/>
        <v>0</v>
      </c>
      <c r="Q3087" s="134">
        <v>0</v>
      </c>
      <c r="R3087" s="134">
        <f t="shared" si="12"/>
        <v>0</v>
      </c>
      <c r="S3087" s="134">
        <v>0</v>
      </c>
      <c r="T3087" s="135">
        <f t="shared" si="13"/>
        <v>0</v>
      </c>
      <c r="AR3087" s="136" t="s">
        <v>187</v>
      </c>
      <c r="AT3087" s="136" t="s">
        <v>182</v>
      </c>
      <c r="AU3087" s="136" t="s">
        <v>190</v>
      </c>
      <c r="AY3087" s="17" t="s">
        <v>181</v>
      </c>
      <c r="BE3087" s="137">
        <f t="shared" si="14"/>
        <v>0</v>
      </c>
      <c r="BF3087" s="137">
        <f t="shared" si="15"/>
        <v>0</v>
      </c>
      <c r="BG3087" s="137">
        <f t="shared" si="16"/>
        <v>0</v>
      </c>
      <c r="BH3087" s="137">
        <f t="shared" si="17"/>
        <v>0</v>
      </c>
      <c r="BI3087" s="137">
        <f t="shared" si="18"/>
        <v>0</v>
      </c>
      <c r="BJ3087" s="17" t="s">
        <v>77</v>
      </c>
      <c r="BK3087" s="137">
        <f t="shared" si="19"/>
        <v>0</v>
      </c>
      <c r="BL3087" s="17" t="s">
        <v>187</v>
      </c>
      <c r="BM3087" s="136" t="s">
        <v>4366</v>
      </c>
    </row>
    <row r="3088" spans="2:65" s="12" customFormat="1" ht="11.25" x14ac:dyDescent="0.2">
      <c r="B3088" s="153"/>
      <c r="D3088" s="138" t="s">
        <v>330</v>
      </c>
      <c r="E3088" s="154" t="s">
        <v>19</v>
      </c>
      <c r="F3088" s="155" t="s">
        <v>4190</v>
      </c>
      <c r="H3088" s="154" t="s">
        <v>19</v>
      </c>
      <c r="I3088" s="156"/>
      <c r="L3088" s="153"/>
      <c r="M3088" s="157"/>
      <c r="T3088" s="158"/>
      <c r="AT3088" s="154" t="s">
        <v>330</v>
      </c>
      <c r="AU3088" s="154" t="s">
        <v>190</v>
      </c>
      <c r="AV3088" s="12" t="s">
        <v>77</v>
      </c>
      <c r="AW3088" s="12" t="s">
        <v>31</v>
      </c>
      <c r="AX3088" s="12" t="s">
        <v>69</v>
      </c>
      <c r="AY3088" s="154" t="s">
        <v>181</v>
      </c>
    </row>
    <row r="3089" spans="2:65" s="13" customFormat="1" ht="11.25" x14ac:dyDescent="0.2">
      <c r="B3089" s="159"/>
      <c r="D3089" s="138" t="s">
        <v>330</v>
      </c>
      <c r="E3089" s="160" t="s">
        <v>19</v>
      </c>
      <c r="F3089" s="161" t="s">
        <v>4299</v>
      </c>
      <c r="H3089" s="162">
        <v>2.52</v>
      </c>
      <c r="I3089" s="163"/>
      <c r="L3089" s="159"/>
      <c r="M3089" s="164"/>
      <c r="T3089" s="165"/>
      <c r="AT3089" s="160" t="s">
        <v>330</v>
      </c>
      <c r="AU3089" s="160" t="s">
        <v>190</v>
      </c>
      <c r="AV3089" s="13" t="s">
        <v>79</v>
      </c>
      <c r="AW3089" s="13" t="s">
        <v>31</v>
      </c>
      <c r="AX3089" s="13" t="s">
        <v>69</v>
      </c>
      <c r="AY3089" s="160" t="s">
        <v>181</v>
      </c>
    </row>
    <row r="3090" spans="2:65" s="14" customFormat="1" ht="11.25" x14ac:dyDescent="0.2">
      <c r="B3090" s="166"/>
      <c r="D3090" s="138" t="s">
        <v>330</v>
      </c>
      <c r="E3090" s="167" t="s">
        <v>19</v>
      </c>
      <c r="F3090" s="168" t="s">
        <v>333</v>
      </c>
      <c r="H3090" s="169">
        <v>2.52</v>
      </c>
      <c r="I3090" s="170"/>
      <c r="L3090" s="166"/>
      <c r="M3090" s="171"/>
      <c r="T3090" s="172"/>
      <c r="AT3090" s="167" t="s">
        <v>330</v>
      </c>
      <c r="AU3090" s="167" t="s">
        <v>190</v>
      </c>
      <c r="AV3090" s="14" t="s">
        <v>187</v>
      </c>
      <c r="AW3090" s="14" t="s">
        <v>31</v>
      </c>
      <c r="AX3090" s="14" t="s">
        <v>77</v>
      </c>
      <c r="AY3090" s="167" t="s">
        <v>181</v>
      </c>
    </row>
    <row r="3091" spans="2:65" s="10" customFormat="1" ht="20.85" customHeight="1" x14ac:dyDescent="0.2">
      <c r="B3091" s="115"/>
      <c r="D3091" s="116" t="s">
        <v>68</v>
      </c>
      <c r="E3091" s="149" t="s">
        <v>4367</v>
      </c>
      <c r="F3091" s="149" t="s">
        <v>4368</v>
      </c>
      <c r="I3091" s="118"/>
      <c r="J3091" s="150">
        <f>BK3091</f>
        <v>0</v>
      </c>
      <c r="L3091" s="115"/>
      <c r="M3091" s="120"/>
      <c r="P3091" s="121">
        <f>SUM(P3092:P3104)</f>
        <v>0</v>
      </c>
      <c r="R3091" s="121">
        <f>SUM(R3092:R3104)</f>
        <v>0</v>
      </c>
      <c r="T3091" s="122">
        <f>SUM(T3092:T3104)</f>
        <v>0</v>
      </c>
      <c r="AR3091" s="116" t="s">
        <v>77</v>
      </c>
      <c r="AT3091" s="123" t="s">
        <v>68</v>
      </c>
      <c r="AU3091" s="123" t="s">
        <v>79</v>
      </c>
      <c r="AY3091" s="116" t="s">
        <v>181</v>
      </c>
      <c r="BK3091" s="124">
        <f>SUM(BK3092:BK3104)</f>
        <v>0</v>
      </c>
    </row>
    <row r="3092" spans="2:65" s="1" customFormat="1" ht="21.75" customHeight="1" x14ac:dyDescent="0.2">
      <c r="B3092" s="32"/>
      <c r="C3092" s="125" t="s">
        <v>3152</v>
      </c>
      <c r="D3092" s="125" t="s">
        <v>182</v>
      </c>
      <c r="E3092" s="126" t="s">
        <v>4369</v>
      </c>
      <c r="F3092" s="127" t="s">
        <v>4370</v>
      </c>
      <c r="G3092" s="128" t="s">
        <v>185</v>
      </c>
      <c r="H3092" s="129">
        <v>1</v>
      </c>
      <c r="I3092" s="130"/>
      <c r="J3092" s="131">
        <f>ROUND(I3092*H3092,2)</f>
        <v>0</v>
      </c>
      <c r="K3092" s="127" t="s">
        <v>186</v>
      </c>
      <c r="L3092" s="32"/>
      <c r="M3092" s="132" t="s">
        <v>19</v>
      </c>
      <c r="N3092" s="133" t="s">
        <v>40</v>
      </c>
      <c r="P3092" s="134">
        <f>O3092*H3092</f>
        <v>0</v>
      </c>
      <c r="Q3092" s="134">
        <v>0</v>
      </c>
      <c r="R3092" s="134">
        <f>Q3092*H3092</f>
        <v>0</v>
      </c>
      <c r="S3092" s="134">
        <v>0</v>
      </c>
      <c r="T3092" s="135">
        <f>S3092*H3092</f>
        <v>0</v>
      </c>
      <c r="AR3092" s="136" t="s">
        <v>187</v>
      </c>
      <c r="AT3092" s="136" t="s">
        <v>182</v>
      </c>
      <c r="AU3092" s="136" t="s">
        <v>190</v>
      </c>
      <c r="AY3092" s="17" t="s">
        <v>181</v>
      </c>
      <c r="BE3092" s="137">
        <f>IF(N3092="základní",J3092,0)</f>
        <v>0</v>
      </c>
      <c r="BF3092" s="137">
        <f>IF(N3092="snížená",J3092,0)</f>
        <v>0</v>
      </c>
      <c r="BG3092" s="137">
        <f>IF(N3092="zákl. přenesená",J3092,0)</f>
        <v>0</v>
      </c>
      <c r="BH3092" s="137">
        <f>IF(N3092="sníž. přenesená",J3092,0)</f>
        <v>0</v>
      </c>
      <c r="BI3092" s="137">
        <f>IF(N3092="nulová",J3092,0)</f>
        <v>0</v>
      </c>
      <c r="BJ3092" s="17" t="s">
        <v>77</v>
      </c>
      <c r="BK3092" s="137">
        <f>ROUND(I3092*H3092,2)</f>
        <v>0</v>
      </c>
      <c r="BL3092" s="17" t="s">
        <v>187</v>
      </c>
      <c r="BM3092" s="136" t="s">
        <v>4371</v>
      </c>
    </row>
    <row r="3093" spans="2:65" s="1" customFormat="1" ht="58.5" x14ac:dyDescent="0.2">
      <c r="B3093" s="32"/>
      <c r="D3093" s="138" t="s">
        <v>214</v>
      </c>
      <c r="F3093" s="139" t="s">
        <v>4372</v>
      </c>
      <c r="I3093" s="140"/>
      <c r="L3093" s="32"/>
      <c r="M3093" s="141"/>
      <c r="T3093" s="53"/>
      <c r="AT3093" s="17" t="s">
        <v>214</v>
      </c>
      <c r="AU3093" s="17" t="s">
        <v>190</v>
      </c>
    </row>
    <row r="3094" spans="2:65" s="12" customFormat="1" ht="11.25" x14ac:dyDescent="0.2">
      <c r="B3094" s="153"/>
      <c r="D3094" s="138" t="s">
        <v>330</v>
      </c>
      <c r="E3094" s="154" t="s">
        <v>19</v>
      </c>
      <c r="F3094" s="155" t="s">
        <v>4373</v>
      </c>
      <c r="H3094" s="154" t="s">
        <v>19</v>
      </c>
      <c r="I3094" s="156"/>
      <c r="L3094" s="153"/>
      <c r="M3094" s="157"/>
      <c r="T3094" s="158"/>
      <c r="AT3094" s="154" t="s">
        <v>330</v>
      </c>
      <c r="AU3094" s="154" t="s">
        <v>190</v>
      </c>
      <c r="AV3094" s="12" t="s">
        <v>77</v>
      </c>
      <c r="AW3094" s="12" t="s">
        <v>31</v>
      </c>
      <c r="AX3094" s="12" t="s">
        <v>69</v>
      </c>
      <c r="AY3094" s="154" t="s">
        <v>181</v>
      </c>
    </row>
    <row r="3095" spans="2:65" s="13" customFormat="1" ht="11.25" x14ac:dyDescent="0.2">
      <c r="B3095" s="159"/>
      <c r="D3095" s="138" t="s">
        <v>330</v>
      </c>
      <c r="E3095" s="160" t="s">
        <v>19</v>
      </c>
      <c r="F3095" s="161" t="s">
        <v>4374</v>
      </c>
      <c r="H3095" s="162">
        <v>1</v>
      </c>
      <c r="I3095" s="163"/>
      <c r="L3095" s="159"/>
      <c r="M3095" s="164"/>
      <c r="T3095" s="165"/>
      <c r="AT3095" s="160" t="s">
        <v>330</v>
      </c>
      <c r="AU3095" s="160" t="s">
        <v>190</v>
      </c>
      <c r="AV3095" s="13" t="s">
        <v>79</v>
      </c>
      <c r="AW3095" s="13" t="s">
        <v>31</v>
      </c>
      <c r="AX3095" s="13" t="s">
        <v>69</v>
      </c>
      <c r="AY3095" s="160" t="s">
        <v>181</v>
      </c>
    </row>
    <row r="3096" spans="2:65" s="14" customFormat="1" ht="11.25" x14ac:dyDescent="0.2">
      <c r="B3096" s="166"/>
      <c r="D3096" s="138" t="s">
        <v>330</v>
      </c>
      <c r="E3096" s="167" t="s">
        <v>19</v>
      </c>
      <c r="F3096" s="168" t="s">
        <v>333</v>
      </c>
      <c r="H3096" s="169">
        <v>1</v>
      </c>
      <c r="I3096" s="170"/>
      <c r="L3096" s="166"/>
      <c r="M3096" s="171"/>
      <c r="T3096" s="172"/>
      <c r="AT3096" s="167" t="s">
        <v>330</v>
      </c>
      <c r="AU3096" s="167" t="s">
        <v>190</v>
      </c>
      <c r="AV3096" s="14" t="s">
        <v>187</v>
      </c>
      <c r="AW3096" s="14" t="s">
        <v>31</v>
      </c>
      <c r="AX3096" s="14" t="s">
        <v>77</v>
      </c>
      <c r="AY3096" s="167" t="s">
        <v>181</v>
      </c>
    </row>
    <row r="3097" spans="2:65" s="1" customFormat="1" ht="16.5" customHeight="1" x14ac:dyDescent="0.2">
      <c r="B3097" s="32"/>
      <c r="C3097" s="125" t="s">
        <v>4375</v>
      </c>
      <c r="D3097" s="125" t="s">
        <v>182</v>
      </c>
      <c r="E3097" s="126" t="s">
        <v>4051</v>
      </c>
      <c r="F3097" s="127" t="s">
        <v>4052</v>
      </c>
      <c r="G3097" s="128" t="s">
        <v>2805</v>
      </c>
      <c r="H3097" s="186"/>
      <c r="I3097" s="130"/>
      <c r="J3097" s="131">
        <f>ROUND(I3097*H3097,2)</f>
        <v>0</v>
      </c>
      <c r="K3097" s="127" t="s">
        <v>327</v>
      </c>
      <c r="L3097" s="32"/>
      <c r="M3097" s="132" t="s">
        <v>19</v>
      </c>
      <c r="N3097" s="133" t="s">
        <v>40</v>
      </c>
      <c r="P3097" s="134">
        <f>O3097*H3097</f>
        <v>0</v>
      </c>
      <c r="Q3097" s="134">
        <v>0</v>
      </c>
      <c r="R3097" s="134">
        <f>Q3097*H3097</f>
        <v>0</v>
      </c>
      <c r="S3097" s="134">
        <v>0</v>
      </c>
      <c r="T3097" s="135">
        <f>S3097*H3097</f>
        <v>0</v>
      </c>
      <c r="AR3097" s="136" t="s">
        <v>187</v>
      </c>
      <c r="AT3097" s="136" t="s">
        <v>182</v>
      </c>
      <c r="AU3097" s="136" t="s">
        <v>190</v>
      </c>
      <c r="AY3097" s="17" t="s">
        <v>181</v>
      </c>
      <c r="BE3097" s="137">
        <f>IF(N3097="základní",J3097,0)</f>
        <v>0</v>
      </c>
      <c r="BF3097" s="137">
        <f>IF(N3097="snížená",J3097,0)</f>
        <v>0</v>
      </c>
      <c r="BG3097" s="137">
        <f>IF(N3097="zákl. přenesená",J3097,0)</f>
        <v>0</v>
      </c>
      <c r="BH3097" s="137">
        <f>IF(N3097="sníž. přenesená",J3097,0)</f>
        <v>0</v>
      </c>
      <c r="BI3097" s="137">
        <f>IF(N3097="nulová",J3097,0)</f>
        <v>0</v>
      </c>
      <c r="BJ3097" s="17" t="s">
        <v>77</v>
      </c>
      <c r="BK3097" s="137">
        <f>ROUND(I3097*H3097,2)</f>
        <v>0</v>
      </c>
      <c r="BL3097" s="17" t="s">
        <v>187</v>
      </c>
      <c r="BM3097" s="136" t="s">
        <v>4376</v>
      </c>
    </row>
    <row r="3098" spans="2:65" s="1" customFormat="1" ht="11.25" x14ac:dyDescent="0.2">
      <c r="B3098" s="32"/>
      <c r="D3098" s="151" t="s">
        <v>328</v>
      </c>
      <c r="F3098" s="152" t="s">
        <v>4054</v>
      </c>
      <c r="I3098" s="140"/>
      <c r="L3098" s="32"/>
      <c r="M3098" s="141"/>
      <c r="T3098" s="53"/>
      <c r="AT3098" s="17" t="s">
        <v>328</v>
      </c>
      <c r="AU3098" s="17" t="s">
        <v>190</v>
      </c>
    </row>
    <row r="3099" spans="2:65" s="1" customFormat="1" ht="39" x14ac:dyDescent="0.2">
      <c r="B3099" s="32"/>
      <c r="D3099" s="138" t="s">
        <v>214</v>
      </c>
      <c r="F3099" s="139" t="s">
        <v>4377</v>
      </c>
      <c r="I3099" s="140"/>
      <c r="L3099" s="32"/>
      <c r="M3099" s="141"/>
      <c r="T3099" s="53"/>
      <c r="AT3099" s="17" t="s">
        <v>214</v>
      </c>
      <c r="AU3099" s="17" t="s">
        <v>190</v>
      </c>
    </row>
    <row r="3100" spans="2:65" s="1" customFormat="1" ht="16.5" customHeight="1" x14ac:dyDescent="0.2">
      <c r="B3100" s="32"/>
      <c r="C3100" s="125" t="s">
        <v>3155</v>
      </c>
      <c r="D3100" s="125" t="s">
        <v>182</v>
      </c>
      <c r="E3100" s="126" t="s">
        <v>4057</v>
      </c>
      <c r="F3100" s="127" t="s">
        <v>4058</v>
      </c>
      <c r="G3100" s="128" t="s">
        <v>1053</v>
      </c>
      <c r="H3100" s="129">
        <v>20</v>
      </c>
      <c r="I3100" s="130"/>
      <c r="J3100" s="131">
        <f>ROUND(I3100*H3100,2)</f>
        <v>0</v>
      </c>
      <c r="K3100" s="127" t="s">
        <v>327</v>
      </c>
      <c r="L3100" s="32"/>
      <c r="M3100" s="132" t="s">
        <v>19</v>
      </c>
      <c r="N3100" s="133" t="s">
        <v>40</v>
      </c>
      <c r="P3100" s="134">
        <f>O3100*H3100</f>
        <v>0</v>
      </c>
      <c r="Q3100" s="134">
        <v>0</v>
      </c>
      <c r="R3100" s="134">
        <f>Q3100*H3100</f>
        <v>0</v>
      </c>
      <c r="S3100" s="134">
        <v>0</v>
      </c>
      <c r="T3100" s="135">
        <f>S3100*H3100</f>
        <v>0</v>
      </c>
      <c r="AR3100" s="136" t="s">
        <v>187</v>
      </c>
      <c r="AT3100" s="136" t="s">
        <v>182</v>
      </c>
      <c r="AU3100" s="136" t="s">
        <v>190</v>
      </c>
      <c r="AY3100" s="17" t="s">
        <v>181</v>
      </c>
      <c r="BE3100" s="137">
        <f>IF(N3100="základní",J3100,0)</f>
        <v>0</v>
      </c>
      <c r="BF3100" s="137">
        <f>IF(N3100="snížená",J3100,0)</f>
        <v>0</v>
      </c>
      <c r="BG3100" s="137">
        <f>IF(N3100="zákl. přenesená",J3100,0)</f>
        <v>0</v>
      </c>
      <c r="BH3100" s="137">
        <f>IF(N3100="sníž. přenesená",J3100,0)</f>
        <v>0</v>
      </c>
      <c r="BI3100" s="137">
        <f>IF(N3100="nulová",J3100,0)</f>
        <v>0</v>
      </c>
      <c r="BJ3100" s="17" t="s">
        <v>77</v>
      </c>
      <c r="BK3100" s="137">
        <f>ROUND(I3100*H3100,2)</f>
        <v>0</v>
      </c>
      <c r="BL3100" s="17" t="s">
        <v>187</v>
      </c>
      <c r="BM3100" s="136" t="s">
        <v>4378</v>
      </c>
    </row>
    <row r="3101" spans="2:65" s="1" customFormat="1" ht="11.25" x14ac:dyDescent="0.2">
      <c r="B3101" s="32"/>
      <c r="D3101" s="151" t="s">
        <v>328</v>
      </c>
      <c r="F3101" s="152" t="s">
        <v>4060</v>
      </c>
      <c r="I3101" s="140"/>
      <c r="L3101" s="32"/>
      <c r="M3101" s="141"/>
      <c r="T3101" s="53"/>
      <c r="AT3101" s="17" t="s">
        <v>328</v>
      </c>
      <c r="AU3101" s="17" t="s">
        <v>190</v>
      </c>
    </row>
    <row r="3102" spans="2:65" s="1" customFormat="1" ht="19.5" x14ac:dyDescent="0.2">
      <c r="B3102" s="32"/>
      <c r="D3102" s="138" t="s">
        <v>214</v>
      </c>
      <c r="F3102" s="139" t="s">
        <v>3247</v>
      </c>
      <c r="I3102" s="140"/>
      <c r="L3102" s="32"/>
      <c r="M3102" s="141"/>
      <c r="T3102" s="53"/>
      <c r="AT3102" s="17" t="s">
        <v>214</v>
      </c>
      <c r="AU3102" s="17" t="s">
        <v>190</v>
      </c>
    </row>
    <row r="3103" spans="2:65" s="13" customFormat="1" ht="11.25" x14ac:dyDescent="0.2">
      <c r="B3103" s="159"/>
      <c r="D3103" s="138" t="s">
        <v>330</v>
      </c>
      <c r="E3103" s="160" t="s">
        <v>19</v>
      </c>
      <c r="F3103" s="161" t="s">
        <v>4147</v>
      </c>
      <c r="H3103" s="162">
        <v>20</v>
      </c>
      <c r="I3103" s="163"/>
      <c r="L3103" s="159"/>
      <c r="M3103" s="164"/>
      <c r="T3103" s="165"/>
      <c r="AT3103" s="160" t="s">
        <v>330</v>
      </c>
      <c r="AU3103" s="160" t="s">
        <v>190</v>
      </c>
      <c r="AV3103" s="13" t="s">
        <v>79</v>
      </c>
      <c r="AW3103" s="13" t="s">
        <v>31</v>
      </c>
      <c r="AX3103" s="13" t="s">
        <v>69</v>
      </c>
      <c r="AY3103" s="160" t="s">
        <v>181</v>
      </c>
    </row>
    <row r="3104" spans="2:65" s="14" customFormat="1" ht="11.25" x14ac:dyDescent="0.2">
      <c r="B3104" s="166"/>
      <c r="D3104" s="138" t="s">
        <v>330</v>
      </c>
      <c r="E3104" s="167" t="s">
        <v>19</v>
      </c>
      <c r="F3104" s="168" t="s">
        <v>333</v>
      </c>
      <c r="H3104" s="169">
        <v>20</v>
      </c>
      <c r="I3104" s="170"/>
      <c r="L3104" s="166"/>
      <c r="M3104" s="171"/>
      <c r="T3104" s="172"/>
      <c r="AT3104" s="167" t="s">
        <v>330</v>
      </c>
      <c r="AU3104" s="167" t="s">
        <v>190</v>
      </c>
      <c r="AV3104" s="14" t="s">
        <v>187</v>
      </c>
      <c r="AW3104" s="14" t="s">
        <v>31</v>
      </c>
      <c r="AX3104" s="14" t="s">
        <v>77</v>
      </c>
      <c r="AY3104" s="167" t="s">
        <v>181</v>
      </c>
    </row>
    <row r="3105" spans="2:65" s="10" customFormat="1" ht="22.9" customHeight="1" x14ac:dyDescent="0.2">
      <c r="B3105" s="115"/>
      <c r="D3105" s="116" t="s">
        <v>68</v>
      </c>
      <c r="E3105" s="149" t="s">
        <v>1556</v>
      </c>
      <c r="F3105" s="149" t="s">
        <v>1557</v>
      </c>
      <c r="I3105" s="118"/>
      <c r="J3105" s="150">
        <f>BK3105</f>
        <v>0</v>
      </c>
      <c r="L3105" s="115"/>
      <c r="M3105" s="120"/>
      <c r="P3105" s="121">
        <f>SUM(P3106:P3126)</f>
        <v>0</v>
      </c>
      <c r="R3105" s="121">
        <f>SUM(R3106:R3126)</f>
        <v>0</v>
      </c>
      <c r="T3105" s="122">
        <f>SUM(T3106:T3126)</f>
        <v>0</v>
      </c>
      <c r="AR3105" s="116" t="s">
        <v>79</v>
      </c>
      <c r="AT3105" s="123" t="s">
        <v>68</v>
      </c>
      <c r="AU3105" s="123" t="s">
        <v>77</v>
      </c>
      <c r="AY3105" s="116" t="s">
        <v>181</v>
      </c>
      <c r="BK3105" s="124">
        <f>SUM(BK3106:BK3126)</f>
        <v>0</v>
      </c>
    </row>
    <row r="3106" spans="2:65" s="1" customFormat="1" ht="16.5" customHeight="1" x14ac:dyDescent="0.2">
      <c r="B3106" s="32"/>
      <c r="C3106" s="125" t="s">
        <v>4379</v>
      </c>
      <c r="D3106" s="125" t="s">
        <v>182</v>
      </c>
      <c r="E3106" s="126" t="s">
        <v>4380</v>
      </c>
      <c r="F3106" s="127" t="s">
        <v>4381</v>
      </c>
      <c r="G3106" s="128" t="s">
        <v>510</v>
      </c>
      <c r="H3106" s="129">
        <v>23.19</v>
      </c>
      <c r="I3106" s="130"/>
      <c r="J3106" s="131">
        <f>ROUND(I3106*H3106,2)</f>
        <v>0</v>
      </c>
      <c r="K3106" s="127" t="s">
        <v>186</v>
      </c>
      <c r="L3106" s="32"/>
      <c r="M3106" s="132" t="s">
        <v>19</v>
      </c>
      <c r="N3106" s="133" t="s">
        <v>40</v>
      </c>
      <c r="P3106" s="134">
        <f>O3106*H3106</f>
        <v>0</v>
      </c>
      <c r="Q3106" s="134">
        <v>0</v>
      </c>
      <c r="R3106" s="134">
        <f>Q3106*H3106</f>
        <v>0</v>
      </c>
      <c r="S3106" s="134">
        <v>0</v>
      </c>
      <c r="T3106" s="135">
        <f>S3106*H3106</f>
        <v>0</v>
      </c>
      <c r="AR3106" s="136" t="s">
        <v>209</v>
      </c>
      <c r="AT3106" s="136" t="s">
        <v>182</v>
      </c>
      <c r="AU3106" s="136" t="s">
        <v>79</v>
      </c>
      <c r="AY3106" s="17" t="s">
        <v>181</v>
      </c>
      <c r="BE3106" s="137">
        <f>IF(N3106="základní",J3106,0)</f>
        <v>0</v>
      </c>
      <c r="BF3106" s="137">
        <f>IF(N3106="snížená",J3106,0)</f>
        <v>0</v>
      </c>
      <c r="BG3106" s="137">
        <f>IF(N3106="zákl. přenesená",J3106,0)</f>
        <v>0</v>
      </c>
      <c r="BH3106" s="137">
        <f>IF(N3106="sníž. přenesená",J3106,0)</f>
        <v>0</v>
      </c>
      <c r="BI3106" s="137">
        <f>IF(N3106="nulová",J3106,0)</f>
        <v>0</v>
      </c>
      <c r="BJ3106" s="17" t="s">
        <v>77</v>
      </c>
      <c r="BK3106" s="137">
        <f>ROUND(I3106*H3106,2)</f>
        <v>0</v>
      </c>
      <c r="BL3106" s="17" t="s">
        <v>209</v>
      </c>
      <c r="BM3106" s="136" t="s">
        <v>4382</v>
      </c>
    </row>
    <row r="3107" spans="2:65" s="1" customFormat="1" ht="29.25" x14ac:dyDescent="0.2">
      <c r="B3107" s="32"/>
      <c r="D3107" s="138" t="s">
        <v>214</v>
      </c>
      <c r="F3107" s="139" t="s">
        <v>4383</v>
      </c>
      <c r="I3107" s="140"/>
      <c r="L3107" s="32"/>
      <c r="M3107" s="141"/>
      <c r="T3107" s="53"/>
      <c r="AT3107" s="17" t="s">
        <v>214</v>
      </c>
      <c r="AU3107" s="17" t="s">
        <v>79</v>
      </c>
    </row>
    <row r="3108" spans="2:65" s="13" customFormat="1" ht="11.25" x14ac:dyDescent="0.2">
      <c r="B3108" s="159"/>
      <c r="D3108" s="138" t="s">
        <v>330</v>
      </c>
      <c r="E3108" s="160" t="s">
        <v>19</v>
      </c>
      <c r="F3108" s="161" t="s">
        <v>4384</v>
      </c>
      <c r="H3108" s="162">
        <v>19.43</v>
      </c>
      <c r="I3108" s="163"/>
      <c r="L3108" s="159"/>
      <c r="M3108" s="164"/>
      <c r="T3108" s="165"/>
      <c r="AT3108" s="160" t="s">
        <v>330</v>
      </c>
      <c r="AU3108" s="160" t="s">
        <v>79</v>
      </c>
      <c r="AV3108" s="13" t="s">
        <v>79</v>
      </c>
      <c r="AW3108" s="13" t="s">
        <v>31</v>
      </c>
      <c r="AX3108" s="13" t="s">
        <v>69</v>
      </c>
      <c r="AY3108" s="160" t="s">
        <v>181</v>
      </c>
    </row>
    <row r="3109" spans="2:65" s="12" customFormat="1" ht="11.25" x14ac:dyDescent="0.2">
      <c r="B3109" s="153"/>
      <c r="D3109" s="138" t="s">
        <v>330</v>
      </c>
      <c r="E3109" s="154" t="s">
        <v>19</v>
      </c>
      <c r="F3109" s="155" t="s">
        <v>4385</v>
      </c>
      <c r="H3109" s="154" t="s">
        <v>19</v>
      </c>
      <c r="I3109" s="156"/>
      <c r="L3109" s="153"/>
      <c r="M3109" s="157"/>
      <c r="T3109" s="158"/>
      <c r="AT3109" s="154" t="s">
        <v>330</v>
      </c>
      <c r="AU3109" s="154" t="s">
        <v>79</v>
      </c>
      <c r="AV3109" s="12" t="s">
        <v>77</v>
      </c>
      <c r="AW3109" s="12" t="s">
        <v>31</v>
      </c>
      <c r="AX3109" s="12" t="s">
        <v>69</v>
      </c>
      <c r="AY3109" s="154" t="s">
        <v>181</v>
      </c>
    </row>
    <row r="3110" spans="2:65" s="13" customFormat="1" ht="11.25" x14ac:dyDescent="0.2">
      <c r="B3110" s="159"/>
      <c r="D3110" s="138" t="s">
        <v>330</v>
      </c>
      <c r="E3110" s="160" t="s">
        <v>19</v>
      </c>
      <c r="F3110" s="161" t="s">
        <v>4386</v>
      </c>
      <c r="H3110" s="162">
        <v>3.76</v>
      </c>
      <c r="I3110" s="163"/>
      <c r="L3110" s="159"/>
      <c r="M3110" s="164"/>
      <c r="T3110" s="165"/>
      <c r="AT3110" s="160" t="s">
        <v>330</v>
      </c>
      <c r="AU3110" s="160" t="s">
        <v>79</v>
      </c>
      <c r="AV3110" s="13" t="s">
        <v>79</v>
      </c>
      <c r="AW3110" s="13" t="s">
        <v>31</v>
      </c>
      <c r="AX3110" s="13" t="s">
        <v>69</v>
      </c>
      <c r="AY3110" s="160" t="s">
        <v>181</v>
      </c>
    </row>
    <row r="3111" spans="2:65" s="12" customFormat="1" ht="11.25" x14ac:dyDescent="0.2">
      <c r="B3111" s="153"/>
      <c r="D3111" s="138" t="s">
        <v>330</v>
      </c>
      <c r="E3111" s="154" t="s">
        <v>19</v>
      </c>
      <c r="F3111" s="155" t="s">
        <v>4387</v>
      </c>
      <c r="H3111" s="154" t="s">
        <v>19</v>
      </c>
      <c r="I3111" s="156"/>
      <c r="L3111" s="153"/>
      <c r="M3111" s="157"/>
      <c r="T3111" s="158"/>
      <c r="AT3111" s="154" t="s">
        <v>330</v>
      </c>
      <c r="AU3111" s="154" t="s">
        <v>79</v>
      </c>
      <c r="AV3111" s="12" t="s">
        <v>77</v>
      </c>
      <c r="AW3111" s="12" t="s">
        <v>31</v>
      </c>
      <c r="AX3111" s="12" t="s">
        <v>69</v>
      </c>
      <c r="AY3111" s="154" t="s">
        <v>181</v>
      </c>
    </row>
    <row r="3112" spans="2:65" s="14" customFormat="1" ht="11.25" x14ac:dyDescent="0.2">
      <c r="B3112" s="166"/>
      <c r="D3112" s="138" t="s">
        <v>330</v>
      </c>
      <c r="E3112" s="167" t="s">
        <v>19</v>
      </c>
      <c r="F3112" s="168" t="s">
        <v>333</v>
      </c>
      <c r="H3112" s="169">
        <v>23.19</v>
      </c>
      <c r="I3112" s="170"/>
      <c r="L3112" s="166"/>
      <c r="M3112" s="171"/>
      <c r="T3112" s="172"/>
      <c r="AT3112" s="167" t="s">
        <v>330</v>
      </c>
      <c r="AU3112" s="167" t="s">
        <v>79</v>
      </c>
      <c r="AV3112" s="14" t="s">
        <v>187</v>
      </c>
      <c r="AW3112" s="14" t="s">
        <v>31</v>
      </c>
      <c r="AX3112" s="14" t="s">
        <v>77</v>
      </c>
      <c r="AY3112" s="167" t="s">
        <v>181</v>
      </c>
    </row>
    <row r="3113" spans="2:65" s="1" customFormat="1" ht="16.5" customHeight="1" x14ac:dyDescent="0.2">
      <c r="B3113" s="32"/>
      <c r="C3113" s="125" t="s">
        <v>3157</v>
      </c>
      <c r="D3113" s="125" t="s">
        <v>182</v>
      </c>
      <c r="E3113" s="126" t="s">
        <v>4388</v>
      </c>
      <c r="F3113" s="127" t="s">
        <v>4389</v>
      </c>
      <c r="G3113" s="128" t="s">
        <v>510</v>
      </c>
      <c r="H3113" s="129">
        <v>22.28</v>
      </c>
      <c r="I3113" s="130"/>
      <c r="J3113" s="131">
        <f>ROUND(I3113*H3113,2)</f>
        <v>0</v>
      </c>
      <c r="K3113" s="127" t="s">
        <v>186</v>
      </c>
      <c r="L3113" s="32"/>
      <c r="M3113" s="132" t="s">
        <v>19</v>
      </c>
      <c r="N3113" s="133" t="s">
        <v>40</v>
      </c>
      <c r="P3113" s="134">
        <f>O3113*H3113</f>
        <v>0</v>
      </c>
      <c r="Q3113" s="134">
        <v>0</v>
      </c>
      <c r="R3113" s="134">
        <f>Q3113*H3113</f>
        <v>0</v>
      </c>
      <c r="S3113" s="134">
        <v>0</v>
      </c>
      <c r="T3113" s="135">
        <f>S3113*H3113</f>
        <v>0</v>
      </c>
      <c r="AR3113" s="136" t="s">
        <v>209</v>
      </c>
      <c r="AT3113" s="136" t="s">
        <v>182</v>
      </c>
      <c r="AU3113" s="136" t="s">
        <v>79</v>
      </c>
      <c r="AY3113" s="17" t="s">
        <v>181</v>
      </c>
      <c r="BE3113" s="137">
        <f>IF(N3113="základní",J3113,0)</f>
        <v>0</v>
      </c>
      <c r="BF3113" s="137">
        <f>IF(N3113="snížená",J3113,0)</f>
        <v>0</v>
      </c>
      <c r="BG3113" s="137">
        <f>IF(N3113="zákl. přenesená",J3113,0)</f>
        <v>0</v>
      </c>
      <c r="BH3113" s="137">
        <f>IF(N3113="sníž. přenesená",J3113,0)</f>
        <v>0</v>
      </c>
      <c r="BI3113" s="137">
        <f>IF(N3113="nulová",J3113,0)</f>
        <v>0</v>
      </c>
      <c r="BJ3113" s="17" t="s">
        <v>77</v>
      </c>
      <c r="BK3113" s="137">
        <f>ROUND(I3113*H3113,2)</f>
        <v>0</v>
      </c>
      <c r="BL3113" s="17" t="s">
        <v>209</v>
      </c>
      <c r="BM3113" s="136" t="s">
        <v>4390</v>
      </c>
    </row>
    <row r="3114" spans="2:65" s="12" customFormat="1" ht="11.25" x14ac:dyDescent="0.2">
      <c r="B3114" s="153"/>
      <c r="D3114" s="138" t="s">
        <v>330</v>
      </c>
      <c r="E3114" s="154" t="s">
        <v>19</v>
      </c>
      <c r="F3114" s="155" t="s">
        <v>4391</v>
      </c>
      <c r="H3114" s="154" t="s">
        <v>19</v>
      </c>
      <c r="I3114" s="156"/>
      <c r="L3114" s="153"/>
      <c r="M3114" s="157"/>
      <c r="T3114" s="158"/>
      <c r="AT3114" s="154" t="s">
        <v>330</v>
      </c>
      <c r="AU3114" s="154" t="s">
        <v>79</v>
      </c>
      <c r="AV3114" s="12" t="s">
        <v>77</v>
      </c>
      <c r="AW3114" s="12" t="s">
        <v>31</v>
      </c>
      <c r="AX3114" s="12" t="s">
        <v>69</v>
      </c>
      <c r="AY3114" s="154" t="s">
        <v>181</v>
      </c>
    </row>
    <row r="3115" spans="2:65" s="12" customFormat="1" ht="11.25" x14ac:dyDescent="0.2">
      <c r="B3115" s="153"/>
      <c r="D3115" s="138" t="s">
        <v>330</v>
      </c>
      <c r="E3115" s="154" t="s">
        <v>19</v>
      </c>
      <c r="F3115" s="155" t="s">
        <v>4392</v>
      </c>
      <c r="H3115" s="154" t="s">
        <v>19</v>
      </c>
      <c r="I3115" s="156"/>
      <c r="L3115" s="153"/>
      <c r="M3115" s="157"/>
      <c r="T3115" s="158"/>
      <c r="AT3115" s="154" t="s">
        <v>330</v>
      </c>
      <c r="AU3115" s="154" t="s">
        <v>79</v>
      </c>
      <c r="AV3115" s="12" t="s">
        <v>77</v>
      </c>
      <c r="AW3115" s="12" t="s">
        <v>31</v>
      </c>
      <c r="AX3115" s="12" t="s">
        <v>69</v>
      </c>
      <c r="AY3115" s="154" t="s">
        <v>181</v>
      </c>
    </row>
    <row r="3116" spans="2:65" s="13" customFormat="1" ht="11.25" x14ac:dyDescent="0.2">
      <c r="B3116" s="159"/>
      <c r="D3116" s="138" t="s">
        <v>330</v>
      </c>
      <c r="E3116" s="160" t="s">
        <v>19</v>
      </c>
      <c r="F3116" s="161" t="s">
        <v>1596</v>
      </c>
      <c r="H3116" s="162">
        <v>22.28</v>
      </c>
      <c r="I3116" s="163"/>
      <c r="L3116" s="159"/>
      <c r="M3116" s="164"/>
      <c r="T3116" s="165"/>
      <c r="AT3116" s="160" t="s">
        <v>330</v>
      </c>
      <c r="AU3116" s="160" t="s">
        <v>79</v>
      </c>
      <c r="AV3116" s="13" t="s">
        <v>79</v>
      </c>
      <c r="AW3116" s="13" t="s">
        <v>31</v>
      </c>
      <c r="AX3116" s="13" t="s">
        <v>69</v>
      </c>
      <c r="AY3116" s="160" t="s">
        <v>181</v>
      </c>
    </row>
    <row r="3117" spans="2:65" s="12" customFormat="1" ht="11.25" x14ac:dyDescent="0.2">
      <c r="B3117" s="153"/>
      <c r="D3117" s="138" t="s">
        <v>330</v>
      </c>
      <c r="E3117" s="154" t="s">
        <v>19</v>
      </c>
      <c r="F3117" s="155" t="s">
        <v>4393</v>
      </c>
      <c r="H3117" s="154" t="s">
        <v>19</v>
      </c>
      <c r="I3117" s="156"/>
      <c r="L3117" s="153"/>
      <c r="M3117" s="157"/>
      <c r="T3117" s="158"/>
      <c r="AT3117" s="154" t="s">
        <v>330</v>
      </c>
      <c r="AU3117" s="154" t="s">
        <v>79</v>
      </c>
      <c r="AV3117" s="12" t="s">
        <v>77</v>
      </c>
      <c r="AW3117" s="12" t="s">
        <v>31</v>
      </c>
      <c r="AX3117" s="12" t="s">
        <v>69</v>
      </c>
      <c r="AY3117" s="154" t="s">
        <v>181</v>
      </c>
    </row>
    <row r="3118" spans="2:65" s="14" customFormat="1" ht="11.25" x14ac:dyDescent="0.2">
      <c r="B3118" s="166"/>
      <c r="D3118" s="138" t="s">
        <v>330</v>
      </c>
      <c r="E3118" s="167" t="s">
        <v>19</v>
      </c>
      <c r="F3118" s="168" t="s">
        <v>333</v>
      </c>
      <c r="H3118" s="169">
        <v>22.28</v>
      </c>
      <c r="I3118" s="170"/>
      <c r="L3118" s="166"/>
      <c r="M3118" s="171"/>
      <c r="T3118" s="172"/>
      <c r="AT3118" s="167" t="s">
        <v>330</v>
      </c>
      <c r="AU3118" s="167" t="s">
        <v>79</v>
      </c>
      <c r="AV3118" s="14" t="s">
        <v>187</v>
      </c>
      <c r="AW3118" s="14" t="s">
        <v>31</v>
      </c>
      <c r="AX3118" s="14" t="s">
        <v>77</v>
      </c>
      <c r="AY3118" s="167" t="s">
        <v>181</v>
      </c>
    </row>
    <row r="3119" spans="2:65" s="1" customFormat="1" ht="16.5" customHeight="1" x14ac:dyDescent="0.2">
      <c r="B3119" s="32"/>
      <c r="C3119" s="125" t="s">
        <v>4394</v>
      </c>
      <c r="D3119" s="125" t="s">
        <v>182</v>
      </c>
      <c r="E3119" s="126" t="s">
        <v>4395</v>
      </c>
      <c r="F3119" s="127" t="s">
        <v>4396</v>
      </c>
      <c r="G3119" s="128" t="s">
        <v>2805</v>
      </c>
      <c r="H3119" s="186"/>
      <c r="I3119" s="130"/>
      <c r="J3119" s="131">
        <f>ROUND(I3119*H3119,2)</f>
        <v>0</v>
      </c>
      <c r="K3119" s="127" t="s">
        <v>327</v>
      </c>
      <c r="L3119" s="32"/>
      <c r="M3119" s="132" t="s">
        <v>19</v>
      </c>
      <c r="N3119" s="133" t="s">
        <v>40</v>
      </c>
      <c r="P3119" s="134">
        <f>O3119*H3119</f>
        <v>0</v>
      </c>
      <c r="Q3119" s="134">
        <v>0</v>
      </c>
      <c r="R3119" s="134">
        <f>Q3119*H3119</f>
        <v>0</v>
      </c>
      <c r="S3119" s="134">
        <v>0</v>
      </c>
      <c r="T3119" s="135">
        <f>S3119*H3119</f>
        <v>0</v>
      </c>
      <c r="AR3119" s="136" t="s">
        <v>209</v>
      </c>
      <c r="AT3119" s="136" t="s">
        <v>182</v>
      </c>
      <c r="AU3119" s="136" t="s">
        <v>79</v>
      </c>
      <c r="AY3119" s="17" t="s">
        <v>181</v>
      </c>
      <c r="BE3119" s="137">
        <f>IF(N3119="základní",J3119,0)</f>
        <v>0</v>
      </c>
      <c r="BF3119" s="137">
        <f>IF(N3119="snížená",J3119,0)</f>
        <v>0</v>
      </c>
      <c r="BG3119" s="137">
        <f>IF(N3119="zákl. přenesená",J3119,0)</f>
        <v>0</v>
      </c>
      <c r="BH3119" s="137">
        <f>IF(N3119="sníž. přenesená",J3119,0)</f>
        <v>0</v>
      </c>
      <c r="BI3119" s="137">
        <f>IF(N3119="nulová",J3119,0)</f>
        <v>0</v>
      </c>
      <c r="BJ3119" s="17" t="s">
        <v>77</v>
      </c>
      <c r="BK3119" s="137">
        <f>ROUND(I3119*H3119,2)</f>
        <v>0</v>
      </c>
      <c r="BL3119" s="17" t="s">
        <v>209</v>
      </c>
      <c r="BM3119" s="136" t="s">
        <v>4397</v>
      </c>
    </row>
    <row r="3120" spans="2:65" s="1" customFormat="1" ht="11.25" x14ac:dyDescent="0.2">
      <c r="B3120" s="32"/>
      <c r="D3120" s="151" t="s">
        <v>328</v>
      </c>
      <c r="F3120" s="152" t="s">
        <v>4398</v>
      </c>
      <c r="I3120" s="140"/>
      <c r="L3120" s="32"/>
      <c r="M3120" s="141"/>
      <c r="T3120" s="53"/>
      <c r="AT3120" s="17" t="s">
        <v>328</v>
      </c>
      <c r="AU3120" s="17" t="s">
        <v>79</v>
      </c>
    </row>
    <row r="3121" spans="2:65" s="1" customFormat="1" ht="29.25" x14ac:dyDescent="0.2">
      <c r="B3121" s="32"/>
      <c r="D3121" s="138" t="s">
        <v>214</v>
      </c>
      <c r="F3121" s="139" t="s">
        <v>4399</v>
      </c>
      <c r="I3121" s="140"/>
      <c r="L3121" s="32"/>
      <c r="M3121" s="141"/>
      <c r="T3121" s="53"/>
      <c r="AT3121" s="17" t="s">
        <v>214</v>
      </c>
      <c r="AU3121" s="17" t="s">
        <v>79</v>
      </c>
    </row>
    <row r="3122" spans="2:65" s="1" customFormat="1" ht="16.5" customHeight="1" x14ac:dyDescent="0.2">
      <c r="B3122" s="32"/>
      <c r="C3122" s="125" t="s">
        <v>3163</v>
      </c>
      <c r="D3122" s="125" t="s">
        <v>182</v>
      </c>
      <c r="E3122" s="126" t="s">
        <v>4400</v>
      </c>
      <c r="F3122" s="127" t="s">
        <v>4401</v>
      </c>
      <c r="G3122" s="128" t="s">
        <v>1053</v>
      </c>
      <c r="H3122" s="129">
        <v>10</v>
      </c>
      <c r="I3122" s="130"/>
      <c r="J3122" s="131">
        <f>ROUND(I3122*H3122,2)</f>
        <v>0</v>
      </c>
      <c r="K3122" s="127" t="s">
        <v>327</v>
      </c>
      <c r="L3122" s="32"/>
      <c r="M3122" s="132" t="s">
        <v>19</v>
      </c>
      <c r="N3122" s="133" t="s">
        <v>40</v>
      </c>
      <c r="P3122" s="134">
        <f>O3122*H3122</f>
        <v>0</v>
      </c>
      <c r="Q3122" s="134">
        <v>0</v>
      </c>
      <c r="R3122" s="134">
        <f>Q3122*H3122</f>
        <v>0</v>
      </c>
      <c r="S3122" s="134">
        <v>0</v>
      </c>
      <c r="T3122" s="135">
        <f>S3122*H3122</f>
        <v>0</v>
      </c>
      <c r="AR3122" s="136" t="s">
        <v>209</v>
      </c>
      <c r="AT3122" s="136" t="s">
        <v>182</v>
      </c>
      <c r="AU3122" s="136" t="s">
        <v>79</v>
      </c>
      <c r="AY3122" s="17" t="s">
        <v>181</v>
      </c>
      <c r="BE3122" s="137">
        <f>IF(N3122="základní",J3122,0)</f>
        <v>0</v>
      </c>
      <c r="BF3122" s="137">
        <f>IF(N3122="snížená",J3122,0)</f>
        <v>0</v>
      </c>
      <c r="BG3122" s="137">
        <f>IF(N3122="zákl. přenesená",J3122,0)</f>
        <v>0</v>
      </c>
      <c r="BH3122" s="137">
        <f>IF(N3122="sníž. přenesená",J3122,0)</f>
        <v>0</v>
      </c>
      <c r="BI3122" s="137">
        <f>IF(N3122="nulová",J3122,0)</f>
        <v>0</v>
      </c>
      <c r="BJ3122" s="17" t="s">
        <v>77</v>
      </c>
      <c r="BK3122" s="137">
        <f>ROUND(I3122*H3122,2)</f>
        <v>0</v>
      </c>
      <c r="BL3122" s="17" t="s">
        <v>209</v>
      </c>
      <c r="BM3122" s="136" t="s">
        <v>4402</v>
      </c>
    </row>
    <row r="3123" spans="2:65" s="1" customFormat="1" ht="11.25" x14ac:dyDescent="0.2">
      <c r="B3123" s="32"/>
      <c r="D3123" s="151" t="s">
        <v>328</v>
      </c>
      <c r="F3123" s="152" t="s">
        <v>4403</v>
      </c>
      <c r="I3123" s="140"/>
      <c r="L3123" s="32"/>
      <c r="M3123" s="141"/>
      <c r="T3123" s="53"/>
      <c r="AT3123" s="17" t="s">
        <v>328</v>
      </c>
      <c r="AU3123" s="17" t="s">
        <v>79</v>
      </c>
    </row>
    <row r="3124" spans="2:65" s="1" customFormat="1" ht="19.5" x14ac:dyDescent="0.2">
      <c r="B3124" s="32"/>
      <c r="D3124" s="138" t="s">
        <v>214</v>
      </c>
      <c r="F3124" s="139" t="s">
        <v>3247</v>
      </c>
      <c r="I3124" s="140"/>
      <c r="L3124" s="32"/>
      <c r="M3124" s="141"/>
      <c r="T3124" s="53"/>
      <c r="AT3124" s="17" t="s">
        <v>214</v>
      </c>
      <c r="AU3124" s="17" t="s">
        <v>79</v>
      </c>
    </row>
    <row r="3125" spans="2:65" s="13" customFormat="1" ht="11.25" x14ac:dyDescent="0.2">
      <c r="B3125" s="159"/>
      <c r="D3125" s="138" t="s">
        <v>330</v>
      </c>
      <c r="E3125" s="160" t="s">
        <v>19</v>
      </c>
      <c r="F3125" s="161" t="s">
        <v>4404</v>
      </c>
      <c r="H3125" s="162">
        <v>10</v>
      </c>
      <c r="I3125" s="163"/>
      <c r="L3125" s="159"/>
      <c r="M3125" s="164"/>
      <c r="T3125" s="165"/>
      <c r="AT3125" s="160" t="s">
        <v>330</v>
      </c>
      <c r="AU3125" s="160" t="s">
        <v>79</v>
      </c>
      <c r="AV3125" s="13" t="s">
        <v>79</v>
      </c>
      <c r="AW3125" s="13" t="s">
        <v>31</v>
      </c>
      <c r="AX3125" s="13" t="s">
        <v>69</v>
      </c>
      <c r="AY3125" s="160" t="s">
        <v>181</v>
      </c>
    </row>
    <row r="3126" spans="2:65" s="14" customFormat="1" ht="11.25" x14ac:dyDescent="0.2">
      <c r="B3126" s="166"/>
      <c r="D3126" s="138" t="s">
        <v>330</v>
      </c>
      <c r="E3126" s="167" t="s">
        <v>19</v>
      </c>
      <c r="F3126" s="168" t="s">
        <v>333</v>
      </c>
      <c r="H3126" s="169">
        <v>10</v>
      </c>
      <c r="I3126" s="170"/>
      <c r="L3126" s="166"/>
      <c r="M3126" s="171"/>
      <c r="T3126" s="172"/>
      <c r="AT3126" s="167" t="s">
        <v>330</v>
      </c>
      <c r="AU3126" s="167" t="s">
        <v>79</v>
      </c>
      <c r="AV3126" s="14" t="s">
        <v>187</v>
      </c>
      <c r="AW3126" s="14" t="s">
        <v>31</v>
      </c>
      <c r="AX3126" s="14" t="s">
        <v>77</v>
      </c>
      <c r="AY3126" s="167" t="s">
        <v>181</v>
      </c>
    </row>
    <row r="3127" spans="2:65" s="10" customFormat="1" ht="22.9" customHeight="1" x14ac:dyDescent="0.2">
      <c r="B3127" s="115"/>
      <c r="D3127" s="116" t="s">
        <v>68</v>
      </c>
      <c r="E3127" s="149" t="s">
        <v>4405</v>
      </c>
      <c r="F3127" s="149" t="s">
        <v>4406</v>
      </c>
      <c r="I3127" s="118"/>
      <c r="J3127" s="150">
        <f>BK3127</f>
        <v>0</v>
      </c>
      <c r="L3127" s="115"/>
      <c r="M3127" s="120"/>
      <c r="P3127" s="121">
        <f>SUM(P3128:P3172)</f>
        <v>0</v>
      </c>
      <c r="R3127" s="121">
        <f>SUM(R3128:R3172)</f>
        <v>0</v>
      </c>
      <c r="T3127" s="122">
        <f>SUM(T3128:T3172)</f>
        <v>0</v>
      </c>
      <c r="AR3127" s="116" t="s">
        <v>77</v>
      </c>
      <c r="AT3127" s="123" t="s">
        <v>68</v>
      </c>
      <c r="AU3127" s="123" t="s">
        <v>77</v>
      </c>
      <c r="AY3127" s="116" t="s">
        <v>181</v>
      </c>
      <c r="BK3127" s="124">
        <f>SUM(BK3128:BK3172)</f>
        <v>0</v>
      </c>
    </row>
    <row r="3128" spans="2:65" s="1" customFormat="1" ht="24.2" customHeight="1" x14ac:dyDescent="0.2">
      <c r="B3128" s="32"/>
      <c r="C3128" s="125" t="s">
        <v>4407</v>
      </c>
      <c r="D3128" s="125" t="s">
        <v>182</v>
      </c>
      <c r="E3128" s="126" t="s">
        <v>4408</v>
      </c>
      <c r="F3128" s="127" t="s">
        <v>4409</v>
      </c>
      <c r="G3128" s="128" t="s">
        <v>519</v>
      </c>
      <c r="H3128" s="129">
        <v>5</v>
      </c>
      <c r="I3128" s="130"/>
      <c r="J3128" s="131">
        <f>ROUND(I3128*H3128,2)</f>
        <v>0</v>
      </c>
      <c r="K3128" s="127" t="s">
        <v>186</v>
      </c>
      <c r="L3128" s="32"/>
      <c r="M3128" s="132" t="s">
        <v>19</v>
      </c>
      <c r="N3128" s="133" t="s">
        <v>40</v>
      </c>
      <c r="P3128" s="134">
        <f>O3128*H3128</f>
        <v>0</v>
      </c>
      <c r="Q3128" s="134">
        <v>0</v>
      </c>
      <c r="R3128" s="134">
        <f>Q3128*H3128</f>
        <v>0</v>
      </c>
      <c r="S3128" s="134">
        <v>0</v>
      </c>
      <c r="T3128" s="135">
        <f>S3128*H3128</f>
        <v>0</v>
      </c>
      <c r="AR3128" s="136" t="s">
        <v>187</v>
      </c>
      <c r="AT3128" s="136" t="s">
        <v>182</v>
      </c>
      <c r="AU3128" s="136" t="s">
        <v>79</v>
      </c>
      <c r="AY3128" s="17" t="s">
        <v>181</v>
      </c>
      <c r="BE3128" s="137">
        <f>IF(N3128="základní",J3128,0)</f>
        <v>0</v>
      </c>
      <c r="BF3128" s="137">
        <f>IF(N3128="snížená",J3128,0)</f>
        <v>0</v>
      </c>
      <c r="BG3128" s="137">
        <f>IF(N3128="zákl. přenesená",J3128,0)</f>
        <v>0</v>
      </c>
      <c r="BH3128" s="137">
        <f>IF(N3128="sníž. přenesená",J3128,0)</f>
        <v>0</v>
      </c>
      <c r="BI3128" s="137">
        <f>IF(N3128="nulová",J3128,0)</f>
        <v>0</v>
      </c>
      <c r="BJ3128" s="17" t="s">
        <v>77</v>
      </c>
      <c r="BK3128" s="137">
        <f>ROUND(I3128*H3128,2)</f>
        <v>0</v>
      </c>
      <c r="BL3128" s="17" t="s">
        <v>187</v>
      </c>
      <c r="BM3128" s="136" t="s">
        <v>4410</v>
      </c>
    </row>
    <row r="3129" spans="2:65" s="1" customFormat="1" ht="29.25" x14ac:dyDescent="0.2">
      <c r="B3129" s="32"/>
      <c r="D3129" s="138" t="s">
        <v>214</v>
      </c>
      <c r="F3129" s="139" t="s">
        <v>4411</v>
      </c>
      <c r="I3129" s="140"/>
      <c r="L3129" s="32"/>
      <c r="M3129" s="141"/>
      <c r="T3129" s="53"/>
      <c r="AT3129" s="17" t="s">
        <v>214</v>
      </c>
      <c r="AU3129" s="17" t="s">
        <v>79</v>
      </c>
    </row>
    <row r="3130" spans="2:65" s="12" customFormat="1" ht="22.5" x14ac:dyDescent="0.2">
      <c r="B3130" s="153"/>
      <c r="D3130" s="138" t="s">
        <v>330</v>
      </c>
      <c r="E3130" s="154" t="s">
        <v>19</v>
      </c>
      <c r="F3130" s="155" t="s">
        <v>4412</v>
      </c>
      <c r="H3130" s="154" t="s">
        <v>19</v>
      </c>
      <c r="I3130" s="156"/>
      <c r="L3130" s="153"/>
      <c r="M3130" s="157"/>
      <c r="T3130" s="158"/>
      <c r="AT3130" s="154" t="s">
        <v>330</v>
      </c>
      <c r="AU3130" s="154" t="s">
        <v>79</v>
      </c>
      <c r="AV3130" s="12" t="s">
        <v>77</v>
      </c>
      <c r="AW3130" s="12" t="s">
        <v>31</v>
      </c>
      <c r="AX3130" s="12" t="s">
        <v>69</v>
      </c>
      <c r="AY3130" s="154" t="s">
        <v>181</v>
      </c>
    </row>
    <row r="3131" spans="2:65" s="13" customFormat="1" ht="11.25" x14ac:dyDescent="0.2">
      <c r="B3131" s="159"/>
      <c r="D3131" s="138" t="s">
        <v>330</v>
      </c>
      <c r="E3131" s="160" t="s">
        <v>19</v>
      </c>
      <c r="F3131" s="161" t="s">
        <v>4413</v>
      </c>
      <c r="H3131" s="162">
        <v>5</v>
      </c>
      <c r="I3131" s="163"/>
      <c r="L3131" s="159"/>
      <c r="M3131" s="164"/>
      <c r="T3131" s="165"/>
      <c r="AT3131" s="160" t="s">
        <v>330</v>
      </c>
      <c r="AU3131" s="160" t="s">
        <v>79</v>
      </c>
      <c r="AV3131" s="13" t="s">
        <v>79</v>
      </c>
      <c r="AW3131" s="13" t="s">
        <v>31</v>
      </c>
      <c r="AX3131" s="13" t="s">
        <v>69</v>
      </c>
      <c r="AY3131" s="160" t="s">
        <v>181</v>
      </c>
    </row>
    <row r="3132" spans="2:65" s="14" customFormat="1" ht="11.25" x14ac:dyDescent="0.2">
      <c r="B3132" s="166"/>
      <c r="D3132" s="138" t="s">
        <v>330</v>
      </c>
      <c r="E3132" s="167" t="s">
        <v>19</v>
      </c>
      <c r="F3132" s="168" t="s">
        <v>333</v>
      </c>
      <c r="H3132" s="169">
        <v>5</v>
      </c>
      <c r="I3132" s="170"/>
      <c r="L3132" s="166"/>
      <c r="M3132" s="171"/>
      <c r="T3132" s="172"/>
      <c r="AT3132" s="167" t="s">
        <v>330</v>
      </c>
      <c r="AU3132" s="167" t="s">
        <v>79</v>
      </c>
      <c r="AV3132" s="14" t="s">
        <v>187</v>
      </c>
      <c r="AW3132" s="14" t="s">
        <v>31</v>
      </c>
      <c r="AX3132" s="14" t="s">
        <v>77</v>
      </c>
      <c r="AY3132" s="167" t="s">
        <v>181</v>
      </c>
    </row>
    <row r="3133" spans="2:65" s="1" customFormat="1" ht="24.2" customHeight="1" x14ac:dyDescent="0.2">
      <c r="B3133" s="32"/>
      <c r="C3133" s="125" t="s">
        <v>3169</v>
      </c>
      <c r="D3133" s="125" t="s">
        <v>182</v>
      </c>
      <c r="E3133" s="126" t="s">
        <v>4414</v>
      </c>
      <c r="F3133" s="127" t="s">
        <v>4415</v>
      </c>
      <c r="G3133" s="128" t="s">
        <v>519</v>
      </c>
      <c r="H3133" s="129">
        <v>2</v>
      </c>
      <c r="I3133" s="130"/>
      <c r="J3133" s="131">
        <f>ROUND(I3133*H3133,2)</f>
        <v>0</v>
      </c>
      <c r="K3133" s="127" t="s">
        <v>186</v>
      </c>
      <c r="L3133" s="32"/>
      <c r="M3133" s="132" t="s">
        <v>19</v>
      </c>
      <c r="N3133" s="133" t="s">
        <v>40</v>
      </c>
      <c r="P3133" s="134">
        <f>O3133*H3133</f>
        <v>0</v>
      </c>
      <c r="Q3133" s="134">
        <v>0</v>
      </c>
      <c r="R3133" s="134">
        <f>Q3133*H3133</f>
        <v>0</v>
      </c>
      <c r="S3133" s="134">
        <v>0</v>
      </c>
      <c r="T3133" s="135">
        <f>S3133*H3133</f>
        <v>0</v>
      </c>
      <c r="AR3133" s="136" t="s">
        <v>187</v>
      </c>
      <c r="AT3133" s="136" t="s">
        <v>182</v>
      </c>
      <c r="AU3133" s="136" t="s">
        <v>79</v>
      </c>
      <c r="AY3133" s="17" t="s">
        <v>181</v>
      </c>
      <c r="BE3133" s="137">
        <f>IF(N3133="základní",J3133,0)</f>
        <v>0</v>
      </c>
      <c r="BF3133" s="137">
        <f>IF(N3133="snížená",J3133,0)</f>
        <v>0</v>
      </c>
      <c r="BG3133" s="137">
        <f>IF(N3133="zákl. přenesená",J3133,0)</f>
        <v>0</v>
      </c>
      <c r="BH3133" s="137">
        <f>IF(N3133="sníž. přenesená",J3133,0)</f>
        <v>0</v>
      </c>
      <c r="BI3133" s="137">
        <f>IF(N3133="nulová",J3133,0)</f>
        <v>0</v>
      </c>
      <c r="BJ3133" s="17" t="s">
        <v>77</v>
      </c>
      <c r="BK3133" s="137">
        <f>ROUND(I3133*H3133,2)</f>
        <v>0</v>
      </c>
      <c r="BL3133" s="17" t="s">
        <v>187</v>
      </c>
      <c r="BM3133" s="136" t="s">
        <v>4416</v>
      </c>
    </row>
    <row r="3134" spans="2:65" s="1" customFormat="1" ht="29.25" x14ac:dyDescent="0.2">
      <c r="B3134" s="32"/>
      <c r="D3134" s="138" t="s">
        <v>214</v>
      </c>
      <c r="F3134" s="139" t="s">
        <v>4417</v>
      </c>
      <c r="I3134" s="140"/>
      <c r="L3134" s="32"/>
      <c r="M3134" s="141"/>
      <c r="T3134" s="53"/>
      <c r="AT3134" s="17" t="s">
        <v>214</v>
      </c>
      <c r="AU3134" s="17" t="s">
        <v>79</v>
      </c>
    </row>
    <row r="3135" spans="2:65" s="12" customFormat="1" ht="22.5" x14ac:dyDescent="0.2">
      <c r="B3135" s="153"/>
      <c r="D3135" s="138" t="s">
        <v>330</v>
      </c>
      <c r="E3135" s="154" t="s">
        <v>19</v>
      </c>
      <c r="F3135" s="155" t="s">
        <v>4418</v>
      </c>
      <c r="H3135" s="154" t="s">
        <v>19</v>
      </c>
      <c r="I3135" s="156"/>
      <c r="L3135" s="153"/>
      <c r="M3135" s="157"/>
      <c r="T3135" s="158"/>
      <c r="AT3135" s="154" t="s">
        <v>330</v>
      </c>
      <c r="AU3135" s="154" t="s">
        <v>79</v>
      </c>
      <c r="AV3135" s="12" t="s">
        <v>77</v>
      </c>
      <c r="AW3135" s="12" t="s">
        <v>31</v>
      </c>
      <c r="AX3135" s="12" t="s">
        <v>69</v>
      </c>
      <c r="AY3135" s="154" t="s">
        <v>181</v>
      </c>
    </row>
    <row r="3136" spans="2:65" s="13" customFormat="1" ht="11.25" x14ac:dyDescent="0.2">
      <c r="B3136" s="159"/>
      <c r="D3136" s="138" t="s">
        <v>330</v>
      </c>
      <c r="E3136" s="160" t="s">
        <v>19</v>
      </c>
      <c r="F3136" s="161" t="s">
        <v>4419</v>
      </c>
      <c r="H3136" s="162">
        <v>2</v>
      </c>
      <c r="I3136" s="163"/>
      <c r="L3136" s="159"/>
      <c r="M3136" s="164"/>
      <c r="T3136" s="165"/>
      <c r="AT3136" s="160" t="s">
        <v>330</v>
      </c>
      <c r="AU3136" s="160" t="s">
        <v>79</v>
      </c>
      <c r="AV3136" s="13" t="s">
        <v>79</v>
      </c>
      <c r="AW3136" s="13" t="s">
        <v>31</v>
      </c>
      <c r="AX3136" s="13" t="s">
        <v>69</v>
      </c>
      <c r="AY3136" s="160" t="s">
        <v>181</v>
      </c>
    </row>
    <row r="3137" spans="2:65" s="14" customFormat="1" ht="11.25" x14ac:dyDescent="0.2">
      <c r="B3137" s="166"/>
      <c r="D3137" s="138" t="s">
        <v>330</v>
      </c>
      <c r="E3137" s="167" t="s">
        <v>19</v>
      </c>
      <c r="F3137" s="168" t="s">
        <v>333</v>
      </c>
      <c r="H3137" s="169">
        <v>2</v>
      </c>
      <c r="I3137" s="170"/>
      <c r="L3137" s="166"/>
      <c r="M3137" s="171"/>
      <c r="T3137" s="172"/>
      <c r="AT3137" s="167" t="s">
        <v>330</v>
      </c>
      <c r="AU3137" s="167" t="s">
        <v>79</v>
      </c>
      <c r="AV3137" s="14" t="s">
        <v>187</v>
      </c>
      <c r="AW3137" s="14" t="s">
        <v>31</v>
      </c>
      <c r="AX3137" s="14" t="s">
        <v>77</v>
      </c>
      <c r="AY3137" s="167" t="s">
        <v>181</v>
      </c>
    </row>
    <row r="3138" spans="2:65" s="1" customFormat="1" ht="24.2" customHeight="1" x14ac:dyDescent="0.2">
      <c r="B3138" s="32"/>
      <c r="C3138" s="125" t="s">
        <v>4420</v>
      </c>
      <c r="D3138" s="125" t="s">
        <v>182</v>
      </c>
      <c r="E3138" s="126" t="s">
        <v>4421</v>
      </c>
      <c r="F3138" s="127" t="s">
        <v>4422</v>
      </c>
      <c r="G3138" s="128" t="s">
        <v>636</v>
      </c>
      <c r="H3138" s="129">
        <v>51</v>
      </c>
      <c r="I3138" s="130"/>
      <c r="J3138" s="131">
        <f>ROUND(I3138*H3138,2)</f>
        <v>0</v>
      </c>
      <c r="K3138" s="127" t="s">
        <v>186</v>
      </c>
      <c r="L3138" s="32"/>
      <c r="M3138" s="132" t="s">
        <v>19</v>
      </c>
      <c r="N3138" s="133" t="s">
        <v>40</v>
      </c>
      <c r="P3138" s="134">
        <f>O3138*H3138</f>
        <v>0</v>
      </c>
      <c r="Q3138" s="134">
        <v>0</v>
      </c>
      <c r="R3138" s="134">
        <f>Q3138*H3138</f>
        <v>0</v>
      </c>
      <c r="S3138" s="134">
        <v>0</v>
      </c>
      <c r="T3138" s="135">
        <f>S3138*H3138</f>
        <v>0</v>
      </c>
      <c r="AR3138" s="136" t="s">
        <v>187</v>
      </c>
      <c r="AT3138" s="136" t="s">
        <v>182</v>
      </c>
      <c r="AU3138" s="136" t="s">
        <v>79</v>
      </c>
      <c r="AY3138" s="17" t="s">
        <v>181</v>
      </c>
      <c r="BE3138" s="137">
        <f>IF(N3138="základní",J3138,0)</f>
        <v>0</v>
      </c>
      <c r="BF3138" s="137">
        <f>IF(N3138="snížená",J3138,0)</f>
        <v>0</v>
      </c>
      <c r="BG3138" s="137">
        <f>IF(N3138="zákl. přenesená",J3138,0)</f>
        <v>0</v>
      </c>
      <c r="BH3138" s="137">
        <f>IF(N3138="sníž. přenesená",J3138,0)</f>
        <v>0</v>
      </c>
      <c r="BI3138" s="137">
        <f>IF(N3138="nulová",J3138,0)</f>
        <v>0</v>
      </c>
      <c r="BJ3138" s="17" t="s">
        <v>77</v>
      </c>
      <c r="BK3138" s="137">
        <f>ROUND(I3138*H3138,2)</f>
        <v>0</v>
      </c>
      <c r="BL3138" s="17" t="s">
        <v>187</v>
      </c>
      <c r="BM3138" s="136" t="s">
        <v>4423</v>
      </c>
    </row>
    <row r="3139" spans="2:65" s="1" customFormat="1" ht="58.5" x14ac:dyDescent="0.2">
      <c r="B3139" s="32"/>
      <c r="D3139" s="138" t="s">
        <v>214</v>
      </c>
      <c r="F3139" s="139" t="s">
        <v>4424</v>
      </c>
      <c r="I3139" s="140"/>
      <c r="L3139" s="32"/>
      <c r="M3139" s="141"/>
      <c r="T3139" s="53"/>
      <c r="AT3139" s="17" t="s">
        <v>214</v>
      </c>
      <c r="AU3139" s="17" t="s">
        <v>79</v>
      </c>
    </row>
    <row r="3140" spans="2:65" s="13" customFormat="1" ht="11.25" x14ac:dyDescent="0.2">
      <c r="B3140" s="159"/>
      <c r="D3140" s="138" t="s">
        <v>330</v>
      </c>
      <c r="E3140" s="160" t="s">
        <v>19</v>
      </c>
      <c r="F3140" s="161" t="s">
        <v>4425</v>
      </c>
      <c r="H3140" s="162">
        <v>51</v>
      </c>
      <c r="I3140" s="163"/>
      <c r="L3140" s="159"/>
      <c r="M3140" s="164"/>
      <c r="T3140" s="165"/>
      <c r="AT3140" s="160" t="s">
        <v>330</v>
      </c>
      <c r="AU3140" s="160" t="s">
        <v>79</v>
      </c>
      <c r="AV3140" s="13" t="s">
        <v>79</v>
      </c>
      <c r="AW3140" s="13" t="s">
        <v>31</v>
      </c>
      <c r="AX3140" s="13" t="s">
        <v>69</v>
      </c>
      <c r="AY3140" s="160" t="s">
        <v>181</v>
      </c>
    </row>
    <row r="3141" spans="2:65" s="14" customFormat="1" ht="11.25" x14ac:dyDescent="0.2">
      <c r="B3141" s="166"/>
      <c r="D3141" s="138" t="s">
        <v>330</v>
      </c>
      <c r="E3141" s="167" t="s">
        <v>19</v>
      </c>
      <c r="F3141" s="168" t="s">
        <v>333</v>
      </c>
      <c r="H3141" s="169">
        <v>51</v>
      </c>
      <c r="I3141" s="170"/>
      <c r="L3141" s="166"/>
      <c r="M3141" s="171"/>
      <c r="T3141" s="172"/>
      <c r="AT3141" s="167" t="s">
        <v>330</v>
      </c>
      <c r="AU3141" s="167" t="s">
        <v>79</v>
      </c>
      <c r="AV3141" s="14" t="s">
        <v>187</v>
      </c>
      <c r="AW3141" s="14" t="s">
        <v>31</v>
      </c>
      <c r="AX3141" s="14" t="s">
        <v>77</v>
      </c>
      <c r="AY3141" s="167" t="s">
        <v>181</v>
      </c>
    </row>
    <row r="3142" spans="2:65" s="1" customFormat="1" ht="24.2" customHeight="1" x14ac:dyDescent="0.2">
      <c r="B3142" s="32"/>
      <c r="C3142" s="125" t="s">
        <v>3170</v>
      </c>
      <c r="D3142" s="125" t="s">
        <v>182</v>
      </c>
      <c r="E3142" s="126" t="s">
        <v>4426</v>
      </c>
      <c r="F3142" s="127" t="s">
        <v>4427</v>
      </c>
      <c r="G3142" s="128" t="s">
        <v>185</v>
      </c>
      <c r="H3142" s="129">
        <v>1</v>
      </c>
      <c r="I3142" s="130"/>
      <c r="J3142" s="131">
        <f>ROUND(I3142*H3142,2)</f>
        <v>0</v>
      </c>
      <c r="K3142" s="127" t="s">
        <v>186</v>
      </c>
      <c r="L3142" s="32"/>
      <c r="M3142" s="132" t="s">
        <v>19</v>
      </c>
      <c r="N3142" s="133" t="s">
        <v>40</v>
      </c>
      <c r="P3142" s="134">
        <f>O3142*H3142</f>
        <v>0</v>
      </c>
      <c r="Q3142" s="134">
        <v>0</v>
      </c>
      <c r="R3142" s="134">
        <f>Q3142*H3142</f>
        <v>0</v>
      </c>
      <c r="S3142" s="134">
        <v>0</v>
      </c>
      <c r="T3142" s="135">
        <f>S3142*H3142</f>
        <v>0</v>
      </c>
      <c r="AR3142" s="136" t="s">
        <v>187</v>
      </c>
      <c r="AT3142" s="136" t="s">
        <v>182</v>
      </c>
      <c r="AU3142" s="136" t="s">
        <v>79</v>
      </c>
      <c r="AY3142" s="17" t="s">
        <v>181</v>
      </c>
      <c r="BE3142" s="137">
        <f>IF(N3142="základní",J3142,0)</f>
        <v>0</v>
      </c>
      <c r="BF3142" s="137">
        <f>IF(N3142="snížená",J3142,0)</f>
        <v>0</v>
      </c>
      <c r="BG3142" s="137">
        <f>IF(N3142="zákl. přenesená",J3142,0)</f>
        <v>0</v>
      </c>
      <c r="BH3142" s="137">
        <f>IF(N3142="sníž. přenesená",J3142,0)</f>
        <v>0</v>
      </c>
      <c r="BI3142" s="137">
        <f>IF(N3142="nulová",J3142,0)</f>
        <v>0</v>
      </c>
      <c r="BJ3142" s="17" t="s">
        <v>77</v>
      </c>
      <c r="BK3142" s="137">
        <f>ROUND(I3142*H3142,2)</f>
        <v>0</v>
      </c>
      <c r="BL3142" s="17" t="s">
        <v>187</v>
      </c>
      <c r="BM3142" s="136" t="s">
        <v>4428</v>
      </c>
    </row>
    <row r="3143" spans="2:65" s="1" customFormat="1" ht="195" x14ac:dyDescent="0.2">
      <c r="B3143" s="32"/>
      <c r="D3143" s="138" t="s">
        <v>214</v>
      </c>
      <c r="F3143" s="139" t="s">
        <v>4429</v>
      </c>
      <c r="I3143" s="140"/>
      <c r="L3143" s="32"/>
      <c r="M3143" s="141"/>
      <c r="T3143" s="53"/>
      <c r="AT3143" s="17" t="s">
        <v>214</v>
      </c>
      <c r="AU3143" s="17" t="s">
        <v>79</v>
      </c>
    </row>
    <row r="3144" spans="2:65" s="13" customFormat="1" ht="11.25" x14ac:dyDescent="0.2">
      <c r="B3144" s="159"/>
      <c r="D3144" s="138" t="s">
        <v>330</v>
      </c>
      <c r="E3144" s="160" t="s">
        <v>19</v>
      </c>
      <c r="F3144" s="161" t="s">
        <v>4430</v>
      </c>
      <c r="H3144" s="162">
        <v>1</v>
      </c>
      <c r="I3144" s="163"/>
      <c r="L3144" s="159"/>
      <c r="M3144" s="164"/>
      <c r="T3144" s="165"/>
      <c r="AT3144" s="160" t="s">
        <v>330</v>
      </c>
      <c r="AU3144" s="160" t="s">
        <v>79</v>
      </c>
      <c r="AV3144" s="13" t="s">
        <v>79</v>
      </c>
      <c r="AW3144" s="13" t="s">
        <v>31</v>
      </c>
      <c r="AX3144" s="13" t="s">
        <v>69</v>
      </c>
      <c r="AY3144" s="160" t="s">
        <v>181</v>
      </c>
    </row>
    <row r="3145" spans="2:65" s="14" customFormat="1" ht="11.25" x14ac:dyDescent="0.2">
      <c r="B3145" s="166"/>
      <c r="D3145" s="138" t="s">
        <v>330</v>
      </c>
      <c r="E3145" s="167" t="s">
        <v>19</v>
      </c>
      <c r="F3145" s="168" t="s">
        <v>333</v>
      </c>
      <c r="H3145" s="169">
        <v>1</v>
      </c>
      <c r="I3145" s="170"/>
      <c r="L3145" s="166"/>
      <c r="M3145" s="171"/>
      <c r="T3145" s="172"/>
      <c r="AT3145" s="167" t="s">
        <v>330</v>
      </c>
      <c r="AU3145" s="167" t="s">
        <v>79</v>
      </c>
      <c r="AV3145" s="14" t="s">
        <v>187</v>
      </c>
      <c r="AW3145" s="14" t="s">
        <v>31</v>
      </c>
      <c r="AX3145" s="14" t="s">
        <v>77</v>
      </c>
      <c r="AY3145" s="167" t="s">
        <v>181</v>
      </c>
    </row>
    <row r="3146" spans="2:65" s="1" customFormat="1" ht="24.2" customHeight="1" x14ac:dyDescent="0.2">
      <c r="B3146" s="32"/>
      <c r="C3146" s="125" t="s">
        <v>4431</v>
      </c>
      <c r="D3146" s="125" t="s">
        <v>182</v>
      </c>
      <c r="E3146" s="126" t="s">
        <v>4432</v>
      </c>
      <c r="F3146" s="127" t="s">
        <v>4433</v>
      </c>
      <c r="G3146" s="128" t="s">
        <v>519</v>
      </c>
      <c r="H3146" s="129">
        <v>3</v>
      </c>
      <c r="I3146" s="130"/>
      <c r="J3146" s="131">
        <f>ROUND(I3146*H3146,2)</f>
        <v>0</v>
      </c>
      <c r="K3146" s="127" t="s">
        <v>186</v>
      </c>
      <c r="L3146" s="32"/>
      <c r="M3146" s="132" t="s">
        <v>19</v>
      </c>
      <c r="N3146" s="133" t="s">
        <v>40</v>
      </c>
      <c r="P3146" s="134">
        <f>O3146*H3146</f>
        <v>0</v>
      </c>
      <c r="Q3146" s="134">
        <v>0</v>
      </c>
      <c r="R3146" s="134">
        <f>Q3146*H3146</f>
        <v>0</v>
      </c>
      <c r="S3146" s="134">
        <v>0</v>
      </c>
      <c r="T3146" s="135">
        <f>S3146*H3146</f>
        <v>0</v>
      </c>
      <c r="AR3146" s="136" t="s">
        <v>187</v>
      </c>
      <c r="AT3146" s="136" t="s">
        <v>182</v>
      </c>
      <c r="AU3146" s="136" t="s">
        <v>79</v>
      </c>
      <c r="AY3146" s="17" t="s">
        <v>181</v>
      </c>
      <c r="BE3146" s="137">
        <f>IF(N3146="základní",J3146,0)</f>
        <v>0</v>
      </c>
      <c r="BF3146" s="137">
        <f>IF(N3146="snížená",J3146,0)</f>
        <v>0</v>
      </c>
      <c r="BG3146" s="137">
        <f>IF(N3146="zákl. přenesená",J3146,0)</f>
        <v>0</v>
      </c>
      <c r="BH3146" s="137">
        <f>IF(N3146="sníž. přenesená",J3146,0)</f>
        <v>0</v>
      </c>
      <c r="BI3146" s="137">
        <f>IF(N3146="nulová",J3146,0)</f>
        <v>0</v>
      </c>
      <c r="BJ3146" s="17" t="s">
        <v>77</v>
      </c>
      <c r="BK3146" s="137">
        <f>ROUND(I3146*H3146,2)</f>
        <v>0</v>
      </c>
      <c r="BL3146" s="17" t="s">
        <v>187</v>
      </c>
      <c r="BM3146" s="136" t="s">
        <v>4434</v>
      </c>
    </row>
    <row r="3147" spans="2:65" s="1" customFormat="1" ht="19.5" x14ac:dyDescent="0.2">
      <c r="B3147" s="32"/>
      <c r="D3147" s="138" t="s">
        <v>214</v>
      </c>
      <c r="F3147" s="139" t="s">
        <v>4435</v>
      </c>
      <c r="I3147" s="140"/>
      <c r="L3147" s="32"/>
      <c r="M3147" s="141"/>
      <c r="T3147" s="53"/>
      <c r="AT3147" s="17" t="s">
        <v>214</v>
      </c>
      <c r="AU3147" s="17" t="s">
        <v>79</v>
      </c>
    </row>
    <row r="3148" spans="2:65" s="12" customFormat="1" ht="22.5" x14ac:dyDescent="0.2">
      <c r="B3148" s="153"/>
      <c r="D3148" s="138" t="s">
        <v>330</v>
      </c>
      <c r="E3148" s="154" t="s">
        <v>19</v>
      </c>
      <c r="F3148" s="155" t="s">
        <v>4436</v>
      </c>
      <c r="H3148" s="154" t="s">
        <v>19</v>
      </c>
      <c r="I3148" s="156"/>
      <c r="L3148" s="153"/>
      <c r="M3148" s="157"/>
      <c r="T3148" s="158"/>
      <c r="AT3148" s="154" t="s">
        <v>330</v>
      </c>
      <c r="AU3148" s="154" t="s">
        <v>79</v>
      </c>
      <c r="AV3148" s="12" t="s">
        <v>77</v>
      </c>
      <c r="AW3148" s="12" t="s">
        <v>31</v>
      </c>
      <c r="AX3148" s="12" t="s">
        <v>69</v>
      </c>
      <c r="AY3148" s="154" t="s">
        <v>181</v>
      </c>
    </row>
    <row r="3149" spans="2:65" s="13" customFormat="1" ht="11.25" x14ac:dyDescent="0.2">
      <c r="B3149" s="159"/>
      <c r="D3149" s="138" t="s">
        <v>330</v>
      </c>
      <c r="E3149" s="160" t="s">
        <v>19</v>
      </c>
      <c r="F3149" s="161" t="s">
        <v>4437</v>
      </c>
      <c r="H3149" s="162">
        <v>3</v>
      </c>
      <c r="I3149" s="163"/>
      <c r="L3149" s="159"/>
      <c r="M3149" s="164"/>
      <c r="T3149" s="165"/>
      <c r="AT3149" s="160" t="s">
        <v>330</v>
      </c>
      <c r="AU3149" s="160" t="s">
        <v>79</v>
      </c>
      <c r="AV3149" s="13" t="s">
        <v>79</v>
      </c>
      <c r="AW3149" s="13" t="s">
        <v>31</v>
      </c>
      <c r="AX3149" s="13" t="s">
        <v>69</v>
      </c>
      <c r="AY3149" s="160" t="s">
        <v>181</v>
      </c>
    </row>
    <row r="3150" spans="2:65" s="14" customFormat="1" ht="11.25" x14ac:dyDescent="0.2">
      <c r="B3150" s="166"/>
      <c r="D3150" s="138" t="s">
        <v>330</v>
      </c>
      <c r="E3150" s="167" t="s">
        <v>19</v>
      </c>
      <c r="F3150" s="168" t="s">
        <v>333</v>
      </c>
      <c r="H3150" s="169">
        <v>3</v>
      </c>
      <c r="I3150" s="170"/>
      <c r="L3150" s="166"/>
      <c r="M3150" s="171"/>
      <c r="T3150" s="172"/>
      <c r="AT3150" s="167" t="s">
        <v>330</v>
      </c>
      <c r="AU3150" s="167" t="s">
        <v>79</v>
      </c>
      <c r="AV3150" s="14" t="s">
        <v>187</v>
      </c>
      <c r="AW3150" s="14" t="s">
        <v>31</v>
      </c>
      <c r="AX3150" s="14" t="s">
        <v>77</v>
      </c>
      <c r="AY3150" s="167" t="s">
        <v>181</v>
      </c>
    </row>
    <row r="3151" spans="2:65" s="1" customFormat="1" ht="24.2" customHeight="1" x14ac:dyDescent="0.2">
      <c r="B3151" s="32"/>
      <c r="C3151" s="125" t="s">
        <v>3173</v>
      </c>
      <c r="D3151" s="125" t="s">
        <v>182</v>
      </c>
      <c r="E3151" s="126" t="s">
        <v>4438</v>
      </c>
      <c r="F3151" s="127" t="s">
        <v>4439</v>
      </c>
      <c r="G3151" s="128" t="s">
        <v>519</v>
      </c>
      <c r="H3151" s="129">
        <v>1</v>
      </c>
      <c r="I3151" s="130"/>
      <c r="J3151" s="131">
        <f>ROUND(I3151*H3151,2)</f>
        <v>0</v>
      </c>
      <c r="K3151" s="127" t="s">
        <v>186</v>
      </c>
      <c r="L3151" s="32"/>
      <c r="M3151" s="132" t="s">
        <v>19</v>
      </c>
      <c r="N3151" s="133" t="s">
        <v>40</v>
      </c>
      <c r="P3151" s="134">
        <f>O3151*H3151</f>
        <v>0</v>
      </c>
      <c r="Q3151" s="134">
        <v>0</v>
      </c>
      <c r="R3151" s="134">
        <f>Q3151*H3151</f>
        <v>0</v>
      </c>
      <c r="S3151" s="134">
        <v>0</v>
      </c>
      <c r="T3151" s="135">
        <f>S3151*H3151</f>
        <v>0</v>
      </c>
      <c r="AR3151" s="136" t="s">
        <v>187</v>
      </c>
      <c r="AT3151" s="136" t="s">
        <v>182</v>
      </c>
      <c r="AU3151" s="136" t="s">
        <v>79</v>
      </c>
      <c r="AY3151" s="17" t="s">
        <v>181</v>
      </c>
      <c r="BE3151" s="137">
        <f>IF(N3151="základní",J3151,0)</f>
        <v>0</v>
      </c>
      <c r="BF3151" s="137">
        <f>IF(N3151="snížená",J3151,0)</f>
        <v>0</v>
      </c>
      <c r="BG3151" s="137">
        <f>IF(N3151="zákl. přenesená",J3151,0)</f>
        <v>0</v>
      </c>
      <c r="BH3151" s="137">
        <f>IF(N3151="sníž. přenesená",J3151,0)</f>
        <v>0</v>
      </c>
      <c r="BI3151" s="137">
        <f>IF(N3151="nulová",J3151,0)</f>
        <v>0</v>
      </c>
      <c r="BJ3151" s="17" t="s">
        <v>77</v>
      </c>
      <c r="BK3151" s="137">
        <f>ROUND(I3151*H3151,2)</f>
        <v>0</v>
      </c>
      <c r="BL3151" s="17" t="s">
        <v>187</v>
      </c>
      <c r="BM3151" s="136" t="s">
        <v>4440</v>
      </c>
    </row>
    <row r="3152" spans="2:65" s="1" customFormat="1" ht="19.5" x14ac:dyDescent="0.2">
      <c r="B3152" s="32"/>
      <c r="D3152" s="138" t="s">
        <v>214</v>
      </c>
      <c r="F3152" s="139" t="s">
        <v>4435</v>
      </c>
      <c r="I3152" s="140"/>
      <c r="L3152" s="32"/>
      <c r="M3152" s="141"/>
      <c r="T3152" s="53"/>
      <c r="AT3152" s="17" t="s">
        <v>214</v>
      </c>
      <c r="AU3152" s="17" t="s">
        <v>79</v>
      </c>
    </row>
    <row r="3153" spans="2:65" s="12" customFormat="1" ht="22.5" x14ac:dyDescent="0.2">
      <c r="B3153" s="153"/>
      <c r="D3153" s="138" t="s">
        <v>330</v>
      </c>
      <c r="E3153" s="154" t="s">
        <v>19</v>
      </c>
      <c r="F3153" s="155" t="s">
        <v>4441</v>
      </c>
      <c r="H3153" s="154" t="s">
        <v>19</v>
      </c>
      <c r="I3153" s="156"/>
      <c r="L3153" s="153"/>
      <c r="M3153" s="157"/>
      <c r="T3153" s="158"/>
      <c r="AT3153" s="154" t="s">
        <v>330</v>
      </c>
      <c r="AU3153" s="154" t="s">
        <v>79</v>
      </c>
      <c r="AV3153" s="12" t="s">
        <v>77</v>
      </c>
      <c r="AW3153" s="12" t="s">
        <v>31</v>
      </c>
      <c r="AX3153" s="12" t="s">
        <v>69</v>
      </c>
      <c r="AY3153" s="154" t="s">
        <v>181</v>
      </c>
    </row>
    <row r="3154" spans="2:65" s="13" customFormat="1" ht="11.25" x14ac:dyDescent="0.2">
      <c r="B3154" s="159"/>
      <c r="D3154" s="138" t="s">
        <v>330</v>
      </c>
      <c r="E3154" s="160" t="s">
        <v>19</v>
      </c>
      <c r="F3154" s="161" t="s">
        <v>4442</v>
      </c>
      <c r="H3154" s="162">
        <v>1</v>
      </c>
      <c r="I3154" s="163"/>
      <c r="L3154" s="159"/>
      <c r="M3154" s="164"/>
      <c r="T3154" s="165"/>
      <c r="AT3154" s="160" t="s">
        <v>330</v>
      </c>
      <c r="AU3154" s="160" t="s">
        <v>79</v>
      </c>
      <c r="AV3154" s="13" t="s">
        <v>79</v>
      </c>
      <c r="AW3154" s="13" t="s">
        <v>31</v>
      </c>
      <c r="AX3154" s="13" t="s">
        <v>69</v>
      </c>
      <c r="AY3154" s="160" t="s">
        <v>181</v>
      </c>
    </row>
    <row r="3155" spans="2:65" s="14" customFormat="1" ht="11.25" x14ac:dyDescent="0.2">
      <c r="B3155" s="166"/>
      <c r="D3155" s="138" t="s">
        <v>330</v>
      </c>
      <c r="E3155" s="167" t="s">
        <v>19</v>
      </c>
      <c r="F3155" s="168" t="s">
        <v>333</v>
      </c>
      <c r="H3155" s="169">
        <v>1</v>
      </c>
      <c r="I3155" s="170"/>
      <c r="L3155" s="166"/>
      <c r="M3155" s="171"/>
      <c r="T3155" s="172"/>
      <c r="AT3155" s="167" t="s">
        <v>330</v>
      </c>
      <c r="AU3155" s="167" t="s">
        <v>79</v>
      </c>
      <c r="AV3155" s="14" t="s">
        <v>187</v>
      </c>
      <c r="AW3155" s="14" t="s">
        <v>31</v>
      </c>
      <c r="AX3155" s="14" t="s">
        <v>77</v>
      </c>
      <c r="AY3155" s="167" t="s">
        <v>181</v>
      </c>
    </row>
    <row r="3156" spans="2:65" s="1" customFormat="1" ht="21.75" customHeight="1" x14ac:dyDescent="0.2">
      <c r="B3156" s="32"/>
      <c r="C3156" s="125" t="s">
        <v>4443</v>
      </c>
      <c r="D3156" s="125" t="s">
        <v>182</v>
      </c>
      <c r="E3156" s="126" t="s">
        <v>4444</v>
      </c>
      <c r="F3156" s="127" t="s">
        <v>4445</v>
      </c>
      <c r="G3156" s="128" t="s">
        <v>519</v>
      </c>
      <c r="H3156" s="129">
        <v>1</v>
      </c>
      <c r="I3156" s="130"/>
      <c r="J3156" s="131">
        <f>ROUND(I3156*H3156,2)</f>
        <v>0</v>
      </c>
      <c r="K3156" s="127" t="s">
        <v>186</v>
      </c>
      <c r="L3156" s="32"/>
      <c r="M3156" s="132" t="s">
        <v>19</v>
      </c>
      <c r="N3156" s="133" t="s">
        <v>40</v>
      </c>
      <c r="P3156" s="134">
        <f>O3156*H3156</f>
        <v>0</v>
      </c>
      <c r="Q3156" s="134">
        <v>0</v>
      </c>
      <c r="R3156" s="134">
        <f>Q3156*H3156</f>
        <v>0</v>
      </c>
      <c r="S3156" s="134">
        <v>0</v>
      </c>
      <c r="T3156" s="135">
        <f>S3156*H3156</f>
        <v>0</v>
      </c>
      <c r="AR3156" s="136" t="s">
        <v>187</v>
      </c>
      <c r="AT3156" s="136" t="s">
        <v>182</v>
      </c>
      <c r="AU3156" s="136" t="s">
        <v>79</v>
      </c>
      <c r="AY3156" s="17" t="s">
        <v>181</v>
      </c>
      <c r="BE3156" s="137">
        <f>IF(N3156="základní",J3156,0)</f>
        <v>0</v>
      </c>
      <c r="BF3156" s="137">
        <f>IF(N3156="snížená",J3156,0)</f>
        <v>0</v>
      </c>
      <c r="BG3156" s="137">
        <f>IF(N3156="zákl. přenesená",J3156,0)</f>
        <v>0</v>
      </c>
      <c r="BH3156" s="137">
        <f>IF(N3156="sníž. přenesená",J3156,0)</f>
        <v>0</v>
      </c>
      <c r="BI3156" s="137">
        <f>IF(N3156="nulová",J3156,0)</f>
        <v>0</v>
      </c>
      <c r="BJ3156" s="17" t="s">
        <v>77</v>
      </c>
      <c r="BK3156" s="137">
        <f>ROUND(I3156*H3156,2)</f>
        <v>0</v>
      </c>
      <c r="BL3156" s="17" t="s">
        <v>187</v>
      </c>
      <c r="BM3156" s="136" t="s">
        <v>4446</v>
      </c>
    </row>
    <row r="3157" spans="2:65" s="1" customFormat="1" ht="29.25" x14ac:dyDescent="0.2">
      <c r="B3157" s="32"/>
      <c r="D3157" s="138" t="s">
        <v>214</v>
      </c>
      <c r="F3157" s="139" t="s">
        <v>4447</v>
      </c>
      <c r="I3157" s="140"/>
      <c r="L3157" s="32"/>
      <c r="M3157" s="141"/>
      <c r="T3157" s="53"/>
      <c r="AT3157" s="17" t="s">
        <v>214</v>
      </c>
      <c r="AU3157" s="17" t="s">
        <v>79</v>
      </c>
    </row>
    <row r="3158" spans="2:65" s="13" customFormat="1" ht="11.25" x14ac:dyDescent="0.2">
      <c r="B3158" s="159"/>
      <c r="D3158" s="138" t="s">
        <v>330</v>
      </c>
      <c r="E3158" s="160" t="s">
        <v>19</v>
      </c>
      <c r="F3158" s="161" t="s">
        <v>4442</v>
      </c>
      <c r="H3158" s="162">
        <v>1</v>
      </c>
      <c r="I3158" s="163"/>
      <c r="L3158" s="159"/>
      <c r="M3158" s="164"/>
      <c r="T3158" s="165"/>
      <c r="AT3158" s="160" t="s">
        <v>330</v>
      </c>
      <c r="AU3158" s="160" t="s">
        <v>79</v>
      </c>
      <c r="AV3158" s="13" t="s">
        <v>79</v>
      </c>
      <c r="AW3158" s="13" t="s">
        <v>31</v>
      </c>
      <c r="AX3158" s="13" t="s">
        <v>69</v>
      </c>
      <c r="AY3158" s="160" t="s">
        <v>181</v>
      </c>
    </row>
    <row r="3159" spans="2:65" s="14" customFormat="1" ht="11.25" x14ac:dyDescent="0.2">
      <c r="B3159" s="166"/>
      <c r="D3159" s="138" t="s">
        <v>330</v>
      </c>
      <c r="E3159" s="167" t="s">
        <v>19</v>
      </c>
      <c r="F3159" s="168" t="s">
        <v>333</v>
      </c>
      <c r="H3159" s="169">
        <v>1</v>
      </c>
      <c r="I3159" s="170"/>
      <c r="L3159" s="166"/>
      <c r="M3159" s="171"/>
      <c r="T3159" s="172"/>
      <c r="AT3159" s="167" t="s">
        <v>330</v>
      </c>
      <c r="AU3159" s="167" t="s">
        <v>79</v>
      </c>
      <c r="AV3159" s="14" t="s">
        <v>187</v>
      </c>
      <c r="AW3159" s="14" t="s">
        <v>31</v>
      </c>
      <c r="AX3159" s="14" t="s">
        <v>77</v>
      </c>
      <c r="AY3159" s="167" t="s">
        <v>181</v>
      </c>
    </row>
    <row r="3160" spans="2:65" s="1" customFormat="1" ht="21.75" customHeight="1" x14ac:dyDescent="0.2">
      <c r="B3160" s="32"/>
      <c r="C3160" s="125" t="s">
        <v>3175</v>
      </c>
      <c r="D3160" s="125" t="s">
        <v>182</v>
      </c>
      <c r="E3160" s="126" t="s">
        <v>4448</v>
      </c>
      <c r="F3160" s="127" t="s">
        <v>4449</v>
      </c>
      <c r="G3160" s="128" t="s">
        <v>519</v>
      </c>
      <c r="H3160" s="129">
        <v>3</v>
      </c>
      <c r="I3160" s="130"/>
      <c r="J3160" s="131">
        <f>ROUND(I3160*H3160,2)</f>
        <v>0</v>
      </c>
      <c r="K3160" s="127" t="s">
        <v>186</v>
      </c>
      <c r="L3160" s="32"/>
      <c r="M3160" s="132" t="s">
        <v>19</v>
      </c>
      <c r="N3160" s="133" t="s">
        <v>40</v>
      </c>
      <c r="P3160" s="134">
        <f>O3160*H3160</f>
        <v>0</v>
      </c>
      <c r="Q3160" s="134">
        <v>0</v>
      </c>
      <c r="R3160" s="134">
        <f>Q3160*H3160</f>
        <v>0</v>
      </c>
      <c r="S3160" s="134">
        <v>0</v>
      </c>
      <c r="T3160" s="135">
        <f>S3160*H3160</f>
        <v>0</v>
      </c>
      <c r="AR3160" s="136" t="s">
        <v>187</v>
      </c>
      <c r="AT3160" s="136" t="s">
        <v>182</v>
      </c>
      <c r="AU3160" s="136" t="s">
        <v>79</v>
      </c>
      <c r="AY3160" s="17" t="s">
        <v>181</v>
      </c>
      <c r="BE3160" s="137">
        <f>IF(N3160="základní",J3160,0)</f>
        <v>0</v>
      </c>
      <c r="BF3160" s="137">
        <f>IF(N3160="snížená",J3160,0)</f>
        <v>0</v>
      </c>
      <c r="BG3160" s="137">
        <f>IF(N3160="zákl. přenesená",J3160,0)</f>
        <v>0</v>
      </c>
      <c r="BH3160" s="137">
        <f>IF(N3160="sníž. přenesená",J3160,0)</f>
        <v>0</v>
      </c>
      <c r="BI3160" s="137">
        <f>IF(N3160="nulová",J3160,0)</f>
        <v>0</v>
      </c>
      <c r="BJ3160" s="17" t="s">
        <v>77</v>
      </c>
      <c r="BK3160" s="137">
        <f>ROUND(I3160*H3160,2)</f>
        <v>0</v>
      </c>
      <c r="BL3160" s="17" t="s">
        <v>187</v>
      </c>
      <c r="BM3160" s="136" t="s">
        <v>4450</v>
      </c>
    </row>
    <row r="3161" spans="2:65" s="1" customFormat="1" ht="39" x14ac:dyDescent="0.2">
      <c r="B3161" s="32"/>
      <c r="D3161" s="138" t="s">
        <v>214</v>
      </c>
      <c r="F3161" s="139" t="s">
        <v>4451</v>
      </c>
      <c r="I3161" s="140"/>
      <c r="L3161" s="32"/>
      <c r="M3161" s="141"/>
      <c r="T3161" s="53"/>
      <c r="AT3161" s="17" t="s">
        <v>214</v>
      </c>
      <c r="AU3161" s="17" t="s">
        <v>79</v>
      </c>
    </row>
    <row r="3162" spans="2:65" s="13" customFormat="1" ht="11.25" x14ac:dyDescent="0.2">
      <c r="B3162" s="159"/>
      <c r="D3162" s="138" t="s">
        <v>330</v>
      </c>
      <c r="E3162" s="160" t="s">
        <v>19</v>
      </c>
      <c r="F3162" s="161" t="s">
        <v>4079</v>
      </c>
      <c r="H3162" s="162">
        <v>1</v>
      </c>
      <c r="I3162" s="163"/>
      <c r="L3162" s="159"/>
      <c r="M3162" s="164"/>
      <c r="T3162" s="165"/>
      <c r="AT3162" s="160" t="s">
        <v>330</v>
      </c>
      <c r="AU3162" s="160" t="s">
        <v>79</v>
      </c>
      <c r="AV3162" s="13" t="s">
        <v>79</v>
      </c>
      <c r="AW3162" s="13" t="s">
        <v>31</v>
      </c>
      <c r="AX3162" s="13" t="s">
        <v>69</v>
      </c>
      <c r="AY3162" s="160" t="s">
        <v>181</v>
      </c>
    </row>
    <row r="3163" spans="2:65" s="13" customFormat="1" ht="11.25" x14ac:dyDescent="0.2">
      <c r="B3163" s="159"/>
      <c r="D3163" s="138" t="s">
        <v>330</v>
      </c>
      <c r="E3163" s="160" t="s">
        <v>19</v>
      </c>
      <c r="F3163" s="161" t="s">
        <v>4419</v>
      </c>
      <c r="H3163" s="162">
        <v>2</v>
      </c>
      <c r="I3163" s="163"/>
      <c r="L3163" s="159"/>
      <c r="M3163" s="164"/>
      <c r="T3163" s="165"/>
      <c r="AT3163" s="160" t="s">
        <v>330</v>
      </c>
      <c r="AU3163" s="160" t="s">
        <v>79</v>
      </c>
      <c r="AV3163" s="13" t="s">
        <v>79</v>
      </c>
      <c r="AW3163" s="13" t="s">
        <v>31</v>
      </c>
      <c r="AX3163" s="13" t="s">
        <v>69</v>
      </c>
      <c r="AY3163" s="160" t="s">
        <v>181</v>
      </c>
    </row>
    <row r="3164" spans="2:65" s="14" customFormat="1" ht="11.25" x14ac:dyDescent="0.2">
      <c r="B3164" s="166"/>
      <c r="D3164" s="138" t="s">
        <v>330</v>
      </c>
      <c r="E3164" s="167" t="s">
        <v>19</v>
      </c>
      <c r="F3164" s="168" t="s">
        <v>333</v>
      </c>
      <c r="H3164" s="169">
        <v>3</v>
      </c>
      <c r="I3164" s="170"/>
      <c r="L3164" s="166"/>
      <c r="M3164" s="171"/>
      <c r="T3164" s="172"/>
      <c r="AT3164" s="167" t="s">
        <v>330</v>
      </c>
      <c r="AU3164" s="167" t="s">
        <v>79</v>
      </c>
      <c r="AV3164" s="14" t="s">
        <v>187</v>
      </c>
      <c r="AW3164" s="14" t="s">
        <v>31</v>
      </c>
      <c r="AX3164" s="14" t="s">
        <v>77</v>
      </c>
      <c r="AY3164" s="167" t="s">
        <v>181</v>
      </c>
    </row>
    <row r="3165" spans="2:65" s="1" customFormat="1" ht="16.5" customHeight="1" x14ac:dyDescent="0.2">
      <c r="B3165" s="32"/>
      <c r="C3165" s="125" t="s">
        <v>4452</v>
      </c>
      <c r="D3165" s="125" t="s">
        <v>182</v>
      </c>
      <c r="E3165" s="126" t="s">
        <v>4395</v>
      </c>
      <c r="F3165" s="127" t="s">
        <v>4396</v>
      </c>
      <c r="G3165" s="128" t="s">
        <v>2805</v>
      </c>
      <c r="H3165" s="186"/>
      <c r="I3165" s="130"/>
      <c r="J3165" s="131">
        <f>ROUND(I3165*H3165,2)</f>
        <v>0</v>
      </c>
      <c r="K3165" s="127" t="s">
        <v>327</v>
      </c>
      <c r="L3165" s="32"/>
      <c r="M3165" s="132" t="s">
        <v>19</v>
      </c>
      <c r="N3165" s="133" t="s">
        <v>40</v>
      </c>
      <c r="P3165" s="134">
        <f>O3165*H3165</f>
        <v>0</v>
      </c>
      <c r="Q3165" s="134">
        <v>0</v>
      </c>
      <c r="R3165" s="134">
        <f>Q3165*H3165</f>
        <v>0</v>
      </c>
      <c r="S3165" s="134">
        <v>0</v>
      </c>
      <c r="T3165" s="135">
        <f>S3165*H3165</f>
        <v>0</v>
      </c>
      <c r="AR3165" s="136" t="s">
        <v>187</v>
      </c>
      <c r="AT3165" s="136" t="s">
        <v>182</v>
      </c>
      <c r="AU3165" s="136" t="s">
        <v>79</v>
      </c>
      <c r="AY3165" s="17" t="s">
        <v>181</v>
      </c>
      <c r="BE3165" s="137">
        <f>IF(N3165="základní",J3165,0)</f>
        <v>0</v>
      </c>
      <c r="BF3165" s="137">
        <f>IF(N3165="snížená",J3165,0)</f>
        <v>0</v>
      </c>
      <c r="BG3165" s="137">
        <f>IF(N3165="zákl. přenesená",J3165,0)</f>
        <v>0</v>
      </c>
      <c r="BH3165" s="137">
        <f>IF(N3165="sníž. přenesená",J3165,0)</f>
        <v>0</v>
      </c>
      <c r="BI3165" s="137">
        <f>IF(N3165="nulová",J3165,0)</f>
        <v>0</v>
      </c>
      <c r="BJ3165" s="17" t="s">
        <v>77</v>
      </c>
      <c r="BK3165" s="137">
        <f>ROUND(I3165*H3165,2)</f>
        <v>0</v>
      </c>
      <c r="BL3165" s="17" t="s">
        <v>187</v>
      </c>
      <c r="BM3165" s="136" t="s">
        <v>4453</v>
      </c>
    </row>
    <row r="3166" spans="2:65" s="1" customFormat="1" ht="11.25" x14ac:dyDescent="0.2">
      <c r="B3166" s="32"/>
      <c r="D3166" s="151" t="s">
        <v>328</v>
      </c>
      <c r="F3166" s="152" t="s">
        <v>4398</v>
      </c>
      <c r="I3166" s="140"/>
      <c r="L3166" s="32"/>
      <c r="M3166" s="141"/>
      <c r="T3166" s="53"/>
      <c r="AT3166" s="17" t="s">
        <v>328</v>
      </c>
      <c r="AU3166" s="17" t="s">
        <v>79</v>
      </c>
    </row>
    <row r="3167" spans="2:65" s="1" customFormat="1" ht="29.25" x14ac:dyDescent="0.2">
      <c r="B3167" s="32"/>
      <c r="D3167" s="138" t="s">
        <v>214</v>
      </c>
      <c r="F3167" s="139" t="s">
        <v>4399</v>
      </c>
      <c r="I3167" s="140"/>
      <c r="L3167" s="32"/>
      <c r="M3167" s="141"/>
      <c r="T3167" s="53"/>
      <c r="AT3167" s="17" t="s">
        <v>214</v>
      </c>
      <c r="AU3167" s="17" t="s">
        <v>79</v>
      </c>
    </row>
    <row r="3168" spans="2:65" s="1" customFormat="1" ht="16.5" customHeight="1" x14ac:dyDescent="0.2">
      <c r="B3168" s="32"/>
      <c r="C3168" s="125" t="s">
        <v>3181</v>
      </c>
      <c r="D3168" s="125" t="s">
        <v>182</v>
      </c>
      <c r="E3168" s="126" t="s">
        <v>4400</v>
      </c>
      <c r="F3168" s="127" t="s">
        <v>4401</v>
      </c>
      <c r="G3168" s="128" t="s">
        <v>1053</v>
      </c>
      <c r="H3168" s="129">
        <v>10</v>
      </c>
      <c r="I3168" s="130"/>
      <c r="J3168" s="131">
        <f>ROUND(I3168*H3168,2)</f>
        <v>0</v>
      </c>
      <c r="K3168" s="127" t="s">
        <v>327</v>
      </c>
      <c r="L3168" s="32"/>
      <c r="M3168" s="132" t="s">
        <v>19</v>
      </c>
      <c r="N3168" s="133" t="s">
        <v>40</v>
      </c>
      <c r="P3168" s="134">
        <f>O3168*H3168</f>
        <v>0</v>
      </c>
      <c r="Q3168" s="134">
        <v>0</v>
      </c>
      <c r="R3168" s="134">
        <f>Q3168*H3168</f>
        <v>0</v>
      </c>
      <c r="S3168" s="134">
        <v>0</v>
      </c>
      <c r="T3168" s="135">
        <f>S3168*H3168</f>
        <v>0</v>
      </c>
      <c r="AR3168" s="136" t="s">
        <v>187</v>
      </c>
      <c r="AT3168" s="136" t="s">
        <v>182</v>
      </c>
      <c r="AU3168" s="136" t="s">
        <v>79</v>
      </c>
      <c r="AY3168" s="17" t="s">
        <v>181</v>
      </c>
      <c r="BE3168" s="137">
        <f>IF(N3168="základní",J3168,0)</f>
        <v>0</v>
      </c>
      <c r="BF3168" s="137">
        <f>IF(N3168="snížená",J3168,0)</f>
        <v>0</v>
      </c>
      <c r="BG3168" s="137">
        <f>IF(N3168="zákl. přenesená",J3168,0)</f>
        <v>0</v>
      </c>
      <c r="BH3168" s="137">
        <f>IF(N3168="sníž. přenesená",J3168,0)</f>
        <v>0</v>
      </c>
      <c r="BI3168" s="137">
        <f>IF(N3168="nulová",J3168,0)</f>
        <v>0</v>
      </c>
      <c r="BJ3168" s="17" t="s">
        <v>77</v>
      </c>
      <c r="BK3168" s="137">
        <f>ROUND(I3168*H3168,2)</f>
        <v>0</v>
      </c>
      <c r="BL3168" s="17" t="s">
        <v>187</v>
      </c>
      <c r="BM3168" s="136" t="s">
        <v>4454</v>
      </c>
    </row>
    <row r="3169" spans="2:65" s="1" customFormat="1" ht="11.25" x14ac:dyDescent="0.2">
      <c r="B3169" s="32"/>
      <c r="D3169" s="151" t="s">
        <v>328</v>
      </c>
      <c r="F3169" s="152" t="s">
        <v>4403</v>
      </c>
      <c r="I3169" s="140"/>
      <c r="L3169" s="32"/>
      <c r="M3169" s="141"/>
      <c r="T3169" s="53"/>
      <c r="AT3169" s="17" t="s">
        <v>328</v>
      </c>
      <c r="AU3169" s="17" t="s">
        <v>79</v>
      </c>
    </row>
    <row r="3170" spans="2:65" s="1" customFormat="1" ht="19.5" x14ac:dyDescent="0.2">
      <c r="B3170" s="32"/>
      <c r="D3170" s="138" t="s">
        <v>214</v>
      </c>
      <c r="F3170" s="139" t="s">
        <v>3247</v>
      </c>
      <c r="I3170" s="140"/>
      <c r="L3170" s="32"/>
      <c r="M3170" s="141"/>
      <c r="T3170" s="53"/>
      <c r="AT3170" s="17" t="s">
        <v>214</v>
      </c>
      <c r="AU3170" s="17" t="s">
        <v>79</v>
      </c>
    </row>
    <row r="3171" spans="2:65" s="13" customFormat="1" ht="11.25" x14ac:dyDescent="0.2">
      <c r="B3171" s="159"/>
      <c r="D3171" s="138" t="s">
        <v>330</v>
      </c>
      <c r="E3171" s="160" t="s">
        <v>19</v>
      </c>
      <c r="F3171" s="161" t="s">
        <v>4455</v>
      </c>
      <c r="H3171" s="162">
        <v>10</v>
      </c>
      <c r="I3171" s="163"/>
      <c r="L3171" s="159"/>
      <c r="M3171" s="164"/>
      <c r="T3171" s="165"/>
      <c r="AT3171" s="160" t="s">
        <v>330</v>
      </c>
      <c r="AU3171" s="160" t="s">
        <v>79</v>
      </c>
      <c r="AV3171" s="13" t="s">
        <v>79</v>
      </c>
      <c r="AW3171" s="13" t="s">
        <v>31</v>
      </c>
      <c r="AX3171" s="13" t="s">
        <v>69</v>
      </c>
      <c r="AY3171" s="160" t="s">
        <v>181</v>
      </c>
    </row>
    <row r="3172" spans="2:65" s="14" customFormat="1" ht="11.25" x14ac:dyDescent="0.2">
      <c r="B3172" s="166"/>
      <c r="D3172" s="138" t="s">
        <v>330</v>
      </c>
      <c r="E3172" s="167" t="s">
        <v>19</v>
      </c>
      <c r="F3172" s="168" t="s">
        <v>333</v>
      </c>
      <c r="H3172" s="169">
        <v>10</v>
      </c>
      <c r="I3172" s="170"/>
      <c r="L3172" s="166"/>
      <c r="M3172" s="171"/>
      <c r="T3172" s="172"/>
      <c r="AT3172" s="167" t="s">
        <v>330</v>
      </c>
      <c r="AU3172" s="167" t="s">
        <v>79</v>
      </c>
      <c r="AV3172" s="14" t="s">
        <v>187</v>
      </c>
      <c r="AW3172" s="14" t="s">
        <v>31</v>
      </c>
      <c r="AX3172" s="14" t="s">
        <v>77</v>
      </c>
      <c r="AY3172" s="167" t="s">
        <v>181</v>
      </c>
    </row>
    <row r="3173" spans="2:65" s="10" customFormat="1" ht="22.9" customHeight="1" x14ac:dyDescent="0.2">
      <c r="B3173" s="115"/>
      <c r="D3173" s="116" t="s">
        <v>68</v>
      </c>
      <c r="E3173" s="149" t="s">
        <v>4456</v>
      </c>
      <c r="F3173" s="149" t="s">
        <v>4457</v>
      </c>
      <c r="I3173" s="118"/>
      <c r="J3173" s="150">
        <f>BK3173</f>
        <v>0</v>
      </c>
      <c r="L3173" s="115"/>
      <c r="M3173" s="120"/>
      <c r="P3173" s="121">
        <f>P3174+P3209+P3244</f>
        <v>0</v>
      </c>
      <c r="R3173" s="121">
        <f>R3174+R3209+R3244</f>
        <v>2.129842</v>
      </c>
      <c r="T3173" s="122">
        <f>T3174+T3209+T3244</f>
        <v>0</v>
      </c>
      <c r="AR3173" s="116" t="s">
        <v>79</v>
      </c>
      <c r="AT3173" s="123" t="s">
        <v>68</v>
      </c>
      <c r="AU3173" s="123" t="s">
        <v>77</v>
      </c>
      <c r="AY3173" s="116" t="s">
        <v>181</v>
      </c>
      <c r="BK3173" s="124">
        <f>BK3174+BK3209+BK3244</f>
        <v>0</v>
      </c>
    </row>
    <row r="3174" spans="2:65" s="10" customFormat="1" ht="20.85" customHeight="1" x14ac:dyDescent="0.2">
      <c r="B3174" s="115"/>
      <c r="D3174" s="116" t="s">
        <v>68</v>
      </c>
      <c r="E3174" s="149" t="s">
        <v>4458</v>
      </c>
      <c r="F3174" s="149" t="s">
        <v>4459</v>
      </c>
      <c r="I3174" s="118"/>
      <c r="J3174" s="150">
        <f>BK3174</f>
        <v>0</v>
      </c>
      <c r="L3174" s="115"/>
      <c r="M3174" s="120"/>
      <c r="P3174" s="121">
        <f>SUM(P3175:P3208)</f>
        <v>0</v>
      </c>
      <c r="R3174" s="121">
        <f>SUM(R3175:R3208)</f>
        <v>0.73277599999999998</v>
      </c>
      <c r="T3174" s="122">
        <f>SUM(T3175:T3208)</f>
        <v>0</v>
      </c>
      <c r="AR3174" s="116" t="s">
        <v>77</v>
      </c>
      <c r="AT3174" s="123" t="s">
        <v>68</v>
      </c>
      <c r="AU3174" s="123" t="s">
        <v>79</v>
      </c>
      <c r="AY3174" s="116" t="s">
        <v>181</v>
      </c>
      <c r="BK3174" s="124">
        <f>SUM(BK3175:BK3208)</f>
        <v>0</v>
      </c>
    </row>
    <row r="3175" spans="2:65" s="1" customFormat="1" ht="16.5" customHeight="1" x14ac:dyDescent="0.2">
      <c r="B3175" s="32"/>
      <c r="C3175" s="125" t="s">
        <v>4460</v>
      </c>
      <c r="D3175" s="125" t="s">
        <v>182</v>
      </c>
      <c r="E3175" s="126" t="s">
        <v>4461</v>
      </c>
      <c r="F3175" s="127" t="s">
        <v>4462</v>
      </c>
      <c r="G3175" s="128" t="s">
        <v>510</v>
      </c>
      <c r="H3175" s="129">
        <v>30.28</v>
      </c>
      <c r="I3175" s="130"/>
      <c r="J3175" s="131">
        <f>ROUND(I3175*H3175,2)</f>
        <v>0</v>
      </c>
      <c r="K3175" s="127" t="s">
        <v>327</v>
      </c>
      <c r="L3175" s="32"/>
      <c r="M3175" s="132" t="s">
        <v>19</v>
      </c>
      <c r="N3175" s="133" t="s">
        <v>40</v>
      </c>
      <c r="P3175" s="134">
        <f>O3175*H3175</f>
        <v>0</v>
      </c>
      <c r="Q3175" s="134">
        <v>0</v>
      </c>
      <c r="R3175" s="134">
        <f>Q3175*H3175</f>
        <v>0</v>
      </c>
      <c r="S3175" s="134">
        <v>0</v>
      </c>
      <c r="T3175" s="135">
        <f>S3175*H3175</f>
        <v>0</v>
      </c>
      <c r="AR3175" s="136" t="s">
        <v>187</v>
      </c>
      <c r="AT3175" s="136" t="s">
        <v>182</v>
      </c>
      <c r="AU3175" s="136" t="s">
        <v>190</v>
      </c>
      <c r="AY3175" s="17" t="s">
        <v>181</v>
      </c>
      <c r="BE3175" s="137">
        <f>IF(N3175="základní",J3175,0)</f>
        <v>0</v>
      </c>
      <c r="BF3175" s="137">
        <f>IF(N3175="snížená",J3175,0)</f>
        <v>0</v>
      </c>
      <c r="BG3175" s="137">
        <f>IF(N3175="zákl. přenesená",J3175,0)</f>
        <v>0</v>
      </c>
      <c r="BH3175" s="137">
        <f>IF(N3175="sníž. přenesená",J3175,0)</f>
        <v>0</v>
      </c>
      <c r="BI3175" s="137">
        <f>IF(N3175="nulová",J3175,0)</f>
        <v>0</v>
      </c>
      <c r="BJ3175" s="17" t="s">
        <v>77</v>
      </c>
      <c r="BK3175" s="137">
        <f>ROUND(I3175*H3175,2)</f>
        <v>0</v>
      </c>
      <c r="BL3175" s="17" t="s">
        <v>187</v>
      </c>
      <c r="BM3175" s="136" t="s">
        <v>4463</v>
      </c>
    </row>
    <row r="3176" spans="2:65" s="1" customFormat="1" ht="11.25" x14ac:dyDescent="0.2">
      <c r="B3176" s="32"/>
      <c r="D3176" s="151" t="s">
        <v>328</v>
      </c>
      <c r="F3176" s="152" t="s">
        <v>4464</v>
      </c>
      <c r="I3176" s="140"/>
      <c r="L3176" s="32"/>
      <c r="M3176" s="141"/>
      <c r="T3176" s="53"/>
      <c r="AT3176" s="17" t="s">
        <v>328</v>
      </c>
      <c r="AU3176" s="17" t="s">
        <v>190</v>
      </c>
    </row>
    <row r="3177" spans="2:65" s="12" customFormat="1" ht="11.25" x14ac:dyDescent="0.2">
      <c r="B3177" s="153"/>
      <c r="D3177" s="138" t="s">
        <v>330</v>
      </c>
      <c r="E3177" s="154" t="s">
        <v>19</v>
      </c>
      <c r="F3177" s="155" t="s">
        <v>4465</v>
      </c>
      <c r="H3177" s="154" t="s">
        <v>19</v>
      </c>
      <c r="I3177" s="156"/>
      <c r="L3177" s="153"/>
      <c r="M3177" s="157"/>
      <c r="T3177" s="158"/>
      <c r="AT3177" s="154" t="s">
        <v>330</v>
      </c>
      <c r="AU3177" s="154" t="s">
        <v>190</v>
      </c>
      <c r="AV3177" s="12" t="s">
        <v>77</v>
      </c>
      <c r="AW3177" s="12" t="s">
        <v>31</v>
      </c>
      <c r="AX3177" s="12" t="s">
        <v>69</v>
      </c>
      <c r="AY3177" s="154" t="s">
        <v>181</v>
      </c>
    </row>
    <row r="3178" spans="2:65" s="12" customFormat="1" ht="11.25" x14ac:dyDescent="0.2">
      <c r="B3178" s="153"/>
      <c r="D3178" s="138" t="s">
        <v>330</v>
      </c>
      <c r="E3178" s="154" t="s">
        <v>19</v>
      </c>
      <c r="F3178" s="155" t="s">
        <v>4466</v>
      </c>
      <c r="H3178" s="154" t="s">
        <v>19</v>
      </c>
      <c r="I3178" s="156"/>
      <c r="L3178" s="153"/>
      <c r="M3178" s="157"/>
      <c r="T3178" s="158"/>
      <c r="AT3178" s="154" t="s">
        <v>330</v>
      </c>
      <c r="AU3178" s="154" t="s">
        <v>190</v>
      </c>
      <c r="AV3178" s="12" t="s">
        <v>77</v>
      </c>
      <c r="AW3178" s="12" t="s">
        <v>31</v>
      </c>
      <c r="AX3178" s="12" t="s">
        <v>69</v>
      </c>
      <c r="AY3178" s="154" t="s">
        <v>181</v>
      </c>
    </row>
    <row r="3179" spans="2:65" s="13" customFormat="1" ht="22.5" x14ac:dyDescent="0.2">
      <c r="B3179" s="159"/>
      <c r="D3179" s="138" t="s">
        <v>330</v>
      </c>
      <c r="E3179" s="160" t="s">
        <v>19</v>
      </c>
      <c r="F3179" s="161" t="s">
        <v>4467</v>
      </c>
      <c r="H3179" s="162">
        <v>30.28</v>
      </c>
      <c r="I3179" s="163"/>
      <c r="L3179" s="159"/>
      <c r="M3179" s="164"/>
      <c r="T3179" s="165"/>
      <c r="AT3179" s="160" t="s">
        <v>330</v>
      </c>
      <c r="AU3179" s="160" t="s">
        <v>190</v>
      </c>
      <c r="AV3179" s="13" t="s">
        <v>79</v>
      </c>
      <c r="AW3179" s="13" t="s">
        <v>31</v>
      </c>
      <c r="AX3179" s="13" t="s">
        <v>69</v>
      </c>
      <c r="AY3179" s="160" t="s">
        <v>181</v>
      </c>
    </row>
    <row r="3180" spans="2:65" s="14" customFormat="1" ht="11.25" x14ac:dyDescent="0.2">
      <c r="B3180" s="166"/>
      <c r="D3180" s="138" t="s">
        <v>330</v>
      </c>
      <c r="E3180" s="167" t="s">
        <v>19</v>
      </c>
      <c r="F3180" s="168" t="s">
        <v>333</v>
      </c>
      <c r="H3180" s="169">
        <v>30.28</v>
      </c>
      <c r="I3180" s="170"/>
      <c r="L3180" s="166"/>
      <c r="M3180" s="171"/>
      <c r="T3180" s="172"/>
      <c r="AT3180" s="167" t="s">
        <v>330</v>
      </c>
      <c r="AU3180" s="167" t="s">
        <v>190</v>
      </c>
      <c r="AV3180" s="14" t="s">
        <v>187</v>
      </c>
      <c r="AW3180" s="14" t="s">
        <v>31</v>
      </c>
      <c r="AX3180" s="14" t="s">
        <v>77</v>
      </c>
      <c r="AY3180" s="167" t="s">
        <v>181</v>
      </c>
    </row>
    <row r="3181" spans="2:65" s="1" customFormat="1" ht="16.5" customHeight="1" x14ac:dyDescent="0.2">
      <c r="B3181" s="32"/>
      <c r="C3181" s="176" t="s">
        <v>3186</v>
      </c>
      <c r="D3181" s="176" t="s">
        <v>1794</v>
      </c>
      <c r="E3181" s="177" t="s">
        <v>4468</v>
      </c>
      <c r="F3181" s="178" t="s">
        <v>4469</v>
      </c>
      <c r="G3181" s="179" t="s">
        <v>510</v>
      </c>
      <c r="H3181" s="180">
        <v>33.308</v>
      </c>
      <c r="I3181" s="181"/>
      <c r="J3181" s="182">
        <f>ROUND(I3181*H3181,2)</f>
        <v>0</v>
      </c>
      <c r="K3181" s="178" t="s">
        <v>327</v>
      </c>
      <c r="L3181" s="183"/>
      <c r="M3181" s="184" t="s">
        <v>19</v>
      </c>
      <c r="N3181" s="185" t="s">
        <v>40</v>
      </c>
      <c r="P3181" s="134">
        <f>O3181*H3181</f>
        <v>0</v>
      </c>
      <c r="Q3181" s="134">
        <v>2.1999999999999999E-2</v>
      </c>
      <c r="R3181" s="134">
        <f>Q3181*H3181</f>
        <v>0.73277599999999998</v>
      </c>
      <c r="S3181" s="134">
        <v>0</v>
      </c>
      <c r="T3181" s="135">
        <f>S3181*H3181</f>
        <v>0</v>
      </c>
      <c r="AR3181" s="136" t="s">
        <v>196</v>
      </c>
      <c r="AT3181" s="136" t="s">
        <v>1794</v>
      </c>
      <c r="AU3181" s="136" t="s">
        <v>190</v>
      </c>
      <c r="AY3181" s="17" t="s">
        <v>181</v>
      </c>
      <c r="BE3181" s="137">
        <f>IF(N3181="základní",J3181,0)</f>
        <v>0</v>
      </c>
      <c r="BF3181" s="137">
        <f>IF(N3181="snížená",J3181,0)</f>
        <v>0</v>
      </c>
      <c r="BG3181" s="137">
        <f>IF(N3181="zákl. přenesená",J3181,0)</f>
        <v>0</v>
      </c>
      <c r="BH3181" s="137">
        <f>IF(N3181="sníž. přenesená",J3181,0)</f>
        <v>0</v>
      </c>
      <c r="BI3181" s="137">
        <f>IF(N3181="nulová",J3181,0)</f>
        <v>0</v>
      </c>
      <c r="BJ3181" s="17" t="s">
        <v>77</v>
      </c>
      <c r="BK3181" s="137">
        <f>ROUND(I3181*H3181,2)</f>
        <v>0</v>
      </c>
      <c r="BL3181" s="17" t="s">
        <v>187</v>
      </c>
      <c r="BM3181" s="136" t="s">
        <v>4470</v>
      </c>
    </row>
    <row r="3182" spans="2:65" s="12" customFormat="1" ht="11.25" x14ac:dyDescent="0.2">
      <c r="B3182" s="153"/>
      <c r="D3182" s="138" t="s">
        <v>330</v>
      </c>
      <c r="E3182" s="154" t="s">
        <v>19</v>
      </c>
      <c r="F3182" s="155" t="s">
        <v>4471</v>
      </c>
      <c r="H3182" s="154" t="s">
        <v>19</v>
      </c>
      <c r="I3182" s="156"/>
      <c r="L3182" s="153"/>
      <c r="M3182" s="157"/>
      <c r="T3182" s="158"/>
      <c r="AT3182" s="154" t="s">
        <v>330</v>
      </c>
      <c r="AU3182" s="154" t="s">
        <v>190</v>
      </c>
      <c r="AV3182" s="12" t="s">
        <v>77</v>
      </c>
      <c r="AW3182" s="12" t="s">
        <v>31</v>
      </c>
      <c r="AX3182" s="12" t="s">
        <v>69</v>
      </c>
      <c r="AY3182" s="154" t="s">
        <v>181</v>
      </c>
    </row>
    <row r="3183" spans="2:65" s="13" customFormat="1" ht="22.5" x14ac:dyDescent="0.2">
      <c r="B3183" s="159"/>
      <c r="D3183" s="138" t="s">
        <v>330</v>
      </c>
      <c r="E3183" s="160" t="s">
        <v>19</v>
      </c>
      <c r="F3183" s="161" t="s">
        <v>4472</v>
      </c>
      <c r="H3183" s="162">
        <v>33.308</v>
      </c>
      <c r="I3183" s="163"/>
      <c r="L3183" s="159"/>
      <c r="M3183" s="164"/>
      <c r="T3183" s="165"/>
      <c r="AT3183" s="160" t="s">
        <v>330</v>
      </c>
      <c r="AU3183" s="160" t="s">
        <v>190</v>
      </c>
      <c r="AV3183" s="13" t="s">
        <v>79</v>
      </c>
      <c r="AW3183" s="13" t="s">
        <v>31</v>
      </c>
      <c r="AX3183" s="13" t="s">
        <v>69</v>
      </c>
      <c r="AY3183" s="160" t="s">
        <v>181</v>
      </c>
    </row>
    <row r="3184" spans="2:65" s="14" customFormat="1" ht="11.25" x14ac:dyDescent="0.2">
      <c r="B3184" s="166"/>
      <c r="D3184" s="138" t="s">
        <v>330</v>
      </c>
      <c r="E3184" s="167" t="s">
        <v>19</v>
      </c>
      <c r="F3184" s="168" t="s">
        <v>333</v>
      </c>
      <c r="H3184" s="169">
        <v>33.308</v>
      </c>
      <c r="I3184" s="170"/>
      <c r="L3184" s="166"/>
      <c r="M3184" s="171"/>
      <c r="T3184" s="172"/>
      <c r="AT3184" s="167" t="s">
        <v>330</v>
      </c>
      <c r="AU3184" s="167" t="s">
        <v>190</v>
      </c>
      <c r="AV3184" s="14" t="s">
        <v>187</v>
      </c>
      <c r="AW3184" s="14" t="s">
        <v>31</v>
      </c>
      <c r="AX3184" s="14" t="s">
        <v>77</v>
      </c>
      <c r="AY3184" s="167" t="s">
        <v>181</v>
      </c>
    </row>
    <row r="3185" spans="2:65" s="1" customFormat="1" ht="16.5" customHeight="1" x14ac:dyDescent="0.2">
      <c r="B3185" s="32"/>
      <c r="C3185" s="125" t="s">
        <v>4473</v>
      </c>
      <c r="D3185" s="125" t="s">
        <v>182</v>
      </c>
      <c r="E3185" s="126" t="s">
        <v>4474</v>
      </c>
      <c r="F3185" s="127" t="s">
        <v>4475</v>
      </c>
      <c r="G3185" s="128" t="s">
        <v>510</v>
      </c>
      <c r="H3185" s="129">
        <v>31.794</v>
      </c>
      <c r="I3185" s="130"/>
      <c r="J3185" s="131">
        <f>ROUND(I3185*H3185,2)</f>
        <v>0</v>
      </c>
      <c r="K3185" s="127" t="s">
        <v>327</v>
      </c>
      <c r="L3185" s="32"/>
      <c r="M3185" s="132" t="s">
        <v>19</v>
      </c>
      <c r="N3185" s="133" t="s">
        <v>40</v>
      </c>
      <c r="P3185" s="134">
        <f>O3185*H3185</f>
        <v>0</v>
      </c>
      <c r="Q3185" s="134">
        <v>0</v>
      </c>
      <c r="R3185" s="134">
        <f>Q3185*H3185</f>
        <v>0</v>
      </c>
      <c r="S3185" s="134">
        <v>0</v>
      </c>
      <c r="T3185" s="135">
        <f>S3185*H3185</f>
        <v>0</v>
      </c>
      <c r="AR3185" s="136" t="s">
        <v>187</v>
      </c>
      <c r="AT3185" s="136" t="s">
        <v>182</v>
      </c>
      <c r="AU3185" s="136" t="s">
        <v>190</v>
      </c>
      <c r="AY3185" s="17" t="s">
        <v>181</v>
      </c>
      <c r="BE3185" s="137">
        <f>IF(N3185="základní",J3185,0)</f>
        <v>0</v>
      </c>
      <c r="BF3185" s="137">
        <f>IF(N3185="snížená",J3185,0)</f>
        <v>0</v>
      </c>
      <c r="BG3185" s="137">
        <f>IF(N3185="zákl. přenesená",J3185,0)</f>
        <v>0</v>
      </c>
      <c r="BH3185" s="137">
        <f>IF(N3185="sníž. přenesená",J3185,0)</f>
        <v>0</v>
      </c>
      <c r="BI3185" s="137">
        <f>IF(N3185="nulová",J3185,0)</f>
        <v>0</v>
      </c>
      <c r="BJ3185" s="17" t="s">
        <v>77</v>
      </c>
      <c r="BK3185" s="137">
        <f>ROUND(I3185*H3185,2)</f>
        <v>0</v>
      </c>
      <c r="BL3185" s="17" t="s">
        <v>187</v>
      </c>
      <c r="BM3185" s="136" t="s">
        <v>4476</v>
      </c>
    </row>
    <row r="3186" spans="2:65" s="1" customFormat="1" ht="11.25" x14ac:dyDescent="0.2">
      <c r="B3186" s="32"/>
      <c r="D3186" s="151" t="s">
        <v>328</v>
      </c>
      <c r="F3186" s="152" t="s">
        <v>4477</v>
      </c>
      <c r="I3186" s="140"/>
      <c r="L3186" s="32"/>
      <c r="M3186" s="141"/>
      <c r="T3186" s="53"/>
      <c r="AT3186" s="17" t="s">
        <v>328</v>
      </c>
      <c r="AU3186" s="17" t="s">
        <v>190</v>
      </c>
    </row>
    <row r="3187" spans="2:65" s="12" customFormat="1" ht="11.25" x14ac:dyDescent="0.2">
      <c r="B3187" s="153"/>
      <c r="D3187" s="138" t="s">
        <v>330</v>
      </c>
      <c r="E3187" s="154" t="s">
        <v>19</v>
      </c>
      <c r="F3187" s="155" t="s">
        <v>4478</v>
      </c>
      <c r="H3187" s="154" t="s">
        <v>19</v>
      </c>
      <c r="I3187" s="156"/>
      <c r="L3187" s="153"/>
      <c r="M3187" s="157"/>
      <c r="T3187" s="158"/>
      <c r="AT3187" s="154" t="s">
        <v>330</v>
      </c>
      <c r="AU3187" s="154" t="s">
        <v>190</v>
      </c>
      <c r="AV3187" s="12" t="s">
        <v>77</v>
      </c>
      <c r="AW3187" s="12" t="s">
        <v>31</v>
      </c>
      <c r="AX3187" s="12" t="s">
        <v>69</v>
      </c>
      <c r="AY3187" s="154" t="s">
        <v>181</v>
      </c>
    </row>
    <row r="3188" spans="2:65" s="13" customFormat="1" ht="22.5" x14ac:dyDescent="0.2">
      <c r="B3188" s="159"/>
      <c r="D3188" s="138" t="s">
        <v>330</v>
      </c>
      <c r="E3188" s="160" t="s">
        <v>19</v>
      </c>
      <c r="F3188" s="161" t="s">
        <v>4479</v>
      </c>
      <c r="H3188" s="162">
        <v>31.794</v>
      </c>
      <c r="I3188" s="163"/>
      <c r="L3188" s="159"/>
      <c r="M3188" s="164"/>
      <c r="T3188" s="165"/>
      <c r="AT3188" s="160" t="s">
        <v>330</v>
      </c>
      <c r="AU3188" s="160" t="s">
        <v>190</v>
      </c>
      <c r="AV3188" s="13" t="s">
        <v>79</v>
      </c>
      <c r="AW3188" s="13" t="s">
        <v>31</v>
      </c>
      <c r="AX3188" s="13" t="s">
        <v>69</v>
      </c>
      <c r="AY3188" s="160" t="s">
        <v>181</v>
      </c>
    </row>
    <row r="3189" spans="2:65" s="14" customFormat="1" ht="11.25" x14ac:dyDescent="0.2">
      <c r="B3189" s="166"/>
      <c r="D3189" s="138" t="s">
        <v>330</v>
      </c>
      <c r="E3189" s="167" t="s">
        <v>19</v>
      </c>
      <c r="F3189" s="168" t="s">
        <v>333</v>
      </c>
      <c r="H3189" s="169">
        <v>31.794</v>
      </c>
      <c r="I3189" s="170"/>
      <c r="L3189" s="166"/>
      <c r="M3189" s="171"/>
      <c r="T3189" s="172"/>
      <c r="AT3189" s="167" t="s">
        <v>330</v>
      </c>
      <c r="AU3189" s="167" t="s">
        <v>190</v>
      </c>
      <c r="AV3189" s="14" t="s">
        <v>187</v>
      </c>
      <c r="AW3189" s="14" t="s">
        <v>31</v>
      </c>
      <c r="AX3189" s="14" t="s">
        <v>77</v>
      </c>
      <c r="AY3189" s="167" t="s">
        <v>181</v>
      </c>
    </row>
    <row r="3190" spans="2:65" s="1" customFormat="1" ht="16.5" customHeight="1" x14ac:dyDescent="0.2">
      <c r="B3190" s="32"/>
      <c r="C3190" s="125" t="s">
        <v>3191</v>
      </c>
      <c r="D3190" s="125" t="s">
        <v>182</v>
      </c>
      <c r="E3190" s="126" t="s">
        <v>4480</v>
      </c>
      <c r="F3190" s="127" t="s">
        <v>4481</v>
      </c>
      <c r="G3190" s="128" t="s">
        <v>510</v>
      </c>
      <c r="H3190" s="129">
        <v>31.794</v>
      </c>
      <c r="I3190" s="130"/>
      <c r="J3190" s="131">
        <f>ROUND(I3190*H3190,2)</f>
        <v>0</v>
      </c>
      <c r="K3190" s="127" t="s">
        <v>327</v>
      </c>
      <c r="L3190" s="32"/>
      <c r="M3190" s="132" t="s">
        <v>19</v>
      </c>
      <c r="N3190" s="133" t="s">
        <v>40</v>
      </c>
      <c r="P3190" s="134">
        <f>O3190*H3190</f>
        <v>0</v>
      </c>
      <c r="Q3190" s="134">
        <v>0</v>
      </c>
      <c r="R3190" s="134">
        <f>Q3190*H3190</f>
        <v>0</v>
      </c>
      <c r="S3190" s="134">
        <v>0</v>
      </c>
      <c r="T3190" s="135">
        <f>S3190*H3190</f>
        <v>0</v>
      </c>
      <c r="AR3190" s="136" t="s">
        <v>187</v>
      </c>
      <c r="AT3190" s="136" t="s">
        <v>182</v>
      </c>
      <c r="AU3190" s="136" t="s">
        <v>190</v>
      </c>
      <c r="AY3190" s="17" t="s">
        <v>181</v>
      </c>
      <c r="BE3190" s="137">
        <f>IF(N3190="základní",J3190,0)</f>
        <v>0</v>
      </c>
      <c r="BF3190" s="137">
        <f>IF(N3190="snížená",J3190,0)</f>
        <v>0</v>
      </c>
      <c r="BG3190" s="137">
        <f>IF(N3190="zákl. přenesená",J3190,0)</f>
        <v>0</v>
      </c>
      <c r="BH3190" s="137">
        <f>IF(N3190="sníž. přenesená",J3190,0)</f>
        <v>0</v>
      </c>
      <c r="BI3190" s="137">
        <f>IF(N3190="nulová",J3190,0)</f>
        <v>0</v>
      </c>
      <c r="BJ3190" s="17" t="s">
        <v>77</v>
      </c>
      <c r="BK3190" s="137">
        <f>ROUND(I3190*H3190,2)</f>
        <v>0</v>
      </c>
      <c r="BL3190" s="17" t="s">
        <v>187</v>
      </c>
      <c r="BM3190" s="136" t="s">
        <v>4482</v>
      </c>
    </row>
    <row r="3191" spans="2:65" s="1" customFormat="1" ht="11.25" x14ac:dyDescent="0.2">
      <c r="B3191" s="32"/>
      <c r="D3191" s="151" t="s">
        <v>328</v>
      </c>
      <c r="F3191" s="152" t="s">
        <v>4483</v>
      </c>
      <c r="I3191" s="140"/>
      <c r="L3191" s="32"/>
      <c r="M3191" s="141"/>
      <c r="T3191" s="53"/>
      <c r="AT3191" s="17" t="s">
        <v>328</v>
      </c>
      <c r="AU3191" s="17" t="s">
        <v>190</v>
      </c>
    </row>
    <row r="3192" spans="2:65" s="12" customFormat="1" ht="22.5" x14ac:dyDescent="0.2">
      <c r="B3192" s="153"/>
      <c r="D3192" s="138" t="s">
        <v>330</v>
      </c>
      <c r="E3192" s="154" t="s">
        <v>19</v>
      </c>
      <c r="F3192" s="155" t="s">
        <v>4484</v>
      </c>
      <c r="H3192" s="154" t="s">
        <v>19</v>
      </c>
      <c r="I3192" s="156"/>
      <c r="L3192" s="153"/>
      <c r="M3192" s="157"/>
      <c r="T3192" s="158"/>
      <c r="AT3192" s="154" t="s">
        <v>330</v>
      </c>
      <c r="AU3192" s="154" t="s">
        <v>190</v>
      </c>
      <c r="AV3192" s="12" t="s">
        <v>77</v>
      </c>
      <c r="AW3192" s="12" t="s">
        <v>31</v>
      </c>
      <c r="AX3192" s="12" t="s">
        <v>69</v>
      </c>
      <c r="AY3192" s="154" t="s">
        <v>181</v>
      </c>
    </row>
    <row r="3193" spans="2:65" s="13" customFormat="1" ht="11.25" x14ac:dyDescent="0.2">
      <c r="B3193" s="159"/>
      <c r="D3193" s="138" t="s">
        <v>330</v>
      </c>
      <c r="E3193" s="160" t="s">
        <v>19</v>
      </c>
      <c r="F3193" s="161" t="s">
        <v>4485</v>
      </c>
      <c r="H3193" s="162">
        <v>31.794</v>
      </c>
      <c r="I3193" s="163"/>
      <c r="L3193" s="159"/>
      <c r="M3193" s="164"/>
      <c r="T3193" s="165"/>
      <c r="AT3193" s="160" t="s">
        <v>330</v>
      </c>
      <c r="AU3193" s="160" t="s">
        <v>190</v>
      </c>
      <c r="AV3193" s="13" t="s">
        <v>79</v>
      </c>
      <c r="AW3193" s="13" t="s">
        <v>31</v>
      </c>
      <c r="AX3193" s="13" t="s">
        <v>69</v>
      </c>
      <c r="AY3193" s="160" t="s">
        <v>181</v>
      </c>
    </row>
    <row r="3194" spans="2:65" s="14" customFormat="1" ht="11.25" x14ac:dyDescent="0.2">
      <c r="B3194" s="166"/>
      <c r="D3194" s="138" t="s">
        <v>330</v>
      </c>
      <c r="E3194" s="167" t="s">
        <v>19</v>
      </c>
      <c r="F3194" s="168" t="s">
        <v>333</v>
      </c>
      <c r="H3194" s="169">
        <v>31.794</v>
      </c>
      <c r="I3194" s="170"/>
      <c r="L3194" s="166"/>
      <c r="M3194" s="171"/>
      <c r="T3194" s="172"/>
      <c r="AT3194" s="167" t="s">
        <v>330</v>
      </c>
      <c r="AU3194" s="167" t="s">
        <v>190</v>
      </c>
      <c r="AV3194" s="14" t="s">
        <v>187</v>
      </c>
      <c r="AW3194" s="14" t="s">
        <v>31</v>
      </c>
      <c r="AX3194" s="14" t="s">
        <v>77</v>
      </c>
      <c r="AY3194" s="167" t="s">
        <v>181</v>
      </c>
    </row>
    <row r="3195" spans="2:65" s="1" customFormat="1" ht="16.5" customHeight="1" x14ac:dyDescent="0.2">
      <c r="B3195" s="32"/>
      <c r="C3195" s="125" t="s">
        <v>4486</v>
      </c>
      <c r="D3195" s="125" t="s">
        <v>182</v>
      </c>
      <c r="E3195" s="126" t="s">
        <v>4487</v>
      </c>
      <c r="F3195" s="127" t="s">
        <v>4488</v>
      </c>
      <c r="G3195" s="128" t="s">
        <v>510</v>
      </c>
      <c r="H3195" s="129">
        <v>34.822000000000003</v>
      </c>
      <c r="I3195" s="130"/>
      <c r="J3195" s="131">
        <f>ROUND(I3195*H3195,2)</f>
        <v>0</v>
      </c>
      <c r="K3195" s="127" t="s">
        <v>327</v>
      </c>
      <c r="L3195" s="32"/>
      <c r="M3195" s="132" t="s">
        <v>19</v>
      </c>
      <c r="N3195" s="133" t="s">
        <v>40</v>
      </c>
      <c r="P3195" s="134">
        <f>O3195*H3195</f>
        <v>0</v>
      </c>
      <c r="Q3195" s="134">
        <v>0</v>
      </c>
      <c r="R3195" s="134">
        <f>Q3195*H3195</f>
        <v>0</v>
      </c>
      <c r="S3195" s="134">
        <v>0</v>
      </c>
      <c r="T3195" s="135">
        <f>S3195*H3195</f>
        <v>0</v>
      </c>
      <c r="AR3195" s="136" t="s">
        <v>187</v>
      </c>
      <c r="AT3195" s="136" t="s">
        <v>182</v>
      </c>
      <c r="AU3195" s="136" t="s">
        <v>190</v>
      </c>
      <c r="AY3195" s="17" t="s">
        <v>181</v>
      </c>
      <c r="BE3195" s="137">
        <f>IF(N3195="základní",J3195,0)</f>
        <v>0</v>
      </c>
      <c r="BF3195" s="137">
        <f>IF(N3195="snížená",J3195,0)</f>
        <v>0</v>
      </c>
      <c r="BG3195" s="137">
        <f>IF(N3195="zákl. přenesená",J3195,0)</f>
        <v>0</v>
      </c>
      <c r="BH3195" s="137">
        <f>IF(N3195="sníž. přenesená",J3195,0)</f>
        <v>0</v>
      </c>
      <c r="BI3195" s="137">
        <f>IF(N3195="nulová",J3195,0)</f>
        <v>0</v>
      </c>
      <c r="BJ3195" s="17" t="s">
        <v>77</v>
      </c>
      <c r="BK3195" s="137">
        <f>ROUND(I3195*H3195,2)</f>
        <v>0</v>
      </c>
      <c r="BL3195" s="17" t="s">
        <v>187</v>
      </c>
      <c r="BM3195" s="136" t="s">
        <v>4489</v>
      </c>
    </row>
    <row r="3196" spans="2:65" s="1" customFormat="1" ht="11.25" x14ac:dyDescent="0.2">
      <c r="B3196" s="32"/>
      <c r="D3196" s="151" t="s">
        <v>328</v>
      </c>
      <c r="F3196" s="152" t="s">
        <v>4490</v>
      </c>
      <c r="I3196" s="140"/>
      <c r="L3196" s="32"/>
      <c r="M3196" s="141"/>
      <c r="T3196" s="53"/>
      <c r="AT3196" s="17" t="s">
        <v>328</v>
      </c>
      <c r="AU3196" s="17" t="s">
        <v>190</v>
      </c>
    </row>
    <row r="3197" spans="2:65" s="12" customFormat="1" ht="11.25" x14ac:dyDescent="0.2">
      <c r="B3197" s="153"/>
      <c r="D3197" s="138" t="s">
        <v>330</v>
      </c>
      <c r="E3197" s="154" t="s">
        <v>19</v>
      </c>
      <c r="F3197" s="155" t="s">
        <v>4491</v>
      </c>
      <c r="H3197" s="154" t="s">
        <v>19</v>
      </c>
      <c r="I3197" s="156"/>
      <c r="L3197" s="153"/>
      <c r="M3197" s="157"/>
      <c r="T3197" s="158"/>
      <c r="AT3197" s="154" t="s">
        <v>330</v>
      </c>
      <c r="AU3197" s="154" t="s">
        <v>190</v>
      </c>
      <c r="AV3197" s="12" t="s">
        <v>77</v>
      </c>
      <c r="AW3197" s="12" t="s">
        <v>31</v>
      </c>
      <c r="AX3197" s="12" t="s">
        <v>69</v>
      </c>
      <c r="AY3197" s="154" t="s">
        <v>181</v>
      </c>
    </row>
    <row r="3198" spans="2:65" s="13" customFormat="1" ht="22.5" x14ac:dyDescent="0.2">
      <c r="B3198" s="159"/>
      <c r="D3198" s="138" t="s">
        <v>330</v>
      </c>
      <c r="E3198" s="160" t="s">
        <v>19</v>
      </c>
      <c r="F3198" s="161" t="s">
        <v>4492</v>
      </c>
      <c r="H3198" s="162">
        <v>34.822000000000003</v>
      </c>
      <c r="I3198" s="163"/>
      <c r="L3198" s="159"/>
      <c r="M3198" s="164"/>
      <c r="T3198" s="165"/>
      <c r="AT3198" s="160" t="s">
        <v>330</v>
      </c>
      <c r="AU3198" s="160" t="s">
        <v>190</v>
      </c>
      <c r="AV3198" s="13" t="s">
        <v>79</v>
      </c>
      <c r="AW3198" s="13" t="s">
        <v>31</v>
      </c>
      <c r="AX3198" s="13" t="s">
        <v>69</v>
      </c>
      <c r="AY3198" s="160" t="s">
        <v>181</v>
      </c>
    </row>
    <row r="3199" spans="2:65" s="14" customFormat="1" ht="11.25" x14ac:dyDescent="0.2">
      <c r="B3199" s="166"/>
      <c r="D3199" s="138" t="s">
        <v>330</v>
      </c>
      <c r="E3199" s="167" t="s">
        <v>19</v>
      </c>
      <c r="F3199" s="168" t="s">
        <v>333</v>
      </c>
      <c r="H3199" s="169">
        <v>34.822000000000003</v>
      </c>
      <c r="I3199" s="170"/>
      <c r="L3199" s="166"/>
      <c r="M3199" s="171"/>
      <c r="T3199" s="172"/>
      <c r="AT3199" s="167" t="s">
        <v>330</v>
      </c>
      <c r="AU3199" s="167" t="s">
        <v>190</v>
      </c>
      <c r="AV3199" s="14" t="s">
        <v>187</v>
      </c>
      <c r="AW3199" s="14" t="s">
        <v>31</v>
      </c>
      <c r="AX3199" s="14" t="s">
        <v>77</v>
      </c>
      <c r="AY3199" s="167" t="s">
        <v>181</v>
      </c>
    </row>
    <row r="3200" spans="2:65" s="1" customFormat="1" ht="16.5" customHeight="1" x14ac:dyDescent="0.2">
      <c r="B3200" s="32"/>
      <c r="C3200" s="125" t="s">
        <v>3193</v>
      </c>
      <c r="D3200" s="125" t="s">
        <v>182</v>
      </c>
      <c r="E3200" s="126" t="s">
        <v>4493</v>
      </c>
      <c r="F3200" s="127" t="s">
        <v>4494</v>
      </c>
      <c r="G3200" s="128" t="s">
        <v>510</v>
      </c>
      <c r="H3200" s="129">
        <v>30.28</v>
      </c>
      <c r="I3200" s="130"/>
      <c r="J3200" s="131">
        <f>ROUND(I3200*H3200,2)</f>
        <v>0</v>
      </c>
      <c r="K3200" s="127" t="s">
        <v>327</v>
      </c>
      <c r="L3200" s="32"/>
      <c r="M3200" s="132" t="s">
        <v>19</v>
      </c>
      <c r="N3200" s="133" t="s">
        <v>40</v>
      </c>
      <c r="P3200" s="134">
        <f>O3200*H3200</f>
        <v>0</v>
      </c>
      <c r="Q3200" s="134">
        <v>0</v>
      </c>
      <c r="R3200" s="134">
        <f>Q3200*H3200</f>
        <v>0</v>
      </c>
      <c r="S3200" s="134">
        <v>0</v>
      </c>
      <c r="T3200" s="135">
        <f>S3200*H3200</f>
        <v>0</v>
      </c>
      <c r="AR3200" s="136" t="s">
        <v>187</v>
      </c>
      <c r="AT3200" s="136" t="s">
        <v>182</v>
      </c>
      <c r="AU3200" s="136" t="s">
        <v>190</v>
      </c>
      <c r="AY3200" s="17" t="s">
        <v>181</v>
      </c>
      <c r="BE3200" s="137">
        <f>IF(N3200="základní",J3200,0)</f>
        <v>0</v>
      </c>
      <c r="BF3200" s="137">
        <f>IF(N3200="snížená",J3200,0)</f>
        <v>0</v>
      </c>
      <c r="BG3200" s="137">
        <f>IF(N3200="zákl. přenesená",J3200,0)</f>
        <v>0</v>
      </c>
      <c r="BH3200" s="137">
        <f>IF(N3200="sníž. přenesená",J3200,0)</f>
        <v>0</v>
      </c>
      <c r="BI3200" s="137">
        <f>IF(N3200="nulová",J3200,0)</f>
        <v>0</v>
      </c>
      <c r="BJ3200" s="17" t="s">
        <v>77</v>
      </c>
      <c r="BK3200" s="137">
        <f>ROUND(I3200*H3200,2)</f>
        <v>0</v>
      </c>
      <c r="BL3200" s="17" t="s">
        <v>187</v>
      </c>
      <c r="BM3200" s="136" t="s">
        <v>4495</v>
      </c>
    </row>
    <row r="3201" spans="2:65" s="1" customFormat="1" ht="11.25" x14ac:dyDescent="0.2">
      <c r="B3201" s="32"/>
      <c r="D3201" s="151" t="s">
        <v>328</v>
      </c>
      <c r="F3201" s="152" t="s">
        <v>4496</v>
      </c>
      <c r="I3201" s="140"/>
      <c r="L3201" s="32"/>
      <c r="M3201" s="141"/>
      <c r="T3201" s="53"/>
      <c r="AT3201" s="17" t="s">
        <v>328</v>
      </c>
      <c r="AU3201" s="17" t="s">
        <v>190</v>
      </c>
    </row>
    <row r="3202" spans="2:65" s="12" customFormat="1" ht="11.25" x14ac:dyDescent="0.2">
      <c r="B3202" s="153"/>
      <c r="D3202" s="138" t="s">
        <v>330</v>
      </c>
      <c r="E3202" s="154" t="s">
        <v>19</v>
      </c>
      <c r="F3202" s="155" t="s">
        <v>4497</v>
      </c>
      <c r="H3202" s="154" t="s">
        <v>19</v>
      </c>
      <c r="I3202" s="156"/>
      <c r="L3202" s="153"/>
      <c r="M3202" s="157"/>
      <c r="T3202" s="158"/>
      <c r="AT3202" s="154" t="s">
        <v>330</v>
      </c>
      <c r="AU3202" s="154" t="s">
        <v>190</v>
      </c>
      <c r="AV3202" s="12" t="s">
        <v>77</v>
      </c>
      <c r="AW3202" s="12" t="s">
        <v>31</v>
      </c>
      <c r="AX3202" s="12" t="s">
        <v>69</v>
      </c>
      <c r="AY3202" s="154" t="s">
        <v>181</v>
      </c>
    </row>
    <row r="3203" spans="2:65" s="13" customFormat="1" ht="22.5" x14ac:dyDescent="0.2">
      <c r="B3203" s="159"/>
      <c r="D3203" s="138" t="s">
        <v>330</v>
      </c>
      <c r="E3203" s="160" t="s">
        <v>19</v>
      </c>
      <c r="F3203" s="161" t="s">
        <v>4467</v>
      </c>
      <c r="H3203" s="162">
        <v>30.28</v>
      </c>
      <c r="I3203" s="163"/>
      <c r="L3203" s="159"/>
      <c r="M3203" s="164"/>
      <c r="T3203" s="165"/>
      <c r="AT3203" s="160" t="s">
        <v>330</v>
      </c>
      <c r="AU3203" s="160" t="s">
        <v>190</v>
      </c>
      <c r="AV3203" s="13" t="s">
        <v>79</v>
      </c>
      <c r="AW3203" s="13" t="s">
        <v>31</v>
      </c>
      <c r="AX3203" s="13" t="s">
        <v>69</v>
      </c>
      <c r="AY3203" s="160" t="s">
        <v>181</v>
      </c>
    </row>
    <row r="3204" spans="2:65" s="14" customFormat="1" ht="11.25" x14ac:dyDescent="0.2">
      <c r="B3204" s="166"/>
      <c r="D3204" s="138" t="s">
        <v>330</v>
      </c>
      <c r="E3204" s="167" t="s">
        <v>19</v>
      </c>
      <c r="F3204" s="168" t="s">
        <v>333</v>
      </c>
      <c r="H3204" s="169">
        <v>30.28</v>
      </c>
      <c r="I3204" s="170"/>
      <c r="L3204" s="166"/>
      <c r="M3204" s="171"/>
      <c r="T3204" s="172"/>
      <c r="AT3204" s="167" t="s">
        <v>330</v>
      </c>
      <c r="AU3204" s="167" t="s">
        <v>190</v>
      </c>
      <c r="AV3204" s="14" t="s">
        <v>187</v>
      </c>
      <c r="AW3204" s="14" t="s">
        <v>31</v>
      </c>
      <c r="AX3204" s="14" t="s">
        <v>77</v>
      </c>
      <c r="AY3204" s="167" t="s">
        <v>181</v>
      </c>
    </row>
    <row r="3205" spans="2:65" s="1" customFormat="1" ht="16.5" customHeight="1" x14ac:dyDescent="0.2">
      <c r="B3205" s="32"/>
      <c r="C3205" s="176" t="s">
        <v>4498</v>
      </c>
      <c r="D3205" s="176" t="s">
        <v>1794</v>
      </c>
      <c r="E3205" s="177" t="s">
        <v>4499</v>
      </c>
      <c r="F3205" s="178" t="s">
        <v>4500</v>
      </c>
      <c r="G3205" s="179" t="s">
        <v>510</v>
      </c>
      <c r="H3205" s="180">
        <v>33.308</v>
      </c>
      <c r="I3205" s="181"/>
      <c r="J3205" s="182">
        <f>ROUND(I3205*H3205,2)</f>
        <v>0</v>
      </c>
      <c r="K3205" s="178" t="s">
        <v>327</v>
      </c>
      <c r="L3205" s="183"/>
      <c r="M3205" s="184" t="s">
        <v>19</v>
      </c>
      <c r="N3205" s="185" t="s">
        <v>40</v>
      </c>
      <c r="P3205" s="134">
        <f>O3205*H3205</f>
        <v>0</v>
      </c>
      <c r="Q3205" s="134">
        <v>0</v>
      </c>
      <c r="R3205" s="134">
        <f>Q3205*H3205</f>
        <v>0</v>
      </c>
      <c r="S3205" s="134">
        <v>0</v>
      </c>
      <c r="T3205" s="135">
        <f>S3205*H3205</f>
        <v>0</v>
      </c>
      <c r="AR3205" s="136" t="s">
        <v>196</v>
      </c>
      <c r="AT3205" s="136" t="s">
        <v>1794</v>
      </c>
      <c r="AU3205" s="136" t="s">
        <v>190</v>
      </c>
      <c r="AY3205" s="17" t="s">
        <v>181</v>
      </c>
      <c r="BE3205" s="137">
        <f>IF(N3205="základní",J3205,0)</f>
        <v>0</v>
      </c>
      <c r="BF3205" s="137">
        <f>IF(N3205="snížená",J3205,0)</f>
        <v>0</v>
      </c>
      <c r="BG3205" s="137">
        <f>IF(N3205="zákl. přenesená",J3205,0)</f>
        <v>0</v>
      </c>
      <c r="BH3205" s="137">
        <f>IF(N3205="sníž. přenesená",J3205,0)</f>
        <v>0</v>
      </c>
      <c r="BI3205" s="137">
        <f>IF(N3205="nulová",J3205,0)</f>
        <v>0</v>
      </c>
      <c r="BJ3205" s="17" t="s">
        <v>77</v>
      </c>
      <c r="BK3205" s="137">
        <f>ROUND(I3205*H3205,2)</f>
        <v>0</v>
      </c>
      <c r="BL3205" s="17" t="s">
        <v>187</v>
      </c>
      <c r="BM3205" s="136" t="s">
        <v>4501</v>
      </c>
    </row>
    <row r="3206" spans="2:65" s="12" customFormat="1" ht="11.25" x14ac:dyDescent="0.2">
      <c r="B3206" s="153"/>
      <c r="D3206" s="138" t="s">
        <v>330</v>
      </c>
      <c r="E3206" s="154" t="s">
        <v>19</v>
      </c>
      <c r="F3206" s="155" t="s">
        <v>4502</v>
      </c>
      <c r="H3206" s="154" t="s">
        <v>19</v>
      </c>
      <c r="I3206" s="156"/>
      <c r="L3206" s="153"/>
      <c r="M3206" s="157"/>
      <c r="T3206" s="158"/>
      <c r="AT3206" s="154" t="s">
        <v>330</v>
      </c>
      <c r="AU3206" s="154" t="s">
        <v>190</v>
      </c>
      <c r="AV3206" s="12" t="s">
        <v>77</v>
      </c>
      <c r="AW3206" s="12" t="s">
        <v>31</v>
      </c>
      <c r="AX3206" s="12" t="s">
        <v>69</v>
      </c>
      <c r="AY3206" s="154" t="s">
        <v>181</v>
      </c>
    </row>
    <row r="3207" spans="2:65" s="13" customFormat="1" ht="22.5" x14ac:dyDescent="0.2">
      <c r="B3207" s="159"/>
      <c r="D3207" s="138" t="s">
        <v>330</v>
      </c>
      <c r="E3207" s="160" t="s">
        <v>19</v>
      </c>
      <c r="F3207" s="161" t="s">
        <v>4472</v>
      </c>
      <c r="H3207" s="162">
        <v>33.308</v>
      </c>
      <c r="I3207" s="163"/>
      <c r="L3207" s="159"/>
      <c r="M3207" s="164"/>
      <c r="T3207" s="165"/>
      <c r="AT3207" s="160" t="s">
        <v>330</v>
      </c>
      <c r="AU3207" s="160" t="s">
        <v>190</v>
      </c>
      <c r="AV3207" s="13" t="s">
        <v>79</v>
      </c>
      <c r="AW3207" s="13" t="s">
        <v>31</v>
      </c>
      <c r="AX3207" s="13" t="s">
        <v>69</v>
      </c>
      <c r="AY3207" s="160" t="s">
        <v>181</v>
      </c>
    </row>
    <row r="3208" spans="2:65" s="14" customFormat="1" ht="11.25" x14ac:dyDescent="0.2">
      <c r="B3208" s="166"/>
      <c r="D3208" s="138" t="s">
        <v>330</v>
      </c>
      <c r="E3208" s="167" t="s">
        <v>19</v>
      </c>
      <c r="F3208" s="168" t="s">
        <v>333</v>
      </c>
      <c r="H3208" s="169">
        <v>33.308</v>
      </c>
      <c r="I3208" s="170"/>
      <c r="L3208" s="166"/>
      <c r="M3208" s="171"/>
      <c r="T3208" s="172"/>
      <c r="AT3208" s="167" t="s">
        <v>330</v>
      </c>
      <c r="AU3208" s="167" t="s">
        <v>190</v>
      </c>
      <c r="AV3208" s="14" t="s">
        <v>187</v>
      </c>
      <c r="AW3208" s="14" t="s">
        <v>31</v>
      </c>
      <c r="AX3208" s="14" t="s">
        <v>77</v>
      </c>
      <c r="AY3208" s="167" t="s">
        <v>181</v>
      </c>
    </row>
    <row r="3209" spans="2:65" s="10" customFormat="1" ht="20.85" customHeight="1" x14ac:dyDescent="0.2">
      <c r="B3209" s="115"/>
      <c r="D3209" s="116" t="s">
        <v>68</v>
      </c>
      <c r="E3209" s="149" t="s">
        <v>4503</v>
      </c>
      <c r="F3209" s="149" t="s">
        <v>4504</v>
      </c>
      <c r="I3209" s="118"/>
      <c r="J3209" s="150">
        <f>BK3209</f>
        <v>0</v>
      </c>
      <c r="L3209" s="115"/>
      <c r="M3209" s="120"/>
      <c r="P3209" s="121">
        <f>SUM(P3210:P3243)</f>
        <v>0</v>
      </c>
      <c r="R3209" s="121">
        <f>SUM(R3210:R3243)</f>
        <v>1.3970659999999999</v>
      </c>
      <c r="T3209" s="122">
        <f>SUM(T3210:T3243)</f>
        <v>0</v>
      </c>
      <c r="AR3209" s="116" t="s">
        <v>77</v>
      </c>
      <c r="AT3209" s="123" t="s">
        <v>68</v>
      </c>
      <c r="AU3209" s="123" t="s">
        <v>79</v>
      </c>
      <c r="AY3209" s="116" t="s">
        <v>181</v>
      </c>
      <c r="BK3209" s="124">
        <f>SUM(BK3210:BK3243)</f>
        <v>0</v>
      </c>
    </row>
    <row r="3210" spans="2:65" s="1" customFormat="1" ht="16.5" customHeight="1" x14ac:dyDescent="0.2">
      <c r="B3210" s="32"/>
      <c r="C3210" s="125" t="s">
        <v>3196</v>
      </c>
      <c r="D3210" s="125" t="s">
        <v>182</v>
      </c>
      <c r="E3210" s="126" t="s">
        <v>4461</v>
      </c>
      <c r="F3210" s="127" t="s">
        <v>4462</v>
      </c>
      <c r="G3210" s="128" t="s">
        <v>510</v>
      </c>
      <c r="H3210" s="129">
        <v>57.73</v>
      </c>
      <c r="I3210" s="130"/>
      <c r="J3210" s="131">
        <f>ROUND(I3210*H3210,2)</f>
        <v>0</v>
      </c>
      <c r="K3210" s="127" t="s">
        <v>327</v>
      </c>
      <c r="L3210" s="32"/>
      <c r="M3210" s="132" t="s">
        <v>19</v>
      </c>
      <c r="N3210" s="133" t="s">
        <v>40</v>
      </c>
      <c r="P3210" s="134">
        <f>O3210*H3210</f>
        <v>0</v>
      </c>
      <c r="Q3210" s="134">
        <v>0</v>
      </c>
      <c r="R3210" s="134">
        <f>Q3210*H3210</f>
        <v>0</v>
      </c>
      <c r="S3210" s="134">
        <v>0</v>
      </c>
      <c r="T3210" s="135">
        <f>S3210*H3210</f>
        <v>0</v>
      </c>
      <c r="AR3210" s="136" t="s">
        <v>187</v>
      </c>
      <c r="AT3210" s="136" t="s">
        <v>182</v>
      </c>
      <c r="AU3210" s="136" t="s">
        <v>190</v>
      </c>
      <c r="AY3210" s="17" t="s">
        <v>181</v>
      </c>
      <c r="BE3210" s="137">
        <f>IF(N3210="základní",J3210,0)</f>
        <v>0</v>
      </c>
      <c r="BF3210" s="137">
        <f>IF(N3210="snížená",J3210,0)</f>
        <v>0</v>
      </c>
      <c r="BG3210" s="137">
        <f>IF(N3210="zákl. přenesená",J3210,0)</f>
        <v>0</v>
      </c>
      <c r="BH3210" s="137">
        <f>IF(N3210="sníž. přenesená",J3210,0)</f>
        <v>0</v>
      </c>
      <c r="BI3210" s="137">
        <f>IF(N3210="nulová",J3210,0)</f>
        <v>0</v>
      </c>
      <c r="BJ3210" s="17" t="s">
        <v>77</v>
      </c>
      <c r="BK3210" s="137">
        <f>ROUND(I3210*H3210,2)</f>
        <v>0</v>
      </c>
      <c r="BL3210" s="17" t="s">
        <v>187</v>
      </c>
      <c r="BM3210" s="136" t="s">
        <v>4505</v>
      </c>
    </row>
    <row r="3211" spans="2:65" s="1" customFormat="1" ht="11.25" x14ac:dyDescent="0.2">
      <c r="B3211" s="32"/>
      <c r="D3211" s="151" t="s">
        <v>328</v>
      </c>
      <c r="F3211" s="152" t="s">
        <v>4464</v>
      </c>
      <c r="I3211" s="140"/>
      <c r="L3211" s="32"/>
      <c r="M3211" s="141"/>
      <c r="T3211" s="53"/>
      <c r="AT3211" s="17" t="s">
        <v>328</v>
      </c>
      <c r="AU3211" s="17" t="s">
        <v>190</v>
      </c>
    </row>
    <row r="3212" spans="2:65" s="12" customFormat="1" ht="11.25" x14ac:dyDescent="0.2">
      <c r="B3212" s="153"/>
      <c r="D3212" s="138" t="s">
        <v>330</v>
      </c>
      <c r="E3212" s="154" t="s">
        <v>19</v>
      </c>
      <c r="F3212" s="155" t="s">
        <v>4506</v>
      </c>
      <c r="H3212" s="154" t="s">
        <v>19</v>
      </c>
      <c r="I3212" s="156"/>
      <c r="L3212" s="153"/>
      <c r="M3212" s="157"/>
      <c r="T3212" s="158"/>
      <c r="AT3212" s="154" t="s">
        <v>330</v>
      </c>
      <c r="AU3212" s="154" t="s">
        <v>190</v>
      </c>
      <c r="AV3212" s="12" t="s">
        <v>77</v>
      </c>
      <c r="AW3212" s="12" t="s">
        <v>31</v>
      </c>
      <c r="AX3212" s="12" t="s">
        <v>69</v>
      </c>
      <c r="AY3212" s="154" t="s">
        <v>181</v>
      </c>
    </row>
    <row r="3213" spans="2:65" s="12" customFormat="1" ht="11.25" x14ac:dyDescent="0.2">
      <c r="B3213" s="153"/>
      <c r="D3213" s="138" t="s">
        <v>330</v>
      </c>
      <c r="E3213" s="154" t="s">
        <v>19</v>
      </c>
      <c r="F3213" s="155" t="s">
        <v>4466</v>
      </c>
      <c r="H3213" s="154" t="s">
        <v>19</v>
      </c>
      <c r="I3213" s="156"/>
      <c r="L3213" s="153"/>
      <c r="M3213" s="157"/>
      <c r="T3213" s="158"/>
      <c r="AT3213" s="154" t="s">
        <v>330</v>
      </c>
      <c r="AU3213" s="154" t="s">
        <v>190</v>
      </c>
      <c r="AV3213" s="12" t="s">
        <v>77</v>
      </c>
      <c r="AW3213" s="12" t="s">
        <v>31</v>
      </c>
      <c r="AX3213" s="12" t="s">
        <v>69</v>
      </c>
      <c r="AY3213" s="154" t="s">
        <v>181</v>
      </c>
    </row>
    <row r="3214" spans="2:65" s="13" customFormat="1" ht="22.5" x14ac:dyDescent="0.2">
      <c r="B3214" s="159"/>
      <c r="D3214" s="138" t="s">
        <v>330</v>
      </c>
      <c r="E3214" s="160" t="s">
        <v>19</v>
      </c>
      <c r="F3214" s="161" t="s">
        <v>4507</v>
      </c>
      <c r="H3214" s="162">
        <v>57.73</v>
      </c>
      <c r="I3214" s="163"/>
      <c r="L3214" s="159"/>
      <c r="M3214" s="164"/>
      <c r="T3214" s="165"/>
      <c r="AT3214" s="160" t="s">
        <v>330</v>
      </c>
      <c r="AU3214" s="160" t="s">
        <v>190</v>
      </c>
      <c r="AV3214" s="13" t="s">
        <v>79</v>
      </c>
      <c r="AW3214" s="13" t="s">
        <v>31</v>
      </c>
      <c r="AX3214" s="13" t="s">
        <v>69</v>
      </c>
      <c r="AY3214" s="160" t="s">
        <v>181</v>
      </c>
    </row>
    <row r="3215" spans="2:65" s="14" customFormat="1" ht="11.25" x14ac:dyDescent="0.2">
      <c r="B3215" s="166"/>
      <c r="D3215" s="138" t="s">
        <v>330</v>
      </c>
      <c r="E3215" s="167" t="s">
        <v>19</v>
      </c>
      <c r="F3215" s="168" t="s">
        <v>333</v>
      </c>
      <c r="H3215" s="169">
        <v>57.73</v>
      </c>
      <c r="I3215" s="170"/>
      <c r="L3215" s="166"/>
      <c r="M3215" s="171"/>
      <c r="T3215" s="172"/>
      <c r="AT3215" s="167" t="s">
        <v>330</v>
      </c>
      <c r="AU3215" s="167" t="s">
        <v>190</v>
      </c>
      <c r="AV3215" s="14" t="s">
        <v>187</v>
      </c>
      <c r="AW3215" s="14" t="s">
        <v>31</v>
      </c>
      <c r="AX3215" s="14" t="s">
        <v>77</v>
      </c>
      <c r="AY3215" s="167" t="s">
        <v>181</v>
      </c>
    </row>
    <row r="3216" spans="2:65" s="1" customFormat="1" ht="16.5" customHeight="1" x14ac:dyDescent="0.2">
      <c r="B3216" s="32"/>
      <c r="C3216" s="176" t="s">
        <v>4508</v>
      </c>
      <c r="D3216" s="176" t="s">
        <v>1794</v>
      </c>
      <c r="E3216" s="177" t="s">
        <v>4468</v>
      </c>
      <c r="F3216" s="178" t="s">
        <v>4469</v>
      </c>
      <c r="G3216" s="179" t="s">
        <v>510</v>
      </c>
      <c r="H3216" s="180">
        <v>63.503</v>
      </c>
      <c r="I3216" s="181"/>
      <c r="J3216" s="182">
        <f>ROUND(I3216*H3216,2)</f>
        <v>0</v>
      </c>
      <c r="K3216" s="178" t="s">
        <v>327</v>
      </c>
      <c r="L3216" s="183"/>
      <c r="M3216" s="184" t="s">
        <v>19</v>
      </c>
      <c r="N3216" s="185" t="s">
        <v>40</v>
      </c>
      <c r="P3216" s="134">
        <f>O3216*H3216</f>
        <v>0</v>
      </c>
      <c r="Q3216" s="134">
        <v>2.1999999999999999E-2</v>
      </c>
      <c r="R3216" s="134">
        <f>Q3216*H3216</f>
        <v>1.3970659999999999</v>
      </c>
      <c r="S3216" s="134">
        <v>0</v>
      </c>
      <c r="T3216" s="135">
        <f>S3216*H3216</f>
        <v>0</v>
      </c>
      <c r="AR3216" s="136" t="s">
        <v>196</v>
      </c>
      <c r="AT3216" s="136" t="s">
        <v>1794</v>
      </c>
      <c r="AU3216" s="136" t="s">
        <v>190</v>
      </c>
      <c r="AY3216" s="17" t="s">
        <v>181</v>
      </c>
      <c r="BE3216" s="137">
        <f>IF(N3216="základní",J3216,0)</f>
        <v>0</v>
      </c>
      <c r="BF3216" s="137">
        <f>IF(N3216="snížená",J3216,0)</f>
        <v>0</v>
      </c>
      <c r="BG3216" s="137">
        <f>IF(N3216="zákl. přenesená",J3216,0)</f>
        <v>0</v>
      </c>
      <c r="BH3216" s="137">
        <f>IF(N3216="sníž. přenesená",J3216,0)</f>
        <v>0</v>
      </c>
      <c r="BI3216" s="137">
        <f>IF(N3216="nulová",J3216,0)</f>
        <v>0</v>
      </c>
      <c r="BJ3216" s="17" t="s">
        <v>77</v>
      </c>
      <c r="BK3216" s="137">
        <f>ROUND(I3216*H3216,2)</f>
        <v>0</v>
      </c>
      <c r="BL3216" s="17" t="s">
        <v>187</v>
      </c>
      <c r="BM3216" s="136" t="s">
        <v>4509</v>
      </c>
    </row>
    <row r="3217" spans="2:65" s="12" customFormat="1" ht="11.25" x14ac:dyDescent="0.2">
      <c r="B3217" s="153"/>
      <c r="D3217" s="138" t="s">
        <v>330</v>
      </c>
      <c r="E3217" s="154" t="s">
        <v>19</v>
      </c>
      <c r="F3217" s="155" t="s">
        <v>4510</v>
      </c>
      <c r="H3217" s="154" t="s">
        <v>19</v>
      </c>
      <c r="I3217" s="156"/>
      <c r="L3217" s="153"/>
      <c r="M3217" s="157"/>
      <c r="T3217" s="158"/>
      <c r="AT3217" s="154" t="s">
        <v>330</v>
      </c>
      <c r="AU3217" s="154" t="s">
        <v>190</v>
      </c>
      <c r="AV3217" s="12" t="s">
        <v>77</v>
      </c>
      <c r="AW3217" s="12" t="s">
        <v>31</v>
      </c>
      <c r="AX3217" s="12" t="s">
        <v>69</v>
      </c>
      <c r="AY3217" s="154" t="s">
        <v>181</v>
      </c>
    </row>
    <row r="3218" spans="2:65" s="13" customFormat="1" ht="22.5" x14ac:dyDescent="0.2">
      <c r="B3218" s="159"/>
      <c r="D3218" s="138" t="s">
        <v>330</v>
      </c>
      <c r="E3218" s="160" t="s">
        <v>19</v>
      </c>
      <c r="F3218" s="161" t="s">
        <v>4511</v>
      </c>
      <c r="H3218" s="162">
        <v>63.503</v>
      </c>
      <c r="I3218" s="163"/>
      <c r="L3218" s="159"/>
      <c r="M3218" s="164"/>
      <c r="T3218" s="165"/>
      <c r="AT3218" s="160" t="s">
        <v>330</v>
      </c>
      <c r="AU3218" s="160" t="s">
        <v>190</v>
      </c>
      <c r="AV3218" s="13" t="s">
        <v>79</v>
      </c>
      <c r="AW3218" s="13" t="s">
        <v>31</v>
      </c>
      <c r="AX3218" s="13" t="s">
        <v>69</v>
      </c>
      <c r="AY3218" s="160" t="s">
        <v>181</v>
      </c>
    </row>
    <row r="3219" spans="2:65" s="14" customFormat="1" ht="11.25" x14ac:dyDescent="0.2">
      <c r="B3219" s="166"/>
      <c r="D3219" s="138" t="s">
        <v>330</v>
      </c>
      <c r="E3219" s="167" t="s">
        <v>19</v>
      </c>
      <c r="F3219" s="168" t="s">
        <v>333</v>
      </c>
      <c r="H3219" s="169">
        <v>63.503</v>
      </c>
      <c r="I3219" s="170"/>
      <c r="L3219" s="166"/>
      <c r="M3219" s="171"/>
      <c r="T3219" s="172"/>
      <c r="AT3219" s="167" t="s">
        <v>330</v>
      </c>
      <c r="AU3219" s="167" t="s">
        <v>190</v>
      </c>
      <c r="AV3219" s="14" t="s">
        <v>187</v>
      </c>
      <c r="AW3219" s="14" t="s">
        <v>31</v>
      </c>
      <c r="AX3219" s="14" t="s">
        <v>77</v>
      </c>
      <c r="AY3219" s="167" t="s">
        <v>181</v>
      </c>
    </row>
    <row r="3220" spans="2:65" s="1" customFormat="1" ht="16.5" customHeight="1" x14ac:dyDescent="0.2">
      <c r="B3220" s="32"/>
      <c r="C3220" s="125" t="s">
        <v>3197</v>
      </c>
      <c r="D3220" s="125" t="s">
        <v>182</v>
      </c>
      <c r="E3220" s="126" t="s">
        <v>4474</v>
      </c>
      <c r="F3220" s="127" t="s">
        <v>4475</v>
      </c>
      <c r="G3220" s="128" t="s">
        <v>510</v>
      </c>
      <c r="H3220" s="129">
        <v>60.616500000000002</v>
      </c>
      <c r="I3220" s="130"/>
      <c r="J3220" s="131">
        <f>ROUND(I3220*H3220,2)</f>
        <v>0</v>
      </c>
      <c r="K3220" s="127" t="s">
        <v>327</v>
      </c>
      <c r="L3220" s="32"/>
      <c r="M3220" s="132" t="s">
        <v>19</v>
      </c>
      <c r="N3220" s="133" t="s">
        <v>40</v>
      </c>
      <c r="P3220" s="134">
        <f>O3220*H3220</f>
        <v>0</v>
      </c>
      <c r="Q3220" s="134">
        <v>0</v>
      </c>
      <c r="R3220" s="134">
        <f>Q3220*H3220</f>
        <v>0</v>
      </c>
      <c r="S3220" s="134">
        <v>0</v>
      </c>
      <c r="T3220" s="135">
        <f>S3220*H3220</f>
        <v>0</v>
      </c>
      <c r="AR3220" s="136" t="s">
        <v>187</v>
      </c>
      <c r="AT3220" s="136" t="s">
        <v>182</v>
      </c>
      <c r="AU3220" s="136" t="s">
        <v>190</v>
      </c>
      <c r="AY3220" s="17" t="s">
        <v>181</v>
      </c>
      <c r="BE3220" s="137">
        <f>IF(N3220="základní",J3220,0)</f>
        <v>0</v>
      </c>
      <c r="BF3220" s="137">
        <f>IF(N3220="snížená",J3220,0)</f>
        <v>0</v>
      </c>
      <c r="BG3220" s="137">
        <f>IF(N3220="zákl. přenesená",J3220,0)</f>
        <v>0</v>
      </c>
      <c r="BH3220" s="137">
        <f>IF(N3220="sníž. přenesená",J3220,0)</f>
        <v>0</v>
      </c>
      <c r="BI3220" s="137">
        <f>IF(N3220="nulová",J3220,0)</f>
        <v>0</v>
      </c>
      <c r="BJ3220" s="17" t="s">
        <v>77</v>
      </c>
      <c r="BK3220" s="137">
        <f>ROUND(I3220*H3220,2)</f>
        <v>0</v>
      </c>
      <c r="BL3220" s="17" t="s">
        <v>187</v>
      </c>
      <c r="BM3220" s="136" t="s">
        <v>4512</v>
      </c>
    </row>
    <row r="3221" spans="2:65" s="1" customFormat="1" ht="11.25" x14ac:dyDescent="0.2">
      <c r="B3221" s="32"/>
      <c r="D3221" s="151" t="s">
        <v>328</v>
      </c>
      <c r="F3221" s="152" t="s">
        <v>4477</v>
      </c>
      <c r="I3221" s="140"/>
      <c r="L3221" s="32"/>
      <c r="M3221" s="141"/>
      <c r="T3221" s="53"/>
      <c r="AT3221" s="17" t="s">
        <v>328</v>
      </c>
      <c r="AU3221" s="17" t="s">
        <v>190</v>
      </c>
    </row>
    <row r="3222" spans="2:65" s="12" customFormat="1" ht="11.25" x14ac:dyDescent="0.2">
      <c r="B3222" s="153"/>
      <c r="D3222" s="138" t="s">
        <v>330</v>
      </c>
      <c r="E3222" s="154" t="s">
        <v>19</v>
      </c>
      <c r="F3222" s="155" t="s">
        <v>4513</v>
      </c>
      <c r="H3222" s="154" t="s">
        <v>19</v>
      </c>
      <c r="I3222" s="156"/>
      <c r="L3222" s="153"/>
      <c r="M3222" s="157"/>
      <c r="T3222" s="158"/>
      <c r="AT3222" s="154" t="s">
        <v>330</v>
      </c>
      <c r="AU3222" s="154" t="s">
        <v>190</v>
      </c>
      <c r="AV3222" s="12" t="s">
        <v>77</v>
      </c>
      <c r="AW3222" s="12" t="s">
        <v>31</v>
      </c>
      <c r="AX3222" s="12" t="s">
        <v>69</v>
      </c>
      <c r="AY3222" s="154" t="s">
        <v>181</v>
      </c>
    </row>
    <row r="3223" spans="2:65" s="13" customFormat="1" ht="22.5" x14ac:dyDescent="0.2">
      <c r="B3223" s="159"/>
      <c r="D3223" s="138" t="s">
        <v>330</v>
      </c>
      <c r="E3223" s="160" t="s">
        <v>19</v>
      </c>
      <c r="F3223" s="161" t="s">
        <v>4514</v>
      </c>
      <c r="H3223" s="162">
        <v>60.616500000000002</v>
      </c>
      <c r="I3223" s="163"/>
      <c r="L3223" s="159"/>
      <c r="M3223" s="164"/>
      <c r="T3223" s="165"/>
      <c r="AT3223" s="160" t="s">
        <v>330</v>
      </c>
      <c r="AU3223" s="160" t="s">
        <v>190</v>
      </c>
      <c r="AV3223" s="13" t="s">
        <v>79</v>
      </c>
      <c r="AW3223" s="13" t="s">
        <v>31</v>
      </c>
      <c r="AX3223" s="13" t="s">
        <v>69</v>
      </c>
      <c r="AY3223" s="160" t="s">
        <v>181</v>
      </c>
    </row>
    <row r="3224" spans="2:65" s="14" customFormat="1" ht="11.25" x14ac:dyDescent="0.2">
      <c r="B3224" s="166"/>
      <c r="D3224" s="138" t="s">
        <v>330</v>
      </c>
      <c r="E3224" s="167" t="s">
        <v>19</v>
      </c>
      <c r="F3224" s="168" t="s">
        <v>333</v>
      </c>
      <c r="H3224" s="169">
        <v>60.616500000000002</v>
      </c>
      <c r="I3224" s="170"/>
      <c r="L3224" s="166"/>
      <c r="M3224" s="171"/>
      <c r="T3224" s="172"/>
      <c r="AT3224" s="167" t="s">
        <v>330</v>
      </c>
      <c r="AU3224" s="167" t="s">
        <v>190</v>
      </c>
      <c r="AV3224" s="14" t="s">
        <v>187</v>
      </c>
      <c r="AW3224" s="14" t="s">
        <v>31</v>
      </c>
      <c r="AX3224" s="14" t="s">
        <v>77</v>
      </c>
      <c r="AY3224" s="167" t="s">
        <v>181</v>
      </c>
    </row>
    <row r="3225" spans="2:65" s="1" customFormat="1" ht="16.5" customHeight="1" x14ac:dyDescent="0.2">
      <c r="B3225" s="32"/>
      <c r="C3225" s="125" t="s">
        <v>4515</v>
      </c>
      <c r="D3225" s="125" t="s">
        <v>182</v>
      </c>
      <c r="E3225" s="126" t="s">
        <v>4480</v>
      </c>
      <c r="F3225" s="127" t="s">
        <v>4481</v>
      </c>
      <c r="G3225" s="128" t="s">
        <v>510</v>
      </c>
      <c r="H3225" s="129">
        <v>60.616999999999997</v>
      </c>
      <c r="I3225" s="130"/>
      <c r="J3225" s="131">
        <f>ROUND(I3225*H3225,2)</f>
        <v>0</v>
      </c>
      <c r="K3225" s="127" t="s">
        <v>327</v>
      </c>
      <c r="L3225" s="32"/>
      <c r="M3225" s="132" t="s">
        <v>19</v>
      </c>
      <c r="N3225" s="133" t="s">
        <v>40</v>
      </c>
      <c r="P3225" s="134">
        <f>O3225*H3225</f>
        <v>0</v>
      </c>
      <c r="Q3225" s="134">
        <v>0</v>
      </c>
      <c r="R3225" s="134">
        <f>Q3225*H3225</f>
        <v>0</v>
      </c>
      <c r="S3225" s="134">
        <v>0</v>
      </c>
      <c r="T3225" s="135">
        <f>S3225*H3225</f>
        <v>0</v>
      </c>
      <c r="AR3225" s="136" t="s">
        <v>187</v>
      </c>
      <c r="AT3225" s="136" t="s">
        <v>182</v>
      </c>
      <c r="AU3225" s="136" t="s">
        <v>190</v>
      </c>
      <c r="AY3225" s="17" t="s">
        <v>181</v>
      </c>
      <c r="BE3225" s="137">
        <f>IF(N3225="základní",J3225,0)</f>
        <v>0</v>
      </c>
      <c r="BF3225" s="137">
        <f>IF(N3225="snížená",J3225,0)</f>
        <v>0</v>
      </c>
      <c r="BG3225" s="137">
        <f>IF(N3225="zákl. přenesená",J3225,0)</f>
        <v>0</v>
      </c>
      <c r="BH3225" s="137">
        <f>IF(N3225="sníž. přenesená",J3225,0)</f>
        <v>0</v>
      </c>
      <c r="BI3225" s="137">
        <f>IF(N3225="nulová",J3225,0)</f>
        <v>0</v>
      </c>
      <c r="BJ3225" s="17" t="s">
        <v>77</v>
      </c>
      <c r="BK3225" s="137">
        <f>ROUND(I3225*H3225,2)</f>
        <v>0</v>
      </c>
      <c r="BL3225" s="17" t="s">
        <v>187</v>
      </c>
      <c r="BM3225" s="136" t="s">
        <v>4516</v>
      </c>
    </row>
    <row r="3226" spans="2:65" s="1" customFormat="1" ht="11.25" x14ac:dyDescent="0.2">
      <c r="B3226" s="32"/>
      <c r="D3226" s="151" t="s">
        <v>328</v>
      </c>
      <c r="F3226" s="152" t="s">
        <v>4483</v>
      </c>
      <c r="I3226" s="140"/>
      <c r="L3226" s="32"/>
      <c r="M3226" s="141"/>
      <c r="T3226" s="53"/>
      <c r="AT3226" s="17" t="s">
        <v>328</v>
      </c>
      <c r="AU3226" s="17" t="s">
        <v>190</v>
      </c>
    </row>
    <row r="3227" spans="2:65" s="12" customFormat="1" ht="22.5" x14ac:dyDescent="0.2">
      <c r="B3227" s="153"/>
      <c r="D3227" s="138" t="s">
        <v>330</v>
      </c>
      <c r="E3227" s="154" t="s">
        <v>19</v>
      </c>
      <c r="F3227" s="155" t="s">
        <v>4484</v>
      </c>
      <c r="H3227" s="154" t="s">
        <v>19</v>
      </c>
      <c r="I3227" s="156"/>
      <c r="L3227" s="153"/>
      <c r="M3227" s="157"/>
      <c r="T3227" s="158"/>
      <c r="AT3227" s="154" t="s">
        <v>330</v>
      </c>
      <c r="AU3227" s="154" t="s">
        <v>190</v>
      </c>
      <c r="AV3227" s="12" t="s">
        <v>77</v>
      </c>
      <c r="AW3227" s="12" t="s">
        <v>31</v>
      </c>
      <c r="AX3227" s="12" t="s">
        <v>69</v>
      </c>
      <c r="AY3227" s="154" t="s">
        <v>181</v>
      </c>
    </row>
    <row r="3228" spans="2:65" s="13" customFormat="1" ht="11.25" x14ac:dyDescent="0.2">
      <c r="B3228" s="159"/>
      <c r="D3228" s="138" t="s">
        <v>330</v>
      </c>
      <c r="E3228" s="160" t="s">
        <v>19</v>
      </c>
      <c r="F3228" s="161" t="s">
        <v>4517</v>
      </c>
      <c r="H3228" s="162">
        <v>60.616999999999997</v>
      </c>
      <c r="I3228" s="163"/>
      <c r="L3228" s="159"/>
      <c r="M3228" s="164"/>
      <c r="T3228" s="165"/>
      <c r="AT3228" s="160" t="s">
        <v>330</v>
      </c>
      <c r="AU3228" s="160" t="s">
        <v>190</v>
      </c>
      <c r="AV3228" s="13" t="s">
        <v>79</v>
      </c>
      <c r="AW3228" s="13" t="s">
        <v>31</v>
      </c>
      <c r="AX3228" s="13" t="s">
        <v>69</v>
      </c>
      <c r="AY3228" s="160" t="s">
        <v>181</v>
      </c>
    </row>
    <row r="3229" spans="2:65" s="14" customFormat="1" ht="11.25" x14ac:dyDescent="0.2">
      <c r="B3229" s="166"/>
      <c r="D3229" s="138" t="s">
        <v>330</v>
      </c>
      <c r="E3229" s="167" t="s">
        <v>19</v>
      </c>
      <c r="F3229" s="168" t="s">
        <v>333</v>
      </c>
      <c r="H3229" s="169">
        <v>60.616999999999997</v>
      </c>
      <c r="I3229" s="170"/>
      <c r="L3229" s="166"/>
      <c r="M3229" s="171"/>
      <c r="T3229" s="172"/>
      <c r="AT3229" s="167" t="s">
        <v>330</v>
      </c>
      <c r="AU3229" s="167" t="s">
        <v>190</v>
      </c>
      <c r="AV3229" s="14" t="s">
        <v>187</v>
      </c>
      <c r="AW3229" s="14" t="s">
        <v>31</v>
      </c>
      <c r="AX3229" s="14" t="s">
        <v>77</v>
      </c>
      <c r="AY3229" s="167" t="s">
        <v>181</v>
      </c>
    </row>
    <row r="3230" spans="2:65" s="1" customFormat="1" ht="16.5" customHeight="1" x14ac:dyDescent="0.2">
      <c r="B3230" s="32"/>
      <c r="C3230" s="125" t="s">
        <v>3199</v>
      </c>
      <c r="D3230" s="125" t="s">
        <v>182</v>
      </c>
      <c r="E3230" s="126" t="s">
        <v>4487</v>
      </c>
      <c r="F3230" s="127" t="s">
        <v>4488</v>
      </c>
      <c r="G3230" s="128" t="s">
        <v>510</v>
      </c>
      <c r="H3230" s="129">
        <v>66.389499999999998</v>
      </c>
      <c r="I3230" s="130"/>
      <c r="J3230" s="131">
        <f>ROUND(I3230*H3230,2)</f>
        <v>0</v>
      </c>
      <c r="K3230" s="127" t="s">
        <v>327</v>
      </c>
      <c r="L3230" s="32"/>
      <c r="M3230" s="132" t="s">
        <v>19</v>
      </c>
      <c r="N3230" s="133" t="s">
        <v>40</v>
      </c>
      <c r="P3230" s="134">
        <f>O3230*H3230</f>
        <v>0</v>
      </c>
      <c r="Q3230" s="134">
        <v>0</v>
      </c>
      <c r="R3230" s="134">
        <f>Q3230*H3230</f>
        <v>0</v>
      </c>
      <c r="S3230" s="134">
        <v>0</v>
      </c>
      <c r="T3230" s="135">
        <f>S3230*H3230</f>
        <v>0</v>
      </c>
      <c r="AR3230" s="136" t="s">
        <v>187</v>
      </c>
      <c r="AT3230" s="136" t="s">
        <v>182</v>
      </c>
      <c r="AU3230" s="136" t="s">
        <v>190</v>
      </c>
      <c r="AY3230" s="17" t="s">
        <v>181</v>
      </c>
      <c r="BE3230" s="137">
        <f>IF(N3230="základní",J3230,0)</f>
        <v>0</v>
      </c>
      <c r="BF3230" s="137">
        <f>IF(N3230="snížená",J3230,0)</f>
        <v>0</v>
      </c>
      <c r="BG3230" s="137">
        <f>IF(N3230="zákl. přenesená",J3230,0)</f>
        <v>0</v>
      </c>
      <c r="BH3230" s="137">
        <f>IF(N3230="sníž. přenesená",J3230,0)</f>
        <v>0</v>
      </c>
      <c r="BI3230" s="137">
        <f>IF(N3230="nulová",J3230,0)</f>
        <v>0</v>
      </c>
      <c r="BJ3230" s="17" t="s">
        <v>77</v>
      </c>
      <c r="BK3230" s="137">
        <f>ROUND(I3230*H3230,2)</f>
        <v>0</v>
      </c>
      <c r="BL3230" s="17" t="s">
        <v>187</v>
      </c>
      <c r="BM3230" s="136" t="s">
        <v>4518</v>
      </c>
    </row>
    <row r="3231" spans="2:65" s="1" customFormat="1" ht="11.25" x14ac:dyDescent="0.2">
      <c r="B3231" s="32"/>
      <c r="D3231" s="151" t="s">
        <v>328</v>
      </c>
      <c r="F3231" s="152" t="s">
        <v>4490</v>
      </c>
      <c r="I3231" s="140"/>
      <c r="L3231" s="32"/>
      <c r="M3231" s="141"/>
      <c r="T3231" s="53"/>
      <c r="AT3231" s="17" t="s">
        <v>328</v>
      </c>
      <c r="AU3231" s="17" t="s">
        <v>190</v>
      </c>
    </row>
    <row r="3232" spans="2:65" s="12" customFormat="1" ht="11.25" x14ac:dyDescent="0.2">
      <c r="B3232" s="153"/>
      <c r="D3232" s="138" t="s">
        <v>330</v>
      </c>
      <c r="E3232" s="154" t="s">
        <v>19</v>
      </c>
      <c r="F3232" s="155" t="s">
        <v>4519</v>
      </c>
      <c r="H3232" s="154" t="s">
        <v>19</v>
      </c>
      <c r="I3232" s="156"/>
      <c r="L3232" s="153"/>
      <c r="M3232" s="157"/>
      <c r="T3232" s="158"/>
      <c r="AT3232" s="154" t="s">
        <v>330</v>
      </c>
      <c r="AU3232" s="154" t="s">
        <v>190</v>
      </c>
      <c r="AV3232" s="12" t="s">
        <v>77</v>
      </c>
      <c r="AW3232" s="12" t="s">
        <v>31</v>
      </c>
      <c r="AX3232" s="12" t="s">
        <v>69</v>
      </c>
      <c r="AY3232" s="154" t="s">
        <v>181</v>
      </c>
    </row>
    <row r="3233" spans="2:65" s="13" customFormat="1" ht="22.5" x14ac:dyDescent="0.2">
      <c r="B3233" s="159"/>
      <c r="D3233" s="138" t="s">
        <v>330</v>
      </c>
      <c r="E3233" s="160" t="s">
        <v>19</v>
      </c>
      <c r="F3233" s="161" t="s">
        <v>4520</v>
      </c>
      <c r="H3233" s="162">
        <v>66.389499999999998</v>
      </c>
      <c r="I3233" s="163"/>
      <c r="L3233" s="159"/>
      <c r="M3233" s="164"/>
      <c r="T3233" s="165"/>
      <c r="AT3233" s="160" t="s">
        <v>330</v>
      </c>
      <c r="AU3233" s="160" t="s">
        <v>190</v>
      </c>
      <c r="AV3233" s="13" t="s">
        <v>79</v>
      </c>
      <c r="AW3233" s="13" t="s">
        <v>31</v>
      </c>
      <c r="AX3233" s="13" t="s">
        <v>69</v>
      </c>
      <c r="AY3233" s="160" t="s">
        <v>181</v>
      </c>
    </row>
    <row r="3234" spans="2:65" s="14" customFormat="1" ht="11.25" x14ac:dyDescent="0.2">
      <c r="B3234" s="166"/>
      <c r="D3234" s="138" t="s">
        <v>330</v>
      </c>
      <c r="E3234" s="167" t="s">
        <v>19</v>
      </c>
      <c r="F3234" s="168" t="s">
        <v>333</v>
      </c>
      <c r="H3234" s="169">
        <v>66.389499999999998</v>
      </c>
      <c r="I3234" s="170"/>
      <c r="L3234" s="166"/>
      <c r="M3234" s="171"/>
      <c r="T3234" s="172"/>
      <c r="AT3234" s="167" t="s">
        <v>330</v>
      </c>
      <c r="AU3234" s="167" t="s">
        <v>190</v>
      </c>
      <c r="AV3234" s="14" t="s">
        <v>187</v>
      </c>
      <c r="AW3234" s="14" t="s">
        <v>31</v>
      </c>
      <c r="AX3234" s="14" t="s">
        <v>77</v>
      </c>
      <c r="AY3234" s="167" t="s">
        <v>181</v>
      </c>
    </row>
    <row r="3235" spans="2:65" s="1" customFormat="1" ht="16.5" customHeight="1" x14ac:dyDescent="0.2">
      <c r="B3235" s="32"/>
      <c r="C3235" s="125" t="s">
        <v>4521</v>
      </c>
      <c r="D3235" s="125" t="s">
        <v>182</v>
      </c>
      <c r="E3235" s="126" t="s">
        <v>4493</v>
      </c>
      <c r="F3235" s="127" t="s">
        <v>4494</v>
      </c>
      <c r="G3235" s="128" t="s">
        <v>510</v>
      </c>
      <c r="H3235" s="129">
        <v>57.73</v>
      </c>
      <c r="I3235" s="130"/>
      <c r="J3235" s="131">
        <f>ROUND(I3235*H3235,2)</f>
        <v>0</v>
      </c>
      <c r="K3235" s="127" t="s">
        <v>327</v>
      </c>
      <c r="L3235" s="32"/>
      <c r="M3235" s="132" t="s">
        <v>19</v>
      </c>
      <c r="N3235" s="133" t="s">
        <v>40</v>
      </c>
      <c r="P3235" s="134">
        <f>O3235*H3235</f>
        <v>0</v>
      </c>
      <c r="Q3235" s="134">
        <v>0</v>
      </c>
      <c r="R3235" s="134">
        <f>Q3235*H3235</f>
        <v>0</v>
      </c>
      <c r="S3235" s="134">
        <v>0</v>
      </c>
      <c r="T3235" s="135">
        <f>S3235*H3235</f>
        <v>0</v>
      </c>
      <c r="AR3235" s="136" t="s">
        <v>187</v>
      </c>
      <c r="AT3235" s="136" t="s">
        <v>182</v>
      </c>
      <c r="AU3235" s="136" t="s">
        <v>190</v>
      </c>
      <c r="AY3235" s="17" t="s">
        <v>181</v>
      </c>
      <c r="BE3235" s="137">
        <f>IF(N3235="základní",J3235,0)</f>
        <v>0</v>
      </c>
      <c r="BF3235" s="137">
        <f>IF(N3235="snížená",J3235,0)</f>
        <v>0</v>
      </c>
      <c r="BG3235" s="137">
        <f>IF(N3235="zákl. přenesená",J3235,0)</f>
        <v>0</v>
      </c>
      <c r="BH3235" s="137">
        <f>IF(N3235="sníž. přenesená",J3235,0)</f>
        <v>0</v>
      </c>
      <c r="BI3235" s="137">
        <f>IF(N3235="nulová",J3235,0)</f>
        <v>0</v>
      </c>
      <c r="BJ3235" s="17" t="s">
        <v>77</v>
      </c>
      <c r="BK3235" s="137">
        <f>ROUND(I3235*H3235,2)</f>
        <v>0</v>
      </c>
      <c r="BL3235" s="17" t="s">
        <v>187</v>
      </c>
      <c r="BM3235" s="136" t="s">
        <v>4522</v>
      </c>
    </row>
    <row r="3236" spans="2:65" s="1" customFormat="1" ht="11.25" x14ac:dyDescent="0.2">
      <c r="B3236" s="32"/>
      <c r="D3236" s="151" t="s">
        <v>328</v>
      </c>
      <c r="F3236" s="152" t="s">
        <v>4496</v>
      </c>
      <c r="I3236" s="140"/>
      <c r="L3236" s="32"/>
      <c r="M3236" s="141"/>
      <c r="T3236" s="53"/>
      <c r="AT3236" s="17" t="s">
        <v>328</v>
      </c>
      <c r="AU3236" s="17" t="s">
        <v>190</v>
      </c>
    </row>
    <row r="3237" spans="2:65" s="12" customFormat="1" ht="11.25" x14ac:dyDescent="0.2">
      <c r="B3237" s="153"/>
      <c r="D3237" s="138" t="s">
        <v>330</v>
      </c>
      <c r="E3237" s="154" t="s">
        <v>19</v>
      </c>
      <c r="F3237" s="155" t="s">
        <v>4523</v>
      </c>
      <c r="H3237" s="154" t="s">
        <v>19</v>
      </c>
      <c r="I3237" s="156"/>
      <c r="L3237" s="153"/>
      <c r="M3237" s="157"/>
      <c r="T3237" s="158"/>
      <c r="AT3237" s="154" t="s">
        <v>330</v>
      </c>
      <c r="AU3237" s="154" t="s">
        <v>190</v>
      </c>
      <c r="AV3237" s="12" t="s">
        <v>77</v>
      </c>
      <c r="AW3237" s="12" t="s">
        <v>31</v>
      </c>
      <c r="AX3237" s="12" t="s">
        <v>69</v>
      </c>
      <c r="AY3237" s="154" t="s">
        <v>181</v>
      </c>
    </row>
    <row r="3238" spans="2:65" s="13" customFormat="1" ht="22.5" x14ac:dyDescent="0.2">
      <c r="B3238" s="159"/>
      <c r="D3238" s="138" t="s">
        <v>330</v>
      </c>
      <c r="E3238" s="160" t="s">
        <v>19</v>
      </c>
      <c r="F3238" s="161" t="s">
        <v>4507</v>
      </c>
      <c r="H3238" s="162">
        <v>57.73</v>
      </c>
      <c r="I3238" s="163"/>
      <c r="L3238" s="159"/>
      <c r="M3238" s="164"/>
      <c r="T3238" s="165"/>
      <c r="AT3238" s="160" t="s">
        <v>330</v>
      </c>
      <c r="AU3238" s="160" t="s">
        <v>190</v>
      </c>
      <c r="AV3238" s="13" t="s">
        <v>79</v>
      </c>
      <c r="AW3238" s="13" t="s">
        <v>31</v>
      </c>
      <c r="AX3238" s="13" t="s">
        <v>69</v>
      </c>
      <c r="AY3238" s="160" t="s">
        <v>181</v>
      </c>
    </row>
    <row r="3239" spans="2:65" s="14" customFormat="1" ht="11.25" x14ac:dyDescent="0.2">
      <c r="B3239" s="166"/>
      <c r="D3239" s="138" t="s">
        <v>330</v>
      </c>
      <c r="E3239" s="167" t="s">
        <v>19</v>
      </c>
      <c r="F3239" s="168" t="s">
        <v>333</v>
      </c>
      <c r="H3239" s="169">
        <v>57.73</v>
      </c>
      <c r="I3239" s="170"/>
      <c r="L3239" s="166"/>
      <c r="M3239" s="171"/>
      <c r="T3239" s="172"/>
      <c r="AT3239" s="167" t="s">
        <v>330</v>
      </c>
      <c r="AU3239" s="167" t="s">
        <v>190</v>
      </c>
      <c r="AV3239" s="14" t="s">
        <v>187</v>
      </c>
      <c r="AW3239" s="14" t="s">
        <v>31</v>
      </c>
      <c r="AX3239" s="14" t="s">
        <v>77</v>
      </c>
      <c r="AY3239" s="167" t="s">
        <v>181</v>
      </c>
    </row>
    <row r="3240" spans="2:65" s="1" customFormat="1" ht="16.5" customHeight="1" x14ac:dyDescent="0.2">
      <c r="B3240" s="32"/>
      <c r="C3240" s="176" t="s">
        <v>3203</v>
      </c>
      <c r="D3240" s="176" t="s">
        <v>1794</v>
      </c>
      <c r="E3240" s="177" t="s">
        <v>4524</v>
      </c>
      <c r="F3240" s="178" t="s">
        <v>4525</v>
      </c>
      <c r="G3240" s="179" t="s">
        <v>510</v>
      </c>
      <c r="H3240" s="180">
        <v>63.503</v>
      </c>
      <c r="I3240" s="181"/>
      <c r="J3240" s="182">
        <f>ROUND(I3240*H3240,2)</f>
        <v>0</v>
      </c>
      <c r="K3240" s="178" t="s">
        <v>327</v>
      </c>
      <c r="L3240" s="183"/>
      <c r="M3240" s="184" t="s">
        <v>19</v>
      </c>
      <c r="N3240" s="185" t="s">
        <v>40</v>
      </c>
      <c r="P3240" s="134">
        <f>O3240*H3240</f>
        <v>0</v>
      </c>
      <c r="Q3240" s="134">
        <v>0</v>
      </c>
      <c r="R3240" s="134">
        <f>Q3240*H3240</f>
        <v>0</v>
      </c>
      <c r="S3240" s="134">
        <v>0</v>
      </c>
      <c r="T3240" s="135">
        <f>S3240*H3240</f>
        <v>0</v>
      </c>
      <c r="AR3240" s="136" t="s">
        <v>196</v>
      </c>
      <c r="AT3240" s="136" t="s">
        <v>1794</v>
      </c>
      <c r="AU3240" s="136" t="s">
        <v>190</v>
      </c>
      <c r="AY3240" s="17" t="s">
        <v>181</v>
      </c>
      <c r="BE3240" s="137">
        <f>IF(N3240="základní",J3240,0)</f>
        <v>0</v>
      </c>
      <c r="BF3240" s="137">
        <f>IF(N3240="snížená",J3240,0)</f>
        <v>0</v>
      </c>
      <c r="BG3240" s="137">
        <f>IF(N3240="zákl. přenesená",J3240,0)</f>
        <v>0</v>
      </c>
      <c r="BH3240" s="137">
        <f>IF(N3240="sníž. přenesená",J3240,0)</f>
        <v>0</v>
      </c>
      <c r="BI3240" s="137">
        <f>IF(N3240="nulová",J3240,0)</f>
        <v>0</v>
      </c>
      <c r="BJ3240" s="17" t="s">
        <v>77</v>
      </c>
      <c r="BK3240" s="137">
        <f>ROUND(I3240*H3240,2)</f>
        <v>0</v>
      </c>
      <c r="BL3240" s="17" t="s">
        <v>187</v>
      </c>
      <c r="BM3240" s="136" t="s">
        <v>4526</v>
      </c>
    </row>
    <row r="3241" spans="2:65" s="12" customFormat="1" ht="11.25" x14ac:dyDescent="0.2">
      <c r="B3241" s="153"/>
      <c r="D3241" s="138" t="s">
        <v>330</v>
      </c>
      <c r="E3241" s="154" t="s">
        <v>19</v>
      </c>
      <c r="F3241" s="155" t="s">
        <v>4527</v>
      </c>
      <c r="H3241" s="154" t="s">
        <v>19</v>
      </c>
      <c r="I3241" s="156"/>
      <c r="L3241" s="153"/>
      <c r="M3241" s="157"/>
      <c r="T3241" s="158"/>
      <c r="AT3241" s="154" t="s">
        <v>330</v>
      </c>
      <c r="AU3241" s="154" t="s">
        <v>190</v>
      </c>
      <c r="AV3241" s="12" t="s">
        <v>77</v>
      </c>
      <c r="AW3241" s="12" t="s">
        <v>31</v>
      </c>
      <c r="AX3241" s="12" t="s">
        <v>69</v>
      </c>
      <c r="AY3241" s="154" t="s">
        <v>181</v>
      </c>
    </row>
    <row r="3242" spans="2:65" s="13" customFormat="1" ht="22.5" x14ac:dyDescent="0.2">
      <c r="B3242" s="159"/>
      <c r="D3242" s="138" t="s">
        <v>330</v>
      </c>
      <c r="E3242" s="160" t="s">
        <v>19</v>
      </c>
      <c r="F3242" s="161" t="s">
        <v>4511</v>
      </c>
      <c r="H3242" s="162">
        <v>63.503</v>
      </c>
      <c r="I3242" s="163"/>
      <c r="L3242" s="159"/>
      <c r="M3242" s="164"/>
      <c r="T3242" s="165"/>
      <c r="AT3242" s="160" t="s">
        <v>330</v>
      </c>
      <c r="AU3242" s="160" t="s">
        <v>190</v>
      </c>
      <c r="AV3242" s="13" t="s">
        <v>79</v>
      </c>
      <c r="AW3242" s="13" t="s">
        <v>31</v>
      </c>
      <c r="AX3242" s="13" t="s">
        <v>69</v>
      </c>
      <c r="AY3242" s="160" t="s">
        <v>181</v>
      </c>
    </row>
    <row r="3243" spans="2:65" s="14" customFormat="1" ht="11.25" x14ac:dyDescent="0.2">
      <c r="B3243" s="166"/>
      <c r="D3243" s="138" t="s">
        <v>330</v>
      </c>
      <c r="E3243" s="167" t="s">
        <v>19</v>
      </c>
      <c r="F3243" s="168" t="s">
        <v>333</v>
      </c>
      <c r="H3243" s="169">
        <v>63.503</v>
      </c>
      <c r="I3243" s="170"/>
      <c r="L3243" s="166"/>
      <c r="M3243" s="171"/>
      <c r="T3243" s="172"/>
      <c r="AT3243" s="167" t="s">
        <v>330</v>
      </c>
      <c r="AU3243" s="167" t="s">
        <v>190</v>
      </c>
      <c r="AV3243" s="14" t="s">
        <v>187</v>
      </c>
      <c r="AW3243" s="14" t="s">
        <v>31</v>
      </c>
      <c r="AX3243" s="14" t="s">
        <v>77</v>
      </c>
      <c r="AY3243" s="167" t="s">
        <v>181</v>
      </c>
    </row>
    <row r="3244" spans="2:65" s="10" customFormat="1" ht="20.85" customHeight="1" x14ac:dyDescent="0.2">
      <c r="B3244" s="115"/>
      <c r="D3244" s="116" t="s">
        <v>68</v>
      </c>
      <c r="E3244" s="149" t="s">
        <v>4528</v>
      </c>
      <c r="F3244" s="149" t="s">
        <v>4529</v>
      </c>
      <c r="I3244" s="118"/>
      <c r="J3244" s="150">
        <f>BK3244</f>
        <v>0</v>
      </c>
      <c r="L3244" s="115"/>
      <c r="M3244" s="120"/>
      <c r="P3244" s="121">
        <f>SUM(P3245:P3299)</f>
        <v>0</v>
      </c>
      <c r="R3244" s="121">
        <f>SUM(R3245:R3299)</f>
        <v>0</v>
      </c>
      <c r="T3244" s="122">
        <f>SUM(T3245:T3299)</f>
        <v>0</v>
      </c>
      <c r="AR3244" s="116" t="s">
        <v>77</v>
      </c>
      <c r="AT3244" s="123" t="s">
        <v>68</v>
      </c>
      <c r="AU3244" s="123" t="s">
        <v>79</v>
      </c>
      <c r="AY3244" s="116" t="s">
        <v>181</v>
      </c>
      <c r="BK3244" s="124">
        <f>SUM(BK3245:BK3299)</f>
        <v>0</v>
      </c>
    </row>
    <row r="3245" spans="2:65" s="1" customFormat="1" ht="16.5" customHeight="1" x14ac:dyDescent="0.2">
      <c r="B3245" s="32"/>
      <c r="C3245" s="125" t="s">
        <v>4530</v>
      </c>
      <c r="D3245" s="125" t="s">
        <v>182</v>
      </c>
      <c r="E3245" s="126" t="s">
        <v>4531</v>
      </c>
      <c r="F3245" s="127" t="s">
        <v>4532</v>
      </c>
      <c r="G3245" s="128" t="s">
        <v>510</v>
      </c>
      <c r="H3245" s="129">
        <v>88.01</v>
      </c>
      <c r="I3245" s="130"/>
      <c r="J3245" s="131">
        <f>ROUND(I3245*H3245,2)</f>
        <v>0</v>
      </c>
      <c r="K3245" s="127" t="s">
        <v>186</v>
      </c>
      <c r="L3245" s="32"/>
      <c r="M3245" s="132" t="s">
        <v>19</v>
      </c>
      <c r="N3245" s="133" t="s">
        <v>40</v>
      </c>
      <c r="P3245" s="134">
        <f>O3245*H3245</f>
        <v>0</v>
      </c>
      <c r="Q3245" s="134">
        <v>0</v>
      </c>
      <c r="R3245" s="134">
        <f>Q3245*H3245</f>
        <v>0</v>
      </c>
      <c r="S3245" s="134">
        <v>0</v>
      </c>
      <c r="T3245" s="135">
        <f>S3245*H3245</f>
        <v>0</v>
      </c>
      <c r="AR3245" s="136" t="s">
        <v>187</v>
      </c>
      <c r="AT3245" s="136" t="s">
        <v>182</v>
      </c>
      <c r="AU3245" s="136" t="s">
        <v>190</v>
      </c>
      <c r="AY3245" s="17" t="s">
        <v>181</v>
      </c>
      <c r="BE3245" s="137">
        <f>IF(N3245="základní",J3245,0)</f>
        <v>0</v>
      </c>
      <c r="BF3245" s="137">
        <f>IF(N3245="snížená",J3245,0)</f>
        <v>0</v>
      </c>
      <c r="BG3245" s="137">
        <f>IF(N3245="zákl. přenesená",J3245,0)</f>
        <v>0</v>
      </c>
      <c r="BH3245" s="137">
        <f>IF(N3245="sníž. přenesená",J3245,0)</f>
        <v>0</v>
      </c>
      <c r="BI3245" s="137">
        <f>IF(N3245="nulová",J3245,0)</f>
        <v>0</v>
      </c>
      <c r="BJ3245" s="17" t="s">
        <v>77</v>
      </c>
      <c r="BK3245" s="137">
        <f>ROUND(I3245*H3245,2)</f>
        <v>0</v>
      </c>
      <c r="BL3245" s="17" t="s">
        <v>187</v>
      </c>
      <c r="BM3245" s="136" t="s">
        <v>4533</v>
      </c>
    </row>
    <row r="3246" spans="2:65" s="1" customFormat="1" ht="19.5" x14ac:dyDescent="0.2">
      <c r="B3246" s="32"/>
      <c r="D3246" s="138" t="s">
        <v>214</v>
      </c>
      <c r="F3246" s="139" t="s">
        <v>4534</v>
      </c>
      <c r="I3246" s="140"/>
      <c r="L3246" s="32"/>
      <c r="M3246" s="141"/>
      <c r="T3246" s="53"/>
      <c r="AT3246" s="17" t="s">
        <v>214</v>
      </c>
      <c r="AU3246" s="17" t="s">
        <v>190</v>
      </c>
    </row>
    <row r="3247" spans="2:65" s="12" customFormat="1" ht="11.25" x14ac:dyDescent="0.2">
      <c r="B3247" s="153"/>
      <c r="D3247" s="138" t="s">
        <v>330</v>
      </c>
      <c r="E3247" s="154" t="s">
        <v>19</v>
      </c>
      <c r="F3247" s="155" t="s">
        <v>4535</v>
      </c>
      <c r="H3247" s="154" t="s">
        <v>19</v>
      </c>
      <c r="I3247" s="156"/>
      <c r="L3247" s="153"/>
      <c r="M3247" s="157"/>
      <c r="T3247" s="158"/>
      <c r="AT3247" s="154" t="s">
        <v>330</v>
      </c>
      <c r="AU3247" s="154" t="s">
        <v>190</v>
      </c>
      <c r="AV3247" s="12" t="s">
        <v>77</v>
      </c>
      <c r="AW3247" s="12" t="s">
        <v>31</v>
      </c>
      <c r="AX3247" s="12" t="s">
        <v>69</v>
      </c>
      <c r="AY3247" s="154" t="s">
        <v>181</v>
      </c>
    </row>
    <row r="3248" spans="2:65" s="13" customFormat="1" ht="11.25" x14ac:dyDescent="0.2">
      <c r="B3248" s="159"/>
      <c r="D3248" s="138" t="s">
        <v>330</v>
      </c>
      <c r="E3248" s="160" t="s">
        <v>19</v>
      </c>
      <c r="F3248" s="161" t="s">
        <v>4536</v>
      </c>
      <c r="H3248" s="162">
        <v>30.28</v>
      </c>
      <c r="I3248" s="163"/>
      <c r="L3248" s="159"/>
      <c r="M3248" s="164"/>
      <c r="T3248" s="165"/>
      <c r="AT3248" s="160" t="s">
        <v>330</v>
      </c>
      <c r="AU3248" s="160" t="s">
        <v>190</v>
      </c>
      <c r="AV3248" s="13" t="s">
        <v>79</v>
      </c>
      <c r="AW3248" s="13" t="s">
        <v>31</v>
      </c>
      <c r="AX3248" s="13" t="s">
        <v>69</v>
      </c>
      <c r="AY3248" s="160" t="s">
        <v>181</v>
      </c>
    </row>
    <row r="3249" spans="2:65" s="13" customFormat="1" ht="11.25" x14ac:dyDescent="0.2">
      <c r="B3249" s="159"/>
      <c r="D3249" s="138" t="s">
        <v>330</v>
      </c>
      <c r="E3249" s="160" t="s">
        <v>19</v>
      </c>
      <c r="F3249" s="161" t="s">
        <v>4537</v>
      </c>
      <c r="H3249" s="162">
        <v>57.73</v>
      </c>
      <c r="I3249" s="163"/>
      <c r="L3249" s="159"/>
      <c r="M3249" s="164"/>
      <c r="T3249" s="165"/>
      <c r="AT3249" s="160" t="s">
        <v>330</v>
      </c>
      <c r="AU3249" s="160" t="s">
        <v>190</v>
      </c>
      <c r="AV3249" s="13" t="s">
        <v>79</v>
      </c>
      <c r="AW3249" s="13" t="s">
        <v>31</v>
      </c>
      <c r="AX3249" s="13" t="s">
        <v>69</v>
      </c>
      <c r="AY3249" s="160" t="s">
        <v>181</v>
      </c>
    </row>
    <row r="3250" spans="2:65" s="14" customFormat="1" ht="11.25" x14ac:dyDescent="0.2">
      <c r="B3250" s="166"/>
      <c r="D3250" s="138" t="s">
        <v>330</v>
      </c>
      <c r="E3250" s="167" t="s">
        <v>19</v>
      </c>
      <c r="F3250" s="168" t="s">
        <v>333</v>
      </c>
      <c r="H3250" s="169">
        <v>88.01</v>
      </c>
      <c r="I3250" s="170"/>
      <c r="L3250" s="166"/>
      <c r="M3250" s="171"/>
      <c r="T3250" s="172"/>
      <c r="AT3250" s="167" t="s">
        <v>330</v>
      </c>
      <c r="AU3250" s="167" t="s">
        <v>190</v>
      </c>
      <c r="AV3250" s="14" t="s">
        <v>187</v>
      </c>
      <c r="AW3250" s="14" t="s">
        <v>31</v>
      </c>
      <c r="AX3250" s="14" t="s">
        <v>77</v>
      </c>
      <c r="AY3250" s="167" t="s">
        <v>181</v>
      </c>
    </row>
    <row r="3251" spans="2:65" s="1" customFormat="1" ht="16.5" customHeight="1" x14ac:dyDescent="0.2">
      <c r="B3251" s="32"/>
      <c r="C3251" s="125" t="s">
        <v>3210</v>
      </c>
      <c r="D3251" s="125" t="s">
        <v>182</v>
      </c>
      <c r="E3251" s="126" t="s">
        <v>4538</v>
      </c>
      <c r="F3251" s="127" t="s">
        <v>4539</v>
      </c>
      <c r="G3251" s="128" t="s">
        <v>636</v>
      </c>
      <c r="H3251" s="129">
        <v>102.74</v>
      </c>
      <c r="I3251" s="130"/>
      <c r="J3251" s="131">
        <f>ROUND(I3251*H3251,2)</f>
        <v>0</v>
      </c>
      <c r="K3251" s="127" t="s">
        <v>186</v>
      </c>
      <c r="L3251" s="32"/>
      <c r="M3251" s="132" t="s">
        <v>19</v>
      </c>
      <c r="N3251" s="133" t="s">
        <v>40</v>
      </c>
      <c r="P3251" s="134">
        <f>O3251*H3251</f>
        <v>0</v>
      </c>
      <c r="Q3251" s="134">
        <v>0</v>
      </c>
      <c r="R3251" s="134">
        <f>Q3251*H3251</f>
        <v>0</v>
      </c>
      <c r="S3251" s="134">
        <v>0</v>
      </c>
      <c r="T3251" s="135">
        <f>S3251*H3251</f>
        <v>0</v>
      </c>
      <c r="AR3251" s="136" t="s">
        <v>187</v>
      </c>
      <c r="AT3251" s="136" t="s">
        <v>182</v>
      </c>
      <c r="AU3251" s="136" t="s">
        <v>190</v>
      </c>
      <c r="AY3251" s="17" t="s">
        <v>181</v>
      </c>
      <c r="BE3251" s="137">
        <f>IF(N3251="základní",J3251,0)</f>
        <v>0</v>
      </c>
      <c r="BF3251" s="137">
        <f>IF(N3251="snížená",J3251,0)</f>
        <v>0</v>
      </c>
      <c r="BG3251" s="137">
        <f>IF(N3251="zákl. přenesená",J3251,0)</f>
        <v>0</v>
      </c>
      <c r="BH3251" s="137">
        <f>IF(N3251="sníž. přenesená",J3251,0)</f>
        <v>0</v>
      </c>
      <c r="BI3251" s="137">
        <f>IF(N3251="nulová",J3251,0)</f>
        <v>0</v>
      </c>
      <c r="BJ3251" s="17" t="s">
        <v>77</v>
      </c>
      <c r="BK3251" s="137">
        <f>ROUND(I3251*H3251,2)</f>
        <v>0</v>
      </c>
      <c r="BL3251" s="17" t="s">
        <v>187</v>
      </c>
      <c r="BM3251" s="136" t="s">
        <v>4540</v>
      </c>
    </row>
    <row r="3252" spans="2:65" s="1" customFormat="1" ht="19.5" x14ac:dyDescent="0.2">
      <c r="B3252" s="32"/>
      <c r="D3252" s="138" t="s">
        <v>214</v>
      </c>
      <c r="F3252" s="139" t="s">
        <v>4541</v>
      </c>
      <c r="I3252" s="140"/>
      <c r="L3252" s="32"/>
      <c r="M3252" s="141"/>
      <c r="T3252" s="53"/>
      <c r="AT3252" s="17" t="s">
        <v>214</v>
      </c>
      <c r="AU3252" s="17" t="s">
        <v>190</v>
      </c>
    </row>
    <row r="3253" spans="2:65" s="12" customFormat="1" ht="11.25" x14ac:dyDescent="0.2">
      <c r="B3253" s="153"/>
      <c r="D3253" s="138" t="s">
        <v>330</v>
      </c>
      <c r="E3253" s="154" t="s">
        <v>19</v>
      </c>
      <c r="F3253" s="155" t="s">
        <v>4542</v>
      </c>
      <c r="H3253" s="154" t="s">
        <v>19</v>
      </c>
      <c r="I3253" s="156"/>
      <c r="L3253" s="153"/>
      <c r="M3253" s="157"/>
      <c r="T3253" s="158"/>
      <c r="AT3253" s="154" t="s">
        <v>330</v>
      </c>
      <c r="AU3253" s="154" t="s">
        <v>190</v>
      </c>
      <c r="AV3253" s="12" t="s">
        <v>77</v>
      </c>
      <c r="AW3253" s="12" t="s">
        <v>31</v>
      </c>
      <c r="AX3253" s="12" t="s">
        <v>69</v>
      </c>
      <c r="AY3253" s="154" t="s">
        <v>181</v>
      </c>
    </row>
    <row r="3254" spans="2:65" s="12" customFormat="1" ht="11.25" x14ac:dyDescent="0.2">
      <c r="B3254" s="153"/>
      <c r="D3254" s="138" t="s">
        <v>330</v>
      </c>
      <c r="E3254" s="154" t="s">
        <v>19</v>
      </c>
      <c r="F3254" s="155" t="s">
        <v>4543</v>
      </c>
      <c r="H3254" s="154" t="s">
        <v>19</v>
      </c>
      <c r="I3254" s="156"/>
      <c r="L3254" s="153"/>
      <c r="M3254" s="157"/>
      <c r="T3254" s="158"/>
      <c r="AT3254" s="154" t="s">
        <v>330</v>
      </c>
      <c r="AU3254" s="154" t="s">
        <v>190</v>
      </c>
      <c r="AV3254" s="12" t="s">
        <v>77</v>
      </c>
      <c r="AW3254" s="12" t="s">
        <v>31</v>
      </c>
      <c r="AX3254" s="12" t="s">
        <v>69</v>
      </c>
      <c r="AY3254" s="154" t="s">
        <v>181</v>
      </c>
    </row>
    <row r="3255" spans="2:65" s="13" customFormat="1" ht="11.25" x14ac:dyDescent="0.2">
      <c r="B3255" s="159"/>
      <c r="D3255" s="138" t="s">
        <v>330</v>
      </c>
      <c r="E3255" s="160" t="s">
        <v>19</v>
      </c>
      <c r="F3255" s="161" t="s">
        <v>4544</v>
      </c>
      <c r="H3255" s="162">
        <v>102.74</v>
      </c>
      <c r="I3255" s="163"/>
      <c r="L3255" s="159"/>
      <c r="M3255" s="164"/>
      <c r="T3255" s="165"/>
      <c r="AT3255" s="160" t="s">
        <v>330</v>
      </c>
      <c r="AU3255" s="160" t="s">
        <v>190</v>
      </c>
      <c r="AV3255" s="13" t="s">
        <v>79</v>
      </c>
      <c r="AW3255" s="13" t="s">
        <v>31</v>
      </c>
      <c r="AX3255" s="13" t="s">
        <v>69</v>
      </c>
      <c r="AY3255" s="160" t="s">
        <v>181</v>
      </c>
    </row>
    <row r="3256" spans="2:65" s="14" customFormat="1" ht="11.25" x14ac:dyDescent="0.2">
      <c r="B3256" s="166"/>
      <c r="D3256" s="138" t="s">
        <v>330</v>
      </c>
      <c r="E3256" s="167" t="s">
        <v>19</v>
      </c>
      <c r="F3256" s="168" t="s">
        <v>333</v>
      </c>
      <c r="H3256" s="169">
        <v>102.74</v>
      </c>
      <c r="I3256" s="170"/>
      <c r="L3256" s="166"/>
      <c r="M3256" s="171"/>
      <c r="T3256" s="172"/>
      <c r="AT3256" s="167" t="s">
        <v>330</v>
      </c>
      <c r="AU3256" s="167" t="s">
        <v>190</v>
      </c>
      <c r="AV3256" s="14" t="s">
        <v>187</v>
      </c>
      <c r="AW3256" s="14" t="s">
        <v>31</v>
      </c>
      <c r="AX3256" s="14" t="s">
        <v>77</v>
      </c>
      <c r="AY3256" s="167" t="s">
        <v>181</v>
      </c>
    </row>
    <row r="3257" spans="2:65" s="1" customFormat="1" ht="16.5" customHeight="1" x14ac:dyDescent="0.2">
      <c r="B3257" s="32"/>
      <c r="C3257" s="125" t="s">
        <v>4545</v>
      </c>
      <c r="D3257" s="125" t="s">
        <v>182</v>
      </c>
      <c r="E3257" s="126" t="s">
        <v>4546</v>
      </c>
      <c r="F3257" s="127" t="s">
        <v>4547</v>
      </c>
      <c r="G3257" s="128" t="s">
        <v>636</v>
      </c>
      <c r="H3257" s="129">
        <v>188.98</v>
      </c>
      <c r="I3257" s="130"/>
      <c r="J3257" s="131">
        <f>ROUND(I3257*H3257,2)</f>
        <v>0</v>
      </c>
      <c r="K3257" s="127" t="s">
        <v>186</v>
      </c>
      <c r="L3257" s="32"/>
      <c r="M3257" s="132" t="s">
        <v>19</v>
      </c>
      <c r="N3257" s="133" t="s">
        <v>40</v>
      </c>
      <c r="P3257" s="134">
        <f>O3257*H3257</f>
        <v>0</v>
      </c>
      <c r="Q3257" s="134">
        <v>0</v>
      </c>
      <c r="R3257" s="134">
        <f>Q3257*H3257</f>
        <v>0</v>
      </c>
      <c r="S3257" s="134">
        <v>0</v>
      </c>
      <c r="T3257" s="135">
        <f>S3257*H3257</f>
        <v>0</v>
      </c>
      <c r="AR3257" s="136" t="s">
        <v>187</v>
      </c>
      <c r="AT3257" s="136" t="s">
        <v>182</v>
      </c>
      <c r="AU3257" s="136" t="s">
        <v>190</v>
      </c>
      <c r="AY3257" s="17" t="s">
        <v>181</v>
      </c>
      <c r="BE3257" s="137">
        <f>IF(N3257="základní",J3257,0)</f>
        <v>0</v>
      </c>
      <c r="BF3257" s="137">
        <f>IF(N3257="snížená",J3257,0)</f>
        <v>0</v>
      </c>
      <c r="BG3257" s="137">
        <f>IF(N3257="zákl. přenesená",J3257,0)</f>
        <v>0</v>
      </c>
      <c r="BH3257" s="137">
        <f>IF(N3257="sníž. přenesená",J3257,0)</f>
        <v>0</v>
      </c>
      <c r="BI3257" s="137">
        <f>IF(N3257="nulová",J3257,0)</f>
        <v>0</v>
      </c>
      <c r="BJ3257" s="17" t="s">
        <v>77</v>
      </c>
      <c r="BK3257" s="137">
        <f>ROUND(I3257*H3257,2)</f>
        <v>0</v>
      </c>
      <c r="BL3257" s="17" t="s">
        <v>187</v>
      </c>
      <c r="BM3257" s="136" t="s">
        <v>4548</v>
      </c>
    </row>
    <row r="3258" spans="2:65" s="1" customFormat="1" ht="19.5" x14ac:dyDescent="0.2">
      <c r="B3258" s="32"/>
      <c r="D3258" s="138" t="s">
        <v>214</v>
      </c>
      <c r="F3258" s="139" t="s">
        <v>4541</v>
      </c>
      <c r="I3258" s="140"/>
      <c r="L3258" s="32"/>
      <c r="M3258" s="141"/>
      <c r="T3258" s="53"/>
      <c r="AT3258" s="17" t="s">
        <v>214</v>
      </c>
      <c r="AU3258" s="17" t="s">
        <v>190</v>
      </c>
    </row>
    <row r="3259" spans="2:65" s="12" customFormat="1" ht="11.25" x14ac:dyDescent="0.2">
      <c r="B3259" s="153"/>
      <c r="D3259" s="138" t="s">
        <v>330</v>
      </c>
      <c r="E3259" s="154" t="s">
        <v>19</v>
      </c>
      <c r="F3259" s="155" t="s">
        <v>4549</v>
      </c>
      <c r="H3259" s="154" t="s">
        <v>19</v>
      </c>
      <c r="I3259" s="156"/>
      <c r="L3259" s="153"/>
      <c r="M3259" s="157"/>
      <c r="T3259" s="158"/>
      <c r="AT3259" s="154" t="s">
        <v>330</v>
      </c>
      <c r="AU3259" s="154" t="s">
        <v>190</v>
      </c>
      <c r="AV3259" s="12" t="s">
        <v>77</v>
      </c>
      <c r="AW3259" s="12" t="s">
        <v>31</v>
      </c>
      <c r="AX3259" s="12" t="s">
        <v>69</v>
      </c>
      <c r="AY3259" s="154" t="s">
        <v>181</v>
      </c>
    </row>
    <row r="3260" spans="2:65" s="12" customFormat="1" ht="11.25" x14ac:dyDescent="0.2">
      <c r="B3260" s="153"/>
      <c r="D3260" s="138" t="s">
        <v>330</v>
      </c>
      <c r="E3260" s="154" t="s">
        <v>19</v>
      </c>
      <c r="F3260" s="155" t="s">
        <v>4543</v>
      </c>
      <c r="H3260" s="154" t="s">
        <v>19</v>
      </c>
      <c r="I3260" s="156"/>
      <c r="L3260" s="153"/>
      <c r="M3260" s="157"/>
      <c r="T3260" s="158"/>
      <c r="AT3260" s="154" t="s">
        <v>330</v>
      </c>
      <c r="AU3260" s="154" t="s">
        <v>190</v>
      </c>
      <c r="AV3260" s="12" t="s">
        <v>77</v>
      </c>
      <c r="AW3260" s="12" t="s">
        <v>31</v>
      </c>
      <c r="AX3260" s="12" t="s">
        <v>69</v>
      </c>
      <c r="AY3260" s="154" t="s">
        <v>181</v>
      </c>
    </row>
    <row r="3261" spans="2:65" s="13" customFormat="1" ht="11.25" x14ac:dyDescent="0.2">
      <c r="B3261" s="159"/>
      <c r="D3261" s="138" t="s">
        <v>330</v>
      </c>
      <c r="E3261" s="160" t="s">
        <v>19</v>
      </c>
      <c r="F3261" s="161" t="s">
        <v>4550</v>
      </c>
      <c r="H3261" s="162">
        <v>86.24</v>
      </c>
      <c r="I3261" s="163"/>
      <c r="L3261" s="159"/>
      <c r="M3261" s="164"/>
      <c r="T3261" s="165"/>
      <c r="AT3261" s="160" t="s">
        <v>330</v>
      </c>
      <c r="AU3261" s="160" t="s">
        <v>190</v>
      </c>
      <c r="AV3261" s="13" t="s">
        <v>79</v>
      </c>
      <c r="AW3261" s="13" t="s">
        <v>31</v>
      </c>
      <c r="AX3261" s="13" t="s">
        <v>69</v>
      </c>
      <c r="AY3261" s="160" t="s">
        <v>181</v>
      </c>
    </row>
    <row r="3262" spans="2:65" s="13" customFormat="1" ht="11.25" x14ac:dyDescent="0.2">
      <c r="B3262" s="159"/>
      <c r="D3262" s="138" t="s">
        <v>330</v>
      </c>
      <c r="E3262" s="160" t="s">
        <v>19</v>
      </c>
      <c r="F3262" s="161" t="s">
        <v>4551</v>
      </c>
      <c r="H3262" s="162">
        <v>102.74</v>
      </c>
      <c r="I3262" s="163"/>
      <c r="L3262" s="159"/>
      <c r="M3262" s="164"/>
      <c r="T3262" s="165"/>
      <c r="AT3262" s="160" t="s">
        <v>330</v>
      </c>
      <c r="AU3262" s="160" t="s">
        <v>190</v>
      </c>
      <c r="AV3262" s="13" t="s">
        <v>79</v>
      </c>
      <c r="AW3262" s="13" t="s">
        <v>31</v>
      </c>
      <c r="AX3262" s="13" t="s">
        <v>69</v>
      </c>
      <c r="AY3262" s="160" t="s">
        <v>181</v>
      </c>
    </row>
    <row r="3263" spans="2:65" s="14" customFormat="1" ht="11.25" x14ac:dyDescent="0.2">
      <c r="B3263" s="166"/>
      <c r="D3263" s="138" t="s">
        <v>330</v>
      </c>
      <c r="E3263" s="167" t="s">
        <v>19</v>
      </c>
      <c r="F3263" s="168" t="s">
        <v>333</v>
      </c>
      <c r="H3263" s="169">
        <v>188.98</v>
      </c>
      <c r="I3263" s="170"/>
      <c r="L3263" s="166"/>
      <c r="M3263" s="171"/>
      <c r="T3263" s="172"/>
      <c r="AT3263" s="167" t="s">
        <v>330</v>
      </c>
      <c r="AU3263" s="167" t="s">
        <v>190</v>
      </c>
      <c r="AV3263" s="14" t="s">
        <v>187</v>
      </c>
      <c r="AW3263" s="14" t="s">
        <v>31</v>
      </c>
      <c r="AX3263" s="14" t="s">
        <v>77</v>
      </c>
      <c r="AY3263" s="167" t="s">
        <v>181</v>
      </c>
    </row>
    <row r="3264" spans="2:65" s="1" customFormat="1" ht="24.2" customHeight="1" x14ac:dyDescent="0.2">
      <c r="B3264" s="32"/>
      <c r="C3264" s="125" t="s">
        <v>3215</v>
      </c>
      <c r="D3264" s="125" t="s">
        <v>182</v>
      </c>
      <c r="E3264" s="126" t="s">
        <v>4552</v>
      </c>
      <c r="F3264" s="127" t="s">
        <v>4553</v>
      </c>
      <c r="G3264" s="128" t="s">
        <v>510</v>
      </c>
      <c r="H3264" s="129">
        <v>88.01</v>
      </c>
      <c r="I3264" s="130"/>
      <c r="J3264" s="131">
        <f>ROUND(I3264*H3264,2)</f>
        <v>0</v>
      </c>
      <c r="K3264" s="127" t="s">
        <v>186</v>
      </c>
      <c r="L3264" s="32"/>
      <c r="M3264" s="132" t="s">
        <v>19</v>
      </c>
      <c r="N3264" s="133" t="s">
        <v>40</v>
      </c>
      <c r="P3264" s="134">
        <f>O3264*H3264</f>
        <v>0</v>
      </c>
      <c r="Q3264" s="134">
        <v>0</v>
      </c>
      <c r="R3264" s="134">
        <f>Q3264*H3264</f>
        <v>0</v>
      </c>
      <c r="S3264" s="134">
        <v>0</v>
      </c>
      <c r="T3264" s="135">
        <f>S3264*H3264</f>
        <v>0</v>
      </c>
      <c r="AR3264" s="136" t="s">
        <v>187</v>
      </c>
      <c r="AT3264" s="136" t="s">
        <v>182</v>
      </c>
      <c r="AU3264" s="136" t="s">
        <v>190</v>
      </c>
      <c r="AY3264" s="17" t="s">
        <v>181</v>
      </c>
      <c r="BE3264" s="137">
        <f>IF(N3264="základní",J3264,0)</f>
        <v>0</v>
      </c>
      <c r="BF3264" s="137">
        <f>IF(N3264="snížená",J3264,0)</f>
        <v>0</v>
      </c>
      <c r="BG3264" s="137">
        <f>IF(N3264="zákl. přenesená",J3264,0)</f>
        <v>0</v>
      </c>
      <c r="BH3264" s="137">
        <f>IF(N3264="sníž. přenesená",J3264,0)</f>
        <v>0</v>
      </c>
      <c r="BI3264" s="137">
        <f>IF(N3264="nulová",J3264,0)</f>
        <v>0</v>
      </c>
      <c r="BJ3264" s="17" t="s">
        <v>77</v>
      </c>
      <c r="BK3264" s="137">
        <f>ROUND(I3264*H3264,2)</f>
        <v>0</v>
      </c>
      <c r="BL3264" s="17" t="s">
        <v>187</v>
      </c>
      <c r="BM3264" s="136" t="s">
        <v>4554</v>
      </c>
    </row>
    <row r="3265" spans="2:65" s="1" customFormat="1" ht="87.75" x14ac:dyDescent="0.2">
      <c r="B3265" s="32"/>
      <c r="D3265" s="138" t="s">
        <v>214</v>
      </c>
      <c r="F3265" s="139" t="s">
        <v>4555</v>
      </c>
      <c r="I3265" s="140"/>
      <c r="L3265" s="32"/>
      <c r="M3265" s="141"/>
      <c r="T3265" s="53"/>
      <c r="AT3265" s="17" t="s">
        <v>214</v>
      </c>
      <c r="AU3265" s="17" t="s">
        <v>190</v>
      </c>
    </row>
    <row r="3266" spans="2:65" s="13" customFormat="1" ht="11.25" x14ac:dyDescent="0.2">
      <c r="B3266" s="159"/>
      <c r="D3266" s="138" t="s">
        <v>330</v>
      </c>
      <c r="E3266" s="160" t="s">
        <v>19</v>
      </c>
      <c r="F3266" s="161" t="s">
        <v>4556</v>
      </c>
      <c r="H3266" s="162">
        <v>88.01</v>
      </c>
      <c r="I3266" s="163"/>
      <c r="L3266" s="159"/>
      <c r="M3266" s="164"/>
      <c r="T3266" s="165"/>
      <c r="AT3266" s="160" t="s">
        <v>330</v>
      </c>
      <c r="AU3266" s="160" t="s">
        <v>190</v>
      </c>
      <c r="AV3266" s="13" t="s">
        <v>79</v>
      </c>
      <c r="AW3266" s="13" t="s">
        <v>31</v>
      </c>
      <c r="AX3266" s="13" t="s">
        <v>69</v>
      </c>
      <c r="AY3266" s="160" t="s">
        <v>181</v>
      </c>
    </row>
    <row r="3267" spans="2:65" s="14" customFormat="1" ht="11.25" x14ac:dyDescent="0.2">
      <c r="B3267" s="166"/>
      <c r="D3267" s="138" t="s">
        <v>330</v>
      </c>
      <c r="E3267" s="167" t="s">
        <v>19</v>
      </c>
      <c r="F3267" s="168" t="s">
        <v>333</v>
      </c>
      <c r="H3267" s="169">
        <v>88.01</v>
      </c>
      <c r="I3267" s="170"/>
      <c r="L3267" s="166"/>
      <c r="M3267" s="171"/>
      <c r="T3267" s="172"/>
      <c r="AT3267" s="167" t="s">
        <v>330</v>
      </c>
      <c r="AU3267" s="167" t="s">
        <v>190</v>
      </c>
      <c r="AV3267" s="14" t="s">
        <v>187</v>
      </c>
      <c r="AW3267" s="14" t="s">
        <v>31</v>
      </c>
      <c r="AX3267" s="14" t="s">
        <v>77</v>
      </c>
      <c r="AY3267" s="167" t="s">
        <v>181</v>
      </c>
    </row>
    <row r="3268" spans="2:65" s="1" customFormat="1" ht="16.5" customHeight="1" x14ac:dyDescent="0.2">
      <c r="B3268" s="32"/>
      <c r="C3268" s="125" t="s">
        <v>4557</v>
      </c>
      <c r="D3268" s="125" t="s">
        <v>182</v>
      </c>
      <c r="E3268" s="126" t="s">
        <v>4558</v>
      </c>
      <c r="F3268" s="127" t="s">
        <v>4559</v>
      </c>
      <c r="G3268" s="128" t="s">
        <v>510</v>
      </c>
      <c r="H3268" s="129">
        <v>88.01</v>
      </c>
      <c r="I3268" s="130"/>
      <c r="J3268" s="131">
        <f>ROUND(I3268*H3268,2)</f>
        <v>0</v>
      </c>
      <c r="K3268" s="127" t="s">
        <v>327</v>
      </c>
      <c r="L3268" s="32"/>
      <c r="M3268" s="132" t="s">
        <v>19</v>
      </c>
      <c r="N3268" s="133" t="s">
        <v>40</v>
      </c>
      <c r="P3268" s="134">
        <f>O3268*H3268</f>
        <v>0</v>
      </c>
      <c r="Q3268" s="134">
        <v>0</v>
      </c>
      <c r="R3268" s="134">
        <f>Q3268*H3268</f>
        <v>0</v>
      </c>
      <c r="S3268" s="134">
        <v>0</v>
      </c>
      <c r="T3268" s="135">
        <f>S3268*H3268</f>
        <v>0</v>
      </c>
      <c r="AR3268" s="136" t="s">
        <v>187</v>
      </c>
      <c r="AT3268" s="136" t="s">
        <v>182</v>
      </c>
      <c r="AU3268" s="136" t="s">
        <v>190</v>
      </c>
      <c r="AY3268" s="17" t="s">
        <v>181</v>
      </c>
      <c r="BE3268" s="137">
        <f>IF(N3268="základní",J3268,0)</f>
        <v>0</v>
      </c>
      <c r="BF3268" s="137">
        <f>IF(N3268="snížená",J3268,0)</f>
        <v>0</v>
      </c>
      <c r="BG3268" s="137">
        <f>IF(N3268="zákl. přenesená",J3268,0)</f>
        <v>0</v>
      </c>
      <c r="BH3268" s="137">
        <f>IF(N3268="sníž. přenesená",J3268,0)</f>
        <v>0</v>
      </c>
      <c r="BI3268" s="137">
        <f>IF(N3268="nulová",J3268,0)</f>
        <v>0</v>
      </c>
      <c r="BJ3268" s="17" t="s">
        <v>77</v>
      </c>
      <c r="BK3268" s="137">
        <f>ROUND(I3268*H3268,2)</f>
        <v>0</v>
      </c>
      <c r="BL3268" s="17" t="s">
        <v>187</v>
      </c>
      <c r="BM3268" s="136" t="s">
        <v>4560</v>
      </c>
    </row>
    <row r="3269" spans="2:65" s="1" customFormat="1" ht="11.25" x14ac:dyDescent="0.2">
      <c r="B3269" s="32"/>
      <c r="D3269" s="151" t="s">
        <v>328</v>
      </c>
      <c r="F3269" s="152" t="s">
        <v>4561</v>
      </c>
      <c r="I3269" s="140"/>
      <c r="L3269" s="32"/>
      <c r="M3269" s="141"/>
      <c r="T3269" s="53"/>
      <c r="AT3269" s="17" t="s">
        <v>328</v>
      </c>
      <c r="AU3269" s="17" t="s">
        <v>190</v>
      </c>
    </row>
    <row r="3270" spans="2:65" s="13" customFormat="1" ht="11.25" x14ac:dyDescent="0.2">
      <c r="B3270" s="159"/>
      <c r="D3270" s="138" t="s">
        <v>330</v>
      </c>
      <c r="E3270" s="160" t="s">
        <v>19</v>
      </c>
      <c r="F3270" s="161" t="s">
        <v>4562</v>
      </c>
      <c r="H3270" s="162">
        <v>88.01</v>
      </c>
      <c r="I3270" s="163"/>
      <c r="L3270" s="159"/>
      <c r="M3270" s="164"/>
      <c r="T3270" s="165"/>
      <c r="AT3270" s="160" t="s">
        <v>330</v>
      </c>
      <c r="AU3270" s="160" t="s">
        <v>190</v>
      </c>
      <c r="AV3270" s="13" t="s">
        <v>79</v>
      </c>
      <c r="AW3270" s="13" t="s">
        <v>31</v>
      </c>
      <c r="AX3270" s="13" t="s">
        <v>69</v>
      </c>
      <c r="AY3270" s="160" t="s">
        <v>181</v>
      </c>
    </row>
    <row r="3271" spans="2:65" s="14" customFormat="1" ht="11.25" x14ac:dyDescent="0.2">
      <c r="B3271" s="166"/>
      <c r="D3271" s="138" t="s">
        <v>330</v>
      </c>
      <c r="E3271" s="167" t="s">
        <v>19</v>
      </c>
      <c r="F3271" s="168" t="s">
        <v>333</v>
      </c>
      <c r="H3271" s="169">
        <v>88.01</v>
      </c>
      <c r="I3271" s="170"/>
      <c r="L3271" s="166"/>
      <c r="M3271" s="171"/>
      <c r="T3271" s="172"/>
      <c r="AT3271" s="167" t="s">
        <v>330</v>
      </c>
      <c r="AU3271" s="167" t="s">
        <v>190</v>
      </c>
      <c r="AV3271" s="14" t="s">
        <v>187</v>
      </c>
      <c r="AW3271" s="14" t="s">
        <v>31</v>
      </c>
      <c r="AX3271" s="14" t="s">
        <v>77</v>
      </c>
      <c r="AY3271" s="167" t="s">
        <v>181</v>
      </c>
    </row>
    <row r="3272" spans="2:65" s="1" customFormat="1" ht="16.5" customHeight="1" x14ac:dyDescent="0.2">
      <c r="B3272" s="32"/>
      <c r="C3272" s="125" t="s">
        <v>4563</v>
      </c>
      <c r="D3272" s="125" t="s">
        <v>182</v>
      </c>
      <c r="E3272" s="126" t="s">
        <v>4564</v>
      </c>
      <c r="F3272" s="127" t="s">
        <v>4565</v>
      </c>
      <c r="G3272" s="128" t="s">
        <v>510</v>
      </c>
      <c r="H3272" s="129">
        <v>88.01</v>
      </c>
      <c r="I3272" s="130"/>
      <c r="J3272" s="131">
        <f>ROUND(I3272*H3272,2)</f>
        <v>0</v>
      </c>
      <c r="K3272" s="127" t="s">
        <v>327</v>
      </c>
      <c r="L3272" s="32"/>
      <c r="M3272" s="132" t="s">
        <v>19</v>
      </c>
      <c r="N3272" s="133" t="s">
        <v>40</v>
      </c>
      <c r="P3272" s="134">
        <f>O3272*H3272</f>
        <v>0</v>
      </c>
      <c r="Q3272" s="134">
        <v>0</v>
      </c>
      <c r="R3272" s="134">
        <f>Q3272*H3272</f>
        <v>0</v>
      </c>
      <c r="S3272" s="134">
        <v>0</v>
      </c>
      <c r="T3272" s="135">
        <f>S3272*H3272</f>
        <v>0</v>
      </c>
      <c r="AR3272" s="136" t="s">
        <v>187</v>
      </c>
      <c r="AT3272" s="136" t="s">
        <v>182</v>
      </c>
      <c r="AU3272" s="136" t="s">
        <v>190</v>
      </c>
      <c r="AY3272" s="17" t="s">
        <v>181</v>
      </c>
      <c r="BE3272" s="137">
        <f>IF(N3272="základní",J3272,0)</f>
        <v>0</v>
      </c>
      <c r="BF3272" s="137">
        <f>IF(N3272="snížená",J3272,0)</f>
        <v>0</v>
      </c>
      <c r="BG3272" s="137">
        <f>IF(N3272="zákl. přenesená",J3272,0)</f>
        <v>0</v>
      </c>
      <c r="BH3272" s="137">
        <f>IF(N3272="sníž. přenesená",J3272,0)</f>
        <v>0</v>
      </c>
      <c r="BI3272" s="137">
        <f>IF(N3272="nulová",J3272,0)</f>
        <v>0</v>
      </c>
      <c r="BJ3272" s="17" t="s">
        <v>77</v>
      </c>
      <c r="BK3272" s="137">
        <f>ROUND(I3272*H3272,2)</f>
        <v>0</v>
      </c>
      <c r="BL3272" s="17" t="s">
        <v>187</v>
      </c>
      <c r="BM3272" s="136" t="s">
        <v>4566</v>
      </c>
    </row>
    <row r="3273" spans="2:65" s="1" customFormat="1" ht="11.25" x14ac:dyDescent="0.2">
      <c r="B3273" s="32"/>
      <c r="D3273" s="151" t="s">
        <v>328</v>
      </c>
      <c r="F3273" s="152" t="s">
        <v>4567</v>
      </c>
      <c r="I3273" s="140"/>
      <c r="L3273" s="32"/>
      <c r="M3273" s="141"/>
      <c r="T3273" s="53"/>
      <c r="AT3273" s="17" t="s">
        <v>328</v>
      </c>
      <c r="AU3273" s="17" t="s">
        <v>190</v>
      </c>
    </row>
    <row r="3274" spans="2:65" s="1" customFormat="1" ht="16.5" customHeight="1" x14ac:dyDescent="0.2">
      <c r="B3274" s="32"/>
      <c r="C3274" s="125" t="s">
        <v>4568</v>
      </c>
      <c r="D3274" s="125" t="s">
        <v>182</v>
      </c>
      <c r="E3274" s="126" t="s">
        <v>4569</v>
      </c>
      <c r="F3274" s="127" t="s">
        <v>4570</v>
      </c>
      <c r="G3274" s="128" t="s">
        <v>510</v>
      </c>
      <c r="H3274" s="129">
        <v>48.11</v>
      </c>
      <c r="I3274" s="130"/>
      <c r="J3274" s="131">
        <f>ROUND(I3274*H3274,2)</f>
        <v>0</v>
      </c>
      <c r="K3274" s="127" t="s">
        <v>327</v>
      </c>
      <c r="L3274" s="32"/>
      <c r="M3274" s="132" t="s">
        <v>19</v>
      </c>
      <c r="N3274" s="133" t="s">
        <v>40</v>
      </c>
      <c r="P3274" s="134">
        <f>O3274*H3274</f>
        <v>0</v>
      </c>
      <c r="Q3274" s="134">
        <v>0</v>
      </c>
      <c r="R3274" s="134">
        <f>Q3274*H3274</f>
        <v>0</v>
      </c>
      <c r="S3274" s="134">
        <v>0</v>
      </c>
      <c r="T3274" s="135">
        <f>S3274*H3274</f>
        <v>0</v>
      </c>
      <c r="AR3274" s="136" t="s">
        <v>187</v>
      </c>
      <c r="AT3274" s="136" t="s">
        <v>182</v>
      </c>
      <c r="AU3274" s="136" t="s">
        <v>190</v>
      </c>
      <c r="AY3274" s="17" t="s">
        <v>181</v>
      </c>
      <c r="BE3274" s="137">
        <f>IF(N3274="základní",J3274,0)</f>
        <v>0</v>
      </c>
      <c r="BF3274" s="137">
        <f>IF(N3274="snížená",J3274,0)</f>
        <v>0</v>
      </c>
      <c r="BG3274" s="137">
        <f>IF(N3274="zákl. přenesená",J3274,0)</f>
        <v>0</v>
      </c>
      <c r="BH3274" s="137">
        <f>IF(N3274="sníž. přenesená",J3274,0)</f>
        <v>0</v>
      </c>
      <c r="BI3274" s="137">
        <f>IF(N3274="nulová",J3274,0)</f>
        <v>0</v>
      </c>
      <c r="BJ3274" s="17" t="s">
        <v>77</v>
      </c>
      <c r="BK3274" s="137">
        <f>ROUND(I3274*H3274,2)</f>
        <v>0</v>
      </c>
      <c r="BL3274" s="17" t="s">
        <v>187</v>
      </c>
      <c r="BM3274" s="136" t="s">
        <v>4571</v>
      </c>
    </row>
    <row r="3275" spans="2:65" s="1" customFormat="1" ht="11.25" x14ac:dyDescent="0.2">
      <c r="B3275" s="32"/>
      <c r="D3275" s="151" t="s">
        <v>328</v>
      </c>
      <c r="F3275" s="152" t="s">
        <v>4572</v>
      </c>
      <c r="I3275" s="140"/>
      <c r="L3275" s="32"/>
      <c r="M3275" s="141"/>
      <c r="T3275" s="53"/>
      <c r="AT3275" s="17" t="s">
        <v>328</v>
      </c>
      <c r="AU3275" s="17" t="s">
        <v>190</v>
      </c>
    </row>
    <row r="3276" spans="2:65" s="12" customFormat="1" ht="11.25" x14ac:dyDescent="0.2">
      <c r="B3276" s="153"/>
      <c r="D3276" s="138" t="s">
        <v>330</v>
      </c>
      <c r="E3276" s="154" t="s">
        <v>19</v>
      </c>
      <c r="F3276" s="155" t="s">
        <v>4573</v>
      </c>
      <c r="H3276" s="154" t="s">
        <v>19</v>
      </c>
      <c r="I3276" s="156"/>
      <c r="L3276" s="153"/>
      <c r="M3276" s="157"/>
      <c r="T3276" s="158"/>
      <c r="AT3276" s="154" t="s">
        <v>330</v>
      </c>
      <c r="AU3276" s="154" t="s">
        <v>190</v>
      </c>
      <c r="AV3276" s="12" t="s">
        <v>77</v>
      </c>
      <c r="AW3276" s="12" t="s">
        <v>31</v>
      </c>
      <c r="AX3276" s="12" t="s">
        <v>69</v>
      </c>
      <c r="AY3276" s="154" t="s">
        <v>181</v>
      </c>
    </row>
    <row r="3277" spans="2:65" s="13" customFormat="1" ht="11.25" x14ac:dyDescent="0.2">
      <c r="B3277" s="159"/>
      <c r="D3277" s="138" t="s">
        <v>330</v>
      </c>
      <c r="E3277" s="160" t="s">
        <v>19</v>
      </c>
      <c r="F3277" s="161" t="s">
        <v>4574</v>
      </c>
      <c r="H3277" s="162">
        <v>25.16</v>
      </c>
      <c r="I3277" s="163"/>
      <c r="L3277" s="159"/>
      <c r="M3277" s="164"/>
      <c r="T3277" s="165"/>
      <c r="AT3277" s="160" t="s">
        <v>330</v>
      </c>
      <c r="AU3277" s="160" t="s">
        <v>190</v>
      </c>
      <c r="AV3277" s="13" t="s">
        <v>79</v>
      </c>
      <c r="AW3277" s="13" t="s">
        <v>31</v>
      </c>
      <c r="AX3277" s="13" t="s">
        <v>69</v>
      </c>
      <c r="AY3277" s="160" t="s">
        <v>181</v>
      </c>
    </row>
    <row r="3278" spans="2:65" s="13" customFormat="1" ht="11.25" x14ac:dyDescent="0.2">
      <c r="B3278" s="159"/>
      <c r="D3278" s="138" t="s">
        <v>330</v>
      </c>
      <c r="E3278" s="160" t="s">
        <v>19</v>
      </c>
      <c r="F3278" s="161" t="s">
        <v>4575</v>
      </c>
      <c r="H3278" s="162">
        <v>22.95</v>
      </c>
      <c r="I3278" s="163"/>
      <c r="L3278" s="159"/>
      <c r="M3278" s="164"/>
      <c r="T3278" s="165"/>
      <c r="AT3278" s="160" t="s">
        <v>330</v>
      </c>
      <c r="AU3278" s="160" t="s">
        <v>190</v>
      </c>
      <c r="AV3278" s="13" t="s">
        <v>79</v>
      </c>
      <c r="AW3278" s="13" t="s">
        <v>31</v>
      </c>
      <c r="AX3278" s="13" t="s">
        <v>69</v>
      </c>
      <c r="AY3278" s="160" t="s">
        <v>181</v>
      </c>
    </row>
    <row r="3279" spans="2:65" s="14" customFormat="1" ht="11.25" x14ac:dyDescent="0.2">
      <c r="B3279" s="166"/>
      <c r="D3279" s="138" t="s">
        <v>330</v>
      </c>
      <c r="E3279" s="167" t="s">
        <v>19</v>
      </c>
      <c r="F3279" s="168" t="s">
        <v>333</v>
      </c>
      <c r="H3279" s="169">
        <v>48.11</v>
      </c>
      <c r="I3279" s="170"/>
      <c r="L3279" s="166"/>
      <c r="M3279" s="171"/>
      <c r="T3279" s="172"/>
      <c r="AT3279" s="167" t="s">
        <v>330</v>
      </c>
      <c r="AU3279" s="167" t="s">
        <v>190</v>
      </c>
      <c r="AV3279" s="14" t="s">
        <v>187</v>
      </c>
      <c r="AW3279" s="14" t="s">
        <v>31</v>
      </c>
      <c r="AX3279" s="14" t="s">
        <v>77</v>
      </c>
      <c r="AY3279" s="167" t="s">
        <v>181</v>
      </c>
    </row>
    <row r="3280" spans="2:65" s="1" customFormat="1" ht="16.5" customHeight="1" x14ac:dyDescent="0.2">
      <c r="B3280" s="32"/>
      <c r="C3280" s="125" t="s">
        <v>4576</v>
      </c>
      <c r="D3280" s="125" t="s">
        <v>182</v>
      </c>
      <c r="E3280" s="126" t="s">
        <v>4577</v>
      </c>
      <c r="F3280" s="127" t="s">
        <v>4578</v>
      </c>
      <c r="G3280" s="128" t="s">
        <v>510</v>
      </c>
      <c r="H3280" s="129">
        <v>92.410499999999999</v>
      </c>
      <c r="I3280" s="130"/>
      <c r="J3280" s="131">
        <f>ROUND(I3280*H3280,2)</f>
        <v>0</v>
      </c>
      <c r="K3280" s="127" t="s">
        <v>327</v>
      </c>
      <c r="L3280" s="32"/>
      <c r="M3280" s="132" t="s">
        <v>19</v>
      </c>
      <c r="N3280" s="133" t="s">
        <v>40</v>
      </c>
      <c r="P3280" s="134">
        <f>O3280*H3280</f>
        <v>0</v>
      </c>
      <c r="Q3280" s="134">
        <v>0</v>
      </c>
      <c r="R3280" s="134">
        <f>Q3280*H3280</f>
        <v>0</v>
      </c>
      <c r="S3280" s="134">
        <v>0</v>
      </c>
      <c r="T3280" s="135">
        <f>S3280*H3280</f>
        <v>0</v>
      </c>
      <c r="AR3280" s="136" t="s">
        <v>187</v>
      </c>
      <c r="AT3280" s="136" t="s">
        <v>182</v>
      </c>
      <c r="AU3280" s="136" t="s">
        <v>190</v>
      </c>
      <c r="AY3280" s="17" t="s">
        <v>181</v>
      </c>
      <c r="BE3280" s="137">
        <f>IF(N3280="základní",J3280,0)</f>
        <v>0</v>
      </c>
      <c r="BF3280" s="137">
        <f>IF(N3280="snížená",J3280,0)</f>
        <v>0</v>
      </c>
      <c r="BG3280" s="137">
        <f>IF(N3280="zákl. přenesená",J3280,0)</f>
        <v>0</v>
      </c>
      <c r="BH3280" s="137">
        <f>IF(N3280="sníž. přenesená",J3280,0)</f>
        <v>0</v>
      </c>
      <c r="BI3280" s="137">
        <f>IF(N3280="nulová",J3280,0)</f>
        <v>0</v>
      </c>
      <c r="BJ3280" s="17" t="s">
        <v>77</v>
      </c>
      <c r="BK3280" s="137">
        <f>ROUND(I3280*H3280,2)</f>
        <v>0</v>
      </c>
      <c r="BL3280" s="17" t="s">
        <v>187</v>
      </c>
      <c r="BM3280" s="136" t="s">
        <v>4579</v>
      </c>
    </row>
    <row r="3281" spans="2:65" s="1" customFormat="1" ht="11.25" x14ac:dyDescent="0.2">
      <c r="B3281" s="32"/>
      <c r="D3281" s="151" t="s">
        <v>328</v>
      </c>
      <c r="F3281" s="152" t="s">
        <v>4580</v>
      </c>
      <c r="I3281" s="140"/>
      <c r="L3281" s="32"/>
      <c r="M3281" s="141"/>
      <c r="T3281" s="53"/>
      <c r="AT3281" s="17" t="s">
        <v>328</v>
      </c>
      <c r="AU3281" s="17" t="s">
        <v>190</v>
      </c>
    </row>
    <row r="3282" spans="2:65" s="12" customFormat="1" ht="11.25" x14ac:dyDescent="0.2">
      <c r="B3282" s="153"/>
      <c r="D3282" s="138" t="s">
        <v>330</v>
      </c>
      <c r="E3282" s="154" t="s">
        <v>19</v>
      </c>
      <c r="F3282" s="155" t="s">
        <v>4581</v>
      </c>
      <c r="H3282" s="154" t="s">
        <v>19</v>
      </c>
      <c r="I3282" s="156"/>
      <c r="L3282" s="153"/>
      <c r="M3282" s="157"/>
      <c r="T3282" s="158"/>
      <c r="AT3282" s="154" t="s">
        <v>330</v>
      </c>
      <c r="AU3282" s="154" t="s">
        <v>190</v>
      </c>
      <c r="AV3282" s="12" t="s">
        <v>77</v>
      </c>
      <c r="AW3282" s="12" t="s">
        <v>31</v>
      </c>
      <c r="AX3282" s="12" t="s">
        <v>69</v>
      </c>
      <c r="AY3282" s="154" t="s">
        <v>181</v>
      </c>
    </row>
    <row r="3283" spans="2:65" s="13" customFormat="1" ht="22.5" x14ac:dyDescent="0.2">
      <c r="B3283" s="159"/>
      <c r="D3283" s="138" t="s">
        <v>330</v>
      </c>
      <c r="E3283" s="160" t="s">
        <v>19</v>
      </c>
      <c r="F3283" s="161" t="s">
        <v>4582</v>
      </c>
      <c r="H3283" s="162">
        <v>31.794</v>
      </c>
      <c r="I3283" s="163"/>
      <c r="L3283" s="159"/>
      <c r="M3283" s="164"/>
      <c r="T3283" s="165"/>
      <c r="AT3283" s="160" t="s">
        <v>330</v>
      </c>
      <c r="AU3283" s="160" t="s">
        <v>190</v>
      </c>
      <c r="AV3283" s="13" t="s">
        <v>79</v>
      </c>
      <c r="AW3283" s="13" t="s">
        <v>31</v>
      </c>
      <c r="AX3283" s="13" t="s">
        <v>69</v>
      </c>
      <c r="AY3283" s="160" t="s">
        <v>181</v>
      </c>
    </row>
    <row r="3284" spans="2:65" s="13" customFormat="1" ht="22.5" x14ac:dyDescent="0.2">
      <c r="B3284" s="159"/>
      <c r="D3284" s="138" t="s">
        <v>330</v>
      </c>
      <c r="E3284" s="160" t="s">
        <v>19</v>
      </c>
      <c r="F3284" s="161" t="s">
        <v>4583</v>
      </c>
      <c r="H3284" s="162">
        <v>60.616500000000002</v>
      </c>
      <c r="I3284" s="163"/>
      <c r="L3284" s="159"/>
      <c r="M3284" s="164"/>
      <c r="T3284" s="165"/>
      <c r="AT3284" s="160" t="s">
        <v>330</v>
      </c>
      <c r="AU3284" s="160" t="s">
        <v>190</v>
      </c>
      <c r="AV3284" s="13" t="s">
        <v>79</v>
      </c>
      <c r="AW3284" s="13" t="s">
        <v>31</v>
      </c>
      <c r="AX3284" s="13" t="s">
        <v>69</v>
      </c>
      <c r="AY3284" s="160" t="s">
        <v>181</v>
      </c>
    </row>
    <row r="3285" spans="2:65" s="14" customFormat="1" ht="11.25" x14ac:dyDescent="0.2">
      <c r="B3285" s="166"/>
      <c r="D3285" s="138" t="s">
        <v>330</v>
      </c>
      <c r="E3285" s="167" t="s">
        <v>19</v>
      </c>
      <c r="F3285" s="168" t="s">
        <v>333</v>
      </c>
      <c r="H3285" s="169">
        <v>92.410499999999999</v>
      </c>
      <c r="I3285" s="170"/>
      <c r="L3285" s="166"/>
      <c r="M3285" s="171"/>
      <c r="T3285" s="172"/>
      <c r="AT3285" s="167" t="s">
        <v>330</v>
      </c>
      <c r="AU3285" s="167" t="s">
        <v>190</v>
      </c>
      <c r="AV3285" s="14" t="s">
        <v>187</v>
      </c>
      <c r="AW3285" s="14" t="s">
        <v>31</v>
      </c>
      <c r="AX3285" s="14" t="s">
        <v>77</v>
      </c>
      <c r="AY3285" s="167" t="s">
        <v>181</v>
      </c>
    </row>
    <row r="3286" spans="2:65" s="1" customFormat="1" ht="16.5" customHeight="1" x14ac:dyDescent="0.2">
      <c r="B3286" s="32"/>
      <c r="C3286" s="125" t="s">
        <v>3223</v>
      </c>
      <c r="D3286" s="125" t="s">
        <v>182</v>
      </c>
      <c r="E3286" s="126" t="s">
        <v>4584</v>
      </c>
      <c r="F3286" s="127" t="s">
        <v>4585</v>
      </c>
      <c r="G3286" s="128" t="s">
        <v>510</v>
      </c>
      <c r="H3286" s="129">
        <v>88.01</v>
      </c>
      <c r="I3286" s="130"/>
      <c r="J3286" s="131">
        <f>ROUND(I3286*H3286,2)</f>
        <v>0</v>
      </c>
      <c r="K3286" s="127" t="s">
        <v>327</v>
      </c>
      <c r="L3286" s="32"/>
      <c r="M3286" s="132" t="s">
        <v>19</v>
      </c>
      <c r="N3286" s="133" t="s">
        <v>40</v>
      </c>
      <c r="P3286" s="134">
        <f>O3286*H3286</f>
        <v>0</v>
      </c>
      <c r="Q3286" s="134">
        <v>0</v>
      </c>
      <c r="R3286" s="134">
        <f>Q3286*H3286</f>
        <v>0</v>
      </c>
      <c r="S3286" s="134">
        <v>0</v>
      </c>
      <c r="T3286" s="135">
        <f>S3286*H3286</f>
        <v>0</v>
      </c>
      <c r="AR3286" s="136" t="s">
        <v>187</v>
      </c>
      <c r="AT3286" s="136" t="s">
        <v>182</v>
      </c>
      <c r="AU3286" s="136" t="s">
        <v>190</v>
      </c>
      <c r="AY3286" s="17" t="s">
        <v>181</v>
      </c>
      <c r="BE3286" s="137">
        <f>IF(N3286="základní",J3286,0)</f>
        <v>0</v>
      </c>
      <c r="BF3286" s="137">
        <f>IF(N3286="snížená",J3286,0)</f>
        <v>0</v>
      </c>
      <c r="BG3286" s="137">
        <f>IF(N3286="zákl. přenesená",J3286,0)</f>
        <v>0</v>
      </c>
      <c r="BH3286" s="137">
        <f>IF(N3286="sníž. přenesená",J3286,0)</f>
        <v>0</v>
      </c>
      <c r="BI3286" s="137">
        <f>IF(N3286="nulová",J3286,0)</f>
        <v>0</v>
      </c>
      <c r="BJ3286" s="17" t="s">
        <v>77</v>
      </c>
      <c r="BK3286" s="137">
        <f>ROUND(I3286*H3286,2)</f>
        <v>0</v>
      </c>
      <c r="BL3286" s="17" t="s">
        <v>187</v>
      </c>
      <c r="BM3286" s="136" t="s">
        <v>4586</v>
      </c>
    </row>
    <row r="3287" spans="2:65" s="1" customFormat="1" ht="11.25" x14ac:dyDescent="0.2">
      <c r="B3287" s="32"/>
      <c r="D3287" s="151" t="s">
        <v>328</v>
      </c>
      <c r="F3287" s="152" t="s">
        <v>4587</v>
      </c>
      <c r="I3287" s="140"/>
      <c r="L3287" s="32"/>
      <c r="M3287" s="141"/>
      <c r="T3287" s="53"/>
      <c r="AT3287" s="17" t="s">
        <v>328</v>
      </c>
      <c r="AU3287" s="17" t="s">
        <v>190</v>
      </c>
    </row>
    <row r="3288" spans="2:65" s="12" customFormat="1" ht="11.25" x14ac:dyDescent="0.2">
      <c r="B3288" s="153"/>
      <c r="D3288" s="138" t="s">
        <v>330</v>
      </c>
      <c r="E3288" s="154" t="s">
        <v>19</v>
      </c>
      <c r="F3288" s="155" t="s">
        <v>4588</v>
      </c>
      <c r="H3288" s="154" t="s">
        <v>19</v>
      </c>
      <c r="I3288" s="156"/>
      <c r="L3288" s="153"/>
      <c r="M3288" s="157"/>
      <c r="T3288" s="158"/>
      <c r="AT3288" s="154" t="s">
        <v>330</v>
      </c>
      <c r="AU3288" s="154" t="s">
        <v>190</v>
      </c>
      <c r="AV3288" s="12" t="s">
        <v>77</v>
      </c>
      <c r="AW3288" s="12" t="s">
        <v>31</v>
      </c>
      <c r="AX3288" s="12" t="s">
        <v>69</v>
      </c>
      <c r="AY3288" s="154" t="s">
        <v>181</v>
      </c>
    </row>
    <row r="3289" spans="2:65" s="13" customFormat="1" ht="11.25" x14ac:dyDescent="0.2">
      <c r="B3289" s="159"/>
      <c r="D3289" s="138" t="s">
        <v>330</v>
      </c>
      <c r="E3289" s="160" t="s">
        <v>19</v>
      </c>
      <c r="F3289" s="161" t="s">
        <v>4589</v>
      </c>
      <c r="H3289" s="162">
        <v>30.28</v>
      </c>
      <c r="I3289" s="163"/>
      <c r="L3289" s="159"/>
      <c r="M3289" s="164"/>
      <c r="T3289" s="165"/>
      <c r="AT3289" s="160" t="s">
        <v>330</v>
      </c>
      <c r="AU3289" s="160" t="s">
        <v>190</v>
      </c>
      <c r="AV3289" s="13" t="s">
        <v>79</v>
      </c>
      <c r="AW3289" s="13" t="s">
        <v>31</v>
      </c>
      <c r="AX3289" s="13" t="s">
        <v>69</v>
      </c>
      <c r="AY3289" s="160" t="s">
        <v>181</v>
      </c>
    </row>
    <row r="3290" spans="2:65" s="13" customFormat="1" ht="11.25" x14ac:dyDescent="0.2">
      <c r="B3290" s="159"/>
      <c r="D3290" s="138" t="s">
        <v>330</v>
      </c>
      <c r="E3290" s="160" t="s">
        <v>19</v>
      </c>
      <c r="F3290" s="161" t="s">
        <v>4590</v>
      </c>
      <c r="H3290" s="162">
        <v>57.73</v>
      </c>
      <c r="I3290" s="163"/>
      <c r="L3290" s="159"/>
      <c r="M3290" s="164"/>
      <c r="T3290" s="165"/>
      <c r="AT3290" s="160" t="s">
        <v>330</v>
      </c>
      <c r="AU3290" s="160" t="s">
        <v>190</v>
      </c>
      <c r="AV3290" s="13" t="s">
        <v>79</v>
      </c>
      <c r="AW3290" s="13" t="s">
        <v>31</v>
      </c>
      <c r="AX3290" s="13" t="s">
        <v>69</v>
      </c>
      <c r="AY3290" s="160" t="s">
        <v>181</v>
      </c>
    </row>
    <row r="3291" spans="2:65" s="14" customFormat="1" ht="11.25" x14ac:dyDescent="0.2">
      <c r="B3291" s="166"/>
      <c r="D3291" s="138" t="s">
        <v>330</v>
      </c>
      <c r="E3291" s="167" t="s">
        <v>19</v>
      </c>
      <c r="F3291" s="168" t="s">
        <v>333</v>
      </c>
      <c r="H3291" s="169">
        <v>88.01</v>
      </c>
      <c r="I3291" s="170"/>
      <c r="L3291" s="166"/>
      <c r="M3291" s="171"/>
      <c r="T3291" s="172"/>
      <c r="AT3291" s="167" t="s">
        <v>330</v>
      </c>
      <c r="AU3291" s="167" t="s">
        <v>190</v>
      </c>
      <c r="AV3291" s="14" t="s">
        <v>187</v>
      </c>
      <c r="AW3291" s="14" t="s">
        <v>31</v>
      </c>
      <c r="AX3291" s="14" t="s">
        <v>77</v>
      </c>
      <c r="AY3291" s="167" t="s">
        <v>181</v>
      </c>
    </row>
    <row r="3292" spans="2:65" s="1" customFormat="1" ht="16.5" customHeight="1" x14ac:dyDescent="0.2">
      <c r="B3292" s="32"/>
      <c r="C3292" s="125" t="s">
        <v>4591</v>
      </c>
      <c r="D3292" s="125" t="s">
        <v>182</v>
      </c>
      <c r="E3292" s="126" t="s">
        <v>4592</v>
      </c>
      <c r="F3292" s="127" t="s">
        <v>4593</v>
      </c>
      <c r="G3292" s="128" t="s">
        <v>2805</v>
      </c>
      <c r="H3292" s="186"/>
      <c r="I3292" s="130"/>
      <c r="J3292" s="131">
        <f>ROUND(I3292*H3292,2)</f>
        <v>0</v>
      </c>
      <c r="K3292" s="127" t="s">
        <v>327</v>
      </c>
      <c r="L3292" s="32"/>
      <c r="M3292" s="132" t="s">
        <v>19</v>
      </c>
      <c r="N3292" s="133" t="s">
        <v>40</v>
      </c>
      <c r="P3292" s="134">
        <f>O3292*H3292</f>
        <v>0</v>
      </c>
      <c r="Q3292" s="134">
        <v>0</v>
      </c>
      <c r="R3292" s="134">
        <f>Q3292*H3292</f>
        <v>0</v>
      </c>
      <c r="S3292" s="134">
        <v>0</v>
      </c>
      <c r="T3292" s="135">
        <f>S3292*H3292</f>
        <v>0</v>
      </c>
      <c r="AR3292" s="136" t="s">
        <v>187</v>
      </c>
      <c r="AT3292" s="136" t="s">
        <v>182</v>
      </c>
      <c r="AU3292" s="136" t="s">
        <v>190</v>
      </c>
      <c r="AY3292" s="17" t="s">
        <v>181</v>
      </c>
      <c r="BE3292" s="137">
        <f>IF(N3292="základní",J3292,0)</f>
        <v>0</v>
      </c>
      <c r="BF3292" s="137">
        <f>IF(N3292="snížená",J3292,0)</f>
        <v>0</v>
      </c>
      <c r="BG3292" s="137">
        <f>IF(N3292="zákl. přenesená",J3292,0)</f>
        <v>0</v>
      </c>
      <c r="BH3292" s="137">
        <f>IF(N3292="sníž. přenesená",J3292,0)</f>
        <v>0</v>
      </c>
      <c r="BI3292" s="137">
        <f>IF(N3292="nulová",J3292,0)</f>
        <v>0</v>
      </c>
      <c r="BJ3292" s="17" t="s">
        <v>77</v>
      </c>
      <c r="BK3292" s="137">
        <f>ROUND(I3292*H3292,2)</f>
        <v>0</v>
      </c>
      <c r="BL3292" s="17" t="s">
        <v>187</v>
      </c>
      <c r="BM3292" s="136" t="s">
        <v>4594</v>
      </c>
    </row>
    <row r="3293" spans="2:65" s="1" customFormat="1" ht="11.25" x14ac:dyDescent="0.2">
      <c r="B3293" s="32"/>
      <c r="D3293" s="151" t="s">
        <v>328</v>
      </c>
      <c r="F3293" s="152" t="s">
        <v>4595</v>
      </c>
      <c r="I3293" s="140"/>
      <c r="L3293" s="32"/>
      <c r="M3293" s="141"/>
      <c r="T3293" s="53"/>
      <c r="AT3293" s="17" t="s">
        <v>328</v>
      </c>
      <c r="AU3293" s="17" t="s">
        <v>190</v>
      </c>
    </row>
    <row r="3294" spans="2:65" s="1" customFormat="1" ht="39" x14ac:dyDescent="0.2">
      <c r="B3294" s="32"/>
      <c r="D3294" s="138" t="s">
        <v>214</v>
      </c>
      <c r="F3294" s="139" t="s">
        <v>4596</v>
      </c>
      <c r="I3294" s="140"/>
      <c r="L3294" s="32"/>
      <c r="M3294" s="141"/>
      <c r="T3294" s="53"/>
      <c r="AT3294" s="17" t="s">
        <v>214</v>
      </c>
      <c r="AU3294" s="17" t="s">
        <v>190</v>
      </c>
    </row>
    <row r="3295" spans="2:65" s="1" customFormat="1" ht="16.5" customHeight="1" x14ac:dyDescent="0.2">
      <c r="B3295" s="32"/>
      <c r="C3295" s="125" t="s">
        <v>3226</v>
      </c>
      <c r="D3295" s="125" t="s">
        <v>182</v>
      </c>
      <c r="E3295" s="126" t="s">
        <v>4597</v>
      </c>
      <c r="F3295" s="127" t="s">
        <v>4598</v>
      </c>
      <c r="G3295" s="128" t="s">
        <v>1053</v>
      </c>
      <c r="H3295" s="129">
        <v>15</v>
      </c>
      <c r="I3295" s="130"/>
      <c r="J3295" s="131">
        <f>ROUND(I3295*H3295,2)</f>
        <v>0</v>
      </c>
      <c r="K3295" s="127" t="s">
        <v>327</v>
      </c>
      <c r="L3295" s="32"/>
      <c r="M3295" s="132" t="s">
        <v>19</v>
      </c>
      <c r="N3295" s="133" t="s">
        <v>40</v>
      </c>
      <c r="P3295" s="134">
        <f>O3295*H3295</f>
        <v>0</v>
      </c>
      <c r="Q3295" s="134">
        <v>0</v>
      </c>
      <c r="R3295" s="134">
        <f>Q3295*H3295</f>
        <v>0</v>
      </c>
      <c r="S3295" s="134">
        <v>0</v>
      </c>
      <c r="T3295" s="135">
        <f>S3295*H3295</f>
        <v>0</v>
      </c>
      <c r="AR3295" s="136" t="s">
        <v>187</v>
      </c>
      <c r="AT3295" s="136" t="s">
        <v>182</v>
      </c>
      <c r="AU3295" s="136" t="s">
        <v>190</v>
      </c>
      <c r="AY3295" s="17" t="s">
        <v>181</v>
      </c>
      <c r="BE3295" s="137">
        <f>IF(N3295="základní",J3295,0)</f>
        <v>0</v>
      </c>
      <c r="BF3295" s="137">
        <f>IF(N3295="snížená",J3295,0)</f>
        <v>0</v>
      </c>
      <c r="BG3295" s="137">
        <f>IF(N3295="zákl. přenesená",J3295,0)</f>
        <v>0</v>
      </c>
      <c r="BH3295" s="137">
        <f>IF(N3295="sníž. přenesená",J3295,0)</f>
        <v>0</v>
      </c>
      <c r="BI3295" s="137">
        <f>IF(N3295="nulová",J3295,0)</f>
        <v>0</v>
      </c>
      <c r="BJ3295" s="17" t="s">
        <v>77</v>
      </c>
      <c r="BK3295" s="137">
        <f>ROUND(I3295*H3295,2)</f>
        <v>0</v>
      </c>
      <c r="BL3295" s="17" t="s">
        <v>187</v>
      </c>
      <c r="BM3295" s="136" t="s">
        <v>4599</v>
      </c>
    </row>
    <row r="3296" spans="2:65" s="1" customFormat="1" ht="11.25" x14ac:dyDescent="0.2">
      <c r="B3296" s="32"/>
      <c r="D3296" s="151" t="s">
        <v>328</v>
      </c>
      <c r="F3296" s="152" t="s">
        <v>4600</v>
      </c>
      <c r="I3296" s="140"/>
      <c r="L3296" s="32"/>
      <c r="M3296" s="141"/>
      <c r="T3296" s="53"/>
      <c r="AT3296" s="17" t="s">
        <v>328</v>
      </c>
      <c r="AU3296" s="17" t="s">
        <v>190</v>
      </c>
    </row>
    <row r="3297" spans="2:65" s="1" customFormat="1" ht="19.5" x14ac:dyDescent="0.2">
      <c r="B3297" s="32"/>
      <c r="D3297" s="138" t="s">
        <v>214</v>
      </c>
      <c r="F3297" s="139" t="s">
        <v>4601</v>
      </c>
      <c r="I3297" s="140"/>
      <c r="L3297" s="32"/>
      <c r="M3297" s="141"/>
      <c r="T3297" s="53"/>
      <c r="AT3297" s="17" t="s">
        <v>214</v>
      </c>
      <c r="AU3297" s="17" t="s">
        <v>190</v>
      </c>
    </row>
    <row r="3298" spans="2:65" s="13" customFormat="1" ht="11.25" x14ac:dyDescent="0.2">
      <c r="B3298" s="159"/>
      <c r="D3298" s="138" t="s">
        <v>330</v>
      </c>
      <c r="E3298" s="160" t="s">
        <v>19</v>
      </c>
      <c r="F3298" s="161" t="s">
        <v>4602</v>
      </c>
      <c r="H3298" s="162">
        <v>15</v>
      </c>
      <c r="I3298" s="163"/>
      <c r="L3298" s="159"/>
      <c r="M3298" s="164"/>
      <c r="T3298" s="165"/>
      <c r="AT3298" s="160" t="s">
        <v>330</v>
      </c>
      <c r="AU3298" s="160" t="s">
        <v>190</v>
      </c>
      <c r="AV3298" s="13" t="s">
        <v>79</v>
      </c>
      <c r="AW3298" s="13" t="s">
        <v>31</v>
      </c>
      <c r="AX3298" s="13" t="s">
        <v>69</v>
      </c>
      <c r="AY3298" s="160" t="s">
        <v>181</v>
      </c>
    </row>
    <row r="3299" spans="2:65" s="14" customFormat="1" ht="11.25" x14ac:dyDescent="0.2">
      <c r="B3299" s="166"/>
      <c r="D3299" s="138" t="s">
        <v>330</v>
      </c>
      <c r="E3299" s="167" t="s">
        <v>19</v>
      </c>
      <c r="F3299" s="168" t="s">
        <v>333</v>
      </c>
      <c r="H3299" s="169">
        <v>15</v>
      </c>
      <c r="I3299" s="170"/>
      <c r="L3299" s="166"/>
      <c r="M3299" s="171"/>
      <c r="T3299" s="172"/>
      <c r="AT3299" s="167" t="s">
        <v>330</v>
      </c>
      <c r="AU3299" s="167" t="s">
        <v>190</v>
      </c>
      <c r="AV3299" s="14" t="s">
        <v>187</v>
      </c>
      <c r="AW3299" s="14" t="s">
        <v>31</v>
      </c>
      <c r="AX3299" s="14" t="s">
        <v>77</v>
      </c>
      <c r="AY3299" s="167" t="s">
        <v>181</v>
      </c>
    </row>
    <row r="3300" spans="2:65" s="10" customFormat="1" ht="22.9" customHeight="1" x14ac:dyDescent="0.2">
      <c r="B3300" s="115"/>
      <c r="D3300" s="116" t="s">
        <v>68</v>
      </c>
      <c r="E3300" s="149" t="s">
        <v>1641</v>
      </c>
      <c r="F3300" s="149" t="s">
        <v>1642</v>
      </c>
      <c r="I3300" s="118"/>
      <c r="J3300" s="150">
        <f>BK3300</f>
        <v>0</v>
      </c>
      <c r="L3300" s="115"/>
      <c r="M3300" s="120"/>
      <c r="P3300" s="121">
        <f>P3301+P3343+P3385+P3420+P3461+P3481+P3515+P3556+P3590+P3615</f>
        <v>0</v>
      </c>
      <c r="R3300" s="121">
        <f>R3301+R3343+R3385+R3420+R3461+R3481+R3515+R3556+R3590+R3615</f>
        <v>0</v>
      </c>
      <c r="T3300" s="122">
        <f>T3301+T3343+T3385+T3420+T3461+T3481+T3515+T3556+T3590+T3615</f>
        <v>0</v>
      </c>
      <c r="AR3300" s="116" t="s">
        <v>79</v>
      </c>
      <c r="AT3300" s="123" t="s">
        <v>68</v>
      </c>
      <c r="AU3300" s="123" t="s">
        <v>77</v>
      </c>
      <c r="AY3300" s="116" t="s">
        <v>181</v>
      </c>
      <c r="BK3300" s="124">
        <f>BK3301+BK3343+BK3385+BK3420+BK3461+BK3481+BK3515+BK3556+BK3590+BK3615</f>
        <v>0</v>
      </c>
    </row>
    <row r="3301" spans="2:65" s="10" customFormat="1" ht="20.85" customHeight="1" x14ac:dyDescent="0.2">
      <c r="B3301" s="115"/>
      <c r="D3301" s="116" t="s">
        <v>68</v>
      </c>
      <c r="E3301" s="149" t="s">
        <v>4603</v>
      </c>
      <c r="F3301" s="149" t="s">
        <v>4604</v>
      </c>
      <c r="I3301" s="118"/>
      <c r="J3301" s="150">
        <f>BK3301</f>
        <v>0</v>
      </c>
      <c r="L3301" s="115"/>
      <c r="M3301" s="120"/>
      <c r="P3301" s="121">
        <f>SUM(P3302:P3342)</f>
        <v>0</v>
      </c>
      <c r="R3301" s="121">
        <f>SUM(R3302:R3342)</f>
        <v>0</v>
      </c>
      <c r="T3301" s="122">
        <f>SUM(T3302:T3342)</f>
        <v>0</v>
      </c>
      <c r="AR3301" s="116" t="s">
        <v>77</v>
      </c>
      <c r="AT3301" s="123" t="s">
        <v>68</v>
      </c>
      <c r="AU3301" s="123" t="s">
        <v>79</v>
      </c>
      <c r="AY3301" s="116" t="s">
        <v>181</v>
      </c>
      <c r="BK3301" s="124">
        <f>SUM(BK3302:BK3342)</f>
        <v>0</v>
      </c>
    </row>
    <row r="3302" spans="2:65" s="1" customFormat="1" ht="16.5" customHeight="1" x14ac:dyDescent="0.2">
      <c r="B3302" s="32"/>
      <c r="C3302" s="125" t="s">
        <v>4605</v>
      </c>
      <c r="D3302" s="125" t="s">
        <v>182</v>
      </c>
      <c r="E3302" s="126" t="s">
        <v>4606</v>
      </c>
      <c r="F3302" s="127" t="s">
        <v>4607</v>
      </c>
      <c r="G3302" s="128" t="s">
        <v>510</v>
      </c>
      <c r="H3302" s="129">
        <v>152.58000000000001</v>
      </c>
      <c r="I3302" s="130"/>
      <c r="J3302" s="131">
        <f>ROUND(I3302*H3302,2)</f>
        <v>0</v>
      </c>
      <c r="K3302" s="127" t="s">
        <v>327</v>
      </c>
      <c r="L3302" s="32"/>
      <c r="M3302" s="132" t="s">
        <v>19</v>
      </c>
      <c r="N3302" s="133" t="s">
        <v>40</v>
      </c>
      <c r="P3302" s="134">
        <f>O3302*H3302</f>
        <v>0</v>
      </c>
      <c r="Q3302" s="134">
        <v>0</v>
      </c>
      <c r="R3302" s="134">
        <f>Q3302*H3302</f>
        <v>0</v>
      </c>
      <c r="S3302" s="134">
        <v>0</v>
      </c>
      <c r="T3302" s="135">
        <f>S3302*H3302</f>
        <v>0</v>
      </c>
      <c r="AR3302" s="136" t="s">
        <v>187</v>
      </c>
      <c r="AT3302" s="136" t="s">
        <v>182</v>
      </c>
      <c r="AU3302" s="136" t="s">
        <v>190</v>
      </c>
      <c r="AY3302" s="17" t="s">
        <v>181</v>
      </c>
      <c r="BE3302" s="137">
        <f>IF(N3302="základní",J3302,0)</f>
        <v>0</v>
      </c>
      <c r="BF3302" s="137">
        <f>IF(N3302="snížená",J3302,0)</f>
        <v>0</v>
      </c>
      <c r="BG3302" s="137">
        <f>IF(N3302="zákl. přenesená",J3302,0)</f>
        <v>0</v>
      </c>
      <c r="BH3302" s="137">
        <f>IF(N3302="sníž. přenesená",J3302,0)</f>
        <v>0</v>
      </c>
      <c r="BI3302" s="137">
        <f>IF(N3302="nulová",J3302,0)</f>
        <v>0</v>
      </c>
      <c r="BJ3302" s="17" t="s">
        <v>77</v>
      </c>
      <c r="BK3302" s="137">
        <f>ROUND(I3302*H3302,2)</f>
        <v>0</v>
      </c>
      <c r="BL3302" s="17" t="s">
        <v>187</v>
      </c>
      <c r="BM3302" s="136" t="s">
        <v>4608</v>
      </c>
    </row>
    <row r="3303" spans="2:65" s="1" customFormat="1" ht="11.25" x14ac:dyDescent="0.2">
      <c r="B3303" s="32"/>
      <c r="D3303" s="151" t="s">
        <v>328</v>
      </c>
      <c r="F3303" s="152" t="s">
        <v>4609</v>
      </c>
      <c r="I3303" s="140"/>
      <c r="L3303" s="32"/>
      <c r="M3303" s="141"/>
      <c r="T3303" s="53"/>
      <c r="AT3303" s="17" t="s">
        <v>328</v>
      </c>
      <c r="AU3303" s="17" t="s">
        <v>190</v>
      </c>
    </row>
    <row r="3304" spans="2:65" s="1" customFormat="1" ht="29.25" x14ac:dyDescent="0.2">
      <c r="B3304" s="32"/>
      <c r="D3304" s="138" t="s">
        <v>214</v>
      </c>
      <c r="F3304" s="139" t="s">
        <v>4610</v>
      </c>
      <c r="I3304" s="140"/>
      <c r="L3304" s="32"/>
      <c r="M3304" s="141"/>
      <c r="T3304" s="53"/>
      <c r="AT3304" s="17" t="s">
        <v>214</v>
      </c>
      <c r="AU3304" s="17" t="s">
        <v>190</v>
      </c>
    </row>
    <row r="3305" spans="2:65" s="12" customFormat="1" ht="11.25" x14ac:dyDescent="0.2">
      <c r="B3305" s="153"/>
      <c r="D3305" s="138" t="s">
        <v>330</v>
      </c>
      <c r="E3305" s="154" t="s">
        <v>19</v>
      </c>
      <c r="F3305" s="155" t="s">
        <v>4611</v>
      </c>
      <c r="H3305" s="154" t="s">
        <v>19</v>
      </c>
      <c r="I3305" s="156"/>
      <c r="L3305" s="153"/>
      <c r="M3305" s="157"/>
      <c r="T3305" s="158"/>
      <c r="AT3305" s="154" t="s">
        <v>330</v>
      </c>
      <c r="AU3305" s="154" t="s">
        <v>190</v>
      </c>
      <c r="AV3305" s="12" t="s">
        <v>77</v>
      </c>
      <c r="AW3305" s="12" t="s">
        <v>31</v>
      </c>
      <c r="AX3305" s="12" t="s">
        <v>69</v>
      </c>
      <c r="AY3305" s="154" t="s">
        <v>181</v>
      </c>
    </row>
    <row r="3306" spans="2:65" s="13" customFormat="1" ht="11.25" x14ac:dyDescent="0.2">
      <c r="B3306" s="159"/>
      <c r="D3306" s="138" t="s">
        <v>330</v>
      </c>
      <c r="E3306" s="160" t="s">
        <v>19</v>
      </c>
      <c r="F3306" s="161" t="s">
        <v>4612</v>
      </c>
      <c r="H3306" s="162">
        <v>144.78</v>
      </c>
      <c r="I3306" s="163"/>
      <c r="L3306" s="159"/>
      <c r="M3306" s="164"/>
      <c r="T3306" s="165"/>
      <c r="AT3306" s="160" t="s">
        <v>330</v>
      </c>
      <c r="AU3306" s="160" t="s">
        <v>190</v>
      </c>
      <c r="AV3306" s="13" t="s">
        <v>79</v>
      </c>
      <c r="AW3306" s="13" t="s">
        <v>31</v>
      </c>
      <c r="AX3306" s="13" t="s">
        <v>69</v>
      </c>
      <c r="AY3306" s="160" t="s">
        <v>181</v>
      </c>
    </row>
    <row r="3307" spans="2:65" s="13" customFormat="1" ht="11.25" x14ac:dyDescent="0.2">
      <c r="B3307" s="159"/>
      <c r="D3307" s="138" t="s">
        <v>330</v>
      </c>
      <c r="E3307" s="160" t="s">
        <v>19</v>
      </c>
      <c r="F3307" s="161" t="s">
        <v>4613</v>
      </c>
      <c r="H3307" s="162">
        <v>7.8</v>
      </c>
      <c r="I3307" s="163"/>
      <c r="L3307" s="159"/>
      <c r="M3307" s="164"/>
      <c r="T3307" s="165"/>
      <c r="AT3307" s="160" t="s">
        <v>330</v>
      </c>
      <c r="AU3307" s="160" t="s">
        <v>190</v>
      </c>
      <c r="AV3307" s="13" t="s">
        <v>79</v>
      </c>
      <c r="AW3307" s="13" t="s">
        <v>31</v>
      </c>
      <c r="AX3307" s="13" t="s">
        <v>69</v>
      </c>
      <c r="AY3307" s="160" t="s">
        <v>181</v>
      </c>
    </row>
    <row r="3308" spans="2:65" s="14" customFormat="1" ht="11.25" x14ac:dyDescent="0.2">
      <c r="B3308" s="166"/>
      <c r="D3308" s="138" t="s">
        <v>330</v>
      </c>
      <c r="E3308" s="167" t="s">
        <v>19</v>
      </c>
      <c r="F3308" s="168" t="s">
        <v>333</v>
      </c>
      <c r="H3308" s="169">
        <v>152.58000000000001</v>
      </c>
      <c r="I3308" s="170"/>
      <c r="L3308" s="166"/>
      <c r="M3308" s="171"/>
      <c r="T3308" s="172"/>
      <c r="AT3308" s="167" t="s">
        <v>330</v>
      </c>
      <c r="AU3308" s="167" t="s">
        <v>190</v>
      </c>
      <c r="AV3308" s="14" t="s">
        <v>187</v>
      </c>
      <c r="AW3308" s="14" t="s">
        <v>31</v>
      </c>
      <c r="AX3308" s="14" t="s">
        <v>77</v>
      </c>
      <c r="AY3308" s="167" t="s">
        <v>181</v>
      </c>
    </row>
    <row r="3309" spans="2:65" s="1" customFormat="1" ht="16.5" customHeight="1" x14ac:dyDescent="0.2">
      <c r="B3309" s="32"/>
      <c r="C3309" s="176" t="s">
        <v>3228</v>
      </c>
      <c r="D3309" s="176" t="s">
        <v>1794</v>
      </c>
      <c r="E3309" s="177" t="s">
        <v>4614</v>
      </c>
      <c r="F3309" s="178" t="s">
        <v>4615</v>
      </c>
      <c r="G3309" s="179" t="s">
        <v>510</v>
      </c>
      <c r="H3309" s="180">
        <v>167.83799999999999</v>
      </c>
      <c r="I3309" s="181"/>
      <c r="J3309" s="182">
        <f>ROUND(I3309*H3309,2)</f>
        <v>0</v>
      </c>
      <c r="K3309" s="178" t="s">
        <v>186</v>
      </c>
      <c r="L3309" s="183"/>
      <c r="M3309" s="184" t="s">
        <v>19</v>
      </c>
      <c r="N3309" s="185" t="s">
        <v>40</v>
      </c>
      <c r="P3309" s="134">
        <f>O3309*H3309</f>
        <v>0</v>
      </c>
      <c r="Q3309" s="134">
        <v>0</v>
      </c>
      <c r="R3309" s="134">
        <f>Q3309*H3309</f>
        <v>0</v>
      </c>
      <c r="S3309" s="134">
        <v>0</v>
      </c>
      <c r="T3309" s="135">
        <f>S3309*H3309</f>
        <v>0</v>
      </c>
      <c r="AR3309" s="136" t="s">
        <v>196</v>
      </c>
      <c r="AT3309" s="136" t="s">
        <v>1794</v>
      </c>
      <c r="AU3309" s="136" t="s">
        <v>190</v>
      </c>
      <c r="AY3309" s="17" t="s">
        <v>181</v>
      </c>
      <c r="BE3309" s="137">
        <f>IF(N3309="základní",J3309,0)</f>
        <v>0</v>
      </c>
      <c r="BF3309" s="137">
        <f>IF(N3309="snížená",J3309,0)</f>
        <v>0</v>
      </c>
      <c r="BG3309" s="137">
        <f>IF(N3309="zákl. přenesená",J3309,0)</f>
        <v>0</v>
      </c>
      <c r="BH3309" s="137">
        <f>IF(N3309="sníž. přenesená",J3309,0)</f>
        <v>0</v>
      </c>
      <c r="BI3309" s="137">
        <f>IF(N3309="nulová",J3309,0)</f>
        <v>0</v>
      </c>
      <c r="BJ3309" s="17" t="s">
        <v>77</v>
      </c>
      <c r="BK3309" s="137">
        <f>ROUND(I3309*H3309,2)</f>
        <v>0</v>
      </c>
      <c r="BL3309" s="17" t="s">
        <v>187</v>
      </c>
      <c r="BM3309" s="136" t="s">
        <v>4616</v>
      </c>
    </row>
    <row r="3310" spans="2:65" s="12" customFormat="1" ht="11.25" x14ac:dyDescent="0.2">
      <c r="B3310" s="153"/>
      <c r="D3310" s="138" t="s">
        <v>330</v>
      </c>
      <c r="E3310" s="154" t="s">
        <v>19</v>
      </c>
      <c r="F3310" s="155" t="s">
        <v>4617</v>
      </c>
      <c r="H3310" s="154" t="s">
        <v>19</v>
      </c>
      <c r="I3310" s="156"/>
      <c r="L3310" s="153"/>
      <c r="M3310" s="157"/>
      <c r="T3310" s="158"/>
      <c r="AT3310" s="154" t="s">
        <v>330</v>
      </c>
      <c r="AU3310" s="154" t="s">
        <v>190</v>
      </c>
      <c r="AV3310" s="12" t="s">
        <v>77</v>
      </c>
      <c r="AW3310" s="12" t="s">
        <v>31</v>
      </c>
      <c r="AX3310" s="12" t="s">
        <v>69</v>
      </c>
      <c r="AY3310" s="154" t="s">
        <v>181</v>
      </c>
    </row>
    <row r="3311" spans="2:65" s="13" customFormat="1" ht="11.25" x14ac:dyDescent="0.2">
      <c r="B3311" s="159"/>
      <c r="D3311" s="138" t="s">
        <v>330</v>
      </c>
      <c r="E3311" s="160" t="s">
        <v>19</v>
      </c>
      <c r="F3311" s="161" t="s">
        <v>4618</v>
      </c>
      <c r="H3311" s="162">
        <v>159.25800000000001</v>
      </c>
      <c r="I3311" s="163"/>
      <c r="L3311" s="159"/>
      <c r="M3311" s="164"/>
      <c r="T3311" s="165"/>
      <c r="AT3311" s="160" t="s">
        <v>330</v>
      </c>
      <c r="AU3311" s="160" t="s">
        <v>190</v>
      </c>
      <c r="AV3311" s="13" t="s">
        <v>79</v>
      </c>
      <c r="AW3311" s="13" t="s">
        <v>31</v>
      </c>
      <c r="AX3311" s="13" t="s">
        <v>69</v>
      </c>
      <c r="AY3311" s="160" t="s">
        <v>181</v>
      </c>
    </row>
    <row r="3312" spans="2:65" s="13" customFormat="1" ht="11.25" x14ac:dyDescent="0.2">
      <c r="B3312" s="159"/>
      <c r="D3312" s="138" t="s">
        <v>330</v>
      </c>
      <c r="E3312" s="160" t="s">
        <v>19</v>
      </c>
      <c r="F3312" s="161" t="s">
        <v>4619</v>
      </c>
      <c r="H3312" s="162">
        <v>8.58</v>
      </c>
      <c r="I3312" s="163"/>
      <c r="L3312" s="159"/>
      <c r="M3312" s="164"/>
      <c r="T3312" s="165"/>
      <c r="AT3312" s="160" t="s">
        <v>330</v>
      </c>
      <c r="AU3312" s="160" t="s">
        <v>190</v>
      </c>
      <c r="AV3312" s="13" t="s">
        <v>79</v>
      </c>
      <c r="AW3312" s="13" t="s">
        <v>31</v>
      </c>
      <c r="AX3312" s="13" t="s">
        <v>69</v>
      </c>
      <c r="AY3312" s="160" t="s">
        <v>181</v>
      </c>
    </row>
    <row r="3313" spans="2:65" s="14" customFormat="1" ht="11.25" x14ac:dyDescent="0.2">
      <c r="B3313" s="166"/>
      <c r="D3313" s="138" t="s">
        <v>330</v>
      </c>
      <c r="E3313" s="167" t="s">
        <v>19</v>
      </c>
      <c r="F3313" s="168" t="s">
        <v>333</v>
      </c>
      <c r="H3313" s="169">
        <v>167.83799999999999</v>
      </c>
      <c r="I3313" s="170"/>
      <c r="L3313" s="166"/>
      <c r="M3313" s="171"/>
      <c r="T3313" s="172"/>
      <c r="AT3313" s="167" t="s">
        <v>330</v>
      </c>
      <c r="AU3313" s="167" t="s">
        <v>190</v>
      </c>
      <c r="AV3313" s="14" t="s">
        <v>187</v>
      </c>
      <c r="AW3313" s="14" t="s">
        <v>31</v>
      </c>
      <c r="AX3313" s="14" t="s">
        <v>77</v>
      </c>
      <c r="AY3313" s="167" t="s">
        <v>181</v>
      </c>
    </row>
    <row r="3314" spans="2:65" s="1" customFormat="1" ht="16.5" customHeight="1" x14ac:dyDescent="0.2">
      <c r="B3314" s="32"/>
      <c r="C3314" s="125" t="s">
        <v>4620</v>
      </c>
      <c r="D3314" s="125" t="s">
        <v>182</v>
      </c>
      <c r="E3314" s="126" t="s">
        <v>4474</v>
      </c>
      <c r="F3314" s="127" t="s">
        <v>4475</v>
      </c>
      <c r="G3314" s="128" t="s">
        <v>510</v>
      </c>
      <c r="H3314" s="129">
        <v>160.209</v>
      </c>
      <c r="I3314" s="130"/>
      <c r="J3314" s="131">
        <f>ROUND(I3314*H3314,2)</f>
        <v>0</v>
      </c>
      <c r="K3314" s="127" t="s">
        <v>327</v>
      </c>
      <c r="L3314" s="32"/>
      <c r="M3314" s="132" t="s">
        <v>19</v>
      </c>
      <c r="N3314" s="133" t="s">
        <v>40</v>
      </c>
      <c r="P3314" s="134">
        <f>O3314*H3314</f>
        <v>0</v>
      </c>
      <c r="Q3314" s="134">
        <v>0</v>
      </c>
      <c r="R3314" s="134">
        <f>Q3314*H3314</f>
        <v>0</v>
      </c>
      <c r="S3314" s="134">
        <v>0</v>
      </c>
      <c r="T3314" s="135">
        <f>S3314*H3314</f>
        <v>0</v>
      </c>
      <c r="AR3314" s="136" t="s">
        <v>187</v>
      </c>
      <c r="AT3314" s="136" t="s">
        <v>182</v>
      </c>
      <c r="AU3314" s="136" t="s">
        <v>190</v>
      </c>
      <c r="AY3314" s="17" t="s">
        <v>181</v>
      </c>
      <c r="BE3314" s="137">
        <f>IF(N3314="základní",J3314,0)</f>
        <v>0</v>
      </c>
      <c r="BF3314" s="137">
        <f>IF(N3314="snížená",J3314,0)</f>
        <v>0</v>
      </c>
      <c r="BG3314" s="137">
        <f>IF(N3314="zákl. přenesená",J3314,0)</f>
        <v>0</v>
      </c>
      <c r="BH3314" s="137">
        <f>IF(N3314="sníž. přenesená",J3314,0)</f>
        <v>0</v>
      </c>
      <c r="BI3314" s="137">
        <f>IF(N3314="nulová",J3314,0)</f>
        <v>0</v>
      </c>
      <c r="BJ3314" s="17" t="s">
        <v>77</v>
      </c>
      <c r="BK3314" s="137">
        <f>ROUND(I3314*H3314,2)</f>
        <v>0</v>
      </c>
      <c r="BL3314" s="17" t="s">
        <v>187</v>
      </c>
      <c r="BM3314" s="136" t="s">
        <v>4621</v>
      </c>
    </row>
    <row r="3315" spans="2:65" s="1" customFormat="1" ht="11.25" x14ac:dyDescent="0.2">
      <c r="B3315" s="32"/>
      <c r="D3315" s="151" t="s">
        <v>328</v>
      </c>
      <c r="F3315" s="152" t="s">
        <v>4477</v>
      </c>
      <c r="I3315" s="140"/>
      <c r="L3315" s="32"/>
      <c r="M3315" s="141"/>
      <c r="T3315" s="53"/>
      <c r="AT3315" s="17" t="s">
        <v>328</v>
      </c>
      <c r="AU3315" s="17" t="s">
        <v>190</v>
      </c>
    </row>
    <row r="3316" spans="2:65" s="12" customFormat="1" ht="11.25" x14ac:dyDescent="0.2">
      <c r="B3316" s="153"/>
      <c r="D3316" s="138" t="s">
        <v>330</v>
      </c>
      <c r="E3316" s="154" t="s">
        <v>19</v>
      </c>
      <c r="F3316" s="155" t="s">
        <v>4622</v>
      </c>
      <c r="H3316" s="154" t="s">
        <v>19</v>
      </c>
      <c r="I3316" s="156"/>
      <c r="L3316" s="153"/>
      <c r="M3316" s="157"/>
      <c r="T3316" s="158"/>
      <c r="AT3316" s="154" t="s">
        <v>330</v>
      </c>
      <c r="AU3316" s="154" t="s">
        <v>190</v>
      </c>
      <c r="AV3316" s="12" t="s">
        <v>77</v>
      </c>
      <c r="AW3316" s="12" t="s">
        <v>31</v>
      </c>
      <c r="AX3316" s="12" t="s">
        <v>69</v>
      </c>
      <c r="AY3316" s="154" t="s">
        <v>181</v>
      </c>
    </row>
    <row r="3317" spans="2:65" s="13" customFormat="1" ht="11.25" x14ac:dyDescent="0.2">
      <c r="B3317" s="159"/>
      <c r="D3317" s="138" t="s">
        <v>330</v>
      </c>
      <c r="E3317" s="160" t="s">
        <v>19</v>
      </c>
      <c r="F3317" s="161" t="s">
        <v>4623</v>
      </c>
      <c r="H3317" s="162">
        <v>152.01900000000001</v>
      </c>
      <c r="I3317" s="163"/>
      <c r="L3317" s="159"/>
      <c r="M3317" s="164"/>
      <c r="T3317" s="165"/>
      <c r="AT3317" s="160" t="s">
        <v>330</v>
      </c>
      <c r="AU3317" s="160" t="s">
        <v>190</v>
      </c>
      <c r="AV3317" s="13" t="s">
        <v>79</v>
      </c>
      <c r="AW3317" s="13" t="s">
        <v>31</v>
      </c>
      <c r="AX3317" s="13" t="s">
        <v>69</v>
      </c>
      <c r="AY3317" s="160" t="s">
        <v>181</v>
      </c>
    </row>
    <row r="3318" spans="2:65" s="13" customFormat="1" ht="11.25" x14ac:dyDescent="0.2">
      <c r="B3318" s="159"/>
      <c r="D3318" s="138" t="s">
        <v>330</v>
      </c>
      <c r="E3318" s="160" t="s">
        <v>19</v>
      </c>
      <c r="F3318" s="161" t="s">
        <v>4624</v>
      </c>
      <c r="H3318" s="162">
        <v>8.19</v>
      </c>
      <c r="I3318" s="163"/>
      <c r="L3318" s="159"/>
      <c r="M3318" s="164"/>
      <c r="T3318" s="165"/>
      <c r="AT3318" s="160" t="s">
        <v>330</v>
      </c>
      <c r="AU3318" s="160" t="s">
        <v>190</v>
      </c>
      <c r="AV3318" s="13" t="s">
        <v>79</v>
      </c>
      <c r="AW3318" s="13" t="s">
        <v>31</v>
      </c>
      <c r="AX3318" s="13" t="s">
        <v>69</v>
      </c>
      <c r="AY3318" s="160" t="s">
        <v>181</v>
      </c>
    </row>
    <row r="3319" spans="2:65" s="14" customFormat="1" ht="11.25" x14ac:dyDescent="0.2">
      <c r="B3319" s="166"/>
      <c r="D3319" s="138" t="s">
        <v>330</v>
      </c>
      <c r="E3319" s="167" t="s">
        <v>19</v>
      </c>
      <c r="F3319" s="168" t="s">
        <v>333</v>
      </c>
      <c r="H3319" s="169">
        <v>160.209</v>
      </c>
      <c r="I3319" s="170"/>
      <c r="L3319" s="166"/>
      <c r="M3319" s="171"/>
      <c r="T3319" s="172"/>
      <c r="AT3319" s="167" t="s">
        <v>330</v>
      </c>
      <c r="AU3319" s="167" t="s">
        <v>190</v>
      </c>
      <c r="AV3319" s="14" t="s">
        <v>187</v>
      </c>
      <c r="AW3319" s="14" t="s">
        <v>31</v>
      </c>
      <c r="AX3319" s="14" t="s">
        <v>77</v>
      </c>
      <c r="AY3319" s="167" t="s">
        <v>181</v>
      </c>
    </row>
    <row r="3320" spans="2:65" s="1" customFormat="1" ht="16.5" customHeight="1" x14ac:dyDescent="0.2">
      <c r="B3320" s="32"/>
      <c r="C3320" s="125" t="s">
        <v>3230</v>
      </c>
      <c r="D3320" s="125" t="s">
        <v>182</v>
      </c>
      <c r="E3320" s="126" t="s">
        <v>4480</v>
      </c>
      <c r="F3320" s="127" t="s">
        <v>4481</v>
      </c>
      <c r="G3320" s="128" t="s">
        <v>510</v>
      </c>
      <c r="H3320" s="129">
        <v>480.62700000000001</v>
      </c>
      <c r="I3320" s="130"/>
      <c r="J3320" s="131">
        <f>ROUND(I3320*H3320,2)</f>
        <v>0</v>
      </c>
      <c r="K3320" s="127" t="s">
        <v>327</v>
      </c>
      <c r="L3320" s="32"/>
      <c r="M3320" s="132" t="s">
        <v>19</v>
      </c>
      <c r="N3320" s="133" t="s">
        <v>40</v>
      </c>
      <c r="P3320" s="134">
        <f>O3320*H3320</f>
        <v>0</v>
      </c>
      <c r="Q3320" s="134">
        <v>0</v>
      </c>
      <c r="R3320" s="134">
        <f>Q3320*H3320</f>
        <v>0</v>
      </c>
      <c r="S3320" s="134">
        <v>0</v>
      </c>
      <c r="T3320" s="135">
        <f>S3320*H3320</f>
        <v>0</v>
      </c>
      <c r="AR3320" s="136" t="s">
        <v>187</v>
      </c>
      <c r="AT3320" s="136" t="s">
        <v>182</v>
      </c>
      <c r="AU3320" s="136" t="s">
        <v>190</v>
      </c>
      <c r="AY3320" s="17" t="s">
        <v>181</v>
      </c>
      <c r="BE3320" s="137">
        <f>IF(N3320="základní",J3320,0)</f>
        <v>0</v>
      </c>
      <c r="BF3320" s="137">
        <f>IF(N3320="snížená",J3320,0)</f>
        <v>0</v>
      </c>
      <c r="BG3320" s="137">
        <f>IF(N3320="zákl. přenesená",J3320,0)</f>
        <v>0</v>
      </c>
      <c r="BH3320" s="137">
        <f>IF(N3320="sníž. přenesená",J3320,0)</f>
        <v>0</v>
      </c>
      <c r="BI3320" s="137">
        <f>IF(N3320="nulová",J3320,0)</f>
        <v>0</v>
      </c>
      <c r="BJ3320" s="17" t="s">
        <v>77</v>
      </c>
      <c r="BK3320" s="137">
        <f>ROUND(I3320*H3320,2)</f>
        <v>0</v>
      </c>
      <c r="BL3320" s="17" t="s">
        <v>187</v>
      </c>
      <c r="BM3320" s="136" t="s">
        <v>4625</v>
      </c>
    </row>
    <row r="3321" spans="2:65" s="1" customFormat="1" ht="11.25" x14ac:dyDescent="0.2">
      <c r="B3321" s="32"/>
      <c r="D3321" s="151" t="s">
        <v>328</v>
      </c>
      <c r="F3321" s="152" t="s">
        <v>4483</v>
      </c>
      <c r="I3321" s="140"/>
      <c r="L3321" s="32"/>
      <c r="M3321" s="141"/>
      <c r="T3321" s="53"/>
      <c r="AT3321" s="17" t="s">
        <v>328</v>
      </c>
      <c r="AU3321" s="17" t="s">
        <v>190</v>
      </c>
    </row>
    <row r="3322" spans="2:65" s="12" customFormat="1" ht="22.5" x14ac:dyDescent="0.2">
      <c r="B3322" s="153"/>
      <c r="D3322" s="138" t="s">
        <v>330</v>
      </c>
      <c r="E3322" s="154" t="s">
        <v>19</v>
      </c>
      <c r="F3322" s="155" t="s">
        <v>4626</v>
      </c>
      <c r="H3322" s="154" t="s">
        <v>19</v>
      </c>
      <c r="I3322" s="156"/>
      <c r="L3322" s="153"/>
      <c r="M3322" s="157"/>
      <c r="T3322" s="158"/>
      <c r="AT3322" s="154" t="s">
        <v>330</v>
      </c>
      <c r="AU3322" s="154" t="s">
        <v>190</v>
      </c>
      <c r="AV3322" s="12" t="s">
        <v>77</v>
      </c>
      <c r="AW3322" s="12" t="s">
        <v>31</v>
      </c>
      <c r="AX3322" s="12" t="s">
        <v>69</v>
      </c>
      <c r="AY3322" s="154" t="s">
        <v>181</v>
      </c>
    </row>
    <row r="3323" spans="2:65" s="13" customFormat="1" ht="11.25" x14ac:dyDescent="0.2">
      <c r="B3323" s="159"/>
      <c r="D3323" s="138" t="s">
        <v>330</v>
      </c>
      <c r="E3323" s="160" t="s">
        <v>19</v>
      </c>
      <c r="F3323" s="161" t="s">
        <v>4627</v>
      </c>
      <c r="H3323" s="162">
        <v>456.05700000000002</v>
      </c>
      <c r="I3323" s="163"/>
      <c r="L3323" s="159"/>
      <c r="M3323" s="164"/>
      <c r="T3323" s="165"/>
      <c r="AT3323" s="160" t="s">
        <v>330</v>
      </c>
      <c r="AU3323" s="160" t="s">
        <v>190</v>
      </c>
      <c r="AV3323" s="13" t="s">
        <v>79</v>
      </c>
      <c r="AW3323" s="13" t="s">
        <v>31</v>
      </c>
      <c r="AX3323" s="13" t="s">
        <v>69</v>
      </c>
      <c r="AY3323" s="160" t="s">
        <v>181</v>
      </c>
    </row>
    <row r="3324" spans="2:65" s="13" customFormat="1" ht="11.25" x14ac:dyDescent="0.2">
      <c r="B3324" s="159"/>
      <c r="D3324" s="138" t="s">
        <v>330</v>
      </c>
      <c r="E3324" s="160" t="s">
        <v>19</v>
      </c>
      <c r="F3324" s="161" t="s">
        <v>4628</v>
      </c>
      <c r="H3324" s="162">
        <v>24.57</v>
      </c>
      <c r="I3324" s="163"/>
      <c r="L3324" s="159"/>
      <c r="M3324" s="164"/>
      <c r="T3324" s="165"/>
      <c r="AT3324" s="160" t="s">
        <v>330</v>
      </c>
      <c r="AU3324" s="160" t="s">
        <v>190</v>
      </c>
      <c r="AV3324" s="13" t="s">
        <v>79</v>
      </c>
      <c r="AW3324" s="13" t="s">
        <v>31</v>
      </c>
      <c r="AX3324" s="13" t="s">
        <v>69</v>
      </c>
      <c r="AY3324" s="160" t="s">
        <v>181</v>
      </c>
    </row>
    <row r="3325" spans="2:65" s="14" customFormat="1" ht="11.25" x14ac:dyDescent="0.2">
      <c r="B3325" s="166"/>
      <c r="D3325" s="138" t="s">
        <v>330</v>
      </c>
      <c r="E3325" s="167" t="s">
        <v>19</v>
      </c>
      <c r="F3325" s="168" t="s">
        <v>333</v>
      </c>
      <c r="H3325" s="169">
        <v>480.62700000000001</v>
      </c>
      <c r="I3325" s="170"/>
      <c r="L3325" s="166"/>
      <c r="M3325" s="171"/>
      <c r="T3325" s="172"/>
      <c r="AT3325" s="167" t="s">
        <v>330</v>
      </c>
      <c r="AU3325" s="167" t="s">
        <v>190</v>
      </c>
      <c r="AV3325" s="14" t="s">
        <v>187</v>
      </c>
      <c r="AW3325" s="14" t="s">
        <v>31</v>
      </c>
      <c r="AX3325" s="14" t="s">
        <v>77</v>
      </c>
      <c r="AY3325" s="167" t="s">
        <v>181</v>
      </c>
    </row>
    <row r="3326" spans="2:65" s="1" customFormat="1" ht="16.5" customHeight="1" x14ac:dyDescent="0.2">
      <c r="B3326" s="32"/>
      <c r="C3326" s="125" t="s">
        <v>4629</v>
      </c>
      <c r="D3326" s="125" t="s">
        <v>182</v>
      </c>
      <c r="E3326" s="126" t="s">
        <v>4487</v>
      </c>
      <c r="F3326" s="127" t="s">
        <v>4488</v>
      </c>
      <c r="G3326" s="128" t="s">
        <v>510</v>
      </c>
      <c r="H3326" s="129">
        <v>175.46700000000001</v>
      </c>
      <c r="I3326" s="130"/>
      <c r="J3326" s="131">
        <f>ROUND(I3326*H3326,2)</f>
        <v>0</v>
      </c>
      <c r="K3326" s="127" t="s">
        <v>327</v>
      </c>
      <c r="L3326" s="32"/>
      <c r="M3326" s="132" t="s">
        <v>19</v>
      </c>
      <c r="N3326" s="133" t="s">
        <v>40</v>
      </c>
      <c r="P3326" s="134">
        <f>O3326*H3326</f>
        <v>0</v>
      </c>
      <c r="Q3326" s="134">
        <v>0</v>
      </c>
      <c r="R3326" s="134">
        <f>Q3326*H3326</f>
        <v>0</v>
      </c>
      <c r="S3326" s="134">
        <v>0</v>
      </c>
      <c r="T3326" s="135">
        <f>S3326*H3326</f>
        <v>0</v>
      </c>
      <c r="AR3326" s="136" t="s">
        <v>187</v>
      </c>
      <c r="AT3326" s="136" t="s">
        <v>182</v>
      </c>
      <c r="AU3326" s="136" t="s">
        <v>190</v>
      </c>
      <c r="AY3326" s="17" t="s">
        <v>181</v>
      </c>
      <c r="BE3326" s="137">
        <f>IF(N3326="základní",J3326,0)</f>
        <v>0</v>
      </c>
      <c r="BF3326" s="137">
        <f>IF(N3326="snížená",J3326,0)</f>
        <v>0</v>
      </c>
      <c r="BG3326" s="137">
        <f>IF(N3326="zákl. přenesená",J3326,0)</f>
        <v>0</v>
      </c>
      <c r="BH3326" s="137">
        <f>IF(N3326="sníž. přenesená",J3326,0)</f>
        <v>0</v>
      </c>
      <c r="BI3326" s="137">
        <f>IF(N3326="nulová",J3326,0)</f>
        <v>0</v>
      </c>
      <c r="BJ3326" s="17" t="s">
        <v>77</v>
      </c>
      <c r="BK3326" s="137">
        <f>ROUND(I3326*H3326,2)</f>
        <v>0</v>
      </c>
      <c r="BL3326" s="17" t="s">
        <v>187</v>
      </c>
      <c r="BM3326" s="136" t="s">
        <v>4630</v>
      </c>
    </row>
    <row r="3327" spans="2:65" s="1" customFormat="1" ht="11.25" x14ac:dyDescent="0.2">
      <c r="B3327" s="32"/>
      <c r="D3327" s="151" t="s">
        <v>328</v>
      </c>
      <c r="F3327" s="152" t="s">
        <v>4490</v>
      </c>
      <c r="I3327" s="140"/>
      <c r="L3327" s="32"/>
      <c r="M3327" s="141"/>
      <c r="T3327" s="53"/>
      <c r="AT3327" s="17" t="s">
        <v>328</v>
      </c>
      <c r="AU3327" s="17" t="s">
        <v>190</v>
      </c>
    </row>
    <row r="3328" spans="2:65" s="12" customFormat="1" ht="11.25" x14ac:dyDescent="0.2">
      <c r="B3328" s="153"/>
      <c r="D3328" s="138" t="s">
        <v>330</v>
      </c>
      <c r="E3328" s="154" t="s">
        <v>19</v>
      </c>
      <c r="F3328" s="155" t="s">
        <v>4631</v>
      </c>
      <c r="H3328" s="154" t="s">
        <v>19</v>
      </c>
      <c r="I3328" s="156"/>
      <c r="L3328" s="153"/>
      <c r="M3328" s="157"/>
      <c r="T3328" s="158"/>
      <c r="AT3328" s="154" t="s">
        <v>330</v>
      </c>
      <c r="AU3328" s="154" t="s">
        <v>190</v>
      </c>
      <c r="AV3328" s="12" t="s">
        <v>77</v>
      </c>
      <c r="AW3328" s="12" t="s">
        <v>31</v>
      </c>
      <c r="AX3328" s="12" t="s">
        <v>69</v>
      </c>
      <c r="AY3328" s="154" t="s">
        <v>181</v>
      </c>
    </row>
    <row r="3329" spans="2:65" s="13" customFormat="1" ht="11.25" x14ac:dyDescent="0.2">
      <c r="B3329" s="159"/>
      <c r="D3329" s="138" t="s">
        <v>330</v>
      </c>
      <c r="E3329" s="160" t="s">
        <v>19</v>
      </c>
      <c r="F3329" s="161" t="s">
        <v>4632</v>
      </c>
      <c r="H3329" s="162">
        <v>166.49700000000001</v>
      </c>
      <c r="I3329" s="163"/>
      <c r="L3329" s="159"/>
      <c r="M3329" s="164"/>
      <c r="T3329" s="165"/>
      <c r="AT3329" s="160" t="s">
        <v>330</v>
      </c>
      <c r="AU3329" s="160" t="s">
        <v>190</v>
      </c>
      <c r="AV3329" s="13" t="s">
        <v>79</v>
      </c>
      <c r="AW3329" s="13" t="s">
        <v>31</v>
      </c>
      <c r="AX3329" s="13" t="s">
        <v>69</v>
      </c>
      <c r="AY3329" s="160" t="s">
        <v>181</v>
      </c>
    </row>
    <row r="3330" spans="2:65" s="13" customFormat="1" ht="11.25" x14ac:dyDescent="0.2">
      <c r="B3330" s="159"/>
      <c r="D3330" s="138" t="s">
        <v>330</v>
      </c>
      <c r="E3330" s="160" t="s">
        <v>19</v>
      </c>
      <c r="F3330" s="161" t="s">
        <v>4633</v>
      </c>
      <c r="H3330" s="162">
        <v>8.9700000000000006</v>
      </c>
      <c r="I3330" s="163"/>
      <c r="L3330" s="159"/>
      <c r="M3330" s="164"/>
      <c r="T3330" s="165"/>
      <c r="AT3330" s="160" t="s">
        <v>330</v>
      </c>
      <c r="AU3330" s="160" t="s">
        <v>190</v>
      </c>
      <c r="AV3330" s="13" t="s">
        <v>79</v>
      </c>
      <c r="AW3330" s="13" t="s">
        <v>31</v>
      </c>
      <c r="AX3330" s="13" t="s">
        <v>69</v>
      </c>
      <c r="AY3330" s="160" t="s">
        <v>181</v>
      </c>
    </row>
    <row r="3331" spans="2:65" s="14" customFormat="1" ht="11.25" x14ac:dyDescent="0.2">
      <c r="B3331" s="166"/>
      <c r="D3331" s="138" t="s">
        <v>330</v>
      </c>
      <c r="E3331" s="167" t="s">
        <v>19</v>
      </c>
      <c r="F3331" s="168" t="s">
        <v>333</v>
      </c>
      <c r="H3331" s="169">
        <v>175.46700000000001</v>
      </c>
      <c r="I3331" s="170"/>
      <c r="L3331" s="166"/>
      <c r="M3331" s="171"/>
      <c r="T3331" s="172"/>
      <c r="AT3331" s="167" t="s">
        <v>330</v>
      </c>
      <c r="AU3331" s="167" t="s">
        <v>190</v>
      </c>
      <c r="AV3331" s="14" t="s">
        <v>187</v>
      </c>
      <c r="AW3331" s="14" t="s">
        <v>31</v>
      </c>
      <c r="AX3331" s="14" t="s">
        <v>77</v>
      </c>
      <c r="AY3331" s="167" t="s">
        <v>181</v>
      </c>
    </row>
    <row r="3332" spans="2:65" s="1" customFormat="1" ht="16.5" customHeight="1" x14ac:dyDescent="0.2">
      <c r="B3332" s="32"/>
      <c r="C3332" s="125" t="s">
        <v>3231</v>
      </c>
      <c r="D3332" s="125" t="s">
        <v>182</v>
      </c>
      <c r="E3332" s="126" t="s">
        <v>4493</v>
      </c>
      <c r="F3332" s="127" t="s">
        <v>4494</v>
      </c>
      <c r="G3332" s="128" t="s">
        <v>510</v>
      </c>
      <c r="H3332" s="129">
        <v>152.58000000000001</v>
      </c>
      <c r="I3332" s="130"/>
      <c r="J3332" s="131">
        <f>ROUND(I3332*H3332,2)</f>
        <v>0</v>
      </c>
      <c r="K3332" s="127" t="s">
        <v>327</v>
      </c>
      <c r="L3332" s="32"/>
      <c r="M3332" s="132" t="s">
        <v>19</v>
      </c>
      <c r="N3332" s="133" t="s">
        <v>40</v>
      </c>
      <c r="P3332" s="134">
        <f>O3332*H3332</f>
        <v>0</v>
      </c>
      <c r="Q3332" s="134">
        <v>0</v>
      </c>
      <c r="R3332" s="134">
        <f>Q3332*H3332</f>
        <v>0</v>
      </c>
      <c r="S3332" s="134">
        <v>0</v>
      </c>
      <c r="T3332" s="135">
        <f>S3332*H3332</f>
        <v>0</v>
      </c>
      <c r="AR3332" s="136" t="s">
        <v>187</v>
      </c>
      <c r="AT3332" s="136" t="s">
        <v>182</v>
      </c>
      <c r="AU3332" s="136" t="s">
        <v>190</v>
      </c>
      <c r="AY3332" s="17" t="s">
        <v>181</v>
      </c>
      <c r="BE3332" s="137">
        <f>IF(N3332="základní",J3332,0)</f>
        <v>0</v>
      </c>
      <c r="BF3332" s="137">
        <f>IF(N3332="snížená",J3332,0)</f>
        <v>0</v>
      </c>
      <c r="BG3332" s="137">
        <f>IF(N3332="zákl. přenesená",J3332,0)</f>
        <v>0</v>
      </c>
      <c r="BH3332" s="137">
        <f>IF(N3332="sníž. přenesená",J3332,0)</f>
        <v>0</v>
      </c>
      <c r="BI3332" s="137">
        <f>IF(N3332="nulová",J3332,0)</f>
        <v>0</v>
      </c>
      <c r="BJ3332" s="17" t="s">
        <v>77</v>
      </c>
      <c r="BK3332" s="137">
        <f>ROUND(I3332*H3332,2)</f>
        <v>0</v>
      </c>
      <c r="BL3332" s="17" t="s">
        <v>187</v>
      </c>
      <c r="BM3332" s="136" t="s">
        <v>4634</v>
      </c>
    </row>
    <row r="3333" spans="2:65" s="1" customFormat="1" ht="11.25" x14ac:dyDescent="0.2">
      <c r="B3333" s="32"/>
      <c r="D3333" s="151" t="s">
        <v>328</v>
      </c>
      <c r="F3333" s="152" t="s">
        <v>4496</v>
      </c>
      <c r="I3333" s="140"/>
      <c r="L3333" s="32"/>
      <c r="M3333" s="141"/>
      <c r="T3333" s="53"/>
      <c r="AT3333" s="17" t="s">
        <v>328</v>
      </c>
      <c r="AU3333" s="17" t="s">
        <v>190</v>
      </c>
    </row>
    <row r="3334" spans="2:65" s="12" customFormat="1" ht="11.25" x14ac:dyDescent="0.2">
      <c r="B3334" s="153"/>
      <c r="D3334" s="138" t="s">
        <v>330</v>
      </c>
      <c r="E3334" s="154" t="s">
        <v>19</v>
      </c>
      <c r="F3334" s="155" t="s">
        <v>4635</v>
      </c>
      <c r="H3334" s="154" t="s">
        <v>19</v>
      </c>
      <c r="I3334" s="156"/>
      <c r="L3334" s="153"/>
      <c r="M3334" s="157"/>
      <c r="T3334" s="158"/>
      <c r="AT3334" s="154" t="s">
        <v>330</v>
      </c>
      <c r="AU3334" s="154" t="s">
        <v>190</v>
      </c>
      <c r="AV3334" s="12" t="s">
        <v>77</v>
      </c>
      <c r="AW3334" s="12" t="s">
        <v>31</v>
      </c>
      <c r="AX3334" s="12" t="s">
        <v>69</v>
      </c>
      <c r="AY3334" s="154" t="s">
        <v>181</v>
      </c>
    </row>
    <row r="3335" spans="2:65" s="13" customFormat="1" ht="11.25" x14ac:dyDescent="0.2">
      <c r="B3335" s="159"/>
      <c r="D3335" s="138" t="s">
        <v>330</v>
      </c>
      <c r="E3335" s="160" t="s">
        <v>19</v>
      </c>
      <c r="F3335" s="161" t="s">
        <v>4612</v>
      </c>
      <c r="H3335" s="162">
        <v>144.78</v>
      </c>
      <c r="I3335" s="163"/>
      <c r="L3335" s="159"/>
      <c r="M3335" s="164"/>
      <c r="T3335" s="165"/>
      <c r="AT3335" s="160" t="s">
        <v>330</v>
      </c>
      <c r="AU3335" s="160" t="s">
        <v>190</v>
      </c>
      <c r="AV3335" s="13" t="s">
        <v>79</v>
      </c>
      <c r="AW3335" s="13" t="s">
        <v>31</v>
      </c>
      <c r="AX3335" s="13" t="s">
        <v>69</v>
      </c>
      <c r="AY3335" s="160" t="s">
        <v>181</v>
      </c>
    </row>
    <row r="3336" spans="2:65" s="13" customFormat="1" ht="11.25" x14ac:dyDescent="0.2">
      <c r="B3336" s="159"/>
      <c r="D3336" s="138" t="s">
        <v>330</v>
      </c>
      <c r="E3336" s="160" t="s">
        <v>19</v>
      </c>
      <c r="F3336" s="161" t="s">
        <v>4613</v>
      </c>
      <c r="H3336" s="162">
        <v>7.8</v>
      </c>
      <c r="I3336" s="163"/>
      <c r="L3336" s="159"/>
      <c r="M3336" s="164"/>
      <c r="T3336" s="165"/>
      <c r="AT3336" s="160" t="s">
        <v>330</v>
      </c>
      <c r="AU3336" s="160" t="s">
        <v>190</v>
      </c>
      <c r="AV3336" s="13" t="s">
        <v>79</v>
      </c>
      <c r="AW3336" s="13" t="s">
        <v>31</v>
      </c>
      <c r="AX3336" s="13" t="s">
        <v>69</v>
      </c>
      <c r="AY3336" s="160" t="s">
        <v>181</v>
      </c>
    </row>
    <row r="3337" spans="2:65" s="14" customFormat="1" ht="11.25" x14ac:dyDescent="0.2">
      <c r="B3337" s="166"/>
      <c r="D3337" s="138" t="s">
        <v>330</v>
      </c>
      <c r="E3337" s="167" t="s">
        <v>19</v>
      </c>
      <c r="F3337" s="168" t="s">
        <v>333</v>
      </c>
      <c r="H3337" s="169">
        <v>152.58000000000001</v>
      </c>
      <c r="I3337" s="170"/>
      <c r="L3337" s="166"/>
      <c r="M3337" s="171"/>
      <c r="T3337" s="172"/>
      <c r="AT3337" s="167" t="s">
        <v>330</v>
      </c>
      <c r="AU3337" s="167" t="s">
        <v>190</v>
      </c>
      <c r="AV3337" s="14" t="s">
        <v>187</v>
      </c>
      <c r="AW3337" s="14" t="s">
        <v>31</v>
      </c>
      <c r="AX3337" s="14" t="s">
        <v>77</v>
      </c>
      <c r="AY3337" s="167" t="s">
        <v>181</v>
      </c>
    </row>
    <row r="3338" spans="2:65" s="1" customFormat="1" ht="16.5" customHeight="1" x14ac:dyDescent="0.2">
      <c r="B3338" s="32"/>
      <c r="C3338" s="176" t="s">
        <v>4636</v>
      </c>
      <c r="D3338" s="176" t="s">
        <v>1794</v>
      </c>
      <c r="E3338" s="177" t="s">
        <v>4499</v>
      </c>
      <c r="F3338" s="178" t="s">
        <v>4500</v>
      </c>
      <c r="G3338" s="179" t="s">
        <v>510</v>
      </c>
      <c r="H3338" s="180">
        <v>167.83799999999999</v>
      </c>
      <c r="I3338" s="181"/>
      <c r="J3338" s="182">
        <f>ROUND(I3338*H3338,2)</f>
        <v>0</v>
      </c>
      <c r="K3338" s="178" t="s">
        <v>327</v>
      </c>
      <c r="L3338" s="183"/>
      <c r="M3338" s="184" t="s">
        <v>19</v>
      </c>
      <c r="N3338" s="185" t="s">
        <v>40</v>
      </c>
      <c r="P3338" s="134">
        <f>O3338*H3338</f>
        <v>0</v>
      </c>
      <c r="Q3338" s="134">
        <v>0</v>
      </c>
      <c r="R3338" s="134">
        <f>Q3338*H3338</f>
        <v>0</v>
      </c>
      <c r="S3338" s="134">
        <v>0</v>
      </c>
      <c r="T3338" s="135">
        <f>S3338*H3338</f>
        <v>0</v>
      </c>
      <c r="AR3338" s="136" t="s">
        <v>196</v>
      </c>
      <c r="AT3338" s="136" t="s">
        <v>1794</v>
      </c>
      <c r="AU3338" s="136" t="s">
        <v>190</v>
      </c>
      <c r="AY3338" s="17" t="s">
        <v>181</v>
      </c>
      <c r="BE3338" s="137">
        <f>IF(N3338="základní",J3338,0)</f>
        <v>0</v>
      </c>
      <c r="BF3338" s="137">
        <f>IF(N3338="snížená",J3338,0)</f>
        <v>0</v>
      </c>
      <c r="BG3338" s="137">
        <f>IF(N3338="zákl. přenesená",J3338,0)</f>
        <v>0</v>
      </c>
      <c r="BH3338" s="137">
        <f>IF(N3338="sníž. přenesená",J3338,0)</f>
        <v>0</v>
      </c>
      <c r="BI3338" s="137">
        <f>IF(N3338="nulová",J3338,0)</f>
        <v>0</v>
      </c>
      <c r="BJ3338" s="17" t="s">
        <v>77</v>
      </c>
      <c r="BK3338" s="137">
        <f>ROUND(I3338*H3338,2)</f>
        <v>0</v>
      </c>
      <c r="BL3338" s="17" t="s">
        <v>187</v>
      </c>
      <c r="BM3338" s="136" t="s">
        <v>4637</v>
      </c>
    </row>
    <row r="3339" spans="2:65" s="12" customFormat="1" ht="11.25" x14ac:dyDescent="0.2">
      <c r="B3339" s="153"/>
      <c r="D3339" s="138" t="s">
        <v>330</v>
      </c>
      <c r="E3339" s="154" t="s">
        <v>19</v>
      </c>
      <c r="F3339" s="155" t="s">
        <v>4502</v>
      </c>
      <c r="H3339" s="154" t="s">
        <v>19</v>
      </c>
      <c r="I3339" s="156"/>
      <c r="L3339" s="153"/>
      <c r="M3339" s="157"/>
      <c r="T3339" s="158"/>
      <c r="AT3339" s="154" t="s">
        <v>330</v>
      </c>
      <c r="AU3339" s="154" t="s">
        <v>190</v>
      </c>
      <c r="AV3339" s="12" t="s">
        <v>77</v>
      </c>
      <c r="AW3339" s="12" t="s">
        <v>31</v>
      </c>
      <c r="AX3339" s="12" t="s">
        <v>69</v>
      </c>
      <c r="AY3339" s="154" t="s">
        <v>181</v>
      </c>
    </row>
    <row r="3340" spans="2:65" s="13" customFormat="1" ht="11.25" x14ac:dyDescent="0.2">
      <c r="B3340" s="159"/>
      <c r="D3340" s="138" t="s">
        <v>330</v>
      </c>
      <c r="E3340" s="160" t="s">
        <v>19</v>
      </c>
      <c r="F3340" s="161" t="s">
        <v>4618</v>
      </c>
      <c r="H3340" s="162">
        <v>159.25800000000001</v>
      </c>
      <c r="I3340" s="163"/>
      <c r="L3340" s="159"/>
      <c r="M3340" s="164"/>
      <c r="T3340" s="165"/>
      <c r="AT3340" s="160" t="s">
        <v>330</v>
      </c>
      <c r="AU3340" s="160" t="s">
        <v>190</v>
      </c>
      <c r="AV3340" s="13" t="s">
        <v>79</v>
      </c>
      <c r="AW3340" s="13" t="s">
        <v>31</v>
      </c>
      <c r="AX3340" s="13" t="s">
        <v>69</v>
      </c>
      <c r="AY3340" s="160" t="s">
        <v>181</v>
      </c>
    </row>
    <row r="3341" spans="2:65" s="13" customFormat="1" ht="11.25" x14ac:dyDescent="0.2">
      <c r="B3341" s="159"/>
      <c r="D3341" s="138" t="s">
        <v>330</v>
      </c>
      <c r="E3341" s="160" t="s">
        <v>19</v>
      </c>
      <c r="F3341" s="161" t="s">
        <v>4619</v>
      </c>
      <c r="H3341" s="162">
        <v>8.58</v>
      </c>
      <c r="I3341" s="163"/>
      <c r="L3341" s="159"/>
      <c r="M3341" s="164"/>
      <c r="T3341" s="165"/>
      <c r="AT3341" s="160" t="s">
        <v>330</v>
      </c>
      <c r="AU3341" s="160" t="s">
        <v>190</v>
      </c>
      <c r="AV3341" s="13" t="s">
        <v>79</v>
      </c>
      <c r="AW3341" s="13" t="s">
        <v>31</v>
      </c>
      <c r="AX3341" s="13" t="s">
        <v>69</v>
      </c>
      <c r="AY3341" s="160" t="s">
        <v>181</v>
      </c>
    </row>
    <row r="3342" spans="2:65" s="14" customFormat="1" ht="11.25" x14ac:dyDescent="0.2">
      <c r="B3342" s="166"/>
      <c r="D3342" s="138" t="s">
        <v>330</v>
      </c>
      <c r="E3342" s="167" t="s">
        <v>19</v>
      </c>
      <c r="F3342" s="168" t="s">
        <v>333</v>
      </c>
      <c r="H3342" s="169">
        <v>167.83799999999999</v>
      </c>
      <c r="I3342" s="170"/>
      <c r="L3342" s="166"/>
      <c r="M3342" s="171"/>
      <c r="T3342" s="172"/>
      <c r="AT3342" s="167" t="s">
        <v>330</v>
      </c>
      <c r="AU3342" s="167" t="s">
        <v>190</v>
      </c>
      <c r="AV3342" s="14" t="s">
        <v>187</v>
      </c>
      <c r="AW3342" s="14" t="s">
        <v>31</v>
      </c>
      <c r="AX3342" s="14" t="s">
        <v>77</v>
      </c>
      <c r="AY3342" s="167" t="s">
        <v>181</v>
      </c>
    </row>
    <row r="3343" spans="2:65" s="10" customFormat="1" ht="20.85" customHeight="1" x14ac:dyDescent="0.2">
      <c r="B3343" s="115"/>
      <c r="D3343" s="116" t="s">
        <v>68</v>
      </c>
      <c r="E3343" s="149" t="s">
        <v>4638</v>
      </c>
      <c r="F3343" s="149" t="s">
        <v>4639</v>
      </c>
      <c r="I3343" s="118"/>
      <c r="J3343" s="150">
        <f>BK3343</f>
        <v>0</v>
      </c>
      <c r="L3343" s="115"/>
      <c r="M3343" s="120"/>
      <c r="P3343" s="121">
        <f>SUM(P3344:P3384)</f>
        <v>0</v>
      </c>
      <c r="R3343" s="121">
        <f>SUM(R3344:R3384)</f>
        <v>0</v>
      </c>
      <c r="T3343" s="122">
        <f>SUM(T3344:T3384)</f>
        <v>0</v>
      </c>
      <c r="AR3343" s="116" t="s">
        <v>77</v>
      </c>
      <c r="AT3343" s="123" t="s">
        <v>68</v>
      </c>
      <c r="AU3343" s="123" t="s">
        <v>79</v>
      </c>
      <c r="AY3343" s="116" t="s">
        <v>181</v>
      </c>
      <c r="BK3343" s="124">
        <f>SUM(BK3344:BK3384)</f>
        <v>0</v>
      </c>
    </row>
    <row r="3344" spans="2:65" s="1" customFormat="1" ht="16.5" customHeight="1" x14ac:dyDescent="0.2">
      <c r="B3344" s="32"/>
      <c r="C3344" s="125" t="s">
        <v>3237</v>
      </c>
      <c r="D3344" s="125" t="s">
        <v>182</v>
      </c>
      <c r="E3344" s="126" t="s">
        <v>4606</v>
      </c>
      <c r="F3344" s="127" t="s">
        <v>4607</v>
      </c>
      <c r="G3344" s="128" t="s">
        <v>510</v>
      </c>
      <c r="H3344" s="129">
        <v>175.84</v>
      </c>
      <c r="I3344" s="130"/>
      <c r="J3344" s="131">
        <f>ROUND(I3344*H3344,2)</f>
        <v>0</v>
      </c>
      <c r="K3344" s="127" t="s">
        <v>327</v>
      </c>
      <c r="L3344" s="32"/>
      <c r="M3344" s="132" t="s">
        <v>19</v>
      </c>
      <c r="N3344" s="133" t="s">
        <v>40</v>
      </c>
      <c r="P3344" s="134">
        <f>O3344*H3344</f>
        <v>0</v>
      </c>
      <c r="Q3344" s="134">
        <v>0</v>
      </c>
      <c r="R3344" s="134">
        <f>Q3344*H3344</f>
        <v>0</v>
      </c>
      <c r="S3344" s="134">
        <v>0</v>
      </c>
      <c r="T3344" s="135">
        <f>S3344*H3344</f>
        <v>0</v>
      </c>
      <c r="AR3344" s="136" t="s">
        <v>187</v>
      </c>
      <c r="AT3344" s="136" t="s">
        <v>182</v>
      </c>
      <c r="AU3344" s="136" t="s">
        <v>190</v>
      </c>
      <c r="AY3344" s="17" t="s">
        <v>181</v>
      </c>
      <c r="BE3344" s="137">
        <f>IF(N3344="základní",J3344,0)</f>
        <v>0</v>
      </c>
      <c r="BF3344" s="137">
        <f>IF(N3344="snížená",J3344,0)</f>
        <v>0</v>
      </c>
      <c r="BG3344" s="137">
        <f>IF(N3344="zákl. přenesená",J3344,0)</f>
        <v>0</v>
      </c>
      <c r="BH3344" s="137">
        <f>IF(N3344="sníž. přenesená",J3344,0)</f>
        <v>0</v>
      </c>
      <c r="BI3344" s="137">
        <f>IF(N3344="nulová",J3344,0)</f>
        <v>0</v>
      </c>
      <c r="BJ3344" s="17" t="s">
        <v>77</v>
      </c>
      <c r="BK3344" s="137">
        <f>ROUND(I3344*H3344,2)</f>
        <v>0</v>
      </c>
      <c r="BL3344" s="17" t="s">
        <v>187</v>
      </c>
      <c r="BM3344" s="136" t="s">
        <v>4640</v>
      </c>
    </row>
    <row r="3345" spans="2:65" s="1" customFormat="1" ht="11.25" x14ac:dyDescent="0.2">
      <c r="B3345" s="32"/>
      <c r="D3345" s="151" t="s">
        <v>328</v>
      </c>
      <c r="F3345" s="152" t="s">
        <v>4609</v>
      </c>
      <c r="I3345" s="140"/>
      <c r="L3345" s="32"/>
      <c r="M3345" s="141"/>
      <c r="T3345" s="53"/>
      <c r="AT3345" s="17" t="s">
        <v>328</v>
      </c>
      <c r="AU3345" s="17" t="s">
        <v>190</v>
      </c>
    </row>
    <row r="3346" spans="2:65" s="1" customFormat="1" ht="29.25" x14ac:dyDescent="0.2">
      <c r="B3346" s="32"/>
      <c r="D3346" s="138" t="s">
        <v>214</v>
      </c>
      <c r="F3346" s="139" t="s">
        <v>4610</v>
      </c>
      <c r="I3346" s="140"/>
      <c r="L3346" s="32"/>
      <c r="M3346" s="141"/>
      <c r="T3346" s="53"/>
      <c r="AT3346" s="17" t="s">
        <v>214</v>
      </c>
      <c r="AU3346" s="17" t="s">
        <v>190</v>
      </c>
    </row>
    <row r="3347" spans="2:65" s="12" customFormat="1" ht="11.25" x14ac:dyDescent="0.2">
      <c r="B3347" s="153"/>
      <c r="D3347" s="138" t="s">
        <v>330</v>
      </c>
      <c r="E3347" s="154" t="s">
        <v>19</v>
      </c>
      <c r="F3347" s="155" t="s">
        <v>4641</v>
      </c>
      <c r="H3347" s="154" t="s">
        <v>19</v>
      </c>
      <c r="I3347" s="156"/>
      <c r="L3347" s="153"/>
      <c r="M3347" s="157"/>
      <c r="T3347" s="158"/>
      <c r="AT3347" s="154" t="s">
        <v>330</v>
      </c>
      <c r="AU3347" s="154" t="s">
        <v>190</v>
      </c>
      <c r="AV3347" s="12" t="s">
        <v>77</v>
      </c>
      <c r="AW3347" s="12" t="s">
        <v>31</v>
      </c>
      <c r="AX3347" s="12" t="s">
        <v>69</v>
      </c>
      <c r="AY3347" s="154" t="s">
        <v>181</v>
      </c>
    </row>
    <row r="3348" spans="2:65" s="13" customFormat="1" ht="11.25" x14ac:dyDescent="0.2">
      <c r="B3348" s="159"/>
      <c r="D3348" s="138" t="s">
        <v>330</v>
      </c>
      <c r="E3348" s="160" t="s">
        <v>19</v>
      </c>
      <c r="F3348" s="161" t="s">
        <v>4642</v>
      </c>
      <c r="H3348" s="162">
        <v>59.11</v>
      </c>
      <c r="I3348" s="163"/>
      <c r="L3348" s="159"/>
      <c r="M3348" s="164"/>
      <c r="T3348" s="165"/>
      <c r="AT3348" s="160" t="s">
        <v>330</v>
      </c>
      <c r="AU3348" s="160" t="s">
        <v>190</v>
      </c>
      <c r="AV3348" s="13" t="s">
        <v>79</v>
      </c>
      <c r="AW3348" s="13" t="s">
        <v>31</v>
      </c>
      <c r="AX3348" s="13" t="s">
        <v>69</v>
      </c>
      <c r="AY3348" s="160" t="s">
        <v>181</v>
      </c>
    </row>
    <row r="3349" spans="2:65" s="13" customFormat="1" ht="11.25" x14ac:dyDescent="0.2">
      <c r="B3349" s="159"/>
      <c r="D3349" s="138" t="s">
        <v>330</v>
      </c>
      <c r="E3349" s="160" t="s">
        <v>19</v>
      </c>
      <c r="F3349" s="161" t="s">
        <v>4643</v>
      </c>
      <c r="H3349" s="162">
        <v>116.73</v>
      </c>
      <c r="I3349" s="163"/>
      <c r="L3349" s="159"/>
      <c r="M3349" s="164"/>
      <c r="T3349" s="165"/>
      <c r="AT3349" s="160" t="s">
        <v>330</v>
      </c>
      <c r="AU3349" s="160" t="s">
        <v>190</v>
      </c>
      <c r="AV3349" s="13" t="s">
        <v>79</v>
      </c>
      <c r="AW3349" s="13" t="s">
        <v>31</v>
      </c>
      <c r="AX3349" s="13" t="s">
        <v>69</v>
      </c>
      <c r="AY3349" s="160" t="s">
        <v>181</v>
      </c>
    </row>
    <row r="3350" spans="2:65" s="14" customFormat="1" ht="11.25" x14ac:dyDescent="0.2">
      <c r="B3350" s="166"/>
      <c r="D3350" s="138" t="s">
        <v>330</v>
      </c>
      <c r="E3350" s="167" t="s">
        <v>19</v>
      </c>
      <c r="F3350" s="168" t="s">
        <v>333</v>
      </c>
      <c r="H3350" s="169">
        <v>175.84</v>
      </c>
      <c r="I3350" s="170"/>
      <c r="L3350" s="166"/>
      <c r="M3350" s="171"/>
      <c r="T3350" s="172"/>
      <c r="AT3350" s="167" t="s">
        <v>330</v>
      </c>
      <c r="AU3350" s="167" t="s">
        <v>190</v>
      </c>
      <c r="AV3350" s="14" t="s">
        <v>187</v>
      </c>
      <c r="AW3350" s="14" t="s">
        <v>31</v>
      </c>
      <c r="AX3350" s="14" t="s">
        <v>77</v>
      </c>
      <c r="AY3350" s="167" t="s">
        <v>181</v>
      </c>
    </row>
    <row r="3351" spans="2:65" s="1" customFormat="1" ht="16.5" customHeight="1" x14ac:dyDescent="0.2">
      <c r="B3351" s="32"/>
      <c r="C3351" s="176" t="s">
        <v>4644</v>
      </c>
      <c r="D3351" s="176" t="s">
        <v>1794</v>
      </c>
      <c r="E3351" s="177" t="s">
        <v>4614</v>
      </c>
      <c r="F3351" s="178" t="s">
        <v>4615</v>
      </c>
      <c r="G3351" s="179" t="s">
        <v>510</v>
      </c>
      <c r="H3351" s="180">
        <v>193.42400000000001</v>
      </c>
      <c r="I3351" s="181"/>
      <c r="J3351" s="182">
        <f>ROUND(I3351*H3351,2)</f>
        <v>0</v>
      </c>
      <c r="K3351" s="178" t="s">
        <v>186</v>
      </c>
      <c r="L3351" s="183"/>
      <c r="M3351" s="184" t="s">
        <v>19</v>
      </c>
      <c r="N3351" s="185" t="s">
        <v>40</v>
      </c>
      <c r="P3351" s="134">
        <f>O3351*H3351</f>
        <v>0</v>
      </c>
      <c r="Q3351" s="134">
        <v>0</v>
      </c>
      <c r="R3351" s="134">
        <f>Q3351*H3351</f>
        <v>0</v>
      </c>
      <c r="S3351" s="134">
        <v>0</v>
      </c>
      <c r="T3351" s="135">
        <f>S3351*H3351</f>
        <v>0</v>
      </c>
      <c r="AR3351" s="136" t="s">
        <v>196</v>
      </c>
      <c r="AT3351" s="136" t="s">
        <v>1794</v>
      </c>
      <c r="AU3351" s="136" t="s">
        <v>190</v>
      </c>
      <c r="AY3351" s="17" t="s">
        <v>181</v>
      </c>
      <c r="BE3351" s="137">
        <f>IF(N3351="základní",J3351,0)</f>
        <v>0</v>
      </c>
      <c r="BF3351" s="137">
        <f>IF(N3351="snížená",J3351,0)</f>
        <v>0</v>
      </c>
      <c r="BG3351" s="137">
        <f>IF(N3351="zákl. přenesená",J3351,0)</f>
        <v>0</v>
      </c>
      <c r="BH3351" s="137">
        <f>IF(N3351="sníž. přenesená",J3351,0)</f>
        <v>0</v>
      </c>
      <c r="BI3351" s="137">
        <f>IF(N3351="nulová",J3351,0)</f>
        <v>0</v>
      </c>
      <c r="BJ3351" s="17" t="s">
        <v>77</v>
      </c>
      <c r="BK3351" s="137">
        <f>ROUND(I3351*H3351,2)</f>
        <v>0</v>
      </c>
      <c r="BL3351" s="17" t="s">
        <v>187</v>
      </c>
      <c r="BM3351" s="136" t="s">
        <v>4645</v>
      </c>
    </row>
    <row r="3352" spans="2:65" s="12" customFormat="1" ht="11.25" x14ac:dyDescent="0.2">
      <c r="B3352" s="153"/>
      <c r="D3352" s="138" t="s">
        <v>330</v>
      </c>
      <c r="E3352" s="154" t="s">
        <v>19</v>
      </c>
      <c r="F3352" s="155" t="s">
        <v>4646</v>
      </c>
      <c r="H3352" s="154" t="s">
        <v>19</v>
      </c>
      <c r="I3352" s="156"/>
      <c r="L3352" s="153"/>
      <c r="M3352" s="157"/>
      <c r="T3352" s="158"/>
      <c r="AT3352" s="154" t="s">
        <v>330</v>
      </c>
      <c r="AU3352" s="154" t="s">
        <v>190</v>
      </c>
      <c r="AV3352" s="12" t="s">
        <v>77</v>
      </c>
      <c r="AW3352" s="12" t="s">
        <v>31</v>
      </c>
      <c r="AX3352" s="12" t="s">
        <v>69</v>
      </c>
      <c r="AY3352" s="154" t="s">
        <v>181</v>
      </c>
    </row>
    <row r="3353" spans="2:65" s="13" customFormat="1" ht="11.25" x14ac:dyDescent="0.2">
      <c r="B3353" s="159"/>
      <c r="D3353" s="138" t="s">
        <v>330</v>
      </c>
      <c r="E3353" s="160" t="s">
        <v>19</v>
      </c>
      <c r="F3353" s="161" t="s">
        <v>4647</v>
      </c>
      <c r="H3353" s="162">
        <v>65.021000000000001</v>
      </c>
      <c r="I3353" s="163"/>
      <c r="L3353" s="159"/>
      <c r="M3353" s="164"/>
      <c r="T3353" s="165"/>
      <c r="AT3353" s="160" t="s">
        <v>330</v>
      </c>
      <c r="AU3353" s="160" t="s">
        <v>190</v>
      </c>
      <c r="AV3353" s="13" t="s">
        <v>79</v>
      </c>
      <c r="AW3353" s="13" t="s">
        <v>31</v>
      </c>
      <c r="AX3353" s="13" t="s">
        <v>69</v>
      </c>
      <c r="AY3353" s="160" t="s">
        <v>181</v>
      </c>
    </row>
    <row r="3354" spans="2:65" s="13" customFormat="1" ht="11.25" x14ac:dyDescent="0.2">
      <c r="B3354" s="159"/>
      <c r="D3354" s="138" t="s">
        <v>330</v>
      </c>
      <c r="E3354" s="160" t="s">
        <v>19</v>
      </c>
      <c r="F3354" s="161" t="s">
        <v>4648</v>
      </c>
      <c r="H3354" s="162">
        <v>128.40299999999999</v>
      </c>
      <c r="I3354" s="163"/>
      <c r="L3354" s="159"/>
      <c r="M3354" s="164"/>
      <c r="T3354" s="165"/>
      <c r="AT3354" s="160" t="s">
        <v>330</v>
      </c>
      <c r="AU3354" s="160" t="s">
        <v>190</v>
      </c>
      <c r="AV3354" s="13" t="s">
        <v>79</v>
      </c>
      <c r="AW3354" s="13" t="s">
        <v>31</v>
      </c>
      <c r="AX3354" s="13" t="s">
        <v>69</v>
      </c>
      <c r="AY3354" s="160" t="s">
        <v>181</v>
      </c>
    </row>
    <row r="3355" spans="2:65" s="14" customFormat="1" ht="11.25" x14ac:dyDescent="0.2">
      <c r="B3355" s="166"/>
      <c r="D3355" s="138" t="s">
        <v>330</v>
      </c>
      <c r="E3355" s="167" t="s">
        <v>19</v>
      </c>
      <c r="F3355" s="168" t="s">
        <v>333</v>
      </c>
      <c r="H3355" s="169">
        <v>193.42400000000001</v>
      </c>
      <c r="I3355" s="170"/>
      <c r="L3355" s="166"/>
      <c r="M3355" s="171"/>
      <c r="T3355" s="172"/>
      <c r="AT3355" s="167" t="s">
        <v>330</v>
      </c>
      <c r="AU3355" s="167" t="s">
        <v>190</v>
      </c>
      <c r="AV3355" s="14" t="s">
        <v>187</v>
      </c>
      <c r="AW3355" s="14" t="s">
        <v>31</v>
      </c>
      <c r="AX3355" s="14" t="s">
        <v>77</v>
      </c>
      <c r="AY3355" s="167" t="s">
        <v>181</v>
      </c>
    </row>
    <row r="3356" spans="2:65" s="1" customFormat="1" ht="16.5" customHeight="1" x14ac:dyDescent="0.2">
      <c r="B3356" s="32"/>
      <c r="C3356" s="125" t="s">
        <v>3242</v>
      </c>
      <c r="D3356" s="125" t="s">
        <v>182</v>
      </c>
      <c r="E3356" s="126" t="s">
        <v>4474</v>
      </c>
      <c r="F3356" s="127" t="s">
        <v>4475</v>
      </c>
      <c r="G3356" s="128" t="s">
        <v>510</v>
      </c>
      <c r="H3356" s="129">
        <v>184.63200000000001</v>
      </c>
      <c r="I3356" s="130"/>
      <c r="J3356" s="131">
        <f>ROUND(I3356*H3356,2)</f>
        <v>0</v>
      </c>
      <c r="K3356" s="127" t="s">
        <v>327</v>
      </c>
      <c r="L3356" s="32"/>
      <c r="M3356" s="132" t="s">
        <v>19</v>
      </c>
      <c r="N3356" s="133" t="s">
        <v>40</v>
      </c>
      <c r="P3356" s="134">
        <f>O3356*H3356</f>
        <v>0</v>
      </c>
      <c r="Q3356" s="134">
        <v>0</v>
      </c>
      <c r="R3356" s="134">
        <f>Q3356*H3356</f>
        <v>0</v>
      </c>
      <c r="S3356" s="134">
        <v>0</v>
      </c>
      <c r="T3356" s="135">
        <f>S3356*H3356</f>
        <v>0</v>
      </c>
      <c r="AR3356" s="136" t="s">
        <v>187</v>
      </c>
      <c r="AT3356" s="136" t="s">
        <v>182</v>
      </c>
      <c r="AU3356" s="136" t="s">
        <v>190</v>
      </c>
      <c r="AY3356" s="17" t="s">
        <v>181</v>
      </c>
      <c r="BE3356" s="137">
        <f>IF(N3356="základní",J3356,0)</f>
        <v>0</v>
      </c>
      <c r="BF3356" s="137">
        <f>IF(N3356="snížená",J3356,0)</f>
        <v>0</v>
      </c>
      <c r="BG3356" s="137">
        <f>IF(N3356="zákl. přenesená",J3356,0)</f>
        <v>0</v>
      </c>
      <c r="BH3356" s="137">
        <f>IF(N3356="sníž. přenesená",J3356,0)</f>
        <v>0</v>
      </c>
      <c r="BI3356" s="137">
        <f>IF(N3356="nulová",J3356,0)</f>
        <v>0</v>
      </c>
      <c r="BJ3356" s="17" t="s">
        <v>77</v>
      </c>
      <c r="BK3356" s="137">
        <f>ROUND(I3356*H3356,2)</f>
        <v>0</v>
      </c>
      <c r="BL3356" s="17" t="s">
        <v>187</v>
      </c>
      <c r="BM3356" s="136" t="s">
        <v>4649</v>
      </c>
    </row>
    <row r="3357" spans="2:65" s="1" customFormat="1" ht="11.25" x14ac:dyDescent="0.2">
      <c r="B3357" s="32"/>
      <c r="D3357" s="151" t="s">
        <v>328</v>
      </c>
      <c r="F3357" s="152" t="s">
        <v>4477</v>
      </c>
      <c r="I3357" s="140"/>
      <c r="L3357" s="32"/>
      <c r="M3357" s="141"/>
      <c r="T3357" s="53"/>
      <c r="AT3357" s="17" t="s">
        <v>328</v>
      </c>
      <c r="AU3357" s="17" t="s">
        <v>190</v>
      </c>
    </row>
    <row r="3358" spans="2:65" s="12" customFormat="1" ht="11.25" x14ac:dyDescent="0.2">
      <c r="B3358" s="153"/>
      <c r="D3358" s="138" t="s">
        <v>330</v>
      </c>
      <c r="E3358" s="154" t="s">
        <v>19</v>
      </c>
      <c r="F3358" s="155" t="s">
        <v>4650</v>
      </c>
      <c r="H3358" s="154" t="s">
        <v>19</v>
      </c>
      <c r="I3358" s="156"/>
      <c r="L3358" s="153"/>
      <c r="M3358" s="157"/>
      <c r="T3358" s="158"/>
      <c r="AT3358" s="154" t="s">
        <v>330</v>
      </c>
      <c r="AU3358" s="154" t="s">
        <v>190</v>
      </c>
      <c r="AV3358" s="12" t="s">
        <v>77</v>
      </c>
      <c r="AW3358" s="12" t="s">
        <v>31</v>
      </c>
      <c r="AX3358" s="12" t="s">
        <v>69</v>
      </c>
      <c r="AY3358" s="154" t="s">
        <v>181</v>
      </c>
    </row>
    <row r="3359" spans="2:65" s="13" customFormat="1" ht="11.25" x14ac:dyDescent="0.2">
      <c r="B3359" s="159"/>
      <c r="D3359" s="138" t="s">
        <v>330</v>
      </c>
      <c r="E3359" s="160" t="s">
        <v>19</v>
      </c>
      <c r="F3359" s="161" t="s">
        <v>4651</v>
      </c>
      <c r="H3359" s="162">
        <v>62.0655</v>
      </c>
      <c r="I3359" s="163"/>
      <c r="L3359" s="159"/>
      <c r="M3359" s="164"/>
      <c r="T3359" s="165"/>
      <c r="AT3359" s="160" t="s">
        <v>330</v>
      </c>
      <c r="AU3359" s="160" t="s">
        <v>190</v>
      </c>
      <c r="AV3359" s="13" t="s">
        <v>79</v>
      </c>
      <c r="AW3359" s="13" t="s">
        <v>31</v>
      </c>
      <c r="AX3359" s="13" t="s">
        <v>69</v>
      </c>
      <c r="AY3359" s="160" t="s">
        <v>181</v>
      </c>
    </row>
    <row r="3360" spans="2:65" s="13" customFormat="1" ht="11.25" x14ac:dyDescent="0.2">
      <c r="B3360" s="159"/>
      <c r="D3360" s="138" t="s">
        <v>330</v>
      </c>
      <c r="E3360" s="160" t="s">
        <v>19</v>
      </c>
      <c r="F3360" s="161" t="s">
        <v>4652</v>
      </c>
      <c r="H3360" s="162">
        <v>122.5665</v>
      </c>
      <c r="I3360" s="163"/>
      <c r="L3360" s="159"/>
      <c r="M3360" s="164"/>
      <c r="T3360" s="165"/>
      <c r="AT3360" s="160" t="s">
        <v>330</v>
      </c>
      <c r="AU3360" s="160" t="s">
        <v>190</v>
      </c>
      <c r="AV3360" s="13" t="s">
        <v>79</v>
      </c>
      <c r="AW3360" s="13" t="s">
        <v>31</v>
      </c>
      <c r="AX3360" s="13" t="s">
        <v>69</v>
      </c>
      <c r="AY3360" s="160" t="s">
        <v>181</v>
      </c>
    </row>
    <row r="3361" spans="2:65" s="14" customFormat="1" ht="11.25" x14ac:dyDescent="0.2">
      <c r="B3361" s="166"/>
      <c r="D3361" s="138" t="s">
        <v>330</v>
      </c>
      <c r="E3361" s="167" t="s">
        <v>19</v>
      </c>
      <c r="F3361" s="168" t="s">
        <v>333</v>
      </c>
      <c r="H3361" s="169">
        <v>184.63200000000001</v>
      </c>
      <c r="I3361" s="170"/>
      <c r="L3361" s="166"/>
      <c r="M3361" s="171"/>
      <c r="T3361" s="172"/>
      <c r="AT3361" s="167" t="s">
        <v>330</v>
      </c>
      <c r="AU3361" s="167" t="s">
        <v>190</v>
      </c>
      <c r="AV3361" s="14" t="s">
        <v>187</v>
      </c>
      <c r="AW3361" s="14" t="s">
        <v>31</v>
      </c>
      <c r="AX3361" s="14" t="s">
        <v>77</v>
      </c>
      <c r="AY3361" s="167" t="s">
        <v>181</v>
      </c>
    </row>
    <row r="3362" spans="2:65" s="1" customFormat="1" ht="16.5" customHeight="1" x14ac:dyDescent="0.2">
      <c r="B3362" s="32"/>
      <c r="C3362" s="125" t="s">
        <v>4653</v>
      </c>
      <c r="D3362" s="125" t="s">
        <v>182</v>
      </c>
      <c r="E3362" s="126" t="s">
        <v>4480</v>
      </c>
      <c r="F3362" s="127" t="s">
        <v>4481</v>
      </c>
      <c r="G3362" s="128" t="s">
        <v>510</v>
      </c>
      <c r="H3362" s="129">
        <v>923.16499999999996</v>
      </c>
      <c r="I3362" s="130"/>
      <c r="J3362" s="131">
        <f>ROUND(I3362*H3362,2)</f>
        <v>0</v>
      </c>
      <c r="K3362" s="127" t="s">
        <v>327</v>
      </c>
      <c r="L3362" s="32"/>
      <c r="M3362" s="132" t="s">
        <v>19</v>
      </c>
      <c r="N3362" s="133" t="s">
        <v>40</v>
      </c>
      <c r="P3362" s="134">
        <f>O3362*H3362</f>
        <v>0</v>
      </c>
      <c r="Q3362" s="134">
        <v>0</v>
      </c>
      <c r="R3362" s="134">
        <f>Q3362*H3362</f>
        <v>0</v>
      </c>
      <c r="S3362" s="134">
        <v>0</v>
      </c>
      <c r="T3362" s="135">
        <f>S3362*H3362</f>
        <v>0</v>
      </c>
      <c r="AR3362" s="136" t="s">
        <v>187</v>
      </c>
      <c r="AT3362" s="136" t="s">
        <v>182</v>
      </c>
      <c r="AU3362" s="136" t="s">
        <v>190</v>
      </c>
      <c r="AY3362" s="17" t="s">
        <v>181</v>
      </c>
      <c r="BE3362" s="137">
        <f>IF(N3362="základní",J3362,0)</f>
        <v>0</v>
      </c>
      <c r="BF3362" s="137">
        <f>IF(N3362="snížená",J3362,0)</f>
        <v>0</v>
      </c>
      <c r="BG3362" s="137">
        <f>IF(N3362="zákl. přenesená",J3362,0)</f>
        <v>0</v>
      </c>
      <c r="BH3362" s="137">
        <f>IF(N3362="sníž. přenesená",J3362,0)</f>
        <v>0</v>
      </c>
      <c r="BI3362" s="137">
        <f>IF(N3362="nulová",J3362,0)</f>
        <v>0</v>
      </c>
      <c r="BJ3362" s="17" t="s">
        <v>77</v>
      </c>
      <c r="BK3362" s="137">
        <f>ROUND(I3362*H3362,2)</f>
        <v>0</v>
      </c>
      <c r="BL3362" s="17" t="s">
        <v>187</v>
      </c>
      <c r="BM3362" s="136" t="s">
        <v>4654</v>
      </c>
    </row>
    <row r="3363" spans="2:65" s="1" customFormat="1" ht="11.25" x14ac:dyDescent="0.2">
      <c r="B3363" s="32"/>
      <c r="D3363" s="151" t="s">
        <v>328</v>
      </c>
      <c r="F3363" s="152" t="s">
        <v>4483</v>
      </c>
      <c r="I3363" s="140"/>
      <c r="L3363" s="32"/>
      <c r="M3363" s="141"/>
      <c r="T3363" s="53"/>
      <c r="AT3363" s="17" t="s">
        <v>328</v>
      </c>
      <c r="AU3363" s="17" t="s">
        <v>190</v>
      </c>
    </row>
    <row r="3364" spans="2:65" s="12" customFormat="1" ht="22.5" x14ac:dyDescent="0.2">
      <c r="B3364" s="153"/>
      <c r="D3364" s="138" t="s">
        <v>330</v>
      </c>
      <c r="E3364" s="154" t="s">
        <v>19</v>
      </c>
      <c r="F3364" s="155" t="s">
        <v>4655</v>
      </c>
      <c r="H3364" s="154" t="s">
        <v>19</v>
      </c>
      <c r="I3364" s="156"/>
      <c r="L3364" s="153"/>
      <c r="M3364" s="157"/>
      <c r="T3364" s="158"/>
      <c r="AT3364" s="154" t="s">
        <v>330</v>
      </c>
      <c r="AU3364" s="154" t="s">
        <v>190</v>
      </c>
      <c r="AV3364" s="12" t="s">
        <v>77</v>
      </c>
      <c r="AW3364" s="12" t="s">
        <v>31</v>
      </c>
      <c r="AX3364" s="12" t="s">
        <v>69</v>
      </c>
      <c r="AY3364" s="154" t="s">
        <v>181</v>
      </c>
    </row>
    <row r="3365" spans="2:65" s="13" customFormat="1" ht="11.25" x14ac:dyDescent="0.2">
      <c r="B3365" s="159"/>
      <c r="D3365" s="138" t="s">
        <v>330</v>
      </c>
      <c r="E3365" s="160" t="s">
        <v>19</v>
      </c>
      <c r="F3365" s="161" t="s">
        <v>4656</v>
      </c>
      <c r="H3365" s="162">
        <v>310.33</v>
      </c>
      <c r="I3365" s="163"/>
      <c r="L3365" s="159"/>
      <c r="M3365" s="164"/>
      <c r="T3365" s="165"/>
      <c r="AT3365" s="160" t="s">
        <v>330</v>
      </c>
      <c r="AU3365" s="160" t="s">
        <v>190</v>
      </c>
      <c r="AV3365" s="13" t="s">
        <v>79</v>
      </c>
      <c r="AW3365" s="13" t="s">
        <v>31</v>
      </c>
      <c r="AX3365" s="13" t="s">
        <v>69</v>
      </c>
      <c r="AY3365" s="160" t="s">
        <v>181</v>
      </c>
    </row>
    <row r="3366" spans="2:65" s="13" customFormat="1" ht="11.25" x14ac:dyDescent="0.2">
      <c r="B3366" s="159"/>
      <c r="D3366" s="138" t="s">
        <v>330</v>
      </c>
      <c r="E3366" s="160" t="s">
        <v>19</v>
      </c>
      <c r="F3366" s="161" t="s">
        <v>4657</v>
      </c>
      <c r="H3366" s="162">
        <v>612.83500000000004</v>
      </c>
      <c r="I3366" s="163"/>
      <c r="L3366" s="159"/>
      <c r="M3366" s="164"/>
      <c r="T3366" s="165"/>
      <c r="AT3366" s="160" t="s">
        <v>330</v>
      </c>
      <c r="AU3366" s="160" t="s">
        <v>190</v>
      </c>
      <c r="AV3366" s="13" t="s">
        <v>79</v>
      </c>
      <c r="AW3366" s="13" t="s">
        <v>31</v>
      </c>
      <c r="AX3366" s="13" t="s">
        <v>69</v>
      </c>
      <c r="AY3366" s="160" t="s">
        <v>181</v>
      </c>
    </row>
    <row r="3367" spans="2:65" s="14" customFormat="1" ht="11.25" x14ac:dyDescent="0.2">
      <c r="B3367" s="166"/>
      <c r="D3367" s="138" t="s">
        <v>330</v>
      </c>
      <c r="E3367" s="167" t="s">
        <v>19</v>
      </c>
      <c r="F3367" s="168" t="s">
        <v>333</v>
      </c>
      <c r="H3367" s="169">
        <v>923.16499999999996</v>
      </c>
      <c r="I3367" s="170"/>
      <c r="L3367" s="166"/>
      <c r="M3367" s="171"/>
      <c r="T3367" s="172"/>
      <c r="AT3367" s="167" t="s">
        <v>330</v>
      </c>
      <c r="AU3367" s="167" t="s">
        <v>190</v>
      </c>
      <c r="AV3367" s="14" t="s">
        <v>187</v>
      </c>
      <c r="AW3367" s="14" t="s">
        <v>31</v>
      </c>
      <c r="AX3367" s="14" t="s">
        <v>77</v>
      </c>
      <c r="AY3367" s="167" t="s">
        <v>181</v>
      </c>
    </row>
    <row r="3368" spans="2:65" s="1" customFormat="1" ht="16.5" customHeight="1" x14ac:dyDescent="0.2">
      <c r="B3368" s="32"/>
      <c r="C3368" s="125" t="s">
        <v>3246</v>
      </c>
      <c r="D3368" s="125" t="s">
        <v>182</v>
      </c>
      <c r="E3368" s="126" t="s">
        <v>4487</v>
      </c>
      <c r="F3368" s="127" t="s">
        <v>4488</v>
      </c>
      <c r="G3368" s="128" t="s">
        <v>510</v>
      </c>
      <c r="H3368" s="129">
        <v>202.21600000000001</v>
      </c>
      <c r="I3368" s="130"/>
      <c r="J3368" s="131">
        <f>ROUND(I3368*H3368,2)</f>
        <v>0</v>
      </c>
      <c r="K3368" s="127" t="s">
        <v>327</v>
      </c>
      <c r="L3368" s="32"/>
      <c r="M3368" s="132" t="s">
        <v>19</v>
      </c>
      <c r="N3368" s="133" t="s">
        <v>40</v>
      </c>
      <c r="P3368" s="134">
        <f>O3368*H3368</f>
        <v>0</v>
      </c>
      <c r="Q3368" s="134">
        <v>0</v>
      </c>
      <c r="R3368" s="134">
        <f>Q3368*H3368</f>
        <v>0</v>
      </c>
      <c r="S3368" s="134">
        <v>0</v>
      </c>
      <c r="T3368" s="135">
        <f>S3368*H3368</f>
        <v>0</v>
      </c>
      <c r="AR3368" s="136" t="s">
        <v>187</v>
      </c>
      <c r="AT3368" s="136" t="s">
        <v>182</v>
      </c>
      <c r="AU3368" s="136" t="s">
        <v>190</v>
      </c>
      <c r="AY3368" s="17" t="s">
        <v>181</v>
      </c>
      <c r="BE3368" s="137">
        <f>IF(N3368="základní",J3368,0)</f>
        <v>0</v>
      </c>
      <c r="BF3368" s="137">
        <f>IF(N3368="snížená",J3368,0)</f>
        <v>0</v>
      </c>
      <c r="BG3368" s="137">
        <f>IF(N3368="zákl. přenesená",J3368,0)</f>
        <v>0</v>
      </c>
      <c r="BH3368" s="137">
        <f>IF(N3368="sníž. přenesená",J3368,0)</f>
        <v>0</v>
      </c>
      <c r="BI3368" s="137">
        <f>IF(N3368="nulová",J3368,0)</f>
        <v>0</v>
      </c>
      <c r="BJ3368" s="17" t="s">
        <v>77</v>
      </c>
      <c r="BK3368" s="137">
        <f>ROUND(I3368*H3368,2)</f>
        <v>0</v>
      </c>
      <c r="BL3368" s="17" t="s">
        <v>187</v>
      </c>
      <c r="BM3368" s="136" t="s">
        <v>4658</v>
      </c>
    </row>
    <row r="3369" spans="2:65" s="1" customFormat="1" ht="11.25" x14ac:dyDescent="0.2">
      <c r="B3369" s="32"/>
      <c r="D3369" s="151" t="s">
        <v>328</v>
      </c>
      <c r="F3369" s="152" t="s">
        <v>4490</v>
      </c>
      <c r="I3369" s="140"/>
      <c r="L3369" s="32"/>
      <c r="M3369" s="141"/>
      <c r="T3369" s="53"/>
      <c r="AT3369" s="17" t="s">
        <v>328</v>
      </c>
      <c r="AU3369" s="17" t="s">
        <v>190</v>
      </c>
    </row>
    <row r="3370" spans="2:65" s="12" customFormat="1" ht="11.25" x14ac:dyDescent="0.2">
      <c r="B3370" s="153"/>
      <c r="D3370" s="138" t="s">
        <v>330</v>
      </c>
      <c r="E3370" s="154" t="s">
        <v>19</v>
      </c>
      <c r="F3370" s="155" t="s">
        <v>4659</v>
      </c>
      <c r="H3370" s="154" t="s">
        <v>19</v>
      </c>
      <c r="I3370" s="156"/>
      <c r="L3370" s="153"/>
      <c r="M3370" s="157"/>
      <c r="T3370" s="158"/>
      <c r="AT3370" s="154" t="s">
        <v>330</v>
      </c>
      <c r="AU3370" s="154" t="s">
        <v>190</v>
      </c>
      <c r="AV3370" s="12" t="s">
        <v>77</v>
      </c>
      <c r="AW3370" s="12" t="s">
        <v>31</v>
      </c>
      <c r="AX3370" s="12" t="s">
        <v>69</v>
      </c>
      <c r="AY3370" s="154" t="s">
        <v>181</v>
      </c>
    </row>
    <row r="3371" spans="2:65" s="13" customFormat="1" ht="11.25" x14ac:dyDescent="0.2">
      <c r="B3371" s="159"/>
      <c r="D3371" s="138" t="s">
        <v>330</v>
      </c>
      <c r="E3371" s="160" t="s">
        <v>19</v>
      </c>
      <c r="F3371" s="161" t="s">
        <v>4660</v>
      </c>
      <c r="H3371" s="162">
        <v>67.976500000000001</v>
      </c>
      <c r="I3371" s="163"/>
      <c r="L3371" s="159"/>
      <c r="M3371" s="164"/>
      <c r="T3371" s="165"/>
      <c r="AT3371" s="160" t="s">
        <v>330</v>
      </c>
      <c r="AU3371" s="160" t="s">
        <v>190</v>
      </c>
      <c r="AV3371" s="13" t="s">
        <v>79</v>
      </c>
      <c r="AW3371" s="13" t="s">
        <v>31</v>
      </c>
      <c r="AX3371" s="13" t="s">
        <v>69</v>
      </c>
      <c r="AY3371" s="160" t="s">
        <v>181</v>
      </c>
    </row>
    <row r="3372" spans="2:65" s="13" customFormat="1" ht="11.25" x14ac:dyDescent="0.2">
      <c r="B3372" s="159"/>
      <c r="D3372" s="138" t="s">
        <v>330</v>
      </c>
      <c r="E3372" s="160" t="s">
        <v>19</v>
      </c>
      <c r="F3372" s="161" t="s">
        <v>4661</v>
      </c>
      <c r="H3372" s="162">
        <v>134.23949999999999</v>
      </c>
      <c r="I3372" s="163"/>
      <c r="L3372" s="159"/>
      <c r="M3372" s="164"/>
      <c r="T3372" s="165"/>
      <c r="AT3372" s="160" t="s">
        <v>330</v>
      </c>
      <c r="AU3372" s="160" t="s">
        <v>190</v>
      </c>
      <c r="AV3372" s="13" t="s">
        <v>79</v>
      </c>
      <c r="AW3372" s="13" t="s">
        <v>31</v>
      </c>
      <c r="AX3372" s="13" t="s">
        <v>69</v>
      </c>
      <c r="AY3372" s="160" t="s">
        <v>181</v>
      </c>
    </row>
    <row r="3373" spans="2:65" s="14" customFormat="1" ht="11.25" x14ac:dyDescent="0.2">
      <c r="B3373" s="166"/>
      <c r="D3373" s="138" t="s">
        <v>330</v>
      </c>
      <c r="E3373" s="167" t="s">
        <v>19</v>
      </c>
      <c r="F3373" s="168" t="s">
        <v>333</v>
      </c>
      <c r="H3373" s="169">
        <v>202.21600000000001</v>
      </c>
      <c r="I3373" s="170"/>
      <c r="L3373" s="166"/>
      <c r="M3373" s="171"/>
      <c r="T3373" s="172"/>
      <c r="AT3373" s="167" t="s">
        <v>330</v>
      </c>
      <c r="AU3373" s="167" t="s">
        <v>190</v>
      </c>
      <c r="AV3373" s="14" t="s">
        <v>187</v>
      </c>
      <c r="AW3373" s="14" t="s">
        <v>31</v>
      </c>
      <c r="AX3373" s="14" t="s">
        <v>77</v>
      </c>
      <c r="AY3373" s="167" t="s">
        <v>181</v>
      </c>
    </row>
    <row r="3374" spans="2:65" s="1" customFormat="1" ht="16.5" customHeight="1" x14ac:dyDescent="0.2">
      <c r="B3374" s="32"/>
      <c r="C3374" s="125" t="s">
        <v>4662</v>
      </c>
      <c r="D3374" s="125" t="s">
        <v>182</v>
      </c>
      <c r="E3374" s="126" t="s">
        <v>4493</v>
      </c>
      <c r="F3374" s="127" t="s">
        <v>4494</v>
      </c>
      <c r="G3374" s="128" t="s">
        <v>510</v>
      </c>
      <c r="H3374" s="129">
        <v>175.84</v>
      </c>
      <c r="I3374" s="130"/>
      <c r="J3374" s="131">
        <f>ROUND(I3374*H3374,2)</f>
        <v>0</v>
      </c>
      <c r="K3374" s="127" t="s">
        <v>327</v>
      </c>
      <c r="L3374" s="32"/>
      <c r="M3374" s="132" t="s">
        <v>19</v>
      </c>
      <c r="N3374" s="133" t="s">
        <v>40</v>
      </c>
      <c r="P3374" s="134">
        <f>O3374*H3374</f>
        <v>0</v>
      </c>
      <c r="Q3374" s="134">
        <v>0</v>
      </c>
      <c r="R3374" s="134">
        <f>Q3374*H3374</f>
        <v>0</v>
      </c>
      <c r="S3374" s="134">
        <v>0</v>
      </c>
      <c r="T3374" s="135">
        <f>S3374*H3374</f>
        <v>0</v>
      </c>
      <c r="AR3374" s="136" t="s">
        <v>187</v>
      </c>
      <c r="AT3374" s="136" t="s">
        <v>182</v>
      </c>
      <c r="AU3374" s="136" t="s">
        <v>190</v>
      </c>
      <c r="AY3374" s="17" t="s">
        <v>181</v>
      </c>
      <c r="BE3374" s="137">
        <f>IF(N3374="základní",J3374,0)</f>
        <v>0</v>
      </c>
      <c r="BF3374" s="137">
        <f>IF(N3374="snížená",J3374,0)</f>
        <v>0</v>
      </c>
      <c r="BG3374" s="137">
        <f>IF(N3374="zákl. přenesená",J3374,0)</f>
        <v>0</v>
      </c>
      <c r="BH3374" s="137">
        <f>IF(N3374="sníž. přenesená",J3374,0)</f>
        <v>0</v>
      </c>
      <c r="BI3374" s="137">
        <f>IF(N3374="nulová",J3374,0)</f>
        <v>0</v>
      </c>
      <c r="BJ3374" s="17" t="s">
        <v>77</v>
      </c>
      <c r="BK3374" s="137">
        <f>ROUND(I3374*H3374,2)</f>
        <v>0</v>
      </c>
      <c r="BL3374" s="17" t="s">
        <v>187</v>
      </c>
      <c r="BM3374" s="136" t="s">
        <v>4663</v>
      </c>
    </row>
    <row r="3375" spans="2:65" s="1" customFormat="1" ht="11.25" x14ac:dyDescent="0.2">
      <c r="B3375" s="32"/>
      <c r="D3375" s="151" t="s">
        <v>328</v>
      </c>
      <c r="F3375" s="152" t="s">
        <v>4496</v>
      </c>
      <c r="I3375" s="140"/>
      <c r="L3375" s="32"/>
      <c r="M3375" s="141"/>
      <c r="T3375" s="53"/>
      <c r="AT3375" s="17" t="s">
        <v>328</v>
      </c>
      <c r="AU3375" s="17" t="s">
        <v>190</v>
      </c>
    </row>
    <row r="3376" spans="2:65" s="12" customFormat="1" ht="11.25" x14ac:dyDescent="0.2">
      <c r="B3376" s="153"/>
      <c r="D3376" s="138" t="s">
        <v>330</v>
      </c>
      <c r="E3376" s="154" t="s">
        <v>19</v>
      </c>
      <c r="F3376" s="155" t="s">
        <v>4664</v>
      </c>
      <c r="H3376" s="154" t="s">
        <v>19</v>
      </c>
      <c r="I3376" s="156"/>
      <c r="L3376" s="153"/>
      <c r="M3376" s="157"/>
      <c r="T3376" s="158"/>
      <c r="AT3376" s="154" t="s">
        <v>330</v>
      </c>
      <c r="AU3376" s="154" t="s">
        <v>190</v>
      </c>
      <c r="AV3376" s="12" t="s">
        <v>77</v>
      </c>
      <c r="AW3376" s="12" t="s">
        <v>31</v>
      </c>
      <c r="AX3376" s="12" t="s">
        <v>69</v>
      </c>
      <c r="AY3376" s="154" t="s">
        <v>181</v>
      </c>
    </row>
    <row r="3377" spans="2:65" s="13" customFormat="1" ht="11.25" x14ac:dyDescent="0.2">
      <c r="B3377" s="159"/>
      <c r="D3377" s="138" t="s">
        <v>330</v>
      </c>
      <c r="E3377" s="160" t="s">
        <v>19</v>
      </c>
      <c r="F3377" s="161" t="s">
        <v>4642</v>
      </c>
      <c r="H3377" s="162">
        <v>59.11</v>
      </c>
      <c r="I3377" s="163"/>
      <c r="L3377" s="159"/>
      <c r="M3377" s="164"/>
      <c r="T3377" s="165"/>
      <c r="AT3377" s="160" t="s">
        <v>330</v>
      </c>
      <c r="AU3377" s="160" t="s">
        <v>190</v>
      </c>
      <c r="AV3377" s="13" t="s">
        <v>79</v>
      </c>
      <c r="AW3377" s="13" t="s">
        <v>31</v>
      </c>
      <c r="AX3377" s="13" t="s">
        <v>69</v>
      </c>
      <c r="AY3377" s="160" t="s">
        <v>181</v>
      </c>
    </row>
    <row r="3378" spans="2:65" s="13" customFormat="1" ht="11.25" x14ac:dyDescent="0.2">
      <c r="B3378" s="159"/>
      <c r="D3378" s="138" t="s">
        <v>330</v>
      </c>
      <c r="E3378" s="160" t="s">
        <v>19</v>
      </c>
      <c r="F3378" s="161" t="s">
        <v>4643</v>
      </c>
      <c r="H3378" s="162">
        <v>116.73</v>
      </c>
      <c r="I3378" s="163"/>
      <c r="L3378" s="159"/>
      <c r="M3378" s="164"/>
      <c r="T3378" s="165"/>
      <c r="AT3378" s="160" t="s">
        <v>330</v>
      </c>
      <c r="AU3378" s="160" t="s">
        <v>190</v>
      </c>
      <c r="AV3378" s="13" t="s">
        <v>79</v>
      </c>
      <c r="AW3378" s="13" t="s">
        <v>31</v>
      </c>
      <c r="AX3378" s="13" t="s">
        <v>69</v>
      </c>
      <c r="AY3378" s="160" t="s">
        <v>181</v>
      </c>
    </row>
    <row r="3379" spans="2:65" s="14" customFormat="1" ht="11.25" x14ac:dyDescent="0.2">
      <c r="B3379" s="166"/>
      <c r="D3379" s="138" t="s">
        <v>330</v>
      </c>
      <c r="E3379" s="167" t="s">
        <v>19</v>
      </c>
      <c r="F3379" s="168" t="s">
        <v>333</v>
      </c>
      <c r="H3379" s="169">
        <v>175.84</v>
      </c>
      <c r="I3379" s="170"/>
      <c r="L3379" s="166"/>
      <c r="M3379" s="171"/>
      <c r="T3379" s="172"/>
      <c r="AT3379" s="167" t="s">
        <v>330</v>
      </c>
      <c r="AU3379" s="167" t="s">
        <v>190</v>
      </c>
      <c r="AV3379" s="14" t="s">
        <v>187</v>
      </c>
      <c r="AW3379" s="14" t="s">
        <v>31</v>
      </c>
      <c r="AX3379" s="14" t="s">
        <v>77</v>
      </c>
      <c r="AY3379" s="167" t="s">
        <v>181</v>
      </c>
    </row>
    <row r="3380" spans="2:65" s="1" customFormat="1" ht="16.5" customHeight="1" x14ac:dyDescent="0.2">
      <c r="B3380" s="32"/>
      <c r="C3380" s="176" t="s">
        <v>3253</v>
      </c>
      <c r="D3380" s="176" t="s">
        <v>1794</v>
      </c>
      <c r="E3380" s="177" t="s">
        <v>4665</v>
      </c>
      <c r="F3380" s="178" t="s">
        <v>4666</v>
      </c>
      <c r="G3380" s="179" t="s">
        <v>510</v>
      </c>
      <c r="H3380" s="180">
        <v>193.42400000000001</v>
      </c>
      <c r="I3380" s="181"/>
      <c r="J3380" s="182">
        <f>ROUND(I3380*H3380,2)</f>
        <v>0</v>
      </c>
      <c r="K3380" s="178" t="s">
        <v>186</v>
      </c>
      <c r="L3380" s="183"/>
      <c r="M3380" s="184" t="s">
        <v>19</v>
      </c>
      <c r="N3380" s="185" t="s">
        <v>40</v>
      </c>
      <c r="P3380" s="134">
        <f>O3380*H3380</f>
        <v>0</v>
      </c>
      <c r="Q3380" s="134">
        <v>0</v>
      </c>
      <c r="R3380" s="134">
        <f>Q3380*H3380</f>
        <v>0</v>
      </c>
      <c r="S3380" s="134">
        <v>0</v>
      </c>
      <c r="T3380" s="135">
        <f>S3380*H3380</f>
        <v>0</v>
      </c>
      <c r="AR3380" s="136" t="s">
        <v>196</v>
      </c>
      <c r="AT3380" s="136" t="s">
        <v>1794</v>
      </c>
      <c r="AU3380" s="136" t="s">
        <v>190</v>
      </c>
      <c r="AY3380" s="17" t="s">
        <v>181</v>
      </c>
      <c r="BE3380" s="137">
        <f>IF(N3380="základní",J3380,0)</f>
        <v>0</v>
      </c>
      <c r="BF3380" s="137">
        <f>IF(N3380="snížená",J3380,0)</f>
        <v>0</v>
      </c>
      <c r="BG3380" s="137">
        <f>IF(N3380="zákl. přenesená",J3380,0)</f>
        <v>0</v>
      </c>
      <c r="BH3380" s="137">
        <f>IF(N3380="sníž. přenesená",J3380,0)</f>
        <v>0</v>
      </c>
      <c r="BI3380" s="137">
        <f>IF(N3380="nulová",J3380,0)</f>
        <v>0</v>
      </c>
      <c r="BJ3380" s="17" t="s">
        <v>77</v>
      </c>
      <c r="BK3380" s="137">
        <f>ROUND(I3380*H3380,2)</f>
        <v>0</v>
      </c>
      <c r="BL3380" s="17" t="s">
        <v>187</v>
      </c>
      <c r="BM3380" s="136" t="s">
        <v>4667</v>
      </c>
    </row>
    <row r="3381" spans="2:65" s="12" customFormat="1" ht="11.25" x14ac:dyDescent="0.2">
      <c r="B3381" s="153"/>
      <c r="D3381" s="138" t="s">
        <v>330</v>
      </c>
      <c r="E3381" s="154" t="s">
        <v>19</v>
      </c>
      <c r="F3381" s="155" t="s">
        <v>4502</v>
      </c>
      <c r="H3381" s="154" t="s">
        <v>19</v>
      </c>
      <c r="I3381" s="156"/>
      <c r="L3381" s="153"/>
      <c r="M3381" s="157"/>
      <c r="T3381" s="158"/>
      <c r="AT3381" s="154" t="s">
        <v>330</v>
      </c>
      <c r="AU3381" s="154" t="s">
        <v>190</v>
      </c>
      <c r="AV3381" s="12" t="s">
        <v>77</v>
      </c>
      <c r="AW3381" s="12" t="s">
        <v>31</v>
      </c>
      <c r="AX3381" s="12" t="s">
        <v>69</v>
      </c>
      <c r="AY3381" s="154" t="s">
        <v>181</v>
      </c>
    </row>
    <row r="3382" spans="2:65" s="13" customFormat="1" ht="11.25" x14ac:dyDescent="0.2">
      <c r="B3382" s="159"/>
      <c r="D3382" s="138" t="s">
        <v>330</v>
      </c>
      <c r="E3382" s="160" t="s">
        <v>19</v>
      </c>
      <c r="F3382" s="161" t="s">
        <v>4647</v>
      </c>
      <c r="H3382" s="162">
        <v>65.021000000000001</v>
      </c>
      <c r="I3382" s="163"/>
      <c r="L3382" s="159"/>
      <c r="M3382" s="164"/>
      <c r="T3382" s="165"/>
      <c r="AT3382" s="160" t="s">
        <v>330</v>
      </c>
      <c r="AU3382" s="160" t="s">
        <v>190</v>
      </c>
      <c r="AV3382" s="13" t="s">
        <v>79</v>
      </c>
      <c r="AW3382" s="13" t="s">
        <v>31</v>
      </c>
      <c r="AX3382" s="13" t="s">
        <v>69</v>
      </c>
      <c r="AY3382" s="160" t="s">
        <v>181</v>
      </c>
    </row>
    <row r="3383" spans="2:65" s="13" customFormat="1" ht="11.25" x14ac:dyDescent="0.2">
      <c r="B3383" s="159"/>
      <c r="D3383" s="138" t="s">
        <v>330</v>
      </c>
      <c r="E3383" s="160" t="s">
        <v>19</v>
      </c>
      <c r="F3383" s="161" t="s">
        <v>4648</v>
      </c>
      <c r="H3383" s="162">
        <v>128.40299999999999</v>
      </c>
      <c r="I3383" s="163"/>
      <c r="L3383" s="159"/>
      <c r="M3383" s="164"/>
      <c r="T3383" s="165"/>
      <c r="AT3383" s="160" t="s">
        <v>330</v>
      </c>
      <c r="AU3383" s="160" t="s">
        <v>190</v>
      </c>
      <c r="AV3383" s="13" t="s">
        <v>79</v>
      </c>
      <c r="AW3383" s="13" t="s">
        <v>31</v>
      </c>
      <c r="AX3383" s="13" t="s">
        <v>69</v>
      </c>
      <c r="AY3383" s="160" t="s">
        <v>181</v>
      </c>
    </row>
    <row r="3384" spans="2:65" s="14" customFormat="1" ht="11.25" x14ac:dyDescent="0.2">
      <c r="B3384" s="166"/>
      <c r="D3384" s="138" t="s">
        <v>330</v>
      </c>
      <c r="E3384" s="167" t="s">
        <v>19</v>
      </c>
      <c r="F3384" s="168" t="s">
        <v>333</v>
      </c>
      <c r="H3384" s="169">
        <v>193.42400000000001</v>
      </c>
      <c r="I3384" s="170"/>
      <c r="L3384" s="166"/>
      <c r="M3384" s="171"/>
      <c r="T3384" s="172"/>
      <c r="AT3384" s="167" t="s">
        <v>330</v>
      </c>
      <c r="AU3384" s="167" t="s">
        <v>190</v>
      </c>
      <c r="AV3384" s="14" t="s">
        <v>187</v>
      </c>
      <c r="AW3384" s="14" t="s">
        <v>31</v>
      </c>
      <c r="AX3384" s="14" t="s">
        <v>77</v>
      </c>
      <c r="AY3384" s="167" t="s">
        <v>181</v>
      </c>
    </row>
    <row r="3385" spans="2:65" s="10" customFormat="1" ht="20.85" customHeight="1" x14ac:dyDescent="0.2">
      <c r="B3385" s="115"/>
      <c r="D3385" s="116" t="s">
        <v>68</v>
      </c>
      <c r="E3385" s="149" t="s">
        <v>4668</v>
      </c>
      <c r="F3385" s="149" t="s">
        <v>4669</v>
      </c>
      <c r="I3385" s="118"/>
      <c r="J3385" s="150">
        <f>BK3385</f>
        <v>0</v>
      </c>
      <c r="L3385" s="115"/>
      <c r="M3385" s="120"/>
      <c r="P3385" s="121">
        <f>SUM(P3386:P3419)</f>
        <v>0</v>
      </c>
      <c r="R3385" s="121">
        <f>SUM(R3386:R3419)</f>
        <v>0</v>
      </c>
      <c r="T3385" s="122">
        <f>SUM(T3386:T3419)</f>
        <v>0</v>
      </c>
      <c r="AR3385" s="116" t="s">
        <v>77</v>
      </c>
      <c r="AT3385" s="123" t="s">
        <v>68</v>
      </c>
      <c r="AU3385" s="123" t="s">
        <v>79</v>
      </c>
      <c r="AY3385" s="116" t="s">
        <v>181</v>
      </c>
      <c r="BK3385" s="124">
        <f>SUM(BK3386:BK3419)</f>
        <v>0</v>
      </c>
    </row>
    <row r="3386" spans="2:65" s="1" customFormat="1" ht="16.5" customHeight="1" x14ac:dyDescent="0.2">
      <c r="B3386" s="32"/>
      <c r="C3386" s="125" t="s">
        <v>4670</v>
      </c>
      <c r="D3386" s="125" t="s">
        <v>182</v>
      </c>
      <c r="E3386" s="126" t="s">
        <v>4606</v>
      </c>
      <c r="F3386" s="127" t="s">
        <v>4607</v>
      </c>
      <c r="G3386" s="128" t="s">
        <v>510</v>
      </c>
      <c r="H3386" s="129">
        <v>155.13</v>
      </c>
      <c r="I3386" s="130"/>
      <c r="J3386" s="131">
        <f>ROUND(I3386*H3386,2)</f>
        <v>0</v>
      </c>
      <c r="K3386" s="127" t="s">
        <v>327</v>
      </c>
      <c r="L3386" s="32"/>
      <c r="M3386" s="132" t="s">
        <v>19</v>
      </c>
      <c r="N3386" s="133" t="s">
        <v>40</v>
      </c>
      <c r="P3386" s="134">
        <f>O3386*H3386</f>
        <v>0</v>
      </c>
      <c r="Q3386" s="134">
        <v>0</v>
      </c>
      <c r="R3386" s="134">
        <f>Q3386*H3386</f>
        <v>0</v>
      </c>
      <c r="S3386" s="134">
        <v>0</v>
      </c>
      <c r="T3386" s="135">
        <f>S3386*H3386</f>
        <v>0</v>
      </c>
      <c r="AR3386" s="136" t="s">
        <v>187</v>
      </c>
      <c r="AT3386" s="136" t="s">
        <v>182</v>
      </c>
      <c r="AU3386" s="136" t="s">
        <v>190</v>
      </c>
      <c r="AY3386" s="17" t="s">
        <v>181</v>
      </c>
      <c r="BE3386" s="137">
        <f>IF(N3386="základní",J3386,0)</f>
        <v>0</v>
      </c>
      <c r="BF3386" s="137">
        <f>IF(N3386="snížená",J3386,0)</f>
        <v>0</v>
      </c>
      <c r="BG3386" s="137">
        <f>IF(N3386="zákl. přenesená",J3386,0)</f>
        <v>0</v>
      </c>
      <c r="BH3386" s="137">
        <f>IF(N3386="sníž. přenesená",J3386,0)</f>
        <v>0</v>
      </c>
      <c r="BI3386" s="137">
        <f>IF(N3386="nulová",J3386,0)</f>
        <v>0</v>
      </c>
      <c r="BJ3386" s="17" t="s">
        <v>77</v>
      </c>
      <c r="BK3386" s="137">
        <f>ROUND(I3386*H3386,2)</f>
        <v>0</v>
      </c>
      <c r="BL3386" s="17" t="s">
        <v>187</v>
      </c>
      <c r="BM3386" s="136" t="s">
        <v>4671</v>
      </c>
    </row>
    <row r="3387" spans="2:65" s="1" customFormat="1" ht="11.25" x14ac:dyDescent="0.2">
      <c r="B3387" s="32"/>
      <c r="D3387" s="151" t="s">
        <v>328</v>
      </c>
      <c r="F3387" s="152" t="s">
        <v>4609</v>
      </c>
      <c r="I3387" s="140"/>
      <c r="L3387" s="32"/>
      <c r="M3387" s="141"/>
      <c r="T3387" s="53"/>
      <c r="AT3387" s="17" t="s">
        <v>328</v>
      </c>
      <c r="AU3387" s="17" t="s">
        <v>190</v>
      </c>
    </row>
    <row r="3388" spans="2:65" s="1" customFormat="1" ht="29.25" x14ac:dyDescent="0.2">
      <c r="B3388" s="32"/>
      <c r="D3388" s="138" t="s">
        <v>214</v>
      </c>
      <c r="F3388" s="139" t="s">
        <v>4610</v>
      </c>
      <c r="I3388" s="140"/>
      <c r="L3388" s="32"/>
      <c r="M3388" s="141"/>
      <c r="T3388" s="53"/>
      <c r="AT3388" s="17" t="s">
        <v>214</v>
      </c>
      <c r="AU3388" s="17" t="s">
        <v>190</v>
      </c>
    </row>
    <row r="3389" spans="2:65" s="12" customFormat="1" ht="11.25" x14ac:dyDescent="0.2">
      <c r="B3389" s="153"/>
      <c r="D3389" s="138" t="s">
        <v>330</v>
      </c>
      <c r="E3389" s="154" t="s">
        <v>19</v>
      </c>
      <c r="F3389" s="155" t="s">
        <v>4672</v>
      </c>
      <c r="H3389" s="154" t="s">
        <v>19</v>
      </c>
      <c r="I3389" s="156"/>
      <c r="L3389" s="153"/>
      <c r="M3389" s="157"/>
      <c r="T3389" s="158"/>
      <c r="AT3389" s="154" t="s">
        <v>330</v>
      </c>
      <c r="AU3389" s="154" t="s">
        <v>190</v>
      </c>
      <c r="AV3389" s="12" t="s">
        <v>77</v>
      </c>
      <c r="AW3389" s="12" t="s">
        <v>31</v>
      </c>
      <c r="AX3389" s="12" t="s">
        <v>69</v>
      </c>
      <c r="AY3389" s="154" t="s">
        <v>181</v>
      </c>
    </row>
    <row r="3390" spans="2:65" s="13" customFormat="1" ht="11.25" x14ac:dyDescent="0.2">
      <c r="B3390" s="159"/>
      <c r="D3390" s="138" t="s">
        <v>330</v>
      </c>
      <c r="E3390" s="160" t="s">
        <v>19</v>
      </c>
      <c r="F3390" s="161" t="s">
        <v>4673</v>
      </c>
      <c r="H3390" s="162">
        <v>155.13</v>
      </c>
      <c r="I3390" s="163"/>
      <c r="L3390" s="159"/>
      <c r="M3390" s="164"/>
      <c r="T3390" s="165"/>
      <c r="AT3390" s="160" t="s">
        <v>330</v>
      </c>
      <c r="AU3390" s="160" t="s">
        <v>190</v>
      </c>
      <c r="AV3390" s="13" t="s">
        <v>79</v>
      </c>
      <c r="AW3390" s="13" t="s">
        <v>31</v>
      </c>
      <c r="AX3390" s="13" t="s">
        <v>69</v>
      </c>
      <c r="AY3390" s="160" t="s">
        <v>181</v>
      </c>
    </row>
    <row r="3391" spans="2:65" s="14" customFormat="1" ht="11.25" x14ac:dyDescent="0.2">
      <c r="B3391" s="166"/>
      <c r="D3391" s="138" t="s">
        <v>330</v>
      </c>
      <c r="E3391" s="167" t="s">
        <v>19</v>
      </c>
      <c r="F3391" s="168" t="s">
        <v>333</v>
      </c>
      <c r="H3391" s="169">
        <v>155.13</v>
      </c>
      <c r="I3391" s="170"/>
      <c r="L3391" s="166"/>
      <c r="M3391" s="171"/>
      <c r="T3391" s="172"/>
      <c r="AT3391" s="167" t="s">
        <v>330</v>
      </c>
      <c r="AU3391" s="167" t="s">
        <v>190</v>
      </c>
      <c r="AV3391" s="14" t="s">
        <v>187</v>
      </c>
      <c r="AW3391" s="14" t="s">
        <v>31</v>
      </c>
      <c r="AX3391" s="14" t="s">
        <v>77</v>
      </c>
      <c r="AY3391" s="167" t="s">
        <v>181</v>
      </c>
    </row>
    <row r="3392" spans="2:65" s="1" customFormat="1" ht="16.5" customHeight="1" x14ac:dyDescent="0.2">
      <c r="B3392" s="32"/>
      <c r="C3392" s="176" t="s">
        <v>3259</v>
      </c>
      <c r="D3392" s="176" t="s">
        <v>1794</v>
      </c>
      <c r="E3392" s="177" t="s">
        <v>4614</v>
      </c>
      <c r="F3392" s="178" t="s">
        <v>4615</v>
      </c>
      <c r="G3392" s="179" t="s">
        <v>510</v>
      </c>
      <c r="H3392" s="180">
        <v>170.643</v>
      </c>
      <c r="I3392" s="181"/>
      <c r="J3392" s="182">
        <f>ROUND(I3392*H3392,2)</f>
        <v>0</v>
      </c>
      <c r="K3392" s="178" t="s">
        <v>186</v>
      </c>
      <c r="L3392" s="183"/>
      <c r="M3392" s="184" t="s">
        <v>19</v>
      </c>
      <c r="N3392" s="185" t="s">
        <v>40</v>
      </c>
      <c r="P3392" s="134">
        <f>O3392*H3392</f>
        <v>0</v>
      </c>
      <c r="Q3392" s="134">
        <v>0</v>
      </c>
      <c r="R3392" s="134">
        <f>Q3392*H3392</f>
        <v>0</v>
      </c>
      <c r="S3392" s="134">
        <v>0</v>
      </c>
      <c r="T3392" s="135">
        <f>S3392*H3392</f>
        <v>0</v>
      </c>
      <c r="AR3392" s="136" t="s">
        <v>196</v>
      </c>
      <c r="AT3392" s="136" t="s">
        <v>1794</v>
      </c>
      <c r="AU3392" s="136" t="s">
        <v>190</v>
      </c>
      <c r="AY3392" s="17" t="s">
        <v>181</v>
      </c>
      <c r="BE3392" s="137">
        <f>IF(N3392="základní",J3392,0)</f>
        <v>0</v>
      </c>
      <c r="BF3392" s="137">
        <f>IF(N3392="snížená",J3392,0)</f>
        <v>0</v>
      </c>
      <c r="BG3392" s="137">
        <f>IF(N3392="zákl. přenesená",J3392,0)</f>
        <v>0</v>
      </c>
      <c r="BH3392" s="137">
        <f>IF(N3392="sníž. přenesená",J3392,0)</f>
        <v>0</v>
      </c>
      <c r="BI3392" s="137">
        <f>IF(N3392="nulová",J3392,0)</f>
        <v>0</v>
      </c>
      <c r="BJ3392" s="17" t="s">
        <v>77</v>
      </c>
      <c r="BK3392" s="137">
        <f>ROUND(I3392*H3392,2)</f>
        <v>0</v>
      </c>
      <c r="BL3392" s="17" t="s">
        <v>187</v>
      </c>
      <c r="BM3392" s="136" t="s">
        <v>4674</v>
      </c>
    </row>
    <row r="3393" spans="2:65" s="12" customFormat="1" ht="11.25" x14ac:dyDescent="0.2">
      <c r="B3393" s="153"/>
      <c r="D3393" s="138" t="s">
        <v>330</v>
      </c>
      <c r="E3393" s="154" t="s">
        <v>19</v>
      </c>
      <c r="F3393" s="155" t="s">
        <v>4675</v>
      </c>
      <c r="H3393" s="154" t="s">
        <v>19</v>
      </c>
      <c r="I3393" s="156"/>
      <c r="L3393" s="153"/>
      <c r="M3393" s="157"/>
      <c r="T3393" s="158"/>
      <c r="AT3393" s="154" t="s">
        <v>330</v>
      </c>
      <c r="AU3393" s="154" t="s">
        <v>190</v>
      </c>
      <c r="AV3393" s="12" t="s">
        <v>77</v>
      </c>
      <c r="AW3393" s="12" t="s">
        <v>31</v>
      </c>
      <c r="AX3393" s="12" t="s">
        <v>69</v>
      </c>
      <c r="AY3393" s="154" t="s">
        <v>181</v>
      </c>
    </row>
    <row r="3394" spans="2:65" s="13" customFormat="1" ht="11.25" x14ac:dyDescent="0.2">
      <c r="B3394" s="159"/>
      <c r="D3394" s="138" t="s">
        <v>330</v>
      </c>
      <c r="E3394" s="160" t="s">
        <v>19</v>
      </c>
      <c r="F3394" s="161" t="s">
        <v>4676</v>
      </c>
      <c r="H3394" s="162">
        <v>170.643</v>
      </c>
      <c r="I3394" s="163"/>
      <c r="L3394" s="159"/>
      <c r="M3394" s="164"/>
      <c r="T3394" s="165"/>
      <c r="AT3394" s="160" t="s">
        <v>330</v>
      </c>
      <c r="AU3394" s="160" t="s">
        <v>190</v>
      </c>
      <c r="AV3394" s="13" t="s">
        <v>79</v>
      </c>
      <c r="AW3394" s="13" t="s">
        <v>31</v>
      </c>
      <c r="AX3394" s="13" t="s">
        <v>69</v>
      </c>
      <c r="AY3394" s="160" t="s">
        <v>181</v>
      </c>
    </row>
    <row r="3395" spans="2:65" s="14" customFormat="1" ht="11.25" x14ac:dyDescent="0.2">
      <c r="B3395" s="166"/>
      <c r="D3395" s="138" t="s">
        <v>330</v>
      </c>
      <c r="E3395" s="167" t="s">
        <v>19</v>
      </c>
      <c r="F3395" s="168" t="s">
        <v>333</v>
      </c>
      <c r="H3395" s="169">
        <v>170.643</v>
      </c>
      <c r="I3395" s="170"/>
      <c r="L3395" s="166"/>
      <c r="M3395" s="171"/>
      <c r="T3395" s="172"/>
      <c r="AT3395" s="167" t="s">
        <v>330</v>
      </c>
      <c r="AU3395" s="167" t="s">
        <v>190</v>
      </c>
      <c r="AV3395" s="14" t="s">
        <v>187</v>
      </c>
      <c r="AW3395" s="14" t="s">
        <v>31</v>
      </c>
      <c r="AX3395" s="14" t="s">
        <v>77</v>
      </c>
      <c r="AY3395" s="167" t="s">
        <v>181</v>
      </c>
    </row>
    <row r="3396" spans="2:65" s="1" customFormat="1" ht="16.5" customHeight="1" x14ac:dyDescent="0.2">
      <c r="B3396" s="32"/>
      <c r="C3396" s="125" t="s">
        <v>4677</v>
      </c>
      <c r="D3396" s="125" t="s">
        <v>182</v>
      </c>
      <c r="E3396" s="126" t="s">
        <v>4474</v>
      </c>
      <c r="F3396" s="127" t="s">
        <v>4475</v>
      </c>
      <c r="G3396" s="128" t="s">
        <v>510</v>
      </c>
      <c r="H3396" s="129">
        <v>162.88650000000001</v>
      </c>
      <c r="I3396" s="130"/>
      <c r="J3396" s="131">
        <f>ROUND(I3396*H3396,2)</f>
        <v>0</v>
      </c>
      <c r="K3396" s="127" t="s">
        <v>327</v>
      </c>
      <c r="L3396" s="32"/>
      <c r="M3396" s="132" t="s">
        <v>19</v>
      </c>
      <c r="N3396" s="133" t="s">
        <v>40</v>
      </c>
      <c r="P3396" s="134">
        <f>O3396*H3396</f>
        <v>0</v>
      </c>
      <c r="Q3396" s="134">
        <v>0</v>
      </c>
      <c r="R3396" s="134">
        <f>Q3396*H3396</f>
        <v>0</v>
      </c>
      <c r="S3396" s="134">
        <v>0</v>
      </c>
      <c r="T3396" s="135">
        <f>S3396*H3396</f>
        <v>0</v>
      </c>
      <c r="AR3396" s="136" t="s">
        <v>187</v>
      </c>
      <c r="AT3396" s="136" t="s">
        <v>182</v>
      </c>
      <c r="AU3396" s="136" t="s">
        <v>190</v>
      </c>
      <c r="AY3396" s="17" t="s">
        <v>181</v>
      </c>
      <c r="BE3396" s="137">
        <f>IF(N3396="základní",J3396,0)</f>
        <v>0</v>
      </c>
      <c r="BF3396" s="137">
        <f>IF(N3396="snížená",J3396,0)</f>
        <v>0</v>
      </c>
      <c r="BG3396" s="137">
        <f>IF(N3396="zákl. přenesená",J3396,0)</f>
        <v>0</v>
      </c>
      <c r="BH3396" s="137">
        <f>IF(N3396="sníž. přenesená",J3396,0)</f>
        <v>0</v>
      </c>
      <c r="BI3396" s="137">
        <f>IF(N3396="nulová",J3396,0)</f>
        <v>0</v>
      </c>
      <c r="BJ3396" s="17" t="s">
        <v>77</v>
      </c>
      <c r="BK3396" s="137">
        <f>ROUND(I3396*H3396,2)</f>
        <v>0</v>
      </c>
      <c r="BL3396" s="17" t="s">
        <v>187</v>
      </c>
      <c r="BM3396" s="136" t="s">
        <v>4678</v>
      </c>
    </row>
    <row r="3397" spans="2:65" s="1" customFormat="1" ht="11.25" x14ac:dyDescent="0.2">
      <c r="B3397" s="32"/>
      <c r="D3397" s="151" t="s">
        <v>328</v>
      </c>
      <c r="F3397" s="152" t="s">
        <v>4477</v>
      </c>
      <c r="I3397" s="140"/>
      <c r="L3397" s="32"/>
      <c r="M3397" s="141"/>
      <c r="T3397" s="53"/>
      <c r="AT3397" s="17" t="s">
        <v>328</v>
      </c>
      <c r="AU3397" s="17" t="s">
        <v>190</v>
      </c>
    </row>
    <row r="3398" spans="2:65" s="12" customFormat="1" ht="11.25" x14ac:dyDescent="0.2">
      <c r="B3398" s="153"/>
      <c r="D3398" s="138" t="s">
        <v>330</v>
      </c>
      <c r="E3398" s="154" t="s">
        <v>19</v>
      </c>
      <c r="F3398" s="155" t="s">
        <v>4679</v>
      </c>
      <c r="H3398" s="154" t="s">
        <v>19</v>
      </c>
      <c r="I3398" s="156"/>
      <c r="L3398" s="153"/>
      <c r="M3398" s="157"/>
      <c r="T3398" s="158"/>
      <c r="AT3398" s="154" t="s">
        <v>330</v>
      </c>
      <c r="AU3398" s="154" t="s">
        <v>190</v>
      </c>
      <c r="AV3398" s="12" t="s">
        <v>77</v>
      </c>
      <c r="AW3398" s="12" t="s">
        <v>31</v>
      </c>
      <c r="AX3398" s="12" t="s">
        <v>69</v>
      </c>
      <c r="AY3398" s="154" t="s">
        <v>181</v>
      </c>
    </row>
    <row r="3399" spans="2:65" s="13" customFormat="1" ht="11.25" x14ac:dyDescent="0.2">
      <c r="B3399" s="159"/>
      <c r="D3399" s="138" t="s">
        <v>330</v>
      </c>
      <c r="E3399" s="160" t="s">
        <v>19</v>
      </c>
      <c r="F3399" s="161" t="s">
        <v>4680</v>
      </c>
      <c r="H3399" s="162">
        <v>162.88650000000001</v>
      </c>
      <c r="I3399" s="163"/>
      <c r="L3399" s="159"/>
      <c r="M3399" s="164"/>
      <c r="T3399" s="165"/>
      <c r="AT3399" s="160" t="s">
        <v>330</v>
      </c>
      <c r="AU3399" s="160" t="s">
        <v>190</v>
      </c>
      <c r="AV3399" s="13" t="s">
        <v>79</v>
      </c>
      <c r="AW3399" s="13" t="s">
        <v>31</v>
      </c>
      <c r="AX3399" s="13" t="s">
        <v>69</v>
      </c>
      <c r="AY3399" s="160" t="s">
        <v>181</v>
      </c>
    </row>
    <row r="3400" spans="2:65" s="14" customFormat="1" ht="11.25" x14ac:dyDescent="0.2">
      <c r="B3400" s="166"/>
      <c r="D3400" s="138" t="s">
        <v>330</v>
      </c>
      <c r="E3400" s="167" t="s">
        <v>19</v>
      </c>
      <c r="F3400" s="168" t="s">
        <v>333</v>
      </c>
      <c r="H3400" s="169">
        <v>162.88650000000001</v>
      </c>
      <c r="I3400" s="170"/>
      <c r="L3400" s="166"/>
      <c r="M3400" s="171"/>
      <c r="T3400" s="172"/>
      <c r="AT3400" s="167" t="s">
        <v>330</v>
      </c>
      <c r="AU3400" s="167" t="s">
        <v>190</v>
      </c>
      <c r="AV3400" s="14" t="s">
        <v>187</v>
      </c>
      <c r="AW3400" s="14" t="s">
        <v>31</v>
      </c>
      <c r="AX3400" s="14" t="s">
        <v>77</v>
      </c>
      <c r="AY3400" s="167" t="s">
        <v>181</v>
      </c>
    </row>
    <row r="3401" spans="2:65" s="1" customFormat="1" ht="16.5" customHeight="1" x14ac:dyDescent="0.2">
      <c r="B3401" s="32"/>
      <c r="C3401" s="125" t="s">
        <v>3263</v>
      </c>
      <c r="D3401" s="125" t="s">
        <v>182</v>
      </c>
      <c r="E3401" s="126" t="s">
        <v>4480</v>
      </c>
      <c r="F3401" s="127" t="s">
        <v>4481</v>
      </c>
      <c r="G3401" s="128" t="s">
        <v>510</v>
      </c>
      <c r="H3401" s="129">
        <v>488.661</v>
      </c>
      <c r="I3401" s="130"/>
      <c r="J3401" s="131">
        <f>ROUND(I3401*H3401,2)</f>
        <v>0</v>
      </c>
      <c r="K3401" s="127" t="s">
        <v>327</v>
      </c>
      <c r="L3401" s="32"/>
      <c r="M3401" s="132" t="s">
        <v>19</v>
      </c>
      <c r="N3401" s="133" t="s">
        <v>40</v>
      </c>
      <c r="P3401" s="134">
        <f>O3401*H3401</f>
        <v>0</v>
      </c>
      <c r="Q3401" s="134">
        <v>0</v>
      </c>
      <c r="R3401" s="134">
        <f>Q3401*H3401</f>
        <v>0</v>
      </c>
      <c r="S3401" s="134">
        <v>0</v>
      </c>
      <c r="T3401" s="135">
        <f>S3401*H3401</f>
        <v>0</v>
      </c>
      <c r="AR3401" s="136" t="s">
        <v>187</v>
      </c>
      <c r="AT3401" s="136" t="s">
        <v>182</v>
      </c>
      <c r="AU3401" s="136" t="s">
        <v>190</v>
      </c>
      <c r="AY3401" s="17" t="s">
        <v>181</v>
      </c>
      <c r="BE3401" s="137">
        <f>IF(N3401="základní",J3401,0)</f>
        <v>0</v>
      </c>
      <c r="BF3401" s="137">
        <f>IF(N3401="snížená",J3401,0)</f>
        <v>0</v>
      </c>
      <c r="BG3401" s="137">
        <f>IF(N3401="zákl. přenesená",J3401,0)</f>
        <v>0</v>
      </c>
      <c r="BH3401" s="137">
        <f>IF(N3401="sníž. přenesená",J3401,0)</f>
        <v>0</v>
      </c>
      <c r="BI3401" s="137">
        <f>IF(N3401="nulová",J3401,0)</f>
        <v>0</v>
      </c>
      <c r="BJ3401" s="17" t="s">
        <v>77</v>
      </c>
      <c r="BK3401" s="137">
        <f>ROUND(I3401*H3401,2)</f>
        <v>0</v>
      </c>
      <c r="BL3401" s="17" t="s">
        <v>187</v>
      </c>
      <c r="BM3401" s="136" t="s">
        <v>4681</v>
      </c>
    </row>
    <row r="3402" spans="2:65" s="1" customFormat="1" ht="11.25" x14ac:dyDescent="0.2">
      <c r="B3402" s="32"/>
      <c r="D3402" s="151" t="s">
        <v>328</v>
      </c>
      <c r="F3402" s="152" t="s">
        <v>4483</v>
      </c>
      <c r="I3402" s="140"/>
      <c r="L3402" s="32"/>
      <c r="M3402" s="141"/>
      <c r="T3402" s="53"/>
      <c r="AT3402" s="17" t="s">
        <v>328</v>
      </c>
      <c r="AU3402" s="17" t="s">
        <v>190</v>
      </c>
    </row>
    <row r="3403" spans="2:65" s="12" customFormat="1" ht="22.5" x14ac:dyDescent="0.2">
      <c r="B3403" s="153"/>
      <c r="D3403" s="138" t="s">
        <v>330</v>
      </c>
      <c r="E3403" s="154" t="s">
        <v>19</v>
      </c>
      <c r="F3403" s="155" t="s">
        <v>4626</v>
      </c>
      <c r="H3403" s="154" t="s">
        <v>19</v>
      </c>
      <c r="I3403" s="156"/>
      <c r="L3403" s="153"/>
      <c r="M3403" s="157"/>
      <c r="T3403" s="158"/>
      <c r="AT3403" s="154" t="s">
        <v>330</v>
      </c>
      <c r="AU3403" s="154" t="s">
        <v>190</v>
      </c>
      <c r="AV3403" s="12" t="s">
        <v>77</v>
      </c>
      <c r="AW3403" s="12" t="s">
        <v>31</v>
      </c>
      <c r="AX3403" s="12" t="s">
        <v>69</v>
      </c>
      <c r="AY3403" s="154" t="s">
        <v>181</v>
      </c>
    </row>
    <row r="3404" spans="2:65" s="13" customFormat="1" ht="11.25" x14ac:dyDescent="0.2">
      <c r="B3404" s="159"/>
      <c r="D3404" s="138" t="s">
        <v>330</v>
      </c>
      <c r="E3404" s="160" t="s">
        <v>19</v>
      </c>
      <c r="F3404" s="161" t="s">
        <v>4682</v>
      </c>
      <c r="H3404" s="162">
        <v>488.661</v>
      </c>
      <c r="I3404" s="163"/>
      <c r="L3404" s="159"/>
      <c r="M3404" s="164"/>
      <c r="T3404" s="165"/>
      <c r="AT3404" s="160" t="s">
        <v>330</v>
      </c>
      <c r="AU3404" s="160" t="s">
        <v>190</v>
      </c>
      <c r="AV3404" s="13" t="s">
        <v>79</v>
      </c>
      <c r="AW3404" s="13" t="s">
        <v>31</v>
      </c>
      <c r="AX3404" s="13" t="s">
        <v>69</v>
      </c>
      <c r="AY3404" s="160" t="s">
        <v>181</v>
      </c>
    </row>
    <row r="3405" spans="2:65" s="14" customFormat="1" ht="11.25" x14ac:dyDescent="0.2">
      <c r="B3405" s="166"/>
      <c r="D3405" s="138" t="s">
        <v>330</v>
      </c>
      <c r="E3405" s="167" t="s">
        <v>19</v>
      </c>
      <c r="F3405" s="168" t="s">
        <v>333</v>
      </c>
      <c r="H3405" s="169">
        <v>488.661</v>
      </c>
      <c r="I3405" s="170"/>
      <c r="L3405" s="166"/>
      <c r="M3405" s="171"/>
      <c r="T3405" s="172"/>
      <c r="AT3405" s="167" t="s">
        <v>330</v>
      </c>
      <c r="AU3405" s="167" t="s">
        <v>190</v>
      </c>
      <c r="AV3405" s="14" t="s">
        <v>187</v>
      </c>
      <c r="AW3405" s="14" t="s">
        <v>31</v>
      </c>
      <c r="AX3405" s="14" t="s">
        <v>77</v>
      </c>
      <c r="AY3405" s="167" t="s">
        <v>181</v>
      </c>
    </row>
    <row r="3406" spans="2:65" s="1" customFormat="1" ht="16.5" customHeight="1" x14ac:dyDescent="0.2">
      <c r="B3406" s="32"/>
      <c r="C3406" s="125" t="s">
        <v>4683</v>
      </c>
      <c r="D3406" s="125" t="s">
        <v>182</v>
      </c>
      <c r="E3406" s="126" t="s">
        <v>4487</v>
      </c>
      <c r="F3406" s="127" t="s">
        <v>4488</v>
      </c>
      <c r="G3406" s="128" t="s">
        <v>510</v>
      </c>
      <c r="H3406" s="129">
        <v>178.39949999999999</v>
      </c>
      <c r="I3406" s="130"/>
      <c r="J3406" s="131">
        <f>ROUND(I3406*H3406,2)</f>
        <v>0</v>
      </c>
      <c r="K3406" s="127" t="s">
        <v>327</v>
      </c>
      <c r="L3406" s="32"/>
      <c r="M3406" s="132" t="s">
        <v>19</v>
      </c>
      <c r="N3406" s="133" t="s">
        <v>40</v>
      </c>
      <c r="P3406" s="134">
        <f>O3406*H3406</f>
        <v>0</v>
      </c>
      <c r="Q3406" s="134">
        <v>0</v>
      </c>
      <c r="R3406" s="134">
        <f>Q3406*H3406</f>
        <v>0</v>
      </c>
      <c r="S3406" s="134">
        <v>0</v>
      </c>
      <c r="T3406" s="135">
        <f>S3406*H3406</f>
        <v>0</v>
      </c>
      <c r="AR3406" s="136" t="s">
        <v>187</v>
      </c>
      <c r="AT3406" s="136" t="s">
        <v>182</v>
      </c>
      <c r="AU3406" s="136" t="s">
        <v>190</v>
      </c>
      <c r="AY3406" s="17" t="s">
        <v>181</v>
      </c>
      <c r="BE3406" s="137">
        <f>IF(N3406="základní",J3406,0)</f>
        <v>0</v>
      </c>
      <c r="BF3406" s="137">
        <f>IF(N3406="snížená",J3406,0)</f>
        <v>0</v>
      </c>
      <c r="BG3406" s="137">
        <f>IF(N3406="zákl. přenesená",J3406,0)</f>
        <v>0</v>
      </c>
      <c r="BH3406" s="137">
        <f>IF(N3406="sníž. přenesená",J3406,0)</f>
        <v>0</v>
      </c>
      <c r="BI3406" s="137">
        <f>IF(N3406="nulová",J3406,0)</f>
        <v>0</v>
      </c>
      <c r="BJ3406" s="17" t="s">
        <v>77</v>
      </c>
      <c r="BK3406" s="137">
        <f>ROUND(I3406*H3406,2)</f>
        <v>0</v>
      </c>
      <c r="BL3406" s="17" t="s">
        <v>187</v>
      </c>
      <c r="BM3406" s="136" t="s">
        <v>4684</v>
      </c>
    </row>
    <row r="3407" spans="2:65" s="1" customFormat="1" ht="11.25" x14ac:dyDescent="0.2">
      <c r="B3407" s="32"/>
      <c r="D3407" s="151" t="s">
        <v>328</v>
      </c>
      <c r="F3407" s="152" t="s">
        <v>4490</v>
      </c>
      <c r="I3407" s="140"/>
      <c r="L3407" s="32"/>
      <c r="M3407" s="141"/>
      <c r="T3407" s="53"/>
      <c r="AT3407" s="17" t="s">
        <v>328</v>
      </c>
      <c r="AU3407" s="17" t="s">
        <v>190</v>
      </c>
    </row>
    <row r="3408" spans="2:65" s="12" customFormat="1" ht="11.25" x14ac:dyDescent="0.2">
      <c r="B3408" s="153"/>
      <c r="D3408" s="138" t="s">
        <v>330</v>
      </c>
      <c r="E3408" s="154" t="s">
        <v>19</v>
      </c>
      <c r="F3408" s="155" t="s">
        <v>4685</v>
      </c>
      <c r="H3408" s="154" t="s">
        <v>19</v>
      </c>
      <c r="I3408" s="156"/>
      <c r="L3408" s="153"/>
      <c r="M3408" s="157"/>
      <c r="T3408" s="158"/>
      <c r="AT3408" s="154" t="s">
        <v>330</v>
      </c>
      <c r="AU3408" s="154" t="s">
        <v>190</v>
      </c>
      <c r="AV3408" s="12" t="s">
        <v>77</v>
      </c>
      <c r="AW3408" s="12" t="s">
        <v>31</v>
      </c>
      <c r="AX3408" s="12" t="s">
        <v>69</v>
      </c>
      <c r="AY3408" s="154" t="s">
        <v>181</v>
      </c>
    </row>
    <row r="3409" spans="2:65" s="13" customFormat="1" ht="11.25" x14ac:dyDescent="0.2">
      <c r="B3409" s="159"/>
      <c r="D3409" s="138" t="s">
        <v>330</v>
      </c>
      <c r="E3409" s="160" t="s">
        <v>19</v>
      </c>
      <c r="F3409" s="161" t="s">
        <v>4686</v>
      </c>
      <c r="H3409" s="162">
        <v>178.39949999999999</v>
      </c>
      <c r="I3409" s="163"/>
      <c r="L3409" s="159"/>
      <c r="M3409" s="164"/>
      <c r="T3409" s="165"/>
      <c r="AT3409" s="160" t="s">
        <v>330</v>
      </c>
      <c r="AU3409" s="160" t="s">
        <v>190</v>
      </c>
      <c r="AV3409" s="13" t="s">
        <v>79</v>
      </c>
      <c r="AW3409" s="13" t="s">
        <v>31</v>
      </c>
      <c r="AX3409" s="13" t="s">
        <v>69</v>
      </c>
      <c r="AY3409" s="160" t="s">
        <v>181</v>
      </c>
    </row>
    <row r="3410" spans="2:65" s="14" customFormat="1" ht="11.25" x14ac:dyDescent="0.2">
      <c r="B3410" s="166"/>
      <c r="D3410" s="138" t="s">
        <v>330</v>
      </c>
      <c r="E3410" s="167" t="s">
        <v>19</v>
      </c>
      <c r="F3410" s="168" t="s">
        <v>333</v>
      </c>
      <c r="H3410" s="169">
        <v>178.39949999999999</v>
      </c>
      <c r="I3410" s="170"/>
      <c r="L3410" s="166"/>
      <c r="M3410" s="171"/>
      <c r="T3410" s="172"/>
      <c r="AT3410" s="167" t="s">
        <v>330</v>
      </c>
      <c r="AU3410" s="167" t="s">
        <v>190</v>
      </c>
      <c r="AV3410" s="14" t="s">
        <v>187</v>
      </c>
      <c r="AW3410" s="14" t="s">
        <v>31</v>
      </c>
      <c r="AX3410" s="14" t="s">
        <v>77</v>
      </c>
      <c r="AY3410" s="167" t="s">
        <v>181</v>
      </c>
    </row>
    <row r="3411" spans="2:65" s="1" customFormat="1" ht="16.5" customHeight="1" x14ac:dyDescent="0.2">
      <c r="B3411" s="32"/>
      <c r="C3411" s="125" t="s">
        <v>3269</v>
      </c>
      <c r="D3411" s="125" t="s">
        <v>182</v>
      </c>
      <c r="E3411" s="126" t="s">
        <v>4493</v>
      </c>
      <c r="F3411" s="127" t="s">
        <v>4494</v>
      </c>
      <c r="G3411" s="128" t="s">
        <v>510</v>
      </c>
      <c r="H3411" s="129">
        <v>155.13</v>
      </c>
      <c r="I3411" s="130"/>
      <c r="J3411" s="131">
        <f>ROUND(I3411*H3411,2)</f>
        <v>0</v>
      </c>
      <c r="K3411" s="127" t="s">
        <v>327</v>
      </c>
      <c r="L3411" s="32"/>
      <c r="M3411" s="132" t="s">
        <v>19</v>
      </c>
      <c r="N3411" s="133" t="s">
        <v>40</v>
      </c>
      <c r="P3411" s="134">
        <f>O3411*H3411</f>
        <v>0</v>
      </c>
      <c r="Q3411" s="134">
        <v>0</v>
      </c>
      <c r="R3411" s="134">
        <f>Q3411*H3411</f>
        <v>0</v>
      </c>
      <c r="S3411" s="134">
        <v>0</v>
      </c>
      <c r="T3411" s="135">
        <f>S3411*H3411</f>
        <v>0</v>
      </c>
      <c r="AR3411" s="136" t="s">
        <v>187</v>
      </c>
      <c r="AT3411" s="136" t="s">
        <v>182</v>
      </c>
      <c r="AU3411" s="136" t="s">
        <v>190</v>
      </c>
      <c r="AY3411" s="17" t="s">
        <v>181</v>
      </c>
      <c r="BE3411" s="137">
        <f>IF(N3411="základní",J3411,0)</f>
        <v>0</v>
      </c>
      <c r="BF3411" s="137">
        <f>IF(N3411="snížená",J3411,0)</f>
        <v>0</v>
      </c>
      <c r="BG3411" s="137">
        <f>IF(N3411="zákl. přenesená",J3411,0)</f>
        <v>0</v>
      </c>
      <c r="BH3411" s="137">
        <f>IF(N3411="sníž. přenesená",J3411,0)</f>
        <v>0</v>
      </c>
      <c r="BI3411" s="137">
        <f>IF(N3411="nulová",J3411,0)</f>
        <v>0</v>
      </c>
      <c r="BJ3411" s="17" t="s">
        <v>77</v>
      </c>
      <c r="BK3411" s="137">
        <f>ROUND(I3411*H3411,2)</f>
        <v>0</v>
      </c>
      <c r="BL3411" s="17" t="s">
        <v>187</v>
      </c>
      <c r="BM3411" s="136" t="s">
        <v>4687</v>
      </c>
    </row>
    <row r="3412" spans="2:65" s="1" customFormat="1" ht="11.25" x14ac:dyDescent="0.2">
      <c r="B3412" s="32"/>
      <c r="D3412" s="151" t="s">
        <v>328</v>
      </c>
      <c r="F3412" s="152" t="s">
        <v>4496</v>
      </c>
      <c r="I3412" s="140"/>
      <c r="L3412" s="32"/>
      <c r="M3412" s="141"/>
      <c r="T3412" s="53"/>
      <c r="AT3412" s="17" t="s">
        <v>328</v>
      </c>
      <c r="AU3412" s="17" t="s">
        <v>190</v>
      </c>
    </row>
    <row r="3413" spans="2:65" s="12" customFormat="1" ht="11.25" x14ac:dyDescent="0.2">
      <c r="B3413" s="153"/>
      <c r="D3413" s="138" t="s">
        <v>330</v>
      </c>
      <c r="E3413" s="154" t="s">
        <v>19</v>
      </c>
      <c r="F3413" s="155" t="s">
        <v>4688</v>
      </c>
      <c r="H3413" s="154" t="s">
        <v>19</v>
      </c>
      <c r="I3413" s="156"/>
      <c r="L3413" s="153"/>
      <c r="M3413" s="157"/>
      <c r="T3413" s="158"/>
      <c r="AT3413" s="154" t="s">
        <v>330</v>
      </c>
      <c r="AU3413" s="154" t="s">
        <v>190</v>
      </c>
      <c r="AV3413" s="12" t="s">
        <v>77</v>
      </c>
      <c r="AW3413" s="12" t="s">
        <v>31</v>
      </c>
      <c r="AX3413" s="12" t="s">
        <v>69</v>
      </c>
      <c r="AY3413" s="154" t="s">
        <v>181</v>
      </c>
    </row>
    <row r="3414" spans="2:65" s="13" customFormat="1" ht="11.25" x14ac:dyDescent="0.2">
      <c r="B3414" s="159"/>
      <c r="D3414" s="138" t="s">
        <v>330</v>
      </c>
      <c r="E3414" s="160" t="s">
        <v>19</v>
      </c>
      <c r="F3414" s="161" t="s">
        <v>4673</v>
      </c>
      <c r="H3414" s="162">
        <v>155.13</v>
      </c>
      <c r="I3414" s="163"/>
      <c r="L3414" s="159"/>
      <c r="M3414" s="164"/>
      <c r="T3414" s="165"/>
      <c r="AT3414" s="160" t="s">
        <v>330</v>
      </c>
      <c r="AU3414" s="160" t="s">
        <v>190</v>
      </c>
      <c r="AV3414" s="13" t="s">
        <v>79</v>
      </c>
      <c r="AW3414" s="13" t="s">
        <v>31</v>
      </c>
      <c r="AX3414" s="13" t="s">
        <v>69</v>
      </c>
      <c r="AY3414" s="160" t="s">
        <v>181</v>
      </c>
    </row>
    <row r="3415" spans="2:65" s="14" customFormat="1" ht="11.25" x14ac:dyDescent="0.2">
      <c r="B3415" s="166"/>
      <c r="D3415" s="138" t="s">
        <v>330</v>
      </c>
      <c r="E3415" s="167" t="s">
        <v>19</v>
      </c>
      <c r="F3415" s="168" t="s">
        <v>333</v>
      </c>
      <c r="H3415" s="169">
        <v>155.13</v>
      </c>
      <c r="I3415" s="170"/>
      <c r="L3415" s="166"/>
      <c r="M3415" s="171"/>
      <c r="T3415" s="172"/>
      <c r="AT3415" s="167" t="s">
        <v>330</v>
      </c>
      <c r="AU3415" s="167" t="s">
        <v>190</v>
      </c>
      <c r="AV3415" s="14" t="s">
        <v>187</v>
      </c>
      <c r="AW3415" s="14" t="s">
        <v>31</v>
      </c>
      <c r="AX3415" s="14" t="s">
        <v>77</v>
      </c>
      <c r="AY3415" s="167" t="s">
        <v>181</v>
      </c>
    </row>
    <row r="3416" spans="2:65" s="1" customFormat="1" ht="16.5" customHeight="1" x14ac:dyDescent="0.2">
      <c r="B3416" s="32"/>
      <c r="C3416" s="176" t="s">
        <v>4689</v>
      </c>
      <c r="D3416" s="176" t="s">
        <v>1794</v>
      </c>
      <c r="E3416" s="177" t="s">
        <v>4524</v>
      </c>
      <c r="F3416" s="178" t="s">
        <v>4525</v>
      </c>
      <c r="G3416" s="179" t="s">
        <v>510</v>
      </c>
      <c r="H3416" s="180">
        <v>170.643</v>
      </c>
      <c r="I3416" s="181"/>
      <c r="J3416" s="182">
        <f>ROUND(I3416*H3416,2)</f>
        <v>0</v>
      </c>
      <c r="K3416" s="178" t="s">
        <v>327</v>
      </c>
      <c r="L3416" s="183"/>
      <c r="M3416" s="184" t="s">
        <v>19</v>
      </c>
      <c r="N3416" s="185" t="s">
        <v>40</v>
      </c>
      <c r="P3416" s="134">
        <f>O3416*H3416</f>
        <v>0</v>
      </c>
      <c r="Q3416" s="134">
        <v>0</v>
      </c>
      <c r="R3416" s="134">
        <f>Q3416*H3416</f>
        <v>0</v>
      </c>
      <c r="S3416" s="134">
        <v>0</v>
      </c>
      <c r="T3416" s="135">
        <f>S3416*H3416</f>
        <v>0</v>
      </c>
      <c r="AR3416" s="136" t="s">
        <v>196</v>
      </c>
      <c r="AT3416" s="136" t="s">
        <v>1794</v>
      </c>
      <c r="AU3416" s="136" t="s">
        <v>190</v>
      </c>
      <c r="AY3416" s="17" t="s">
        <v>181</v>
      </c>
      <c r="BE3416" s="137">
        <f>IF(N3416="základní",J3416,0)</f>
        <v>0</v>
      </c>
      <c r="BF3416" s="137">
        <f>IF(N3416="snížená",J3416,0)</f>
        <v>0</v>
      </c>
      <c r="BG3416" s="137">
        <f>IF(N3416="zákl. přenesená",J3416,0)</f>
        <v>0</v>
      </c>
      <c r="BH3416" s="137">
        <f>IF(N3416="sníž. přenesená",J3416,0)</f>
        <v>0</v>
      </c>
      <c r="BI3416" s="137">
        <f>IF(N3416="nulová",J3416,0)</f>
        <v>0</v>
      </c>
      <c r="BJ3416" s="17" t="s">
        <v>77</v>
      </c>
      <c r="BK3416" s="137">
        <f>ROUND(I3416*H3416,2)</f>
        <v>0</v>
      </c>
      <c r="BL3416" s="17" t="s">
        <v>187</v>
      </c>
      <c r="BM3416" s="136" t="s">
        <v>4690</v>
      </c>
    </row>
    <row r="3417" spans="2:65" s="12" customFormat="1" ht="11.25" x14ac:dyDescent="0.2">
      <c r="B3417" s="153"/>
      <c r="D3417" s="138" t="s">
        <v>330</v>
      </c>
      <c r="E3417" s="154" t="s">
        <v>19</v>
      </c>
      <c r="F3417" s="155" t="s">
        <v>4527</v>
      </c>
      <c r="H3417" s="154" t="s">
        <v>19</v>
      </c>
      <c r="I3417" s="156"/>
      <c r="L3417" s="153"/>
      <c r="M3417" s="157"/>
      <c r="T3417" s="158"/>
      <c r="AT3417" s="154" t="s">
        <v>330</v>
      </c>
      <c r="AU3417" s="154" t="s">
        <v>190</v>
      </c>
      <c r="AV3417" s="12" t="s">
        <v>77</v>
      </c>
      <c r="AW3417" s="12" t="s">
        <v>31</v>
      </c>
      <c r="AX3417" s="12" t="s">
        <v>69</v>
      </c>
      <c r="AY3417" s="154" t="s">
        <v>181</v>
      </c>
    </row>
    <row r="3418" spans="2:65" s="13" customFormat="1" ht="11.25" x14ac:dyDescent="0.2">
      <c r="B3418" s="159"/>
      <c r="D3418" s="138" t="s">
        <v>330</v>
      </c>
      <c r="E3418" s="160" t="s">
        <v>19</v>
      </c>
      <c r="F3418" s="161" t="s">
        <v>4676</v>
      </c>
      <c r="H3418" s="162">
        <v>170.643</v>
      </c>
      <c r="I3418" s="163"/>
      <c r="L3418" s="159"/>
      <c r="M3418" s="164"/>
      <c r="T3418" s="165"/>
      <c r="AT3418" s="160" t="s">
        <v>330</v>
      </c>
      <c r="AU3418" s="160" t="s">
        <v>190</v>
      </c>
      <c r="AV3418" s="13" t="s">
        <v>79</v>
      </c>
      <c r="AW3418" s="13" t="s">
        <v>31</v>
      </c>
      <c r="AX3418" s="13" t="s">
        <v>69</v>
      </c>
      <c r="AY3418" s="160" t="s">
        <v>181</v>
      </c>
    </row>
    <row r="3419" spans="2:65" s="14" customFormat="1" ht="11.25" x14ac:dyDescent="0.2">
      <c r="B3419" s="166"/>
      <c r="D3419" s="138" t="s">
        <v>330</v>
      </c>
      <c r="E3419" s="167" t="s">
        <v>19</v>
      </c>
      <c r="F3419" s="168" t="s">
        <v>333</v>
      </c>
      <c r="H3419" s="169">
        <v>170.643</v>
      </c>
      <c r="I3419" s="170"/>
      <c r="L3419" s="166"/>
      <c r="M3419" s="171"/>
      <c r="T3419" s="172"/>
      <c r="AT3419" s="167" t="s">
        <v>330</v>
      </c>
      <c r="AU3419" s="167" t="s">
        <v>190</v>
      </c>
      <c r="AV3419" s="14" t="s">
        <v>187</v>
      </c>
      <c r="AW3419" s="14" t="s">
        <v>31</v>
      </c>
      <c r="AX3419" s="14" t="s">
        <v>77</v>
      </c>
      <c r="AY3419" s="167" t="s">
        <v>181</v>
      </c>
    </row>
    <row r="3420" spans="2:65" s="10" customFormat="1" ht="20.85" customHeight="1" x14ac:dyDescent="0.2">
      <c r="B3420" s="115"/>
      <c r="D3420" s="116" t="s">
        <v>68</v>
      </c>
      <c r="E3420" s="149" t="s">
        <v>4691</v>
      </c>
      <c r="F3420" s="149" t="s">
        <v>4692</v>
      </c>
      <c r="I3420" s="118"/>
      <c r="J3420" s="150">
        <f>BK3420</f>
        <v>0</v>
      </c>
      <c r="L3420" s="115"/>
      <c r="M3420" s="120"/>
      <c r="P3420" s="121">
        <f>SUM(P3421:P3460)</f>
        <v>0</v>
      </c>
      <c r="R3420" s="121">
        <f>SUM(R3421:R3460)</f>
        <v>0</v>
      </c>
      <c r="T3420" s="122">
        <f>SUM(T3421:T3460)</f>
        <v>0</v>
      </c>
      <c r="AR3420" s="116" t="s">
        <v>77</v>
      </c>
      <c r="AT3420" s="123" t="s">
        <v>68</v>
      </c>
      <c r="AU3420" s="123" t="s">
        <v>79</v>
      </c>
      <c r="AY3420" s="116" t="s">
        <v>181</v>
      </c>
      <c r="BK3420" s="124">
        <f>SUM(BK3421:BK3460)</f>
        <v>0</v>
      </c>
    </row>
    <row r="3421" spans="2:65" s="1" customFormat="1" ht="16.5" customHeight="1" x14ac:dyDescent="0.2">
      <c r="B3421" s="32"/>
      <c r="C3421" s="125" t="s">
        <v>3274</v>
      </c>
      <c r="D3421" s="125" t="s">
        <v>182</v>
      </c>
      <c r="E3421" s="126" t="s">
        <v>4693</v>
      </c>
      <c r="F3421" s="127" t="s">
        <v>4694</v>
      </c>
      <c r="G3421" s="128" t="s">
        <v>510</v>
      </c>
      <c r="H3421" s="129">
        <v>179.19</v>
      </c>
      <c r="I3421" s="130"/>
      <c r="J3421" s="131">
        <f>ROUND(I3421*H3421,2)</f>
        <v>0</v>
      </c>
      <c r="K3421" s="127" t="s">
        <v>186</v>
      </c>
      <c r="L3421" s="32"/>
      <c r="M3421" s="132" t="s">
        <v>19</v>
      </c>
      <c r="N3421" s="133" t="s">
        <v>40</v>
      </c>
      <c r="P3421" s="134">
        <f>O3421*H3421</f>
        <v>0</v>
      </c>
      <c r="Q3421" s="134">
        <v>0</v>
      </c>
      <c r="R3421" s="134">
        <f>Q3421*H3421</f>
        <v>0</v>
      </c>
      <c r="S3421" s="134">
        <v>0</v>
      </c>
      <c r="T3421" s="135">
        <f>S3421*H3421</f>
        <v>0</v>
      </c>
      <c r="AR3421" s="136" t="s">
        <v>187</v>
      </c>
      <c r="AT3421" s="136" t="s">
        <v>182</v>
      </c>
      <c r="AU3421" s="136" t="s">
        <v>190</v>
      </c>
      <c r="AY3421" s="17" t="s">
        <v>181</v>
      </c>
      <c r="BE3421" s="137">
        <f>IF(N3421="základní",J3421,0)</f>
        <v>0</v>
      </c>
      <c r="BF3421" s="137">
        <f>IF(N3421="snížená",J3421,0)</f>
        <v>0</v>
      </c>
      <c r="BG3421" s="137">
        <f>IF(N3421="zákl. přenesená",J3421,0)</f>
        <v>0</v>
      </c>
      <c r="BH3421" s="137">
        <f>IF(N3421="sníž. přenesená",J3421,0)</f>
        <v>0</v>
      </c>
      <c r="BI3421" s="137">
        <f>IF(N3421="nulová",J3421,0)</f>
        <v>0</v>
      </c>
      <c r="BJ3421" s="17" t="s">
        <v>77</v>
      </c>
      <c r="BK3421" s="137">
        <f>ROUND(I3421*H3421,2)</f>
        <v>0</v>
      </c>
      <c r="BL3421" s="17" t="s">
        <v>187</v>
      </c>
      <c r="BM3421" s="136" t="s">
        <v>4695</v>
      </c>
    </row>
    <row r="3422" spans="2:65" s="1" customFormat="1" ht="29.25" x14ac:dyDescent="0.2">
      <c r="B3422" s="32"/>
      <c r="D3422" s="138" t="s">
        <v>214</v>
      </c>
      <c r="F3422" s="139" t="s">
        <v>4696</v>
      </c>
      <c r="I3422" s="140"/>
      <c r="L3422" s="32"/>
      <c r="M3422" s="141"/>
      <c r="T3422" s="53"/>
      <c r="AT3422" s="17" t="s">
        <v>214</v>
      </c>
      <c r="AU3422" s="17" t="s">
        <v>190</v>
      </c>
    </row>
    <row r="3423" spans="2:65" s="12" customFormat="1" ht="11.25" x14ac:dyDescent="0.2">
      <c r="B3423" s="153"/>
      <c r="D3423" s="138" t="s">
        <v>330</v>
      </c>
      <c r="E3423" s="154" t="s">
        <v>19</v>
      </c>
      <c r="F3423" s="155" t="s">
        <v>4697</v>
      </c>
      <c r="H3423" s="154" t="s">
        <v>19</v>
      </c>
      <c r="I3423" s="156"/>
      <c r="L3423" s="153"/>
      <c r="M3423" s="157"/>
      <c r="T3423" s="158"/>
      <c r="AT3423" s="154" t="s">
        <v>330</v>
      </c>
      <c r="AU3423" s="154" t="s">
        <v>190</v>
      </c>
      <c r="AV3423" s="12" t="s">
        <v>77</v>
      </c>
      <c r="AW3423" s="12" t="s">
        <v>31</v>
      </c>
      <c r="AX3423" s="12" t="s">
        <v>69</v>
      </c>
      <c r="AY3423" s="154" t="s">
        <v>181</v>
      </c>
    </row>
    <row r="3424" spans="2:65" s="13" customFormat="1" ht="22.5" x14ac:dyDescent="0.2">
      <c r="B3424" s="159"/>
      <c r="D3424" s="138" t="s">
        <v>330</v>
      </c>
      <c r="E3424" s="160" t="s">
        <v>19</v>
      </c>
      <c r="F3424" s="161" t="s">
        <v>4698</v>
      </c>
      <c r="H3424" s="162">
        <v>156.58000000000001</v>
      </c>
      <c r="I3424" s="163"/>
      <c r="L3424" s="159"/>
      <c r="M3424" s="164"/>
      <c r="T3424" s="165"/>
      <c r="AT3424" s="160" t="s">
        <v>330</v>
      </c>
      <c r="AU3424" s="160" t="s">
        <v>190</v>
      </c>
      <c r="AV3424" s="13" t="s">
        <v>79</v>
      </c>
      <c r="AW3424" s="13" t="s">
        <v>31</v>
      </c>
      <c r="AX3424" s="13" t="s">
        <v>69</v>
      </c>
      <c r="AY3424" s="160" t="s">
        <v>181</v>
      </c>
    </row>
    <row r="3425" spans="2:65" s="13" customFormat="1" ht="11.25" x14ac:dyDescent="0.2">
      <c r="B3425" s="159"/>
      <c r="D3425" s="138" t="s">
        <v>330</v>
      </c>
      <c r="E3425" s="160" t="s">
        <v>19</v>
      </c>
      <c r="F3425" s="161" t="s">
        <v>4699</v>
      </c>
      <c r="H3425" s="162">
        <v>22.61</v>
      </c>
      <c r="I3425" s="163"/>
      <c r="L3425" s="159"/>
      <c r="M3425" s="164"/>
      <c r="T3425" s="165"/>
      <c r="AT3425" s="160" t="s">
        <v>330</v>
      </c>
      <c r="AU3425" s="160" t="s">
        <v>190</v>
      </c>
      <c r="AV3425" s="13" t="s">
        <v>79</v>
      </c>
      <c r="AW3425" s="13" t="s">
        <v>31</v>
      </c>
      <c r="AX3425" s="13" t="s">
        <v>69</v>
      </c>
      <c r="AY3425" s="160" t="s">
        <v>181</v>
      </c>
    </row>
    <row r="3426" spans="2:65" s="14" customFormat="1" ht="11.25" x14ac:dyDescent="0.2">
      <c r="B3426" s="166"/>
      <c r="D3426" s="138" t="s">
        <v>330</v>
      </c>
      <c r="E3426" s="167" t="s">
        <v>19</v>
      </c>
      <c r="F3426" s="168" t="s">
        <v>333</v>
      </c>
      <c r="H3426" s="169">
        <v>179.19</v>
      </c>
      <c r="I3426" s="170"/>
      <c r="L3426" s="166"/>
      <c r="M3426" s="171"/>
      <c r="T3426" s="172"/>
      <c r="AT3426" s="167" t="s">
        <v>330</v>
      </c>
      <c r="AU3426" s="167" t="s">
        <v>190</v>
      </c>
      <c r="AV3426" s="14" t="s">
        <v>187</v>
      </c>
      <c r="AW3426" s="14" t="s">
        <v>31</v>
      </c>
      <c r="AX3426" s="14" t="s">
        <v>77</v>
      </c>
      <c r="AY3426" s="167" t="s">
        <v>181</v>
      </c>
    </row>
    <row r="3427" spans="2:65" s="1" customFormat="1" ht="16.5" customHeight="1" x14ac:dyDescent="0.2">
      <c r="B3427" s="32"/>
      <c r="C3427" s="176" t="s">
        <v>4700</v>
      </c>
      <c r="D3427" s="176" t="s">
        <v>1794</v>
      </c>
      <c r="E3427" s="177" t="s">
        <v>4701</v>
      </c>
      <c r="F3427" s="178" t="s">
        <v>4702</v>
      </c>
      <c r="G3427" s="179" t="s">
        <v>510</v>
      </c>
      <c r="H3427" s="180">
        <v>197.10900000000001</v>
      </c>
      <c r="I3427" s="181"/>
      <c r="J3427" s="182">
        <f>ROUND(I3427*H3427,2)</f>
        <v>0</v>
      </c>
      <c r="K3427" s="178" t="s">
        <v>186</v>
      </c>
      <c r="L3427" s="183"/>
      <c r="M3427" s="184" t="s">
        <v>19</v>
      </c>
      <c r="N3427" s="185" t="s">
        <v>40</v>
      </c>
      <c r="P3427" s="134">
        <f>O3427*H3427</f>
        <v>0</v>
      </c>
      <c r="Q3427" s="134">
        <v>0</v>
      </c>
      <c r="R3427" s="134">
        <f>Q3427*H3427</f>
        <v>0</v>
      </c>
      <c r="S3427" s="134">
        <v>0</v>
      </c>
      <c r="T3427" s="135">
        <f>S3427*H3427</f>
        <v>0</v>
      </c>
      <c r="AR3427" s="136" t="s">
        <v>196</v>
      </c>
      <c r="AT3427" s="136" t="s">
        <v>1794</v>
      </c>
      <c r="AU3427" s="136" t="s">
        <v>190</v>
      </c>
      <c r="AY3427" s="17" t="s">
        <v>181</v>
      </c>
      <c r="BE3427" s="137">
        <f>IF(N3427="základní",J3427,0)</f>
        <v>0</v>
      </c>
      <c r="BF3427" s="137">
        <f>IF(N3427="snížená",J3427,0)</f>
        <v>0</v>
      </c>
      <c r="BG3427" s="137">
        <f>IF(N3427="zákl. přenesená",J3427,0)</f>
        <v>0</v>
      </c>
      <c r="BH3427" s="137">
        <f>IF(N3427="sníž. přenesená",J3427,0)</f>
        <v>0</v>
      </c>
      <c r="BI3427" s="137">
        <f>IF(N3427="nulová",J3427,0)</f>
        <v>0</v>
      </c>
      <c r="BJ3427" s="17" t="s">
        <v>77</v>
      </c>
      <c r="BK3427" s="137">
        <f>ROUND(I3427*H3427,2)</f>
        <v>0</v>
      </c>
      <c r="BL3427" s="17" t="s">
        <v>187</v>
      </c>
      <c r="BM3427" s="136" t="s">
        <v>4703</v>
      </c>
    </row>
    <row r="3428" spans="2:65" s="12" customFormat="1" ht="11.25" x14ac:dyDescent="0.2">
      <c r="B3428" s="153"/>
      <c r="D3428" s="138" t="s">
        <v>330</v>
      </c>
      <c r="E3428" s="154" t="s">
        <v>19</v>
      </c>
      <c r="F3428" s="155" t="s">
        <v>4704</v>
      </c>
      <c r="H3428" s="154" t="s">
        <v>19</v>
      </c>
      <c r="I3428" s="156"/>
      <c r="L3428" s="153"/>
      <c r="M3428" s="157"/>
      <c r="T3428" s="158"/>
      <c r="AT3428" s="154" t="s">
        <v>330</v>
      </c>
      <c r="AU3428" s="154" t="s">
        <v>190</v>
      </c>
      <c r="AV3428" s="12" t="s">
        <v>77</v>
      </c>
      <c r="AW3428" s="12" t="s">
        <v>31</v>
      </c>
      <c r="AX3428" s="12" t="s">
        <v>69</v>
      </c>
      <c r="AY3428" s="154" t="s">
        <v>181</v>
      </c>
    </row>
    <row r="3429" spans="2:65" s="13" customFormat="1" ht="22.5" x14ac:dyDescent="0.2">
      <c r="B3429" s="159"/>
      <c r="D3429" s="138" t="s">
        <v>330</v>
      </c>
      <c r="E3429" s="160" t="s">
        <v>19</v>
      </c>
      <c r="F3429" s="161" t="s">
        <v>4705</v>
      </c>
      <c r="H3429" s="162">
        <v>172.238</v>
      </c>
      <c r="I3429" s="163"/>
      <c r="L3429" s="159"/>
      <c r="M3429" s="164"/>
      <c r="T3429" s="165"/>
      <c r="AT3429" s="160" t="s">
        <v>330</v>
      </c>
      <c r="AU3429" s="160" t="s">
        <v>190</v>
      </c>
      <c r="AV3429" s="13" t="s">
        <v>79</v>
      </c>
      <c r="AW3429" s="13" t="s">
        <v>31</v>
      </c>
      <c r="AX3429" s="13" t="s">
        <v>69</v>
      </c>
      <c r="AY3429" s="160" t="s">
        <v>181</v>
      </c>
    </row>
    <row r="3430" spans="2:65" s="13" customFormat="1" ht="11.25" x14ac:dyDescent="0.2">
      <c r="B3430" s="159"/>
      <c r="D3430" s="138" t="s">
        <v>330</v>
      </c>
      <c r="E3430" s="160" t="s">
        <v>19</v>
      </c>
      <c r="F3430" s="161" t="s">
        <v>4706</v>
      </c>
      <c r="H3430" s="162">
        <v>24.870999999999999</v>
      </c>
      <c r="I3430" s="163"/>
      <c r="L3430" s="159"/>
      <c r="M3430" s="164"/>
      <c r="T3430" s="165"/>
      <c r="AT3430" s="160" t="s">
        <v>330</v>
      </c>
      <c r="AU3430" s="160" t="s">
        <v>190</v>
      </c>
      <c r="AV3430" s="13" t="s">
        <v>79</v>
      </c>
      <c r="AW3430" s="13" t="s">
        <v>31</v>
      </c>
      <c r="AX3430" s="13" t="s">
        <v>69</v>
      </c>
      <c r="AY3430" s="160" t="s">
        <v>181</v>
      </c>
    </row>
    <row r="3431" spans="2:65" s="14" customFormat="1" ht="11.25" x14ac:dyDescent="0.2">
      <c r="B3431" s="166"/>
      <c r="D3431" s="138" t="s">
        <v>330</v>
      </c>
      <c r="E3431" s="167" t="s">
        <v>19</v>
      </c>
      <c r="F3431" s="168" t="s">
        <v>333</v>
      </c>
      <c r="H3431" s="169">
        <v>197.10900000000001</v>
      </c>
      <c r="I3431" s="170"/>
      <c r="L3431" s="166"/>
      <c r="M3431" s="171"/>
      <c r="T3431" s="172"/>
      <c r="AT3431" s="167" t="s">
        <v>330</v>
      </c>
      <c r="AU3431" s="167" t="s">
        <v>190</v>
      </c>
      <c r="AV3431" s="14" t="s">
        <v>187</v>
      </c>
      <c r="AW3431" s="14" t="s">
        <v>31</v>
      </c>
      <c r="AX3431" s="14" t="s">
        <v>77</v>
      </c>
      <c r="AY3431" s="167" t="s">
        <v>181</v>
      </c>
    </row>
    <row r="3432" spans="2:65" s="1" customFormat="1" ht="16.5" customHeight="1" x14ac:dyDescent="0.2">
      <c r="B3432" s="32"/>
      <c r="C3432" s="125" t="s">
        <v>3286</v>
      </c>
      <c r="D3432" s="125" t="s">
        <v>182</v>
      </c>
      <c r="E3432" s="126" t="s">
        <v>4474</v>
      </c>
      <c r="F3432" s="127" t="s">
        <v>4475</v>
      </c>
      <c r="G3432" s="128" t="s">
        <v>510</v>
      </c>
      <c r="H3432" s="129">
        <v>188.14949999999999</v>
      </c>
      <c r="I3432" s="130"/>
      <c r="J3432" s="131">
        <f>ROUND(I3432*H3432,2)</f>
        <v>0</v>
      </c>
      <c r="K3432" s="127" t="s">
        <v>327</v>
      </c>
      <c r="L3432" s="32"/>
      <c r="M3432" s="132" t="s">
        <v>19</v>
      </c>
      <c r="N3432" s="133" t="s">
        <v>40</v>
      </c>
      <c r="P3432" s="134">
        <f>O3432*H3432</f>
        <v>0</v>
      </c>
      <c r="Q3432" s="134">
        <v>0</v>
      </c>
      <c r="R3432" s="134">
        <f>Q3432*H3432</f>
        <v>0</v>
      </c>
      <c r="S3432" s="134">
        <v>0</v>
      </c>
      <c r="T3432" s="135">
        <f>S3432*H3432</f>
        <v>0</v>
      </c>
      <c r="AR3432" s="136" t="s">
        <v>187</v>
      </c>
      <c r="AT3432" s="136" t="s">
        <v>182</v>
      </c>
      <c r="AU3432" s="136" t="s">
        <v>190</v>
      </c>
      <c r="AY3432" s="17" t="s">
        <v>181</v>
      </c>
      <c r="BE3432" s="137">
        <f>IF(N3432="základní",J3432,0)</f>
        <v>0</v>
      </c>
      <c r="BF3432" s="137">
        <f>IF(N3432="snížená",J3432,0)</f>
        <v>0</v>
      </c>
      <c r="BG3432" s="137">
        <f>IF(N3432="zákl. přenesená",J3432,0)</f>
        <v>0</v>
      </c>
      <c r="BH3432" s="137">
        <f>IF(N3432="sníž. přenesená",J3432,0)</f>
        <v>0</v>
      </c>
      <c r="BI3432" s="137">
        <f>IF(N3432="nulová",J3432,0)</f>
        <v>0</v>
      </c>
      <c r="BJ3432" s="17" t="s">
        <v>77</v>
      </c>
      <c r="BK3432" s="137">
        <f>ROUND(I3432*H3432,2)</f>
        <v>0</v>
      </c>
      <c r="BL3432" s="17" t="s">
        <v>187</v>
      </c>
      <c r="BM3432" s="136" t="s">
        <v>4707</v>
      </c>
    </row>
    <row r="3433" spans="2:65" s="1" customFormat="1" ht="11.25" x14ac:dyDescent="0.2">
      <c r="B3433" s="32"/>
      <c r="D3433" s="151" t="s">
        <v>328</v>
      </c>
      <c r="F3433" s="152" t="s">
        <v>4477</v>
      </c>
      <c r="I3433" s="140"/>
      <c r="L3433" s="32"/>
      <c r="M3433" s="141"/>
      <c r="T3433" s="53"/>
      <c r="AT3433" s="17" t="s">
        <v>328</v>
      </c>
      <c r="AU3433" s="17" t="s">
        <v>190</v>
      </c>
    </row>
    <row r="3434" spans="2:65" s="12" customFormat="1" ht="11.25" x14ac:dyDescent="0.2">
      <c r="B3434" s="153"/>
      <c r="D3434" s="138" t="s">
        <v>330</v>
      </c>
      <c r="E3434" s="154" t="s">
        <v>19</v>
      </c>
      <c r="F3434" s="155" t="s">
        <v>4708</v>
      </c>
      <c r="H3434" s="154" t="s">
        <v>19</v>
      </c>
      <c r="I3434" s="156"/>
      <c r="L3434" s="153"/>
      <c r="M3434" s="157"/>
      <c r="T3434" s="158"/>
      <c r="AT3434" s="154" t="s">
        <v>330</v>
      </c>
      <c r="AU3434" s="154" t="s">
        <v>190</v>
      </c>
      <c r="AV3434" s="12" t="s">
        <v>77</v>
      </c>
      <c r="AW3434" s="12" t="s">
        <v>31</v>
      </c>
      <c r="AX3434" s="12" t="s">
        <v>69</v>
      </c>
      <c r="AY3434" s="154" t="s">
        <v>181</v>
      </c>
    </row>
    <row r="3435" spans="2:65" s="13" customFormat="1" ht="22.5" x14ac:dyDescent="0.2">
      <c r="B3435" s="159"/>
      <c r="D3435" s="138" t="s">
        <v>330</v>
      </c>
      <c r="E3435" s="160" t="s">
        <v>19</v>
      </c>
      <c r="F3435" s="161" t="s">
        <v>4709</v>
      </c>
      <c r="H3435" s="162">
        <v>164.40899999999999</v>
      </c>
      <c r="I3435" s="163"/>
      <c r="L3435" s="159"/>
      <c r="M3435" s="164"/>
      <c r="T3435" s="165"/>
      <c r="AT3435" s="160" t="s">
        <v>330</v>
      </c>
      <c r="AU3435" s="160" t="s">
        <v>190</v>
      </c>
      <c r="AV3435" s="13" t="s">
        <v>79</v>
      </c>
      <c r="AW3435" s="13" t="s">
        <v>31</v>
      </c>
      <c r="AX3435" s="13" t="s">
        <v>69</v>
      </c>
      <c r="AY3435" s="160" t="s">
        <v>181</v>
      </c>
    </row>
    <row r="3436" spans="2:65" s="13" customFormat="1" ht="11.25" x14ac:dyDescent="0.2">
      <c r="B3436" s="159"/>
      <c r="D3436" s="138" t="s">
        <v>330</v>
      </c>
      <c r="E3436" s="160" t="s">
        <v>19</v>
      </c>
      <c r="F3436" s="161" t="s">
        <v>4710</v>
      </c>
      <c r="H3436" s="162">
        <v>23.740500000000001</v>
      </c>
      <c r="I3436" s="163"/>
      <c r="L3436" s="159"/>
      <c r="M3436" s="164"/>
      <c r="T3436" s="165"/>
      <c r="AT3436" s="160" t="s">
        <v>330</v>
      </c>
      <c r="AU3436" s="160" t="s">
        <v>190</v>
      </c>
      <c r="AV3436" s="13" t="s">
        <v>79</v>
      </c>
      <c r="AW3436" s="13" t="s">
        <v>31</v>
      </c>
      <c r="AX3436" s="13" t="s">
        <v>69</v>
      </c>
      <c r="AY3436" s="160" t="s">
        <v>181</v>
      </c>
    </row>
    <row r="3437" spans="2:65" s="14" customFormat="1" ht="11.25" x14ac:dyDescent="0.2">
      <c r="B3437" s="166"/>
      <c r="D3437" s="138" t="s">
        <v>330</v>
      </c>
      <c r="E3437" s="167" t="s">
        <v>19</v>
      </c>
      <c r="F3437" s="168" t="s">
        <v>333</v>
      </c>
      <c r="H3437" s="169">
        <v>188.14949999999999</v>
      </c>
      <c r="I3437" s="170"/>
      <c r="L3437" s="166"/>
      <c r="M3437" s="171"/>
      <c r="T3437" s="172"/>
      <c r="AT3437" s="167" t="s">
        <v>330</v>
      </c>
      <c r="AU3437" s="167" t="s">
        <v>190</v>
      </c>
      <c r="AV3437" s="14" t="s">
        <v>187</v>
      </c>
      <c r="AW3437" s="14" t="s">
        <v>31</v>
      </c>
      <c r="AX3437" s="14" t="s">
        <v>77</v>
      </c>
      <c r="AY3437" s="167" t="s">
        <v>181</v>
      </c>
    </row>
    <row r="3438" spans="2:65" s="1" customFormat="1" ht="16.5" customHeight="1" x14ac:dyDescent="0.2">
      <c r="B3438" s="32"/>
      <c r="C3438" s="125" t="s">
        <v>4711</v>
      </c>
      <c r="D3438" s="125" t="s">
        <v>182</v>
      </c>
      <c r="E3438" s="126" t="s">
        <v>4480</v>
      </c>
      <c r="F3438" s="127" t="s">
        <v>4481</v>
      </c>
      <c r="G3438" s="128" t="s">
        <v>510</v>
      </c>
      <c r="H3438" s="129">
        <v>564.45000000000005</v>
      </c>
      <c r="I3438" s="130"/>
      <c r="J3438" s="131">
        <f>ROUND(I3438*H3438,2)</f>
        <v>0</v>
      </c>
      <c r="K3438" s="127" t="s">
        <v>327</v>
      </c>
      <c r="L3438" s="32"/>
      <c r="M3438" s="132" t="s">
        <v>19</v>
      </c>
      <c r="N3438" s="133" t="s">
        <v>40</v>
      </c>
      <c r="P3438" s="134">
        <f>O3438*H3438</f>
        <v>0</v>
      </c>
      <c r="Q3438" s="134">
        <v>0</v>
      </c>
      <c r="R3438" s="134">
        <f>Q3438*H3438</f>
        <v>0</v>
      </c>
      <c r="S3438" s="134">
        <v>0</v>
      </c>
      <c r="T3438" s="135">
        <f>S3438*H3438</f>
        <v>0</v>
      </c>
      <c r="AR3438" s="136" t="s">
        <v>187</v>
      </c>
      <c r="AT3438" s="136" t="s">
        <v>182</v>
      </c>
      <c r="AU3438" s="136" t="s">
        <v>190</v>
      </c>
      <c r="AY3438" s="17" t="s">
        <v>181</v>
      </c>
      <c r="BE3438" s="137">
        <f>IF(N3438="základní",J3438,0)</f>
        <v>0</v>
      </c>
      <c r="BF3438" s="137">
        <f>IF(N3438="snížená",J3438,0)</f>
        <v>0</v>
      </c>
      <c r="BG3438" s="137">
        <f>IF(N3438="zákl. přenesená",J3438,0)</f>
        <v>0</v>
      </c>
      <c r="BH3438" s="137">
        <f>IF(N3438="sníž. přenesená",J3438,0)</f>
        <v>0</v>
      </c>
      <c r="BI3438" s="137">
        <f>IF(N3438="nulová",J3438,0)</f>
        <v>0</v>
      </c>
      <c r="BJ3438" s="17" t="s">
        <v>77</v>
      </c>
      <c r="BK3438" s="137">
        <f>ROUND(I3438*H3438,2)</f>
        <v>0</v>
      </c>
      <c r="BL3438" s="17" t="s">
        <v>187</v>
      </c>
      <c r="BM3438" s="136" t="s">
        <v>4712</v>
      </c>
    </row>
    <row r="3439" spans="2:65" s="1" customFormat="1" ht="11.25" x14ac:dyDescent="0.2">
      <c r="B3439" s="32"/>
      <c r="D3439" s="151" t="s">
        <v>328</v>
      </c>
      <c r="F3439" s="152" t="s">
        <v>4483</v>
      </c>
      <c r="I3439" s="140"/>
      <c r="L3439" s="32"/>
      <c r="M3439" s="141"/>
      <c r="T3439" s="53"/>
      <c r="AT3439" s="17" t="s">
        <v>328</v>
      </c>
      <c r="AU3439" s="17" t="s">
        <v>190</v>
      </c>
    </row>
    <row r="3440" spans="2:65" s="12" customFormat="1" ht="22.5" x14ac:dyDescent="0.2">
      <c r="B3440" s="153"/>
      <c r="D3440" s="138" t="s">
        <v>330</v>
      </c>
      <c r="E3440" s="154" t="s">
        <v>19</v>
      </c>
      <c r="F3440" s="155" t="s">
        <v>4626</v>
      </c>
      <c r="H3440" s="154" t="s">
        <v>19</v>
      </c>
      <c r="I3440" s="156"/>
      <c r="L3440" s="153"/>
      <c r="M3440" s="157"/>
      <c r="T3440" s="158"/>
      <c r="AT3440" s="154" t="s">
        <v>330</v>
      </c>
      <c r="AU3440" s="154" t="s">
        <v>190</v>
      </c>
      <c r="AV3440" s="12" t="s">
        <v>77</v>
      </c>
      <c r="AW3440" s="12" t="s">
        <v>31</v>
      </c>
      <c r="AX3440" s="12" t="s">
        <v>69</v>
      </c>
      <c r="AY3440" s="154" t="s">
        <v>181</v>
      </c>
    </row>
    <row r="3441" spans="2:65" s="13" customFormat="1" ht="11.25" x14ac:dyDescent="0.2">
      <c r="B3441" s="159"/>
      <c r="D3441" s="138" t="s">
        <v>330</v>
      </c>
      <c r="E3441" s="160" t="s">
        <v>19</v>
      </c>
      <c r="F3441" s="161" t="s">
        <v>4713</v>
      </c>
      <c r="H3441" s="162">
        <v>493.22699999999998</v>
      </c>
      <c r="I3441" s="163"/>
      <c r="L3441" s="159"/>
      <c r="M3441" s="164"/>
      <c r="T3441" s="165"/>
      <c r="AT3441" s="160" t="s">
        <v>330</v>
      </c>
      <c r="AU3441" s="160" t="s">
        <v>190</v>
      </c>
      <c r="AV3441" s="13" t="s">
        <v>79</v>
      </c>
      <c r="AW3441" s="13" t="s">
        <v>31</v>
      </c>
      <c r="AX3441" s="13" t="s">
        <v>69</v>
      </c>
      <c r="AY3441" s="160" t="s">
        <v>181</v>
      </c>
    </row>
    <row r="3442" spans="2:65" s="13" customFormat="1" ht="11.25" x14ac:dyDescent="0.2">
      <c r="B3442" s="159"/>
      <c r="D3442" s="138" t="s">
        <v>330</v>
      </c>
      <c r="E3442" s="160" t="s">
        <v>19</v>
      </c>
      <c r="F3442" s="161" t="s">
        <v>4714</v>
      </c>
      <c r="H3442" s="162">
        <v>71.222999999999999</v>
      </c>
      <c r="I3442" s="163"/>
      <c r="L3442" s="159"/>
      <c r="M3442" s="164"/>
      <c r="T3442" s="165"/>
      <c r="AT3442" s="160" t="s">
        <v>330</v>
      </c>
      <c r="AU3442" s="160" t="s">
        <v>190</v>
      </c>
      <c r="AV3442" s="13" t="s">
        <v>79</v>
      </c>
      <c r="AW3442" s="13" t="s">
        <v>31</v>
      </c>
      <c r="AX3442" s="13" t="s">
        <v>69</v>
      </c>
      <c r="AY3442" s="160" t="s">
        <v>181</v>
      </c>
    </row>
    <row r="3443" spans="2:65" s="14" customFormat="1" ht="11.25" x14ac:dyDescent="0.2">
      <c r="B3443" s="166"/>
      <c r="D3443" s="138" t="s">
        <v>330</v>
      </c>
      <c r="E3443" s="167" t="s">
        <v>19</v>
      </c>
      <c r="F3443" s="168" t="s">
        <v>333</v>
      </c>
      <c r="H3443" s="169">
        <v>564.45000000000005</v>
      </c>
      <c r="I3443" s="170"/>
      <c r="L3443" s="166"/>
      <c r="M3443" s="171"/>
      <c r="T3443" s="172"/>
      <c r="AT3443" s="167" t="s">
        <v>330</v>
      </c>
      <c r="AU3443" s="167" t="s">
        <v>190</v>
      </c>
      <c r="AV3443" s="14" t="s">
        <v>187</v>
      </c>
      <c r="AW3443" s="14" t="s">
        <v>31</v>
      </c>
      <c r="AX3443" s="14" t="s">
        <v>77</v>
      </c>
      <c r="AY3443" s="167" t="s">
        <v>181</v>
      </c>
    </row>
    <row r="3444" spans="2:65" s="1" customFormat="1" ht="16.5" customHeight="1" x14ac:dyDescent="0.2">
      <c r="B3444" s="32"/>
      <c r="C3444" s="125" t="s">
        <v>3293</v>
      </c>
      <c r="D3444" s="125" t="s">
        <v>182</v>
      </c>
      <c r="E3444" s="126" t="s">
        <v>4487</v>
      </c>
      <c r="F3444" s="127" t="s">
        <v>4488</v>
      </c>
      <c r="G3444" s="128" t="s">
        <v>510</v>
      </c>
      <c r="H3444" s="129">
        <v>206.0685</v>
      </c>
      <c r="I3444" s="130"/>
      <c r="J3444" s="131">
        <f>ROUND(I3444*H3444,2)</f>
        <v>0</v>
      </c>
      <c r="K3444" s="127" t="s">
        <v>327</v>
      </c>
      <c r="L3444" s="32"/>
      <c r="M3444" s="132" t="s">
        <v>19</v>
      </c>
      <c r="N3444" s="133" t="s">
        <v>40</v>
      </c>
      <c r="P3444" s="134">
        <f>O3444*H3444</f>
        <v>0</v>
      </c>
      <c r="Q3444" s="134">
        <v>0</v>
      </c>
      <c r="R3444" s="134">
        <f>Q3444*H3444</f>
        <v>0</v>
      </c>
      <c r="S3444" s="134">
        <v>0</v>
      </c>
      <c r="T3444" s="135">
        <f>S3444*H3444</f>
        <v>0</v>
      </c>
      <c r="AR3444" s="136" t="s">
        <v>187</v>
      </c>
      <c r="AT3444" s="136" t="s">
        <v>182</v>
      </c>
      <c r="AU3444" s="136" t="s">
        <v>190</v>
      </c>
      <c r="AY3444" s="17" t="s">
        <v>181</v>
      </c>
      <c r="BE3444" s="137">
        <f>IF(N3444="základní",J3444,0)</f>
        <v>0</v>
      </c>
      <c r="BF3444" s="137">
        <f>IF(N3444="snížená",J3444,0)</f>
        <v>0</v>
      </c>
      <c r="BG3444" s="137">
        <f>IF(N3444="zákl. přenesená",J3444,0)</f>
        <v>0</v>
      </c>
      <c r="BH3444" s="137">
        <f>IF(N3444="sníž. přenesená",J3444,0)</f>
        <v>0</v>
      </c>
      <c r="BI3444" s="137">
        <f>IF(N3444="nulová",J3444,0)</f>
        <v>0</v>
      </c>
      <c r="BJ3444" s="17" t="s">
        <v>77</v>
      </c>
      <c r="BK3444" s="137">
        <f>ROUND(I3444*H3444,2)</f>
        <v>0</v>
      </c>
      <c r="BL3444" s="17" t="s">
        <v>187</v>
      </c>
      <c r="BM3444" s="136" t="s">
        <v>4715</v>
      </c>
    </row>
    <row r="3445" spans="2:65" s="1" customFormat="1" ht="11.25" x14ac:dyDescent="0.2">
      <c r="B3445" s="32"/>
      <c r="D3445" s="151" t="s">
        <v>328</v>
      </c>
      <c r="F3445" s="152" t="s">
        <v>4490</v>
      </c>
      <c r="I3445" s="140"/>
      <c r="L3445" s="32"/>
      <c r="M3445" s="141"/>
      <c r="T3445" s="53"/>
      <c r="AT3445" s="17" t="s">
        <v>328</v>
      </c>
      <c r="AU3445" s="17" t="s">
        <v>190</v>
      </c>
    </row>
    <row r="3446" spans="2:65" s="12" customFormat="1" ht="11.25" x14ac:dyDescent="0.2">
      <c r="B3446" s="153"/>
      <c r="D3446" s="138" t="s">
        <v>330</v>
      </c>
      <c r="E3446" s="154" t="s">
        <v>19</v>
      </c>
      <c r="F3446" s="155" t="s">
        <v>4716</v>
      </c>
      <c r="H3446" s="154" t="s">
        <v>19</v>
      </c>
      <c r="I3446" s="156"/>
      <c r="L3446" s="153"/>
      <c r="M3446" s="157"/>
      <c r="T3446" s="158"/>
      <c r="AT3446" s="154" t="s">
        <v>330</v>
      </c>
      <c r="AU3446" s="154" t="s">
        <v>190</v>
      </c>
      <c r="AV3446" s="12" t="s">
        <v>77</v>
      </c>
      <c r="AW3446" s="12" t="s">
        <v>31</v>
      </c>
      <c r="AX3446" s="12" t="s">
        <v>69</v>
      </c>
      <c r="AY3446" s="154" t="s">
        <v>181</v>
      </c>
    </row>
    <row r="3447" spans="2:65" s="13" customFormat="1" ht="22.5" x14ac:dyDescent="0.2">
      <c r="B3447" s="159"/>
      <c r="D3447" s="138" t="s">
        <v>330</v>
      </c>
      <c r="E3447" s="160" t="s">
        <v>19</v>
      </c>
      <c r="F3447" s="161" t="s">
        <v>4717</v>
      </c>
      <c r="H3447" s="162">
        <v>180.06700000000001</v>
      </c>
      <c r="I3447" s="163"/>
      <c r="L3447" s="159"/>
      <c r="M3447" s="164"/>
      <c r="T3447" s="165"/>
      <c r="AT3447" s="160" t="s">
        <v>330</v>
      </c>
      <c r="AU3447" s="160" t="s">
        <v>190</v>
      </c>
      <c r="AV3447" s="13" t="s">
        <v>79</v>
      </c>
      <c r="AW3447" s="13" t="s">
        <v>31</v>
      </c>
      <c r="AX3447" s="13" t="s">
        <v>69</v>
      </c>
      <c r="AY3447" s="160" t="s">
        <v>181</v>
      </c>
    </row>
    <row r="3448" spans="2:65" s="13" customFormat="1" ht="11.25" x14ac:dyDescent="0.2">
      <c r="B3448" s="159"/>
      <c r="D3448" s="138" t="s">
        <v>330</v>
      </c>
      <c r="E3448" s="160" t="s">
        <v>19</v>
      </c>
      <c r="F3448" s="161" t="s">
        <v>4718</v>
      </c>
      <c r="H3448" s="162">
        <v>26.0015</v>
      </c>
      <c r="I3448" s="163"/>
      <c r="L3448" s="159"/>
      <c r="M3448" s="164"/>
      <c r="T3448" s="165"/>
      <c r="AT3448" s="160" t="s">
        <v>330</v>
      </c>
      <c r="AU3448" s="160" t="s">
        <v>190</v>
      </c>
      <c r="AV3448" s="13" t="s">
        <v>79</v>
      </c>
      <c r="AW3448" s="13" t="s">
        <v>31</v>
      </c>
      <c r="AX3448" s="13" t="s">
        <v>69</v>
      </c>
      <c r="AY3448" s="160" t="s">
        <v>181</v>
      </c>
    </row>
    <row r="3449" spans="2:65" s="14" customFormat="1" ht="11.25" x14ac:dyDescent="0.2">
      <c r="B3449" s="166"/>
      <c r="D3449" s="138" t="s">
        <v>330</v>
      </c>
      <c r="E3449" s="167" t="s">
        <v>19</v>
      </c>
      <c r="F3449" s="168" t="s">
        <v>333</v>
      </c>
      <c r="H3449" s="169">
        <v>206.0685</v>
      </c>
      <c r="I3449" s="170"/>
      <c r="L3449" s="166"/>
      <c r="M3449" s="171"/>
      <c r="T3449" s="172"/>
      <c r="AT3449" s="167" t="s">
        <v>330</v>
      </c>
      <c r="AU3449" s="167" t="s">
        <v>190</v>
      </c>
      <c r="AV3449" s="14" t="s">
        <v>187</v>
      </c>
      <c r="AW3449" s="14" t="s">
        <v>31</v>
      </c>
      <c r="AX3449" s="14" t="s">
        <v>77</v>
      </c>
      <c r="AY3449" s="167" t="s">
        <v>181</v>
      </c>
    </row>
    <row r="3450" spans="2:65" s="1" customFormat="1" ht="16.5" customHeight="1" x14ac:dyDescent="0.2">
      <c r="B3450" s="32"/>
      <c r="C3450" s="125" t="s">
        <v>4719</v>
      </c>
      <c r="D3450" s="125" t="s">
        <v>182</v>
      </c>
      <c r="E3450" s="126" t="s">
        <v>4493</v>
      </c>
      <c r="F3450" s="127" t="s">
        <v>4494</v>
      </c>
      <c r="G3450" s="128" t="s">
        <v>510</v>
      </c>
      <c r="H3450" s="129">
        <v>179.19</v>
      </c>
      <c r="I3450" s="130"/>
      <c r="J3450" s="131">
        <f>ROUND(I3450*H3450,2)</f>
        <v>0</v>
      </c>
      <c r="K3450" s="127" t="s">
        <v>327</v>
      </c>
      <c r="L3450" s="32"/>
      <c r="M3450" s="132" t="s">
        <v>19</v>
      </c>
      <c r="N3450" s="133" t="s">
        <v>40</v>
      </c>
      <c r="P3450" s="134">
        <f>O3450*H3450</f>
        <v>0</v>
      </c>
      <c r="Q3450" s="134">
        <v>0</v>
      </c>
      <c r="R3450" s="134">
        <f>Q3450*H3450</f>
        <v>0</v>
      </c>
      <c r="S3450" s="134">
        <v>0</v>
      </c>
      <c r="T3450" s="135">
        <f>S3450*H3450</f>
        <v>0</v>
      </c>
      <c r="AR3450" s="136" t="s">
        <v>187</v>
      </c>
      <c r="AT3450" s="136" t="s">
        <v>182</v>
      </c>
      <c r="AU3450" s="136" t="s">
        <v>190</v>
      </c>
      <c r="AY3450" s="17" t="s">
        <v>181</v>
      </c>
      <c r="BE3450" s="137">
        <f>IF(N3450="základní",J3450,0)</f>
        <v>0</v>
      </c>
      <c r="BF3450" s="137">
        <f>IF(N3450="snížená",J3450,0)</f>
        <v>0</v>
      </c>
      <c r="BG3450" s="137">
        <f>IF(N3450="zákl. přenesená",J3450,0)</f>
        <v>0</v>
      </c>
      <c r="BH3450" s="137">
        <f>IF(N3450="sníž. přenesená",J3450,0)</f>
        <v>0</v>
      </c>
      <c r="BI3450" s="137">
        <f>IF(N3450="nulová",J3450,0)</f>
        <v>0</v>
      </c>
      <c r="BJ3450" s="17" t="s">
        <v>77</v>
      </c>
      <c r="BK3450" s="137">
        <f>ROUND(I3450*H3450,2)</f>
        <v>0</v>
      </c>
      <c r="BL3450" s="17" t="s">
        <v>187</v>
      </c>
      <c r="BM3450" s="136" t="s">
        <v>4720</v>
      </c>
    </row>
    <row r="3451" spans="2:65" s="1" customFormat="1" ht="11.25" x14ac:dyDescent="0.2">
      <c r="B3451" s="32"/>
      <c r="D3451" s="151" t="s">
        <v>328</v>
      </c>
      <c r="F3451" s="152" t="s">
        <v>4496</v>
      </c>
      <c r="I3451" s="140"/>
      <c r="L3451" s="32"/>
      <c r="M3451" s="141"/>
      <c r="T3451" s="53"/>
      <c r="AT3451" s="17" t="s">
        <v>328</v>
      </c>
      <c r="AU3451" s="17" t="s">
        <v>190</v>
      </c>
    </row>
    <row r="3452" spans="2:65" s="12" customFormat="1" ht="11.25" x14ac:dyDescent="0.2">
      <c r="B3452" s="153"/>
      <c r="D3452" s="138" t="s">
        <v>330</v>
      </c>
      <c r="E3452" s="154" t="s">
        <v>19</v>
      </c>
      <c r="F3452" s="155" t="s">
        <v>4721</v>
      </c>
      <c r="H3452" s="154" t="s">
        <v>19</v>
      </c>
      <c r="I3452" s="156"/>
      <c r="L3452" s="153"/>
      <c r="M3452" s="157"/>
      <c r="T3452" s="158"/>
      <c r="AT3452" s="154" t="s">
        <v>330</v>
      </c>
      <c r="AU3452" s="154" t="s">
        <v>190</v>
      </c>
      <c r="AV3452" s="12" t="s">
        <v>77</v>
      </c>
      <c r="AW3452" s="12" t="s">
        <v>31</v>
      </c>
      <c r="AX3452" s="12" t="s">
        <v>69</v>
      </c>
      <c r="AY3452" s="154" t="s">
        <v>181</v>
      </c>
    </row>
    <row r="3453" spans="2:65" s="13" customFormat="1" ht="22.5" x14ac:dyDescent="0.2">
      <c r="B3453" s="159"/>
      <c r="D3453" s="138" t="s">
        <v>330</v>
      </c>
      <c r="E3453" s="160" t="s">
        <v>19</v>
      </c>
      <c r="F3453" s="161" t="s">
        <v>4698</v>
      </c>
      <c r="H3453" s="162">
        <v>156.58000000000001</v>
      </c>
      <c r="I3453" s="163"/>
      <c r="L3453" s="159"/>
      <c r="M3453" s="164"/>
      <c r="T3453" s="165"/>
      <c r="AT3453" s="160" t="s">
        <v>330</v>
      </c>
      <c r="AU3453" s="160" t="s">
        <v>190</v>
      </c>
      <c r="AV3453" s="13" t="s">
        <v>79</v>
      </c>
      <c r="AW3453" s="13" t="s">
        <v>31</v>
      </c>
      <c r="AX3453" s="13" t="s">
        <v>69</v>
      </c>
      <c r="AY3453" s="160" t="s">
        <v>181</v>
      </c>
    </row>
    <row r="3454" spans="2:65" s="13" customFormat="1" ht="11.25" x14ac:dyDescent="0.2">
      <c r="B3454" s="159"/>
      <c r="D3454" s="138" t="s">
        <v>330</v>
      </c>
      <c r="E3454" s="160" t="s">
        <v>19</v>
      </c>
      <c r="F3454" s="161" t="s">
        <v>4699</v>
      </c>
      <c r="H3454" s="162">
        <v>22.61</v>
      </c>
      <c r="I3454" s="163"/>
      <c r="L3454" s="159"/>
      <c r="M3454" s="164"/>
      <c r="T3454" s="165"/>
      <c r="AT3454" s="160" t="s">
        <v>330</v>
      </c>
      <c r="AU3454" s="160" t="s">
        <v>190</v>
      </c>
      <c r="AV3454" s="13" t="s">
        <v>79</v>
      </c>
      <c r="AW3454" s="13" t="s">
        <v>31</v>
      </c>
      <c r="AX3454" s="13" t="s">
        <v>69</v>
      </c>
      <c r="AY3454" s="160" t="s">
        <v>181</v>
      </c>
    </row>
    <row r="3455" spans="2:65" s="14" customFormat="1" ht="11.25" x14ac:dyDescent="0.2">
      <c r="B3455" s="166"/>
      <c r="D3455" s="138" t="s">
        <v>330</v>
      </c>
      <c r="E3455" s="167" t="s">
        <v>19</v>
      </c>
      <c r="F3455" s="168" t="s">
        <v>333</v>
      </c>
      <c r="H3455" s="169">
        <v>179.19</v>
      </c>
      <c r="I3455" s="170"/>
      <c r="L3455" s="166"/>
      <c r="M3455" s="171"/>
      <c r="T3455" s="172"/>
      <c r="AT3455" s="167" t="s">
        <v>330</v>
      </c>
      <c r="AU3455" s="167" t="s">
        <v>190</v>
      </c>
      <c r="AV3455" s="14" t="s">
        <v>187</v>
      </c>
      <c r="AW3455" s="14" t="s">
        <v>31</v>
      </c>
      <c r="AX3455" s="14" t="s">
        <v>77</v>
      </c>
      <c r="AY3455" s="167" t="s">
        <v>181</v>
      </c>
    </row>
    <row r="3456" spans="2:65" s="1" customFormat="1" ht="16.5" customHeight="1" x14ac:dyDescent="0.2">
      <c r="B3456" s="32"/>
      <c r="C3456" s="176" t="s">
        <v>3300</v>
      </c>
      <c r="D3456" s="176" t="s">
        <v>1794</v>
      </c>
      <c r="E3456" s="177" t="s">
        <v>4499</v>
      </c>
      <c r="F3456" s="178" t="s">
        <v>4500</v>
      </c>
      <c r="G3456" s="179" t="s">
        <v>510</v>
      </c>
      <c r="H3456" s="180">
        <v>197.10900000000001</v>
      </c>
      <c r="I3456" s="181"/>
      <c r="J3456" s="182">
        <f>ROUND(I3456*H3456,2)</f>
        <v>0</v>
      </c>
      <c r="K3456" s="178" t="s">
        <v>327</v>
      </c>
      <c r="L3456" s="183"/>
      <c r="M3456" s="184" t="s">
        <v>19</v>
      </c>
      <c r="N3456" s="185" t="s">
        <v>40</v>
      </c>
      <c r="P3456" s="134">
        <f>O3456*H3456</f>
        <v>0</v>
      </c>
      <c r="Q3456" s="134">
        <v>0</v>
      </c>
      <c r="R3456" s="134">
        <f>Q3456*H3456</f>
        <v>0</v>
      </c>
      <c r="S3456" s="134">
        <v>0</v>
      </c>
      <c r="T3456" s="135">
        <f>S3456*H3456</f>
        <v>0</v>
      </c>
      <c r="AR3456" s="136" t="s">
        <v>196</v>
      </c>
      <c r="AT3456" s="136" t="s">
        <v>1794</v>
      </c>
      <c r="AU3456" s="136" t="s">
        <v>190</v>
      </c>
      <c r="AY3456" s="17" t="s">
        <v>181</v>
      </c>
      <c r="BE3456" s="137">
        <f>IF(N3456="základní",J3456,0)</f>
        <v>0</v>
      </c>
      <c r="BF3456" s="137">
        <f>IF(N3456="snížená",J3456,0)</f>
        <v>0</v>
      </c>
      <c r="BG3456" s="137">
        <f>IF(N3456="zákl. přenesená",J3456,0)</f>
        <v>0</v>
      </c>
      <c r="BH3456" s="137">
        <f>IF(N3456="sníž. přenesená",J3456,0)</f>
        <v>0</v>
      </c>
      <c r="BI3456" s="137">
        <f>IF(N3456="nulová",J3456,0)</f>
        <v>0</v>
      </c>
      <c r="BJ3456" s="17" t="s">
        <v>77</v>
      </c>
      <c r="BK3456" s="137">
        <f>ROUND(I3456*H3456,2)</f>
        <v>0</v>
      </c>
      <c r="BL3456" s="17" t="s">
        <v>187</v>
      </c>
      <c r="BM3456" s="136" t="s">
        <v>4722</v>
      </c>
    </row>
    <row r="3457" spans="2:65" s="12" customFormat="1" ht="11.25" x14ac:dyDescent="0.2">
      <c r="B3457" s="153"/>
      <c r="D3457" s="138" t="s">
        <v>330</v>
      </c>
      <c r="E3457" s="154" t="s">
        <v>19</v>
      </c>
      <c r="F3457" s="155" t="s">
        <v>4502</v>
      </c>
      <c r="H3457" s="154" t="s">
        <v>19</v>
      </c>
      <c r="I3457" s="156"/>
      <c r="L3457" s="153"/>
      <c r="M3457" s="157"/>
      <c r="T3457" s="158"/>
      <c r="AT3457" s="154" t="s">
        <v>330</v>
      </c>
      <c r="AU3457" s="154" t="s">
        <v>190</v>
      </c>
      <c r="AV3457" s="12" t="s">
        <v>77</v>
      </c>
      <c r="AW3457" s="12" t="s">
        <v>31</v>
      </c>
      <c r="AX3457" s="12" t="s">
        <v>69</v>
      </c>
      <c r="AY3457" s="154" t="s">
        <v>181</v>
      </c>
    </row>
    <row r="3458" spans="2:65" s="13" customFormat="1" ht="22.5" x14ac:dyDescent="0.2">
      <c r="B3458" s="159"/>
      <c r="D3458" s="138" t="s">
        <v>330</v>
      </c>
      <c r="E3458" s="160" t="s">
        <v>19</v>
      </c>
      <c r="F3458" s="161" t="s">
        <v>4705</v>
      </c>
      <c r="H3458" s="162">
        <v>172.238</v>
      </c>
      <c r="I3458" s="163"/>
      <c r="L3458" s="159"/>
      <c r="M3458" s="164"/>
      <c r="T3458" s="165"/>
      <c r="AT3458" s="160" t="s">
        <v>330</v>
      </c>
      <c r="AU3458" s="160" t="s">
        <v>190</v>
      </c>
      <c r="AV3458" s="13" t="s">
        <v>79</v>
      </c>
      <c r="AW3458" s="13" t="s">
        <v>31</v>
      </c>
      <c r="AX3458" s="13" t="s">
        <v>69</v>
      </c>
      <c r="AY3458" s="160" t="s">
        <v>181</v>
      </c>
    </row>
    <row r="3459" spans="2:65" s="13" customFormat="1" ht="11.25" x14ac:dyDescent="0.2">
      <c r="B3459" s="159"/>
      <c r="D3459" s="138" t="s">
        <v>330</v>
      </c>
      <c r="E3459" s="160" t="s">
        <v>19</v>
      </c>
      <c r="F3459" s="161" t="s">
        <v>4706</v>
      </c>
      <c r="H3459" s="162">
        <v>24.870999999999999</v>
      </c>
      <c r="I3459" s="163"/>
      <c r="L3459" s="159"/>
      <c r="M3459" s="164"/>
      <c r="T3459" s="165"/>
      <c r="AT3459" s="160" t="s">
        <v>330</v>
      </c>
      <c r="AU3459" s="160" t="s">
        <v>190</v>
      </c>
      <c r="AV3459" s="13" t="s">
        <v>79</v>
      </c>
      <c r="AW3459" s="13" t="s">
        <v>31</v>
      </c>
      <c r="AX3459" s="13" t="s">
        <v>69</v>
      </c>
      <c r="AY3459" s="160" t="s">
        <v>181</v>
      </c>
    </row>
    <row r="3460" spans="2:65" s="14" customFormat="1" ht="11.25" x14ac:dyDescent="0.2">
      <c r="B3460" s="166"/>
      <c r="D3460" s="138" t="s">
        <v>330</v>
      </c>
      <c r="E3460" s="167" t="s">
        <v>19</v>
      </c>
      <c r="F3460" s="168" t="s">
        <v>333</v>
      </c>
      <c r="H3460" s="169">
        <v>197.10900000000001</v>
      </c>
      <c r="I3460" s="170"/>
      <c r="L3460" s="166"/>
      <c r="M3460" s="171"/>
      <c r="T3460" s="172"/>
      <c r="AT3460" s="167" t="s">
        <v>330</v>
      </c>
      <c r="AU3460" s="167" t="s">
        <v>190</v>
      </c>
      <c r="AV3460" s="14" t="s">
        <v>187</v>
      </c>
      <c r="AW3460" s="14" t="s">
        <v>31</v>
      </c>
      <c r="AX3460" s="14" t="s">
        <v>77</v>
      </c>
      <c r="AY3460" s="167" t="s">
        <v>181</v>
      </c>
    </row>
    <row r="3461" spans="2:65" s="10" customFormat="1" ht="20.85" customHeight="1" x14ac:dyDescent="0.2">
      <c r="B3461" s="115"/>
      <c r="D3461" s="116" t="s">
        <v>68</v>
      </c>
      <c r="E3461" s="149" t="s">
        <v>4723</v>
      </c>
      <c r="F3461" s="149" t="s">
        <v>4724</v>
      </c>
      <c r="I3461" s="118"/>
      <c r="J3461" s="150">
        <f>BK3461</f>
        <v>0</v>
      </c>
      <c r="L3461" s="115"/>
      <c r="M3461" s="120"/>
      <c r="P3461" s="121">
        <f>SUM(P3462:P3480)</f>
        <v>0</v>
      </c>
      <c r="R3461" s="121">
        <f>SUM(R3462:R3480)</f>
        <v>0</v>
      </c>
      <c r="T3461" s="122">
        <f>SUM(T3462:T3480)</f>
        <v>0</v>
      </c>
      <c r="AR3461" s="116" t="s">
        <v>77</v>
      </c>
      <c r="AT3461" s="123" t="s">
        <v>68</v>
      </c>
      <c r="AU3461" s="123" t="s">
        <v>79</v>
      </c>
      <c r="AY3461" s="116" t="s">
        <v>181</v>
      </c>
      <c r="BK3461" s="124">
        <f>SUM(BK3462:BK3480)</f>
        <v>0</v>
      </c>
    </row>
    <row r="3462" spans="2:65" s="1" customFormat="1" ht="16.5" customHeight="1" x14ac:dyDescent="0.2">
      <c r="B3462" s="32"/>
      <c r="C3462" s="125" t="s">
        <v>4725</v>
      </c>
      <c r="D3462" s="125" t="s">
        <v>182</v>
      </c>
      <c r="E3462" s="126" t="s">
        <v>4693</v>
      </c>
      <c r="F3462" s="127" t="s">
        <v>4694</v>
      </c>
      <c r="G3462" s="128" t="s">
        <v>510</v>
      </c>
      <c r="H3462" s="129">
        <v>20.71</v>
      </c>
      <c r="I3462" s="130"/>
      <c r="J3462" s="131">
        <f>ROUND(I3462*H3462,2)</f>
        <v>0</v>
      </c>
      <c r="K3462" s="127" t="s">
        <v>186</v>
      </c>
      <c r="L3462" s="32"/>
      <c r="M3462" s="132" t="s">
        <v>19</v>
      </c>
      <c r="N3462" s="133" t="s">
        <v>40</v>
      </c>
      <c r="P3462" s="134">
        <f>O3462*H3462</f>
        <v>0</v>
      </c>
      <c r="Q3462" s="134">
        <v>0</v>
      </c>
      <c r="R3462" s="134">
        <f>Q3462*H3462</f>
        <v>0</v>
      </c>
      <c r="S3462" s="134">
        <v>0</v>
      </c>
      <c r="T3462" s="135">
        <f>S3462*H3462</f>
        <v>0</v>
      </c>
      <c r="AR3462" s="136" t="s">
        <v>187</v>
      </c>
      <c r="AT3462" s="136" t="s">
        <v>182</v>
      </c>
      <c r="AU3462" s="136" t="s">
        <v>190</v>
      </c>
      <c r="AY3462" s="17" t="s">
        <v>181</v>
      </c>
      <c r="BE3462" s="137">
        <f>IF(N3462="základní",J3462,0)</f>
        <v>0</v>
      </c>
      <c r="BF3462" s="137">
        <f>IF(N3462="snížená",J3462,0)</f>
        <v>0</v>
      </c>
      <c r="BG3462" s="137">
        <f>IF(N3462="zákl. přenesená",J3462,0)</f>
        <v>0</v>
      </c>
      <c r="BH3462" s="137">
        <f>IF(N3462="sníž. přenesená",J3462,0)</f>
        <v>0</v>
      </c>
      <c r="BI3462" s="137">
        <f>IF(N3462="nulová",J3462,0)</f>
        <v>0</v>
      </c>
      <c r="BJ3462" s="17" t="s">
        <v>77</v>
      </c>
      <c r="BK3462" s="137">
        <f>ROUND(I3462*H3462,2)</f>
        <v>0</v>
      </c>
      <c r="BL3462" s="17" t="s">
        <v>187</v>
      </c>
      <c r="BM3462" s="136" t="s">
        <v>4726</v>
      </c>
    </row>
    <row r="3463" spans="2:65" s="1" customFormat="1" ht="29.25" x14ac:dyDescent="0.2">
      <c r="B3463" s="32"/>
      <c r="D3463" s="138" t="s">
        <v>214</v>
      </c>
      <c r="F3463" s="139" t="s">
        <v>4696</v>
      </c>
      <c r="I3463" s="140"/>
      <c r="L3463" s="32"/>
      <c r="M3463" s="141"/>
      <c r="T3463" s="53"/>
      <c r="AT3463" s="17" t="s">
        <v>214</v>
      </c>
      <c r="AU3463" s="17" t="s">
        <v>190</v>
      </c>
    </row>
    <row r="3464" spans="2:65" s="12" customFormat="1" ht="11.25" x14ac:dyDescent="0.2">
      <c r="B3464" s="153"/>
      <c r="D3464" s="138" t="s">
        <v>330</v>
      </c>
      <c r="E3464" s="154" t="s">
        <v>19</v>
      </c>
      <c r="F3464" s="155" t="s">
        <v>4727</v>
      </c>
      <c r="H3464" s="154" t="s">
        <v>19</v>
      </c>
      <c r="I3464" s="156"/>
      <c r="L3464" s="153"/>
      <c r="M3464" s="157"/>
      <c r="T3464" s="158"/>
      <c r="AT3464" s="154" t="s">
        <v>330</v>
      </c>
      <c r="AU3464" s="154" t="s">
        <v>190</v>
      </c>
      <c r="AV3464" s="12" t="s">
        <v>77</v>
      </c>
      <c r="AW3464" s="12" t="s">
        <v>31</v>
      </c>
      <c r="AX3464" s="12" t="s">
        <v>69</v>
      </c>
      <c r="AY3464" s="154" t="s">
        <v>181</v>
      </c>
    </row>
    <row r="3465" spans="2:65" s="13" customFormat="1" ht="11.25" x14ac:dyDescent="0.2">
      <c r="B3465" s="159"/>
      <c r="D3465" s="138" t="s">
        <v>330</v>
      </c>
      <c r="E3465" s="160" t="s">
        <v>19</v>
      </c>
      <c r="F3465" s="161" t="s">
        <v>4728</v>
      </c>
      <c r="H3465" s="162">
        <v>20.71</v>
      </c>
      <c r="I3465" s="163"/>
      <c r="L3465" s="159"/>
      <c r="M3465" s="164"/>
      <c r="T3465" s="165"/>
      <c r="AT3465" s="160" t="s">
        <v>330</v>
      </c>
      <c r="AU3465" s="160" t="s">
        <v>190</v>
      </c>
      <c r="AV3465" s="13" t="s">
        <v>79</v>
      </c>
      <c r="AW3465" s="13" t="s">
        <v>31</v>
      </c>
      <c r="AX3465" s="13" t="s">
        <v>69</v>
      </c>
      <c r="AY3465" s="160" t="s">
        <v>181</v>
      </c>
    </row>
    <row r="3466" spans="2:65" s="14" customFormat="1" ht="11.25" x14ac:dyDescent="0.2">
      <c r="B3466" s="166"/>
      <c r="D3466" s="138" t="s">
        <v>330</v>
      </c>
      <c r="E3466" s="167" t="s">
        <v>19</v>
      </c>
      <c r="F3466" s="168" t="s">
        <v>333</v>
      </c>
      <c r="H3466" s="169">
        <v>20.71</v>
      </c>
      <c r="I3466" s="170"/>
      <c r="L3466" s="166"/>
      <c r="M3466" s="171"/>
      <c r="T3466" s="172"/>
      <c r="AT3466" s="167" t="s">
        <v>330</v>
      </c>
      <c r="AU3466" s="167" t="s">
        <v>190</v>
      </c>
      <c r="AV3466" s="14" t="s">
        <v>187</v>
      </c>
      <c r="AW3466" s="14" t="s">
        <v>31</v>
      </c>
      <c r="AX3466" s="14" t="s">
        <v>77</v>
      </c>
      <c r="AY3466" s="167" t="s">
        <v>181</v>
      </c>
    </row>
    <row r="3467" spans="2:65" s="1" customFormat="1" ht="16.5" customHeight="1" x14ac:dyDescent="0.2">
      <c r="B3467" s="32"/>
      <c r="C3467" s="176" t="s">
        <v>3304</v>
      </c>
      <c r="D3467" s="176" t="s">
        <v>1794</v>
      </c>
      <c r="E3467" s="177" t="s">
        <v>4701</v>
      </c>
      <c r="F3467" s="178" t="s">
        <v>4702</v>
      </c>
      <c r="G3467" s="179" t="s">
        <v>510</v>
      </c>
      <c r="H3467" s="180">
        <v>22.780999999999999</v>
      </c>
      <c r="I3467" s="181"/>
      <c r="J3467" s="182">
        <f>ROUND(I3467*H3467,2)</f>
        <v>0</v>
      </c>
      <c r="K3467" s="178" t="s">
        <v>186</v>
      </c>
      <c r="L3467" s="183"/>
      <c r="M3467" s="184" t="s">
        <v>19</v>
      </c>
      <c r="N3467" s="185" t="s">
        <v>40</v>
      </c>
      <c r="P3467" s="134">
        <f>O3467*H3467</f>
        <v>0</v>
      </c>
      <c r="Q3467" s="134">
        <v>0</v>
      </c>
      <c r="R3467" s="134">
        <f>Q3467*H3467</f>
        <v>0</v>
      </c>
      <c r="S3467" s="134">
        <v>0</v>
      </c>
      <c r="T3467" s="135">
        <f>S3467*H3467</f>
        <v>0</v>
      </c>
      <c r="AR3467" s="136" t="s">
        <v>196</v>
      </c>
      <c r="AT3467" s="136" t="s">
        <v>1794</v>
      </c>
      <c r="AU3467" s="136" t="s">
        <v>190</v>
      </c>
      <c r="AY3467" s="17" t="s">
        <v>181</v>
      </c>
      <c r="BE3467" s="137">
        <f>IF(N3467="základní",J3467,0)</f>
        <v>0</v>
      </c>
      <c r="BF3467" s="137">
        <f>IF(N3467="snížená",J3467,0)</f>
        <v>0</v>
      </c>
      <c r="BG3467" s="137">
        <f>IF(N3467="zákl. přenesená",J3467,0)</f>
        <v>0</v>
      </c>
      <c r="BH3467" s="137">
        <f>IF(N3467="sníž. přenesená",J3467,0)</f>
        <v>0</v>
      </c>
      <c r="BI3467" s="137">
        <f>IF(N3467="nulová",J3467,0)</f>
        <v>0</v>
      </c>
      <c r="BJ3467" s="17" t="s">
        <v>77</v>
      </c>
      <c r="BK3467" s="137">
        <f>ROUND(I3467*H3467,2)</f>
        <v>0</v>
      </c>
      <c r="BL3467" s="17" t="s">
        <v>187</v>
      </c>
      <c r="BM3467" s="136" t="s">
        <v>4729</v>
      </c>
    </row>
    <row r="3468" spans="2:65" s="12" customFormat="1" ht="11.25" x14ac:dyDescent="0.2">
      <c r="B3468" s="153"/>
      <c r="D3468" s="138" t="s">
        <v>330</v>
      </c>
      <c r="E3468" s="154" t="s">
        <v>19</v>
      </c>
      <c r="F3468" s="155" t="s">
        <v>4730</v>
      </c>
      <c r="H3468" s="154" t="s">
        <v>19</v>
      </c>
      <c r="I3468" s="156"/>
      <c r="L3468" s="153"/>
      <c r="M3468" s="157"/>
      <c r="T3468" s="158"/>
      <c r="AT3468" s="154" t="s">
        <v>330</v>
      </c>
      <c r="AU3468" s="154" t="s">
        <v>190</v>
      </c>
      <c r="AV3468" s="12" t="s">
        <v>77</v>
      </c>
      <c r="AW3468" s="12" t="s">
        <v>31</v>
      </c>
      <c r="AX3468" s="12" t="s">
        <v>69</v>
      </c>
      <c r="AY3468" s="154" t="s">
        <v>181</v>
      </c>
    </row>
    <row r="3469" spans="2:65" s="13" customFormat="1" ht="11.25" x14ac:dyDescent="0.2">
      <c r="B3469" s="159"/>
      <c r="D3469" s="138" t="s">
        <v>330</v>
      </c>
      <c r="E3469" s="160" t="s">
        <v>19</v>
      </c>
      <c r="F3469" s="161" t="s">
        <v>4731</v>
      </c>
      <c r="H3469" s="162">
        <v>22.780999999999999</v>
      </c>
      <c r="I3469" s="163"/>
      <c r="L3469" s="159"/>
      <c r="M3469" s="164"/>
      <c r="T3469" s="165"/>
      <c r="AT3469" s="160" t="s">
        <v>330</v>
      </c>
      <c r="AU3469" s="160" t="s">
        <v>190</v>
      </c>
      <c r="AV3469" s="13" t="s">
        <v>79</v>
      </c>
      <c r="AW3469" s="13" t="s">
        <v>31</v>
      </c>
      <c r="AX3469" s="13" t="s">
        <v>69</v>
      </c>
      <c r="AY3469" s="160" t="s">
        <v>181</v>
      </c>
    </row>
    <row r="3470" spans="2:65" s="14" customFormat="1" ht="11.25" x14ac:dyDescent="0.2">
      <c r="B3470" s="166"/>
      <c r="D3470" s="138" t="s">
        <v>330</v>
      </c>
      <c r="E3470" s="167" t="s">
        <v>19</v>
      </c>
      <c r="F3470" s="168" t="s">
        <v>333</v>
      </c>
      <c r="H3470" s="169">
        <v>22.780999999999999</v>
      </c>
      <c r="I3470" s="170"/>
      <c r="L3470" s="166"/>
      <c r="M3470" s="171"/>
      <c r="T3470" s="172"/>
      <c r="AT3470" s="167" t="s">
        <v>330</v>
      </c>
      <c r="AU3470" s="167" t="s">
        <v>190</v>
      </c>
      <c r="AV3470" s="14" t="s">
        <v>187</v>
      </c>
      <c r="AW3470" s="14" t="s">
        <v>31</v>
      </c>
      <c r="AX3470" s="14" t="s">
        <v>77</v>
      </c>
      <c r="AY3470" s="167" t="s">
        <v>181</v>
      </c>
    </row>
    <row r="3471" spans="2:65" s="1" customFormat="1" ht="16.5" customHeight="1" x14ac:dyDescent="0.2">
      <c r="B3471" s="32"/>
      <c r="C3471" s="125" t="s">
        <v>4732</v>
      </c>
      <c r="D3471" s="125" t="s">
        <v>182</v>
      </c>
      <c r="E3471" s="126" t="s">
        <v>4474</v>
      </c>
      <c r="F3471" s="127" t="s">
        <v>4475</v>
      </c>
      <c r="G3471" s="128" t="s">
        <v>510</v>
      </c>
      <c r="H3471" s="129">
        <v>21.7455</v>
      </c>
      <c r="I3471" s="130"/>
      <c r="J3471" s="131">
        <f>ROUND(I3471*H3471,2)</f>
        <v>0</v>
      </c>
      <c r="K3471" s="127" t="s">
        <v>327</v>
      </c>
      <c r="L3471" s="32"/>
      <c r="M3471" s="132" t="s">
        <v>19</v>
      </c>
      <c r="N3471" s="133" t="s">
        <v>40</v>
      </c>
      <c r="P3471" s="134">
        <f>O3471*H3471</f>
        <v>0</v>
      </c>
      <c r="Q3471" s="134">
        <v>0</v>
      </c>
      <c r="R3471" s="134">
        <f>Q3471*H3471</f>
        <v>0</v>
      </c>
      <c r="S3471" s="134">
        <v>0</v>
      </c>
      <c r="T3471" s="135">
        <f>S3471*H3471</f>
        <v>0</v>
      </c>
      <c r="AR3471" s="136" t="s">
        <v>187</v>
      </c>
      <c r="AT3471" s="136" t="s">
        <v>182</v>
      </c>
      <c r="AU3471" s="136" t="s">
        <v>190</v>
      </c>
      <c r="AY3471" s="17" t="s">
        <v>181</v>
      </c>
      <c r="BE3471" s="137">
        <f>IF(N3471="základní",J3471,0)</f>
        <v>0</v>
      </c>
      <c r="BF3471" s="137">
        <f>IF(N3471="snížená",J3471,0)</f>
        <v>0</v>
      </c>
      <c r="BG3471" s="137">
        <f>IF(N3471="zákl. přenesená",J3471,0)</f>
        <v>0</v>
      </c>
      <c r="BH3471" s="137">
        <f>IF(N3471="sníž. přenesená",J3471,0)</f>
        <v>0</v>
      </c>
      <c r="BI3471" s="137">
        <f>IF(N3471="nulová",J3471,0)</f>
        <v>0</v>
      </c>
      <c r="BJ3471" s="17" t="s">
        <v>77</v>
      </c>
      <c r="BK3471" s="137">
        <f>ROUND(I3471*H3471,2)</f>
        <v>0</v>
      </c>
      <c r="BL3471" s="17" t="s">
        <v>187</v>
      </c>
      <c r="BM3471" s="136" t="s">
        <v>4733</v>
      </c>
    </row>
    <row r="3472" spans="2:65" s="1" customFormat="1" ht="11.25" x14ac:dyDescent="0.2">
      <c r="B3472" s="32"/>
      <c r="D3472" s="151" t="s">
        <v>328</v>
      </c>
      <c r="F3472" s="152" t="s">
        <v>4477</v>
      </c>
      <c r="I3472" s="140"/>
      <c r="L3472" s="32"/>
      <c r="M3472" s="141"/>
      <c r="T3472" s="53"/>
      <c r="AT3472" s="17" t="s">
        <v>328</v>
      </c>
      <c r="AU3472" s="17" t="s">
        <v>190</v>
      </c>
    </row>
    <row r="3473" spans="2:65" s="12" customFormat="1" ht="11.25" x14ac:dyDescent="0.2">
      <c r="B3473" s="153"/>
      <c r="D3473" s="138" t="s">
        <v>330</v>
      </c>
      <c r="E3473" s="154" t="s">
        <v>19</v>
      </c>
      <c r="F3473" s="155" t="s">
        <v>4734</v>
      </c>
      <c r="H3473" s="154" t="s">
        <v>19</v>
      </c>
      <c r="I3473" s="156"/>
      <c r="L3473" s="153"/>
      <c r="M3473" s="157"/>
      <c r="T3473" s="158"/>
      <c r="AT3473" s="154" t="s">
        <v>330</v>
      </c>
      <c r="AU3473" s="154" t="s">
        <v>190</v>
      </c>
      <c r="AV3473" s="12" t="s">
        <v>77</v>
      </c>
      <c r="AW3473" s="12" t="s">
        <v>31</v>
      </c>
      <c r="AX3473" s="12" t="s">
        <v>69</v>
      </c>
      <c r="AY3473" s="154" t="s">
        <v>181</v>
      </c>
    </row>
    <row r="3474" spans="2:65" s="13" customFormat="1" ht="11.25" x14ac:dyDescent="0.2">
      <c r="B3474" s="159"/>
      <c r="D3474" s="138" t="s">
        <v>330</v>
      </c>
      <c r="E3474" s="160" t="s">
        <v>19</v>
      </c>
      <c r="F3474" s="161" t="s">
        <v>4735</v>
      </c>
      <c r="H3474" s="162">
        <v>21.7455</v>
      </c>
      <c r="I3474" s="163"/>
      <c r="L3474" s="159"/>
      <c r="M3474" s="164"/>
      <c r="T3474" s="165"/>
      <c r="AT3474" s="160" t="s">
        <v>330</v>
      </c>
      <c r="AU3474" s="160" t="s">
        <v>190</v>
      </c>
      <c r="AV3474" s="13" t="s">
        <v>79</v>
      </c>
      <c r="AW3474" s="13" t="s">
        <v>31</v>
      </c>
      <c r="AX3474" s="13" t="s">
        <v>69</v>
      </c>
      <c r="AY3474" s="160" t="s">
        <v>181</v>
      </c>
    </row>
    <row r="3475" spans="2:65" s="14" customFormat="1" ht="11.25" x14ac:dyDescent="0.2">
      <c r="B3475" s="166"/>
      <c r="D3475" s="138" t="s">
        <v>330</v>
      </c>
      <c r="E3475" s="167" t="s">
        <v>19</v>
      </c>
      <c r="F3475" s="168" t="s">
        <v>333</v>
      </c>
      <c r="H3475" s="169">
        <v>21.7455</v>
      </c>
      <c r="I3475" s="170"/>
      <c r="L3475" s="166"/>
      <c r="M3475" s="171"/>
      <c r="T3475" s="172"/>
      <c r="AT3475" s="167" t="s">
        <v>330</v>
      </c>
      <c r="AU3475" s="167" t="s">
        <v>190</v>
      </c>
      <c r="AV3475" s="14" t="s">
        <v>187</v>
      </c>
      <c r="AW3475" s="14" t="s">
        <v>31</v>
      </c>
      <c r="AX3475" s="14" t="s">
        <v>77</v>
      </c>
      <c r="AY3475" s="167" t="s">
        <v>181</v>
      </c>
    </row>
    <row r="3476" spans="2:65" s="1" customFormat="1" ht="16.5" customHeight="1" x14ac:dyDescent="0.2">
      <c r="B3476" s="32"/>
      <c r="C3476" s="125" t="s">
        <v>3313</v>
      </c>
      <c r="D3476" s="125" t="s">
        <v>182</v>
      </c>
      <c r="E3476" s="126" t="s">
        <v>4480</v>
      </c>
      <c r="F3476" s="127" t="s">
        <v>4481</v>
      </c>
      <c r="G3476" s="128" t="s">
        <v>510</v>
      </c>
      <c r="H3476" s="129">
        <v>195.714</v>
      </c>
      <c r="I3476" s="130"/>
      <c r="J3476" s="131">
        <f>ROUND(I3476*H3476,2)</f>
        <v>0</v>
      </c>
      <c r="K3476" s="127" t="s">
        <v>327</v>
      </c>
      <c r="L3476" s="32"/>
      <c r="M3476" s="132" t="s">
        <v>19</v>
      </c>
      <c r="N3476" s="133" t="s">
        <v>40</v>
      </c>
      <c r="P3476" s="134">
        <f>O3476*H3476</f>
        <v>0</v>
      </c>
      <c r="Q3476" s="134">
        <v>0</v>
      </c>
      <c r="R3476" s="134">
        <f>Q3476*H3476</f>
        <v>0</v>
      </c>
      <c r="S3476" s="134">
        <v>0</v>
      </c>
      <c r="T3476" s="135">
        <f>S3476*H3476</f>
        <v>0</v>
      </c>
      <c r="AR3476" s="136" t="s">
        <v>187</v>
      </c>
      <c r="AT3476" s="136" t="s">
        <v>182</v>
      </c>
      <c r="AU3476" s="136" t="s">
        <v>190</v>
      </c>
      <c r="AY3476" s="17" t="s">
        <v>181</v>
      </c>
      <c r="BE3476" s="137">
        <f>IF(N3476="základní",J3476,0)</f>
        <v>0</v>
      </c>
      <c r="BF3476" s="137">
        <f>IF(N3476="snížená",J3476,0)</f>
        <v>0</v>
      </c>
      <c r="BG3476" s="137">
        <f>IF(N3476="zákl. přenesená",J3476,0)</f>
        <v>0</v>
      </c>
      <c r="BH3476" s="137">
        <f>IF(N3476="sníž. přenesená",J3476,0)</f>
        <v>0</v>
      </c>
      <c r="BI3476" s="137">
        <f>IF(N3476="nulová",J3476,0)</f>
        <v>0</v>
      </c>
      <c r="BJ3476" s="17" t="s">
        <v>77</v>
      </c>
      <c r="BK3476" s="137">
        <f>ROUND(I3476*H3476,2)</f>
        <v>0</v>
      </c>
      <c r="BL3476" s="17" t="s">
        <v>187</v>
      </c>
      <c r="BM3476" s="136" t="s">
        <v>4736</v>
      </c>
    </row>
    <row r="3477" spans="2:65" s="1" customFormat="1" ht="11.25" x14ac:dyDescent="0.2">
      <c r="B3477" s="32"/>
      <c r="D3477" s="151" t="s">
        <v>328</v>
      </c>
      <c r="F3477" s="152" t="s">
        <v>4483</v>
      </c>
      <c r="I3477" s="140"/>
      <c r="L3477" s="32"/>
      <c r="M3477" s="141"/>
      <c r="T3477" s="53"/>
      <c r="AT3477" s="17" t="s">
        <v>328</v>
      </c>
      <c r="AU3477" s="17" t="s">
        <v>190</v>
      </c>
    </row>
    <row r="3478" spans="2:65" s="12" customFormat="1" ht="22.5" x14ac:dyDescent="0.2">
      <c r="B3478" s="153"/>
      <c r="D3478" s="138" t="s">
        <v>330</v>
      </c>
      <c r="E3478" s="154" t="s">
        <v>19</v>
      </c>
      <c r="F3478" s="155" t="s">
        <v>4737</v>
      </c>
      <c r="H3478" s="154" t="s">
        <v>19</v>
      </c>
      <c r="I3478" s="156"/>
      <c r="L3478" s="153"/>
      <c r="M3478" s="157"/>
      <c r="T3478" s="158"/>
      <c r="AT3478" s="154" t="s">
        <v>330</v>
      </c>
      <c r="AU3478" s="154" t="s">
        <v>190</v>
      </c>
      <c r="AV3478" s="12" t="s">
        <v>77</v>
      </c>
      <c r="AW3478" s="12" t="s">
        <v>31</v>
      </c>
      <c r="AX3478" s="12" t="s">
        <v>69</v>
      </c>
      <c r="AY3478" s="154" t="s">
        <v>181</v>
      </c>
    </row>
    <row r="3479" spans="2:65" s="13" customFormat="1" ht="11.25" x14ac:dyDescent="0.2">
      <c r="B3479" s="159"/>
      <c r="D3479" s="138" t="s">
        <v>330</v>
      </c>
      <c r="E3479" s="160" t="s">
        <v>19</v>
      </c>
      <c r="F3479" s="161" t="s">
        <v>4738</v>
      </c>
      <c r="H3479" s="162">
        <v>195.714</v>
      </c>
      <c r="I3479" s="163"/>
      <c r="L3479" s="159"/>
      <c r="M3479" s="164"/>
      <c r="T3479" s="165"/>
      <c r="AT3479" s="160" t="s">
        <v>330</v>
      </c>
      <c r="AU3479" s="160" t="s">
        <v>190</v>
      </c>
      <c r="AV3479" s="13" t="s">
        <v>79</v>
      </c>
      <c r="AW3479" s="13" t="s">
        <v>31</v>
      </c>
      <c r="AX3479" s="13" t="s">
        <v>69</v>
      </c>
      <c r="AY3479" s="160" t="s">
        <v>181</v>
      </c>
    </row>
    <row r="3480" spans="2:65" s="14" customFormat="1" ht="11.25" x14ac:dyDescent="0.2">
      <c r="B3480" s="166"/>
      <c r="D3480" s="138" t="s">
        <v>330</v>
      </c>
      <c r="E3480" s="167" t="s">
        <v>19</v>
      </c>
      <c r="F3480" s="168" t="s">
        <v>333</v>
      </c>
      <c r="H3480" s="169">
        <v>195.714</v>
      </c>
      <c r="I3480" s="170"/>
      <c r="L3480" s="166"/>
      <c r="M3480" s="171"/>
      <c r="T3480" s="172"/>
      <c r="AT3480" s="167" t="s">
        <v>330</v>
      </c>
      <c r="AU3480" s="167" t="s">
        <v>190</v>
      </c>
      <c r="AV3480" s="14" t="s">
        <v>187</v>
      </c>
      <c r="AW3480" s="14" t="s">
        <v>31</v>
      </c>
      <c r="AX3480" s="14" t="s">
        <v>77</v>
      </c>
      <c r="AY3480" s="167" t="s">
        <v>181</v>
      </c>
    </row>
    <row r="3481" spans="2:65" s="10" customFormat="1" ht="20.85" customHeight="1" x14ac:dyDescent="0.2">
      <c r="B3481" s="115"/>
      <c r="D3481" s="116" t="s">
        <v>68</v>
      </c>
      <c r="E3481" s="149" t="s">
        <v>4739</v>
      </c>
      <c r="F3481" s="149" t="s">
        <v>4740</v>
      </c>
      <c r="I3481" s="118"/>
      <c r="J3481" s="150">
        <f>BK3481</f>
        <v>0</v>
      </c>
      <c r="L3481" s="115"/>
      <c r="M3481" s="120"/>
      <c r="P3481" s="121">
        <f>SUM(P3482:P3514)</f>
        <v>0</v>
      </c>
      <c r="R3481" s="121">
        <f>SUM(R3482:R3514)</f>
        <v>0</v>
      </c>
      <c r="T3481" s="122">
        <f>SUM(T3482:T3514)</f>
        <v>0</v>
      </c>
      <c r="AR3481" s="116" t="s">
        <v>77</v>
      </c>
      <c r="AT3481" s="123" t="s">
        <v>68</v>
      </c>
      <c r="AU3481" s="123" t="s">
        <v>79</v>
      </c>
      <c r="AY3481" s="116" t="s">
        <v>181</v>
      </c>
      <c r="BK3481" s="124">
        <f>SUM(BK3482:BK3514)</f>
        <v>0</v>
      </c>
    </row>
    <row r="3482" spans="2:65" s="1" customFormat="1" ht="16.5" customHeight="1" x14ac:dyDescent="0.2">
      <c r="B3482" s="32"/>
      <c r="C3482" s="125" t="s">
        <v>4741</v>
      </c>
      <c r="D3482" s="125" t="s">
        <v>182</v>
      </c>
      <c r="E3482" s="126" t="s">
        <v>4693</v>
      </c>
      <c r="F3482" s="127" t="s">
        <v>4694</v>
      </c>
      <c r="G3482" s="128" t="s">
        <v>510</v>
      </c>
      <c r="H3482" s="129">
        <v>194.82</v>
      </c>
      <c r="I3482" s="130"/>
      <c r="J3482" s="131">
        <f>ROUND(I3482*H3482,2)</f>
        <v>0</v>
      </c>
      <c r="K3482" s="127" t="s">
        <v>186</v>
      </c>
      <c r="L3482" s="32"/>
      <c r="M3482" s="132" t="s">
        <v>19</v>
      </c>
      <c r="N3482" s="133" t="s">
        <v>40</v>
      </c>
      <c r="P3482" s="134">
        <f>O3482*H3482</f>
        <v>0</v>
      </c>
      <c r="Q3482" s="134">
        <v>0</v>
      </c>
      <c r="R3482" s="134">
        <f>Q3482*H3482</f>
        <v>0</v>
      </c>
      <c r="S3482" s="134">
        <v>0</v>
      </c>
      <c r="T3482" s="135">
        <f>S3482*H3482</f>
        <v>0</v>
      </c>
      <c r="AR3482" s="136" t="s">
        <v>187</v>
      </c>
      <c r="AT3482" s="136" t="s">
        <v>182</v>
      </c>
      <c r="AU3482" s="136" t="s">
        <v>190</v>
      </c>
      <c r="AY3482" s="17" t="s">
        <v>181</v>
      </c>
      <c r="BE3482" s="137">
        <f>IF(N3482="základní",J3482,0)</f>
        <v>0</v>
      </c>
      <c r="BF3482" s="137">
        <f>IF(N3482="snížená",J3482,0)</f>
        <v>0</v>
      </c>
      <c r="BG3482" s="137">
        <f>IF(N3482="zákl. přenesená",J3482,0)</f>
        <v>0</v>
      </c>
      <c r="BH3482" s="137">
        <f>IF(N3482="sníž. přenesená",J3482,0)</f>
        <v>0</v>
      </c>
      <c r="BI3482" s="137">
        <f>IF(N3482="nulová",J3482,0)</f>
        <v>0</v>
      </c>
      <c r="BJ3482" s="17" t="s">
        <v>77</v>
      </c>
      <c r="BK3482" s="137">
        <f>ROUND(I3482*H3482,2)</f>
        <v>0</v>
      </c>
      <c r="BL3482" s="17" t="s">
        <v>187</v>
      </c>
      <c r="BM3482" s="136" t="s">
        <v>4742</v>
      </c>
    </row>
    <row r="3483" spans="2:65" s="1" customFormat="1" ht="29.25" x14ac:dyDescent="0.2">
      <c r="B3483" s="32"/>
      <c r="D3483" s="138" t="s">
        <v>214</v>
      </c>
      <c r="F3483" s="139" t="s">
        <v>4696</v>
      </c>
      <c r="I3483" s="140"/>
      <c r="L3483" s="32"/>
      <c r="M3483" s="141"/>
      <c r="T3483" s="53"/>
      <c r="AT3483" s="17" t="s">
        <v>214</v>
      </c>
      <c r="AU3483" s="17" t="s">
        <v>190</v>
      </c>
    </row>
    <row r="3484" spans="2:65" s="12" customFormat="1" ht="11.25" x14ac:dyDescent="0.2">
      <c r="B3484" s="153"/>
      <c r="D3484" s="138" t="s">
        <v>330</v>
      </c>
      <c r="E3484" s="154" t="s">
        <v>19</v>
      </c>
      <c r="F3484" s="155" t="s">
        <v>4743</v>
      </c>
      <c r="H3484" s="154" t="s">
        <v>19</v>
      </c>
      <c r="I3484" s="156"/>
      <c r="L3484" s="153"/>
      <c r="M3484" s="157"/>
      <c r="T3484" s="158"/>
      <c r="AT3484" s="154" t="s">
        <v>330</v>
      </c>
      <c r="AU3484" s="154" t="s">
        <v>190</v>
      </c>
      <c r="AV3484" s="12" t="s">
        <v>77</v>
      </c>
      <c r="AW3484" s="12" t="s">
        <v>31</v>
      </c>
      <c r="AX3484" s="12" t="s">
        <v>69</v>
      </c>
      <c r="AY3484" s="154" t="s">
        <v>181</v>
      </c>
    </row>
    <row r="3485" spans="2:65" s="13" customFormat="1" ht="22.5" x14ac:dyDescent="0.2">
      <c r="B3485" s="159"/>
      <c r="D3485" s="138" t="s">
        <v>330</v>
      </c>
      <c r="E3485" s="160" t="s">
        <v>19</v>
      </c>
      <c r="F3485" s="161" t="s">
        <v>4744</v>
      </c>
      <c r="H3485" s="162">
        <v>194.82</v>
      </c>
      <c r="I3485" s="163"/>
      <c r="L3485" s="159"/>
      <c r="M3485" s="164"/>
      <c r="T3485" s="165"/>
      <c r="AT3485" s="160" t="s">
        <v>330</v>
      </c>
      <c r="AU3485" s="160" t="s">
        <v>190</v>
      </c>
      <c r="AV3485" s="13" t="s">
        <v>79</v>
      </c>
      <c r="AW3485" s="13" t="s">
        <v>31</v>
      </c>
      <c r="AX3485" s="13" t="s">
        <v>69</v>
      </c>
      <c r="AY3485" s="160" t="s">
        <v>181</v>
      </c>
    </row>
    <row r="3486" spans="2:65" s="14" customFormat="1" ht="11.25" x14ac:dyDescent="0.2">
      <c r="B3486" s="166"/>
      <c r="D3486" s="138" t="s">
        <v>330</v>
      </c>
      <c r="E3486" s="167" t="s">
        <v>19</v>
      </c>
      <c r="F3486" s="168" t="s">
        <v>333</v>
      </c>
      <c r="H3486" s="169">
        <v>194.82</v>
      </c>
      <c r="I3486" s="170"/>
      <c r="L3486" s="166"/>
      <c r="M3486" s="171"/>
      <c r="T3486" s="172"/>
      <c r="AT3486" s="167" t="s">
        <v>330</v>
      </c>
      <c r="AU3486" s="167" t="s">
        <v>190</v>
      </c>
      <c r="AV3486" s="14" t="s">
        <v>187</v>
      </c>
      <c r="AW3486" s="14" t="s">
        <v>31</v>
      </c>
      <c r="AX3486" s="14" t="s">
        <v>77</v>
      </c>
      <c r="AY3486" s="167" t="s">
        <v>181</v>
      </c>
    </row>
    <row r="3487" spans="2:65" s="1" customFormat="1" ht="16.5" customHeight="1" x14ac:dyDescent="0.2">
      <c r="B3487" s="32"/>
      <c r="C3487" s="176" t="s">
        <v>3320</v>
      </c>
      <c r="D3487" s="176" t="s">
        <v>1794</v>
      </c>
      <c r="E3487" s="177" t="s">
        <v>4701</v>
      </c>
      <c r="F3487" s="178" t="s">
        <v>4702</v>
      </c>
      <c r="G3487" s="179" t="s">
        <v>510</v>
      </c>
      <c r="H3487" s="180">
        <v>214.30199999999999</v>
      </c>
      <c r="I3487" s="181"/>
      <c r="J3487" s="182">
        <f>ROUND(I3487*H3487,2)</f>
        <v>0</v>
      </c>
      <c r="K3487" s="178" t="s">
        <v>186</v>
      </c>
      <c r="L3487" s="183"/>
      <c r="M3487" s="184" t="s">
        <v>19</v>
      </c>
      <c r="N3487" s="185" t="s">
        <v>40</v>
      </c>
      <c r="P3487" s="134">
        <f>O3487*H3487</f>
        <v>0</v>
      </c>
      <c r="Q3487" s="134">
        <v>0</v>
      </c>
      <c r="R3487" s="134">
        <f>Q3487*H3487</f>
        <v>0</v>
      </c>
      <c r="S3487" s="134">
        <v>0</v>
      </c>
      <c r="T3487" s="135">
        <f>S3487*H3487</f>
        <v>0</v>
      </c>
      <c r="AR3487" s="136" t="s">
        <v>196</v>
      </c>
      <c r="AT3487" s="136" t="s">
        <v>1794</v>
      </c>
      <c r="AU3487" s="136" t="s">
        <v>190</v>
      </c>
      <c r="AY3487" s="17" t="s">
        <v>181</v>
      </c>
      <c r="BE3487" s="137">
        <f>IF(N3487="základní",J3487,0)</f>
        <v>0</v>
      </c>
      <c r="BF3487" s="137">
        <f>IF(N3487="snížená",J3487,0)</f>
        <v>0</v>
      </c>
      <c r="BG3487" s="137">
        <f>IF(N3487="zákl. přenesená",J3487,0)</f>
        <v>0</v>
      </c>
      <c r="BH3487" s="137">
        <f>IF(N3487="sníž. přenesená",J3487,0)</f>
        <v>0</v>
      </c>
      <c r="BI3487" s="137">
        <f>IF(N3487="nulová",J3487,0)</f>
        <v>0</v>
      </c>
      <c r="BJ3487" s="17" t="s">
        <v>77</v>
      </c>
      <c r="BK3487" s="137">
        <f>ROUND(I3487*H3487,2)</f>
        <v>0</v>
      </c>
      <c r="BL3487" s="17" t="s">
        <v>187</v>
      </c>
      <c r="BM3487" s="136" t="s">
        <v>4745</v>
      </c>
    </row>
    <row r="3488" spans="2:65" s="12" customFormat="1" ht="11.25" x14ac:dyDescent="0.2">
      <c r="B3488" s="153"/>
      <c r="D3488" s="138" t="s">
        <v>330</v>
      </c>
      <c r="E3488" s="154" t="s">
        <v>19</v>
      </c>
      <c r="F3488" s="155" t="s">
        <v>4746</v>
      </c>
      <c r="H3488" s="154" t="s">
        <v>19</v>
      </c>
      <c r="I3488" s="156"/>
      <c r="L3488" s="153"/>
      <c r="M3488" s="157"/>
      <c r="T3488" s="158"/>
      <c r="AT3488" s="154" t="s">
        <v>330</v>
      </c>
      <c r="AU3488" s="154" t="s">
        <v>190</v>
      </c>
      <c r="AV3488" s="12" t="s">
        <v>77</v>
      </c>
      <c r="AW3488" s="12" t="s">
        <v>31</v>
      </c>
      <c r="AX3488" s="12" t="s">
        <v>69</v>
      </c>
      <c r="AY3488" s="154" t="s">
        <v>181</v>
      </c>
    </row>
    <row r="3489" spans="2:65" s="13" customFormat="1" ht="22.5" x14ac:dyDescent="0.2">
      <c r="B3489" s="159"/>
      <c r="D3489" s="138" t="s">
        <v>330</v>
      </c>
      <c r="E3489" s="160" t="s">
        <v>19</v>
      </c>
      <c r="F3489" s="161" t="s">
        <v>4747</v>
      </c>
      <c r="H3489" s="162">
        <v>214.30199999999999</v>
      </c>
      <c r="I3489" s="163"/>
      <c r="L3489" s="159"/>
      <c r="M3489" s="164"/>
      <c r="T3489" s="165"/>
      <c r="AT3489" s="160" t="s">
        <v>330</v>
      </c>
      <c r="AU3489" s="160" t="s">
        <v>190</v>
      </c>
      <c r="AV3489" s="13" t="s">
        <v>79</v>
      </c>
      <c r="AW3489" s="13" t="s">
        <v>31</v>
      </c>
      <c r="AX3489" s="13" t="s">
        <v>69</v>
      </c>
      <c r="AY3489" s="160" t="s">
        <v>181</v>
      </c>
    </row>
    <row r="3490" spans="2:65" s="14" customFormat="1" ht="11.25" x14ac:dyDescent="0.2">
      <c r="B3490" s="166"/>
      <c r="D3490" s="138" t="s">
        <v>330</v>
      </c>
      <c r="E3490" s="167" t="s">
        <v>19</v>
      </c>
      <c r="F3490" s="168" t="s">
        <v>333</v>
      </c>
      <c r="H3490" s="169">
        <v>214.30199999999999</v>
      </c>
      <c r="I3490" s="170"/>
      <c r="L3490" s="166"/>
      <c r="M3490" s="171"/>
      <c r="T3490" s="172"/>
      <c r="AT3490" s="167" t="s">
        <v>330</v>
      </c>
      <c r="AU3490" s="167" t="s">
        <v>190</v>
      </c>
      <c r="AV3490" s="14" t="s">
        <v>187</v>
      </c>
      <c r="AW3490" s="14" t="s">
        <v>31</v>
      </c>
      <c r="AX3490" s="14" t="s">
        <v>77</v>
      </c>
      <c r="AY3490" s="167" t="s">
        <v>181</v>
      </c>
    </row>
    <row r="3491" spans="2:65" s="1" customFormat="1" ht="16.5" customHeight="1" x14ac:dyDescent="0.2">
      <c r="B3491" s="32"/>
      <c r="C3491" s="125" t="s">
        <v>4748</v>
      </c>
      <c r="D3491" s="125" t="s">
        <v>182</v>
      </c>
      <c r="E3491" s="126" t="s">
        <v>4474</v>
      </c>
      <c r="F3491" s="127" t="s">
        <v>4475</v>
      </c>
      <c r="G3491" s="128" t="s">
        <v>510</v>
      </c>
      <c r="H3491" s="129">
        <v>204.56100000000001</v>
      </c>
      <c r="I3491" s="130"/>
      <c r="J3491" s="131">
        <f>ROUND(I3491*H3491,2)</f>
        <v>0</v>
      </c>
      <c r="K3491" s="127" t="s">
        <v>327</v>
      </c>
      <c r="L3491" s="32"/>
      <c r="M3491" s="132" t="s">
        <v>19</v>
      </c>
      <c r="N3491" s="133" t="s">
        <v>40</v>
      </c>
      <c r="P3491" s="134">
        <f>O3491*H3491</f>
        <v>0</v>
      </c>
      <c r="Q3491" s="134">
        <v>0</v>
      </c>
      <c r="R3491" s="134">
        <f>Q3491*H3491</f>
        <v>0</v>
      </c>
      <c r="S3491" s="134">
        <v>0</v>
      </c>
      <c r="T3491" s="135">
        <f>S3491*H3491</f>
        <v>0</v>
      </c>
      <c r="AR3491" s="136" t="s">
        <v>187</v>
      </c>
      <c r="AT3491" s="136" t="s">
        <v>182</v>
      </c>
      <c r="AU3491" s="136" t="s">
        <v>190</v>
      </c>
      <c r="AY3491" s="17" t="s">
        <v>181</v>
      </c>
      <c r="BE3491" s="137">
        <f>IF(N3491="základní",J3491,0)</f>
        <v>0</v>
      </c>
      <c r="BF3491" s="137">
        <f>IF(N3491="snížená",J3491,0)</f>
        <v>0</v>
      </c>
      <c r="BG3491" s="137">
        <f>IF(N3491="zákl. přenesená",J3491,0)</f>
        <v>0</v>
      </c>
      <c r="BH3491" s="137">
        <f>IF(N3491="sníž. přenesená",J3491,0)</f>
        <v>0</v>
      </c>
      <c r="BI3491" s="137">
        <f>IF(N3491="nulová",J3491,0)</f>
        <v>0</v>
      </c>
      <c r="BJ3491" s="17" t="s">
        <v>77</v>
      </c>
      <c r="BK3491" s="137">
        <f>ROUND(I3491*H3491,2)</f>
        <v>0</v>
      </c>
      <c r="BL3491" s="17" t="s">
        <v>187</v>
      </c>
      <c r="BM3491" s="136" t="s">
        <v>4749</v>
      </c>
    </row>
    <row r="3492" spans="2:65" s="1" customFormat="1" ht="11.25" x14ac:dyDescent="0.2">
      <c r="B3492" s="32"/>
      <c r="D3492" s="151" t="s">
        <v>328</v>
      </c>
      <c r="F3492" s="152" t="s">
        <v>4477</v>
      </c>
      <c r="I3492" s="140"/>
      <c r="L3492" s="32"/>
      <c r="M3492" s="141"/>
      <c r="T3492" s="53"/>
      <c r="AT3492" s="17" t="s">
        <v>328</v>
      </c>
      <c r="AU3492" s="17" t="s">
        <v>190</v>
      </c>
    </row>
    <row r="3493" spans="2:65" s="12" customFormat="1" ht="11.25" x14ac:dyDescent="0.2">
      <c r="B3493" s="153"/>
      <c r="D3493" s="138" t="s">
        <v>330</v>
      </c>
      <c r="E3493" s="154" t="s">
        <v>19</v>
      </c>
      <c r="F3493" s="155" t="s">
        <v>4750</v>
      </c>
      <c r="H3493" s="154" t="s">
        <v>19</v>
      </c>
      <c r="I3493" s="156"/>
      <c r="L3493" s="153"/>
      <c r="M3493" s="157"/>
      <c r="T3493" s="158"/>
      <c r="AT3493" s="154" t="s">
        <v>330</v>
      </c>
      <c r="AU3493" s="154" t="s">
        <v>190</v>
      </c>
      <c r="AV3493" s="12" t="s">
        <v>77</v>
      </c>
      <c r="AW3493" s="12" t="s">
        <v>31</v>
      </c>
      <c r="AX3493" s="12" t="s">
        <v>69</v>
      </c>
      <c r="AY3493" s="154" t="s">
        <v>181</v>
      </c>
    </row>
    <row r="3494" spans="2:65" s="13" customFormat="1" ht="22.5" x14ac:dyDescent="0.2">
      <c r="B3494" s="159"/>
      <c r="D3494" s="138" t="s">
        <v>330</v>
      </c>
      <c r="E3494" s="160" t="s">
        <v>19</v>
      </c>
      <c r="F3494" s="161" t="s">
        <v>4751</v>
      </c>
      <c r="H3494" s="162">
        <v>204.56100000000001</v>
      </c>
      <c r="I3494" s="163"/>
      <c r="L3494" s="159"/>
      <c r="M3494" s="164"/>
      <c r="T3494" s="165"/>
      <c r="AT3494" s="160" t="s">
        <v>330</v>
      </c>
      <c r="AU3494" s="160" t="s">
        <v>190</v>
      </c>
      <c r="AV3494" s="13" t="s">
        <v>79</v>
      </c>
      <c r="AW3494" s="13" t="s">
        <v>31</v>
      </c>
      <c r="AX3494" s="13" t="s">
        <v>69</v>
      </c>
      <c r="AY3494" s="160" t="s">
        <v>181</v>
      </c>
    </row>
    <row r="3495" spans="2:65" s="14" customFormat="1" ht="11.25" x14ac:dyDescent="0.2">
      <c r="B3495" s="166"/>
      <c r="D3495" s="138" t="s">
        <v>330</v>
      </c>
      <c r="E3495" s="167" t="s">
        <v>19</v>
      </c>
      <c r="F3495" s="168" t="s">
        <v>333</v>
      </c>
      <c r="H3495" s="169">
        <v>204.56100000000001</v>
      </c>
      <c r="I3495" s="170"/>
      <c r="L3495" s="166"/>
      <c r="M3495" s="171"/>
      <c r="T3495" s="172"/>
      <c r="AT3495" s="167" t="s">
        <v>330</v>
      </c>
      <c r="AU3495" s="167" t="s">
        <v>190</v>
      </c>
      <c r="AV3495" s="14" t="s">
        <v>187</v>
      </c>
      <c r="AW3495" s="14" t="s">
        <v>31</v>
      </c>
      <c r="AX3495" s="14" t="s">
        <v>77</v>
      </c>
      <c r="AY3495" s="167" t="s">
        <v>181</v>
      </c>
    </row>
    <row r="3496" spans="2:65" s="1" customFormat="1" ht="16.5" customHeight="1" x14ac:dyDescent="0.2">
      <c r="B3496" s="32"/>
      <c r="C3496" s="125" t="s">
        <v>3329</v>
      </c>
      <c r="D3496" s="125" t="s">
        <v>182</v>
      </c>
      <c r="E3496" s="126" t="s">
        <v>4480</v>
      </c>
      <c r="F3496" s="127" t="s">
        <v>4481</v>
      </c>
      <c r="G3496" s="128" t="s">
        <v>510</v>
      </c>
      <c r="H3496" s="129">
        <v>1022.8049999999999</v>
      </c>
      <c r="I3496" s="130"/>
      <c r="J3496" s="131">
        <f>ROUND(I3496*H3496,2)</f>
        <v>0</v>
      </c>
      <c r="K3496" s="127" t="s">
        <v>327</v>
      </c>
      <c r="L3496" s="32"/>
      <c r="M3496" s="132" t="s">
        <v>19</v>
      </c>
      <c r="N3496" s="133" t="s">
        <v>40</v>
      </c>
      <c r="P3496" s="134">
        <f>O3496*H3496</f>
        <v>0</v>
      </c>
      <c r="Q3496" s="134">
        <v>0</v>
      </c>
      <c r="R3496" s="134">
        <f>Q3496*H3496</f>
        <v>0</v>
      </c>
      <c r="S3496" s="134">
        <v>0</v>
      </c>
      <c r="T3496" s="135">
        <f>S3496*H3496</f>
        <v>0</v>
      </c>
      <c r="AR3496" s="136" t="s">
        <v>187</v>
      </c>
      <c r="AT3496" s="136" t="s">
        <v>182</v>
      </c>
      <c r="AU3496" s="136" t="s">
        <v>190</v>
      </c>
      <c r="AY3496" s="17" t="s">
        <v>181</v>
      </c>
      <c r="BE3496" s="137">
        <f>IF(N3496="základní",J3496,0)</f>
        <v>0</v>
      </c>
      <c r="BF3496" s="137">
        <f>IF(N3496="snížená",J3496,0)</f>
        <v>0</v>
      </c>
      <c r="BG3496" s="137">
        <f>IF(N3496="zákl. přenesená",J3496,0)</f>
        <v>0</v>
      </c>
      <c r="BH3496" s="137">
        <f>IF(N3496="sníž. přenesená",J3496,0)</f>
        <v>0</v>
      </c>
      <c r="BI3496" s="137">
        <f>IF(N3496="nulová",J3496,0)</f>
        <v>0</v>
      </c>
      <c r="BJ3496" s="17" t="s">
        <v>77</v>
      </c>
      <c r="BK3496" s="137">
        <f>ROUND(I3496*H3496,2)</f>
        <v>0</v>
      </c>
      <c r="BL3496" s="17" t="s">
        <v>187</v>
      </c>
      <c r="BM3496" s="136" t="s">
        <v>4752</v>
      </c>
    </row>
    <row r="3497" spans="2:65" s="1" customFormat="1" ht="11.25" x14ac:dyDescent="0.2">
      <c r="B3497" s="32"/>
      <c r="D3497" s="151" t="s">
        <v>328</v>
      </c>
      <c r="F3497" s="152" t="s">
        <v>4483</v>
      </c>
      <c r="I3497" s="140"/>
      <c r="L3497" s="32"/>
      <c r="M3497" s="141"/>
      <c r="T3497" s="53"/>
      <c r="AT3497" s="17" t="s">
        <v>328</v>
      </c>
      <c r="AU3497" s="17" t="s">
        <v>190</v>
      </c>
    </row>
    <row r="3498" spans="2:65" s="12" customFormat="1" ht="22.5" x14ac:dyDescent="0.2">
      <c r="B3498" s="153"/>
      <c r="D3498" s="138" t="s">
        <v>330</v>
      </c>
      <c r="E3498" s="154" t="s">
        <v>19</v>
      </c>
      <c r="F3498" s="155" t="s">
        <v>4655</v>
      </c>
      <c r="H3498" s="154" t="s">
        <v>19</v>
      </c>
      <c r="I3498" s="156"/>
      <c r="L3498" s="153"/>
      <c r="M3498" s="157"/>
      <c r="T3498" s="158"/>
      <c r="AT3498" s="154" t="s">
        <v>330</v>
      </c>
      <c r="AU3498" s="154" t="s">
        <v>190</v>
      </c>
      <c r="AV3498" s="12" t="s">
        <v>77</v>
      </c>
      <c r="AW3498" s="12" t="s">
        <v>31</v>
      </c>
      <c r="AX3498" s="12" t="s">
        <v>69</v>
      </c>
      <c r="AY3498" s="154" t="s">
        <v>181</v>
      </c>
    </row>
    <row r="3499" spans="2:65" s="13" customFormat="1" ht="11.25" x14ac:dyDescent="0.2">
      <c r="B3499" s="159"/>
      <c r="D3499" s="138" t="s">
        <v>330</v>
      </c>
      <c r="E3499" s="160" t="s">
        <v>19</v>
      </c>
      <c r="F3499" s="161" t="s">
        <v>4753</v>
      </c>
      <c r="H3499" s="162">
        <v>1022.8049999999999</v>
      </c>
      <c r="I3499" s="163"/>
      <c r="L3499" s="159"/>
      <c r="M3499" s="164"/>
      <c r="T3499" s="165"/>
      <c r="AT3499" s="160" t="s">
        <v>330</v>
      </c>
      <c r="AU3499" s="160" t="s">
        <v>190</v>
      </c>
      <c r="AV3499" s="13" t="s">
        <v>79</v>
      </c>
      <c r="AW3499" s="13" t="s">
        <v>31</v>
      </c>
      <c r="AX3499" s="13" t="s">
        <v>69</v>
      </c>
      <c r="AY3499" s="160" t="s">
        <v>181</v>
      </c>
    </row>
    <row r="3500" spans="2:65" s="14" customFormat="1" ht="11.25" x14ac:dyDescent="0.2">
      <c r="B3500" s="166"/>
      <c r="D3500" s="138" t="s">
        <v>330</v>
      </c>
      <c r="E3500" s="167" t="s">
        <v>19</v>
      </c>
      <c r="F3500" s="168" t="s">
        <v>333</v>
      </c>
      <c r="H3500" s="169">
        <v>1022.8049999999999</v>
      </c>
      <c r="I3500" s="170"/>
      <c r="L3500" s="166"/>
      <c r="M3500" s="171"/>
      <c r="T3500" s="172"/>
      <c r="AT3500" s="167" t="s">
        <v>330</v>
      </c>
      <c r="AU3500" s="167" t="s">
        <v>190</v>
      </c>
      <c r="AV3500" s="14" t="s">
        <v>187</v>
      </c>
      <c r="AW3500" s="14" t="s">
        <v>31</v>
      </c>
      <c r="AX3500" s="14" t="s">
        <v>77</v>
      </c>
      <c r="AY3500" s="167" t="s">
        <v>181</v>
      </c>
    </row>
    <row r="3501" spans="2:65" s="1" customFormat="1" ht="16.5" customHeight="1" x14ac:dyDescent="0.2">
      <c r="B3501" s="32"/>
      <c r="C3501" s="125" t="s">
        <v>4754</v>
      </c>
      <c r="D3501" s="125" t="s">
        <v>182</v>
      </c>
      <c r="E3501" s="126" t="s">
        <v>4487</v>
      </c>
      <c r="F3501" s="127" t="s">
        <v>4488</v>
      </c>
      <c r="G3501" s="128" t="s">
        <v>510</v>
      </c>
      <c r="H3501" s="129">
        <v>224.04300000000001</v>
      </c>
      <c r="I3501" s="130"/>
      <c r="J3501" s="131">
        <f>ROUND(I3501*H3501,2)</f>
        <v>0</v>
      </c>
      <c r="K3501" s="127" t="s">
        <v>327</v>
      </c>
      <c r="L3501" s="32"/>
      <c r="M3501" s="132" t="s">
        <v>19</v>
      </c>
      <c r="N3501" s="133" t="s">
        <v>40</v>
      </c>
      <c r="P3501" s="134">
        <f>O3501*H3501</f>
        <v>0</v>
      </c>
      <c r="Q3501" s="134">
        <v>0</v>
      </c>
      <c r="R3501" s="134">
        <f>Q3501*H3501</f>
        <v>0</v>
      </c>
      <c r="S3501" s="134">
        <v>0</v>
      </c>
      <c r="T3501" s="135">
        <f>S3501*H3501</f>
        <v>0</v>
      </c>
      <c r="AR3501" s="136" t="s">
        <v>187</v>
      </c>
      <c r="AT3501" s="136" t="s">
        <v>182</v>
      </c>
      <c r="AU3501" s="136" t="s">
        <v>190</v>
      </c>
      <c r="AY3501" s="17" t="s">
        <v>181</v>
      </c>
      <c r="BE3501" s="137">
        <f>IF(N3501="základní",J3501,0)</f>
        <v>0</v>
      </c>
      <c r="BF3501" s="137">
        <f>IF(N3501="snížená",J3501,0)</f>
        <v>0</v>
      </c>
      <c r="BG3501" s="137">
        <f>IF(N3501="zákl. přenesená",J3501,0)</f>
        <v>0</v>
      </c>
      <c r="BH3501" s="137">
        <f>IF(N3501="sníž. přenesená",J3501,0)</f>
        <v>0</v>
      </c>
      <c r="BI3501" s="137">
        <f>IF(N3501="nulová",J3501,0)</f>
        <v>0</v>
      </c>
      <c r="BJ3501" s="17" t="s">
        <v>77</v>
      </c>
      <c r="BK3501" s="137">
        <f>ROUND(I3501*H3501,2)</f>
        <v>0</v>
      </c>
      <c r="BL3501" s="17" t="s">
        <v>187</v>
      </c>
      <c r="BM3501" s="136" t="s">
        <v>4755</v>
      </c>
    </row>
    <row r="3502" spans="2:65" s="1" customFormat="1" ht="11.25" x14ac:dyDescent="0.2">
      <c r="B3502" s="32"/>
      <c r="D3502" s="151" t="s">
        <v>328</v>
      </c>
      <c r="F3502" s="152" t="s">
        <v>4490</v>
      </c>
      <c r="I3502" s="140"/>
      <c r="L3502" s="32"/>
      <c r="M3502" s="141"/>
      <c r="T3502" s="53"/>
      <c r="AT3502" s="17" t="s">
        <v>328</v>
      </c>
      <c r="AU3502" s="17" t="s">
        <v>190</v>
      </c>
    </row>
    <row r="3503" spans="2:65" s="12" customFormat="1" ht="11.25" x14ac:dyDescent="0.2">
      <c r="B3503" s="153"/>
      <c r="D3503" s="138" t="s">
        <v>330</v>
      </c>
      <c r="E3503" s="154" t="s">
        <v>19</v>
      </c>
      <c r="F3503" s="155" t="s">
        <v>4756</v>
      </c>
      <c r="H3503" s="154" t="s">
        <v>19</v>
      </c>
      <c r="I3503" s="156"/>
      <c r="L3503" s="153"/>
      <c r="M3503" s="157"/>
      <c r="T3503" s="158"/>
      <c r="AT3503" s="154" t="s">
        <v>330</v>
      </c>
      <c r="AU3503" s="154" t="s">
        <v>190</v>
      </c>
      <c r="AV3503" s="12" t="s">
        <v>77</v>
      </c>
      <c r="AW3503" s="12" t="s">
        <v>31</v>
      </c>
      <c r="AX3503" s="12" t="s">
        <v>69</v>
      </c>
      <c r="AY3503" s="154" t="s">
        <v>181</v>
      </c>
    </row>
    <row r="3504" spans="2:65" s="13" customFormat="1" ht="22.5" x14ac:dyDescent="0.2">
      <c r="B3504" s="159"/>
      <c r="D3504" s="138" t="s">
        <v>330</v>
      </c>
      <c r="E3504" s="160" t="s">
        <v>19</v>
      </c>
      <c r="F3504" s="161" t="s">
        <v>4757</v>
      </c>
      <c r="H3504" s="162">
        <v>224.04300000000001</v>
      </c>
      <c r="I3504" s="163"/>
      <c r="L3504" s="159"/>
      <c r="M3504" s="164"/>
      <c r="T3504" s="165"/>
      <c r="AT3504" s="160" t="s">
        <v>330</v>
      </c>
      <c r="AU3504" s="160" t="s">
        <v>190</v>
      </c>
      <c r="AV3504" s="13" t="s">
        <v>79</v>
      </c>
      <c r="AW3504" s="13" t="s">
        <v>31</v>
      </c>
      <c r="AX3504" s="13" t="s">
        <v>69</v>
      </c>
      <c r="AY3504" s="160" t="s">
        <v>181</v>
      </c>
    </row>
    <row r="3505" spans="2:65" s="14" customFormat="1" ht="11.25" x14ac:dyDescent="0.2">
      <c r="B3505" s="166"/>
      <c r="D3505" s="138" t="s">
        <v>330</v>
      </c>
      <c r="E3505" s="167" t="s">
        <v>19</v>
      </c>
      <c r="F3505" s="168" t="s">
        <v>333</v>
      </c>
      <c r="H3505" s="169">
        <v>224.04300000000001</v>
      </c>
      <c r="I3505" s="170"/>
      <c r="L3505" s="166"/>
      <c r="M3505" s="171"/>
      <c r="T3505" s="172"/>
      <c r="AT3505" s="167" t="s">
        <v>330</v>
      </c>
      <c r="AU3505" s="167" t="s">
        <v>190</v>
      </c>
      <c r="AV3505" s="14" t="s">
        <v>187</v>
      </c>
      <c r="AW3505" s="14" t="s">
        <v>31</v>
      </c>
      <c r="AX3505" s="14" t="s">
        <v>77</v>
      </c>
      <c r="AY3505" s="167" t="s">
        <v>181</v>
      </c>
    </row>
    <row r="3506" spans="2:65" s="1" customFormat="1" ht="16.5" customHeight="1" x14ac:dyDescent="0.2">
      <c r="B3506" s="32"/>
      <c r="C3506" s="125" t="s">
        <v>3346</v>
      </c>
      <c r="D3506" s="125" t="s">
        <v>182</v>
      </c>
      <c r="E3506" s="126" t="s">
        <v>4493</v>
      </c>
      <c r="F3506" s="127" t="s">
        <v>4494</v>
      </c>
      <c r="G3506" s="128" t="s">
        <v>510</v>
      </c>
      <c r="H3506" s="129">
        <v>194.82</v>
      </c>
      <c r="I3506" s="130"/>
      <c r="J3506" s="131">
        <f>ROUND(I3506*H3506,2)</f>
        <v>0</v>
      </c>
      <c r="K3506" s="127" t="s">
        <v>327</v>
      </c>
      <c r="L3506" s="32"/>
      <c r="M3506" s="132" t="s">
        <v>19</v>
      </c>
      <c r="N3506" s="133" t="s">
        <v>40</v>
      </c>
      <c r="P3506" s="134">
        <f>O3506*H3506</f>
        <v>0</v>
      </c>
      <c r="Q3506" s="134">
        <v>0</v>
      </c>
      <c r="R3506" s="134">
        <f>Q3506*H3506</f>
        <v>0</v>
      </c>
      <c r="S3506" s="134">
        <v>0</v>
      </c>
      <c r="T3506" s="135">
        <f>S3506*H3506</f>
        <v>0</v>
      </c>
      <c r="AR3506" s="136" t="s">
        <v>187</v>
      </c>
      <c r="AT3506" s="136" t="s">
        <v>182</v>
      </c>
      <c r="AU3506" s="136" t="s">
        <v>190</v>
      </c>
      <c r="AY3506" s="17" t="s">
        <v>181</v>
      </c>
      <c r="BE3506" s="137">
        <f>IF(N3506="základní",J3506,0)</f>
        <v>0</v>
      </c>
      <c r="BF3506" s="137">
        <f>IF(N3506="snížená",J3506,0)</f>
        <v>0</v>
      </c>
      <c r="BG3506" s="137">
        <f>IF(N3506="zákl. přenesená",J3506,0)</f>
        <v>0</v>
      </c>
      <c r="BH3506" s="137">
        <f>IF(N3506="sníž. přenesená",J3506,0)</f>
        <v>0</v>
      </c>
      <c r="BI3506" s="137">
        <f>IF(N3506="nulová",J3506,0)</f>
        <v>0</v>
      </c>
      <c r="BJ3506" s="17" t="s">
        <v>77</v>
      </c>
      <c r="BK3506" s="137">
        <f>ROUND(I3506*H3506,2)</f>
        <v>0</v>
      </c>
      <c r="BL3506" s="17" t="s">
        <v>187</v>
      </c>
      <c r="BM3506" s="136" t="s">
        <v>4758</v>
      </c>
    </row>
    <row r="3507" spans="2:65" s="1" customFormat="1" ht="11.25" x14ac:dyDescent="0.2">
      <c r="B3507" s="32"/>
      <c r="D3507" s="151" t="s">
        <v>328</v>
      </c>
      <c r="F3507" s="152" t="s">
        <v>4496</v>
      </c>
      <c r="I3507" s="140"/>
      <c r="L3507" s="32"/>
      <c r="M3507" s="141"/>
      <c r="T3507" s="53"/>
      <c r="AT3507" s="17" t="s">
        <v>328</v>
      </c>
      <c r="AU3507" s="17" t="s">
        <v>190</v>
      </c>
    </row>
    <row r="3508" spans="2:65" s="12" customFormat="1" ht="11.25" x14ac:dyDescent="0.2">
      <c r="B3508" s="153"/>
      <c r="D3508" s="138" t="s">
        <v>330</v>
      </c>
      <c r="E3508" s="154" t="s">
        <v>19</v>
      </c>
      <c r="F3508" s="155" t="s">
        <v>4759</v>
      </c>
      <c r="H3508" s="154" t="s">
        <v>19</v>
      </c>
      <c r="I3508" s="156"/>
      <c r="L3508" s="153"/>
      <c r="M3508" s="157"/>
      <c r="T3508" s="158"/>
      <c r="AT3508" s="154" t="s">
        <v>330</v>
      </c>
      <c r="AU3508" s="154" t="s">
        <v>190</v>
      </c>
      <c r="AV3508" s="12" t="s">
        <v>77</v>
      </c>
      <c r="AW3508" s="12" t="s">
        <v>31</v>
      </c>
      <c r="AX3508" s="12" t="s">
        <v>69</v>
      </c>
      <c r="AY3508" s="154" t="s">
        <v>181</v>
      </c>
    </row>
    <row r="3509" spans="2:65" s="13" customFormat="1" ht="22.5" x14ac:dyDescent="0.2">
      <c r="B3509" s="159"/>
      <c r="D3509" s="138" t="s">
        <v>330</v>
      </c>
      <c r="E3509" s="160" t="s">
        <v>19</v>
      </c>
      <c r="F3509" s="161" t="s">
        <v>4744</v>
      </c>
      <c r="H3509" s="162">
        <v>194.82</v>
      </c>
      <c r="I3509" s="163"/>
      <c r="L3509" s="159"/>
      <c r="M3509" s="164"/>
      <c r="T3509" s="165"/>
      <c r="AT3509" s="160" t="s">
        <v>330</v>
      </c>
      <c r="AU3509" s="160" t="s">
        <v>190</v>
      </c>
      <c r="AV3509" s="13" t="s">
        <v>79</v>
      </c>
      <c r="AW3509" s="13" t="s">
        <v>31</v>
      </c>
      <c r="AX3509" s="13" t="s">
        <v>69</v>
      </c>
      <c r="AY3509" s="160" t="s">
        <v>181</v>
      </c>
    </row>
    <row r="3510" spans="2:65" s="14" customFormat="1" ht="11.25" x14ac:dyDescent="0.2">
      <c r="B3510" s="166"/>
      <c r="D3510" s="138" t="s">
        <v>330</v>
      </c>
      <c r="E3510" s="167" t="s">
        <v>19</v>
      </c>
      <c r="F3510" s="168" t="s">
        <v>333</v>
      </c>
      <c r="H3510" s="169">
        <v>194.82</v>
      </c>
      <c r="I3510" s="170"/>
      <c r="L3510" s="166"/>
      <c r="M3510" s="171"/>
      <c r="T3510" s="172"/>
      <c r="AT3510" s="167" t="s">
        <v>330</v>
      </c>
      <c r="AU3510" s="167" t="s">
        <v>190</v>
      </c>
      <c r="AV3510" s="14" t="s">
        <v>187</v>
      </c>
      <c r="AW3510" s="14" t="s">
        <v>31</v>
      </c>
      <c r="AX3510" s="14" t="s">
        <v>77</v>
      </c>
      <c r="AY3510" s="167" t="s">
        <v>181</v>
      </c>
    </row>
    <row r="3511" spans="2:65" s="1" customFormat="1" ht="16.5" customHeight="1" x14ac:dyDescent="0.2">
      <c r="B3511" s="32"/>
      <c r="C3511" s="176" t="s">
        <v>4760</v>
      </c>
      <c r="D3511" s="176" t="s">
        <v>1794</v>
      </c>
      <c r="E3511" s="177" t="s">
        <v>4665</v>
      </c>
      <c r="F3511" s="178" t="s">
        <v>4666</v>
      </c>
      <c r="G3511" s="179" t="s">
        <v>510</v>
      </c>
      <c r="H3511" s="180">
        <v>214.30199999999999</v>
      </c>
      <c r="I3511" s="181"/>
      <c r="J3511" s="182">
        <f>ROUND(I3511*H3511,2)</f>
        <v>0</v>
      </c>
      <c r="K3511" s="178" t="s">
        <v>186</v>
      </c>
      <c r="L3511" s="183"/>
      <c r="M3511" s="184" t="s">
        <v>19</v>
      </c>
      <c r="N3511" s="185" t="s">
        <v>40</v>
      </c>
      <c r="P3511" s="134">
        <f>O3511*H3511</f>
        <v>0</v>
      </c>
      <c r="Q3511" s="134">
        <v>0</v>
      </c>
      <c r="R3511" s="134">
        <f>Q3511*H3511</f>
        <v>0</v>
      </c>
      <c r="S3511" s="134">
        <v>0</v>
      </c>
      <c r="T3511" s="135">
        <f>S3511*H3511</f>
        <v>0</v>
      </c>
      <c r="AR3511" s="136" t="s">
        <v>196</v>
      </c>
      <c r="AT3511" s="136" t="s">
        <v>1794</v>
      </c>
      <c r="AU3511" s="136" t="s">
        <v>190</v>
      </c>
      <c r="AY3511" s="17" t="s">
        <v>181</v>
      </c>
      <c r="BE3511" s="137">
        <f>IF(N3511="základní",J3511,0)</f>
        <v>0</v>
      </c>
      <c r="BF3511" s="137">
        <f>IF(N3511="snížená",J3511,0)</f>
        <v>0</v>
      </c>
      <c r="BG3511" s="137">
        <f>IF(N3511="zákl. přenesená",J3511,0)</f>
        <v>0</v>
      </c>
      <c r="BH3511" s="137">
        <f>IF(N3511="sníž. přenesená",J3511,0)</f>
        <v>0</v>
      </c>
      <c r="BI3511" s="137">
        <f>IF(N3511="nulová",J3511,0)</f>
        <v>0</v>
      </c>
      <c r="BJ3511" s="17" t="s">
        <v>77</v>
      </c>
      <c r="BK3511" s="137">
        <f>ROUND(I3511*H3511,2)</f>
        <v>0</v>
      </c>
      <c r="BL3511" s="17" t="s">
        <v>187</v>
      </c>
      <c r="BM3511" s="136" t="s">
        <v>4761</v>
      </c>
    </row>
    <row r="3512" spans="2:65" s="12" customFormat="1" ht="11.25" x14ac:dyDescent="0.2">
      <c r="B3512" s="153"/>
      <c r="D3512" s="138" t="s">
        <v>330</v>
      </c>
      <c r="E3512" s="154" t="s">
        <v>19</v>
      </c>
      <c r="F3512" s="155" t="s">
        <v>4502</v>
      </c>
      <c r="H3512" s="154" t="s">
        <v>19</v>
      </c>
      <c r="I3512" s="156"/>
      <c r="L3512" s="153"/>
      <c r="M3512" s="157"/>
      <c r="T3512" s="158"/>
      <c r="AT3512" s="154" t="s">
        <v>330</v>
      </c>
      <c r="AU3512" s="154" t="s">
        <v>190</v>
      </c>
      <c r="AV3512" s="12" t="s">
        <v>77</v>
      </c>
      <c r="AW3512" s="12" t="s">
        <v>31</v>
      </c>
      <c r="AX3512" s="12" t="s">
        <v>69</v>
      </c>
      <c r="AY3512" s="154" t="s">
        <v>181</v>
      </c>
    </row>
    <row r="3513" spans="2:65" s="13" customFormat="1" ht="22.5" x14ac:dyDescent="0.2">
      <c r="B3513" s="159"/>
      <c r="D3513" s="138" t="s">
        <v>330</v>
      </c>
      <c r="E3513" s="160" t="s">
        <v>19</v>
      </c>
      <c r="F3513" s="161" t="s">
        <v>4747</v>
      </c>
      <c r="H3513" s="162">
        <v>214.30199999999999</v>
      </c>
      <c r="I3513" s="163"/>
      <c r="L3513" s="159"/>
      <c r="M3513" s="164"/>
      <c r="T3513" s="165"/>
      <c r="AT3513" s="160" t="s">
        <v>330</v>
      </c>
      <c r="AU3513" s="160" t="s">
        <v>190</v>
      </c>
      <c r="AV3513" s="13" t="s">
        <v>79</v>
      </c>
      <c r="AW3513" s="13" t="s">
        <v>31</v>
      </c>
      <c r="AX3513" s="13" t="s">
        <v>69</v>
      </c>
      <c r="AY3513" s="160" t="s">
        <v>181</v>
      </c>
    </row>
    <row r="3514" spans="2:65" s="14" customFormat="1" ht="11.25" x14ac:dyDescent="0.2">
      <c r="B3514" s="166"/>
      <c r="D3514" s="138" t="s">
        <v>330</v>
      </c>
      <c r="E3514" s="167" t="s">
        <v>19</v>
      </c>
      <c r="F3514" s="168" t="s">
        <v>333</v>
      </c>
      <c r="H3514" s="169">
        <v>214.30199999999999</v>
      </c>
      <c r="I3514" s="170"/>
      <c r="L3514" s="166"/>
      <c r="M3514" s="171"/>
      <c r="T3514" s="172"/>
      <c r="AT3514" s="167" t="s">
        <v>330</v>
      </c>
      <c r="AU3514" s="167" t="s">
        <v>190</v>
      </c>
      <c r="AV3514" s="14" t="s">
        <v>187</v>
      </c>
      <c r="AW3514" s="14" t="s">
        <v>31</v>
      </c>
      <c r="AX3514" s="14" t="s">
        <v>77</v>
      </c>
      <c r="AY3514" s="167" t="s">
        <v>181</v>
      </c>
    </row>
    <row r="3515" spans="2:65" s="10" customFormat="1" ht="20.85" customHeight="1" x14ac:dyDescent="0.2">
      <c r="B3515" s="115"/>
      <c r="D3515" s="116" t="s">
        <v>68</v>
      </c>
      <c r="E3515" s="149" t="s">
        <v>4762</v>
      </c>
      <c r="F3515" s="149" t="s">
        <v>4763</v>
      </c>
      <c r="I3515" s="118"/>
      <c r="J3515" s="150">
        <f>BK3515</f>
        <v>0</v>
      </c>
      <c r="L3515" s="115"/>
      <c r="M3515" s="120"/>
      <c r="P3515" s="121">
        <f>SUM(P3516:P3555)</f>
        <v>0</v>
      </c>
      <c r="R3515" s="121">
        <f>SUM(R3516:R3555)</f>
        <v>0</v>
      </c>
      <c r="T3515" s="122">
        <f>SUM(T3516:T3555)</f>
        <v>0</v>
      </c>
      <c r="AR3515" s="116" t="s">
        <v>77</v>
      </c>
      <c r="AT3515" s="123" t="s">
        <v>68</v>
      </c>
      <c r="AU3515" s="123" t="s">
        <v>79</v>
      </c>
      <c r="AY3515" s="116" t="s">
        <v>181</v>
      </c>
      <c r="BK3515" s="124">
        <f>SUM(BK3516:BK3555)</f>
        <v>0</v>
      </c>
    </row>
    <row r="3516" spans="2:65" s="1" customFormat="1" ht="16.5" customHeight="1" x14ac:dyDescent="0.2">
      <c r="B3516" s="32"/>
      <c r="C3516" s="125" t="s">
        <v>3384</v>
      </c>
      <c r="D3516" s="125" t="s">
        <v>182</v>
      </c>
      <c r="E3516" s="126" t="s">
        <v>4693</v>
      </c>
      <c r="F3516" s="127" t="s">
        <v>4694</v>
      </c>
      <c r="G3516" s="128" t="s">
        <v>510</v>
      </c>
      <c r="H3516" s="129">
        <v>131.44999999999999</v>
      </c>
      <c r="I3516" s="130"/>
      <c r="J3516" s="131">
        <f>ROUND(I3516*H3516,2)</f>
        <v>0</v>
      </c>
      <c r="K3516" s="127" t="s">
        <v>186</v>
      </c>
      <c r="L3516" s="32"/>
      <c r="M3516" s="132" t="s">
        <v>19</v>
      </c>
      <c r="N3516" s="133" t="s">
        <v>40</v>
      </c>
      <c r="P3516" s="134">
        <f>O3516*H3516</f>
        <v>0</v>
      </c>
      <c r="Q3516" s="134">
        <v>0</v>
      </c>
      <c r="R3516" s="134">
        <f>Q3516*H3516</f>
        <v>0</v>
      </c>
      <c r="S3516" s="134">
        <v>0</v>
      </c>
      <c r="T3516" s="135">
        <f>S3516*H3516</f>
        <v>0</v>
      </c>
      <c r="AR3516" s="136" t="s">
        <v>187</v>
      </c>
      <c r="AT3516" s="136" t="s">
        <v>182</v>
      </c>
      <c r="AU3516" s="136" t="s">
        <v>190</v>
      </c>
      <c r="AY3516" s="17" t="s">
        <v>181</v>
      </c>
      <c r="BE3516" s="137">
        <f>IF(N3516="základní",J3516,0)</f>
        <v>0</v>
      </c>
      <c r="BF3516" s="137">
        <f>IF(N3516="snížená",J3516,0)</f>
        <v>0</v>
      </c>
      <c r="BG3516" s="137">
        <f>IF(N3516="zákl. přenesená",J3516,0)</f>
        <v>0</v>
      </c>
      <c r="BH3516" s="137">
        <f>IF(N3516="sníž. přenesená",J3516,0)</f>
        <v>0</v>
      </c>
      <c r="BI3516" s="137">
        <f>IF(N3516="nulová",J3516,0)</f>
        <v>0</v>
      </c>
      <c r="BJ3516" s="17" t="s">
        <v>77</v>
      </c>
      <c r="BK3516" s="137">
        <f>ROUND(I3516*H3516,2)</f>
        <v>0</v>
      </c>
      <c r="BL3516" s="17" t="s">
        <v>187</v>
      </c>
      <c r="BM3516" s="136" t="s">
        <v>4764</v>
      </c>
    </row>
    <row r="3517" spans="2:65" s="1" customFormat="1" ht="29.25" x14ac:dyDescent="0.2">
      <c r="B3517" s="32"/>
      <c r="D3517" s="138" t="s">
        <v>214</v>
      </c>
      <c r="F3517" s="139" t="s">
        <v>4696</v>
      </c>
      <c r="I3517" s="140"/>
      <c r="L3517" s="32"/>
      <c r="M3517" s="141"/>
      <c r="T3517" s="53"/>
      <c r="AT3517" s="17" t="s">
        <v>214</v>
      </c>
      <c r="AU3517" s="17" t="s">
        <v>190</v>
      </c>
    </row>
    <row r="3518" spans="2:65" s="12" customFormat="1" ht="11.25" x14ac:dyDescent="0.2">
      <c r="B3518" s="153"/>
      <c r="D3518" s="138" t="s">
        <v>330</v>
      </c>
      <c r="E3518" s="154" t="s">
        <v>19</v>
      </c>
      <c r="F3518" s="155" t="s">
        <v>4765</v>
      </c>
      <c r="H3518" s="154" t="s">
        <v>19</v>
      </c>
      <c r="I3518" s="156"/>
      <c r="L3518" s="153"/>
      <c r="M3518" s="157"/>
      <c r="T3518" s="158"/>
      <c r="AT3518" s="154" t="s">
        <v>330</v>
      </c>
      <c r="AU3518" s="154" t="s">
        <v>190</v>
      </c>
      <c r="AV3518" s="12" t="s">
        <v>77</v>
      </c>
      <c r="AW3518" s="12" t="s">
        <v>31</v>
      </c>
      <c r="AX3518" s="12" t="s">
        <v>69</v>
      </c>
      <c r="AY3518" s="154" t="s">
        <v>181</v>
      </c>
    </row>
    <row r="3519" spans="2:65" s="13" customFormat="1" ht="22.5" x14ac:dyDescent="0.2">
      <c r="B3519" s="159"/>
      <c r="D3519" s="138" t="s">
        <v>330</v>
      </c>
      <c r="E3519" s="160" t="s">
        <v>19</v>
      </c>
      <c r="F3519" s="161" t="s">
        <v>4766</v>
      </c>
      <c r="H3519" s="162">
        <v>131.44999999999999</v>
      </c>
      <c r="I3519" s="163"/>
      <c r="L3519" s="159"/>
      <c r="M3519" s="164"/>
      <c r="T3519" s="165"/>
      <c r="AT3519" s="160" t="s">
        <v>330</v>
      </c>
      <c r="AU3519" s="160" t="s">
        <v>190</v>
      </c>
      <c r="AV3519" s="13" t="s">
        <v>79</v>
      </c>
      <c r="AW3519" s="13" t="s">
        <v>31</v>
      </c>
      <c r="AX3519" s="13" t="s">
        <v>69</v>
      </c>
      <c r="AY3519" s="160" t="s">
        <v>181</v>
      </c>
    </row>
    <row r="3520" spans="2:65" s="14" customFormat="1" ht="11.25" x14ac:dyDescent="0.2">
      <c r="B3520" s="166"/>
      <c r="D3520" s="138" t="s">
        <v>330</v>
      </c>
      <c r="E3520" s="167" t="s">
        <v>19</v>
      </c>
      <c r="F3520" s="168" t="s">
        <v>333</v>
      </c>
      <c r="H3520" s="169">
        <v>131.44999999999999</v>
      </c>
      <c r="I3520" s="170"/>
      <c r="L3520" s="166"/>
      <c r="M3520" s="171"/>
      <c r="T3520" s="172"/>
      <c r="AT3520" s="167" t="s">
        <v>330</v>
      </c>
      <c r="AU3520" s="167" t="s">
        <v>190</v>
      </c>
      <c r="AV3520" s="14" t="s">
        <v>187</v>
      </c>
      <c r="AW3520" s="14" t="s">
        <v>31</v>
      </c>
      <c r="AX3520" s="14" t="s">
        <v>77</v>
      </c>
      <c r="AY3520" s="167" t="s">
        <v>181</v>
      </c>
    </row>
    <row r="3521" spans="2:65" s="1" customFormat="1" ht="16.5" customHeight="1" x14ac:dyDescent="0.2">
      <c r="B3521" s="32"/>
      <c r="C3521" s="176" t="s">
        <v>4767</v>
      </c>
      <c r="D3521" s="176" t="s">
        <v>1794</v>
      </c>
      <c r="E3521" s="177" t="s">
        <v>4701</v>
      </c>
      <c r="F3521" s="178" t="s">
        <v>4702</v>
      </c>
      <c r="G3521" s="179" t="s">
        <v>510</v>
      </c>
      <c r="H3521" s="180">
        <v>144.595</v>
      </c>
      <c r="I3521" s="181"/>
      <c r="J3521" s="182">
        <f>ROUND(I3521*H3521,2)</f>
        <v>0</v>
      </c>
      <c r="K3521" s="178" t="s">
        <v>186</v>
      </c>
      <c r="L3521" s="183"/>
      <c r="M3521" s="184" t="s">
        <v>19</v>
      </c>
      <c r="N3521" s="185" t="s">
        <v>40</v>
      </c>
      <c r="P3521" s="134">
        <f>O3521*H3521</f>
        <v>0</v>
      </c>
      <c r="Q3521" s="134">
        <v>0</v>
      </c>
      <c r="R3521" s="134">
        <f>Q3521*H3521</f>
        <v>0</v>
      </c>
      <c r="S3521" s="134">
        <v>0</v>
      </c>
      <c r="T3521" s="135">
        <f>S3521*H3521</f>
        <v>0</v>
      </c>
      <c r="AR3521" s="136" t="s">
        <v>196</v>
      </c>
      <c r="AT3521" s="136" t="s">
        <v>1794</v>
      </c>
      <c r="AU3521" s="136" t="s">
        <v>190</v>
      </c>
      <c r="AY3521" s="17" t="s">
        <v>181</v>
      </c>
      <c r="BE3521" s="137">
        <f>IF(N3521="základní",J3521,0)</f>
        <v>0</v>
      </c>
      <c r="BF3521" s="137">
        <f>IF(N3521="snížená",J3521,0)</f>
        <v>0</v>
      </c>
      <c r="BG3521" s="137">
        <f>IF(N3521="zákl. přenesená",J3521,0)</f>
        <v>0</v>
      </c>
      <c r="BH3521" s="137">
        <f>IF(N3521="sníž. přenesená",J3521,0)</f>
        <v>0</v>
      </c>
      <c r="BI3521" s="137">
        <f>IF(N3521="nulová",J3521,0)</f>
        <v>0</v>
      </c>
      <c r="BJ3521" s="17" t="s">
        <v>77</v>
      </c>
      <c r="BK3521" s="137">
        <f>ROUND(I3521*H3521,2)</f>
        <v>0</v>
      </c>
      <c r="BL3521" s="17" t="s">
        <v>187</v>
      </c>
      <c r="BM3521" s="136" t="s">
        <v>4768</v>
      </c>
    </row>
    <row r="3522" spans="2:65" s="12" customFormat="1" ht="11.25" x14ac:dyDescent="0.2">
      <c r="B3522" s="153"/>
      <c r="D3522" s="138" t="s">
        <v>330</v>
      </c>
      <c r="E3522" s="154" t="s">
        <v>19</v>
      </c>
      <c r="F3522" s="155" t="s">
        <v>4769</v>
      </c>
      <c r="H3522" s="154" t="s">
        <v>19</v>
      </c>
      <c r="I3522" s="156"/>
      <c r="L3522" s="153"/>
      <c r="M3522" s="157"/>
      <c r="T3522" s="158"/>
      <c r="AT3522" s="154" t="s">
        <v>330</v>
      </c>
      <c r="AU3522" s="154" t="s">
        <v>190</v>
      </c>
      <c r="AV3522" s="12" t="s">
        <v>77</v>
      </c>
      <c r="AW3522" s="12" t="s">
        <v>31</v>
      </c>
      <c r="AX3522" s="12" t="s">
        <v>69</v>
      </c>
      <c r="AY3522" s="154" t="s">
        <v>181</v>
      </c>
    </row>
    <row r="3523" spans="2:65" s="13" customFormat="1" ht="22.5" x14ac:dyDescent="0.2">
      <c r="B3523" s="159"/>
      <c r="D3523" s="138" t="s">
        <v>330</v>
      </c>
      <c r="E3523" s="160" t="s">
        <v>19</v>
      </c>
      <c r="F3523" s="161" t="s">
        <v>4770</v>
      </c>
      <c r="H3523" s="162">
        <v>144.595</v>
      </c>
      <c r="I3523" s="163"/>
      <c r="L3523" s="159"/>
      <c r="M3523" s="164"/>
      <c r="T3523" s="165"/>
      <c r="AT3523" s="160" t="s">
        <v>330</v>
      </c>
      <c r="AU3523" s="160" t="s">
        <v>190</v>
      </c>
      <c r="AV3523" s="13" t="s">
        <v>79</v>
      </c>
      <c r="AW3523" s="13" t="s">
        <v>31</v>
      </c>
      <c r="AX3523" s="13" t="s">
        <v>69</v>
      </c>
      <c r="AY3523" s="160" t="s">
        <v>181</v>
      </c>
    </row>
    <row r="3524" spans="2:65" s="14" customFormat="1" ht="11.25" x14ac:dyDescent="0.2">
      <c r="B3524" s="166"/>
      <c r="D3524" s="138" t="s">
        <v>330</v>
      </c>
      <c r="E3524" s="167" t="s">
        <v>19</v>
      </c>
      <c r="F3524" s="168" t="s">
        <v>333</v>
      </c>
      <c r="H3524" s="169">
        <v>144.595</v>
      </c>
      <c r="I3524" s="170"/>
      <c r="L3524" s="166"/>
      <c r="M3524" s="171"/>
      <c r="T3524" s="172"/>
      <c r="AT3524" s="167" t="s">
        <v>330</v>
      </c>
      <c r="AU3524" s="167" t="s">
        <v>190</v>
      </c>
      <c r="AV3524" s="14" t="s">
        <v>187</v>
      </c>
      <c r="AW3524" s="14" t="s">
        <v>31</v>
      </c>
      <c r="AX3524" s="14" t="s">
        <v>77</v>
      </c>
      <c r="AY3524" s="167" t="s">
        <v>181</v>
      </c>
    </row>
    <row r="3525" spans="2:65" s="1" customFormat="1" ht="16.5" customHeight="1" x14ac:dyDescent="0.2">
      <c r="B3525" s="32"/>
      <c r="C3525" s="125" t="s">
        <v>3406</v>
      </c>
      <c r="D3525" s="125" t="s">
        <v>182</v>
      </c>
      <c r="E3525" s="126" t="s">
        <v>4474</v>
      </c>
      <c r="F3525" s="127" t="s">
        <v>4475</v>
      </c>
      <c r="G3525" s="128" t="s">
        <v>510</v>
      </c>
      <c r="H3525" s="129">
        <v>138.02250000000001</v>
      </c>
      <c r="I3525" s="130"/>
      <c r="J3525" s="131">
        <f>ROUND(I3525*H3525,2)</f>
        <v>0</v>
      </c>
      <c r="K3525" s="127" t="s">
        <v>327</v>
      </c>
      <c r="L3525" s="32"/>
      <c r="M3525" s="132" t="s">
        <v>19</v>
      </c>
      <c r="N3525" s="133" t="s">
        <v>40</v>
      </c>
      <c r="P3525" s="134">
        <f>O3525*H3525</f>
        <v>0</v>
      </c>
      <c r="Q3525" s="134">
        <v>0</v>
      </c>
      <c r="R3525" s="134">
        <f>Q3525*H3525</f>
        <v>0</v>
      </c>
      <c r="S3525" s="134">
        <v>0</v>
      </c>
      <c r="T3525" s="135">
        <f>S3525*H3525</f>
        <v>0</v>
      </c>
      <c r="AR3525" s="136" t="s">
        <v>187</v>
      </c>
      <c r="AT3525" s="136" t="s">
        <v>182</v>
      </c>
      <c r="AU3525" s="136" t="s">
        <v>190</v>
      </c>
      <c r="AY3525" s="17" t="s">
        <v>181</v>
      </c>
      <c r="BE3525" s="137">
        <f>IF(N3525="základní",J3525,0)</f>
        <v>0</v>
      </c>
      <c r="BF3525" s="137">
        <f>IF(N3525="snížená",J3525,0)</f>
        <v>0</v>
      </c>
      <c r="BG3525" s="137">
        <f>IF(N3525="zákl. přenesená",J3525,0)</f>
        <v>0</v>
      </c>
      <c r="BH3525" s="137">
        <f>IF(N3525="sníž. přenesená",J3525,0)</f>
        <v>0</v>
      </c>
      <c r="BI3525" s="137">
        <f>IF(N3525="nulová",J3525,0)</f>
        <v>0</v>
      </c>
      <c r="BJ3525" s="17" t="s">
        <v>77</v>
      </c>
      <c r="BK3525" s="137">
        <f>ROUND(I3525*H3525,2)</f>
        <v>0</v>
      </c>
      <c r="BL3525" s="17" t="s">
        <v>187</v>
      </c>
      <c r="BM3525" s="136" t="s">
        <v>4771</v>
      </c>
    </row>
    <row r="3526" spans="2:65" s="1" customFormat="1" ht="11.25" x14ac:dyDescent="0.2">
      <c r="B3526" s="32"/>
      <c r="D3526" s="151" t="s">
        <v>328</v>
      </c>
      <c r="F3526" s="152" t="s">
        <v>4477</v>
      </c>
      <c r="I3526" s="140"/>
      <c r="L3526" s="32"/>
      <c r="M3526" s="141"/>
      <c r="T3526" s="53"/>
      <c r="AT3526" s="17" t="s">
        <v>328</v>
      </c>
      <c r="AU3526" s="17" t="s">
        <v>190</v>
      </c>
    </row>
    <row r="3527" spans="2:65" s="12" customFormat="1" ht="11.25" x14ac:dyDescent="0.2">
      <c r="B3527" s="153"/>
      <c r="D3527" s="138" t="s">
        <v>330</v>
      </c>
      <c r="E3527" s="154" t="s">
        <v>19</v>
      </c>
      <c r="F3527" s="155" t="s">
        <v>4772</v>
      </c>
      <c r="H3527" s="154" t="s">
        <v>19</v>
      </c>
      <c r="I3527" s="156"/>
      <c r="L3527" s="153"/>
      <c r="M3527" s="157"/>
      <c r="T3527" s="158"/>
      <c r="AT3527" s="154" t="s">
        <v>330</v>
      </c>
      <c r="AU3527" s="154" t="s">
        <v>190</v>
      </c>
      <c r="AV3527" s="12" t="s">
        <v>77</v>
      </c>
      <c r="AW3527" s="12" t="s">
        <v>31</v>
      </c>
      <c r="AX3527" s="12" t="s">
        <v>69</v>
      </c>
      <c r="AY3527" s="154" t="s">
        <v>181</v>
      </c>
    </row>
    <row r="3528" spans="2:65" s="13" customFormat="1" ht="22.5" x14ac:dyDescent="0.2">
      <c r="B3528" s="159"/>
      <c r="D3528" s="138" t="s">
        <v>330</v>
      </c>
      <c r="E3528" s="160" t="s">
        <v>19</v>
      </c>
      <c r="F3528" s="161" t="s">
        <v>4773</v>
      </c>
      <c r="H3528" s="162">
        <v>138.02250000000001</v>
      </c>
      <c r="I3528" s="163"/>
      <c r="L3528" s="159"/>
      <c r="M3528" s="164"/>
      <c r="T3528" s="165"/>
      <c r="AT3528" s="160" t="s">
        <v>330</v>
      </c>
      <c r="AU3528" s="160" t="s">
        <v>190</v>
      </c>
      <c r="AV3528" s="13" t="s">
        <v>79</v>
      </c>
      <c r="AW3528" s="13" t="s">
        <v>31</v>
      </c>
      <c r="AX3528" s="13" t="s">
        <v>69</v>
      </c>
      <c r="AY3528" s="160" t="s">
        <v>181</v>
      </c>
    </row>
    <row r="3529" spans="2:65" s="14" customFormat="1" ht="11.25" x14ac:dyDescent="0.2">
      <c r="B3529" s="166"/>
      <c r="D3529" s="138" t="s">
        <v>330</v>
      </c>
      <c r="E3529" s="167" t="s">
        <v>19</v>
      </c>
      <c r="F3529" s="168" t="s">
        <v>333</v>
      </c>
      <c r="H3529" s="169">
        <v>138.02250000000001</v>
      </c>
      <c r="I3529" s="170"/>
      <c r="L3529" s="166"/>
      <c r="M3529" s="171"/>
      <c r="T3529" s="172"/>
      <c r="AT3529" s="167" t="s">
        <v>330</v>
      </c>
      <c r="AU3529" s="167" t="s">
        <v>190</v>
      </c>
      <c r="AV3529" s="14" t="s">
        <v>187</v>
      </c>
      <c r="AW3529" s="14" t="s">
        <v>31</v>
      </c>
      <c r="AX3529" s="14" t="s">
        <v>77</v>
      </c>
      <c r="AY3529" s="167" t="s">
        <v>181</v>
      </c>
    </row>
    <row r="3530" spans="2:65" s="1" customFormat="1" ht="16.5" customHeight="1" x14ac:dyDescent="0.2">
      <c r="B3530" s="32"/>
      <c r="C3530" s="125" t="s">
        <v>4774</v>
      </c>
      <c r="D3530" s="125" t="s">
        <v>182</v>
      </c>
      <c r="E3530" s="126" t="s">
        <v>4480</v>
      </c>
      <c r="F3530" s="127" t="s">
        <v>4481</v>
      </c>
      <c r="G3530" s="128" t="s">
        <v>510</v>
      </c>
      <c r="H3530" s="129">
        <v>690.11500000000001</v>
      </c>
      <c r="I3530" s="130"/>
      <c r="J3530" s="131">
        <f>ROUND(I3530*H3530,2)</f>
        <v>0</v>
      </c>
      <c r="K3530" s="127" t="s">
        <v>327</v>
      </c>
      <c r="L3530" s="32"/>
      <c r="M3530" s="132" t="s">
        <v>19</v>
      </c>
      <c r="N3530" s="133" t="s">
        <v>40</v>
      </c>
      <c r="P3530" s="134">
        <f>O3530*H3530</f>
        <v>0</v>
      </c>
      <c r="Q3530" s="134">
        <v>0</v>
      </c>
      <c r="R3530" s="134">
        <f>Q3530*H3530</f>
        <v>0</v>
      </c>
      <c r="S3530" s="134">
        <v>0</v>
      </c>
      <c r="T3530" s="135">
        <f>S3530*H3530</f>
        <v>0</v>
      </c>
      <c r="AR3530" s="136" t="s">
        <v>187</v>
      </c>
      <c r="AT3530" s="136" t="s">
        <v>182</v>
      </c>
      <c r="AU3530" s="136" t="s">
        <v>190</v>
      </c>
      <c r="AY3530" s="17" t="s">
        <v>181</v>
      </c>
      <c r="BE3530" s="137">
        <f>IF(N3530="základní",J3530,0)</f>
        <v>0</v>
      </c>
      <c r="BF3530" s="137">
        <f>IF(N3530="snížená",J3530,0)</f>
        <v>0</v>
      </c>
      <c r="BG3530" s="137">
        <f>IF(N3530="zákl. přenesená",J3530,0)</f>
        <v>0</v>
      </c>
      <c r="BH3530" s="137">
        <f>IF(N3530="sníž. přenesená",J3530,0)</f>
        <v>0</v>
      </c>
      <c r="BI3530" s="137">
        <f>IF(N3530="nulová",J3530,0)</f>
        <v>0</v>
      </c>
      <c r="BJ3530" s="17" t="s">
        <v>77</v>
      </c>
      <c r="BK3530" s="137">
        <f>ROUND(I3530*H3530,2)</f>
        <v>0</v>
      </c>
      <c r="BL3530" s="17" t="s">
        <v>187</v>
      </c>
      <c r="BM3530" s="136" t="s">
        <v>4775</v>
      </c>
    </row>
    <row r="3531" spans="2:65" s="1" customFormat="1" ht="11.25" x14ac:dyDescent="0.2">
      <c r="B3531" s="32"/>
      <c r="D3531" s="151" t="s">
        <v>328</v>
      </c>
      <c r="F3531" s="152" t="s">
        <v>4483</v>
      </c>
      <c r="I3531" s="140"/>
      <c r="L3531" s="32"/>
      <c r="M3531" s="141"/>
      <c r="T3531" s="53"/>
      <c r="AT3531" s="17" t="s">
        <v>328</v>
      </c>
      <c r="AU3531" s="17" t="s">
        <v>190</v>
      </c>
    </row>
    <row r="3532" spans="2:65" s="12" customFormat="1" ht="22.5" x14ac:dyDescent="0.2">
      <c r="B3532" s="153"/>
      <c r="D3532" s="138" t="s">
        <v>330</v>
      </c>
      <c r="E3532" s="154" t="s">
        <v>19</v>
      </c>
      <c r="F3532" s="155" t="s">
        <v>4655</v>
      </c>
      <c r="H3532" s="154" t="s">
        <v>19</v>
      </c>
      <c r="I3532" s="156"/>
      <c r="L3532" s="153"/>
      <c r="M3532" s="157"/>
      <c r="T3532" s="158"/>
      <c r="AT3532" s="154" t="s">
        <v>330</v>
      </c>
      <c r="AU3532" s="154" t="s">
        <v>190</v>
      </c>
      <c r="AV3532" s="12" t="s">
        <v>77</v>
      </c>
      <c r="AW3532" s="12" t="s">
        <v>31</v>
      </c>
      <c r="AX3532" s="12" t="s">
        <v>69</v>
      </c>
      <c r="AY3532" s="154" t="s">
        <v>181</v>
      </c>
    </row>
    <row r="3533" spans="2:65" s="13" customFormat="1" ht="11.25" x14ac:dyDescent="0.2">
      <c r="B3533" s="159"/>
      <c r="D3533" s="138" t="s">
        <v>330</v>
      </c>
      <c r="E3533" s="160" t="s">
        <v>19</v>
      </c>
      <c r="F3533" s="161" t="s">
        <v>4776</v>
      </c>
      <c r="H3533" s="162">
        <v>690.11500000000001</v>
      </c>
      <c r="I3533" s="163"/>
      <c r="L3533" s="159"/>
      <c r="M3533" s="164"/>
      <c r="T3533" s="165"/>
      <c r="AT3533" s="160" t="s">
        <v>330</v>
      </c>
      <c r="AU3533" s="160" t="s">
        <v>190</v>
      </c>
      <c r="AV3533" s="13" t="s">
        <v>79</v>
      </c>
      <c r="AW3533" s="13" t="s">
        <v>31</v>
      </c>
      <c r="AX3533" s="13" t="s">
        <v>69</v>
      </c>
      <c r="AY3533" s="160" t="s">
        <v>181</v>
      </c>
    </row>
    <row r="3534" spans="2:65" s="14" customFormat="1" ht="11.25" x14ac:dyDescent="0.2">
      <c r="B3534" s="166"/>
      <c r="D3534" s="138" t="s">
        <v>330</v>
      </c>
      <c r="E3534" s="167" t="s">
        <v>19</v>
      </c>
      <c r="F3534" s="168" t="s">
        <v>333</v>
      </c>
      <c r="H3534" s="169">
        <v>690.11500000000001</v>
      </c>
      <c r="I3534" s="170"/>
      <c r="L3534" s="166"/>
      <c r="M3534" s="171"/>
      <c r="T3534" s="172"/>
      <c r="AT3534" s="167" t="s">
        <v>330</v>
      </c>
      <c r="AU3534" s="167" t="s">
        <v>190</v>
      </c>
      <c r="AV3534" s="14" t="s">
        <v>187</v>
      </c>
      <c r="AW3534" s="14" t="s">
        <v>31</v>
      </c>
      <c r="AX3534" s="14" t="s">
        <v>77</v>
      </c>
      <c r="AY3534" s="167" t="s">
        <v>181</v>
      </c>
    </row>
    <row r="3535" spans="2:65" s="1" customFormat="1" ht="16.5" customHeight="1" x14ac:dyDescent="0.2">
      <c r="B3535" s="32"/>
      <c r="C3535" s="125" t="s">
        <v>3413</v>
      </c>
      <c r="D3535" s="125" t="s">
        <v>182</v>
      </c>
      <c r="E3535" s="126" t="s">
        <v>4487</v>
      </c>
      <c r="F3535" s="127" t="s">
        <v>4488</v>
      </c>
      <c r="G3535" s="128" t="s">
        <v>510</v>
      </c>
      <c r="H3535" s="129">
        <v>151.16749999999999</v>
      </c>
      <c r="I3535" s="130"/>
      <c r="J3535" s="131">
        <f>ROUND(I3535*H3535,2)</f>
        <v>0</v>
      </c>
      <c r="K3535" s="127" t="s">
        <v>327</v>
      </c>
      <c r="L3535" s="32"/>
      <c r="M3535" s="132" t="s">
        <v>19</v>
      </c>
      <c r="N3535" s="133" t="s">
        <v>40</v>
      </c>
      <c r="P3535" s="134">
        <f>O3535*H3535</f>
        <v>0</v>
      </c>
      <c r="Q3535" s="134">
        <v>0</v>
      </c>
      <c r="R3535" s="134">
        <f>Q3535*H3535</f>
        <v>0</v>
      </c>
      <c r="S3535" s="134">
        <v>0</v>
      </c>
      <c r="T3535" s="135">
        <f>S3535*H3535</f>
        <v>0</v>
      </c>
      <c r="AR3535" s="136" t="s">
        <v>187</v>
      </c>
      <c r="AT3535" s="136" t="s">
        <v>182</v>
      </c>
      <c r="AU3535" s="136" t="s">
        <v>190</v>
      </c>
      <c r="AY3535" s="17" t="s">
        <v>181</v>
      </c>
      <c r="BE3535" s="137">
        <f>IF(N3535="základní",J3535,0)</f>
        <v>0</v>
      </c>
      <c r="BF3535" s="137">
        <f>IF(N3535="snížená",J3535,0)</f>
        <v>0</v>
      </c>
      <c r="BG3535" s="137">
        <f>IF(N3535="zákl. přenesená",J3535,0)</f>
        <v>0</v>
      </c>
      <c r="BH3535" s="137">
        <f>IF(N3535="sníž. přenesená",J3535,0)</f>
        <v>0</v>
      </c>
      <c r="BI3535" s="137">
        <f>IF(N3535="nulová",J3535,0)</f>
        <v>0</v>
      </c>
      <c r="BJ3535" s="17" t="s">
        <v>77</v>
      </c>
      <c r="BK3535" s="137">
        <f>ROUND(I3535*H3535,2)</f>
        <v>0</v>
      </c>
      <c r="BL3535" s="17" t="s">
        <v>187</v>
      </c>
      <c r="BM3535" s="136" t="s">
        <v>4777</v>
      </c>
    </row>
    <row r="3536" spans="2:65" s="1" customFormat="1" ht="11.25" x14ac:dyDescent="0.2">
      <c r="B3536" s="32"/>
      <c r="D3536" s="151" t="s">
        <v>328</v>
      </c>
      <c r="F3536" s="152" t="s">
        <v>4490</v>
      </c>
      <c r="I3536" s="140"/>
      <c r="L3536" s="32"/>
      <c r="M3536" s="141"/>
      <c r="T3536" s="53"/>
      <c r="AT3536" s="17" t="s">
        <v>328</v>
      </c>
      <c r="AU3536" s="17" t="s">
        <v>190</v>
      </c>
    </row>
    <row r="3537" spans="2:65" s="12" customFormat="1" ht="11.25" x14ac:dyDescent="0.2">
      <c r="B3537" s="153"/>
      <c r="D3537" s="138" t="s">
        <v>330</v>
      </c>
      <c r="E3537" s="154" t="s">
        <v>19</v>
      </c>
      <c r="F3537" s="155" t="s">
        <v>4778</v>
      </c>
      <c r="H3537" s="154" t="s">
        <v>19</v>
      </c>
      <c r="I3537" s="156"/>
      <c r="L3537" s="153"/>
      <c r="M3537" s="157"/>
      <c r="T3537" s="158"/>
      <c r="AT3537" s="154" t="s">
        <v>330</v>
      </c>
      <c r="AU3537" s="154" t="s">
        <v>190</v>
      </c>
      <c r="AV3537" s="12" t="s">
        <v>77</v>
      </c>
      <c r="AW3537" s="12" t="s">
        <v>31</v>
      </c>
      <c r="AX3537" s="12" t="s">
        <v>69</v>
      </c>
      <c r="AY3537" s="154" t="s">
        <v>181</v>
      </c>
    </row>
    <row r="3538" spans="2:65" s="13" customFormat="1" ht="22.5" x14ac:dyDescent="0.2">
      <c r="B3538" s="159"/>
      <c r="D3538" s="138" t="s">
        <v>330</v>
      </c>
      <c r="E3538" s="160" t="s">
        <v>19</v>
      </c>
      <c r="F3538" s="161" t="s">
        <v>4779</v>
      </c>
      <c r="H3538" s="162">
        <v>151.16749999999999</v>
      </c>
      <c r="I3538" s="163"/>
      <c r="L3538" s="159"/>
      <c r="M3538" s="164"/>
      <c r="T3538" s="165"/>
      <c r="AT3538" s="160" t="s">
        <v>330</v>
      </c>
      <c r="AU3538" s="160" t="s">
        <v>190</v>
      </c>
      <c r="AV3538" s="13" t="s">
        <v>79</v>
      </c>
      <c r="AW3538" s="13" t="s">
        <v>31</v>
      </c>
      <c r="AX3538" s="13" t="s">
        <v>69</v>
      </c>
      <c r="AY3538" s="160" t="s">
        <v>181</v>
      </c>
    </row>
    <row r="3539" spans="2:65" s="14" customFormat="1" ht="11.25" x14ac:dyDescent="0.2">
      <c r="B3539" s="166"/>
      <c r="D3539" s="138" t="s">
        <v>330</v>
      </c>
      <c r="E3539" s="167" t="s">
        <v>19</v>
      </c>
      <c r="F3539" s="168" t="s">
        <v>333</v>
      </c>
      <c r="H3539" s="169">
        <v>151.16749999999999</v>
      </c>
      <c r="I3539" s="170"/>
      <c r="L3539" s="166"/>
      <c r="M3539" s="171"/>
      <c r="T3539" s="172"/>
      <c r="AT3539" s="167" t="s">
        <v>330</v>
      </c>
      <c r="AU3539" s="167" t="s">
        <v>190</v>
      </c>
      <c r="AV3539" s="14" t="s">
        <v>187</v>
      </c>
      <c r="AW3539" s="14" t="s">
        <v>31</v>
      </c>
      <c r="AX3539" s="14" t="s">
        <v>77</v>
      </c>
      <c r="AY3539" s="167" t="s">
        <v>181</v>
      </c>
    </row>
    <row r="3540" spans="2:65" s="1" customFormat="1" ht="16.5" customHeight="1" x14ac:dyDescent="0.2">
      <c r="B3540" s="32"/>
      <c r="C3540" s="125" t="s">
        <v>4780</v>
      </c>
      <c r="D3540" s="125" t="s">
        <v>182</v>
      </c>
      <c r="E3540" s="126" t="s">
        <v>4493</v>
      </c>
      <c r="F3540" s="127" t="s">
        <v>4494</v>
      </c>
      <c r="G3540" s="128" t="s">
        <v>510</v>
      </c>
      <c r="H3540" s="129">
        <v>262.89999999999998</v>
      </c>
      <c r="I3540" s="130"/>
      <c r="J3540" s="131">
        <f>ROUND(I3540*H3540,2)</f>
        <v>0</v>
      </c>
      <c r="K3540" s="127" t="s">
        <v>327</v>
      </c>
      <c r="L3540" s="32"/>
      <c r="M3540" s="132" t="s">
        <v>19</v>
      </c>
      <c r="N3540" s="133" t="s">
        <v>40</v>
      </c>
      <c r="P3540" s="134">
        <f>O3540*H3540</f>
        <v>0</v>
      </c>
      <c r="Q3540" s="134">
        <v>0</v>
      </c>
      <c r="R3540" s="134">
        <f>Q3540*H3540</f>
        <v>0</v>
      </c>
      <c r="S3540" s="134">
        <v>0</v>
      </c>
      <c r="T3540" s="135">
        <f>S3540*H3540</f>
        <v>0</v>
      </c>
      <c r="AR3540" s="136" t="s">
        <v>187</v>
      </c>
      <c r="AT3540" s="136" t="s">
        <v>182</v>
      </c>
      <c r="AU3540" s="136" t="s">
        <v>190</v>
      </c>
      <c r="AY3540" s="17" t="s">
        <v>181</v>
      </c>
      <c r="BE3540" s="137">
        <f>IF(N3540="základní",J3540,0)</f>
        <v>0</v>
      </c>
      <c r="BF3540" s="137">
        <f>IF(N3540="snížená",J3540,0)</f>
        <v>0</v>
      </c>
      <c r="BG3540" s="137">
        <f>IF(N3540="zákl. přenesená",J3540,0)</f>
        <v>0</v>
      </c>
      <c r="BH3540" s="137">
        <f>IF(N3540="sníž. přenesená",J3540,0)</f>
        <v>0</v>
      </c>
      <c r="BI3540" s="137">
        <f>IF(N3540="nulová",J3540,0)</f>
        <v>0</v>
      </c>
      <c r="BJ3540" s="17" t="s">
        <v>77</v>
      </c>
      <c r="BK3540" s="137">
        <f>ROUND(I3540*H3540,2)</f>
        <v>0</v>
      </c>
      <c r="BL3540" s="17" t="s">
        <v>187</v>
      </c>
      <c r="BM3540" s="136" t="s">
        <v>4781</v>
      </c>
    </row>
    <row r="3541" spans="2:65" s="1" customFormat="1" ht="11.25" x14ac:dyDescent="0.2">
      <c r="B3541" s="32"/>
      <c r="D3541" s="151" t="s">
        <v>328</v>
      </c>
      <c r="F3541" s="152" t="s">
        <v>4496</v>
      </c>
      <c r="I3541" s="140"/>
      <c r="L3541" s="32"/>
      <c r="M3541" s="141"/>
      <c r="T3541" s="53"/>
      <c r="AT3541" s="17" t="s">
        <v>328</v>
      </c>
      <c r="AU3541" s="17" t="s">
        <v>190</v>
      </c>
    </row>
    <row r="3542" spans="2:65" s="12" customFormat="1" ht="11.25" x14ac:dyDescent="0.2">
      <c r="B3542" s="153"/>
      <c r="D3542" s="138" t="s">
        <v>330</v>
      </c>
      <c r="E3542" s="154" t="s">
        <v>19</v>
      </c>
      <c r="F3542" s="155" t="s">
        <v>4782</v>
      </c>
      <c r="H3542" s="154" t="s">
        <v>19</v>
      </c>
      <c r="I3542" s="156"/>
      <c r="L3542" s="153"/>
      <c r="M3542" s="157"/>
      <c r="T3542" s="158"/>
      <c r="AT3542" s="154" t="s">
        <v>330</v>
      </c>
      <c r="AU3542" s="154" t="s">
        <v>190</v>
      </c>
      <c r="AV3542" s="12" t="s">
        <v>77</v>
      </c>
      <c r="AW3542" s="12" t="s">
        <v>31</v>
      </c>
      <c r="AX3542" s="12" t="s">
        <v>69</v>
      </c>
      <c r="AY3542" s="154" t="s">
        <v>181</v>
      </c>
    </row>
    <row r="3543" spans="2:65" s="12" customFormat="1" ht="11.25" x14ac:dyDescent="0.2">
      <c r="B3543" s="153"/>
      <c r="D3543" s="138" t="s">
        <v>330</v>
      </c>
      <c r="E3543" s="154" t="s">
        <v>19</v>
      </c>
      <c r="F3543" s="155" t="s">
        <v>4783</v>
      </c>
      <c r="H3543" s="154" t="s">
        <v>19</v>
      </c>
      <c r="I3543" s="156"/>
      <c r="L3543" s="153"/>
      <c r="M3543" s="157"/>
      <c r="T3543" s="158"/>
      <c r="AT3543" s="154" t="s">
        <v>330</v>
      </c>
      <c r="AU3543" s="154" t="s">
        <v>190</v>
      </c>
      <c r="AV3543" s="12" t="s">
        <v>77</v>
      </c>
      <c r="AW3543" s="12" t="s">
        <v>31</v>
      </c>
      <c r="AX3543" s="12" t="s">
        <v>69</v>
      </c>
      <c r="AY3543" s="154" t="s">
        <v>181</v>
      </c>
    </row>
    <row r="3544" spans="2:65" s="13" customFormat="1" ht="22.5" x14ac:dyDescent="0.2">
      <c r="B3544" s="159"/>
      <c r="D3544" s="138" t="s">
        <v>330</v>
      </c>
      <c r="E3544" s="160" t="s">
        <v>19</v>
      </c>
      <c r="F3544" s="161" t="s">
        <v>4766</v>
      </c>
      <c r="H3544" s="162">
        <v>131.44999999999999</v>
      </c>
      <c r="I3544" s="163"/>
      <c r="L3544" s="159"/>
      <c r="M3544" s="164"/>
      <c r="T3544" s="165"/>
      <c r="AT3544" s="160" t="s">
        <v>330</v>
      </c>
      <c r="AU3544" s="160" t="s">
        <v>190</v>
      </c>
      <c r="AV3544" s="13" t="s">
        <v>79</v>
      </c>
      <c r="AW3544" s="13" t="s">
        <v>31</v>
      </c>
      <c r="AX3544" s="13" t="s">
        <v>69</v>
      </c>
      <c r="AY3544" s="160" t="s">
        <v>181</v>
      </c>
    </row>
    <row r="3545" spans="2:65" s="12" customFormat="1" ht="11.25" x14ac:dyDescent="0.2">
      <c r="B3545" s="153"/>
      <c r="D3545" s="138" t="s">
        <v>330</v>
      </c>
      <c r="E3545" s="154" t="s">
        <v>19</v>
      </c>
      <c r="F3545" s="155" t="s">
        <v>4784</v>
      </c>
      <c r="H3545" s="154" t="s">
        <v>19</v>
      </c>
      <c r="I3545" s="156"/>
      <c r="L3545" s="153"/>
      <c r="M3545" s="157"/>
      <c r="T3545" s="158"/>
      <c r="AT3545" s="154" t="s">
        <v>330</v>
      </c>
      <c r="AU3545" s="154" t="s">
        <v>190</v>
      </c>
      <c r="AV3545" s="12" t="s">
        <v>77</v>
      </c>
      <c r="AW3545" s="12" t="s">
        <v>31</v>
      </c>
      <c r="AX3545" s="12" t="s">
        <v>69</v>
      </c>
      <c r="AY3545" s="154" t="s">
        <v>181</v>
      </c>
    </row>
    <row r="3546" spans="2:65" s="13" customFormat="1" ht="22.5" x14ac:dyDescent="0.2">
      <c r="B3546" s="159"/>
      <c r="D3546" s="138" t="s">
        <v>330</v>
      </c>
      <c r="E3546" s="160" t="s">
        <v>19</v>
      </c>
      <c r="F3546" s="161" t="s">
        <v>4766</v>
      </c>
      <c r="H3546" s="162">
        <v>131.44999999999999</v>
      </c>
      <c r="I3546" s="163"/>
      <c r="L3546" s="159"/>
      <c r="M3546" s="164"/>
      <c r="T3546" s="165"/>
      <c r="AT3546" s="160" t="s">
        <v>330</v>
      </c>
      <c r="AU3546" s="160" t="s">
        <v>190</v>
      </c>
      <c r="AV3546" s="13" t="s">
        <v>79</v>
      </c>
      <c r="AW3546" s="13" t="s">
        <v>31</v>
      </c>
      <c r="AX3546" s="13" t="s">
        <v>69</v>
      </c>
      <c r="AY3546" s="160" t="s">
        <v>181</v>
      </c>
    </row>
    <row r="3547" spans="2:65" s="14" customFormat="1" ht="11.25" x14ac:dyDescent="0.2">
      <c r="B3547" s="166"/>
      <c r="D3547" s="138" t="s">
        <v>330</v>
      </c>
      <c r="E3547" s="167" t="s">
        <v>19</v>
      </c>
      <c r="F3547" s="168" t="s">
        <v>333</v>
      </c>
      <c r="H3547" s="169">
        <v>262.89999999999998</v>
      </c>
      <c r="I3547" s="170"/>
      <c r="L3547" s="166"/>
      <c r="M3547" s="171"/>
      <c r="T3547" s="172"/>
      <c r="AT3547" s="167" t="s">
        <v>330</v>
      </c>
      <c r="AU3547" s="167" t="s">
        <v>190</v>
      </c>
      <c r="AV3547" s="14" t="s">
        <v>187</v>
      </c>
      <c r="AW3547" s="14" t="s">
        <v>31</v>
      </c>
      <c r="AX3547" s="14" t="s">
        <v>77</v>
      </c>
      <c r="AY3547" s="167" t="s">
        <v>181</v>
      </c>
    </row>
    <row r="3548" spans="2:65" s="1" customFormat="1" ht="16.5" customHeight="1" x14ac:dyDescent="0.2">
      <c r="B3548" s="32"/>
      <c r="C3548" s="176" t="s">
        <v>3417</v>
      </c>
      <c r="D3548" s="176" t="s">
        <v>1794</v>
      </c>
      <c r="E3548" s="177" t="s">
        <v>4524</v>
      </c>
      <c r="F3548" s="178" t="s">
        <v>4525</v>
      </c>
      <c r="G3548" s="179" t="s">
        <v>510</v>
      </c>
      <c r="H3548" s="180">
        <v>144.595</v>
      </c>
      <c r="I3548" s="181"/>
      <c r="J3548" s="182">
        <f>ROUND(I3548*H3548,2)</f>
        <v>0</v>
      </c>
      <c r="K3548" s="178" t="s">
        <v>327</v>
      </c>
      <c r="L3548" s="183"/>
      <c r="M3548" s="184" t="s">
        <v>19</v>
      </c>
      <c r="N3548" s="185" t="s">
        <v>40</v>
      </c>
      <c r="P3548" s="134">
        <f>O3548*H3548</f>
        <v>0</v>
      </c>
      <c r="Q3548" s="134">
        <v>0</v>
      </c>
      <c r="R3548" s="134">
        <f>Q3548*H3548</f>
        <v>0</v>
      </c>
      <c r="S3548" s="134">
        <v>0</v>
      </c>
      <c r="T3548" s="135">
        <f>S3548*H3548</f>
        <v>0</v>
      </c>
      <c r="AR3548" s="136" t="s">
        <v>196</v>
      </c>
      <c r="AT3548" s="136" t="s">
        <v>1794</v>
      </c>
      <c r="AU3548" s="136" t="s">
        <v>190</v>
      </c>
      <c r="AY3548" s="17" t="s">
        <v>181</v>
      </c>
      <c r="BE3548" s="137">
        <f>IF(N3548="základní",J3548,0)</f>
        <v>0</v>
      </c>
      <c r="BF3548" s="137">
        <f>IF(N3548="snížená",J3548,0)</f>
        <v>0</v>
      </c>
      <c r="BG3548" s="137">
        <f>IF(N3548="zákl. přenesená",J3548,0)</f>
        <v>0</v>
      </c>
      <c r="BH3548" s="137">
        <f>IF(N3548="sníž. přenesená",J3548,0)</f>
        <v>0</v>
      </c>
      <c r="BI3548" s="137">
        <f>IF(N3548="nulová",J3548,0)</f>
        <v>0</v>
      </c>
      <c r="BJ3548" s="17" t="s">
        <v>77</v>
      </c>
      <c r="BK3548" s="137">
        <f>ROUND(I3548*H3548,2)</f>
        <v>0</v>
      </c>
      <c r="BL3548" s="17" t="s">
        <v>187</v>
      </c>
      <c r="BM3548" s="136" t="s">
        <v>4785</v>
      </c>
    </row>
    <row r="3549" spans="2:65" s="12" customFormat="1" ht="11.25" x14ac:dyDescent="0.2">
      <c r="B3549" s="153"/>
      <c r="D3549" s="138" t="s">
        <v>330</v>
      </c>
      <c r="E3549" s="154" t="s">
        <v>19</v>
      </c>
      <c r="F3549" s="155" t="s">
        <v>4527</v>
      </c>
      <c r="H3549" s="154" t="s">
        <v>19</v>
      </c>
      <c r="I3549" s="156"/>
      <c r="L3549" s="153"/>
      <c r="M3549" s="157"/>
      <c r="T3549" s="158"/>
      <c r="AT3549" s="154" t="s">
        <v>330</v>
      </c>
      <c r="AU3549" s="154" t="s">
        <v>190</v>
      </c>
      <c r="AV3549" s="12" t="s">
        <v>77</v>
      </c>
      <c r="AW3549" s="12" t="s">
        <v>31</v>
      </c>
      <c r="AX3549" s="12" t="s">
        <v>69</v>
      </c>
      <c r="AY3549" s="154" t="s">
        <v>181</v>
      </c>
    </row>
    <row r="3550" spans="2:65" s="13" customFormat="1" ht="22.5" x14ac:dyDescent="0.2">
      <c r="B3550" s="159"/>
      <c r="D3550" s="138" t="s">
        <v>330</v>
      </c>
      <c r="E3550" s="160" t="s">
        <v>19</v>
      </c>
      <c r="F3550" s="161" t="s">
        <v>4770</v>
      </c>
      <c r="H3550" s="162">
        <v>144.595</v>
      </c>
      <c r="I3550" s="163"/>
      <c r="L3550" s="159"/>
      <c r="M3550" s="164"/>
      <c r="T3550" s="165"/>
      <c r="AT3550" s="160" t="s">
        <v>330</v>
      </c>
      <c r="AU3550" s="160" t="s">
        <v>190</v>
      </c>
      <c r="AV3550" s="13" t="s">
        <v>79</v>
      </c>
      <c r="AW3550" s="13" t="s">
        <v>31</v>
      </c>
      <c r="AX3550" s="13" t="s">
        <v>69</v>
      </c>
      <c r="AY3550" s="160" t="s">
        <v>181</v>
      </c>
    </row>
    <row r="3551" spans="2:65" s="14" customFormat="1" ht="11.25" x14ac:dyDescent="0.2">
      <c r="B3551" s="166"/>
      <c r="D3551" s="138" t="s">
        <v>330</v>
      </c>
      <c r="E3551" s="167" t="s">
        <v>19</v>
      </c>
      <c r="F3551" s="168" t="s">
        <v>333</v>
      </c>
      <c r="H3551" s="169">
        <v>144.595</v>
      </c>
      <c r="I3551" s="170"/>
      <c r="L3551" s="166"/>
      <c r="M3551" s="171"/>
      <c r="T3551" s="172"/>
      <c r="AT3551" s="167" t="s">
        <v>330</v>
      </c>
      <c r="AU3551" s="167" t="s">
        <v>190</v>
      </c>
      <c r="AV3551" s="14" t="s">
        <v>187</v>
      </c>
      <c r="AW3551" s="14" t="s">
        <v>31</v>
      </c>
      <c r="AX3551" s="14" t="s">
        <v>77</v>
      </c>
      <c r="AY3551" s="167" t="s">
        <v>181</v>
      </c>
    </row>
    <row r="3552" spans="2:65" s="1" customFormat="1" ht="16.5" customHeight="1" x14ac:dyDescent="0.2">
      <c r="B3552" s="32"/>
      <c r="C3552" s="176" t="s">
        <v>4786</v>
      </c>
      <c r="D3552" s="176" t="s">
        <v>1794</v>
      </c>
      <c r="E3552" s="177" t="s">
        <v>4787</v>
      </c>
      <c r="F3552" s="178" t="s">
        <v>4788</v>
      </c>
      <c r="G3552" s="179" t="s">
        <v>510</v>
      </c>
      <c r="H3552" s="180">
        <v>144.595</v>
      </c>
      <c r="I3552" s="181"/>
      <c r="J3552" s="182">
        <f>ROUND(I3552*H3552,2)</f>
        <v>0</v>
      </c>
      <c r="K3552" s="178" t="s">
        <v>327</v>
      </c>
      <c r="L3552" s="183"/>
      <c r="M3552" s="184" t="s">
        <v>19</v>
      </c>
      <c r="N3552" s="185" t="s">
        <v>40</v>
      </c>
      <c r="P3552" s="134">
        <f>O3552*H3552</f>
        <v>0</v>
      </c>
      <c r="Q3552" s="134">
        <v>0</v>
      </c>
      <c r="R3552" s="134">
        <f>Q3552*H3552</f>
        <v>0</v>
      </c>
      <c r="S3552" s="134">
        <v>0</v>
      </c>
      <c r="T3552" s="135">
        <f>S3552*H3552</f>
        <v>0</v>
      </c>
      <c r="AR3552" s="136" t="s">
        <v>196</v>
      </c>
      <c r="AT3552" s="136" t="s">
        <v>1794</v>
      </c>
      <c r="AU3552" s="136" t="s">
        <v>190</v>
      </c>
      <c r="AY3552" s="17" t="s">
        <v>181</v>
      </c>
      <c r="BE3552" s="137">
        <f>IF(N3552="základní",J3552,0)</f>
        <v>0</v>
      </c>
      <c r="BF3552" s="137">
        <f>IF(N3552="snížená",J3552,0)</f>
        <v>0</v>
      </c>
      <c r="BG3552" s="137">
        <f>IF(N3552="zákl. přenesená",J3552,0)</f>
        <v>0</v>
      </c>
      <c r="BH3552" s="137">
        <f>IF(N3552="sníž. přenesená",J3552,0)</f>
        <v>0</v>
      </c>
      <c r="BI3552" s="137">
        <f>IF(N3552="nulová",J3552,0)</f>
        <v>0</v>
      </c>
      <c r="BJ3552" s="17" t="s">
        <v>77</v>
      </c>
      <c r="BK3552" s="137">
        <f>ROUND(I3552*H3552,2)</f>
        <v>0</v>
      </c>
      <c r="BL3552" s="17" t="s">
        <v>187</v>
      </c>
      <c r="BM3552" s="136" t="s">
        <v>4789</v>
      </c>
    </row>
    <row r="3553" spans="2:65" s="12" customFormat="1" ht="11.25" x14ac:dyDescent="0.2">
      <c r="B3553" s="153"/>
      <c r="D3553" s="138" t="s">
        <v>330</v>
      </c>
      <c r="E3553" s="154" t="s">
        <v>19</v>
      </c>
      <c r="F3553" s="155" t="s">
        <v>4790</v>
      </c>
      <c r="H3553" s="154" t="s">
        <v>19</v>
      </c>
      <c r="I3553" s="156"/>
      <c r="L3553" s="153"/>
      <c r="M3553" s="157"/>
      <c r="T3553" s="158"/>
      <c r="AT3553" s="154" t="s">
        <v>330</v>
      </c>
      <c r="AU3553" s="154" t="s">
        <v>190</v>
      </c>
      <c r="AV3553" s="12" t="s">
        <v>77</v>
      </c>
      <c r="AW3553" s="12" t="s">
        <v>31</v>
      </c>
      <c r="AX3553" s="12" t="s">
        <v>69</v>
      </c>
      <c r="AY3553" s="154" t="s">
        <v>181</v>
      </c>
    </row>
    <row r="3554" spans="2:65" s="13" customFormat="1" ht="22.5" x14ac:dyDescent="0.2">
      <c r="B3554" s="159"/>
      <c r="D3554" s="138" t="s">
        <v>330</v>
      </c>
      <c r="E3554" s="160" t="s">
        <v>19</v>
      </c>
      <c r="F3554" s="161" t="s">
        <v>4770</v>
      </c>
      <c r="H3554" s="162">
        <v>144.595</v>
      </c>
      <c r="I3554" s="163"/>
      <c r="L3554" s="159"/>
      <c r="M3554" s="164"/>
      <c r="T3554" s="165"/>
      <c r="AT3554" s="160" t="s">
        <v>330</v>
      </c>
      <c r="AU3554" s="160" t="s">
        <v>190</v>
      </c>
      <c r="AV3554" s="13" t="s">
        <v>79</v>
      </c>
      <c r="AW3554" s="13" t="s">
        <v>31</v>
      </c>
      <c r="AX3554" s="13" t="s">
        <v>69</v>
      </c>
      <c r="AY3554" s="160" t="s">
        <v>181</v>
      </c>
    </row>
    <row r="3555" spans="2:65" s="14" customFormat="1" ht="11.25" x14ac:dyDescent="0.2">
      <c r="B3555" s="166"/>
      <c r="D3555" s="138" t="s">
        <v>330</v>
      </c>
      <c r="E3555" s="167" t="s">
        <v>19</v>
      </c>
      <c r="F3555" s="168" t="s">
        <v>333</v>
      </c>
      <c r="H3555" s="169">
        <v>144.595</v>
      </c>
      <c r="I3555" s="170"/>
      <c r="L3555" s="166"/>
      <c r="M3555" s="171"/>
      <c r="T3555" s="172"/>
      <c r="AT3555" s="167" t="s">
        <v>330</v>
      </c>
      <c r="AU3555" s="167" t="s">
        <v>190</v>
      </c>
      <c r="AV3555" s="14" t="s">
        <v>187</v>
      </c>
      <c r="AW3555" s="14" t="s">
        <v>31</v>
      </c>
      <c r="AX3555" s="14" t="s">
        <v>77</v>
      </c>
      <c r="AY3555" s="167" t="s">
        <v>181</v>
      </c>
    </row>
    <row r="3556" spans="2:65" s="10" customFormat="1" ht="20.85" customHeight="1" x14ac:dyDescent="0.2">
      <c r="B3556" s="115"/>
      <c r="D3556" s="116" t="s">
        <v>68</v>
      </c>
      <c r="E3556" s="149" t="s">
        <v>4791</v>
      </c>
      <c r="F3556" s="149" t="s">
        <v>4792</v>
      </c>
      <c r="I3556" s="118"/>
      <c r="J3556" s="150">
        <f>BK3556</f>
        <v>0</v>
      </c>
      <c r="L3556" s="115"/>
      <c r="M3556" s="120"/>
      <c r="P3556" s="121">
        <f>SUM(P3557:P3589)</f>
        <v>0</v>
      </c>
      <c r="R3556" s="121">
        <f>SUM(R3557:R3589)</f>
        <v>0</v>
      </c>
      <c r="T3556" s="122">
        <f>SUM(T3557:T3589)</f>
        <v>0</v>
      </c>
      <c r="AR3556" s="116" t="s">
        <v>77</v>
      </c>
      <c r="AT3556" s="123" t="s">
        <v>68</v>
      </c>
      <c r="AU3556" s="123" t="s">
        <v>79</v>
      </c>
      <c r="AY3556" s="116" t="s">
        <v>181</v>
      </c>
      <c r="BK3556" s="124">
        <f>SUM(BK3557:BK3589)</f>
        <v>0</v>
      </c>
    </row>
    <row r="3557" spans="2:65" s="1" customFormat="1" ht="16.5" customHeight="1" x14ac:dyDescent="0.2">
      <c r="B3557" s="32"/>
      <c r="C3557" s="125" t="s">
        <v>3424</v>
      </c>
      <c r="D3557" s="125" t="s">
        <v>182</v>
      </c>
      <c r="E3557" s="126" t="s">
        <v>4693</v>
      </c>
      <c r="F3557" s="127" t="s">
        <v>4694</v>
      </c>
      <c r="G3557" s="128" t="s">
        <v>510</v>
      </c>
      <c r="H3557" s="129">
        <v>38.83</v>
      </c>
      <c r="I3557" s="130"/>
      <c r="J3557" s="131">
        <f>ROUND(I3557*H3557,2)</f>
        <v>0</v>
      </c>
      <c r="K3557" s="127" t="s">
        <v>186</v>
      </c>
      <c r="L3557" s="32"/>
      <c r="M3557" s="132" t="s">
        <v>19</v>
      </c>
      <c r="N3557" s="133" t="s">
        <v>40</v>
      </c>
      <c r="P3557" s="134">
        <f>O3557*H3557</f>
        <v>0</v>
      </c>
      <c r="Q3557" s="134">
        <v>0</v>
      </c>
      <c r="R3557" s="134">
        <f>Q3557*H3557</f>
        <v>0</v>
      </c>
      <c r="S3557" s="134">
        <v>0</v>
      </c>
      <c r="T3557" s="135">
        <f>S3557*H3557</f>
        <v>0</v>
      </c>
      <c r="AR3557" s="136" t="s">
        <v>187</v>
      </c>
      <c r="AT3557" s="136" t="s">
        <v>182</v>
      </c>
      <c r="AU3557" s="136" t="s">
        <v>190</v>
      </c>
      <c r="AY3557" s="17" t="s">
        <v>181</v>
      </c>
      <c r="BE3557" s="137">
        <f>IF(N3557="základní",J3557,0)</f>
        <v>0</v>
      </c>
      <c r="BF3557" s="137">
        <f>IF(N3557="snížená",J3557,0)</f>
        <v>0</v>
      </c>
      <c r="BG3557" s="137">
        <f>IF(N3557="zákl. přenesená",J3557,0)</f>
        <v>0</v>
      </c>
      <c r="BH3557" s="137">
        <f>IF(N3557="sníž. přenesená",J3557,0)</f>
        <v>0</v>
      </c>
      <c r="BI3557" s="137">
        <f>IF(N3557="nulová",J3557,0)</f>
        <v>0</v>
      </c>
      <c r="BJ3557" s="17" t="s">
        <v>77</v>
      </c>
      <c r="BK3557" s="137">
        <f>ROUND(I3557*H3557,2)</f>
        <v>0</v>
      </c>
      <c r="BL3557" s="17" t="s">
        <v>187</v>
      </c>
      <c r="BM3557" s="136" t="s">
        <v>4793</v>
      </c>
    </row>
    <row r="3558" spans="2:65" s="1" customFormat="1" ht="29.25" x14ac:dyDescent="0.2">
      <c r="B3558" s="32"/>
      <c r="D3558" s="138" t="s">
        <v>214</v>
      </c>
      <c r="F3558" s="139" t="s">
        <v>4696</v>
      </c>
      <c r="I3558" s="140"/>
      <c r="L3558" s="32"/>
      <c r="M3558" s="141"/>
      <c r="T3558" s="53"/>
      <c r="AT3558" s="17" t="s">
        <v>214</v>
      </c>
      <c r="AU3558" s="17" t="s">
        <v>190</v>
      </c>
    </row>
    <row r="3559" spans="2:65" s="12" customFormat="1" ht="11.25" x14ac:dyDescent="0.2">
      <c r="B3559" s="153"/>
      <c r="D3559" s="138" t="s">
        <v>330</v>
      </c>
      <c r="E3559" s="154" t="s">
        <v>19</v>
      </c>
      <c r="F3559" s="155" t="s">
        <v>4765</v>
      </c>
      <c r="H3559" s="154" t="s">
        <v>19</v>
      </c>
      <c r="I3559" s="156"/>
      <c r="L3559" s="153"/>
      <c r="M3559" s="157"/>
      <c r="T3559" s="158"/>
      <c r="AT3559" s="154" t="s">
        <v>330</v>
      </c>
      <c r="AU3559" s="154" t="s">
        <v>190</v>
      </c>
      <c r="AV3559" s="12" t="s">
        <v>77</v>
      </c>
      <c r="AW3559" s="12" t="s">
        <v>31</v>
      </c>
      <c r="AX3559" s="12" t="s">
        <v>69</v>
      </c>
      <c r="AY3559" s="154" t="s">
        <v>181</v>
      </c>
    </row>
    <row r="3560" spans="2:65" s="13" customFormat="1" ht="11.25" x14ac:dyDescent="0.2">
      <c r="B3560" s="159"/>
      <c r="D3560" s="138" t="s">
        <v>330</v>
      </c>
      <c r="E3560" s="160" t="s">
        <v>19</v>
      </c>
      <c r="F3560" s="161" t="s">
        <v>4794</v>
      </c>
      <c r="H3560" s="162">
        <v>38.83</v>
      </c>
      <c r="I3560" s="163"/>
      <c r="L3560" s="159"/>
      <c r="M3560" s="164"/>
      <c r="T3560" s="165"/>
      <c r="AT3560" s="160" t="s">
        <v>330</v>
      </c>
      <c r="AU3560" s="160" t="s">
        <v>190</v>
      </c>
      <c r="AV3560" s="13" t="s">
        <v>79</v>
      </c>
      <c r="AW3560" s="13" t="s">
        <v>31</v>
      </c>
      <c r="AX3560" s="13" t="s">
        <v>69</v>
      </c>
      <c r="AY3560" s="160" t="s">
        <v>181</v>
      </c>
    </row>
    <row r="3561" spans="2:65" s="14" customFormat="1" ht="11.25" x14ac:dyDescent="0.2">
      <c r="B3561" s="166"/>
      <c r="D3561" s="138" t="s">
        <v>330</v>
      </c>
      <c r="E3561" s="167" t="s">
        <v>19</v>
      </c>
      <c r="F3561" s="168" t="s">
        <v>333</v>
      </c>
      <c r="H3561" s="169">
        <v>38.83</v>
      </c>
      <c r="I3561" s="170"/>
      <c r="L3561" s="166"/>
      <c r="M3561" s="171"/>
      <c r="T3561" s="172"/>
      <c r="AT3561" s="167" t="s">
        <v>330</v>
      </c>
      <c r="AU3561" s="167" t="s">
        <v>190</v>
      </c>
      <c r="AV3561" s="14" t="s">
        <v>187</v>
      </c>
      <c r="AW3561" s="14" t="s">
        <v>31</v>
      </c>
      <c r="AX3561" s="14" t="s">
        <v>77</v>
      </c>
      <c r="AY3561" s="167" t="s">
        <v>181</v>
      </c>
    </row>
    <row r="3562" spans="2:65" s="1" customFormat="1" ht="16.5" customHeight="1" x14ac:dyDescent="0.2">
      <c r="B3562" s="32"/>
      <c r="C3562" s="176" t="s">
        <v>4795</v>
      </c>
      <c r="D3562" s="176" t="s">
        <v>1794</v>
      </c>
      <c r="E3562" s="177" t="s">
        <v>4701</v>
      </c>
      <c r="F3562" s="178" t="s">
        <v>4702</v>
      </c>
      <c r="G3562" s="179" t="s">
        <v>510</v>
      </c>
      <c r="H3562" s="180">
        <v>42.713000000000001</v>
      </c>
      <c r="I3562" s="181"/>
      <c r="J3562" s="182">
        <f>ROUND(I3562*H3562,2)</f>
        <v>0</v>
      </c>
      <c r="K3562" s="178" t="s">
        <v>186</v>
      </c>
      <c r="L3562" s="183"/>
      <c r="M3562" s="184" t="s">
        <v>19</v>
      </c>
      <c r="N3562" s="185" t="s">
        <v>40</v>
      </c>
      <c r="P3562" s="134">
        <f>O3562*H3562</f>
        <v>0</v>
      </c>
      <c r="Q3562" s="134">
        <v>0</v>
      </c>
      <c r="R3562" s="134">
        <f>Q3562*H3562</f>
        <v>0</v>
      </c>
      <c r="S3562" s="134">
        <v>0</v>
      </c>
      <c r="T3562" s="135">
        <f>S3562*H3562</f>
        <v>0</v>
      </c>
      <c r="AR3562" s="136" t="s">
        <v>196</v>
      </c>
      <c r="AT3562" s="136" t="s">
        <v>1794</v>
      </c>
      <c r="AU3562" s="136" t="s">
        <v>190</v>
      </c>
      <c r="AY3562" s="17" t="s">
        <v>181</v>
      </c>
      <c r="BE3562" s="137">
        <f>IF(N3562="základní",J3562,0)</f>
        <v>0</v>
      </c>
      <c r="BF3562" s="137">
        <f>IF(N3562="snížená",J3562,0)</f>
        <v>0</v>
      </c>
      <c r="BG3562" s="137">
        <f>IF(N3562="zákl. přenesená",J3562,0)</f>
        <v>0</v>
      </c>
      <c r="BH3562" s="137">
        <f>IF(N3562="sníž. přenesená",J3562,0)</f>
        <v>0</v>
      </c>
      <c r="BI3562" s="137">
        <f>IF(N3562="nulová",J3562,0)</f>
        <v>0</v>
      </c>
      <c r="BJ3562" s="17" t="s">
        <v>77</v>
      </c>
      <c r="BK3562" s="137">
        <f>ROUND(I3562*H3562,2)</f>
        <v>0</v>
      </c>
      <c r="BL3562" s="17" t="s">
        <v>187</v>
      </c>
      <c r="BM3562" s="136" t="s">
        <v>4796</v>
      </c>
    </row>
    <row r="3563" spans="2:65" s="12" customFormat="1" ht="11.25" x14ac:dyDescent="0.2">
      <c r="B3563" s="153"/>
      <c r="D3563" s="138" t="s">
        <v>330</v>
      </c>
      <c r="E3563" s="154" t="s">
        <v>19</v>
      </c>
      <c r="F3563" s="155" t="s">
        <v>4769</v>
      </c>
      <c r="H3563" s="154" t="s">
        <v>19</v>
      </c>
      <c r="I3563" s="156"/>
      <c r="L3563" s="153"/>
      <c r="M3563" s="157"/>
      <c r="T3563" s="158"/>
      <c r="AT3563" s="154" t="s">
        <v>330</v>
      </c>
      <c r="AU3563" s="154" t="s">
        <v>190</v>
      </c>
      <c r="AV3563" s="12" t="s">
        <v>77</v>
      </c>
      <c r="AW3563" s="12" t="s">
        <v>31</v>
      </c>
      <c r="AX3563" s="12" t="s">
        <v>69</v>
      </c>
      <c r="AY3563" s="154" t="s">
        <v>181</v>
      </c>
    </row>
    <row r="3564" spans="2:65" s="13" customFormat="1" ht="11.25" x14ac:dyDescent="0.2">
      <c r="B3564" s="159"/>
      <c r="D3564" s="138" t="s">
        <v>330</v>
      </c>
      <c r="E3564" s="160" t="s">
        <v>19</v>
      </c>
      <c r="F3564" s="161" t="s">
        <v>4797</v>
      </c>
      <c r="H3564" s="162">
        <v>42.713000000000001</v>
      </c>
      <c r="I3564" s="163"/>
      <c r="L3564" s="159"/>
      <c r="M3564" s="164"/>
      <c r="T3564" s="165"/>
      <c r="AT3564" s="160" t="s">
        <v>330</v>
      </c>
      <c r="AU3564" s="160" t="s">
        <v>190</v>
      </c>
      <c r="AV3564" s="13" t="s">
        <v>79</v>
      </c>
      <c r="AW3564" s="13" t="s">
        <v>31</v>
      </c>
      <c r="AX3564" s="13" t="s">
        <v>69</v>
      </c>
      <c r="AY3564" s="160" t="s">
        <v>181</v>
      </c>
    </row>
    <row r="3565" spans="2:65" s="14" customFormat="1" ht="11.25" x14ac:dyDescent="0.2">
      <c r="B3565" s="166"/>
      <c r="D3565" s="138" t="s">
        <v>330</v>
      </c>
      <c r="E3565" s="167" t="s">
        <v>19</v>
      </c>
      <c r="F3565" s="168" t="s">
        <v>333</v>
      </c>
      <c r="H3565" s="169">
        <v>42.713000000000001</v>
      </c>
      <c r="I3565" s="170"/>
      <c r="L3565" s="166"/>
      <c r="M3565" s="171"/>
      <c r="T3565" s="172"/>
      <c r="AT3565" s="167" t="s">
        <v>330</v>
      </c>
      <c r="AU3565" s="167" t="s">
        <v>190</v>
      </c>
      <c r="AV3565" s="14" t="s">
        <v>187</v>
      </c>
      <c r="AW3565" s="14" t="s">
        <v>31</v>
      </c>
      <c r="AX3565" s="14" t="s">
        <v>77</v>
      </c>
      <c r="AY3565" s="167" t="s">
        <v>181</v>
      </c>
    </row>
    <row r="3566" spans="2:65" s="1" customFormat="1" ht="16.5" customHeight="1" x14ac:dyDescent="0.2">
      <c r="B3566" s="32"/>
      <c r="C3566" s="125" t="s">
        <v>3429</v>
      </c>
      <c r="D3566" s="125" t="s">
        <v>182</v>
      </c>
      <c r="E3566" s="126" t="s">
        <v>4474</v>
      </c>
      <c r="F3566" s="127" t="s">
        <v>4475</v>
      </c>
      <c r="G3566" s="128" t="s">
        <v>510</v>
      </c>
      <c r="H3566" s="129">
        <v>40.771500000000003</v>
      </c>
      <c r="I3566" s="130"/>
      <c r="J3566" s="131">
        <f>ROUND(I3566*H3566,2)</f>
        <v>0</v>
      </c>
      <c r="K3566" s="127" t="s">
        <v>327</v>
      </c>
      <c r="L3566" s="32"/>
      <c r="M3566" s="132" t="s">
        <v>19</v>
      </c>
      <c r="N3566" s="133" t="s">
        <v>40</v>
      </c>
      <c r="P3566" s="134">
        <f>O3566*H3566</f>
        <v>0</v>
      </c>
      <c r="Q3566" s="134">
        <v>0</v>
      </c>
      <c r="R3566" s="134">
        <f>Q3566*H3566</f>
        <v>0</v>
      </c>
      <c r="S3566" s="134">
        <v>0</v>
      </c>
      <c r="T3566" s="135">
        <f>S3566*H3566</f>
        <v>0</v>
      </c>
      <c r="AR3566" s="136" t="s">
        <v>187</v>
      </c>
      <c r="AT3566" s="136" t="s">
        <v>182</v>
      </c>
      <c r="AU3566" s="136" t="s">
        <v>190</v>
      </c>
      <c r="AY3566" s="17" t="s">
        <v>181</v>
      </c>
      <c r="BE3566" s="137">
        <f>IF(N3566="základní",J3566,0)</f>
        <v>0</v>
      </c>
      <c r="BF3566" s="137">
        <f>IF(N3566="snížená",J3566,0)</f>
        <v>0</v>
      </c>
      <c r="BG3566" s="137">
        <f>IF(N3566="zákl. přenesená",J3566,0)</f>
        <v>0</v>
      </c>
      <c r="BH3566" s="137">
        <f>IF(N3566="sníž. přenesená",J3566,0)</f>
        <v>0</v>
      </c>
      <c r="BI3566" s="137">
        <f>IF(N3566="nulová",J3566,0)</f>
        <v>0</v>
      </c>
      <c r="BJ3566" s="17" t="s">
        <v>77</v>
      </c>
      <c r="BK3566" s="137">
        <f>ROUND(I3566*H3566,2)</f>
        <v>0</v>
      </c>
      <c r="BL3566" s="17" t="s">
        <v>187</v>
      </c>
      <c r="BM3566" s="136" t="s">
        <v>4798</v>
      </c>
    </row>
    <row r="3567" spans="2:65" s="1" customFormat="1" ht="11.25" x14ac:dyDescent="0.2">
      <c r="B3567" s="32"/>
      <c r="D3567" s="151" t="s">
        <v>328</v>
      </c>
      <c r="F3567" s="152" t="s">
        <v>4477</v>
      </c>
      <c r="I3567" s="140"/>
      <c r="L3567" s="32"/>
      <c r="M3567" s="141"/>
      <c r="T3567" s="53"/>
      <c r="AT3567" s="17" t="s">
        <v>328</v>
      </c>
      <c r="AU3567" s="17" t="s">
        <v>190</v>
      </c>
    </row>
    <row r="3568" spans="2:65" s="12" customFormat="1" ht="11.25" x14ac:dyDescent="0.2">
      <c r="B3568" s="153"/>
      <c r="D3568" s="138" t="s">
        <v>330</v>
      </c>
      <c r="E3568" s="154" t="s">
        <v>19</v>
      </c>
      <c r="F3568" s="155" t="s">
        <v>4772</v>
      </c>
      <c r="H3568" s="154" t="s">
        <v>19</v>
      </c>
      <c r="I3568" s="156"/>
      <c r="L3568" s="153"/>
      <c r="M3568" s="157"/>
      <c r="T3568" s="158"/>
      <c r="AT3568" s="154" t="s">
        <v>330</v>
      </c>
      <c r="AU3568" s="154" t="s">
        <v>190</v>
      </c>
      <c r="AV3568" s="12" t="s">
        <v>77</v>
      </c>
      <c r="AW3568" s="12" t="s">
        <v>31</v>
      </c>
      <c r="AX3568" s="12" t="s">
        <v>69</v>
      </c>
      <c r="AY3568" s="154" t="s">
        <v>181</v>
      </c>
    </row>
    <row r="3569" spans="2:65" s="13" customFormat="1" ht="11.25" x14ac:dyDescent="0.2">
      <c r="B3569" s="159"/>
      <c r="D3569" s="138" t="s">
        <v>330</v>
      </c>
      <c r="E3569" s="160" t="s">
        <v>19</v>
      </c>
      <c r="F3569" s="161" t="s">
        <v>4799</v>
      </c>
      <c r="H3569" s="162">
        <v>40.771500000000003</v>
      </c>
      <c r="I3569" s="163"/>
      <c r="L3569" s="159"/>
      <c r="M3569" s="164"/>
      <c r="T3569" s="165"/>
      <c r="AT3569" s="160" t="s">
        <v>330</v>
      </c>
      <c r="AU3569" s="160" t="s">
        <v>190</v>
      </c>
      <c r="AV3569" s="13" t="s">
        <v>79</v>
      </c>
      <c r="AW3569" s="13" t="s">
        <v>31</v>
      </c>
      <c r="AX3569" s="13" t="s">
        <v>69</v>
      </c>
      <c r="AY3569" s="160" t="s">
        <v>181</v>
      </c>
    </row>
    <row r="3570" spans="2:65" s="14" customFormat="1" ht="11.25" x14ac:dyDescent="0.2">
      <c r="B3570" s="166"/>
      <c r="D3570" s="138" t="s">
        <v>330</v>
      </c>
      <c r="E3570" s="167" t="s">
        <v>19</v>
      </c>
      <c r="F3570" s="168" t="s">
        <v>333</v>
      </c>
      <c r="H3570" s="169">
        <v>40.771500000000003</v>
      </c>
      <c r="I3570" s="170"/>
      <c r="L3570" s="166"/>
      <c r="M3570" s="171"/>
      <c r="T3570" s="172"/>
      <c r="AT3570" s="167" t="s">
        <v>330</v>
      </c>
      <c r="AU3570" s="167" t="s">
        <v>190</v>
      </c>
      <c r="AV3570" s="14" t="s">
        <v>187</v>
      </c>
      <c r="AW3570" s="14" t="s">
        <v>31</v>
      </c>
      <c r="AX3570" s="14" t="s">
        <v>77</v>
      </c>
      <c r="AY3570" s="167" t="s">
        <v>181</v>
      </c>
    </row>
    <row r="3571" spans="2:65" s="1" customFormat="1" ht="16.5" customHeight="1" x14ac:dyDescent="0.2">
      <c r="B3571" s="32"/>
      <c r="C3571" s="125" t="s">
        <v>4800</v>
      </c>
      <c r="D3571" s="125" t="s">
        <v>182</v>
      </c>
      <c r="E3571" s="126" t="s">
        <v>4480</v>
      </c>
      <c r="F3571" s="127" t="s">
        <v>4481</v>
      </c>
      <c r="G3571" s="128" t="s">
        <v>510</v>
      </c>
      <c r="H3571" s="129">
        <v>122.316</v>
      </c>
      <c r="I3571" s="130"/>
      <c r="J3571" s="131">
        <f>ROUND(I3571*H3571,2)</f>
        <v>0</v>
      </c>
      <c r="K3571" s="127" t="s">
        <v>327</v>
      </c>
      <c r="L3571" s="32"/>
      <c r="M3571" s="132" t="s">
        <v>19</v>
      </c>
      <c r="N3571" s="133" t="s">
        <v>40</v>
      </c>
      <c r="P3571" s="134">
        <f>O3571*H3571</f>
        <v>0</v>
      </c>
      <c r="Q3571" s="134">
        <v>0</v>
      </c>
      <c r="R3571" s="134">
        <f>Q3571*H3571</f>
        <v>0</v>
      </c>
      <c r="S3571" s="134">
        <v>0</v>
      </c>
      <c r="T3571" s="135">
        <f>S3571*H3571</f>
        <v>0</v>
      </c>
      <c r="AR3571" s="136" t="s">
        <v>187</v>
      </c>
      <c r="AT3571" s="136" t="s">
        <v>182</v>
      </c>
      <c r="AU3571" s="136" t="s">
        <v>190</v>
      </c>
      <c r="AY3571" s="17" t="s">
        <v>181</v>
      </c>
      <c r="BE3571" s="137">
        <f>IF(N3571="základní",J3571,0)</f>
        <v>0</v>
      </c>
      <c r="BF3571" s="137">
        <f>IF(N3571="snížená",J3571,0)</f>
        <v>0</v>
      </c>
      <c r="BG3571" s="137">
        <f>IF(N3571="zákl. přenesená",J3571,0)</f>
        <v>0</v>
      </c>
      <c r="BH3571" s="137">
        <f>IF(N3571="sníž. přenesená",J3571,0)</f>
        <v>0</v>
      </c>
      <c r="BI3571" s="137">
        <f>IF(N3571="nulová",J3571,0)</f>
        <v>0</v>
      </c>
      <c r="BJ3571" s="17" t="s">
        <v>77</v>
      </c>
      <c r="BK3571" s="137">
        <f>ROUND(I3571*H3571,2)</f>
        <v>0</v>
      </c>
      <c r="BL3571" s="17" t="s">
        <v>187</v>
      </c>
      <c r="BM3571" s="136" t="s">
        <v>4801</v>
      </c>
    </row>
    <row r="3572" spans="2:65" s="1" customFormat="1" ht="11.25" x14ac:dyDescent="0.2">
      <c r="B3572" s="32"/>
      <c r="D3572" s="151" t="s">
        <v>328</v>
      </c>
      <c r="F3572" s="152" t="s">
        <v>4483</v>
      </c>
      <c r="I3572" s="140"/>
      <c r="L3572" s="32"/>
      <c r="M3572" s="141"/>
      <c r="T3572" s="53"/>
      <c r="AT3572" s="17" t="s">
        <v>328</v>
      </c>
      <c r="AU3572" s="17" t="s">
        <v>190</v>
      </c>
    </row>
    <row r="3573" spans="2:65" s="12" customFormat="1" ht="22.5" x14ac:dyDescent="0.2">
      <c r="B3573" s="153"/>
      <c r="D3573" s="138" t="s">
        <v>330</v>
      </c>
      <c r="E3573" s="154" t="s">
        <v>19</v>
      </c>
      <c r="F3573" s="155" t="s">
        <v>4626</v>
      </c>
      <c r="H3573" s="154" t="s">
        <v>19</v>
      </c>
      <c r="I3573" s="156"/>
      <c r="L3573" s="153"/>
      <c r="M3573" s="157"/>
      <c r="T3573" s="158"/>
      <c r="AT3573" s="154" t="s">
        <v>330</v>
      </c>
      <c r="AU3573" s="154" t="s">
        <v>190</v>
      </c>
      <c r="AV3573" s="12" t="s">
        <v>77</v>
      </c>
      <c r="AW3573" s="12" t="s">
        <v>31</v>
      </c>
      <c r="AX3573" s="12" t="s">
        <v>69</v>
      </c>
      <c r="AY3573" s="154" t="s">
        <v>181</v>
      </c>
    </row>
    <row r="3574" spans="2:65" s="13" customFormat="1" ht="11.25" x14ac:dyDescent="0.2">
      <c r="B3574" s="159"/>
      <c r="D3574" s="138" t="s">
        <v>330</v>
      </c>
      <c r="E3574" s="160" t="s">
        <v>19</v>
      </c>
      <c r="F3574" s="161" t="s">
        <v>4802</v>
      </c>
      <c r="H3574" s="162">
        <v>122.316</v>
      </c>
      <c r="I3574" s="163"/>
      <c r="L3574" s="159"/>
      <c r="M3574" s="164"/>
      <c r="T3574" s="165"/>
      <c r="AT3574" s="160" t="s">
        <v>330</v>
      </c>
      <c r="AU3574" s="160" t="s">
        <v>190</v>
      </c>
      <c r="AV3574" s="13" t="s">
        <v>79</v>
      </c>
      <c r="AW3574" s="13" t="s">
        <v>31</v>
      </c>
      <c r="AX3574" s="13" t="s">
        <v>69</v>
      </c>
      <c r="AY3574" s="160" t="s">
        <v>181</v>
      </c>
    </row>
    <row r="3575" spans="2:65" s="14" customFormat="1" ht="11.25" x14ac:dyDescent="0.2">
      <c r="B3575" s="166"/>
      <c r="D3575" s="138" t="s">
        <v>330</v>
      </c>
      <c r="E3575" s="167" t="s">
        <v>19</v>
      </c>
      <c r="F3575" s="168" t="s">
        <v>333</v>
      </c>
      <c r="H3575" s="169">
        <v>122.316</v>
      </c>
      <c r="I3575" s="170"/>
      <c r="L3575" s="166"/>
      <c r="M3575" s="171"/>
      <c r="T3575" s="172"/>
      <c r="AT3575" s="167" t="s">
        <v>330</v>
      </c>
      <c r="AU3575" s="167" t="s">
        <v>190</v>
      </c>
      <c r="AV3575" s="14" t="s">
        <v>187</v>
      </c>
      <c r="AW3575" s="14" t="s">
        <v>31</v>
      </c>
      <c r="AX3575" s="14" t="s">
        <v>77</v>
      </c>
      <c r="AY3575" s="167" t="s">
        <v>181</v>
      </c>
    </row>
    <row r="3576" spans="2:65" s="1" customFormat="1" ht="16.5" customHeight="1" x14ac:dyDescent="0.2">
      <c r="B3576" s="32"/>
      <c r="C3576" s="125" t="s">
        <v>3436</v>
      </c>
      <c r="D3576" s="125" t="s">
        <v>182</v>
      </c>
      <c r="E3576" s="126" t="s">
        <v>4487</v>
      </c>
      <c r="F3576" s="127" t="s">
        <v>4488</v>
      </c>
      <c r="G3576" s="128" t="s">
        <v>510</v>
      </c>
      <c r="H3576" s="129">
        <v>44.654499999999999</v>
      </c>
      <c r="I3576" s="130"/>
      <c r="J3576" s="131">
        <f>ROUND(I3576*H3576,2)</f>
        <v>0</v>
      </c>
      <c r="K3576" s="127" t="s">
        <v>327</v>
      </c>
      <c r="L3576" s="32"/>
      <c r="M3576" s="132" t="s">
        <v>19</v>
      </c>
      <c r="N3576" s="133" t="s">
        <v>40</v>
      </c>
      <c r="P3576" s="134">
        <f>O3576*H3576</f>
        <v>0</v>
      </c>
      <c r="Q3576" s="134">
        <v>0</v>
      </c>
      <c r="R3576" s="134">
        <f>Q3576*H3576</f>
        <v>0</v>
      </c>
      <c r="S3576" s="134">
        <v>0</v>
      </c>
      <c r="T3576" s="135">
        <f>S3576*H3576</f>
        <v>0</v>
      </c>
      <c r="AR3576" s="136" t="s">
        <v>187</v>
      </c>
      <c r="AT3576" s="136" t="s">
        <v>182</v>
      </c>
      <c r="AU3576" s="136" t="s">
        <v>190</v>
      </c>
      <c r="AY3576" s="17" t="s">
        <v>181</v>
      </c>
      <c r="BE3576" s="137">
        <f>IF(N3576="základní",J3576,0)</f>
        <v>0</v>
      </c>
      <c r="BF3576" s="137">
        <f>IF(N3576="snížená",J3576,0)</f>
        <v>0</v>
      </c>
      <c r="BG3576" s="137">
        <f>IF(N3576="zákl. přenesená",J3576,0)</f>
        <v>0</v>
      </c>
      <c r="BH3576" s="137">
        <f>IF(N3576="sníž. přenesená",J3576,0)</f>
        <v>0</v>
      </c>
      <c r="BI3576" s="137">
        <f>IF(N3576="nulová",J3576,0)</f>
        <v>0</v>
      </c>
      <c r="BJ3576" s="17" t="s">
        <v>77</v>
      </c>
      <c r="BK3576" s="137">
        <f>ROUND(I3576*H3576,2)</f>
        <v>0</v>
      </c>
      <c r="BL3576" s="17" t="s">
        <v>187</v>
      </c>
      <c r="BM3576" s="136" t="s">
        <v>4803</v>
      </c>
    </row>
    <row r="3577" spans="2:65" s="1" customFormat="1" ht="11.25" x14ac:dyDescent="0.2">
      <c r="B3577" s="32"/>
      <c r="D3577" s="151" t="s">
        <v>328</v>
      </c>
      <c r="F3577" s="152" t="s">
        <v>4490</v>
      </c>
      <c r="I3577" s="140"/>
      <c r="L3577" s="32"/>
      <c r="M3577" s="141"/>
      <c r="T3577" s="53"/>
      <c r="AT3577" s="17" t="s">
        <v>328</v>
      </c>
      <c r="AU3577" s="17" t="s">
        <v>190</v>
      </c>
    </row>
    <row r="3578" spans="2:65" s="12" customFormat="1" ht="11.25" x14ac:dyDescent="0.2">
      <c r="B3578" s="153"/>
      <c r="D3578" s="138" t="s">
        <v>330</v>
      </c>
      <c r="E3578" s="154" t="s">
        <v>19</v>
      </c>
      <c r="F3578" s="155" t="s">
        <v>4778</v>
      </c>
      <c r="H3578" s="154" t="s">
        <v>19</v>
      </c>
      <c r="I3578" s="156"/>
      <c r="L3578" s="153"/>
      <c r="M3578" s="157"/>
      <c r="T3578" s="158"/>
      <c r="AT3578" s="154" t="s">
        <v>330</v>
      </c>
      <c r="AU3578" s="154" t="s">
        <v>190</v>
      </c>
      <c r="AV3578" s="12" t="s">
        <v>77</v>
      </c>
      <c r="AW3578" s="12" t="s">
        <v>31</v>
      </c>
      <c r="AX3578" s="12" t="s">
        <v>69</v>
      </c>
      <c r="AY3578" s="154" t="s">
        <v>181</v>
      </c>
    </row>
    <row r="3579" spans="2:65" s="13" customFormat="1" ht="11.25" x14ac:dyDescent="0.2">
      <c r="B3579" s="159"/>
      <c r="D3579" s="138" t="s">
        <v>330</v>
      </c>
      <c r="E3579" s="160" t="s">
        <v>19</v>
      </c>
      <c r="F3579" s="161" t="s">
        <v>4804</v>
      </c>
      <c r="H3579" s="162">
        <v>44.654499999999999</v>
      </c>
      <c r="I3579" s="163"/>
      <c r="L3579" s="159"/>
      <c r="M3579" s="164"/>
      <c r="T3579" s="165"/>
      <c r="AT3579" s="160" t="s">
        <v>330</v>
      </c>
      <c r="AU3579" s="160" t="s">
        <v>190</v>
      </c>
      <c r="AV3579" s="13" t="s">
        <v>79</v>
      </c>
      <c r="AW3579" s="13" t="s">
        <v>31</v>
      </c>
      <c r="AX3579" s="13" t="s">
        <v>69</v>
      </c>
      <c r="AY3579" s="160" t="s">
        <v>181</v>
      </c>
    </row>
    <row r="3580" spans="2:65" s="14" customFormat="1" ht="11.25" x14ac:dyDescent="0.2">
      <c r="B3580" s="166"/>
      <c r="D3580" s="138" t="s">
        <v>330</v>
      </c>
      <c r="E3580" s="167" t="s">
        <v>19</v>
      </c>
      <c r="F3580" s="168" t="s">
        <v>333</v>
      </c>
      <c r="H3580" s="169">
        <v>44.654499999999999</v>
      </c>
      <c r="I3580" s="170"/>
      <c r="L3580" s="166"/>
      <c r="M3580" s="171"/>
      <c r="T3580" s="172"/>
      <c r="AT3580" s="167" t="s">
        <v>330</v>
      </c>
      <c r="AU3580" s="167" t="s">
        <v>190</v>
      </c>
      <c r="AV3580" s="14" t="s">
        <v>187</v>
      </c>
      <c r="AW3580" s="14" t="s">
        <v>31</v>
      </c>
      <c r="AX3580" s="14" t="s">
        <v>77</v>
      </c>
      <c r="AY3580" s="167" t="s">
        <v>181</v>
      </c>
    </row>
    <row r="3581" spans="2:65" s="1" customFormat="1" ht="16.5" customHeight="1" x14ac:dyDescent="0.2">
      <c r="B3581" s="32"/>
      <c r="C3581" s="125" t="s">
        <v>4805</v>
      </c>
      <c r="D3581" s="125" t="s">
        <v>182</v>
      </c>
      <c r="E3581" s="126" t="s">
        <v>4493</v>
      </c>
      <c r="F3581" s="127" t="s">
        <v>4494</v>
      </c>
      <c r="G3581" s="128" t="s">
        <v>510</v>
      </c>
      <c r="H3581" s="129">
        <v>38.83</v>
      </c>
      <c r="I3581" s="130"/>
      <c r="J3581" s="131">
        <f>ROUND(I3581*H3581,2)</f>
        <v>0</v>
      </c>
      <c r="K3581" s="127" t="s">
        <v>327</v>
      </c>
      <c r="L3581" s="32"/>
      <c r="M3581" s="132" t="s">
        <v>19</v>
      </c>
      <c r="N3581" s="133" t="s">
        <v>40</v>
      </c>
      <c r="P3581" s="134">
        <f>O3581*H3581</f>
        <v>0</v>
      </c>
      <c r="Q3581" s="134">
        <v>0</v>
      </c>
      <c r="R3581" s="134">
        <f>Q3581*H3581</f>
        <v>0</v>
      </c>
      <c r="S3581" s="134">
        <v>0</v>
      </c>
      <c r="T3581" s="135">
        <f>S3581*H3581</f>
        <v>0</v>
      </c>
      <c r="AR3581" s="136" t="s">
        <v>187</v>
      </c>
      <c r="AT3581" s="136" t="s">
        <v>182</v>
      </c>
      <c r="AU3581" s="136" t="s">
        <v>190</v>
      </c>
      <c r="AY3581" s="17" t="s">
        <v>181</v>
      </c>
      <c r="BE3581" s="137">
        <f>IF(N3581="základní",J3581,0)</f>
        <v>0</v>
      </c>
      <c r="BF3581" s="137">
        <f>IF(N3581="snížená",J3581,0)</f>
        <v>0</v>
      </c>
      <c r="BG3581" s="137">
        <f>IF(N3581="zákl. přenesená",J3581,0)</f>
        <v>0</v>
      </c>
      <c r="BH3581" s="137">
        <f>IF(N3581="sníž. přenesená",J3581,0)</f>
        <v>0</v>
      </c>
      <c r="BI3581" s="137">
        <f>IF(N3581="nulová",J3581,0)</f>
        <v>0</v>
      </c>
      <c r="BJ3581" s="17" t="s">
        <v>77</v>
      </c>
      <c r="BK3581" s="137">
        <f>ROUND(I3581*H3581,2)</f>
        <v>0</v>
      </c>
      <c r="BL3581" s="17" t="s">
        <v>187</v>
      </c>
      <c r="BM3581" s="136" t="s">
        <v>4806</v>
      </c>
    </row>
    <row r="3582" spans="2:65" s="1" customFormat="1" ht="11.25" x14ac:dyDescent="0.2">
      <c r="B3582" s="32"/>
      <c r="D3582" s="151" t="s">
        <v>328</v>
      </c>
      <c r="F3582" s="152" t="s">
        <v>4496</v>
      </c>
      <c r="I3582" s="140"/>
      <c r="L3582" s="32"/>
      <c r="M3582" s="141"/>
      <c r="T3582" s="53"/>
      <c r="AT3582" s="17" t="s">
        <v>328</v>
      </c>
      <c r="AU3582" s="17" t="s">
        <v>190</v>
      </c>
    </row>
    <row r="3583" spans="2:65" s="12" customFormat="1" ht="11.25" x14ac:dyDescent="0.2">
      <c r="B3583" s="153"/>
      <c r="D3583" s="138" t="s">
        <v>330</v>
      </c>
      <c r="E3583" s="154" t="s">
        <v>19</v>
      </c>
      <c r="F3583" s="155" t="s">
        <v>4782</v>
      </c>
      <c r="H3583" s="154" t="s">
        <v>19</v>
      </c>
      <c r="I3583" s="156"/>
      <c r="L3583" s="153"/>
      <c r="M3583" s="157"/>
      <c r="T3583" s="158"/>
      <c r="AT3583" s="154" t="s">
        <v>330</v>
      </c>
      <c r="AU3583" s="154" t="s">
        <v>190</v>
      </c>
      <c r="AV3583" s="12" t="s">
        <v>77</v>
      </c>
      <c r="AW3583" s="12" t="s">
        <v>31</v>
      </c>
      <c r="AX3583" s="12" t="s">
        <v>69</v>
      </c>
      <c r="AY3583" s="154" t="s">
        <v>181</v>
      </c>
    </row>
    <row r="3584" spans="2:65" s="13" customFormat="1" ht="11.25" x14ac:dyDescent="0.2">
      <c r="B3584" s="159"/>
      <c r="D3584" s="138" t="s">
        <v>330</v>
      </c>
      <c r="E3584" s="160" t="s">
        <v>19</v>
      </c>
      <c r="F3584" s="161" t="s">
        <v>4794</v>
      </c>
      <c r="H3584" s="162">
        <v>38.83</v>
      </c>
      <c r="I3584" s="163"/>
      <c r="L3584" s="159"/>
      <c r="M3584" s="164"/>
      <c r="T3584" s="165"/>
      <c r="AT3584" s="160" t="s">
        <v>330</v>
      </c>
      <c r="AU3584" s="160" t="s">
        <v>190</v>
      </c>
      <c r="AV3584" s="13" t="s">
        <v>79</v>
      </c>
      <c r="AW3584" s="13" t="s">
        <v>31</v>
      </c>
      <c r="AX3584" s="13" t="s">
        <v>69</v>
      </c>
      <c r="AY3584" s="160" t="s">
        <v>181</v>
      </c>
    </row>
    <row r="3585" spans="2:65" s="14" customFormat="1" ht="11.25" x14ac:dyDescent="0.2">
      <c r="B3585" s="166"/>
      <c r="D3585" s="138" t="s">
        <v>330</v>
      </c>
      <c r="E3585" s="167" t="s">
        <v>19</v>
      </c>
      <c r="F3585" s="168" t="s">
        <v>333</v>
      </c>
      <c r="H3585" s="169">
        <v>38.83</v>
      </c>
      <c r="I3585" s="170"/>
      <c r="L3585" s="166"/>
      <c r="M3585" s="171"/>
      <c r="T3585" s="172"/>
      <c r="AT3585" s="167" t="s">
        <v>330</v>
      </c>
      <c r="AU3585" s="167" t="s">
        <v>190</v>
      </c>
      <c r="AV3585" s="14" t="s">
        <v>187</v>
      </c>
      <c r="AW3585" s="14" t="s">
        <v>31</v>
      </c>
      <c r="AX3585" s="14" t="s">
        <v>77</v>
      </c>
      <c r="AY3585" s="167" t="s">
        <v>181</v>
      </c>
    </row>
    <row r="3586" spans="2:65" s="1" customFormat="1" ht="16.5" customHeight="1" x14ac:dyDescent="0.2">
      <c r="B3586" s="32"/>
      <c r="C3586" s="176" t="s">
        <v>3442</v>
      </c>
      <c r="D3586" s="176" t="s">
        <v>1794</v>
      </c>
      <c r="E3586" s="177" t="s">
        <v>4524</v>
      </c>
      <c r="F3586" s="178" t="s">
        <v>4525</v>
      </c>
      <c r="G3586" s="179" t="s">
        <v>510</v>
      </c>
      <c r="H3586" s="180">
        <v>42.713000000000001</v>
      </c>
      <c r="I3586" s="181"/>
      <c r="J3586" s="182">
        <f>ROUND(I3586*H3586,2)</f>
        <v>0</v>
      </c>
      <c r="K3586" s="178" t="s">
        <v>327</v>
      </c>
      <c r="L3586" s="183"/>
      <c r="M3586" s="184" t="s">
        <v>19</v>
      </c>
      <c r="N3586" s="185" t="s">
        <v>40</v>
      </c>
      <c r="P3586" s="134">
        <f>O3586*H3586</f>
        <v>0</v>
      </c>
      <c r="Q3586" s="134">
        <v>0</v>
      </c>
      <c r="R3586" s="134">
        <f>Q3586*H3586</f>
        <v>0</v>
      </c>
      <c r="S3586" s="134">
        <v>0</v>
      </c>
      <c r="T3586" s="135">
        <f>S3586*H3586</f>
        <v>0</v>
      </c>
      <c r="AR3586" s="136" t="s">
        <v>196</v>
      </c>
      <c r="AT3586" s="136" t="s">
        <v>1794</v>
      </c>
      <c r="AU3586" s="136" t="s">
        <v>190</v>
      </c>
      <c r="AY3586" s="17" t="s">
        <v>181</v>
      </c>
      <c r="BE3586" s="137">
        <f>IF(N3586="základní",J3586,0)</f>
        <v>0</v>
      </c>
      <c r="BF3586" s="137">
        <f>IF(N3586="snížená",J3586,0)</f>
        <v>0</v>
      </c>
      <c r="BG3586" s="137">
        <f>IF(N3586="zákl. přenesená",J3586,0)</f>
        <v>0</v>
      </c>
      <c r="BH3586" s="137">
        <f>IF(N3586="sníž. přenesená",J3586,0)</f>
        <v>0</v>
      </c>
      <c r="BI3586" s="137">
        <f>IF(N3586="nulová",J3586,0)</f>
        <v>0</v>
      </c>
      <c r="BJ3586" s="17" t="s">
        <v>77</v>
      </c>
      <c r="BK3586" s="137">
        <f>ROUND(I3586*H3586,2)</f>
        <v>0</v>
      </c>
      <c r="BL3586" s="17" t="s">
        <v>187</v>
      </c>
      <c r="BM3586" s="136" t="s">
        <v>4807</v>
      </c>
    </row>
    <row r="3587" spans="2:65" s="12" customFormat="1" ht="11.25" x14ac:dyDescent="0.2">
      <c r="B3587" s="153"/>
      <c r="D3587" s="138" t="s">
        <v>330</v>
      </c>
      <c r="E3587" s="154" t="s">
        <v>19</v>
      </c>
      <c r="F3587" s="155" t="s">
        <v>4527</v>
      </c>
      <c r="H3587" s="154" t="s">
        <v>19</v>
      </c>
      <c r="I3587" s="156"/>
      <c r="L3587" s="153"/>
      <c r="M3587" s="157"/>
      <c r="T3587" s="158"/>
      <c r="AT3587" s="154" t="s">
        <v>330</v>
      </c>
      <c r="AU3587" s="154" t="s">
        <v>190</v>
      </c>
      <c r="AV3587" s="12" t="s">
        <v>77</v>
      </c>
      <c r="AW3587" s="12" t="s">
        <v>31</v>
      </c>
      <c r="AX3587" s="12" t="s">
        <v>69</v>
      </c>
      <c r="AY3587" s="154" t="s">
        <v>181</v>
      </c>
    </row>
    <row r="3588" spans="2:65" s="13" customFormat="1" ht="11.25" x14ac:dyDescent="0.2">
      <c r="B3588" s="159"/>
      <c r="D3588" s="138" t="s">
        <v>330</v>
      </c>
      <c r="E3588" s="160" t="s">
        <v>19</v>
      </c>
      <c r="F3588" s="161" t="s">
        <v>4797</v>
      </c>
      <c r="H3588" s="162">
        <v>42.713000000000001</v>
      </c>
      <c r="I3588" s="163"/>
      <c r="L3588" s="159"/>
      <c r="M3588" s="164"/>
      <c r="T3588" s="165"/>
      <c r="AT3588" s="160" t="s">
        <v>330</v>
      </c>
      <c r="AU3588" s="160" t="s">
        <v>190</v>
      </c>
      <c r="AV3588" s="13" t="s">
        <v>79</v>
      </c>
      <c r="AW3588" s="13" t="s">
        <v>31</v>
      </c>
      <c r="AX3588" s="13" t="s">
        <v>69</v>
      </c>
      <c r="AY3588" s="160" t="s">
        <v>181</v>
      </c>
    </row>
    <row r="3589" spans="2:65" s="14" customFormat="1" ht="11.25" x14ac:dyDescent="0.2">
      <c r="B3589" s="166"/>
      <c r="D3589" s="138" t="s">
        <v>330</v>
      </c>
      <c r="E3589" s="167" t="s">
        <v>19</v>
      </c>
      <c r="F3589" s="168" t="s">
        <v>333</v>
      </c>
      <c r="H3589" s="169">
        <v>42.713000000000001</v>
      </c>
      <c r="I3589" s="170"/>
      <c r="L3589" s="166"/>
      <c r="M3589" s="171"/>
      <c r="T3589" s="172"/>
      <c r="AT3589" s="167" t="s">
        <v>330</v>
      </c>
      <c r="AU3589" s="167" t="s">
        <v>190</v>
      </c>
      <c r="AV3589" s="14" t="s">
        <v>187</v>
      </c>
      <c r="AW3589" s="14" t="s">
        <v>31</v>
      </c>
      <c r="AX3589" s="14" t="s">
        <v>77</v>
      </c>
      <c r="AY3589" s="167" t="s">
        <v>181</v>
      </c>
    </row>
    <row r="3590" spans="2:65" s="10" customFormat="1" ht="20.85" customHeight="1" x14ac:dyDescent="0.2">
      <c r="B3590" s="115"/>
      <c r="D3590" s="116" t="s">
        <v>68</v>
      </c>
      <c r="E3590" s="149" t="s">
        <v>4808</v>
      </c>
      <c r="F3590" s="149" t="s">
        <v>4809</v>
      </c>
      <c r="I3590" s="118"/>
      <c r="J3590" s="150">
        <f>BK3590</f>
        <v>0</v>
      </c>
      <c r="L3590" s="115"/>
      <c r="M3590" s="120"/>
      <c r="P3590" s="121">
        <f>SUM(P3591:P3614)</f>
        <v>0</v>
      </c>
      <c r="R3590" s="121">
        <f>SUM(R3591:R3614)</f>
        <v>0</v>
      </c>
      <c r="T3590" s="122">
        <f>SUM(T3591:T3614)</f>
        <v>0</v>
      </c>
      <c r="AR3590" s="116" t="s">
        <v>77</v>
      </c>
      <c r="AT3590" s="123" t="s">
        <v>68</v>
      </c>
      <c r="AU3590" s="123" t="s">
        <v>79</v>
      </c>
      <c r="AY3590" s="116" t="s">
        <v>181</v>
      </c>
      <c r="BK3590" s="124">
        <f>SUM(BK3591:BK3614)</f>
        <v>0</v>
      </c>
    </row>
    <row r="3591" spans="2:65" s="1" customFormat="1" ht="16.5" customHeight="1" x14ac:dyDescent="0.2">
      <c r="B3591" s="32"/>
      <c r="C3591" s="125" t="s">
        <v>4810</v>
      </c>
      <c r="D3591" s="125" t="s">
        <v>182</v>
      </c>
      <c r="E3591" s="126" t="s">
        <v>4474</v>
      </c>
      <c r="F3591" s="127" t="s">
        <v>4475</v>
      </c>
      <c r="G3591" s="128" t="s">
        <v>510</v>
      </c>
      <c r="H3591" s="129">
        <v>14.227499999999999</v>
      </c>
      <c r="I3591" s="130"/>
      <c r="J3591" s="131">
        <f>ROUND(I3591*H3591,2)</f>
        <v>0</v>
      </c>
      <c r="K3591" s="127" t="s">
        <v>327</v>
      </c>
      <c r="L3591" s="32"/>
      <c r="M3591" s="132" t="s">
        <v>19</v>
      </c>
      <c r="N3591" s="133" t="s">
        <v>40</v>
      </c>
      <c r="P3591" s="134">
        <f>O3591*H3591</f>
        <v>0</v>
      </c>
      <c r="Q3591" s="134">
        <v>0</v>
      </c>
      <c r="R3591" s="134">
        <f>Q3591*H3591</f>
        <v>0</v>
      </c>
      <c r="S3591" s="134">
        <v>0</v>
      </c>
      <c r="T3591" s="135">
        <f>S3591*H3591</f>
        <v>0</v>
      </c>
      <c r="AR3591" s="136" t="s">
        <v>187</v>
      </c>
      <c r="AT3591" s="136" t="s">
        <v>182</v>
      </c>
      <c r="AU3591" s="136" t="s">
        <v>190</v>
      </c>
      <c r="AY3591" s="17" t="s">
        <v>181</v>
      </c>
      <c r="BE3591" s="137">
        <f>IF(N3591="základní",J3591,0)</f>
        <v>0</v>
      </c>
      <c r="BF3591" s="137">
        <f>IF(N3591="snížená",J3591,0)</f>
        <v>0</v>
      </c>
      <c r="BG3591" s="137">
        <f>IF(N3591="zákl. přenesená",J3591,0)</f>
        <v>0</v>
      </c>
      <c r="BH3591" s="137">
        <f>IF(N3591="sníž. přenesená",J3591,0)</f>
        <v>0</v>
      </c>
      <c r="BI3591" s="137">
        <f>IF(N3591="nulová",J3591,0)</f>
        <v>0</v>
      </c>
      <c r="BJ3591" s="17" t="s">
        <v>77</v>
      </c>
      <c r="BK3591" s="137">
        <f>ROUND(I3591*H3591,2)</f>
        <v>0</v>
      </c>
      <c r="BL3591" s="17" t="s">
        <v>187</v>
      </c>
      <c r="BM3591" s="136" t="s">
        <v>4811</v>
      </c>
    </row>
    <row r="3592" spans="2:65" s="1" customFormat="1" ht="11.25" x14ac:dyDescent="0.2">
      <c r="B3592" s="32"/>
      <c r="D3592" s="151" t="s">
        <v>328</v>
      </c>
      <c r="F3592" s="152" t="s">
        <v>4477</v>
      </c>
      <c r="I3592" s="140"/>
      <c r="L3592" s="32"/>
      <c r="M3592" s="141"/>
      <c r="T3592" s="53"/>
      <c r="AT3592" s="17" t="s">
        <v>328</v>
      </c>
      <c r="AU3592" s="17" t="s">
        <v>190</v>
      </c>
    </row>
    <row r="3593" spans="2:65" s="12" customFormat="1" ht="11.25" x14ac:dyDescent="0.2">
      <c r="B3593" s="153"/>
      <c r="D3593" s="138" t="s">
        <v>330</v>
      </c>
      <c r="E3593" s="154" t="s">
        <v>19</v>
      </c>
      <c r="F3593" s="155" t="s">
        <v>4750</v>
      </c>
      <c r="H3593" s="154" t="s">
        <v>19</v>
      </c>
      <c r="I3593" s="156"/>
      <c r="L3593" s="153"/>
      <c r="M3593" s="157"/>
      <c r="T3593" s="158"/>
      <c r="AT3593" s="154" t="s">
        <v>330</v>
      </c>
      <c r="AU3593" s="154" t="s">
        <v>190</v>
      </c>
      <c r="AV3593" s="12" t="s">
        <v>77</v>
      </c>
      <c r="AW3593" s="12" t="s">
        <v>31</v>
      </c>
      <c r="AX3593" s="12" t="s">
        <v>69</v>
      </c>
      <c r="AY3593" s="154" t="s">
        <v>181</v>
      </c>
    </row>
    <row r="3594" spans="2:65" s="13" customFormat="1" ht="11.25" x14ac:dyDescent="0.2">
      <c r="B3594" s="159"/>
      <c r="D3594" s="138" t="s">
        <v>330</v>
      </c>
      <c r="E3594" s="160" t="s">
        <v>19</v>
      </c>
      <c r="F3594" s="161" t="s">
        <v>4812</v>
      </c>
      <c r="H3594" s="162">
        <v>14.227499999999999</v>
      </c>
      <c r="I3594" s="163"/>
      <c r="L3594" s="159"/>
      <c r="M3594" s="164"/>
      <c r="T3594" s="165"/>
      <c r="AT3594" s="160" t="s">
        <v>330</v>
      </c>
      <c r="AU3594" s="160" t="s">
        <v>190</v>
      </c>
      <c r="AV3594" s="13" t="s">
        <v>79</v>
      </c>
      <c r="AW3594" s="13" t="s">
        <v>31</v>
      </c>
      <c r="AX3594" s="13" t="s">
        <v>69</v>
      </c>
      <c r="AY3594" s="160" t="s">
        <v>181</v>
      </c>
    </row>
    <row r="3595" spans="2:65" s="14" customFormat="1" ht="11.25" x14ac:dyDescent="0.2">
      <c r="B3595" s="166"/>
      <c r="D3595" s="138" t="s">
        <v>330</v>
      </c>
      <c r="E3595" s="167" t="s">
        <v>19</v>
      </c>
      <c r="F3595" s="168" t="s">
        <v>333</v>
      </c>
      <c r="H3595" s="169">
        <v>14.227499999999999</v>
      </c>
      <c r="I3595" s="170"/>
      <c r="L3595" s="166"/>
      <c r="M3595" s="171"/>
      <c r="T3595" s="172"/>
      <c r="AT3595" s="167" t="s">
        <v>330</v>
      </c>
      <c r="AU3595" s="167" t="s">
        <v>190</v>
      </c>
      <c r="AV3595" s="14" t="s">
        <v>187</v>
      </c>
      <c r="AW3595" s="14" t="s">
        <v>31</v>
      </c>
      <c r="AX3595" s="14" t="s">
        <v>77</v>
      </c>
      <c r="AY3595" s="167" t="s">
        <v>181</v>
      </c>
    </row>
    <row r="3596" spans="2:65" s="1" customFormat="1" ht="16.5" customHeight="1" x14ac:dyDescent="0.2">
      <c r="B3596" s="32"/>
      <c r="C3596" s="125" t="s">
        <v>3447</v>
      </c>
      <c r="D3596" s="125" t="s">
        <v>182</v>
      </c>
      <c r="E3596" s="126" t="s">
        <v>4480</v>
      </c>
      <c r="F3596" s="127" t="s">
        <v>4481</v>
      </c>
      <c r="G3596" s="128" t="s">
        <v>510</v>
      </c>
      <c r="H3596" s="129">
        <v>56.911999999999999</v>
      </c>
      <c r="I3596" s="130"/>
      <c r="J3596" s="131">
        <f>ROUND(I3596*H3596,2)</f>
        <v>0</v>
      </c>
      <c r="K3596" s="127" t="s">
        <v>327</v>
      </c>
      <c r="L3596" s="32"/>
      <c r="M3596" s="132" t="s">
        <v>19</v>
      </c>
      <c r="N3596" s="133" t="s">
        <v>40</v>
      </c>
      <c r="P3596" s="134">
        <f>O3596*H3596</f>
        <v>0</v>
      </c>
      <c r="Q3596" s="134">
        <v>0</v>
      </c>
      <c r="R3596" s="134">
        <f>Q3596*H3596</f>
        <v>0</v>
      </c>
      <c r="S3596" s="134">
        <v>0</v>
      </c>
      <c r="T3596" s="135">
        <f>S3596*H3596</f>
        <v>0</v>
      </c>
      <c r="AR3596" s="136" t="s">
        <v>187</v>
      </c>
      <c r="AT3596" s="136" t="s">
        <v>182</v>
      </c>
      <c r="AU3596" s="136" t="s">
        <v>190</v>
      </c>
      <c r="AY3596" s="17" t="s">
        <v>181</v>
      </c>
      <c r="BE3596" s="137">
        <f>IF(N3596="základní",J3596,0)</f>
        <v>0</v>
      </c>
      <c r="BF3596" s="137">
        <f>IF(N3596="snížená",J3596,0)</f>
        <v>0</v>
      </c>
      <c r="BG3596" s="137">
        <f>IF(N3596="zákl. přenesená",J3596,0)</f>
        <v>0</v>
      </c>
      <c r="BH3596" s="137">
        <f>IF(N3596="sníž. přenesená",J3596,0)</f>
        <v>0</v>
      </c>
      <c r="BI3596" s="137">
        <f>IF(N3596="nulová",J3596,0)</f>
        <v>0</v>
      </c>
      <c r="BJ3596" s="17" t="s">
        <v>77</v>
      </c>
      <c r="BK3596" s="137">
        <f>ROUND(I3596*H3596,2)</f>
        <v>0</v>
      </c>
      <c r="BL3596" s="17" t="s">
        <v>187</v>
      </c>
      <c r="BM3596" s="136" t="s">
        <v>4813</v>
      </c>
    </row>
    <row r="3597" spans="2:65" s="1" customFormat="1" ht="11.25" x14ac:dyDescent="0.2">
      <c r="B3597" s="32"/>
      <c r="D3597" s="151" t="s">
        <v>328</v>
      </c>
      <c r="F3597" s="152" t="s">
        <v>4483</v>
      </c>
      <c r="I3597" s="140"/>
      <c r="L3597" s="32"/>
      <c r="M3597" s="141"/>
      <c r="T3597" s="53"/>
      <c r="AT3597" s="17" t="s">
        <v>328</v>
      </c>
      <c r="AU3597" s="17" t="s">
        <v>190</v>
      </c>
    </row>
    <row r="3598" spans="2:65" s="12" customFormat="1" ht="22.5" x14ac:dyDescent="0.2">
      <c r="B3598" s="153"/>
      <c r="D3598" s="138" t="s">
        <v>330</v>
      </c>
      <c r="E3598" s="154" t="s">
        <v>19</v>
      </c>
      <c r="F3598" s="155" t="s">
        <v>4814</v>
      </c>
      <c r="H3598" s="154" t="s">
        <v>19</v>
      </c>
      <c r="I3598" s="156"/>
      <c r="L3598" s="153"/>
      <c r="M3598" s="157"/>
      <c r="T3598" s="158"/>
      <c r="AT3598" s="154" t="s">
        <v>330</v>
      </c>
      <c r="AU3598" s="154" t="s">
        <v>190</v>
      </c>
      <c r="AV3598" s="12" t="s">
        <v>77</v>
      </c>
      <c r="AW3598" s="12" t="s">
        <v>31</v>
      </c>
      <c r="AX3598" s="12" t="s">
        <v>69</v>
      </c>
      <c r="AY3598" s="154" t="s">
        <v>181</v>
      </c>
    </row>
    <row r="3599" spans="2:65" s="13" customFormat="1" ht="11.25" x14ac:dyDescent="0.2">
      <c r="B3599" s="159"/>
      <c r="D3599" s="138" t="s">
        <v>330</v>
      </c>
      <c r="E3599" s="160" t="s">
        <v>19</v>
      </c>
      <c r="F3599" s="161" t="s">
        <v>4815</v>
      </c>
      <c r="H3599" s="162">
        <v>56.911999999999999</v>
      </c>
      <c r="I3599" s="163"/>
      <c r="L3599" s="159"/>
      <c r="M3599" s="164"/>
      <c r="T3599" s="165"/>
      <c r="AT3599" s="160" t="s">
        <v>330</v>
      </c>
      <c r="AU3599" s="160" t="s">
        <v>190</v>
      </c>
      <c r="AV3599" s="13" t="s">
        <v>79</v>
      </c>
      <c r="AW3599" s="13" t="s">
        <v>31</v>
      </c>
      <c r="AX3599" s="13" t="s">
        <v>69</v>
      </c>
      <c r="AY3599" s="160" t="s">
        <v>181</v>
      </c>
    </row>
    <row r="3600" spans="2:65" s="14" customFormat="1" ht="11.25" x14ac:dyDescent="0.2">
      <c r="B3600" s="166"/>
      <c r="D3600" s="138" t="s">
        <v>330</v>
      </c>
      <c r="E3600" s="167" t="s">
        <v>19</v>
      </c>
      <c r="F3600" s="168" t="s">
        <v>333</v>
      </c>
      <c r="H3600" s="169">
        <v>56.911999999999999</v>
      </c>
      <c r="I3600" s="170"/>
      <c r="L3600" s="166"/>
      <c r="M3600" s="171"/>
      <c r="T3600" s="172"/>
      <c r="AT3600" s="167" t="s">
        <v>330</v>
      </c>
      <c r="AU3600" s="167" t="s">
        <v>190</v>
      </c>
      <c r="AV3600" s="14" t="s">
        <v>187</v>
      </c>
      <c r="AW3600" s="14" t="s">
        <v>31</v>
      </c>
      <c r="AX3600" s="14" t="s">
        <v>77</v>
      </c>
      <c r="AY3600" s="167" t="s">
        <v>181</v>
      </c>
    </row>
    <row r="3601" spans="2:65" s="1" customFormat="1" ht="16.5" customHeight="1" x14ac:dyDescent="0.2">
      <c r="B3601" s="32"/>
      <c r="C3601" s="125" t="s">
        <v>4816</v>
      </c>
      <c r="D3601" s="125" t="s">
        <v>182</v>
      </c>
      <c r="E3601" s="126" t="s">
        <v>4487</v>
      </c>
      <c r="F3601" s="127" t="s">
        <v>4488</v>
      </c>
      <c r="G3601" s="128" t="s">
        <v>510</v>
      </c>
      <c r="H3601" s="129">
        <v>15.5825</v>
      </c>
      <c r="I3601" s="130"/>
      <c r="J3601" s="131">
        <f>ROUND(I3601*H3601,2)</f>
        <v>0</v>
      </c>
      <c r="K3601" s="127" t="s">
        <v>327</v>
      </c>
      <c r="L3601" s="32"/>
      <c r="M3601" s="132" t="s">
        <v>19</v>
      </c>
      <c r="N3601" s="133" t="s">
        <v>40</v>
      </c>
      <c r="P3601" s="134">
        <f>O3601*H3601</f>
        <v>0</v>
      </c>
      <c r="Q3601" s="134">
        <v>0</v>
      </c>
      <c r="R3601" s="134">
        <f>Q3601*H3601</f>
        <v>0</v>
      </c>
      <c r="S3601" s="134">
        <v>0</v>
      </c>
      <c r="T3601" s="135">
        <f>S3601*H3601</f>
        <v>0</v>
      </c>
      <c r="AR3601" s="136" t="s">
        <v>187</v>
      </c>
      <c r="AT3601" s="136" t="s">
        <v>182</v>
      </c>
      <c r="AU3601" s="136" t="s">
        <v>190</v>
      </c>
      <c r="AY3601" s="17" t="s">
        <v>181</v>
      </c>
      <c r="BE3601" s="137">
        <f>IF(N3601="základní",J3601,0)</f>
        <v>0</v>
      </c>
      <c r="BF3601" s="137">
        <f>IF(N3601="snížená",J3601,0)</f>
        <v>0</v>
      </c>
      <c r="BG3601" s="137">
        <f>IF(N3601="zákl. přenesená",J3601,0)</f>
        <v>0</v>
      </c>
      <c r="BH3601" s="137">
        <f>IF(N3601="sníž. přenesená",J3601,0)</f>
        <v>0</v>
      </c>
      <c r="BI3601" s="137">
        <f>IF(N3601="nulová",J3601,0)</f>
        <v>0</v>
      </c>
      <c r="BJ3601" s="17" t="s">
        <v>77</v>
      </c>
      <c r="BK3601" s="137">
        <f>ROUND(I3601*H3601,2)</f>
        <v>0</v>
      </c>
      <c r="BL3601" s="17" t="s">
        <v>187</v>
      </c>
      <c r="BM3601" s="136" t="s">
        <v>4817</v>
      </c>
    </row>
    <row r="3602" spans="2:65" s="1" customFormat="1" ht="11.25" x14ac:dyDescent="0.2">
      <c r="B3602" s="32"/>
      <c r="D3602" s="151" t="s">
        <v>328</v>
      </c>
      <c r="F3602" s="152" t="s">
        <v>4490</v>
      </c>
      <c r="I3602" s="140"/>
      <c r="L3602" s="32"/>
      <c r="M3602" s="141"/>
      <c r="T3602" s="53"/>
      <c r="AT3602" s="17" t="s">
        <v>328</v>
      </c>
      <c r="AU3602" s="17" t="s">
        <v>190</v>
      </c>
    </row>
    <row r="3603" spans="2:65" s="12" customFormat="1" ht="11.25" x14ac:dyDescent="0.2">
      <c r="B3603" s="153"/>
      <c r="D3603" s="138" t="s">
        <v>330</v>
      </c>
      <c r="E3603" s="154" t="s">
        <v>19</v>
      </c>
      <c r="F3603" s="155" t="s">
        <v>4756</v>
      </c>
      <c r="H3603" s="154" t="s">
        <v>19</v>
      </c>
      <c r="I3603" s="156"/>
      <c r="L3603" s="153"/>
      <c r="M3603" s="157"/>
      <c r="T3603" s="158"/>
      <c r="AT3603" s="154" t="s">
        <v>330</v>
      </c>
      <c r="AU3603" s="154" t="s">
        <v>190</v>
      </c>
      <c r="AV3603" s="12" t="s">
        <v>77</v>
      </c>
      <c r="AW3603" s="12" t="s">
        <v>31</v>
      </c>
      <c r="AX3603" s="12" t="s">
        <v>69</v>
      </c>
      <c r="AY3603" s="154" t="s">
        <v>181</v>
      </c>
    </row>
    <row r="3604" spans="2:65" s="13" customFormat="1" ht="11.25" x14ac:dyDescent="0.2">
      <c r="B3604" s="159"/>
      <c r="D3604" s="138" t="s">
        <v>330</v>
      </c>
      <c r="E3604" s="160" t="s">
        <v>19</v>
      </c>
      <c r="F3604" s="161" t="s">
        <v>4818</v>
      </c>
      <c r="H3604" s="162">
        <v>15.5825</v>
      </c>
      <c r="I3604" s="163"/>
      <c r="L3604" s="159"/>
      <c r="M3604" s="164"/>
      <c r="T3604" s="165"/>
      <c r="AT3604" s="160" t="s">
        <v>330</v>
      </c>
      <c r="AU3604" s="160" t="s">
        <v>190</v>
      </c>
      <c r="AV3604" s="13" t="s">
        <v>79</v>
      </c>
      <c r="AW3604" s="13" t="s">
        <v>31</v>
      </c>
      <c r="AX3604" s="13" t="s">
        <v>69</v>
      </c>
      <c r="AY3604" s="160" t="s">
        <v>181</v>
      </c>
    </row>
    <row r="3605" spans="2:65" s="14" customFormat="1" ht="11.25" x14ac:dyDescent="0.2">
      <c r="B3605" s="166"/>
      <c r="D3605" s="138" t="s">
        <v>330</v>
      </c>
      <c r="E3605" s="167" t="s">
        <v>19</v>
      </c>
      <c r="F3605" s="168" t="s">
        <v>333</v>
      </c>
      <c r="H3605" s="169">
        <v>15.5825</v>
      </c>
      <c r="I3605" s="170"/>
      <c r="L3605" s="166"/>
      <c r="M3605" s="171"/>
      <c r="T3605" s="172"/>
      <c r="AT3605" s="167" t="s">
        <v>330</v>
      </c>
      <c r="AU3605" s="167" t="s">
        <v>190</v>
      </c>
      <c r="AV3605" s="14" t="s">
        <v>187</v>
      </c>
      <c r="AW3605" s="14" t="s">
        <v>31</v>
      </c>
      <c r="AX3605" s="14" t="s">
        <v>77</v>
      </c>
      <c r="AY3605" s="167" t="s">
        <v>181</v>
      </c>
    </row>
    <row r="3606" spans="2:65" s="1" customFormat="1" ht="16.5" customHeight="1" x14ac:dyDescent="0.2">
      <c r="B3606" s="32"/>
      <c r="C3606" s="125" t="s">
        <v>3452</v>
      </c>
      <c r="D3606" s="125" t="s">
        <v>182</v>
      </c>
      <c r="E3606" s="126" t="s">
        <v>4493</v>
      </c>
      <c r="F3606" s="127" t="s">
        <v>4494</v>
      </c>
      <c r="G3606" s="128" t="s">
        <v>510</v>
      </c>
      <c r="H3606" s="129">
        <v>13.55</v>
      </c>
      <c r="I3606" s="130"/>
      <c r="J3606" s="131">
        <f>ROUND(I3606*H3606,2)</f>
        <v>0</v>
      </c>
      <c r="K3606" s="127" t="s">
        <v>327</v>
      </c>
      <c r="L3606" s="32"/>
      <c r="M3606" s="132" t="s">
        <v>19</v>
      </c>
      <c r="N3606" s="133" t="s">
        <v>40</v>
      </c>
      <c r="P3606" s="134">
        <f>O3606*H3606</f>
        <v>0</v>
      </c>
      <c r="Q3606" s="134">
        <v>0</v>
      </c>
      <c r="R3606" s="134">
        <f>Q3606*H3606</f>
        <v>0</v>
      </c>
      <c r="S3606" s="134">
        <v>0</v>
      </c>
      <c r="T3606" s="135">
        <f>S3606*H3606</f>
        <v>0</v>
      </c>
      <c r="AR3606" s="136" t="s">
        <v>187</v>
      </c>
      <c r="AT3606" s="136" t="s">
        <v>182</v>
      </c>
      <c r="AU3606" s="136" t="s">
        <v>190</v>
      </c>
      <c r="AY3606" s="17" t="s">
        <v>181</v>
      </c>
      <c r="BE3606" s="137">
        <f>IF(N3606="základní",J3606,0)</f>
        <v>0</v>
      </c>
      <c r="BF3606" s="137">
        <f>IF(N3606="snížená",J3606,0)</f>
        <v>0</v>
      </c>
      <c r="BG3606" s="137">
        <f>IF(N3606="zákl. přenesená",J3606,0)</f>
        <v>0</v>
      </c>
      <c r="BH3606" s="137">
        <f>IF(N3606="sníž. přenesená",J3606,0)</f>
        <v>0</v>
      </c>
      <c r="BI3606" s="137">
        <f>IF(N3606="nulová",J3606,0)</f>
        <v>0</v>
      </c>
      <c r="BJ3606" s="17" t="s">
        <v>77</v>
      </c>
      <c r="BK3606" s="137">
        <f>ROUND(I3606*H3606,2)</f>
        <v>0</v>
      </c>
      <c r="BL3606" s="17" t="s">
        <v>187</v>
      </c>
      <c r="BM3606" s="136" t="s">
        <v>4819</v>
      </c>
    </row>
    <row r="3607" spans="2:65" s="1" customFormat="1" ht="11.25" x14ac:dyDescent="0.2">
      <c r="B3607" s="32"/>
      <c r="D3607" s="151" t="s">
        <v>328</v>
      </c>
      <c r="F3607" s="152" t="s">
        <v>4496</v>
      </c>
      <c r="I3607" s="140"/>
      <c r="L3607" s="32"/>
      <c r="M3607" s="141"/>
      <c r="T3607" s="53"/>
      <c r="AT3607" s="17" t="s">
        <v>328</v>
      </c>
      <c r="AU3607" s="17" t="s">
        <v>190</v>
      </c>
    </row>
    <row r="3608" spans="2:65" s="12" customFormat="1" ht="11.25" x14ac:dyDescent="0.2">
      <c r="B3608" s="153"/>
      <c r="D3608" s="138" t="s">
        <v>330</v>
      </c>
      <c r="E3608" s="154" t="s">
        <v>19</v>
      </c>
      <c r="F3608" s="155" t="s">
        <v>4759</v>
      </c>
      <c r="H3608" s="154" t="s">
        <v>19</v>
      </c>
      <c r="I3608" s="156"/>
      <c r="L3608" s="153"/>
      <c r="M3608" s="157"/>
      <c r="T3608" s="158"/>
      <c r="AT3608" s="154" t="s">
        <v>330</v>
      </c>
      <c r="AU3608" s="154" t="s">
        <v>190</v>
      </c>
      <c r="AV3608" s="12" t="s">
        <v>77</v>
      </c>
      <c r="AW3608" s="12" t="s">
        <v>31</v>
      </c>
      <c r="AX3608" s="12" t="s">
        <v>69</v>
      </c>
      <c r="AY3608" s="154" t="s">
        <v>181</v>
      </c>
    </row>
    <row r="3609" spans="2:65" s="13" customFormat="1" ht="11.25" x14ac:dyDescent="0.2">
      <c r="B3609" s="159"/>
      <c r="D3609" s="138" t="s">
        <v>330</v>
      </c>
      <c r="E3609" s="160" t="s">
        <v>19</v>
      </c>
      <c r="F3609" s="161" t="s">
        <v>4820</v>
      </c>
      <c r="H3609" s="162">
        <v>13.55</v>
      </c>
      <c r="I3609" s="163"/>
      <c r="L3609" s="159"/>
      <c r="M3609" s="164"/>
      <c r="T3609" s="165"/>
      <c r="AT3609" s="160" t="s">
        <v>330</v>
      </c>
      <c r="AU3609" s="160" t="s">
        <v>190</v>
      </c>
      <c r="AV3609" s="13" t="s">
        <v>79</v>
      </c>
      <c r="AW3609" s="13" t="s">
        <v>31</v>
      </c>
      <c r="AX3609" s="13" t="s">
        <v>69</v>
      </c>
      <c r="AY3609" s="160" t="s">
        <v>181</v>
      </c>
    </row>
    <row r="3610" spans="2:65" s="14" customFormat="1" ht="11.25" x14ac:dyDescent="0.2">
      <c r="B3610" s="166"/>
      <c r="D3610" s="138" t="s">
        <v>330</v>
      </c>
      <c r="E3610" s="167" t="s">
        <v>19</v>
      </c>
      <c r="F3610" s="168" t="s">
        <v>333</v>
      </c>
      <c r="H3610" s="169">
        <v>13.55</v>
      </c>
      <c r="I3610" s="170"/>
      <c r="L3610" s="166"/>
      <c r="M3610" s="171"/>
      <c r="T3610" s="172"/>
      <c r="AT3610" s="167" t="s">
        <v>330</v>
      </c>
      <c r="AU3610" s="167" t="s">
        <v>190</v>
      </c>
      <c r="AV3610" s="14" t="s">
        <v>187</v>
      </c>
      <c r="AW3610" s="14" t="s">
        <v>31</v>
      </c>
      <c r="AX3610" s="14" t="s">
        <v>77</v>
      </c>
      <c r="AY3610" s="167" t="s">
        <v>181</v>
      </c>
    </row>
    <row r="3611" spans="2:65" s="1" customFormat="1" ht="16.5" customHeight="1" x14ac:dyDescent="0.2">
      <c r="B3611" s="32"/>
      <c r="C3611" s="176" t="s">
        <v>4821</v>
      </c>
      <c r="D3611" s="176" t="s">
        <v>1794</v>
      </c>
      <c r="E3611" s="177" t="s">
        <v>4665</v>
      </c>
      <c r="F3611" s="178" t="s">
        <v>4666</v>
      </c>
      <c r="G3611" s="179" t="s">
        <v>510</v>
      </c>
      <c r="H3611" s="180">
        <v>14.904999999999999</v>
      </c>
      <c r="I3611" s="181"/>
      <c r="J3611" s="182">
        <f>ROUND(I3611*H3611,2)</f>
        <v>0</v>
      </c>
      <c r="K3611" s="178" t="s">
        <v>186</v>
      </c>
      <c r="L3611" s="183"/>
      <c r="M3611" s="184" t="s">
        <v>19</v>
      </c>
      <c r="N3611" s="185" t="s">
        <v>40</v>
      </c>
      <c r="P3611" s="134">
        <f>O3611*H3611</f>
        <v>0</v>
      </c>
      <c r="Q3611" s="134">
        <v>0</v>
      </c>
      <c r="R3611" s="134">
        <f>Q3611*H3611</f>
        <v>0</v>
      </c>
      <c r="S3611" s="134">
        <v>0</v>
      </c>
      <c r="T3611" s="135">
        <f>S3611*H3611</f>
        <v>0</v>
      </c>
      <c r="AR3611" s="136" t="s">
        <v>196</v>
      </c>
      <c r="AT3611" s="136" t="s">
        <v>1794</v>
      </c>
      <c r="AU3611" s="136" t="s">
        <v>190</v>
      </c>
      <c r="AY3611" s="17" t="s">
        <v>181</v>
      </c>
      <c r="BE3611" s="137">
        <f>IF(N3611="základní",J3611,0)</f>
        <v>0</v>
      </c>
      <c r="BF3611" s="137">
        <f>IF(N3611="snížená",J3611,0)</f>
        <v>0</v>
      </c>
      <c r="BG3611" s="137">
        <f>IF(N3611="zákl. přenesená",J3611,0)</f>
        <v>0</v>
      </c>
      <c r="BH3611" s="137">
        <f>IF(N3611="sníž. přenesená",J3611,0)</f>
        <v>0</v>
      </c>
      <c r="BI3611" s="137">
        <f>IF(N3611="nulová",J3611,0)</f>
        <v>0</v>
      </c>
      <c r="BJ3611" s="17" t="s">
        <v>77</v>
      </c>
      <c r="BK3611" s="137">
        <f>ROUND(I3611*H3611,2)</f>
        <v>0</v>
      </c>
      <c r="BL3611" s="17" t="s">
        <v>187</v>
      </c>
      <c r="BM3611" s="136" t="s">
        <v>4822</v>
      </c>
    </row>
    <row r="3612" spans="2:65" s="12" customFormat="1" ht="11.25" x14ac:dyDescent="0.2">
      <c r="B3612" s="153"/>
      <c r="D3612" s="138" t="s">
        <v>330</v>
      </c>
      <c r="E3612" s="154" t="s">
        <v>19</v>
      </c>
      <c r="F3612" s="155" t="s">
        <v>4502</v>
      </c>
      <c r="H3612" s="154" t="s">
        <v>19</v>
      </c>
      <c r="I3612" s="156"/>
      <c r="L3612" s="153"/>
      <c r="M3612" s="157"/>
      <c r="T3612" s="158"/>
      <c r="AT3612" s="154" t="s">
        <v>330</v>
      </c>
      <c r="AU3612" s="154" t="s">
        <v>190</v>
      </c>
      <c r="AV3612" s="12" t="s">
        <v>77</v>
      </c>
      <c r="AW3612" s="12" t="s">
        <v>31</v>
      </c>
      <c r="AX3612" s="12" t="s">
        <v>69</v>
      </c>
      <c r="AY3612" s="154" t="s">
        <v>181</v>
      </c>
    </row>
    <row r="3613" spans="2:65" s="13" customFormat="1" ht="11.25" x14ac:dyDescent="0.2">
      <c r="B3613" s="159"/>
      <c r="D3613" s="138" t="s">
        <v>330</v>
      </c>
      <c r="E3613" s="160" t="s">
        <v>19</v>
      </c>
      <c r="F3613" s="161" t="s">
        <v>4823</v>
      </c>
      <c r="H3613" s="162">
        <v>14.904999999999999</v>
      </c>
      <c r="I3613" s="163"/>
      <c r="L3613" s="159"/>
      <c r="M3613" s="164"/>
      <c r="T3613" s="165"/>
      <c r="AT3613" s="160" t="s">
        <v>330</v>
      </c>
      <c r="AU3613" s="160" t="s">
        <v>190</v>
      </c>
      <c r="AV3613" s="13" t="s">
        <v>79</v>
      </c>
      <c r="AW3613" s="13" t="s">
        <v>31</v>
      </c>
      <c r="AX3613" s="13" t="s">
        <v>69</v>
      </c>
      <c r="AY3613" s="160" t="s">
        <v>181</v>
      </c>
    </row>
    <row r="3614" spans="2:65" s="14" customFormat="1" ht="11.25" x14ac:dyDescent="0.2">
      <c r="B3614" s="166"/>
      <c r="D3614" s="138" t="s">
        <v>330</v>
      </c>
      <c r="E3614" s="167" t="s">
        <v>19</v>
      </c>
      <c r="F3614" s="168" t="s">
        <v>333</v>
      </c>
      <c r="H3614" s="169">
        <v>14.904999999999999</v>
      </c>
      <c r="I3614" s="170"/>
      <c r="L3614" s="166"/>
      <c r="M3614" s="171"/>
      <c r="T3614" s="172"/>
      <c r="AT3614" s="167" t="s">
        <v>330</v>
      </c>
      <c r="AU3614" s="167" t="s">
        <v>190</v>
      </c>
      <c r="AV3614" s="14" t="s">
        <v>187</v>
      </c>
      <c r="AW3614" s="14" t="s">
        <v>31</v>
      </c>
      <c r="AX3614" s="14" t="s">
        <v>77</v>
      </c>
      <c r="AY3614" s="167" t="s">
        <v>181</v>
      </c>
    </row>
    <row r="3615" spans="2:65" s="10" customFormat="1" ht="20.85" customHeight="1" x14ac:dyDescent="0.2">
      <c r="B3615" s="115"/>
      <c r="D3615" s="116" t="s">
        <v>68</v>
      </c>
      <c r="E3615" s="149" t="s">
        <v>4824</v>
      </c>
      <c r="F3615" s="149" t="s">
        <v>4825</v>
      </c>
      <c r="I3615" s="118"/>
      <c r="J3615" s="150">
        <f>BK3615</f>
        <v>0</v>
      </c>
      <c r="L3615" s="115"/>
      <c r="M3615" s="120"/>
      <c r="P3615" s="121">
        <f>SUM(P3616:P3710)</f>
        <v>0</v>
      </c>
      <c r="R3615" s="121">
        <f>SUM(R3616:R3710)</f>
        <v>0</v>
      </c>
      <c r="T3615" s="122">
        <f>SUM(T3616:T3710)</f>
        <v>0</v>
      </c>
      <c r="AR3615" s="116" t="s">
        <v>77</v>
      </c>
      <c r="AT3615" s="123" t="s">
        <v>68</v>
      </c>
      <c r="AU3615" s="123" t="s">
        <v>79</v>
      </c>
      <c r="AY3615" s="116" t="s">
        <v>181</v>
      </c>
      <c r="BK3615" s="124">
        <f>SUM(BK3616:BK3710)</f>
        <v>0</v>
      </c>
    </row>
    <row r="3616" spans="2:65" s="1" customFormat="1" ht="16.5" customHeight="1" x14ac:dyDescent="0.2">
      <c r="B3616" s="32"/>
      <c r="C3616" s="125" t="s">
        <v>3459</v>
      </c>
      <c r="D3616" s="125" t="s">
        <v>182</v>
      </c>
      <c r="E3616" s="126" t="s">
        <v>4826</v>
      </c>
      <c r="F3616" s="127" t="s">
        <v>4827</v>
      </c>
      <c r="G3616" s="128" t="s">
        <v>510</v>
      </c>
      <c r="H3616" s="129">
        <v>1062.0999999999999</v>
      </c>
      <c r="I3616" s="130"/>
      <c r="J3616" s="131">
        <f>ROUND(I3616*H3616,2)</f>
        <v>0</v>
      </c>
      <c r="K3616" s="127" t="s">
        <v>186</v>
      </c>
      <c r="L3616" s="32"/>
      <c r="M3616" s="132" t="s">
        <v>19</v>
      </c>
      <c r="N3616" s="133" t="s">
        <v>40</v>
      </c>
      <c r="P3616" s="134">
        <f>O3616*H3616</f>
        <v>0</v>
      </c>
      <c r="Q3616" s="134">
        <v>0</v>
      </c>
      <c r="R3616" s="134">
        <f>Q3616*H3616</f>
        <v>0</v>
      </c>
      <c r="S3616" s="134">
        <v>0</v>
      </c>
      <c r="T3616" s="135">
        <f>S3616*H3616</f>
        <v>0</v>
      </c>
      <c r="AR3616" s="136" t="s">
        <v>187</v>
      </c>
      <c r="AT3616" s="136" t="s">
        <v>182</v>
      </c>
      <c r="AU3616" s="136" t="s">
        <v>190</v>
      </c>
      <c r="AY3616" s="17" t="s">
        <v>181</v>
      </c>
      <c r="BE3616" s="137">
        <f>IF(N3616="základní",J3616,0)</f>
        <v>0</v>
      </c>
      <c r="BF3616" s="137">
        <f>IF(N3616="snížená",J3616,0)</f>
        <v>0</v>
      </c>
      <c r="BG3616" s="137">
        <f>IF(N3616="zákl. přenesená",J3616,0)</f>
        <v>0</v>
      </c>
      <c r="BH3616" s="137">
        <f>IF(N3616="sníž. přenesená",J3616,0)</f>
        <v>0</v>
      </c>
      <c r="BI3616" s="137">
        <f>IF(N3616="nulová",J3616,0)</f>
        <v>0</v>
      </c>
      <c r="BJ3616" s="17" t="s">
        <v>77</v>
      </c>
      <c r="BK3616" s="137">
        <f>ROUND(I3616*H3616,2)</f>
        <v>0</v>
      </c>
      <c r="BL3616" s="17" t="s">
        <v>187</v>
      </c>
      <c r="BM3616" s="136" t="s">
        <v>4828</v>
      </c>
    </row>
    <row r="3617" spans="2:65" s="1" customFormat="1" ht="19.5" x14ac:dyDescent="0.2">
      <c r="B3617" s="32"/>
      <c r="D3617" s="138" t="s">
        <v>214</v>
      </c>
      <c r="F3617" s="139" t="s">
        <v>4534</v>
      </c>
      <c r="I3617" s="140"/>
      <c r="L3617" s="32"/>
      <c r="M3617" s="141"/>
      <c r="T3617" s="53"/>
      <c r="AT3617" s="17" t="s">
        <v>214</v>
      </c>
      <c r="AU3617" s="17" t="s">
        <v>190</v>
      </c>
    </row>
    <row r="3618" spans="2:65" s="12" customFormat="1" ht="11.25" x14ac:dyDescent="0.2">
      <c r="B3618" s="153"/>
      <c r="D3618" s="138" t="s">
        <v>330</v>
      </c>
      <c r="E3618" s="154" t="s">
        <v>19</v>
      </c>
      <c r="F3618" s="155" t="s">
        <v>4535</v>
      </c>
      <c r="H3618" s="154" t="s">
        <v>19</v>
      </c>
      <c r="I3618" s="156"/>
      <c r="L3618" s="153"/>
      <c r="M3618" s="157"/>
      <c r="T3618" s="158"/>
      <c r="AT3618" s="154" t="s">
        <v>330</v>
      </c>
      <c r="AU3618" s="154" t="s">
        <v>190</v>
      </c>
      <c r="AV3618" s="12" t="s">
        <v>77</v>
      </c>
      <c r="AW3618" s="12" t="s">
        <v>31</v>
      </c>
      <c r="AX3618" s="12" t="s">
        <v>69</v>
      </c>
      <c r="AY3618" s="154" t="s">
        <v>181</v>
      </c>
    </row>
    <row r="3619" spans="2:65" s="12" customFormat="1" ht="11.25" x14ac:dyDescent="0.2">
      <c r="B3619" s="153"/>
      <c r="D3619" s="138" t="s">
        <v>330</v>
      </c>
      <c r="E3619" s="154" t="s">
        <v>19</v>
      </c>
      <c r="F3619" s="155" t="s">
        <v>4829</v>
      </c>
      <c r="H3619" s="154" t="s">
        <v>19</v>
      </c>
      <c r="I3619" s="156"/>
      <c r="L3619" s="153"/>
      <c r="M3619" s="157"/>
      <c r="T3619" s="158"/>
      <c r="AT3619" s="154" t="s">
        <v>330</v>
      </c>
      <c r="AU3619" s="154" t="s">
        <v>190</v>
      </c>
      <c r="AV3619" s="12" t="s">
        <v>77</v>
      </c>
      <c r="AW3619" s="12" t="s">
        <v>31</v>
      </c>
      <c r="AX3619" s="12" t="s">
        <v>69</v>
      </c>
      <c r="AY3619" s="154" t="s">
        <v>181</v>
      </c>
    </row>
    <row r="3620" spans="2:65" s="13" customFormat="1" ht="11.25" x14ac:dyDescent="0.2">
      <c r="B3620" s="159"/>
      <c r="D3620" s="138" t="s">
        <v>330</v>
      </c>
      <c r="E3620" s="160" t="s">
        <v>19</v>
      </c>
      <c r="F3620" s="161" t="s">
        <v>4830</v>
      </c>
      <c r="H3620" s="162">
        <v>152.58000000000001</v>
      </c>
      <c r="I3620" s="163"/>
      <c r="L3620" s="159"/>
      <c r="M3620" s="164"/>
      <c r="T3620" s="165"/>
      <c r="AT3620" s="160" t="s">
        <v>330</v>
      </c>
      <c r="AU3620" s="160" t="s">
        <v>190</v>
      </c>
      <c r="AV3620" s="13" t="s">
        <v>79</v>
      </c>
      <c r="AW3620" s="13" t="s">
        <v>31</v>
      </c>
      <c r="AX3620" s="13" t="s">
        <v>69</v>
      </c>
      <c r="AY3620" s="160" t="s">
        <v>181</v>
      </c>
    </row>
    <row r="3621" spans="2:65" s="13" customFormat="1" ht="11.25" x14ac:dyDescent="0.2">
      <c r="B3621" s="159"/>
      <c r="D3621" s="138" t="s">
        <v>330</v>
      </c>
      <c r="E3621" s="160" t="s">
        <v>19</v>
      </c>
      <c r="F3621" s="161" t="s">
        <v>4831</v>
      </c>
      <c r="H3621" s="162">
        <v>175.84</v>
      </c>
      <c r="I3621" s="163"/>
      <c r="L3621" s="159"/>
      <c r="M3621" s="164"/>
      <c r="T3621" s="165"/>
      <c r="AT3621" s="160" t="s">
        <v>330</v>
      </c>
      <c r="AU3621" s="160" t="s">
        <v>190</v>
      </c>
      <c r="AV3621" s="13" t="s">
        <v>79</v>
      </c>
      <c r="AW3621" s="13" t="s">
        <v>31</v>
      </c>
      <c r="AX3621" s="13" t="s">
        <v>69</v>
      </c>
      <c r="AY3621" s="160" t="s">
        <v>181</v>
      </c>
    </row>
    <row r="3622" spans="2:65" s="13" customFormat="1" ht="11.25" x14ac:dyDescent="0.2">
      <c r="B3622" s="159"/>
      <c r="D3622" s="138" t="s">
        <v>330</v>
      </c>
      <c r="E3622" s="160" t="s">
        <v>19</v>
      </c>
      <c r="F3622" s="161" t="s">
        <v>4832</v>
      </c>
      <c r="H3622" s="162">
        <v>155.13</v>
      </c>
      <c r="I3622" s="163"/>
      <c r="L3622" s="159"/>
      <c r="M3622" s="164"/>
      <c r="T3622" s="165"/>
      <c r="AT3622" s="160" t="s">
        <v>330</v>
      </c>
      <c r="AU3622" s="160" t="s">
        <v>190</v>
      </c>
      <c r="AV3622" s="13" t="s">
        <v>79</v>
      </c>
      <c r="AW3622" s="13" t="s">
        <v>31</v>
      </c>
      <c r="AX3622" s="13" t="s">
        <v>69</v>
      </c>
      <c r="AY3622" s="160" t="s">
        <v>181</v>
      </c>
    </row>
    <row r="3623" spans="2:65" s="12" customFormat="1" ht="11.25" x14ac:dyDescent="0.2">
      <c r="B3623" s="153"/>
      <c r="D3623" s="138" t="s">
        <v>330</v>
      </c>
      <c r="E3623" s="154" t="s">
        <v>19</v>
      </c>
      <c r="F3623" s="155" t="s">
        <v>4833</v>
      </c>
      <c r="H3623" s="154" t="s">
        <v>19</v>
      </c>
      <c r="I3623" s="156"/>
      <c r="L3623" s="153"/>
      <c r="M3623" s="157"/>
      <c r="T3623" s="158"/>
      <c r="AT3623" s="154" t="s">
        <v>330</v>
      </c>
      <c r="AU3623" s="154" t="s">
        <v>190</v>
      </c>
      <c r="AV3623" s="12" t="s">
        <v>77</v>
      </c>
      <c r="AW3623" s="12" t="s">
        <v>31</v>
      </c>
      <c r="AX3623" s="12" t="s">
        <v>69</v>
      </c>
      <c r="AY3623" s="154" t="s">
        <v>181</v>
      </c>
    </row>
    <row r="3624" spans="2:65" s="13" customFormat="1" ht="11.25" x14ac:dyDescent="0.2">
      <c r="B3624" s="159"/>
      <c r="D3624" s="138" t="s">
        <v>330</v>
      </c>
      <c r="E3624" s="160" t="s">
        <v>19</v>
      </c>
      <c r="F3624" s="161" t="s">
        <v>4834</v>
      </c>
      <c r="H3624" s="162">
        <v>179.19</v>
      </c>
      <c r="I3624" s="163"/>
      <c r="L3624" s="159"/>
      <c r="M3624" s="164"/>
      <c r="T3624" s="165"/>
      <c r="AT3624" s="160" t="s">
        <v>330</v>
      </c>
      <c r="AU3624" s="160" t="s">
        <v>190</v>
      </c>
      <c r="AV3624" s="13" t="s">
        <v>79</v>
      </c>
      <c r="AW3624" s="13" t="s">
        <v>31</v>
      </c>
      <c r="AX3624" s="13" t="s">
        <v>69</v>
      </c>
      <c r="AY3624" s="160" t="s">
        <v>181</v>
      </c>
    </row>
    <row r="3625" spans="2:65" s="13" customFormat="1" ht="11.25" x14ac:dyDescent="0.2">
      <c r="B3625" s="159"/>
      <c r="D3625" s="138" t="s">
        <v>330</v>
      </c>
      <c r="E3625" s="160" t="s">
        <v>19</v>
      </c>
      <c r="F3625" s="161" t="s">
        <v>4835</v>
      </c>
      <c r="H3625" s="162">
        <v>194.82</v>
      </c>
      <c r="I3625" s="163"/>
      <c r="L3625" s="159"/>
      <c r="M3625" s="164"/>
      <c r="T3625" s="165"/>
      <c r="AT3625" s="160" t="s">
        <v>330</v>
      </c>
      <c r="AU3625" s="160" t="s">
        <v>190</v>
      </c>
      <c r="AV3625" s="13" t="s">
        <v>79</v>
      </c>
      <c r="AW3625" s="13" t="s">
        <v>31</v>
      </c>
      <c r="AX3625" s="13" t="s">
        <v>69</v>
      </c>
      <c r="AY3625" s="160" t="s">
        <v>181</v>
      </c>
    </row>
    <row r="3626" spans="2:65" s="13" customFormat="1" ht="11.25" x14ac:dyDescent="0.2">
      <c r="B3626" s="159"/>
      <c r="D3626" s="138" t="s">
        <v>330</v>
      </c>
      <c r="E3626" s="160" t="s">
        <v>19</v>
      </c>
      <c r="F3626" s="161" t="s">
        <v>4836</v>
      </c>
      <c r="H3626" s="162">
        <v>131.44999999999999</v>
      </c>
      <c r="I3626" s="163"/>
      <c r="L3626" s="159"/>
      <c r="M3626" s="164"/>
      <c r="T3626" s="165"/>
      <c r="AT3626" s="160" t="s">
        <v>330</v>
      </c>
      <c r="AU3626" s="160" t="s">
        <v>190</v>
      </c>
      <c r="AV3626" s="13" t="s">
        <v>79</v>
      </c>
      <c r="AW3626" s="13" t="s">
        <v>31</v>
      </c>
      <c r="AX3626" s="13" t="s">
        <v>69</v>
      </c>
      <c r="AY3626" s="160" t="s">
        <v>181</v>
      </c>
    </row>
    <row r="3627" spans="2:65" s="13" customFormat="1" ht="11.25" x14ac:dyDescent="0.2">
      <c r="B3627" s="159"/>
      <c r="D3627" s="138" t="s">
        <v>330</v>
      </c>
      <c r="E3627" s="160" t="s">
        <v>19</v>
      </c>
      <c r="F3627" s="161" t="s">
        <v>4837</v>
      </c>
      <c r="H3627" s="162">
        <v>38.83</v>
      </c>
      <c r="I3627" s="163"/>
      <c r="L3627" s="159"/>
      <c r="M3627" s="164"/>
      <c r="T3627" s="165"/>
      <c r="AT3627" s="160" t="s">
        <v>330</v>
      </c>
      <c r="AU3627" s="160" t="s">
        <v>190</v>
      </c>
      <c r="AV3627" s="13" t="s">
        <v>79</v>
      </c>
      <c r="AW3627" s="13" t="s">
        <v>31</v>
      </c>
      <c r="AX3627" s="13" t="s">
        <v>69</v>
      </c>
      <c r="AY3627" s="160" t="s">
        <v>181</v>
      </c>
    </row>
    <row r="3628" spans="2:65" s="13" customFormat="1" ht="11.25" x14ac:dyDescent="0.2">
      <c r="B3628" s="159"/>
      <c r="D3628" s="138" t="s">
        <v>330</v>
      </c>
      <c r="E3628" s="160" t="s">
        <v>19</v>
      </c>
      <c r="F3628" s="161" t="s">
        <v>4838</v>
      </c>
      <c r="H3628" s="162">
        <v>20.71</v>
      </c>
      <c r="I3628" s="163"/>
      <c r="L3628" s="159"/>
      <c r="M3628" s="164"/>
      <c r="T3628" s="165"/>
      <c r="AT3628" s="160" t="s">
        <v>330</v>
      </c>
      <c r="AU3628" s="160" t="s">
        <v>190</v>
      </c>
      <c r="AV3628" s="13" t="s">
        <v>79</v>
      </c>
      <c r="AW3628" s="13" t="s">
        <v>31</v>
      </c>
      <c r="AX3628" s="13" t="s">
        <v>69</v>
      </c>
      <c r="AY3628" s="160" t="s">
        <v>181</v>
      </c>
    </row>
    <row r="3629" spans="2:65" s="12" customFormat="1" ht="11.25" x14ac:dyDescent="0.2">
      <c r="B3629" s="153"/>
      <c r="D3629" s="138" t="s">
        <v>330</v>
      </c>
      <c r="E3629" s="154" t="s">
        <v>19</v>
      </c>
      <c r="F3629" s="155" t="s">
        <v>4839</v>
      </c>
      <c r="H3629" s="154" t="s">
        <v>19</v>
      </c>
      <c r="I3629" s="156"/>
      <c r="L3629" s="153"/>
      <c r="M3629" s="157"/>
      <c r="T3629" s="158"/>
      <c r="AT3629" s="154" t="s">
        <v>330</v>
      </c>
      <c r="AU3629" s="154" t="s">
        <v>190</v>
      </c>
      <c r="AV3629" s="12" t="s">
        <v>77</v>
      </c>
      <c r="AW3629" s="12" t="s">
        <v>31</v>
      </c>
      <c r="AX3629" s="12" t="s">
        <v>69</v>
      </c>
      <c r="AY3629" s="154" t="s">
        <v>181</v>
      </c>
    </row>
    <row r="3630" spans="2:65" s="13" customFormat="1" ht="11.25" x14ac:dyDescent="0.2">
      <c r="B3630" s="159"/>
      <c r="D3630" s="138" t="s">
        <v>330</v>
      </c>
      <c r="E3630" s="160" t="s">
        <v>19</v>
      </c>
      <c r="F3630" s="161" t="s">
        <v>4840</v>
      </c>
      <c r="H3630" s="162">
        <v>13.55</v>
      </c>
      <c r="I3630" s="163"/>
      <c r="L3630" s="159"/>
      <c r="M3630" s="164"/>
      <c r="T3630" s="165"/>
      <c r="AT3630" s="160" t="s">
        <v>330</v>
      </c>
      <c r="AU3630" s="160" t="s">
        <v>190</v>
      </c>
      <c r="AV3630" s="13" t="s">
        <v>79</v>
      </c>
      <c r="AW3630" s="13" t="s">
        <v>31</v>
      </c>
      <c r="AX3630" s="13" t="s">
        <v>69</v>
      </c>
      <c r="AY3630" s="160" t="s">
        <v>181</v>
      </c>
    </row>
    <row r="3631" spans="2:65" s="14" customFormat="1" ht="11.25" x14ac:dyDescent="0.2">
      <c r="B3631" s="166"/>
      <c r="D3631" s="138" t="s">
        <v>330</v>
      </c>
      <c r="E3631" s="167" t="s">
        <v>19</v>
      </c>
      <c r="F3631" s="168" t="s">
        <v>333</v>
      </c>
      <c r="H3631" s="169">
        <v>1062.0999999999999</v>
      </c>
      <c r="I3631" s="170"/>
      <c r="L3631" s="166"/>
      <c r="M3631" s="171"/>
      <c r="T3631" s="172"/>
      <c r="AT3631" s="167" t="s">
        <v>330</v>
      </c>
      <c r="AU3631" s="167" t="s">
        <v>190</v>
      </c>
      <c r="AV3631" s="14" t="s">
        <v>187</v>
      </c>
      <c r="AW3631" s="14" t="s">
        <v>31</v>
      </c>
      <c r="AX3631" s="14" t="s">
        <v>77</v>
      </c>
      <c r="AY3631" s="167" t="s">
        <v>181</v>
      </c>
    </row>
    <row r="3632" spans="2:65" s="1" customFormat="1" ht="16.5" customHeight="1" x14ac:dyDescent="0.2">
      <c r="B3632" s="32"/>
      <c r="C3632" s="125" t="s">
        <v>4841</v>
      </c>
      <c r="D3632" s="125" t="s">
        <v>182</v>
      </c>
      <c r="E3632" s="126" t="s">
        <v>4842</v>
      </c>
      <c r="F3632" s="127" t="s">
        <v>4843</v>
      </c>
      <c r="G3632" s="128" t="s">
        <v>636</v>
      </c>
      <c r="H3632" s="129">
        <v>497.97</v>
      </c>
      <c r="I3632" s="130"/>
      <c r="J3632" s="131">
        <f>ROUND(I3632*H3632,2)</f>
        <v>0</v>
      </c>
      <c r="K3632" s="127" t="s">
        <v>186</v>
      </c>
      <c r="L3632" s="32"/>
      <c r="M3632" s="132" t="s">
        <v>19</v>
      </c>
      <c r="N3632" s="133" t="s">
        <v>40</v>
      </c>
      <c r="P3632" s="134">
        <f>O3632*H3632</f>
        <v>0</v>
      </c>
      <c r="Q3632" s="134">
        <v>0</v>
      </c>
      <c r="R3632" s="134">
        <f>Q3632*H3632</f>
        <v>0</v>
      </c>
      <c r="S3632" s="134">
        <v>0</v>
      </c>
      <c r="T3632" s="135">
        <f>S3632*H3632</f>
        <v>0</v>
      </c>
      <c r="AR3632" s="136" t="s">
        <v>187</v>
      </c>
      <c r="AT3632" s="136" t="s">
        <v>182</v>
      </c>
      <c r="AU3632" s="136" t="s">
        <v>190</v>
      </c>
      <c r="AY3632" s="17" t="s">
        <v>181</v>
      </c>
      <c r="BE3632" s="137">
        <f>IF(N3632="základní",J3632,0)</f>
        <v>0</v>
      </c>
      <c r="BF3632" s="137">
        <f>IF(N3632="snížená",J3632,0)</f>
        <v>0</v>
      </c>
      <c r="BG3632" s="137">
        <f>IF(N3632="zákl. přenesená",J3632,0)</f>
        <v>0</v>
      </c>
      <c r="BH3632" s="137">
        <f>IF(N3632="sníž. přenesená",J3632,0)</f>
        <v>0</v>
      </c>
      <c r="BI3632" s="137">
        <f>IF(N3632="nulová",J3632,0)</f>
        <v>0</v>
      </c>
      <c r="BJ3632" s="17" t="s">
        <v>77</v>
      </c>
      <c r="BK3632" s="137">
        <f>ROUND(I3632*H3632,2)</f>
        <v>0</v>
      </c>
      <c r="BL3632" s="17" t="s">
        <v>187</v>
      </c>
      <c r="BM3632" s="136" t="s">
        <v>4844</v>
      </c>
    </row>
    <row r="3633" spans="2:65" s="1" customFormat="1" ht="29.25" x14ac:dyDescent="0.2">
      <c r="B3633" s="32"/>
      <c r="D3633" s="138" t="s">
        <v>214</v>
      </c>
      <c r="F3633" s="139" t="s">
        <v>4845</v>
      </c>
      <c r="I3633" s="140"/>
      <c r="L3633" s="32"/>
      <c r="M3633" s="141"/>
      <c r="T3633" s="53"/>
      <c r="AT3633" s="17" t="s">
        <v>214</v>
      </c>
      <c r="AU3633" s="17" t="s">
        <v>190</v>
      </c>
    </row>
    <row r="3634" spans="2:65" s="12" customFormat="1" ht="11.25" x14ac:dyDescent="0.2">
      <c r="B3634" s="153"/>
      <c r="D3634" s="138" t="s">
        <v>330</v>
      </c>
      <c r="E3634" s="154" t="s">
        <v>19</v>
      </c>
      <c r="F3634" s="155" t="s">
        <v>4846</v>
      </c>
      <c r="H3634" s="154" t="s">
        <v>19</v>
      </c>
      <c r="I3634" s="156"/>
      <c r="L3634" s="153"/>
      <c r="M3634" s="157"/>
      <c r="T3634" s="158"/>
      <c r="AT3634" s="154" t="s">
        <v>330</v>
      </c>
      <c r="AU3634" s="154" t="s">
        <v>190</v>
      </c>
      <c r="AV3634" s="12" t="s">
        <v>77</v>
      </c>
      <c r="AW3634" s="12" t="s">
        <v>31</v>
      </c>
      <c r="AX3634" s="12" t="s">
        <v>69</v>
      </c>
      <c r="AY3634" s="154" t="s">
        <v>181</v>
      </c>
    </row>
    <row r="3635" spans="2:65" s="12" customFormat="1" ht="11.25" x14ac:dyDescent="0.2">
      <c r="B3635" s="153"/>
      <c r="D3635" s="138" t="s">
        <v>330</v>
      </c>
      <c r="E3635" s="154" t="s">
        <v>19</v>
      </c>
      <c r="F3635" s="155" t="s">
        <v>4847</v>
      </c>
      <c r="H3635" s="154" t="s">
        <v>19</v>
      </c>
      <c r="I3635" s="156"/>
      <c r="L3635" s="153"/>
      <c r="M3635" s="157"/>
      <c r="T3635" s="158"/>
      <c r="AT3635" s="154" t="s">
        <v>330</v>
      </c>
      <c r="AU3635" s="154" t="s">
        <v>190</v>
      </c>
      <c r="AV3635" s="12" t="s">
        <v>77</v>
      </c>
      <c r="AW3635" s="12" t="s">
        <v>31</v>
      </c>
      <c r="AX3635" s="12" t="s">
        <v>69</v>
      </c>
      <c r="AY3635" s="154" t="s">
        <v>181</v>
      </c>
    </row>
    <row r="3636" spans="2:65" s="12" customFormat="1" ht="11.25" x14ac:dyDescent="0.2">
      <c r="B3636" s="153"/>
      <c r="D3636" s="138" t="s">
        <v>330</v>
      </c>
      <c r="E3636" s="154" t="s">
        <v>19</v>
      </c>
      <c r="F3636" s="155" t="s">
        <v>4848</v>
      </c>
      <c r="H3636" s="154" t="s">
        <v>19</v>
      </c>
      <c r="I3636" s="156"/>
      <c r="L3636" s="153"/>
      <c r="M3636" s="157"/>
      <c r="T3636" s="158"/>
      <c r="AT3636" s="154" t="s">
        <v>330</v>
      </c>
      <c r="AU3636" s="154" t="s">
        <v>190</v>
      </c>
      <c r="AV3636" s="12" t="s">
        <v>77</v>
      </c>
      <c r="AW3636" s="12" t="s">
        <v>31</v>
      </c>
      <c r="AX3636" s="12" t="s">
        <v>69</v>
      </c>
      <c r="AY3636" s="154" t="s">
        <v>181</v>
      </c>
    </row>
    <row r="3637" spans="2:65" s="13" customFormat="1" ht="11.25" x14ac:dyDescent="0.2">
      <c r="B3637" s="159"/>
      <c r="D3637" s="138" t="s">
        <v>330</v>
      </c>
      <c r="E3637" s="160" t="s">
        <v>19</v>
      </c>
      <c r="F3637" s="161" t="s">
        <v>4849</v>
      </c>
      <c r="H3637" s="162">
        <v>164.56</v>
      </c>
      <c r="I3637" s="163"/>
      <c r="L3637" s="159"/>
      <c r="M3637" s="164"/>
      <c r="T3637" s="165"/>
      <c r="AT3637" s="160" t="s">
        <v>330</v>
      </c>
      <c r="AU3637" s="160" t="s">
        <v>190</v>
      </c>
      <c r="AV3637" s="13" t="s">
        <v>79</v>
      </c>
      <c r="AW3637" s="13" t="s">
        <v>31</v>
      </c>
      <c r="AX3637" s="13" t="s">
        <v>69</v>
      </c>
      <c r="AY3637" s="160" t="s">
        <v>181</v>
      </c>
    </row>
    <row r="3638" spans="2:65" s="13" customFormat="1" ht="11.25" x14ac:dyDescent="0.2">
      <c r="B3638" s="159"/>
      <c r="D3638" s="138" t="s">
        <v>330</v>
      </c>
      <c r="E3638" s="160" t="s">
        <v>19</v>
      </c>
      <c r="F3638" s="161" t="s">
        <v>4850</v>
      </c>
      <c r="H3638" s="162">
        <v>167.53</v>
      </c>
      <c r="I3638" s="163"/>
      <c r="L3638" s="159"/>
      <c r="M3638" s="164"/>
      <c r="T3638" s="165"/>
      <c r="AT3638" s="160" t="s">
        <v>330</v>
      </c>
      <c r="AU3638" s="160" t="s">
        <v>190</v>
      </c>
      <c r="AV3638" s="13" t="s">
        <v>79</v>
      </c>
      <c r="AW3638" s="13" t="s">
        <v>31</v>
      </c>
      <c r="AX3638" s="13" t="s">
        <v>69</v>
      </c>
      <c r="AY3638" s="160" t="s">
        <v>181</v>
      </c>
    </row>
    <row r="3639" spans="2:65" s="13" customFormat="1" ht="11.25" x14ac:dyDescent="0.2">
      <c r="B3639" s="159"/>
      <c r="D3639" s="138" t="s">
        <v>330</v>
      </c>
      <c r="E3639" s="160" t="s">
        <v>19</v>
      </c>
      <c r="F3639" s="161" t="s">
        <v>4851</v>
      </c>
      <c r="H3639" s="162">
        <v>165.88</v>
      </c>
      <c r="I3639" s="163"/>
      <c r="L3639" s="159"/>
      <c r="M3639" s="164"/>
      <c r="T3639" s="165"/>
      <c r="AT3639" s="160" t="s">
        <v>330</v>
      </c>
      <c r="AU3639" s="160" t="s">
        <v>190</v>
      </c>
      <c r="AV3639" s="13" t="s">
        <v>79</v>
      </c>
      <c r="AW3639" s="13" t="s">
        <v>31</v>
      </c>
      <c r="AX3639" s="13" t="s">
        <v>69</v>
      </c>
      <c r="AY3639" s="160" t="s">
        <v>181</v>
      </c>
    </row>
    <row r="3640" spans="2:65" s="14" customFormat="1" ht="11.25" x14ac:dyDescent="0.2">
      <c r="B3640" s="166"/>
      <c r="D3640" s="138" t="s">
        <v>330</v>
      </c>
      <c r="E3640" s="167" t="s">
        <v>19</v>
      </c>
      <c r="F3640" s="168" t="s">
        <v>333</v>
      </c>
      <c r="H3640" s="169">
        <v>497.97</v>
      </c>
      <c r="I3640" s="170"/>
      <c r="L3640" s="166"/>
      <c r="M3640" s="171"/>
      <c r="T3640" s="172"/>
      <c r="AT3640" s="167" t="s">
        <v>330</v>
      </c>
      <c r="AU3640" s="167" t="s">
        <v>190</v>
      </c>
      <c r="AV3640" s="14" t="s">
        <v>187</v>
      </c>
      <c r="AW3640" s="14" t="s">
        <v>31</v>
      </c>
      <c r="AX3640" s="14" t="s">
        <v>77</v>
      </c>
      <c r="AY3640" s="167" t="s">
        <v>181</v>
      </c>
    </row>
    <row r="3641" spans="2:65" s="1" customFormat="1" ht="16.5" customHeight="1" x14ac:dyDescent="0.2">
      <c r="B3641" s="32"/>
      <c r="C3641" s="125" t="s">
        <v>3466</v>
      </c>
      <c r="D3641" s="125" t="s">
        <v>182</v>
      </c>
      <c r="E3641" s="126" t="s">
        <v>4852</v>
      </c>
      <c r="F3641" s="127" t="s">
        <v>4853</v>
      </c>
      <c r="G3641" s="128" t="s">
        <v>636</v>
      </c>
      <c r="H3641" s="129">
        <v>624.36</v>
      </c>
      <c r="I3641" s="130"/>
      <c r="J3641" s="131">
        <f>ROUND(I3641*H3641,2)</f>
        <v>0</v>
      </c>
      <c r="K3641" s="127" t="s">
        <v>186</v>
      </c>
      <c r="L3641" s="32"/>
      <c r="M3641" s="132" t="s">
        <v>19</v>
      </c>
      <c r="N3641" s="133" t="s">
        <v>40</v>
      </c>
      <c r="P3641" s="134">
        <f>O3641*H3641</f>
        <v>0</v>
      </c>
      <c r="Q3641" s="134">
        <v>0</v>
      </c>
      <c r="R3641" s="134">
        <f>Q3641*H3641</f>
        <v>0</v>
      </c>
      <c r="S3641" s="134">
        <v>0</v>
      </c>
      <c r="T3641" s="135">
        <f>S3641*H3641</f>
        <v>0</v>
      </c>
      <c r="AR3641" s="136" t="s">
        <v>187</v>
      </c>
      <c r="AT3641" s="136" t="s">
        <v>182</v>
      </c>
      <c r="AU3641" s="136" t="s">
        <v>190</v>
      </c>
      <c r="AY3641" s="17" t="s">
        <v>181</v>
      </c>
      <c r="BE3641" s="137">
        <f>IF(N3641="základní",J3641,0)</f>
        <v>0</v>
      </c>
      <c r="BF3641" s="137">
        <f>IF(N3641="snížená",J3641,0)</f>
        <v>0</v>
      </c>
      <c r="BG3641" s="137">
        <f>IF(N3641="zákl. přenesená",J3641,0)</f>
        <v>0</v>
      </c>
      <c r="BH3641" s="137">
        <f>IF(N3641="sníž. přenesená",J3641,0)</f>
        <v>0</v>
      </c>
      <c r="BI3641" s="137">
        <f>IF(N3641="nulová",J3641,0)</f>
        <v>0</v>
      </c>
      <c r="BJ3641" s="17" t="s">
        <v>77</v>
      </c>
      <c r="BK3641" s="137">
        <f>ROUND(I3641*H3641,2)</f>
        <v>0</v>
      </c>
      <c r="BL3641" s="17" t="s">
        <v>187</v>
      </c>
      <c r="BM3641" s="136" t="s">
        <v>4854</v>
      </c>
    </row>
    <row r="3642" spans="2:65" s="1" customFormat="1" ht="29.25" x14ac:dyDescent="0.2">
      <c r="B3642" s="32"/>
      <c r="D3642" s="138" t="s">
        <v>214</v>
      </c>
      <c r="F3642" s="139" t="s">
        <v>4845</v>
      </c>
      <c r="I3642" s="140"/>
      <c r="L3642" s="32"/>
      <c r="M3642" s="141"/>
      <c r="T3642" s="53"/>
      <c r="AT3642" s="17" t="s">
        <v>214</v>
      </c>
      <c r="AU3642" s="17" t="s">
        <v>190</v>
      </c>
    </row>
    <row r="3643" spans="2:65" s="12" customFormat="1" ht="11.25" x14ac:dyDescent="0.2">
      <c r="B3643" s="153"/>
      <c r="D3643" s="138" t="s">
        <v>330</v>
      </c>
      <c r="E3643" s="154" t="s">
        <v>19</v>
      </c>
      <c r="F3643" s="155" t="s">
        <v>4846</v>
      </c>
      <c r="H3643" s="154" t="s">
        <v>19</v>
      </c>
      <c r="I3643" s="156"/>
      <c r="L3643" s="153"/>
      <c r="M3643" s="157"/>
      <c r="T3643" s="158"/>
      <c r="AT3643" s="154" t="s">
        <v>330</v>
      </c>
      <c r="AU3643" s="154" t="s">
        <v>190</v>
      </c>
      <c r="AV3643" s="12" t="s">
        <v>77</v>
      </c>
      <c r="AW3643" s="12" t="s">
        <v>31</v>
      </c>
      <c r="AX3643" s="12" t="s">
        <v>69</v>
      </c>
      <c r="AY3643" s="154" t="s">
        <v>181</v>
      </c>
    </row>
    <row r="3644" spans="2:65" s="12" customFormat="1" ht="11.25" x14ac:dyDescent="0.2">
      <c r="B3644" s="153"/>
      <c r="D3644" s="138" t="s">
        <v>330</v>
      </c>
      <c r="E3644" s="154" t="s">
        <v>19</v>
      </c>
      <c r="F3644" s="155" t="s">
        <v>4847</v>
      </c>
      <c r="H3644" s="154" t="s">
        <v>19</v>
      </c>
      <c r="I3644" s="156"/>
      <c r="L3644" s="153"/>
      <c r="M3644" s="157"/>
      <c r="T3644" s="158"/>
      <c r="AT3644" s="154" t="s">
        <v>330</v>
      </c>
      <c r="AU3644" s="154" t="s">
        <v>190</v>
      </c>
      <c r="AV3644" s="12" t="s">
        <v>77</v>
      </c>
      <c r="AW3644" s="12" t="s">
        <v>31</v>
      </c>
      <c r="AX3644" s="12" t="s">
        <v>69</v>
      </c>
      <c r="AY3644" s="154" t="s">
        <v>181</v>
      </c>
    </row>
    <row r="3645" spans="2:65" s="12" customFormat="1" ht="11.25" x14ac:dyDescent="0.2">
      <c r="B3645" s="153"/>
      <c r="D3645" s="138" t="s">
        <v>330</v>
      </c>
      <c r="E3645" s="154" t="s">
        <v>19</v>
      </c>
      <c r="F3645" s="155" t="s">
        <v>4855</v>
      </c>
      <c r="H3645" s="154" t="s">
        <v>19</v>
      </c>
      <c r="I3645" s="156"/>
      <c r="L3645" s="153"/>
      <c r="M3645" s="157"/>
      <c r="T3645" s="158"/>
      <c r="AT3645" s="154" t="s">
        <v>330</v>
      </c>
      <c r="AU3645" s="154" t="s">
        <v>190</v>
      </c>
      <c r="AV3645" s="12" t="s">
        <v>77</v>
      </c>
      <c r="AW3645" s="12" t="s">
        <v>31</v>
      </c>
      <c r="AX3645" s="12" t="s">
        <v>69</v>
      </c>
      <c r="AY3645" s="154" t="s">
        <v>181</v>
      </c>
    </row>
    <row r="3646" spans="2:65" s="13" customFormat="1" ht="11.25" x14ac:dyDescent="0.2">
      <c r="B3646" s="159"/>
      <c r="D3646" s="138" t="s">
        <v>330</v>
      </c>
      <c r="E3646" s="160" t="s">
        <v>19</v>
      </c>
      <c r="F3646" s="161" t="s">
        <v>4856</v>
      </c>
      <c r="H3646" s="162">
        <v>200.53</v>
      </c>
      <c r="I3646" s="163"/>
      <c r="L3646" s="159"/>
      <c r="M3646" s="164"/>
      <c r="T3646" s="165"/>
      <c r="AT3646" s="160" t="s">
        <v>330</v>
      </c>
      <c r="AU3646" s="160" t="s">
        <v>190</v>
      </c>
      <c r="AV3646" s="13" t="s">
        <v>79</v>
      </c>
      <c r="AW3646" s="13" t="s">
        <v>31</v>
      </c>
      <c r="AX3646" s="13" t="s">
        <v>69</v>
      </c>
      <c r="AY3646" s="160" t="s">
        <v>181</v>
      </c>
    </row>
    <row r="3647" spans="2:65" s="13" customFormat="1" ht="11.25" x14ac:dyDescent="0.2">
      <c r="B3647" s="159"/>
      <c r="D3647" s="138" t="s">
        <v>330</v>
      </c>
      <c r="E3647" s="160" t="s">
        <v>19</v>
      </c>
      <c r="F3647" s="161" t="s">
        <v>4857</v>
      </c>
      <c r="H3647" s="162">
        <v>135.63</v>
      </c>
      <c r="I3647" s="163"/>
      <c r="L3647" s="159"/>
      <c r="M3647" s="164"/>
      <c r="T3647" s="165"/>
      <c r="AT3647" s="160" t="s">
        <v>330</v>
      </c>
      <c r="AU3647" s="160" t="s">
        <v>190</v>
      </c>
      <c r="AV3647" s="13" t="s">
        <v>79</v>
      </c>
      <c r="AW3647" s="13" t="s">
        <v>31</v>
      </c>
      <c r="AX3647" s="13" t="s">
        <v>69</v>
      </c>
      <c r="AY3647" s="160" t="s">
        <v>181</v>
      </c>
    </row>
    <row r="3648" spans="2:65" s="13" customFormat="1" ht="11.25" x14ac:dyDescent="0.2">
      <c r="B3648" s="159"/>
      <c r="D3648" s="138" t="s">
        <v>330</v>
      </c>
      <c r="E3648" s="160" t="s">
        <v>19</v>
      </c>
      <c r="F3648" s="161" t="s">
        <v>4858</v>
      </c>
      <c r="H3648" s="162">
        <v>193.16</v>
      </c>
      <c r="I3648" s="163"/>
      <c r="L3648" s="159"/>
      <c r="M3648" s="164"/>
      <c r="T3648" s="165"/>
      <c r="AT3648" s="160" t="s">
        <v>330</v>
      </c>
      <c r="AU3648" s="160" t="s">
        <v>190</v>
      </c>
      <c r="AV3648" s="13" t="s">
        <v>79</v>
      </c>
      <c r="AW3648" s="13" t="s">
        <v>31</v>
      </c>
      <c r="AX3648" s="13" t="s">
        <v>69</v>
      </c>
      <c r="AY3648" s="160" t="s">
        <v>181</v>
      </c>
    </row>
    <row r="3649" spans="2:65" s="13" customFormat="1" ht="11.25" x14ac:dyDescent="0.2">
      <c r="B3649" s="159"/>
      <c r="D3649" s="138" t="s">
        <v>330</v>
      </c>
      <c r="E3649" s="160" t="s">
        <v>19</v>
      </c>
      <c r="F3649" s="161" t="s">
        <v>4859</v>
      </c>
      <c r="H3649" s="162">
        <v>54.12</v>
      </c>
      <c r="I3649" s="163"/>
      <c r="L3649" s="159"/>
      <c r="M3649" s="164"/>
      <c r="T3649" s="165"/>
      <c r="AT3649" s="160" t="s">
        <v>330</v>
      </c>
      <c r="AU3649" s="160" t="s">
        <v>190</v>
      </c>
      <c r="AV3649" s="13" t="s">
        <v>79</v>
      </c>
      <c r="AW3649" s="13" t="s">
        <v>31</v>
      </c>
      <c r="AX3649" s="13" t="s">
        <v>69</v>
      </c>
      <c r="AY3649" s="160" t="s">
        <v>181</v>
      </c>
    </row>
    <row r="3650" spans="2:65" s="13" customFormat="1" ht="11.25" x14ac:dyDescent="0.2">
      <c r="B3650" s="159"/>
      <c r="D3650" s="138" t="s">
        <v>330</v>
      </c>
      <c r="E3650" s="160" t="s">
        <v>19</v>
      </c>
      <c r="F3650" s="161" t="s">
        <v>4860</v>
      </c>
      <c r="H3650" s="162">
        <v>21.45</v>
      </c>
      <c r="I3650" s="163"/>
      <c r="L3650" s="159"/>
      <c r="M3650" s="164"/>
      <c r="T3650" s="165"/>
      <c r="AT3650" s="160" t="s">
        <v>330</v>
      </c>
      <c r="AU3650" s="160" t="s">
        <v>190</v>
      </c>
      <c r="AV3650" s="13" t="s">
        <v>79</v>
      </c>
      <c r="AW3650" s="13" t="s">
        <v>31</v>
      </c>
      <c r="AX3650" s="13" t="s">
        <v>69</v>
      </c>
      <c r="AY3650" s="160" t="s">
        <v>181</v>
      </c>
    </row>
    <row r="3651" spans="2:65" s="12" customFormat="1" ht="11.25" x14ac:dyDescent="0.2">
      <c r="B3651" s="153"/>
      <c r="D3651" s="138" t="s">
        <v>330</v>
      </c>
      <c r="E3651" s="154" t="s">
        <v>19</v>
      </c>
      <c r="F3651" s="155" t="s">
        <v>4861</v>
      </c>
      <c r="H3651" s="154" t="s">
        <v>19</v>
      </c>
      <c r="I3651" s="156"/>
      <c r="L3651" s="153"/>
      <c r="M3651" s="157"/>
      <c r="T3651" s="158"/>
      <c r="AT3651" s="154" t="s">
        <v>330</v>
      </c>
      <c r="AU3651" s="154" t="s">
        <v>190</v>
      </c>
      <c r="AV3651" s="12" t="s">
        <v>77</v>
      </c>
      <c r="AW3651" s="12" t="s">
        <v>31</v>
      </c>
      <c r="AX3651" s="12" t="s">
        <v>69</v>
      </c>
      <c r="AY3651" s="154" t="s">
        <v>181</v>
      </c>
    </row>
    <row r="3652" spans="2:65" s="13" customFormat="1" ht="11.25" x14ac:dyDescent="0.2">
      <c r="B3652" s="159"/>
      <c r="D3652" s="138" t="s">
        <v>330</v>
      </c>
      <c r="E3652" s="160" t="s">
        <v>19</v>
      </c>
      <c r="F3652" s="161" t="s">
        <v>4862</v>
      </c>
      <c r="H3652" s="162">
        <v>19.47</v>
      </c>
      <c r="I3652" s="163"/>
      <c r="L3652" s="159"/>
      <c r="M3652" s="164"/>
      <c r="T3652" s="165"/>
      <c r="AT3652" s="160" t="s">
        <v>330</v>
      </c>
      <c r="AU3652" s="160" t="s">
        <v>190</v>
      </c>
      <c r="AV3652" s="13" t="s">
        <v>79</v>
      </c>
      <c r="AW3652" s="13" t="s">
        <v>31</v>
      </c>
      <c r="AX3652" s="13" t="s">
        <v>69</v>
      </c>
      <c r="AY3652" s="160" t="s">
        <v>181</v>
      </c>
    </row>
    <row r="3653" spans="2:65" s="14" customFormat="1" ht="11.25" x14ac:dyDescent="0.2">
      <c r="B3653" s="166"/>
      <c r="D3653" s="138" t="s">
        <v>330</v>
      </c>
      <c r="E3653" s="167" t="s">
        <v>19</v>
      </c>
      <c r="F3653" s="168" t="s">
        <v>333</v>
      </c>
      <c r="H3653" s="169">
        <v>624.36</v>
      </c>
      <c r="I3653" s="170"/>
      <c r="L3653" s="166"/>
      <c r="M3653" s="171"/>
      <c r="T3653" s="172"/>
      <c r="AT3653" s="167" t="s">
        <v>330</v>
      </c>
      <c r="AU3653" s="167" t="s">
        <v>190</v>
      </c>
      <c r="AV3653" s="14" t="s">
        <v>187</v>
      </c>
      <c r="AW3653" s="14" t="s">
        <v>31</v>
      </c>
      <c r="AX3653" s="14" t="s">
        <v>77</v>
      </c>
      <c r="AY3653" s="167" t="s">
        <v>181</v>
      </c>
    </row>
    <row r="3654" spans="2:65" s="1" customFormat="1" ht="16.5" customHeight="1" x14ac:dyDescent="0.2">
      <c r="B3654" s="32"/>
      <c r="C3654" s="125" t="s">
        <v>4863</v>
      </c>
      <c r="D3654" s="125" t="s">
        <v>182</v>
      </c>
      <c r="E3654" s="126" t="s">
        <v>4864</v>
      </c>
      <c r="F3654" s="127" t="s">
        <v>4539</v>
      </c>
      <c r="G3654" s="128" t="s">
        <v>636</v>
      </c>
      <c r="H3654" s="129">
        <v>413.16</v>
      </c>
      <c r="I3654" s="130"/>
      <c r="J3654" s="131">
        <f>ROUND(I3654*H3654,2)</f>
        <v>0</v>
      </c>
      <c r="K3654" s="127" t="s">
        <v>186</v>
      </c>
      <c r="L3654" s="32"/>
      <c r="M3654" s="132" t="s">
        <v>19</v>
      </c>
      <c r="N3654" s="133" t="s">
        <v>40</v>
      </c>
      <c r="P3654" s="134">
        <f>O3654*H3654</f>
        <v>0</v>
      </c>
      <c r="Q3654" s="134">
        <v>0</v>
      </c>
      <c r="R3654" s="134">
        <f>Q3654*H3654</f>
        <v>0</v>
      </c>
      <c r="S3654" s="134">
        <v>0</v>
      </c>
      <c r="T3654" s="135">
        <f>S3654*H3654</f>
        <v>0</v>
      </c>
      <c r="AR3654" s="136" t="s">
        <v>187</v>
      </c>
      <c r="AT3654" s="136" t="s">
        <v>182</v>
      </c>
      <c r="AU3654" s="136" t="s">
        <v>190</v>
      </c>
      <c r="AY3654" s="17" t="s">
        <v>181</v>
      </c>
      <c r="BE3654" s="137">
        <f>IF(N3654="základní",J3654,0)</f>
        <v>0</v>
      </c>
      <c r="BF3654" s="137">
        <f>IF(N3654="snížená",J3654,0)</f>
        <v>0</v>
      </c>
      <c r="BG3654" s="137">
        <f>IF(N3654="zákl. přenesená",J3654,0)</f>
        <v>0</v>
      </c>
      <c r="BH3654" s="137">
        <f>IF(N3654="sníž. přenesená",J3654,0)</f>
        <v>0</v>
      </c>
      <c r="BI3654" s="137">
        <f>IF(N3654="nulová",J3654,0)</f>
        <v>0</v>
      </c>
      <c r="BJ3654" s="17" t="s">
        <v>77</v>
      </c>
      <c r="BK3654" s="137">
        <f>ROUND(I3654*H3654,2)</f>
        <v>0</v>
      </c>
      <c r="BL3654" s="17" t="s">
        <v>187</v>
      </c>
      <c r="BM3654" s="136" t="s">
        <v>4865</v>
      </c>
    </row>
    <row r="3655" spans="2:65" s="1" customFormat="1" ht="19.5" x14ac:dyDescent="0.2">
      <c r="B3655" s="32"/>
      <c r="D3655" s="138" t="s">
        <v>214</v>
      </c>
      <c r="F3655" s="139" t="s">
        <v>4541</v>
      </c>
      <c r="I3655" s="140"/>
      <c r="L3655" s="32"/>
      <c r="M3655" s="141"/>
      <c r="T3655" s="53"/>
      <c r="AT3655" s="17" t="s">
        <v>214</v>
      </c>
      <c r="AU3655" s="17" t="s">
        <v>190</v>
      </c>
    </row>
    <row r="3656" spans="2:65" s="12" customFormat="1" ht="11.25" x14ac:dyDescent="0.2">
      <c r="B3656" s="153"/>
      <c r="D3656" s="138" t="s">
        <v>330</v>
      </c>
      <c r="E3656" s="154" t="s">
        <v>19</v>
      </c>
      <c r="F3656" s="155" t="s">
        <v>4542</v>
      </c>
      <c r="H3656" s="154" t="s">
        <v>19</v>
      </c>
      <c r="I3656" s="156"/>
      <c r="L3656" s="153"/>
      <c r="M3656" s="157"/>
      <c r="T3656" s="158"/>
      <c r="AT3656" s="154" t="s">
        <v>330</v>
      </c>
      <c r="AU3656" s="154" t="s">
        <v>190</v>
      </c>
      <c r="AV3656" s="12" t="s">
        <v>77</v>
      </c>
      <c r="AW3656" s="12" t="s">
        <v>31</v>
      </c>
      <c r="AX3656" s="12" t="s">
        <v>69</v>
      </c>
      <c r="AY3656" s="154" t="s">
        <v>181</v>
      </c>
    </row>
    <row r="3657" spans="2:65" s="12" customFormat="1" ht="11.25" x14ac:dyDescent="0.2">
      <c r="B3657" s="153"/>
      <c r="D3657" s="138" t="s">
        <v>330</v>
      </c>
      <c r="E3657" s="154" t="s">
        <v>19</v>
      </c>
      <c r="F3657" s="155" t="s">
        <v>4847</v>
      </c>
      <c r="H3657" s="154" t="s">
        <v>19</v>
      </c>
      <c r="I3657" s="156"/>
      <c r="L3657" s="153"/>
      <c r="M3657" s="157"/>
      <c r="T3657" s="158"/>
      <c r="AT3657" s="154" t="s">
        <v>330</v>
      </c>
      <c r="AU3657" s="154" t="s">
        <v>190</v>
      </c>
      <c r="AV3657" s="12" t="s">
        <v>77</v>
      </c>
      <c r="AW3657" s="12" t="s">
        <v>31</v>
      </c>
      <c r="AX3657" s="12" t="s">
        <v>69</v>
      </c>
      <c r="AY3657" s="154" t="s">
        <v>181</v>
      </c>
    </row>
    <row r="3658" spans="2:65" s="12" customFormat="1" ht="11.25" x14ac:dyDescent="0.2">
      <c r="B3658" s="153"/>
      <c r="D3658" s="138" t="s">
        <v>330</v>
      </c>
      <c r="E3658" s="154" t="s">
        <v>19</v>
      </c>
      <c r="F3658" s="155" t="s">
        <v>4866</v>
      </c>
      <c r="H3658" s="154" t="s">
        <v>19</v>
      </c>
      <c r="I3658" s="156"/>
      <c r="L3658" s="153"/>
      <c r="M3658" s="157"/>
      <c r="T3658" s="158"/>
      <c r="AT3658" s="154" t="s">
        <v>330</v>
      </c>
      <c r="AU3658" s="154" t="s">
        <v>190</v>
      </c>
      <c r="AV3658" s="12" t="s">
        <v>77</v>
      </c>
      <c r="AW3658" s="12" t="s">
        <v>31</v>
      </c>
      <c r="AX3658" s="12" t="s">
        <v>69</v>
      </c>
      <c r="AY3658" s="154" t="s">
        <v>181</v>
      </c>
    </row>
    <row r="3659" spans="2:65" s="13" customFormat="1" ht="11.25" x14ac:dyDescent="0.2">
      <c r="B3659" s="159"/>
      <c r="D3659" s="138" t="s">
        <v>330</v>
      </c>
      <c r="E3659" s="160" t="s">
        <v>19</v>
      </c>
      <c r="F3659" s="161" t="s">
        <v>4851</v>
      </c>
      <c r="H3659" s="162">
        <v>165.88</v>
      </c>
      <c r="I3659" s="163"/>
      <c r="L3659" s="159"/>
      <c r="M3659" s="164"/>
      <c r="T3659" s="165"/>
      <c r="AT3659" s="160" t="s">
        <v>330</v>
      </c>
      <c r="AU3659" s="160" t="s">
        <v>190</v>
      </c>
      <c r="AV3659" s="13" t="s">
        <v>79</v>
      </c>
      <c r="AW3659" s="13" t="s">
        <v>31</v>
      </c>
      <c r="AX3659" s="13" t="s">
        <v>69</v>
      </c>
      <c r="AY3659" s="160" t="s">
        <v>181</v>
      </c>
    </row>
    <row r="3660" spans="2:65" s="12" customFormat="1" ht="11.25" x14ac:dyDescent="0.2">
      <c r="B3660" s="153"/>
      <c r="D3660" s="138" t="s">
        <v>330</v>
      </c>
      <c r="E3660" s="154" t="s">
        <v>19</v>
      </c>
      <c r="F3660" s="155" t="s">
        <v>4867</v>
      </c>
      <c r="H3660" s="154" t="s">
        <v>19</v>
      </c>
      <c r="I3660" s="156"/>
      <c r="L3660" s="153"/>
      <c r="M3660" s="157"/>
      <c r="T3660" s="158"/>
      <c r="AT3660" s="154" t="s">
        <v>330</v>
      </c>
      <c r="AU3660" s="154" t="s">
        <v>190</v>
      </c>
      <c r="AV3660" s="12" t="s">
        <v>77</v>
      </c>
      <c r="AW3660" s="12" t="s">
        <v>31</v>
      </c>
      <c r="AX3660" s="12" t="s">
        <v>69</v>
      </c>
      <c r="AY3660" s="154" t="s">
        <v>181</v>
      </c>
    </row>
    <row r="3661" spans="2:65" s="13" customFormat="1" ht="11.25" x14ac:dyDescent="0.2">
      <c r="B3661" s="159"/>
      <c r="D3661" s="138" t="s">
        <v>330</v>
      </c>
      <c r="E3661" s="160" t="s">
        <v>19</v>
      </c>
      <c r="F3661" s="161" t="s">
        <v>4858</v>
      </c>
      <c r="H3661" s="162">
        <v>193.16</v>
      </c>
      <c r="I3661" s="163"/>
      <c r="L3661" s="159"/>
      <c r="M3661" s="164"/>
      <c r="T3661" s="165"/>
      <c r="AT3661" s="160" t="s">
        <v>330</v>
      </c>
      <c r="AU3661" s="160" t="s">
        <v>190</v>
      </c>
      <c r="AV3661" s="13" t="s">
        <v>79</v>
      </c>
      <c r="AW3661" s="13" t="s">
        <v>31</v>
      </c>
      <c r="AX3661" s="13" t="s">
        <v>69</v>
      </c>
      <c r="AY3661" s="160" t="s">
        <v>181</v>
      </c>
    </row>
    <row r="3662" spans="2:65" s="13" customFormat="1" ht="11.25" x14ac:dyDescent="0.2">
      <c r="B3662" s="159"/>
      <c r="D3662" s="138" t="s">
        <v>330</v>
      </c>
      <c r="E3662" s="160" t="s">
        <v>19</v>
      </c>
      <c r="F3662" s="161" t="s">
        <v>4859</v>
      </c>
      <c r="H3662" s="162">
        <v>54.12</v>
      </c>
      <c r="I3662" s="163"/>
      <c r="L3662" s="159"/>
      <c r="M3662" s="164"/>
      <c r="T3662" s="165"/>
      <c r="AT3662" s="160" t="s">
        <v>330</v>
      </c>
      <c r="AU3662" s="160" t="s">
        <v>190</v>
      </c>
      <c r="AV3662" s="13" t="s">
        <v>79</v>
      </c>
      <c r="AW3662" s="13" t="s">
        <v>31</v>
      </c>
      <c r="AX3662" s="13" t="s">
        <v>69</v>
      </c>
      <c r="AY3662" s="160" t="s">
        <v>181</v>
      </c>
    </row>
    <row r="3663" spans="2:65" s="14" customFormat="1" ht="11.25" x14ac:dyDescent="0.2">
      <c r="B3663" s="166"/>
      <c r="D3663" s="138" t="s">
        <v>330</v>
      </c>
      <c r="E3663" s="167" t="s">
        <v>19</v>
      </c>
      <c r="F3663" s="168" t="s">
        <v>333</v>
      </c>
      <c r="H3663" s="169">
        <v>413.16</v>
      </c>
      <c r="I3663" s="170"/>
      <c r="L3663" s="166"/>
      <c r="M3663" s="171"/>
      <c r="T3663" s="172"/>
      <c r="AT3663" s="167" t="s">
        <v>330</v>
      </c>
      <c r="AU3663" s="167" t="s">
        <v>190</v>
      </c>
      <c r="AV3663" s="14" t="s">
        <v>187</v>
      </c>
      <c r="AW3663" s="14" t="s">
        <v>31</v>
      </c>
      <c r="AX3663" s="14" t="s">
        <v>77</v>
      </c>
      <c r="AY3663" s="167" t="s">
        <v>181</v>
      </c>
    </row>
    <row r="3664" spans="2:65" s="1" customFormat="1" ht="16.5" customHeight="1" x14ac:dyDescent="0.2">
      <c r="B3664" s="32"/>
      <c r="C3664" s="125" t="s">
        <v>3473</v>
      </c>
      <c r="D3664" s="125" t="s">
        <v>182</v>
      </c>
      <c r="E3664" s="126" t="s">
        <v>4868</v>
      </c>
      <c r="F3664" s="127" t="s">
        <v>4547</v>
      </c>
      <c r="G3664" s="128" t="s">
        <v>636</v>
      </c>
      <c r="H3664" s="129">
        <v>1122.33</v>
      </c>
      <c r="I3664" s="130"/>
      <c r="J3664" s="131">
        <f>ROUND(I3664*H3664,2)</f>
        <v>0</v>
      </c>
      <c r="K3664" s="127" t="s">
        <v>186</v>
      </c>
      <c r="L3664" s="32"/>
      <c r="M3664" s="132" t="s">
        <v>19</v>
      </c>
      <c r="N3664" s="133" t="s">
        <v>40</v>
      </c>
      <c r="P3664" s="134">
        <f>O3664*H3664</f>
        <v>0</v>
      </c>
      <c r="Q3664" s="134">
        <v>0</v>
      </c>
      <c r="R3664" s="134">
        <f>Q3664*H3664</f>
        <v>0</v>
      </c>
      <c r="S3664" s="134">
        <v>0</v>
      </c>
      <c r="T3664" s="135">
        <f>S3664*H3664</f>
        <v>0</v>
      </c>
      <c r="AR3664" s="136" t="s">
        <v>187</v>
      </c>
      <c r="AT3664" s="136" t="s">
        <v>182</v>
      </c>
      <c r="AU3664" s="136" t="s">
        <v>190</v>
      </c>
      <c r="AY3664" s="17" t="s">
        <v>181</v>
      </c>
      <c r="BE3664" s="137">
        <f>IF(N3664="základní",J3664,0)</f>
        <v>0</v>
      </c>
      <c r="BF3664" s="137">
        <f>IF(N3664="snížená",J3664,0)</f>
        <v>0</v>
      </c>
      <c r="BG3664" s="137">
        <f>IF(N3664="zákl. přenesená",J3664,0)</f>
        <v>0</v>
      </c>
      <c r="BH3664" s="137">
        <f>IF(N3664="sníž. přenesená",J3664,0)</f>
        <v>0</v>
      </c>
      <c r="BI3664" s="137">
        <f>IF(N3664="nulová",J3664,0)</f>
        <v>0</v>
      </c>
      <c r="BJ3664" s="17" t="s">
        <v>77</v>
      </c>
      <c r="BK3664" s="137">
        <f>ROUND(I3664*H3664,2)</f>
        <v>0</v>
      </c>
      <c r="BL3664" s="17" t="s">
        <v>187</v>
      </c>
      <c r="BM3664" s="136" t="s">
        <v>4869</v>
      </c>
    </row>
    <row r="3665" spans="2:51" s="1" customFormat="1" ht="19.5" x14ac:dyDescent="0.2">
      <c r="B3665" s="32"/>
      <c r="D3665" s="138" t="s">
        <v>214</v>
      </c>
      <c r="F3665" s="139" t="s">
        <v>4541</v>
      </c>
      <c r="I3665" s="140"/>
      <c r="L3665" s="32"/>
      <c r="M3665" s="141"/>
      <c r="T3665" s="53"/>
      <c r="AT3665" s="17" t="s">
        <v>214</v>
      </c>
      <c r="AU3665" s="17" t="s">
        <v>190</v>
      </c>
    </row>
    <row r="3666" spans="2:51" s="12" customFormat="1" ht="11.25" x14ac:dyDescent="0.2">
      <c r="B3666" s="153"/>
      <c r="D3666" s="138" t="s">
        <v>330</v>
      </c>
      <c r="E3666" s="154" t="s">
        <v>19</v>
      </c>
      <c r="F3666" s="155" t="s">
        <v>4549</v>
      </c>
      <c r="H3666" s="154" t="s">
        <v>19</v>
      </c>
      <c r="I3666" s="156"/>
      <c r="L3666" s="153"/>
      <c r="M3666" s="157"/>
      <c r="T3666" s="158"/>
      <c r="AT3666" s="154" t="s">
        <v>330</v>
      </c>
      <c r="AU3666" s="154" t="s">
        <v>190</v>
      </c>
      <c r="AV3666" s="12" t="s">
        <v>77</v>
      </c>
      <c r="AW3666" s="12" t="s">
        <v>31</v>
      </c>
      <c r="AX3666" s="12" t="s">
        <v>69</v>
      </c>
      <c r="AY3666" s="154" t="s">
        <v>181</v>
      </c>
    </row>
    <row r="3667" spans="2:51" s="12" customFormat="1" ht="11.25" x14ac:dyDescent="0.2">
      <c r="B3667" s="153"/>
      <c r="D3667" s="138" t="s">
        <v>330</v>
      </c>
      <c r="E3667" s="154" t="s">
        <v>19</v>
      </c>
      <c r="F3667" s="155" t="s">
        <v>4847</v>
      </c>
      <c r="H3667" s="154" t="s">
        <v>19</v>
      </c>
      <c r="I3667" s="156"/>
      <c r="L3667" s="153"/>
      <c r="M3667" s="157"/>
      <c r="T3667" s="158"/>
      <c r="AT3667" s="154" t="s">
        <v>330</v>
      </c>
      <c r="AU3667" s="154" t="s">
        <v>190</v>
      </c>
      <c r="AV3667" s="12" t="s">
        <v>77</v>
      </c>
      <c r="AW3667" s="12" t="s">
        <v>31</v>
      </c>
      <c r="AX3667" s="12" t="s">
        <v>69</v>
      </c>
      <c r="AY3667" s="154" t="s">
        <v>181</v>
      </c>
    </row>
    <row r="3668" spans="2:51" s="12" customFormat="1" ht="11.25" x14ac:dyDescent="0.2">
      <c r="B3668" s="153"/>
      <c r="D3668" s="138" t="s">
        <v>330</v>
      </c>
      <c r="E3668" s="154" t="s">
        <v>19</v>
      </c>
      <c r="F3668" s="155" t="s">
        <v>4870</v>
      </c>
      <c r="H3668" s="154" t="s">
        <v>19</v>
      </c>
      <c r="I3668" s="156"/>
      <c r="L3668" s="153"/>
      <c r="M3668" s="157"/>
      <c r="T3668" s="158"/>
      <c r="AT3668" s="154" t="s">
        <v>330</v>
      </c>
      <c r="AU3668" s="154" t="s">
        <v>190</v>
      </c>
      <c r="AV3668" s="12" t="s">
        <v>77</v>
      </c>
      <c r="AW3668" s="12" t="s">
        <v>31</v>
      </c>
      <c r="AX3668" s="12" t="s">
        <v>69</v>
      </c>
      <c r="AY3668" s="154" t="s">
        <v>181</v>
      </c>
    </row>
    <row r="3669" spans="2:51" s="13" customFormat="1" ht="11.25" x14ac:dyDescent="0.2">
      <c r="B3669" s="159"/>
      <c r="D3669" s="138" t="s">
        <v>330</v>
      </c>
      <c r="E3669" s="160" t="s">
        <v>19</v>
      </c>
      <c r="F3669" s="161" t="s">
        <v>4849</v>
      </c>
      <c r="H3669" s="162">
        <v>164.56</v>
      </c>
      <c r="I3669" s="163"/>
      <c r="L3669" s="159"/>
      <c r="M3669" s="164"/>
      <c r="T3669" s="165"/>
      <c r="AT3669" s="160" t="s">
        <v>330</v>
      </c>
      <c r="AU3669" s="160" t="s">
        <v>190</v>
      </c>
      <c r="AV3669" s="13" t="s">
        <v>79</v>
      </c>
      <c r="AW3669" s="13" t="s">
        <v>31</v>
      </c>
      <c r="AX3669" s="13" t="s">
        <v>69</v>
      </c>
      <c r="AY3669" s="160" t="s">
        <v>181</v>
      </c>
    </row>
    <row r="3670" spans="2:51" s="13" customFormat="1" ht="11.25" x14ac:dyDescent="0.2">
      <c r="B3670" s="159"/>
      <c r="D3670" s="138" t="s">
        <v>330</v>
      </c>
      <c r="E3670" s="160" t="s">
        <v>19</v>
      </c>
      <c r="F3670" s="161" t="s">
        <v>4850</v>
      </c>
      <c r="H3670" s="162">
        <v>167.53</v>
      </c>
      <c r="I3670" s="163"/>
      <c r="L3670" s="159"/>
      <c r="M3670" s="164"/>
      <c r="T3670" s="165"/>
      <c r="AT3670" s="160" t="s">
        <v>330</v>
      </c>
      <c r="AU3670" s="160" t="s">
        <v>190</v>
      </c>
      <c r="AV3670" s="13" t="s">
        <v>79</v>
      </c>
      <c r="AW3670" s="13" t="s">
        <v>31</v>
      </c>
      <c r="AX3670" s="13" t="s">
        <v>69</v>
      </c>
      <c r="AY3670" s="160" t="s">
        <v>181</v>
      </c>
    </row>
    <row r="3671" spans="2:51" s="13" customFormat="1" ht="11.25" x14ac:dyDescent="0.2">
      <c r="B3671" s="159"/>
      <c r="D3671" s="138" t="s">
        <v>330</v>
      </c>
      <c r="E3671" s="160" t="s">
        <v>19</v>
      </c>
      <c r="F3671" s="161" t="s">
        <v>4851</v>
      </c>
      <c r="H3671" s="162">
        <v>165.88</v>
      </c>
      <c r="I3671" s="163"/>
      <c r="L3671" s="159"/>
      <c r="M3671" s="164"/>
      <c r="T3671" s="165"/>
      <c r="AT3671" s="160" t="s">
        <v>330</v>
      </c>
      <c r="AU3671" s="160" t="s">
        <v>190</v>
      </c>
      <c r="AV3671" s="13" t="s">
        <v>79</v>
      </c>
      <c r="AW3671" s="13" t="s">
        <v>31</v>
      </c>
      <c r="AX3671" s="13" t="s">
        <v>69</v>
      </c>
      <c r="AY3671" s="160" t="s">
        <v>181</v>
      </c>
    </row>
    <row r="3672" spans="2:51" s="12" customFormat="1" ht="11.25" x14ac:dyDescent="0.2">
      <c r="B3672" s="153"/>
      <c r="D3672" s="138" t="s">
        <v>330</v>
      </c>
      <c r="E3672" s="154" t="s">
        <v>19</v>
      </c>
      <c r="F3672" s="155" t="s">
        <v>4871</v>
      </c>
      <c r="H3672" s="154" t="s">
        <v>19</v>
      </c>
      <c r="I3672" s="156"/>
      <c r="L3672" s="153"/>
      <c r="M3672" s="157"/>
      <c r="T3672" s="158"/>
      <c r="AT3672" s="154" t="s">
        <v>330</v>
      </c>
      <c r="AU3672" s="154" t="s">
        <v>190</v>
      </c>
      <c r="AV3672" s="12" t="s">
        <v>77</v>
      </c>
      <c r="AW3672" s="12" t="s">
        <v>31</v>
      </c>
      <c r="AX3672" s="12" t="s">
        <v>69</v>
      </c>
      <c r="AY3672" s="154" t="s">
        <v>181</v>
      </c>
    </row>
    <row r="3673" spans="2:51" s="13" customFormat="1" ht="11.25" x14ac:dyDescent="0.2">
      <c r="B3673" s="159"/>
      <c r="D3673" s="138" t="s">
        <v>330</v>
      </c>
      <c r="E3673" s="160" t="s">
        <v>19</v>
      </c>
      <c r="F3673" s="161" t="s">
        <v>4856</v>
      </c>
      <c r="H3673" s="162">
        <v>200.53</v>
      </c>
      <c r="I3673" s="163"/>
      <c r="L3673" s="159"/>
      <c r="M3673" s="164"/>
      <c r="T3673" s="165"/>
      <c r="AT3673" s="160" t="s">
        <v>330</v>
      </c>
      <c r="AU3673" s="160" t="s">
        <v>190</v>
      </c>
      <c r="AV3673" s="13" t="s">
        <v>79</v>
      </c>
      <c r="AW3673" s="13" t="s">
        <v>31</v>
      </c>
      <c r="AX3673" s="13" t="s">
        <v>69</v>
      </c>
      <c r="AY3673" s="160" t="s">
        <v>181</v>
      </c>
    </row>
    <row r="3674" spans="2:51" s="13" customFormat="1" ht="11.25" x14ac:dyDescent="0.2">
      <c r="B3674" s="159"/>
      <c r="D3674" s="138" t="s">
        <v>330</v>
      </c>
      <c r="E3674" s="160" t="s">
        <v>19</v>
      </c>
      <c r="F3674" s="161" t="s">
        <v>4857</v>
      </c>
      <c r="H3674" s="162">
        <v>135.63</v>
      </c>
      <c r="I3674" s="163"/>
      <c r="L3674" s="159"/>
      <c r="M3674" s="164"/>
      <c r="T3674" s="165"/>
      <c r="AT3674" s="160" t="s">
        <v>330</v>
      </c>
      <c r="AU3674" s="160" t="s">
        <v>190</v>
      </c>
      <c r="AV3674" s="13" t="s">
        <v>79</v>
      </c>
      <c r="AW3674" s="13" t="s">
        <v>31</v>
      </c>
      <c r="AX3674" s="13" t="s">
        <v>69</v>
      </c>
      <c r="AY3674" s="160" t="s">
        <v>181</v>
      </c>
    </row>
    <row r="3675" spans="2:51" s="13" customFormat="1" ht="11.25" x14ac:dyDescent="0.2">
      <c r="B3675" s="159"/>
      <c r="D3675" s="138" t="s">
        <v>330</v>
      </c>
      <c r="E3675" s="160" t="s">
        <v>19</v>
      </c>
      <c r="F3675" s="161" t="s">
        <v>4858</v>
      </c>
      <c r="H3675" s="162">
        <v>193.16</v>
      </c>
      <c r="I3675" s="163"/>
      <c r="L3675" s="159"/>
      <c r="M3675" s="164"/>
      <c r="T3675" s="165"/>
      <c r="AT3675" s="160" t="s">
        <v>330</v>
      </c>
      <c r="AU3675" s="160" t="s">
        <v>190</v>
      </c>
      <c r="AV3675" s="13" t="s">
        <v>79</v>
      </c>
      <c r="AW3675" s="13" t="s">
        <v>31</v>
      </c>
      <c r="AX3675" s="13" t="s">
        <v>69</v>
      </c>
      <c r="AY3675" s="160" t="s">
        <v>181</v>
      </c>
    </row>
    <row r="3676" spans="2:51" s="13" customFormat="1" ht="11.25" x14ac:dyDescent="0.2">
      <c r="B3676" s="159"/>
      <c r="D3676" s="138" t="s">
        <v>330</v>
      </c>
      <c r="E3676" s="160" t="s">
        <v>19</v>
      </c>
      <c r="F3676" s="161" t="s">
        <v>4859</v>
      </c>
      <c r="H3676" s="162">
        <v>54.12</v>
      </c>
      <c r="I3676" s="163"/>
      <c r="L3676" s="159"/>
      <c r="M3676" s="164"/>
      <c r="T3676" s="165"/>
      <c r="AT3676" s="160" t="s">
        <v>330</v>
      </c>
      <c r="AU3676" s="160" t="s">
        <v>190</v>
      </c>
      <c r="AV3676" s="13" t="s">
        <v>79</v>
      </c>
      <c r="AW3676" s="13" t="s">
        <v>31</v>
      </c>
      <c r="AX3676" s="13" t="s">
        <v>69</v>
      </c>
      <c r="AY3676" s="160" t="s">
        <v>181</v>
      </c>
    </row>
    <row r="3677" spans="2:51" s="13" customFormat="1" ht="11.25" x14ac:dyDescent="0.2">
      <c r="B3677" s="159"/>
      <c r="D3677" s="138" t="s">
        <v>330</v>
      </c>
      <c r="E3677" s="160" t="s">
        <v>19</v>
      </c>
      <c r="F3677" s="161" t="s">
        <v>4860</v>
      </c>
      <c r="H3677" s="162">
        <v>21.45</v>
      </c>
      <c r="I3677" s="163"/>
      <c r="L3677" s="159"/>
      <c r="M3677" s="164"/>
      <c r="T3677" s="165"/>
      <c r="AT3677" s="160" t="s">
        <v>330</v>
      </c>
      <c r="AU3677" s="160" t="s">
        <v>190</v>
      </c>
      <c r="AV3677" s="13" t="s">
        <v>79</v>
      </c>
      <c r="AW3677" s="13" t="s">
        <v>31</v>
      </c>
      <c r="AX3677" s="13" t="s">
        <v>69</v>
      </c>
      <c r="AY3677" s="160" t="s">
        <v>181</v>
      </c>
    </row>
    <row r="3678" spans="2:51" s="12" customFormat="1" ht="11.25" x14ac:dyDescent="0.2">
      <c r="B3678" s="153"/>
      <c r="D3678" s="138" t="s">
        <v>330</v>
      </c>
      <c r="E3678" s="154" t="s">
        <v>19</v>
      </c>
      <c r="F3678" s="155" t="s">
        <v>4872</v>
      </c>
      <c r="H3678" s="154" t="s">
        <v>19</v>
      </c>
      <c r="I3678" s="156"/>
      <c r="L3678" s="153"/>
      <c r="M3678" s="157"/>
      <c r="T3678" s="158"/>
      <c r="AT3678" s="154" t="s">
        <v>330</v>
      </c>
      <c r="AU3678" s="154" t="s">
        <v>190</v>
      </c>
      <c r="AV3678" s="12" t="s">
        <v>77</v>
      </c>
      <c r="AW3678" s="12" t="s">
        <v>31</v>
      </c>
      <c r="AX3678" s="12" t="s">
        <v>69</v>
      </c>
      <c r="AY3678" s="154" t="s">
        <v>181</v>
      </c>
    </row>
    <row r="3679" spans="2:51" s="13" customFormat="1" ht="11.25" x14ac:dyDescent="0.2">
      <c r="B3679" s="159"/>
      <c r="D3679" s="138" t="s">
        <v>330</v>
      </c>
      <c r="E3679" s="160" t="s">
        <v>19</v>
      </c>
      <c r="F3679" s="161" t="s">
        <v>4862</v>
      </c>
      <c r="H3679" s="162">
        <v>19.47</v>
      </c>
      <c r="I3679" s="163"/>
      <c r="L3679" s="159"/>
      <c r="M3679" s="164"/>
      <c r="T3679" s="165"/>
      <c r="AT3679" s="160" t="s">
        <v>330</v>
      </c>
      <c r="AU3679" s="160" t="s">
        <v>190</v>
      </c>
      <c r="AV3679" s="13" t="s">
        <v>79</v>
      </c>
      <c r="AW3679" s="13" t="s">
        <v>31</v>
      </c>
      <c r="AX3679" s="13" t="s">
        <v>69</v>
      </c>
      <c r="AY3679" s="160" t="s">
        <v>181</v>
      </c>
    </row>
    <row r="3680" spans="2:51" s="14" customFormat="1" ht="11.25" x14ac:dyDescent="0.2">
      <c r="B3680" s="166"/>
      <c r="D3680" s="138" t="s">
        <v>330</v>
      </c>
      <c r="E3680" s="167" t="s">
        <v>19</v>
      </c>
      <c r="F3680" s="168" t="s">
        <v>333</v>
      </c>
      <c r="H3680" s="169">
        <v>1122.33</v>
      </c>
      <c r="I3680" s="170"/>
      <c r="L3680" s="166"/>
      <c r="M3680" s="171"/>
      <c r="T3680" s="172"/>
      <c r="AT3680" s="167" t="s">
        <v>330</v>
      </c>
      <c r="AU3680" s="167" t="s">
        <v>190</v>
      </c>
      <c r="AV3680" s="14" t="s">
        <v>187</v>
      </c>
      <c r="AW3680" s="14" t="s">
        <v>31</v>
      </c>
      <c r="AX3680" s="14" t="s">
        <v>77</v>
      </c>
      <c r="AY3680" s="167" t="s">
        <v>181</v>
      </c>
    </row>
    <row r="3681" spans="2:65" s="1" customFormat="1" ht="24.2" customHeight="1" x14ac:dyDescent="0.2">
      <c r="B3681" s="32"/>
      <c r="C3681" s="125" t="s">
        <v>4873</v>
      </c>
      <c r="D3681" s="125" t="s">
        <v>182</v>
      </c>
      <c r="E3681" s="126" t="s">
        <v>4874</v>
      </c>
      <c r="F3681" s="127" t="s">
        <v>4875</v>
      </c>
      <c r="G3681" s="128" t="s">
        <v>510</v>
      </c>
      <c r="H3681" s="129">
        <v>1062.0999999999999</v>
      </c>
      <c r="I3681" s="130"/>
      <c r="J3681" s="131">
        <f>ROUND(I3681*H3681,2)</f>
        <v>0</v>
      </c>
      <c r="K3681" s="127" t="s">
        <v>186</v>
      </c>
      <c r="L3681" s="32"/>
      <c r="M3681" s="132" t="s">
        <v>19</v>
      </c>
      <c r="N3681" s="133" t="s">
        <v>40</v>
      </c>
      <c r="P3681" s="134">
        <f>O3681*H3681</f>
        <v>0</v>
      </c>
      <c r="Q3681" s="134">
        <v>0</v>
      </c>
      <c r="R3681" s="134">
        <f>Q3681*H3681</f>
        <v>0</v>
      </c>
      <c r="S3681" s="134">
        <v>0</v>
      </c>
      <c r="T3681" s="135">
        <f>S3681*H3681</f>
        <v>0</v>
      </c>
      <c r="AR3681" s="136" t="s">
        <v>187</v>
      </c>
      <c r="AT3681" s="136" t="s">
        <v>182</v>
      </c>
      <c r="AU3681" s="136" t="s">
        <v>190</v>
      </c>
      <c r="AY3681" s="17" t="s">
        <v>181</v>
      </c>
      <c r="BE3681" s="137">
        <f>IF(N3681="základní",J3681,0)</f>
        <v>0</v>
      </c>
      <c r="BF3681" s="137">
        <f>IF(N3681="snížená",J3681,0)</f>
        <v>0</v>
      </c>
      <c r="BG3681" s="137">
        <f>IF(N3681="zákl. přenesená",J3681,0)</f>
        <v>0</v>
      </c>
      <c r="BH3681" s="137">
        <f>IF(N3681="sníž. přenesená",J3681,0)</f>
        <v>0</v>
      </c>
      <c r="BI3681" s="137">
        <f>IF(N3681="nulová",J3681,0)</f>
        <v>0</v>
      </c>
      <c r="BJ3681" s="17" t="s">
        <v>77</v>
      </c>
      <c r="BK3681" s="137">
        <f>ROUND(I3681*H3681,2)</f>
        <v>0</v>
      </c>
      <c r="BL3681" s="17" t="s">
        <v>187</v>
      </c>
      <c r="BM3681" s="136" t="s">
        <v>4876</v>
      </c>
    </row>
    <row r="3682" spans="2:65" s="1" customFormat="1" ht="78" x14ac:dyDescent="0.2">
      <c r="B3682" s="32"/>
      <c r="D3682" s="138" t="s">
        <v>214</v>
      </c>
      <c r="F3682" s="139" t="s">
        <v>4877</v>
      </c>
      <c r="I3682" s="140"/>
      <c r="L3682" s="32"/>
      <c r="M3682" s="141"/>
      <c r="T3682" s="53"/>
      <c r="AT3682" s="17" t="s">
        <v>214</v>
      </c>
      <c r="AU3682" s="17" t="s">
        <v>190</v>
      </c>
    </row>
    <row r="3683" spans="2:65" s="12" customFormat="1" ht="11.25" x14ac:dyDescent="0.2">
      <c r="B3683" s="153"/>
      <c r="D3683" s="138" t="s">
        <v>330</v>
      </c>
      <c r="E3683" s="154" t="s">
        <v>19</v>
      </c>
      <c r="F3683" s="155" t="s">
        <v>4878</v>
      </c>
      <c r="H3683" s="154" t="s">
        <v>19</v>
      </c>
      <c r="I3683" s="156"/>
      <c r="L3683" s="153"/>
      <c r="M3683" s="157"/>
      <c r="T3683" s="158"/>
      <c r="AT3683" s="154" t="s">
        <v>330</v>
      </c>
      <c r="AU3683" s="154" t="s">
        <v>190</v>
      </c>
      <c r="AV3683" s="12" t="s">
        <v>77</v>
      </c>
      <c r="AW3683" s="12" t="s">
        <v>31</v>
      </c>
      <c r="AX3683" s="12" t="s">
        <v>69</v>
      </c>
      <c r="AY3683" s="154" t="s">
        <v>181</v>
      </c>
    </row>
    <row r="3684" spans="2:65" s="13" customFormat="1" ht="11.25" x14ac:dyDescent="0.2">
      <c r="B3684" s="159"/>
      <c r="D3684" s="138" t="s">
        <v>330</v>
      </c>
      <c r="E3684" s="160" t="s">
        <v>19</v>
      </c>
      <c r="F3684" s="161" t="s">
        <v>4879</v>
      </c>
      <c r="H3684" s="162">
        <v>483.55</v>
      </c>
      <c r="I3684" s="163"/>
      <c r="L3684" s="159"/>
      <c r="M3684" s="164"/>
      <c r="T3684" s="165"/>
      <c r="AT3684" s="160" t="s">
        <v>330</v>
      </c>
      <c r="AU3684" s="160" t="s">
        <v>190</v>
      </c>
      <c r="AV3684" s="13" t="s">
        <v>79</v>
      </c>
      <c r="AW3684" s="13" t="s">
        <v>31</v>
      </c>
      <c r="AX3684" s="13" t="s">
        <v>69</v>
      </c>
      <c r="AY3684" s="160" t="s">
        <v>181</v>
      </c>
    </row>
    <row r="3685" spans="2:65" s="13" customFormat="1" ht="11.25" x14ac:dyDescent="0.2">
      <c r="B3685" s="159"/>
      <c r="D3685" s="138" t="s">
        <v>330</v>
      </c>
      <c r="E3685" s="160" t="s">
        <v>19</v>
      </c>
      <c r="F3685" s="161" t="s">
        <v>4880</v>
      </c>
      <c r="H3685" s="162">
        <v>565</v>
      </c>
      <c r="I3685" s="163"/>
      <c r="L3685" s="159"/>
      <c r="M3685" s="164"/>
      <c r="T3685" s="165"/>
      <c r="AT3685" s="160" t="s">
        <v>330</v>
      </c>
      <c r="AU3685" s="160" t="s">
        <v>190</v>
      </c>
      <c r="AV3685" s="13" t="s">
        <v>79</v>
      </c>
      <c r="AW3685" s="13" t="s">
        <v>31</v>
      </c>
      <c r="AX3685" s="13" t="s">
        <v>69</v>
      </c>
      <c r="AY3685" s="160" t="s">
        <v>181</v>
      </c>
    </row>
    <row r="3686" spans="2:65" s="13" customFormat="1" ht="11.25" x14ac:dyDescent="0.2">
      <c r="B3686" s="159"/>
      <c r="D3686" s="138" t="s">
        <v>330</v>
      </c>
      <c r="E3686" s="160" t="s">
        <v>19</v>
      </c>
      <c r="F3686" s="161" t="s">
        <v>4881</v>
      </c>
      <c r="H3686" s="162">
        <v>13.55</v>
      </c>
      <c r="I3686" s="163"/>
      <c r="L3686" s="159"/>
      <c r="M3686" s="164"/>
      <c r="T3686" s="165"/>
      <c r="AT3686" s="160" t="s">
        <v>330</v>
      </c>
      <c r="AU3686" s="160" t="s">
        <v>190</v>
      </c>
      <c r="AV3686" s="13" t="s">
        <v>79</v>
      </c>
      <c r="AW3686" s="13" t="s">
        <v>31</v>
      </c>
      <c r="AX3686" s="13" t="s">
        <v>69</v>
      </c>
      <c r="AY3686" s="160" t="s">
        <v>181</v>
      </c>
    </row>
    <row r="3687" spans="2:65" s="14" customFormat="1" ht="11.25" x14ac:dyDescent="0.2">
      <c r="B3687" s="166"/>
      <c r="D3687" s="138" t="s">
        <v>330</v>
      </c>
      <c r="E3687" s="167" t="s">
        <v>19</v>
      </c>
      <c r="F3687" s="168" t="s">
        <v>333</v>
      </c>
      <c r="H3687" s="169">
        <v>1062.0999999999999</v>
      </c>
      <c r="I3687" s="170"/>
      <c r="L3687" s="166"/>
      <c r="M3687" s="171"/>
      <c r="T3687" s="172"/>
      <c r="AT3687" s="167" t="s">
        <v>330</v>
      </c>
      <c r="AU3687" s="167" t="s">
        <v>190</v>
      </c>
      <c r="AV3687" s="14" t="s">
        <v>187</v>
      </c>
      <c r="AW3687" s="14" t="s">
        <v>31</v>
      </c>
      <c r="AX3687" s="14" t="s">
        <v>77</v>
      </c>
      <c r="AY3687" s="167" t="s">
        <v>181</v>
      </c>
    </row>
    <row r="3688" spans="2:65" s="1" customFormat="1" ht="16.5" customHeight="1" x14ac:dyDescent="0.2">
      <c r="B3688" s="32"/>
      <c r="C3688" s="125" t="s">
        <v>3479</v>
      </c>
      <c r="D3688" s="125" t="s">
        <v>182</v>
      </c>
      <c r="E3688" s="126" t="s">
        <v>4882</v>
      </c>
      <c r="F3688" s="127" t="s">
        <v>4883</v>
      </c>
      <c r="G3688" s="128" t="s">
        <v>510</v>
      </c>
      <c r="H3688" s="129">
        <v>1062.0999999999999</v>
      </c>
      <c r="I3688" s="130"/>
      <c r="J3688" s="131">
        <f>ROUND(I3688*H3688,2)</f>
        <v>0</v>
      </c>
      <c r="K3688" s="127" t="s">
        <v>327</v>
      </c>
      <c r="L3688" s="32"/>
      <c r="M3688" s="132" t="s">
        <v>19</v>
      </c>
      <c r="N3688" s="133" t="s">
        <v>40</v>
      </c>
      <c r="P3688" s="134">
        <f>O3688*H3688</f>
        <v>0</v>
      </c>
      <c r="Q3688" s="134">
        <v>0</v>
      </c>
      <c r="R3688" s="134">
        <f>Q3688*H3688</f>
        <v>0</v>
      </c>
      <c r="S3688" s="134">
        <v>0</v>
      </c>
      <c r="T3688" s="135">
        <f>S3688*H3688</f>
        <v>0</v>
      </c>
      <c r="AR3688" s="136" t="s">
        <v>187</v>
      </c>
      <c r="AT3688" s="136" t="s">
        <v>182</v>
      </c>
      <c r="AU3688" s="136" t="s">
        <v>190</v>
      </c>
      <c r="AY3688" s="17" t="s">
        <v>181</v>
      </c>
      <c r="BE3688" s="137">
        <f>IF(N3688="základní",J3688,0)</f>
        <v>0</v>
      </c>
      <c r="BF3688" s="137">
        <f>IF(N3688="snížená",J3688,0)</f>
        <v>0</v>
      </c>
      <c r="BG3688" s="137">
        <f>IF(N3688="zákl. přenesená",J3688,0)</f>
        <v>0</v>
      </c>
      <c r="BH3688" s="137">
        <f>IF(N3688="sníž. přenesená",J3688,0)</f>
        <v>0</v>
      </c>
      <c r="BI3688" s="137">
        <f>IF(N3688="nulová",J3688,0)</f>
        <v>0</v>
      </c>
      <c r="BJ3688" s="17" t="s">
        <v>77</v>
      </c>
      <c r="BK3688" s="137">
        <f>ROUND(I3688*H3688,2)</f>
        <v>0</v>
      </c>
      <c r="BL3688" s="17" t="s">
        <v>187</v>
      </c>
      <c r="BM3688" s="136" t="s">
        <v>4884</v>
      </c>
    </row>
    <row r="3689" spans="2:65" s="1" customFormat="1" ht="11.25" x14ac:dyDescent="0.2">
      <c r="B3689" s="32"/>
      <c r="D3689" s="151" t="s">
        <v>328</v>
      </c>
      <c r="F3689" s="152" t="s">
        <v>4885</v>
      </c>
      <c r="I3689" s="140"/>
      <c r="L3689" s="32"/>
      <c r="M3689" s="141"/>
      <c r="T3689" s="53"/>
      <c r="AT3689" s="17" t="s">
        <v>328</v>
      </c>
      <c r="AU3689" s="17" t="s">
        <v>190</v>
      </c>
    </row>
    <row r="3690" spans="2:65" s="12" customFormat="1" ht="11.25" x14ac:dyDescent="0.2">
      <c r="B3690" s="153"/>
      <c r="D3690" s="138" t="s">
        <v>330</v>
      </c>
      <c r="E3690" s="154" t="s">
        <v>19</v>
      </c>
      <c r="F3690" s="155" t="s">
        <v>4886</v>
      </c>
      <c r="H3690" s="154" t="s">
        <v>19</v>
      </c>
      <c r="I3690" s="156"/>
      <c r="L3690" s="153"/>
      <c r="M3690" s="157"/>
      <c r="T3690" s="158"/>
      <c r="AT3690" s="154" t="s">
        <v>330</v>
      </c>
      <c r="AU3690" s="154" t="s">
        <v>190</v>
      </c>
      <c r="AV3690" s="12" t="s">
        <v>77</v>
      </c>
      <c r="AW3690" s="12" t="s">
        <v>31</v>
      </c>
      <c r="AX3690" s="12" t="s">
        <v>69</v>
      </c>
      <c r="AY3690" s="154" t="s">
        <v>181</v>
      </c>
    </row>
    <row r="3691" spans="2:65" s="13" customFormat="1" ht="11.25" x14ac:dyDescent="0.2">
      <c r="B3691" s="159"/>
      <c r="D3691" s="138" t="s">
        <v>330</v>
      </c>
      <c r="E3691" s="160" t="s">
        <v>19</v>
      </c>
      <c r="F3691" s="161" t="s">
        <v>4887</v>
      </c>
      <c r="H3691" s="162">
        <v>483.55</v>
      </c>
      <c r="I3691" s="163"/>
      <c r="L3691" s="159"/>
      <c r="M3691" s="164"/>
      <c r="T3691" s="165"/>
      <c r="AT3691" s="160" t="s">
        <v>330</v>
      </c>
      <c r="AU3691" s="160" t="s">
        <v>190</v>
      </c>
      <c r="AV3691" s="13" t="s">
        <v>79</v>
      </c>
      <c r="AW3691" s="13" t="s">
        <v>31</v>
      </c>
      <c r="AX3691" s="13" t="s">
        <v>69</v>
      </c>
      <c r="AY3691" s="160" t="s">
        <v>181</v>
      </c>
    </row>
    <row r="3692" spans="2:65" s="13" customFormat="1" ht="11.25" x14ac:dyDescent="0.2">
      <c r="B3692" s="159"/>
      <c r="D3692" s="138" t="s">
        <v>330</v>
      </c>
      <c r="E3692" s="160" t="s">
        <v>19</v>
      </c>
      <c r="F3692" s="161" t="s">
        <v>4888</v>
      </c>
      <c r="H3692" s="162">
        <v>565</v>
      </c>
      <c r="I3692" s="163"/>
      <c r="L3692" s="159"/>
      <c r="M3692" s="164"/>
      <c r="T3692" s="165"/>
      <c r="AT3692" s="160" t="s">
        <v>330</v>
      </c>
      <c r="AU3692" s="160" t="s">
        <v>190</v>
      </c>
      <c r="AV3692" s="13" t="s">
        <v>79</v>
      </c>
      <c r="AW3692" s="13" t="s">
        <v>31</v>
      </c>
      <c r="AX3692" s="13" t="s">
        <v>69</v>
      </c>
      <c r="AY3692" s="160" t="s">
        <v>181</v>
      </c>
    </row>
    <row r="3693" spans="2:65" s="13" customFormat="1" ht="11.25" x14ac:dyDescent="0.2">
      <c r="B3693" s="159"/>
      <c r="D3693" s="138" t="s">
        <v>330</v>
      </c>
      <c r="E3693" s="160" t="s">
        <v>19</v>
      </c>
      <c r="F3693" s="161" t="s">
        <v>4889</v>
      </c>
      <c r="H3693" s="162">
        <v>13.55</v>
      </c>
      <c r="I3693" s="163"/>
      <c r="L3693" s="159"/>
      <c r="M3693" s="164"/>
      <c r="T3693" s="165"/>
      <c r="AT3693" s="160" t="s">
        <v>330</v>
      </c>
      <c r="AU3693" s="160" t="s">
        <v>190</v>
      </c>
      <c r="AV3693" s="13" t="s">
        <v>79</v>
      </c>
      <c r="AW3693" s="13" t="s">
        <v>31</v>
      </c>
      <c r="AX3693" s="13" t="s">
        <v>69</v>
      </c>
      <c r="AY3693" s="160" t="s">
        <v>181</v>
      </c>
    </row>
    <row r="3694" spans="2:65" s="14" customFormat="1" ht="11.25" x14ac:dyDescent="0.2">
      <c r="B3694" s="166"/>
      <c r="D3694" s="138" t="s">
        <v>330</v>
      </c>
      <c r="E3694" s="167" t="s">
        <v>19</v>
      </c>
      <c r="F3694" s="168" t="s">
        <v>333</v>
      </c>
      <c r="H3694" s="169">
        <v>1062.0999999999999</v>
      </c>
      <c r="I3694" s="170"/>
      <c r="L3694" s="166"/>
      <c r="M3694" s="171"/>
      <c r="T3694" s="172"/>
      <c r="AT3694" s="167" t="s">
        <v>330</v>
      </c>
      <c r="AU3694" s="167" t="s">
        <v>190</v>
      </c>
      <c r="AV3694" s="14" t="s">
        <v>187</v>
      </c>
      <c r="AW3694" s="14" t="s">
        <v>31</v>
      </c>
      <c r="AX3694" s="14" t="s">
        <v>77</v>
      </c>
      <c r="AY3694" s="167" t="s">
        <v>181</v>
      </c>
    </row>
    <row r="3695" spans="2:65" s="1" customFormat="1" ht="16.5" customHeight="1" x14ac:dyDescent="0.2">
      <c r="B3695" s="32"/>
      <c r="C3695" s="125" t="s">
        <v>4890</v>
      </c>
      <c r="D3695" s="125" t="s">
        <v>182</v>
      </c>
      <c r="E3695" s="126" t="s">
        <v>4891</v>
      </c>
      <c r="F3695" s="127" t="s">
        <v>4892</v>
      </c>
      <c r="G3695" s="128" t="s">
        <v>510</v>
      </c>
      <c r="H3695" s="129">
        <v>1062.0999999999999</v>
      </c>
      <c r="I3695" s="130"/>
      <c r="J3695" s="131">
        <f>ROUND(I3695*H3695,2)</f>
        <v>0</v>
      </c>
      <c r="K3695" s="127" t="s">
        <v>327</v>
      </c>
      <c r="L3695" s="32"/>
      <c r="M3695" s="132" t="s">
        <v>19</v>
      </c>
      <c r="N3695" s="133" t="s">
        <v>40</v>
      </c>
      <c r="P3695" s="134">
        <f>O3695*H3695</f>
        <v>0</v>
      </c>
      <c r="Q3695" s="134">
        <v>0</v>
      </c>
      <c r="R3695" s="134">
        <f>Q3695*H3695</f>
        <v>0</v>
      </c>
      <c r="S3695" s="134">
        <v>0</v>
      </c>
      <c r="T3695" s="135">
        <f>S3695*H3695</f>
        <v>0</v>
      </c>
      <c r="AR3695" s="136" t="s">
        <v>187</v>
      </c>
      <c r="AT3695" s="136" t="s">
        <v>182</v>
      </c>
      <c r="AU3695" s="136" t="s">
        <v>190</v>
      </c>
      <c r="AY3695" s="17" t="s">
        <v>181</v>
      </c>
      <c r="BE3695" s="137">
        <f>IF(N3695="základní",J3695,0)</f>
        <v>0</v>
      </c>
      <c r="BF3695" s="137">
        <f>IF(N3695="snížená",J3695,0)</f>
        <v>0</v>
      </c>
      <c r="BG3695" s="137">
        <f>IF(N3695="zákl. přenesená",J3695,0)</f>
        <v>0</v>
      </c>
      <c r="BH3695" s="137">
        <f>IF(N3695="sníž. přenesená",J3695,0)</f>
        <v>0</v>
      </c>
      <c r="BI3695" s="137">
        <f>IF(N3695="nulová",J3695,0)</f>
        <v>0</v>
      </c>
      <c r="BJ3695" s="17" t="s">
        <v>77</v>
      </c>
      <c r="BK3695" s="137">
        <f>ROUND(I3695*H3695,2)</f>
        <v>0</v>
      </c>
      <c r="BL3695" s="17" t="s">
        <v>187</v>
      </c>
      <c r="BM3695" s="136" t="s">
        <v>4893</v>
      </c>
    </row>
    <row r="3696" spans="2:65" s="1" customFormat="1" ht="11.25" x14ac:dyDescent="0.2">
      <c r="B3696" s="32"/>
      <c r="D3696" s="151" t="s">
        <v>328</v>
      </c>
      <c r="F3696" s="152" t="s">
        <v>4894</v>
      </c>
      <c r="I3696" s="140"/>
      <c r="L3696" s="32"/>
      <c r="M3696" s="141"/>
      <c r="T3696" s="53"/>
      <c r="AT3696" s="17" t="s">
        <v>328</v>
      </c>
      <c r="AU3696" s="17" t="s">
        <v>190</v>
      </c>
    </row>
    <row r="3697" spans="2:65" s="1" customFormat="1" ht="16.5" customHeight="1" x14ac:dyDescent="0.2">
      <c r="B3697" s="32"/>
      <c r="C3697" s="125" t="s">
        <v>3498</v>
      </c>
      <c r="D3697" s="125" t="s">
        <v>182</v>
      </c>
      <c r="E3697" s="126" t="s">
        <v>4895</v>
      </c>
      <c r="F3697" s="127" t="s">
        <v>4896</v>
      </c>
      <c r="G3697" s="128" t="s">
        <v>510</v>
      </c>
      <c r="H3697" s="129">
        <v>1062.0999999999999</v>
      </c>
      <c r="I3697" s="130"/>
      <c r="J3697" s="131">
        <f>ROUND(I3697*H3697,2)</f>
        <v>0</v>
      </c>
      <c r="K3697" s="127" t="s">
        <v>327</v>
      </c>
      <c r="L3697" s="32"/>
      <c r="M3697" s="132" t="s">
        <v>19</v>
      </c>
      <c r="N3697" s="133" t="s">
        <v>40</v>
      </c>
      <c r="P3697" s="134">
        <f>O3697*H3697</f>
        <v>0</v>
      </c>
      <c r="Q3697" s="134">
        <v>0</v>
      </c>
      <c r="R3697" s="134">
        <f>Q3697*H3697</f>
        <v>0</v>
      </c>
      <c r="S3697" s="134">
        <v>0</v>
      </c>
      <c r="T3697" s="135">
        <f>S3697*H3697</f>
        <v>0</v>
      </c>
      <c r="AR3697" s="136" t="s">
        <v>187</v>
      </c>
      <c r="AT3697" s="136" t="s">
        <v>182</v>
      </c>
      <c r="AU3697" s="136" t="s">
        <v>190</v>
      </c>
      <c r="AY3697" s="17" t="s">
        <v>181</v>
      </c>
      <c r="BE3697" s="137">
        <f>IF(N3697="základní",J3697,0)</f>
        <v>0</v>
      </c>
      <c r="BF3697" s="137">
        <f>IF(N3697="snížená",J3697,0)</f>
        <v>0</v>
      </c>
      <c r="BG3697" s="137">
        <f>IF(N3697="zákl. přenesená",J3697,0)</f>
        <v>0</v>
      </c>
      <c r="BH3697" s="137">
        <f>IF(N3697="sníž. přenesená",J3697,0)</f>
        <v>0</v>
      </c>
      <c r="BI3697" s="137">
        <f>IF(N3697="nulová",J3697,0)</f>
        <v>0</v>
      </c>
      <c r="BJ3697" s="17" t="s">
        <v>77</v>
      </c>
      <c r="BK3697" s="137">
        <f>ROUND(I3697*H3697,2)</f>
        <v>0</v>
      </c>
      <c r="BL3697" s="17" t="s">
        <v>187</v>
      </c>
      <c r="BM3697" s="136" t="s">
        <v>4897</v>
      </c>
    </row>
    <row r="3698" spans="2:65" s="1" customFormat="1" ht="11.25" x14ac:dyDescent="0.2">
      <c r="B3698" s="32"/>
      <c r="D3698" s="151" t="s">
        <v>328</v>
      </c>
      <c r="F3698" s="152" t="s">
        <v>4898</v>
      </c>
      <c r="I3698" s="140"/>
      <c r="L3698" s="32"/>
      <c r="M3698" s="141"/>
      <c r="T3698" s="53"/>
      <c r="AT3698" s="17" t="s">
        <v>328</v>
      </c>
      <c r="AU3698" s="17" t="s">
        <v>190</v>
      </c>
    </row>
    <row r="3699" spans="2:65" s="13" customFormat="1" ht="11.25" x14ac:dyDescent="0.2">
      <c r="B3699" s="159"/>
      <c r="D3699" s="138" t="s">
        <v>330</v>
      </c>
      <c r="E3699" s="160" t="s">
        <v>19</v>
      </c>
      <c r="F3699" s="161" t="s">
        <v>4899</v>
      </c>
      <c r="H3699" s="162">
        <v>483.55</v>
      </c>
      <c r="I3699" s="163"/>
      <c r="L3699" s="159"/>
      <c r="M3699" s="164"/>
      <c r="T3699" s="165"/>
      <c r="AT3699" s="160" t="s">
        <v>330</v>
      </c>
      <c r="AU3699" s="160" t="s">
        <v>190</v>
      </c>
      <c r="AV3699" s="13" t="s">
        <v>79</v>
      </c>
      <c r="AW3699" s="13" t="s">
        <v>31</v>
      </c>
      <c r="AX3699" s="13" t="s">
        <v>69</v>
      </c>
      <c r="AY3699" s="160" t="s">
        <v>181</v>
      </c>
    </row>
    <row r="3700" spans="2:65" s="13" customFormat="1" ht="11.25" x14ac:dyDescent="0.2">
      <c r="B3700" s="159"/>
      <c r="D3700" s="138" t="s">
        <v>330</v>
      </c>
      <c r="E3700" s="160" t="s">
        <v>19</v>
      </c>
      <c r="F3700" s="161" t="s">
        <v>4900</v>
      </c>
      <c r="H3700" s="162">
        <v>565</v>
      </c>
      <c r="I3700" s="163"/>
      <c r="L3700" s="159"/>
      <c r="M3700" s="164"/>
      <c r="T3700" s="165"/>
      <c r="AT3700" s="160" t="s">
        <v>330</v>
      </c>
      <c r="AU3700" s="160" t="s">
        <v>190</v>
      </c>
      <c r="AV3700" s="13" t="s">
        <v>79</v>
      </c>
      <c r="AW3700" s="13" t="s">
        <v>31</v>
      </c>
      <c r="AX3700" s="13" t="s">
        <v>69</v>
      </c>
      <c r="AY3700" s="160" t="s">
        <v>181</v>
      </c>
    </row>
    <row r="3701" spans="2:65" s="13" customFormat="1" ht="11.25" x14ac:dyDescent="0.2">
      <c r="B3701" s="159"/>
      <c r="D3701" s="138" t="s">
        <v>330</v>
      </c>
      <c r="E3701" s="160" t="s">
        <v>19</v>
      </c>
      <c r="F3701" s="161" t="s">
        <v>4901</v>
      </c>
      <c r="H3701" s="162">
        <v>13.55</v>
      </c>
      <c r="I3701" s="163"/>
      <c r="L3701" s="159"/>
      <c r="M3701" s="164"/>
      <c r="T3701" s="165"/>
      <c r="AT3701" s="160" t="s">
        <v>330</v>
      </c>
      <c r="AU3701" s="160" t="s">
        <v>190</v>
      </c>
      <c r="AV3701" s="13" t="s">
        <v>79</v>
      </c>
      <c r="AW3701" s="13" t="s">
        <v>31</v>
      </c>
      <c r="AX3701" s="13" t="s">
        <v>69</v>
      </c>
      <c r="AY3701" s="160" t="s">
        <v>181</v>
      </c>
    </row>
    <row r="3702" spans="2:65" s="14" customFormat="1" ht="11.25" x14ac:dyDescent="0.2">
      <c r="B3702" s="166"/>
      <c r="D3702" s="138" t="s">
        <v>330</v>
      </c>
      <c r="E3702" s="167" t="s">
        <v>19</v>
      </c>
      <c r="F3702" s="168" t="s">
        <v>333</v>
      </c>
      <c r="H3702" s="169">
        <v>1062.0999999999999</v>
      </c>
      <c r="I3702" s="170"/>
      <c r="L3702" s="166"/>
      <c r="M3702" s="171"/>
      <c r="T3702" s="172"/>
      <c r="AT3702" s="167" t="s">
        <v>330</v>
      </c>
      <c r="AU3702" s="167" t="s">
        <v>190</v>
      </c>
      <c r="AV3702" s="14" t="s">
        <v>187</v>
      </c>
      <c r="AW3702" s="14" t="s">
        <v>31</v>
      </c>
      <c r="AX3702" s="14" t="s">
        <v>77</v>
      </c>
      <c r="AY3702" s="167" t="s">
        <v>181</v>
      </c>
    </row>
    <row r="3703" spans="2:65" s="1" customFormat="1" ht="16.5" customHeight="1" x14ac:dyDescent="0.2">
      <c r="B3703" s="32"/>
      <c r="C3703" s="125" t="s">
        <v>4902</v>
      </c>
      <c r="D3703" s="125" t="s">
        <v>182</v>
      </c>
      <c r="E3703" s="126" t="s">
        <v>4903</v>
      </c>
      <c r="F3703" s="127" t="s">
        <v>4904</v>
      </c>
      <c r="G3703" s="128" t="s">
        <v>2805</v>
      </c>
      <c r="H3703" s="186"/>
      <c r="I3703" s="130"/>
      <c r="J3703" s="131">
        <f>ROUND(I3703*H3703,2)</f>
        <v>0</v>
      </c>
      <c r="K3703" s="127" t="s">
        <v>327</v>
      </c>
      <c r="L3703" s="32"/>
      <c r="M3703" s="132" t="s">
        <v>19</v>
      </c>
      <c r="N3703" s="133" t="s">
        <v>40</v>
      </c>
      <c r="P3703" s="134">
        <f>O3703*H3703</f>
        <v>0</v>
      </c>
      <c r="Q3703" s="134">
        <v>0</v>
      </c>
      <c r="R3703" s="134">
        <f>Q3703*H3703</f>
        <v>0</v>
      </c>
      <c r="S3703" s="134">
        <v>0</v>
      </c>
      <c r="T3703" s="135">
        <f>S3703*H3703</f>
        <v>0</v>
      </c>
      <c r="AR3703" s="136" t="s">
        <v>187</v>
      </c>
      <c r="AT3703" s="136" t="s">
        <v>182</v>
      </c>
      <c r="AU3703" s="136" t="s">
        <v>190</v>
      </c>
      <c r="AY3703" s="17" t="s">
        <v>181</v>
      </c>
      <c r="BE3703" s="137">
        <f>IF(N3703="základní",J3703,0)</f>
        <v>0</v>
      </c>
      <c r="BF3703" s="137">
        <f>IF(N3703="snížená",J3703,0)</f>
        <v>0</v>
      </c>
      <c r="BG3703" s="137">
        <f>IF(N3703="zákl. přenesená",J3703,0)</f>
        <v>0</v>
      </c>
      <c r="BH3703" s="137">
        <f>IF(N3703="sníž. přenesená",J3703,0)</f>
        <v>0</v>
      </c>
      <c r="BI3703" s="137">
        <f>IF(N3703="nulová",J3703,0)</f>
        <v>0</v>
      </c>
      <c r="BJ3703" s="17" t="s">
        <v>77</v>
      </c>
      <c r="BK3703" s="137">
        <f>ROUND(I3703*H3703,2)</f>
        <v>0</v>
      </c>
      <c r="BL3703" s="17" t="s">
        <v>187</v>
      </c>
      <c r="BM3703" s="136" t="s">
        <v>4905</v>
      </c>
    </row>
    <row r="3704" spans="2:65" s="1" customFormat="1" ht="11.25" x14ac:dyDescent="0.2">
      <c r="B3704" s="32"/>
      <c r="D3704" s="151" t="s">
        <v>328</v>
      </c>
      <c r="F3704" s="152" t="s">
        <v>4906</v>
      </c>
      <c r="I3704" s="140"/>
      <c r="L3704" s="32"/>
      <c r="M3704" s="141"/>
      <c r="T3704" s="53"/>
      <c r="AT3704" s="17" t="s">
        <v>328</v>
      </c>
      <c r="AU3704" s="17" t="s">
        <v>190</v>
      </c>
    </row>
    <row r="3705" spans="2:65" s="1" customFormat="1" ht="39" x14ac:dyDescent="0.2">
      <c r="B3705" s="32"/>
      <c r="D3705" s="138" t="s">
        <v>214</v>
      </c>
      <c r="F3705" s="139" t="s">
        <v>4907</v>
      </c>
      <c r="I3705" s="140"/>
      <c r="L3705" s="32"/>
      <c r="M3705" s="141"/>
      <c r="T3705" s="53"/>
      <c r="AT3705" s="17" t="s">
        <v>214</v>
      </c>
      <c r="AU3705" s="17" t="s">
        <v>190</v>
      </c>
    </row>
    <row r="3706" spans="2:65" s="1" customFormat="1" ht="16.5" customHeight="1" x14ac:dyDescent="0.2">
      <c r="B3706" s="32"/>
      <c r="C3706" s="125" t="s">
        <v>3504</v>
      </c>
      <c r="D3706" s="125" t="s">
        <v>182</v>
      </c>
      <c r="E3706" s="126" t="s">
        <v>4597</v>
      </c>
      <c r="F3706" s="127" t="s">
        <v>4598</v>
      </c>
      <c r="G3706" s="128" t="s">
        <v>1053</v>
      </c>
      <c r="H3706" s="129">
        <v>50</v>
      </c>
      <c r="I3706" s="130"/>
      <c r="J3706" s="131">
        <f>ROUND(I3706*H3706,2)</f>
        <v>0</v>
      </c>
      <c r="K3706" s="127" t="s">
        <v>327</v>
      </c>
      <c r="L3706" s="32"/>
      <c r="M3706" s="132" t="s">
        <v>19</v>
      </c>
      <c r="N3706" s="133" t="s">
        <v>40</v>
      </c>
      <c r="P3706" s="134">
        <f>O3706*H3706</f>
        <v>0</v>
      </c>
      <c r="Q3706" s="134">
        <v>0</v>
      </c>
      <c r="R3706" s="134">
        <f>Q3706*H3706</f>
        <v>0</v>
      </c>
      <c r="S3706" s="134">
        <v>0</v>
      </c>
      <c r="T3706" s="135">
        <f>S3706*H3706</f>
        <v>0</v>
      </c>
      <c r="AR3706" s="136" t="s">
        <v>187</v>
      </c>
      <c r="AT3706" s="136" t="s">
        <v>182</v>
      </c>
      <c r="AU3706" s="136" t="s">
        <v>190</v>
      </c>
      <c r="AY3706" s="17" t="s">
        <v>181</v>
      </c>
      <c r="BE3706" s="137">
        <f>IF(N3706="základní",J3706,0)</f>
        <v>0</v>
      </c>
      <c r="BF3706" s="137">
        <f>IF(N3706="snížená",J3706,0)</f>
        <v>0</v>
      </c>
      <c r="BG3706" s="137">
        <f>IF(N3706="zákl. přenesená",J3706,0)</f>
        <v>0</v>
      </c>
      <c r="BH3706" s="137">
        <f>IF(N3706="sníž. přenesená",J3706,0)</f>
        <v>0</v>
      </c>
      <c r="BI3706" s="137">
        <f>IF(N3706="nulová",J3706,0)</f>
        <v>0</v>
      </c>
      <c r="BJ3706" s="17" t="s">
        <v>77</v>
      </c>
      <c r="BK3706" s="137">
        <f>ROUND(I3706*H3706,2)</f>
        <v>0</v>
      </c>
      <c r="BL3706" s="17" t="s">
        <v>187</v>
      </c>
      <c r="BM3706" s="136" t="s">
        <v>4908</v>
      </c>
    </row>
    <row r="3707" spans="2:65" s="1" customFormat="1" ht="11.25" x14ac:dyDescent="0.2">
      <c r="B3707" s="32"/>
      <c r="D3707" s="151" t="s">
        <v>328</v>
      </c>
      <c r="F3707" s="152" t="s">
        <v>4600</v>
      </c>
      <c r="I3707" s="140"/>
      <c r="L3707" s="32"/>
      <c r="M3707" s="141"/>
      <c r="T3707" s="53"/>
      <c r="AT3707" s="17" t="s">
        <v>328</v>
      </c>
      <c r="AU3707" s="17" t="s">
        <v>190</v>
      </c>
    </row>
    <row r="3708" spans="2:65" s="1" customFormat="1" ht="19.5" x14ac:dyDescent="0.2">
      <c r="B3708" s="32"/>
      <c r="D3708" s="138" t="s">
        <v>214</v>
      </c>
      <c r="F3708" s="139" t="s">
        <v>4909</v>
      </c>
      <c r="I3708" s="140"/>
      <c r="L3708" s="32"/>
      <c r="M3708" s="141"/>
      <c r="T3708" s="53"/>
      <c r="AT3708" s="17" t="s">
        <v>214</v>
      </c>
      <c r="AU3708" s="17" t="s">
        <v>190</v>
      </c>
    </row>
    <row r="3709" spans="2:65" s="13" customFormat="1" ht="11.25" x14ac:dyDescent="0.2">
      <c r="B3709" s="159"/>
      <c r="D3709" s="138" t="s">
        <v>330</v>
      </c>
      <c r="E3709" s="160" t="s">
        <v>19</v>
      </c>
      <c r="F3709" s="161" t="s">
        <v>4910</v>
      </c>
      <c r="H3709" s="162">
        <v>50</v>
      </c>
      <c r="I3709" s="163"/>
      <c r="L3709" s="159"/>
      <c r="M3709" s="164"/>
      <c r="T3709" s="165"/>
      <c r="AT3709" s="160" t="s">
        <v>330</v>
      </c>
      <c r="AU3709" s="160" t="s">
        <v>190</v>
      </c>
      <c r="AV3709" s="13" t="s">
        <v>79</v>
      </c>
      <c r="AW3709" s="13" t="s">
        <v>31</v>
      </c>
      <c r="AX3709" s="13" t="s">
        <v>69</v>
      </c>
      <c r="AY3709" s="160" t="s">
        <v>181</v>
      </c>
    </row>
    <row r="3710" spans="2:65" s="14" customFormat="1" ht="11.25" x14ac:dyDescent="0.2">
      <c r="B3710" s="166"/>
      <c r="D3710" s="138" t="s">
        <v>330</v>
      </c>
      <c r="E3710" s="167" t="s">
        <v>19</v>
      </c>
      <c r="F3710" s="168" t="s">
        <v>333</v>
      </c>
      <c r="H3710" s="169">
        <v>50</v>
      </c>
      <c r="I3710" s="170"/>
      <c r="L3710" s="166"/>
      <c r="M3710" s="171"/>
      <c r="T3710" s="172"/>
      <c r="AT3710" s="167" t="s">
        <v>330</v>
      </c>
      <c r="AU3710" s="167" t="s">
        <v>190</v>
      </c>
      <c r="AV3710" s="14" t="s">
        <v>187</v>
      </c>
      <c r="AW3710" s="14" t="s">
        <v>31</v>
      </c>
      <c r="AX3710" s="14" t="s">
        <v>77</v>
      </c>
      <c r="AY3710" s="167" t="s">
        <v>181</v>
      </c>
    </row>
    <row r="3711" spans="2:65" s="10" customFormat="1" ht="22.9" customHeight="1" x14ac:dyDescent="0.2">
      <c r="B3711" s="115"/>
      <c r="D3711" s="116" t="s">
        <v>68</v>
      </c>
      <c r="E3711" s="149" t="s">
        <v>4911</v>
      </c>
      <c r="F3711" s="149" t="s">
        <v>4912</v>
      </c>
      <c r="I3711" s="118"/>
      <c r="J3711" s="150">
        <f>BK3711</f>
        <v>0</v>
      </c>
      <c r="L3711" s="115"/>
      <c r="M3711" s="120"/>
      <c r="P3711" s="121">
        <f>P3712+P3745+P3778</f>
        <v>0</v>
      </c>
      <c r="R3711" s="121">
        <f>R3712+R3745+R3778</f>
        <v>0</v>
      </c>
      <c r="T3711" s="122">
        <f>T3712+T3745+T3778</f>
        <v>0</v>
      </c>
      <c r="AR3711" s="116" t="s">
        <v>79</v>
      </c>
      <c r="AT3711" s="123" t="s">
        <v>68</v>
      </c>
      <c r="AU3711" s="123" t="s">
        <v>77</v>
      </c>
      <c r="AY3711" s="116" t="s">
        <v>181</v>
      </c>
      <c r="BK3711" s="124">
        <f>BK3712+BK3745+BK3778</f>
        <v>0</v>
      </c>
    </row>
    <row r="3712" spans="2:65" s="10" customFormat="1" ht="20.85" customHeight="1" x14ac:dyDescent="0.2">
      <c r="B3712" s="115"/>
      <c r="D3712" s="116" t="s">
        <v>68</v>
      </c>
      <c r="E3712" s="149" t="s">
        <v>4913</v>
      </c>
      <c r="F3712" s="149" t="s">
        <v>4914</v>
      </c>
      <c r="I3712" s="118"/>
      <c r="J3712" s="150">
        <f>BK3712</f>
        <v>0</v>
      </c>
      <c r="L3712" s="115"/>
      <c r="M3712" s="120"/>
      <c r="P3712" s="121">
        <f>SUM(P3713:P3744)</f>
        <v>0</v>
      </c>
      <c r="R3712" s="121">
        <f>SUM(R3713:R3744)</f>
        <v>0</v>
      </c>
      <c r="T3712" s="122">
        <f>SUM(T3713:T3744)</f>
        <v>0</v>
      </c>
      <c r="AR3712" s="116" t="s">
        <v>77</v>
      </c>
      <c r="AT3712" s="123" t="s">
        <v>68</v>
      </c>
      <c r="AU3712" s="123" t="s">
        <v>79</v>
      </c>
      <c r="AY3712" s="116" t="s">
        <v>181</v>
      </c>
      <c r="BK3712" s="124">
        <f>SUM(BK3713:BK3744)</f>
        <v>0</v>
      </c>
    </row>
    <row r="3713" spans="2:65" s="1" customFormat="1" ht="16.5" customHeight="1" x14ac:dyDescent="0.2">
      <c r="B3713" s="32"/>
      <c r="C3713" s="125" t="s">
        <v>4915</v>
      </c>
      <c r="D3713" s="125" t="s">
        <v>182</v>
      </c>
      <c r="E3713" s="126" t="s">
        <v>4916</v>
      </c>
      <c r="F3713" s="127" t="s">
        <v>4917</v>
      </c>
      <c r="G3713" s="128" t="s">
        <v>510</v>
      </c>
      <c r="H3713" s="129">
        <v>9.5340000000000007</v>
      </c>
      <c r="I3713" s="130"/>
      <c r="J3713" s="131">
        <f>ROUND(I3713*H3713,2)</f>
        <v>0</v>
      </c>
      <c r="K3713" s="127" t="s">
        <v>186</v>
      </c>
      <c r="L3713" s="32"/>
      <c r="M3713" s="132" t="s">
        <v>19</v>
      </c>
      <c r="N3713" s="133" t="s">
        <v>40</v>
      </c>
      <c r="P3713" s="134">
        <f>O3713*H3713</f>
        <v>0</v>
      </c>
      <c r="Q3713" s="134">
        <v>0</v>
      </c>
      <c r="R3713" s="134">
        <f>Q3713*H3713</f>
        <v>0</v>
      </c>
      <c r="S3713" s="134">
        <v>0</v>
      </c>
      <c r="T3713" s="135">
        <f>S3713*H3713</f>
        <v>0</v>
      </c>
      <c r="AR3713" s="136" t="s">
        <v>187</v>
      </c>
      <c r="AT3713" s="136" t="s">
        <v>182</v>
      </c>
      <c r="AU3713" s="136" t="s">
        <v>190</v>
      </c>
      <c r="AY3713" s="17" t="s">
        <v>181</v>
      </c>
      <c r="BE3713" s="137">
        <f>IF(N3713="základní",J3713,0)</f>
        <v>0</v>
      </c>
      <c r="BF3713" s="137">
        <f>IF(N3713="snížená",J3713,0)</f>
        <v>0</v>
      </c>
      <c r="BG3713" s="137">
        <f>IF(N3713="zákl. přenesená",J3713,0)</f>
        <v>0</v>
      </c>
      <c r="BH3713" s="137">
        <f>IF(N3713="sníž. přenesená",J3713,0)</f>
        <v>0</v>
      </c>
      <c r="BI3713" s="137">
        <f>IF(N3713="nulová",J3713,0)</f>
        <v>0</v>
      </c>
      <c r="BJ3713" s="17" t="s">
        <v>77</v>
      </c>
      <c r="BK3713" s="137">
        <f>ROUND(I3713*H3713,2)</f>
        <v>0</v>
      </c>
      <c r="BL3713" s="17" t="s">
        <v>187</v>
      </c>
      <c r="BM3713" s="136" t="s">
        <v>4918</v>
      </c>
    </row>
    <row r="3714" spans="2:65" s="12" customFormat="1" ht="11.25" x14ac:dyDescent="0.2">
      <c r="B3714" s="153"/>
      <c r="D3714" s="138" t="s">
        <v>330</v>
      </c>
      <c r="E3714" s="154" t="s">
        <v>19</v>
      </c>
      <c r="F3714" s="155" t="s">
        <v>4919</v>
      </c>
      <c r="H3714" s="154" t="s">
        <v>19</v>
      </c>
      <c r="I3714" s="156"/>
      <c r="L3714" s="153"/>
      <c r="M3714" s="157"/>
      <c r="T3714" s="158"/>
      <c r="AT3714" s="154" t="s">
        <v>330</v>
      </c>
      <c r="AU3714" s="154" t="s">
        <v>190</v>
      </c>
      <c r="AV3714" s="12" t="s">
        <v>77</v>
      </c>
      <c r="AW3714" s="12" t="s">
        <v>31</v>
      </c>
      <c r="AX3714" s="12" t="s">
        <v>69</v>
      </c>
      <c r="AY3714" s="154" t="s">
        <v>181</v>
      </c>
    </row>
    <row r="3715" spans="2:65" s="13" customFormat="1" ht="11.25" x14ac:dyDescent="0.2">
      <c r="B3715" s="159"/>
      <c r="D3715" s="138" t="s">
        <v>330</v>
      </c>
      <c r="E3715" s="160" t="s">
        <v>19</v>
      </c>
      <c r="F3715" s="161" t="s">
        <v>4920</v>
      </c>
      <c r="H3715" s="162">
        <v>9.5340000000000007</v>
      </c>
      <c r="I3715" s="163"/>
      <c r="L3715" s="159"/>
      <c r="M3715" s="164"/>
      <c r="T3715" s="165"/>
      <c r="AT3715" s="160" t="s">
        <v>330</v>
      </c>
      <c r="AU3715" s="160" t="s">
        <v>190</v>
      </c>
      <c r="AV3715" s="13" t="s">
        <v>79</v>
      </c>
      <c r="AW3715" s="13" t="s">
        <v>31</v>
      </c>
      <c r="AX3715" s="13" t="s">
        <v>69</v>
      </c>
      <c r="AY3715" s="160" t="s">
        <v>181</v>
      </c>
    </row>
    <row r="3716" spans="2:65" s="14" customFormat="1" ht="11.25" x14ac:dyDescent="0.2">
      <c r="B3716" s="166"/>
      <c r="D3716" s="138" t="s">
        <v>330</v>
      </c>
      <c r="E3716" s="167" t="s">
        <v>19</v>
      </c>
      <c r="F3716" s="168" t="s">
        <v>333</v>
      </c>
      <c r="H3716" s="169">
        <v>9.5340000000000007</v>
      </c>
      <c r="I3716" s="170"/>
      <c r="L3716" s="166"/>
      <c r="M3716" s="171"/>
      <c r="T3716" s="172"/>
      <c r="AT3716" s="167" t="s">
        <v>330</v>
      </c>
      <c r="AU3716" s="167" t="s">
        <v>190</v>
      </c>
      <c r="AV3716" s="14" t="s">
        <v>187</v>
      </c>
      <c r="AW3716" s="14" t="s">
        <v>31</v>
      </c>
      <c r="AX3716" s="14" t="s">
        <v>77</v>
      </c>
      <c r="AY3716" s="167" t="s">
        <v>181</v>
      </c>
    </row>
    <row r="3717" spans="2:65" s="1" customFormat="1" ht="16.5" customHeight="1" x14ac:dyDescent="0.2">
      <c r="B3717" s="32"/>
      <c r="C3717" s="125" t="s">
        <v>3509</v>
      </c>
      <c r="D3717" s="125" t="s">
        <v>182</v>
      </c>
      <c r="E3717" s="126" t="s">
        <v>4921</v>
      </c>
      <c r="F3717" s="127" t="s">
        <v>4922</v>
      </c>
      <c r="G3717" s="128" t="s">
        <v>510</v>
      </c>
      <c r="H3717" s="129">
        <v>9.5340000000000007</v>
      </c>
      <c r="I3717" s="130"/>
      <c r="J3717" s="131">
        <f>ROUND(I3717*H3717,2)</f>
        <v>0</v>
      </c>
      <c r="K3717" s="127" t="s">
        <v>186</v>
      </c>
      <c r="L3717" s="32"/>
      <c r="M3717" s="132" t="s">
        <v>19</v>
      </c>
      <c r="N3717" s="133" t="s">
        <v>40</v>
      </c>
      <c r="P3717" s="134">
        <f>O3717*H3717</f>
        <v>0</v>
      </c>
      <c r="Q3717" s="134">
        <v>0</v>
      </c>
      <c r="R3717" s="134">
        <f>Q3717*H3717</f>
        <v>0</v>
      </c>
      <c r="S3717" s="134">
        <v>0</v>
      </c>
      <c r="T3717" s="135">
        <f>S3717*H3717</f>
        <v>0</v>
      </c>
      <c r="AR3717" s="136" t="s">
        <v>187</v>
      </c>
      <c r="AT3717" s="136" t="s">
        <v>182</v>
      </c>
      <c r="AU3717" s="136" t="s">
        <v>190</v>
      </c>
      <c r="AY3717" s="17" t="s">
        <v>181</v>
      </c>
      <c r="BE3717" s="137">
        <f>IF(N3717="základní",J3717,0)</f>
        <v>0</v>
      </c>
      <c r="BF3717" s="137">
        <f>IF(N3717="snížená",J3717,0)</f>
        <v>0</v>
      </c>
      <c r="BG3717" s="137">
        <f>IF(N3717="zákl. přenesená",J3717,0)</f>
        <v>0</v>
      </c>
      <c r="BH3717" s="137">
        <f>IF(N3717="sníž. přenesená",J3717,0)</f>
        <v>0</v>
      </c>
      <c r="BI3717" s="137">
        <f>IF(N3717="nulová",J3717,0)</f>
        <v>0</v>
      </c>
      <c r="BJ3717" s="17" t="s">
        <v>77</v>
      </c>
      <c r="BK3717" s="137">
        <f>ROUND(I3717*H3717,2)</f>
        <v>0</v>
      </c>
      <c r="BL3717" s="17" t="s">
        <v>187</v>
      </c>
      <c r="BM3717" s="136" t="s">
        <v>4923</v>
      </c>
    </row>
    <row r="3718" spans="2:65" s="12" customFormat="1" ht="11.25" x14ac:dyDescent="0.2">
      <c r="B3718" s="153"/>
      <c r="D3718" s="138" t="s">
        <v>330</v>
      </c>
      <c r="E3718" s="154" t="s">
        <v>19</v>
      </c>
      <c r="F3718" s="155" t="s">
        <v>4924</v>
      </c>
      <c r="H3718" s="154" t="s">
        <v>19</v>
      </c>
      <c r="I3718" s="156"/>
      <c r="L3718" s="153"/>
      <c r="M3718" s="157"/>
      <c r="T3718" s="158"/>
      <c r="AT3718" s="154" t="s">
        <v>330</v>
      </c>
      <c r="AU3718" s="154" t="s">
        <v>190</v>
      </c>
      <c r="AV3718" s="12" t="s">
        <v>77</v>
      </c>
      <c r="AW3718" s="12" t="s">
        <v>31</v>
      </c>
      <c r="AX3718" s="12" t="s">
        <v>69</v>
      </c>
      <c r="AY3718" s="154" t="s">
        <v>181</v>
      </c>
    </row>
    <row r="3719" spans="2:65" s="13" customFormat="1" ht="11.25" x14ac:dyDescent="0.2">
      <c r="B3719" s="159"/>
      <c r="D3719" s="138" t="s">
        <v>330</v>
      </c>
      <c r="E3719" s="160" t="s">
        <v>19</v>
      </c>
      <c r="F3719" s="161" t="s">
        <v>4920</v>
      </c>
      <c r="H3719" s="162">
        <v>9.5340000000000007</v>
      </c>
      <c r="I3719" s="163"/>
      <c r="L3719" s="159"/>
      <c r="M3719" s="164"/>
      <c r="T3719" s="165"/>
      <c r="AT3719" s="160" t="s">
        <v>330</v>
      </c>
      <c r="AU3719" s="160" t="s">
        <v>190</v>
      </c>
      <c r="AV3719" s="13" t="s">
        <v>79</v>
      </c>
      <c r="AW3719" s="13" t="s">
        <v>31</v>
      </c>
      <c r="AX3719" s="13" t="s">
        <v>69</v>
      </c>
      <c r="AY3719" s="160" t="s">
        <v>181</v>
      </c>
    </row>
    <row r="3720" spans="2:65" s="14" customFormat="1" ht="11.25" x14ac:dyDescent="0.2">
      <c r="B3720" s="166"/>
      <c r="D3720" s="138" t="s">
        <v>330</v>
      </c>
      <c r="E3720" s="167" t="s">
        <v>19</v>
      </c>
      <c r="F3720" s="168" t="s">
        <v>333</v>
      </c>
      <c r="H3720" s="169">
        <v>9.5340000000000007</v>
      </c>
      <c r="I3720" s="170"/>
      <c r="L3720" s="166"/>
      <c r="M3720" s="171"/>
      <c r="T3720" s="172"/>
      <c r="AT3720" s="167" t="s">
        <v>330</v>
      </c>
      <c r="AU3720" s="167" t="s">
        <v>190</v>
      </c>
      <c r="AV3720" s="14" t="s">
        <v>187</v>
      </c>
      <c r="AW3720" s="14" t="s">
        <v>31</v>
      </c>
      <c r="AX3720" s="14" t="s">
        <v>77</v>
      </c>
      <c r="AY3720" s="167" t="s">
        <v>181</v>
      </c>
    </row>
    <row r="3721" spans="2:65" s="1" customFormat="1" ht="16.5" customHeight="1" x14ac:dyDescent="0.2">
      <c r="B3721" s="32"/>
      <c r="C3721" s="125" t="s">
        <v>4925</v>
      </c>
      <c r="D3721" s="125" t="s">
        <v>182</v>
      </c>
      <c r="E3721" s="126" t="s">
        <v>4474</v>
      </c>
      <c r="F3721" s="127" t="s">
        <v>4475</v>
      </c>
      <c r="G3721" s="128" t="s">
        <v>510</v>
      </c>
      <c r="H3721" s="129">
        <v>9.5340000000000007</v>
      </c>
      <c r="I3721" s="130"/>
      <c r="J3721" s="131">
        <f>ROUND(I3721*H3721,2)</f>
        <v>0</v>
      </c>
      <c r="K3721" s="127" t="s">
        <v>327</v>
      </c>
      <c r="L3721" s="32"/>
      <c r="M3721" s="132" t="s">
        <v>19</v>
      </c>
      <c r="N3721" s="133" t="s">
        <v>40</v>
      </c>
      <c r="P3721" s="134">
        <f>O3721*H3721</f>
        <v>0</v>
      </c>
      <c r="Q3721" s="134">
        <v>0</v>
      </c>
      <c r="R3721" s="134">
        <f>Q3721*H3721</f>
        <v>0</v>
      </c>
      <c r="S3721" s="134">
        <v>0</v>
      </c>
      <c r="T3721" s="135">
        <f>S3721*H3721</f>
        <v>0</v>
      </c>
      <c r="AR3721" s="136" t="s">
        <v>187</v>
      </c>
      <c r="AT3721" s="136" t="s">
        <v>182</v>
      </c>
      <c r="AU3721" s="136" t="s">
        <v>190</v>
      </c>
      <c r="AY3721" s="17" t="s">
        <v>181</v>
      </c>
      <c r="BE3721" s="137">
        <f>IF(N3721="základní",J3721,0)</f>
        <v>0</v>
      </c>
      <c r="BF3721" s="137">
        <f>IF(N3721="snížená",J3721,0)</f>
        <v>0</v>
      </c>
      <c r="BG3721" s="137">
        <f>IF(N3721="zákl. přenesená",J3721,0)</f>
        <v>0</v>
      </c>
      <c r="BH3721" s="137">
        <f>IF(N3721="sníž. přenesená",J3721,0)</f>
        <v>0</v>
      </c>
      <c r="BI3721" s="137">
        <f>IF(N3721="nulová",J3721,0)</f>
        <v>0</v>
      </c>
      <c r="BJ3721" s="17" t="s">
        <v>77</v>
      </c>
      <c r="BK3721" s="137">
        <f>ROUND(I3721*H3721,2)</f>
        <v>0</v>
      </c>
      <c r="BL3721" s="17" t="s">
        <v>187</v>
      </c>
      <c r="BM3721" s="136" t="s">
        <v>4926</v>
      </c>
    </row>
    <row r="3722" spans="2:65" s="1" customFormat="1" ht="11.25" x14ac:dyDescent="0.2">
      <c r="B3722" s="32"/>
      <c r="D3722" s="151" t="s">
        <v>328</v>
      </c>
      <c r="F3722" s="152" t="s">
        <v>4477</v>
      </c>
      <c r="I3722" s="140"/>
      <c r="L3722" s="32"/>
      <c r="M3722" s="141"/>
      <c r="T3722" s="53"/>
      <c r="AT3722" s="17" t="s">
        <v>328</v>
      </c>
      <c r="AU3722" s="17" t="s">
        <v>190</v>
      </c>
    </row>
    <row r="3723" spans="2:65" s="12" customFormat="1" ht="11.25" x14ac:dyDescent="0.2">
      <c r="B3723" s="153"/>
      <c r="D3723" s="138" t="s">
        <v>330</v>
      </c>
      <c r="E3723" s="154" t="s">
        <v>19</v>
      </c>
      <c r="F3723" s="155" t="s">
        <v>4927</v>
      </c>
      <c r="H3723" s="154" t="s">
        <v>19</v>
      </c>
      <c r="I3723" s="156"/>
      <c r="L3723" s="153"/>
      <c r="M3723" s="157"/>
      <c r="T3723" s="158"/>
      <c r="AT3723" s="154" t="s">
        <v>330</v>
      </c>
      <c r="AU3723" s="154" t="s">
        <v>190</v>
      </c>
      <c r="AV3723" s="12" t="s">
        <v>77</v>
      </c>
      <c r="AW3723" s="12" t="s">
        <v>31</v>
      </c>
      <c r="AX3723" s="12" t="s">
        <v>69</v>
      </c>
      <c r="AY3723" s="154" t="s">
        <v>181</v>
      </c>
    </row>
    <row r="3724" spans="2:65" s="13" customFormat="1" ht="11.25" x14ac:dyDescent="0.2">
      <c r="B3724" s="159"/>
      <c r="D3724" s="138" t="s">
        <v>330</v>
      </c>
      <c r="E3724" s="160" t="s">
        <v>19</v>
      </c>
      <c r="F3724" s="161" t="s">
        <v>4920</v>
      </c>
      <c r="H3724" s="162">
        <v>9.5340000000000007</v>
      </c>
      <c r="I3724" s="163"/>
      <c r="L3724" s="159"/>
      <c r="M3724" s="164"/>
      <c r="T3724" s="165"/>
      <c r="AT3724" s="160" t="s">
        <v>330</v>
      </c>
      <c r="AU3724" s="160" t="s">
        <v>190</v>
      </c>
      <c r="AV3724" s="13" t="s">
        <v>79</v>
      </c>
      <c r="AW3724" s="13" t="s">
        <v>31</v>
      </c>
      <c r="AX3724" s="13" t="s">
        <v>69</v>
      </c>
      <c r="AY3724" s="160" t="s">
        <v>181</v>
      </c>
    </row>
    <row r="3725" spans="2:65" s="14" customFormat="1" ht="11.25" x14ac:dyDescent="0.2">
      <c r="B3725" s="166"/>
      <c r="D3725" s="138" t="s">
        <v>330</v>
      </c>
      <c r="E3725" s="167" t="s">
        <v>19</v>
      </c>
      <c r="F3725" s="168" t="s">
        <v>333</v>
      </c>
      <c r="H3725" s="169">
        <v>9.5340000000000007</v>
      </c>
      <c r="I3725" s="170"/>
      <c r="L3725" s="166"/>
      <c r="M3725" s="171"/>
      <c r="T3725" s="172"/>
      <c r="AT3725" s="167" t="s">
        <v>330</v>
      </c>
      <c r="AU3725" s="167" t="s">
        <v>190</v>
      </c>
      <c r="AV3725" s="14" t="s">
        <v>187</v>
      </c>
      <c r="AW3725" s="14" t="s">
        <v>31</v>
      </c>
      <c r="AX3725" s="14" t="s">
        <v>77</v>
      </c>
      <c r="AY3725" s="167" t="s">
        <v>181</v>
      </c>
    </row>
    <row r="3726" spans="2:65" s="1" customFormat="1" ht="16.5" customHeight="1" x14ac:dyDescent="0.2">
      <c r="B3726" s="32"/>
      <c r="C3726" s="125" t="s">
        <v>3513</v>
      </c>
      <c r="D3726" s="125" t="s">
        <v>182</v>
      </c>
      <c r="E3726" s="126" t="s">
        <v>4480</v>
      </c>
      <c r="F3726" s="127" t="s">
        <v>4481</v>
      </c>
      <c r="G3726" s="128" t="s">
        <v>510</v>
      </c>
      <c r="H3726" s="129">
        <v>38.136000000000003</v>
      </c>
      <c r="I3726" s="130"/>
      <c r="J3726" s="131">
        <f>ROUND(I3726*H3726,2)</f>
        <v>0</v>
      </c>
      <c r="K3726" s="127" t="s">
        <v>327</v>
      </c>
      <c r="L3726" s="32"/>
      <c r="M3726" s="132" t="s">
        <v>19</v>
      </c>
      <c r="N3726" s="133" t="s">
        <v>40</v>
      </c>
      <c r="P3726" s="134">
        <f>O3726*H3726</f>
        <v>0</v>
      </c>
      <c r="Q3726" s="134">
        <v>0</v>
      </c>
      <c r="R3726" s="134">
        <f>Q3726*H3726</f>
        <v>0</v>
      </c>
      <c r="S3726" s="134">
        <v>0</v>
      </c>
      <c r="T3726" s="135">
        <f>S3726*H3726</f>
        <v>0</v>
      </c>
      <c r="AR3726" s="136" t="s">
        <v>187</v>
      </c>
      <c r="AT3726" s="136" t="s">
        <v>182</v>
      </c>
      <c r="AU3726" s="136" t="s">
        <v>190</v>
      </c>
      <c r="AY3726" s="17" t="s">
        <v>181</v>
      </c>
      <c r="BE3726" s="137">
        <f>IF(N3726="základní",J3726,0)</f>
        <v>0</v>
      </c>
      <c r="BF3726" s="137">
        <f>IF(N3726="snížená",J3726,0)</f>
        <v>0</v>
      </c>
      <c r="BG3726" s="137">
        <f>IF(N3726="zákl. přenesená",J3726,0)</f>
        <v>0</v>
      </c>
      <c r="BH3726" s="137">
        <f>IF(N3726="sníž. přenesená",J3726,0)</f>
        <v>0</v>
      </c>
      <c r="BI3726" s="137">
        <f>IF(N3726="nulová",J3726,0)</f>
        <v>0</v>
      </c>
      <c r="BJ3726" s="17" t="s">
        <v>77</v>
      </c>
      <c r="BK3726" s="137">
        <f>ROUND(I3726*H3726,2)</f>
        <v>0</v>
      </c>
      <c r="BL3726" s="17" t="s">
        <v>187</v>
      </c>
      <c r="BM3726" s="136" t="s">
        <v>4928</v>
      </c>
    </row>
    <row r="3727" spans="2:65" s="1" customFormat="1" ht="11.25" x14ac:dyDescent="0.2">
      <c r="B3727" s="32"/>
      <c r="D3727" s="151" t="s">
        <v>328</v>
      </c>
      <c r="F3727" s="152" t="s">
        <v>4483</v>
      </c>
      <c r="I3727" s="140"/>
      <c r="L3727" s="32"/>
      <c r="M3727" s="141"/>
      <c r="T3727" s="53"/>
      <c r="AT3727" s="17" t="s">
        <v>328</v>
      </c>
      <c r="AU3727" s="17" t="s">
        <v>190</v>
      </c>
    </row>
    <row r="3728" spans="2:65" s="12" customFormat="1" ht="22.5" x14ac:dyDescent="0.2">
      <c r="B3728" s="153"/>
      <c r="D3728" s="138" t="s">
        <v>330</v>
      </c>
      <c r="E3728" s="154" t="s">
        <v>19</v>
      </c>
      <c r="F3728" s="155" t="s">
        <v>4929</v>
      </c>
      <c r="H3728" s="154" t="s">
        <v>19</v>
      </c>
      <c r="I3728" s="156"/>
      <c r="L3728" s="153"/>
      <c r="M3728" s="157"/>
      <c r="T3728" s="158"/>
      <c r="AT3728" s="154" t="s">
        <v>330</v>
      </c>
      <c r="AU3728" s="154" t="s">
        <v>190</v>
      </c>
      <c r="AV3728" s="12" t="s">
        <v>77</v>
      </c>
      <c r="AW3728" s="12" t="s">
        <v>31</v>
      </c>
      <c r="AX3728" s="12" t="s">
        <v>69</v>
      </c>
      <c r="AY3728" s="154" t="s">
        <v>181</v>
      </c>
    </row>
    <row r="3729" spans="2:65" s="13" customFormat="1" ht="11.25" x14ac:dyDescent="0.2">
      <c r="B3729" s="159"/>
      <c r="D3729" s="138" t="s">
        <v>330</v>
      </c>
      <c r="E3729" s="160" t="s">
        <v>19</v>
      </c>
      <c r="F3729" s="161" t="s">
        <v>4930</v>
      </c>
      <c r="H3729" s="162">
        <v>38.136000000000003</v>
      </c>
      <c r="I3729" s="163"/>
      <c r="L3729" s="159"/>
      <c r="M3729" s="164"/>
      <c r="T3729" s="165"/>
      <c r="AT3729" s="160" t="s">
        <v>330</v>
      </c>
      <c r="AU3729" s="160" t="s">
        <v>190</v>
      </c>
      <c r="AV3729" s="13" t="s">
        <v>79</v>
      </c>
      <c r="AW3729" s="13" t="s">
        <v>31</v>
      </c>
      <c r="AX3729" s="13" t="s">
        <v>69</v>
      </c>
      <c r="AY3729" s="160" t="s">
        <v>181</v>
      </c>
    </row>
    <row r="3730" spans="2:65" s="14" customFormat="1" ht="11.25" x14ac:dyDescent="0.2">
      <c r="B3730" s="166"/>
      <c r="D3730" s="138" t="s">
        <v>330</v>
      </c>
      <c r="E3730" s="167" t="s">
        <v>19</v>
      </c>
      <c r="F3730" s="168" t="s">
        <v>333</v>
      </c>
      <c r="H3730" s="169">
        <v>38.136000000000003</v>
      </c>
      <c r="I3730" s="170"/>
      <c r="L3730" s="166"/>
      <c r="M3730" s="171"/>
      <c r="T3730" s="172"/>
      <c r="AT3730" s="167" t="s">
        <v>330</v>
      </c>
      <c r="AU3730" s="167" t="s">
        <v>190</v>
      </c>
      <c r="AV3730" s="14" t="s">
        <v>187</v>
      </c>
      <c r="AW3730" s="14" t="s">
        <v>31</v>
      </c>
      <c r="AX3730" s="14" t="s">
        <v>77</v>
      </c>
      <c r="AY3730" s="167" t="s">
        <v>181</v>
      </c>
    </row>
    <row r="3731" spans="2:65" s="1" customFormat="1" ht="16.5" customHeight="1" x14ac:dyDescent="0.2">
      <c r="B3731" s="32"/>
      <c r="C3731" s="125" t="s">
        <v>4931</v>
      </c>
      <c r="D3731" s="125" t="s">
        <v>182</v>
      </c>
      <c r="E3731" s="126" t="s">
        <v>4487</v>
      </c>
      <c r="F3731" s="127" t="s">
        <v>4488</v>
      </c>
      <c r="G3731" s="128" t="s">
        <v>510</v>
      </c>
      <c r="H3731" s="129">
        <v>10.442</v>
      </c>
      <c r="I3731" s="130"/>
      <c r="J3731" s="131">
        <f>ROUND(I3731*H3731,2)</f>
        <v>0</v>
      </c>
      <c r="K3731" s="127" t="s">
        <v>327</v>
      </c>
      <c r="L3731" s="32"/>
      <c r="M3731" s="132" t="s">
        <v>19</v>
      </c>
      <c r="N3731" s="133" t="s">
        <v>40</v>
      </c>
      <c r="P3731" s="134">
        <f>O3731*H3731</f>
        <v>0</v>
      </c>
      <c r="Q3731" s="134">
        <v>0</v>
      </c>
      <c r="R3731" s="134">
        <f>Q3731*H3731</f>
        <v>0</v>
      </c>
      <c r="S3731" s="134">
        <v>0</v>
      </c>
      <c r="T3731" s="135">
        <f>S3731*H3731</f>
        <v>0</v>
      </c>
      <c r="AR3731" s="136" t="s">
        <v>187</v>
      </c>
      <c r="AT3731" s="136" t="s">
        <v>182</v>
      </c>
      <c r="AU3731" s="136" t="s">
        <v>190</v>
      </c>
      <c r="AY3731" s="17" t="s">
        <v>181</v>
      </c>
      <c r="BE3731" s="137">
        <f>IF(N3731="základní",J3731,0)</f>
        <v>0</v>
      </c>
      <c r="BF3731" s="137">
        <f>IF(N3731="snížená",J3731,0)</f>
        <v>0</v>
      </c>
      <c r="BG3731" s="137">
        <f>IF(N3731="zákl. přenesená",J3731,0)</f>
        <v>0</v>
      </c>
      <c r="BH3731" s="137">
        <f>IF(N3731="sníž. přenesená",J3731,0)</f>
        <v>0</v>
      </c>
      <c r="BI3731" s="137">
        <f>IF(N3731="nulová",J3731,0)</f>
        <v>0</v>
      </c>
      <c r="BJ3731" s="17" t="s">
        <v>77</v>
      </c>
      <c r="BK3731" s="137">
        <f>ROUND(I3731*H3731,2)</f>
        <v>0</v>
      </c>
      <c r="BL3731" s="17" t="s">
        <v>187</v>
      </c>
      <c r="BM3731" s="136" t="s">
        <v>4932</v>
      </c>
    </row>
    <row r="3732" spans="2:65" s="1" customFormat="1" ht="11.25" x14ac:dyDescent="0.2">
      <c r="B3732" s="32"/>
      <c r="D3732" s="151" t="s">
        <v>328</v>
      </c>
      <c r="F3732" s="152" t="s">
        <v>4490</v>
      </c>
      <c r="I3732" s="140"/>
      <c r="L3732" s="32"/>
      <c r="M3732" s="141"/>
      <c r="T3732" s="53"/>
      <c r="AT3732" s="17" t="s">
        <v>328</v>
      </c>
      <c r="AU3732" s="17" t="s">
        <v>190</v>
      </c>
    </row>
    <row r="3733" spans="2:65" s="12" customFormat="1" ht="11.25" x14ac:dyDescent="0.2">
      <c r="B3733" s="153"/>
      <c r="D3733" s="138" t="s">
        <v>330</v>
      </c>
      <c r="E3733" s="154" t="s">
        <v>19</v>
      </c>
      <c r="F3733" s="155" t="s">
        <v>4933</v>
      </c>
      <c r="H3733" s="154" t="s">
        <v>19</v>
      </c>
      <c r="I3733" s="156"/>
      <c r="L3733" s="153"/>
      <c r="M3733" s="157"/>
      <c r="T3733" s="158"/>
      <c r="AT3733" s="154" t="s">
        <v>330</v>
      </c>
      <c r="AU3733" s="154" t="s">
        <v>190</v>
      </c>
      <c r="AV3733" s="12" t="s">
        <v>77</v>
      </c>
      <c r="AW3733" s="12" t="s">
        <v>31</v>
      </c>
      <c r="AX3733" s="12" t="s">
        <v>69</v>
      </c>
      <c r="AY3733" s="154" t="s">
        <v>181</v>
      </c>
    </row>
    <row r="3734" spans="2:65" s="13" customFormat="1" ht="11.25" x14ac:dyDescent="0.2">
      <c r="B3734" s="159"/>
      <c r="D3734" s="138" t="s">
        <v>330</v>
      </c>
      <c r="E3734" s="160" t="s">
        <v>19</v>
      </c>
      <c r="F3734" s="161" t="s">
        <v>4934</v>
      </c>
      <c r="H3734" s="162">
        <v>10.442</v>
      </c>
      <c r="I3734" s="163"/>
      <c r="L3734" s="159"/>
      <c r="M3734" s="164"/>
      <c r="T3734" s="165"/>
      <c r="AT3734" s="160" t="s">
        <v>330</v>
      </c>
      <c r="AU3734" s="160" t="s">
        <v>190</v>
      </c>
      <c r="AV3734" s="13" t="s">
        <v>79</v>
      </c>
      <c r="AW3734" s="13" t="s">
        <v>31</v>
      </c>
      <c r="AX3734" s="13" t="s">
        <v>69</v>
      </c>
      <c r="AY3734" s="160" t="s">
        <v>181</v>
      </c>
    </row>
    <row r="3735" spans="2:65" s="14" customFormat="1" ht="11.25" x14ac:dyDescent="0.2">
      <c r="B3735" s="166"/>
      <c r="D3735" s="138" t="s">
        <v>330</v>
      </c>
      <c r="E3735" s="167" t="s">
        <v>19</v>
      </c>
      <c r="F3735" s="168" t="s">
        <v>333</v>
      </c>
      <c r="H3735" s="169">
        <v>10.442</v>
      </c>
      <c r="I3735" s="170"/>
      <c r="L3735" s="166"/>
      <c r="M3735" s="171"/>
      <c r="T3735" s="172"/>
      <c r="AT3735" s="167" t="s">
        <v>330</v>
      </c>
      <c r="AU3735" s="167" t="s">
        <v>190</v>
      </c>
      <c r="AV3735" s="14" t="s">
        <v>187</v>
      </c>
      <c r="AW3735" s="14" t="s">
        <v>31</v>
      </c>
      <c r="AX3735" s="14" t="s">
        <v>77</v>
      </c>
      <c r="AY3735" s="167" t="s">
        <v>181</v>
      </c>
    </row>
    <row r="3736" spans="2:65" s="1" customFormat="1" ht="16.5" customHeight="1" x14ac:dyDescent="0.2">
      <c r="B3736" s="32"/>
      <c r="C3736" s="125" t="s">
        <v>3521</v>
      </c>
      <c r="D3736" s="125" t="s">
        <v>182</v>
      </c>
      <c r="E3736" s="126" t="s">
        <v>4493</v>
      </c>
      <c r="F3736" s="127" t="s">
        <v>4494</v>
      </c>
      <c r="G3736" s="128" t="s">
        <v>510</v>
      </c>
      <c r="H3736" s="129">
        <v>9.08</v>
      </c>
      <c r="I3736" s="130"/>
      <c r="J3736" s="131">
        <f>ROUND(I3736*H3736,2)</f>
        <v>0</v>
      </c>
      <c r="K3736" s="127" t="s">
        <v>327</v>
      </c>
      <c r="L3736" s="32"/>
      <c r="M3736" s="132" t="s">
        <v>19</v>
      </c>
      <c r="N3736" s="133" t="s">
        <v>40</v>
      </c>
      <c r="P3736" s="134">
        <f>O3736*H3736</f>
        <v>0</v>
      </c>
      <c r="Q3736" s="134">
        <v>0</v>
      </c>
      <c r="R3736" s="134">
        <f>Q3736*H3736</f>
        <v>0</v>
      </c>
      <c r="S3736" s="134">
        <v>0</v>
      </c>
      <c r="T3736" s="135">
        <f>S3736*H3736</f>
        <v>0</v>
      </c>
      <c r="AR3736" s="136" t="s">
        <v>187</v>
      </c>
      <c r="AT3736" s="136" t="s">
        <v>182</v>
      </c>
      <c r="AU3736" s="136" t="s">
        <v>190</v>
      </c>
      <c r="AY3736" s="17" t="s">
        <v>181</v>
      </c>
      <c r="BE3736" s="137">
        <f>IF(N3736="základní",J3736,0)</f>
        <v>0</v>
      </c>
      <c r="BF3736" s="137">
        <f>IF(N3736="snížená",J3736,0)</f>
        <v>0</v>
      </c>
      <c r="BG3736" s="137">
        <f>IF(N3736="zákl. přenesená",J3736,0)</f>
        <v>0</v>
      </c>
      <c r="BH3736" s="137">
        <f>IF(N3736="sníž. přenesená",J3736,0)</f>
        <v>0</v>
      </c>
      <c r="BI3736" s="137">
        <f>IF(N3736="nulová",J3736,0)</f>
        <v>0</v>
      </c>
      <c r="BJ3736" s="17" t="s">
        <v>77</v>
      </c>
      <c r="BK3736" s="137">
        <f>ROUND(I3736*H3736,2)</f>
        <v>0</v>
      </c>
      <c r="BL3736" s="17" t="s">
        <v>187</v>
      </c>
      <c r="BM3736" s="136" t="s">
        <v>4935</v>
      </c>
    </row>
    <row r="3737" spans="2:65" s="1" customFormat="1" ht="11.25" x14ac:dyDescent="0.2">
      <c r="B3737" s="32"/>
      <c r="D3737" s="151" t="s">
        <v>328</v>
      </c>
      <c r="F3737" s="152" t="s">
        <v>4496</v>
      </c>
      <c r="I3737" s="140"/>
      <c r="L3737" s="32"/>
      <c r="M3737" s="141"/>
      <c r="T3737" s="53"/>
      <c r="AT3737" s="17" t="s">
        <v>328</v>
      </c>
      <c r="AU3737" s="17" t="s">
        <v>190</v>
      </c>
    </row>
    <row r="3738" spans="2:65" s="12" customFormat="1" ht="11.25" x14ac:dyDescent="0.2">
      <c r="B3738" s="153"/>
      <c r="D3738" s="138" t="s">
        <v>330</v>
      </c>
      <c r="E3738" s="154" t="s">
        <v>19</v>
      </c>
      <c r="F3738" s="155" t="s">
        <v>4936</v>
      </c>
      <c r="H3738" s="154" t="s">
        <v>19</v>
      </c>
      <c r="I3738" s="156"/>
      <c r="L3738" s="153"/>
      <c r="M3738" s="157"/>
      <c r="T3738" s="158"/>
      <c r="AT3738" s="154" t="s">
        <v>330</v>
      </c>
      <c r="AU3738" s="154" t="s">
        <v>190</v>
      </c>
      <c r="AV3738" s="12" t="s">
        <v>77</v>
      </c>
      <c r="AW3738" s="12" t="s">
        <v>31</v>
      </c>
      <c r="AX3738" s="12" t="s">
        <v>69</v>
      </c>
      <c r="AY3738" s="154" t="s">
        <v>181</v>
      </c>
    </row>
    <row r="3739" spans="2:65" s="13" customFormat="1" ht="11.25" x14ac:dyDescent="0.2">
      <c r="B3739" s="159"/>
      <c r="D3739" s="138" t="s">
        <v>330</v>
      </c>
      <c r="E3739" s="160" t="s">
        <v>19</v>
      </c>
      <c r="F3739" s="161" t="s">
        <v>4937</v>
      </c>
      <c r="H3739" s="162">
        <v>9.08</v>
      </c>
      <c r="I3739" s="163"/>
      <c r="L3739" s="159"/>
      <c r="M3739" s="164"/>
      <c r="T3739" s="165"/>
      <c r="AT3739" s="160" t="s">
        <v>330</v>
      </c>
      <c r="AU3739" s="160" t="s">
        <v>190</v>
      </c>
      <c r="AV3739" s="13" t="s">
        <v>79</v>
      </c>
      <c r="AW3739" s="13" t="s">
        <v>31</v>
      </c>
      <c r="AX3739" s="13" t="s">
        <v>69</v>
      </c>
      <c r="AY3739" s="160" t="s">
        <v>181</v>
      </c>
    </row>
    <row r="3740" spans="2:65" s="14" customFormat="1" ht="11.25" x14ac:dyDescent="0.2">
      <c r="B3740" s="166"/>
      <c r="D3740" s="138" t="s">
        <v>330</v>
      </c>
      <c r="E3740" s="167" t="s">
        <v>19</v>
      </c>
      <c r="F3740" s="168" t="s">
        <v>333</v>
      </c>
      <c r="H3740" s="169">
        <v>9.08</v>
      </c>
      <c r="I3740" s="170"/>
      <c r="L3740" s="166"/>
      <c r="M3740" s="171"/>
      <c r="T3740" s="172"/>
      <c r="AT3740" s="167" t="s">
        <v>330</v>
      </c>
      <c r="AU3740" s="167" t="s">
        <v>190</v>
      </c>
      <c r="AV3740" s="14" t="s">
        <v>187</v>
      </c>
      <c r="AW3740" s="14" t="s">
        <v>31</v>
      </c>
      <c r="AX3740" s="14" t="s">
        <v>77</v>
      </c>
      <c r="AY3740" s="167" t="s">
        <v>181</v>
      </c>
    </row>
    <row r="3741" spans="2:65" s="1" customFormat="1" ht="16.5" customHeight="1" x14ac:dyDescent="0.2">
      <c r="B3741" s="32"/>
      <c r="C3741" s="176" t="s">
        <v>4938</v>
      </c>
      <c r="D3741" s="176" t="s">
        <v>1794</v>
      </c>
      <c r="E3741" s="177" t="s">
        <v>4499</v>
      </c>
      <c r="F3741" s="178" t="s">
        <v>4500</v>
      </c>
      <c r="G3741" s="179" t="s">
        <v>510</v>
      </c>
      <c r="H3741" s="180">
        <v>9.9879999999999995</v>
      </c>
      <c r="I3741" s="181"/>
      <c r="J3741" s="182">
        <f>ROUND(I3741*H3741,2)</f>
        <v>0</v>
      </c>
      <c r="K3741" s="178" t="s">
        <v>327</v>
      </c>
      <c r="L3741" s="183"/>
      <c r="M3741" s="184" t="s">
        <v>19</v>
      </c>
      <c r="N3741" s="185" t="s">
        <v>40</v>
      </c>
      <c r="P3741" s="134">
        <f>O3741*H3741</f>
        <v>0</v>
      </c>
      <c r="Q3741" s="134">
        <v>0</v>
      </c>
      <c r="R3741" s="134">
        <f>Q3741*H3741</f>
        <v>0</v>
      </c>
      <c r="S3741" s="134">
        <v>0</v>
      </c>
      <c r="T3741" s="135">
        <f>S3741*H3741</f>
        <v>0</v>
      </c>
      <c r="AR3741" s="136" t="s">
        <v>196</v>
      </c>
      <c r="AT3741" s="136" t="s">
        <v>1794</v>
      </c>
      <c r="AU3741" s="136" t="s">
        <v>190</v>
      </c>
      <c r="AY3741" s="17" t="s">
        <v>181</v>
      </c>
      <c r="BE3741" s="137">
        <f>IF(N3741="základní",J3741,0)</f>
        <v>0</v>
      </c>
      <c r="BF3741" s="137">
        <f>IF(N3741="snížená",J3741,0)</f>
        <v>0</v>
      </c>
      <c r="BG3741" s="137">
        <f>IF(N3741="zákl. přenesená",J3741,0)</f>
        <v>0</v>
      </c>
      <c r="BH3741" s="137">
        <f>IF(N3741="sníž. přenesená",J3741,0)</f>
        <v>0</v>
      </c>
      <c r="BI3741" s="137">
        <f>IF(N3741="nulová",J3741,0)</f>
        <v>0</v>
      </c>
      <c r="BJ3741" s="17" t="s">
        <v>77</v>
      </c>
      <c r="BK3741" s="137">
        <f>ROUND(I3741*H3741,2)</f>
        <v>0</v>
      </c>
      <c r="BL3741" s="17" t="s">
        <v>187</v>
      </c>
      <c r="BM3741" s="136" t="s">
        <v>4939</v>
      </c>
    </row>
    <row r="3742" spans="2:65" s="12" customFormat="1" ht="11.25" x14ac:dyDescent="0.2">
      <c r="B3742" s="153"/>
      <c r="D3742" s="138" t="s">
        <v>330</v>
      </c>
      <c r="E3742" s="154" t="s">
        <v>19</v>
      </c>
      <c r="F3742" s="155" t="s">
        <v>4502</v>
      </c>
      <c r="H3742" s="154" t="s">
        <v>19</v>
      </c>
      <c r="I3742" s="156"/>
      <c r="L3742" s="153"/>
      <c r="M3742" s="157"/>
      <c r="T3742" s="158"/>
      <c r="AT3742" s="154" t="s">
        <v>330</v>
      </c>
      <c r="AU3742" s="154" t="s">
        <v>190</v>
      </c>
      <c r="AV3742" s="12" t="s">
        <v>77</v>
      </c>
      <c r="AW3742" s="12" t="s">
        <v>31</v>
      </c>
      <c r="AX3742" s="12" t="s">
        <v>69</v>
      </c>
      <c r="AY3742" s="154" t="s">
        <v>181</v>
      </c>
    </row>
    <row r="3743" spans="2:65" s="13" customFormat="1" ht="11.25" x14ac:dyDescent="0.2">
      <c r="B3743" s="159"/>
      <c r="D3743" s="138" t="s">
        <v>330</v>
      </c>
      <c r="E3743" s="160" t="s">
        <v>19</v>
      </c>
      <c r="F3743" s="161" t="s">
        <v>4940</v>
      </c>
      <c r="H3743" s="162">
        <v>9.9879999999999995</v>
      </c>
      <c r="I3743" s="163"/>
      <c r="L3743" s="159"/>
      <c r="M3743" s="164"/>
      <c r="T3743" s="165"/>
      <c r="AT3743" s="160" t="s">
        <v>330</v>
      </c>
      <c r="AU3743" s="160" t="s">
        <v>190</v>
      </c>
      <c r="AV3743" s="13" t="s">
        <v>79</v>
      </c>
      <c r="AW3743" s="13" t="s">
        <v>31</v>
      </c>
      <c r="AX3743" s="13" t="s">
        <v>69</v>
      </c>
      <c r="AY3743" s="160" t="s">
        <v>181</v>
      </c>
    </row>
    <row r="3744" spans="2:65" s="14" customFormat="1" ht="11.25" x14ac:dyDescent="0.2">
      <c r="B3744" s="166"/>
      <c r="D3744" s="138" t="s">
        <v>330</v>
      </c>
      <c r="E3744" s="167" t="s">
        <v>19</v>
      </c>
      <c r="F3744" s="168" t="s">
        <v>333</v>
      </c>
      <c r="H3744" s="169">
        <v>9.9879999999999995</v>
      </c>
      <c r="I3744" s="170"/>
      <c r="L3744" s="166"/>
      <c r="M3744" s="171"/>
      <c r="T3744" s="172"/>
      <c r="AT3744" s="167" t="s">
        <v>330</v>
      </c>
      <c r="AU3744" s="167" t="s">
        <v>190</v>
      </c>
      <c r="AV3744" s="14" t="s">
        <v>187</v>
      </c>
      <c r="AW3744" s="14" t="s">
        <v>31</v>
      </c>
      <c r="AX3744" s="14" t="s">
        <v>77</v>
      </c>
      <c r="AY3744" s="167" t="s">
        <v>181</v>
      </c>
    </row>
    <row r="3745" spans="2:65" s="10" customFormat="1" ht="20.85" customHeight="1" x14ac:dyDescent="0.2">
      <c r="B3745" s="115"/>
      <c r="D3745" s="116" t="s">
        <v>68</v>
      </c>
      <c r="E3745" s="149" t="s">
        <v>4941</v>
      </c>
      <c r="F3745" s="149" t="s">
        <v>4942</v>
      </c>
      <c r="I3745" s="118"/>
      <c r="J3745" s="150">
        <f>BK3745</f>
        <v>0</v>
      </c>
      <c r="L3745" s="115"/>
      <c r="M3745" s="120"/>
      <c r="P3745" s="121">
        <f>SUM(P3746:P3777)</f>
        <v>0</v>
      </c>
      <c r="R3745" s="121">
        <f>SUM(R3746:R3777)</f>
        <v>0</v>
      </c>
      <c r="T3745" s="122">
        <f>SUM(T3746:T3777)</f>
        <v>0</v>
      </c>
      <c r="AR3745" s="116" t="s">
        <v>77</v>
      </c>
      <c r="AT3745" s="123" t="s">
        <v>68</v>
      </c>
      <c r="AU3745" s="123" t="s">
        <v>79</v>
      </c>
      <c r="AY3745" s="116" t="s">
        <v>181</v>
      </c>
      <c r="BK3745" s="124">
        <f>SUM(BK3746:BK3777)</f>
        <v>0</v>
      </c>
    </row>
    <row r="3746" spans="2:65" s="1" customFormat="1" ht="16.5" customHeight="1" x14ac:dyDescent="0.2">
      <c r="B3746" s="32"/>
      <c r="C3746" s="125" t="s">
        <v>3528</v>
      </c>
      <c r="D3746" s="125" t="s">
        <v>182</v>
      </c>
      <c r="E3746" s="126" t="s">
        <v>4916</v>
      </c>
      <c r="F3746" s="127" t="s">
        <v>4917</v>
      </c>
      <c r="G3746" s="128" t="s">
        <v>510</v>
      </c>
      <c r="H3746" s="129">
        <v>63.125999999999998</v>
      </c>
      <c r="I3746" s="130"/>
      <c r="J3746" s="131">
        <f>ROUND(I3746*H3746,2)</f>
        <v>0</v>
      </c>
      <c r="K3746" s="127" t="s">
        <v>186</v>
      </c>
      <c r="L3746" s="32"/>
      <c r="M3746" s="132" t="s">
        <v>19</v>
      </c>
      <c r="N3746" s="133" t="s">
        <v>40</v>
      </c>
      <c r="P3746" s="134">
        <f>O3746*H3746</f>
        <v>0</v>
      </c>
      <c r="Q3746" s="134">
        <v>0</v>
      </c>
      <c r="R3746" s="134">
        <f>Q3746*H3746</f>
        <v>0</v>
      </c>
      <c r="S3746" s="134">
        <v>0</v>
      </c>
      <c r="T3746" s="135">
        <f>S3746*H3746</f>
        <v>0</v>
      </c>
      <c r="AR3746" s="136" t="s">
        <v>187</v>
      </c>
      <c r="AT3746" s="136" t="s">
        <v>182</v>
      </c>
      <c r="AU3746" s="136" t="s">
        <v>190</v>
      </c>
      <c r="AY3746" s="17" t="s">
        <v>181</v>
      </c>
      <c r="BE3746" s="137">
        <f>IF(N3746="základní",J3746,0)</f>
        <v>0</v>
      </c>
      <c r="BF3746" s="137">
        <f>IF(N3746="snížená",J3746,0)</f>
        <v>0</v>
      </c>
      <c r="BG3746" s="137">
        <f>IF(N3746="zákl. přenesená",J3746,0)</f>
        <v>0</v>
      </c>
      <c r="BH3746" s="137">
        <f>IF(N3746="sníž. přenesená",J3746,0)</f>
        <v>0</v>
      </c>
      <c r="BI3746" s="137">
        <f>IF(N3746="nulová",J3746,0)</f>
        <v>0</v>
      </c>
      <c r="BJ3746" s="17" t="s">
        <v>77</v>
      </c>
      <c r="BK3746" s="137">
        <f>ROUND(I3746*H3746,2)</f>
        <v>0</v>
      </c>
      <c r="BL3746" s="17" t="s">
        <v>187</v>
      </c>
      <c r="BM3746" s="136" t="s">
        <v>4943</v>
      </c>
    </row>
    <row r="3747" spans="2:65" s="12" customFormat="1" ht="11.25" x14ac:dyDescent="0.2">
      <c r="B3747" s="153"/>
      <c r="D3747" s="138" t="s">
        <v>330</v>
      </c>
      <c r="E3747" s="154" t="s">
        <v>19</v>
      </c>
      <c r="F3747" s="155" t="s">
        <v>4944</v>
      </c>
      <c r="H3747" s="154" t="s">
        <v>19</v>
      </c>
      <c r="I3747" s="156"/>
      <c r="L3747" s="153"/>
      <c r="M3747" s="157"/>
      <c r="T3747" s="158"/>
      <c r="AT3747" s="154" t="s">
        <v>330</v>
      </c>
      <c r="AU3747" s="154" t="s">
        <v>190</v>
      </c>
      <c r="AV3747" s="12" t="s">
        <v>77</v>
      </c>
      <c r="AW3747" s="12" t="s">
        <v>31</v>
      </c>
      <c r="AX3747" s="12" t="s">
        <v>69</v>
      </c>
      <c r="AY3747" s="154" t="s">
        <v>181</v>
      </c>
    </row>
    <row r="3748" spans="2:65" s="13" customFormat="1" ht="11.25" x14ac:dyDescent="0.2">
      <c r="B3748" s="159"/>
      <c r="D3748" s="138" t="s">
        <v>330</v>
      </c>
      <c r="E3748" s="160" t="s">
        <v>19</v>
      </c>
      <c r="F3748" s="161" t="s">
        <v>4945</v>
      </c>
      <c r="H3748" s="162">
        <v>63.125999999999998</v>
      </c>
      <c r="I3748" s="163"/>
      <c r="L3748" s="159"/>
      <c r="M3748" s="164"/>
      <c r="T3748" s="165"/>
      <c r="AT3748" s="160" t="s">
        <v>330</v>
      </c>
      <c r="AU3748" s="160" t="s">
        <v>190</v>
      </c>
      <c r="AV3748" s="13" t="s">
        <v>79</v>
      </c>
      <c r="AW3748" s="13" t="s">
        <v>31</v>
      </c>
      <c r="AX3748" s="13" t="s">
        <v>69</v>
      </c>
      <c r="AY3748" s="160" t="s">
        <v>181</v>
      </c>
    </row>
    <row r="3749" spans="2:65" s="14" customFormat="1" ht="11.25" x14ac:dyDescent="0.2">
      <c r="B3749" s="166"/>
      <c r="D3749" s="138" t="s">
        <v>330</v>
      </c>
      <c r="E3749" s="167" t="s">
        <v>19</v>
      </c>
      <c r="F3749" s="168" t="s">
        <v>333</v>
      </c>
      <c r="H3749" s="169">
        <v>63.125999999999998</v>
      </c>
      <c r="I3749" s="170"/>
      <c r="L3749" s="166"/>
      <c r="M3749" s="171"/>
      <c r="T3749" s="172"/>
      <c r="AT3749" s="167" t="s">
        <v>330</v>
      </c>
      <c r="AU3749" s="167" t="s">
        <v>190</v>
      </c>
      <c r="AV3749" s="14" t="s">
        <v>187</v>
      </c>
      <c r="AW3749" s="14" t="s">
        <v>31</v>
      </c>
      <c r="AX3749" s="14" t="s">
        <v>77</v>
      </c>
      <c r="AY3749" s="167" t="s">
        <v>181</v>
      </c>
    </row>
    <row r="3750" spans="2:65" s="1" customFormat="1" ht="16.5" customHeight="1" x14ac:dyDescent="0.2">
      <c r="B3750" s="32"/>
      <c r="C3750" s="125" t="s">
        <v>4946</v>
      </c>
      <c r="D3750" s="125" t="s">
        <v>182</v>
      </c>
      <c r="E3750" s="126" t="s">
        <v>4921</v>
      </c>
      <c r="F3750" s="127" t="s">
        <v>4922</v>
      </c>
      <c r="G3750" s="128" t="s">
        <v>510</v>
      </c>
      <c r="H3750" s="129">
        <v>63.125999999999998</v>
      </c>
      <c r="I3750" s="130"/>
      <c r="J3750" s="131">
        <f>ROUND(I3750*H3750,2)</f>
        <v>0</v>
      </c>
      <c r="K3750" s="127" t="s">
        <v>186</v>
      </c>
      <c r="L3750" s="32"/>
      <c r="M3750" s="132" t="s">
        <v>19</v>
      </c>
      <c r="N3750" s="133" t="s">
        <v>40</v>
      </c>
      <c r="P3750" s="134">
        <f>O3750*H3750</f>
        <v>0</v>
      </c>
      <c r="Q3750" s="134">
        <v>0</v>
      </c>
      <c r="R3750" s="134">
        <f>Q3750*H3750</f>
        <v>0</v>
      </c>
      <c r="S3750" s="134">
        <v>0</v>
      </c>
      <c r="T3750" s="135">
        <f>S3750*H3750</f>
        <v>0</v>
      </c>
      <c r="AR3750" s="136" t="s">
        <v>187</v>
      </c>
      <c r="AT3750" s="136" t="s">
        <v>182</v>
      </c>
      <c r="AU3750" s="136" t="s">
        <v>190</v>
      </c>
      <c r="AY3750" s="17" t="s">
        <v>181</v>
      </c>
      <c r="BE3750" s="137">
        <f>IF(N3750="základní",J3750,0)</f>
        <v>0</v>
      </c>
      <c r="BF3750" s="137">
        <f>IF(N3750="snížená",J3750,0)</f>
        <v>0</v>
      </c>
      <c r="BG3750" s="137">
        <f>IF(N3750="zákl. přenesená",J3750,0)</f>
        <v>0</v>
      </c>
      <c r="BH3750" s="137">
        <f>IF(N3750="sníž. přenesená",J3750,0)</f>
        <v>0</v>
      </c>
      <c r="BI3750" s="137">
        <f>IF(N3750="nulová",J3750,0)</f>
        <v>0</v>
      </c>
      <c r="BJ3750" s="17" t="s">
        <v>77</v>
      </c>
      <c r="BK3750" s="137">
        <f>ROUND(I3750*H3750,2)</f>
        <v>0</v>
      </c>
      <c r="BL3750" s="17" t="s">
        <v>187</v>
      </c>
      <c r="BM3750" s="136" t="s">
        <v>4947</v>
      </c>
    </row>
    <row r="3751" spans="2:65" s="12" customFormat="1" ht="11.25" x14ac:dyDescent="0.2">
      <c r="B3751" s="153"/>
      <c r="D3751" s="138" t="s">
        <v>330</v>
      </c>
      <c r="E3751" s="154" t="s">
        <v>19</v>
      </c>
      <c r="F3751" s="155" t="s">
        <v>4948</v>
      </c>
      <c r="H3751" s="154" t="s">
        <v>19</v>
      </c>
      <c r="I3751" s="156"/>
      <c r="L3751" s="153"/>
      <c r="M3751" s="157"/>
      <c r="T3751" s="158"/>
      <c r="AT3751" s="154" t="s">
        <v>330</v>
      </c>
      <c r="AU3751" s="154" t="s">
        <v>190</v>
      </c>
      <c r="AV3751" s="12" t="s">
        <v>77</v>
      </c>
      <c r="AW3751" s="12" t="s">
        <v>31</v>
      </c>
      <c r="AX3751" s="12" t="s">
        <v>69</v>
      </c>
      <c r="AY3751" s="154" t="s">
        <v>181</v>
      </c>
    </row>
    <row r="3752" spans="2:65" s="13" customFormat="1" ht="11.25" x14ac:dyDescent="0.2">
      <c r="B3752" s="159"/>
      <c r="D3752" s="138" t="s">
        <v>330</v>
      </c>
      <c r="E3752" s="160" t="s">
        <v>19</v>
      </c>
      <c r="F3752" s="161" t="s">
        <v>4945</v>
      </c>
      <c r="H3752" s="162">
        <v>63.125999999999998</v>
      </c>
      <c r="I3752" s="163"/>
      <c r="L3752" s="159"/>
      <c r="M3752" s="164"/>
      <c r="T3752" s="165"/>
      <c r="AT3752" s="160" t="s">
        <v>330</v>
      </c>
      <c r="AU3752" s="160" t="s">
        <v>190</v>
      </c>
      <c r="AV3752" s="13" t="s">
        <v>79</v>
      </c>
      <c r="AW3752" s="13" t="s">
        <v>31</v>
      </c>
      <c r="AX3752" s="13" t="s">
        <v>69</v>
      </c>
      <c r="AY3752" s="160" t="s">
        <v>181</v>
      </c>
    </row>
    <row r="3753" spans="2:65" s="14" customFormat="1" ht="11.25" x14ac:dyDescent="0.2">
      <c r="B3753" s="166"/>
      <c r="D3753" s="138" t="s">
        <v>330</v>
      </c>
      <c r="E3753" s="167" t="s">
        <v>19</v>
      </c>
      <c r="F3753" s="168" t="s">
        <v>333</v>
      </c>
      <c r="H3753" s="169">
        <v>63.125999999999998</v>
      </c>
      <c r="I3753" s="170"/>
      <c r="L3753" s="166"/>
      <c r="M3753" s="171"/>
      <c r="T3753" s="172"/>
      <c r="AT3753" s="167" t="s">
        <v>330</v>
      </c>
      <c r="AU3753" s="167" t="s">
        <v>190</v>
      </c>
      <c r="AV3753" s="14" t="s">
        <v>187</v>
      </c>
      <c r="AW3753" s="14" t="s">
        <v>31</v>
      </c>
      <c r="AX3753" s="14" t="s">
        <v>77</v>
      </c>
      <c r="AY3753" s="167" t="s">
        <v>181</v>
      </c>
    </row>
    <row r="3754" spans="2:65" s="1" customFormat="1" ht="16.5" customHeight="1" x14ac:dyDescent="0.2">
      <c r="B3754" s="32"/>
      <c r="C3754" s="125" t="s">
        <v>3537</v>
      </c>
      <c r="D3754" s="125" t="s">
        <v>182</v>
      </c>
      <c r="E3754" s="126" t="s">
        <v>4474</v>
      </c>
      <c r="F3754" s="127" t="s">
        <v>4475</v>
      </c>
      <c r="G3754" s="128" t="s">
        <v>510</v>
      </c>
      <c r="H3754" s="129">
        <v>63.125999999999998</v>
      </c>
      <c r="I3754" s="130"/>
      <c r="J3754" s="131">
        <f>ROUND(I3754*H3754,2)</f>
        <v>0</v>
      </c>
      <c r="K3754" s="127" t="s">
        <v>327</v>
      </c>
      <c r="L3754" s="32"/>
      <c r="M3754" s="132" t="s">
        <v>19</v>
      </c>
      <c r="N3754" s="133" t="s">
        <v>40</v>
      </c>
      <c r="P3754" s="134">
        <f>O3754*H3754</f>
        <v>0</v>
      </c>
      <c r="Q3754" s="134">
        <v>0</v>
      </c>
      <c r="R3754" s="134">
        <f>Q3754*H3754</f>
        <v>0</v>
      </c>
      <c r="S3754" s="134">
        <v>0</v>
      </c>
      <c r="T3754" s="135">
        <f>S3754*H3754</f>
        <v>0</v>
      </c>
      <c r="AR3754" s="136" t="s">
        <v>187</v>
      </c>
      <c r="AT3754" s="136" t="s">
        <v>182</v>
      </c>
      <c r="AU3754" s="136" t="s">
        <v>190</v>
      </c>
      <c r="AY3754" s="17" t="s">
        <v>181</v>
      </c>
      <c r="BE3754" s="137">
        <f>IF(N3754="základní",J3754,0)</f>
        <v>0</v>
      </c>
      <c r="BF3754" s="137">
        <f>IF(N3754="snížená",J3754,0)</f>
        <v>0</v>
      </c>
      <c r="BG3754" s="137">
        <f>IF(N3754="zákl. přenesená",J3754,0)</f>
        <v>0</v>
      </c>
      <c r="BH3754" s="137">
        <f>IF(N3754="sníž. přenesená",J3754,0)</f>
        <v>0</v>
      </c>
      <c r="BI3754" s="137">
        <f>IF(N3754="nulová",J3754,0)</f>
        <v>0</v>
      </c>
      <c r="BJ3754" s="17" t="s">
        <v>77</v>
      </c>
      <c r="BK3754" s="137">
        <f>ROUND(I3754*H3754,2)</f>
        <v>0</v>
      </c>
      <c r="BL3754" s="17" t="s">
        <v>187</v>
      </c>
      <c r="BM3754" s="136" t="s">
        <v>4949</v>
      </c>
    </row>
    <row r="3755" spans="2:65" s="1" customFormat="1" ht="11.25" x14ac:dyDescent="0.2">
      <c r="B3755" s="32"/>
      <c r="D3755" s="151" t="s">
        <v>328</v>
      </c>
      <c r="F3755" s="152" t="s">
        <v>4477</v>
      </c>
      <c r="I3755" s="140"/>
      <c r="L3755" s="32"/>
      <c r="M3755" s="141"/>
      <c r="T3755" s="53"/>
      <c r="AT3755" s="17" t="s">
        <v>328</v>
      </c>
      <c r="AU3755" s="17" t="s">
        <v>190</v>
      </c>
    </row>
    <row r="3756" spans="2:65" s="12" customFormat="1" ht="11.25" x14ac:dyDescent="0.2">
      <c r="B3756" s="153"/>
      <c r="D3756" s="138" t="s">
        <v>330</v>
      </c>
      <c r="E3756" s="154" t="s">
        <v>19</v>
      </c>
      <c r="F3756" s="155" t="s">
        <v>4927</v>
      </c>
      <c r="H3756" s="154" t="s">
        <v>19</v>
      </c>
      <c r="I3756" s="156"/>
      <c r="L3756" s="153"/>
      <c r="M3756" s="157"/>
      <c r="T3756" s="158"/>
      <c r="AT3756" s="154" t="s">
        <v>330</v>
      </c>
      <c r="AU3756" s="154" t="s">
        <v>190</v>
      </c>
      <c r="AV3756" s="12" t="s">
        <v>77</v>
      </c>
      <c r="AW3756" s="12" t="s">
        <v>31</v>
      </c>
      <c r="AX3756" s="12" t="s">
        <v>69</v>
      </c>
      <c r="AY3756" s="154" t="s">
        <v>181</v>
      </c>
    </row>
    <row r="3757" spans="2:65" s="13" customFormat="1" ht="11.25" x14ac:dyDescent="0.2">
      <c r="B3757" s="159"/>
      <c r="D3757" s="138" t="s">
        <v>330</v>
      </c>
      <c r="E3757" s="160" t="s">
        <v>19</v>
      </c>
      <c r="F3757" s="161" t="s">
        <v>4950</v>
      </c>
      <c r="H3757" s="162">
        <v>63.125999999999998</v>
      </c>
      <c r="I3757" s="163"/>
      <c r="L3757" s="159"/>
      <c r="M3757" s="164"/>
      <c r="T3757" s="165"/>
      <c r="AT3757" s="160" t="s">
        <v>330</v>
      </c>
      <c r="AU3757" s="160" t="s">
        <v>190</v>
      </c>
      <c r="AV3757" s="13" t="s">
        <v>79</v>
      </c>
      <c r="AW3757" s="13" t="s">
        <v>31</v>
      </c>
      <c r="AX3757" s="13" t="s">
        <v>69</v>
      </c>
      <c r="AY3757" s="160" t="s">
        <v>181</v>
      </c>
    </row>
    <row r="3758" spans="2:65" s="14" customFormat="1" ht="11.25" x14ac:dyDescent="0.2">
      <c r="B3758" s="166"/>
      <c r="D3758" s="138" t="s">
        <v>330</v>
      </c>
      <c r="E3758" s="167" t="s">
        <v>19</v>
      </c>
      <c r="F3758" s="168" t="s">
        <v>333</v>
      </c>
      <c r="H3758" s="169">
        <v>63.125999999999998</v>
      </c>
      <c r="I3758" s="170"/>
      <c r="L3758" s="166"/>
      <c r="M3758" s="171"/>
      <c r="T3758" s="172"/>
      <c r="AT3758" s="167" t="s">
        <v>330</v>
      </c>
      <c r="AU3758" s="167" t="s">
        <v>190</v>
      </c>
      <c r="AV3758" s="14" t="s">
        <v>187</v>
      </c>
      <c r="AW3758" s="14" t="s">
        <v>31</v>
      </c>
      <c r="AX3758" s="14" t="s">
        <v>77</v>
      </c>
      <c r="AY3758" s="167" t="s">
        <v>181</v>
      </c>
    </row>
    <row r="3759" spans="2:65" s="1" customFormat="1" ht="16.5" customHeight="1" x14ac:dyDescent="0.2">
      <c r="B3759" s="32"/>
      <c r="C3759" s="125" t="s">
        <v>4951</v>
      </c>
      <c r="D3759" s="125" t="s">
        <v>182</v>
      </c>
      <c r="E3759" s="126" t="s">
        <v>4480</v>
      </c>
      <c r="F3759" s="127" t="s">
        <v>4481</v>
      </c>
      <c r="G3759" s="128" t="s">
        <v>510</v>
      </c>
      <c r="H3759" s="129">
        <v>378.75599999999997</v>
      </c>
      <c r="I3759" s="130"/>
      <c r="J3759" s="131">
        <f>ROUND(I3759*H3759,2)</f>
        <v>0</v>
      </c>
      <c r="K3759" s="127" t="s">
        <v>327</v>
      </c>
      <c r="L3759" s="32"/>
      <c r="M3759" s="132" t="s">
        <v>19</v>
      </c>
      <c r="N3759" s="133" t="s">
        <v>40</v>
      </c>
      <c r="P3759" s="134">
        <f>O3759*H3759</f>
        <v>0</v>
      </c>
      <c r="Q3759" s="134">
        <v>0</v>
      </c>
      <c r="R3759" s="134">
        <f>Q3759*H3759</f>
        <v>0</v>
      </c>
      <c r="S3759" s="134">
        <v>0</v>
      </c>
      <c r="T3759" s="135">
        <f>S3759*H3759</f>
        <v>0</v>
      </c>
      <c r="AR3759" s="136" t="s">
        <v>187</v>
      </c>
      <c r="AT3759" s="136" t="s">
        <v>182</v>
      </c>
      <c r="AU3759" s="136" t="s">
        <v>190</v>
      </c>
      <c r="AY3759" s="17" t="s">
        <v>181</v>
      </c>
      <c r="BE3759" s="137">
        <f>IF(N3759="základní",J3759,0)</f>
        <v>0</v>
      </c>
      <c r="BF3759" s="137">
        <f>IF(N3759="snížená",J3759,0)</f>
        <v>0</v>
      </c>
      <c r="BG3759" s="137">
        <f>IF(N3759="zákl. přenesená",J3759,0)</f>
        <v>0</v>
      </c>
      <c r="BH3759" s="137">
        <f>IF(N3759="sníž. přenesená",J3759,0)</f>
        <v>0</v>
      </c>
      <c r="BI3759" s="137">
        <f>IF(N3759="nulová",J3759,0)</f>
        <v>0</v>
      </c>
      <c r="BJ3759" s="17" t="s">
        <v>77</v>
      </c>
      <c r="BK3759" s="137">
        <f>ROUND(I3759*H3759,2)</f>
        <v>0</v>
      </c>
      <c r="BL3759" s="17" t="s">
        <v>187</v>
      </c>
      <c r="BM3759" s="136" t="s">
        <v>4952</v>
      </c>
    </row>
    <row r="3760" spans="2:65" s="1" customFormat="1" ht="11.25" x14ac:dyDescent="0.2">
      <c r="B3760" s="32"/>
      <c r="D3760" s="151" t="s">
        <v>328</v>
      </c>
      <c r="F3760" s="152" t="s">
        <v>4483</v>
      </c>
      <c r="I3760" s="140"/>
      <c r="L3760" s="32"/>
      <c r="M3760" s="141"/>
      <c r="T3760" s="53"/>
      <c r="AT3760" s="17" t="s">
        <v>328</v>
      </c>
      <c r="AU3760" s="17" t="s">
        <v>190</v>
      </c>
    </row>
    <row r="3761" spans="2:65" s="12" customFormat="1" ht="22.5" x14ac:dyDescent="0.2">
      <c r="B3761" s="153"/>
      <c r="D3761" s="138" t="s">
        <v>330</v>
      </c>
      <c r="E3761" s="154" t="s">
        <v>19</v>
      </c>
      <c r="F3761" s="155" t="s">
        <v>4953</v>
      </c>
      <c r="H3761" s="154" t="s">
        <v>19</v>
      </c>
      <c r="I3761" s="156"/>
      <c r="L3761" s="153"/>
      <c r="M3761" s="157"/>
      <c r="T3761" s="158"/>
      <c r="AT3761" s="154" t="s">
        <v>330</v>
      </c>
      <c r="AU3761" s="154" t="s">
        <v>190</v>
      </c>
      <c r="AV3761" s="12" t="s">
        <v>77</v>
      </c>
      <c r="AW3761" s="12" t="s">
        <v>31</v>
      </c>
      <c r="AX3761" s="12" t="s">
        <v>69</v>
      </c>
      <c r="AY3761" s="154" t="s">
        <v>181</v>
      </c>
    </row>
    <row r="3762" spans="2:65" s="13" customFormat="1" ht="11.25" x14ac:dyDescent="0.2">
      <c r="B3762" s="159"/>
      <c r="D3762" s="138" t="s">
        <v>330</v>
      </c>
      <c r="E3762" s="160" t="s">
        <v>19</v>
      </c>
      <c r="F3762" s="161" t="s">
        <v>4954</v>
      </c>
      <c r="H3762" s="162">
        <v>378.75599999999997</v>
      </c>
      <c r="I3762" s="163"/>
      <c r="L3762" s="159"/>
      <c r="M3762" s="164"/>
      <c r="T3762" s="165"/>
      <c r="AT3762" s="160" t="s">
        <v>330</v>
      </c>
      <c r="AU3762" s="160" t="s">
        <v>190</v>
      </c>
      <c r="AV3762" s="13" t="s">
        <v>79</v>
      </c>
      <c r="AW3762" s="13" t="s">
        <v>31</v>
      </c>
      <c r="AX3762" s="13" t="s">
        <v>69</v>
      </c>
      <c r="AY3762" s="160" t="s">
        <v>181</v>
      </c>
    </row>
    <row r="3763" spans="2:65" s="14" customFormat="1" ht="11.25" x14ac:dyDescent="0.2">
      <c r="B3763" s="166"/>
      <c r="D3763" s="138" t="s">
        <v>330</v>
      </c>
      <c r="E3763" s="167" t="s">
        <v>19</v>
      </c>
      <c r="F3763" s="168" t="s">
        <v>333</v>
      </c>
      <c r="H3763" s="169">
        <v>378.75599999999997</v>
      </c>
      <c r="I3763" s="170"/>
      <c r="L3763" s="166"/>
      <c r="M3763" s="171"/>
      <c r="T3763" s="172"/>
      <c r="AT3763" s="167" t="s">
        <v>330</v>
      </c>
      <c r="AU3763" s="167" t="s">
        <v>190</v>
      </c>
      <c r="AV3763" s="14" t="s">
        <v>187</v>
      </c>
      <c r="AW3763" s="14" t="s">
        <v>31</v>
      </c>
      <c r="AX3763" s="14" t="s">
        <v>77</v>
      </c>
      <c r="AY3763" s="167" t="s">
        <v>181</v>
      </c>
    </row>
    <row r="3764" spans="2:65" s="1" customFormat="1" ht="16.5" customHeight="1" x14ac:dyDescent="0.2">
      <c r="B3764" s="32"/>
      <c r="C3764" s="125" t="s">
        <v>3543</v>
      </c>
      <c r="D3764" s="125" t="s">
        <v>182</v>
      </c>
      <c r="E3764" s="126" t="s">
        <v>4487</v>
      </c>
      <c r="F3764" s="127" t="s">
        <v>4488</v>
      </c>
      <c r="G3764" s="128" t="s">
        <v>510</v>
      </c>
      <c r="H3764" s="129">
        <v>69.138000000000005</v>
      </c>
      <c r="I3764" s="130"/>
      <c r="J3764" s="131">
        <f>ROUND(I3764*H3764,2)</f>
        <v>0</v>
      </c>
      <c r="K3764" s="127" t="s">
        <v>327</v>
      </c>
      <c r="L3764" s="32"/>
      <c r="M3764" s="132" t="s">
        <v>19</v>
      </c>
      <c r="N3764" s="133" t="s">
        <v>40</v>
      </c>
      <c r="P3764" s="134">
        <f>O3764*H3764</f>
        <v>0</v>
      </c>
      <c r="Q3764" s="134">
        <v>0</v>
      </c>
      <c r="R3764" s="134">
        <f>Q3764*H3764</f>
        <v>0</v>
      </c>
      <c r="S3764" s="134">
        <v>0</v>
      </c>
      <c r="T3764" s="135">
        <f>S3764*H3764</f>
        <v>0</v>
      </c>
      <c r="AR3764" s="136" t="s">
        <v>187</v>
      </c>
      <c r="AT3764" s="136" t="s">
        <v>182</v>
      </c>
      <c r="AU3764" s="136" t="s">
        <v>190</v>
      </c>
      <c r="AY3764" s="17" t="s">
        <v>181</v>
      </c>
      <c r="BE3764" s="137">
        <f>IF(N3764="základní",J3764,0)</f>
        <v>0</v>
      </c>
      <c r="BF3764" s="137">
        <f>IF(N3764="snížená",J3764,0)</f>
        <v>0</v>
      </c>
      <c r="BG3764" s="137">
        <f>IF(N3764="zákl. přenesená",J3764,0)</f>
        <v>0</v>
      </c>
      <c r="BH3764" s="137">
        <f>IF(N3764="sníž. přenesená",J3764,0)</f>
        <v>0</v>
      </c>
      <c r="BI3764" s="137">
        <f>IF(N3764="nulová",J3764,0)</f>
        <v>0</v>
      </c>
      <c r="BJ3764" s="17" t="s">
        <v>77</v>
      </c>
      <c r="BK3764" s="137">
        <f>ROUND(I3764*H3764,2)</f>
        <v>0</v>
      </c>
      <c r="BL3764" s="17" t="s">
        <v>187</v>
      </c>
      <c r="BM3764" s="136" t="s">
        <v>4955</v>
      </c>
    </row>
    <row r="3765" spans="2:65" s="1" customFormat="1" ht="11.25" x14ac:dyDescent="0.2">
      <c r="B3765" s="32"/>
      <c r="D3765" s="151" t="s">
        <v>328</v>
      </c>
      <c r="F3765" s="152" t="s">
        <v>4490</v>
      </c>
      <c r="I3765" s="140"/>
      <c r="L3765" s="32"/>
      <c r="M3765" s="141"/>
      <c r="T3765" s="53"/>
      <c r="AT3765" s="17" t="s">
        <v>328</v>
      </c>
      <c r="AU3765" s="17" t="s">
        <v>190</v>
      </c>
    </row>
    <row r="3766" spans="2:65" s="12" customFormat="1" ht="11.25" x14ac:dyDescent="0.2">
      <c r="B3766" s="153"/>
      <c r="D3766" s="138" t="s">
        <v>330</v>
      </c>
      <c r="E3766" s="154" t="s">
        <v>19</v>
      </c>
      <c r="F3766" s="155" t="s">
        <v>4956</v>
      </c>
      <c r="H3766" s="154" t="s">
        <v>19</v>
      </c>
      <c r="I3766" s="156"/>
      <c r="L3766" s="153"/>
      <c r="M3766" s="157"/>
      <c r="T3766" s="158"/>
      <c r="AT3766" s="154" t="s">
        <v>330</v>
      </c>
      <c r="AU3766" s="154" t="s">
        <v>190</v>
      </c>
      <c r="AV3766" s="12" t="s">
        <v>77</v>
      </c>
      <c r="AW3766" s="12" t="s">
        <v>31</v>
      </c>
      <c r="AX3766" s="12" t="s">
        <v>69</v>
      </c>
      <c r="AY3766" s="154" t="s">
        <v>181</v>
      </c>
    </row>
    <row r="3767" spans="2:65" s="13" customFormat="1" ht="11.25" x14ac:dyDescent="0.2">
      <c r="B3767" s="159"/>
      <c r="D3767" s="138" t="s">
        <v>330</v>
      </c>
      <c r="E3767" s="160" t="s">
        <v>19</v>
      </c>
      <c r="F3767" s="161" t="s">
        <v>4957</v>
      </c>
      <c r="H3767" s="162">
        <v>69.138000000000005</v>
      </c>
      <c r="I3767" s="163"/>
      <c r="L3767" s="159"/>
      <c r="M3767" s="164"/>
      <c r="T3767" s="165"/>
      <c r="AT3767" s="160" t="s">
        <v>330</v>
      </c>
      <c r="AU3767" s="160" t="s">
        <v>190</v>
      </c>
      <c r="AV3767" s="13" t="s">
        <v>79</v>
      </c>
      <c r="AW3767" s="13" t="s">
        <v>31</v>
      </c>
      <c r="AX3767" s="13" t="s">
        <v>69</v>
      </c>
      <c r="AY3767" s="160" t="s">
        <v>181</v>
      </c>
    </row>
    <row r="3768" spans="2:65" s="14" customFormat="1" ht="11.25" x14ac:dyDescent="0.2">
      <c r="B3768" s="166"/>
      <c r="D3768" s="138" t="s">
        <v>330</v>
      </c>
      <c r="E3768" s="167" t="s">
        <v>19</v>
      </c>
      <c r="F3768" s="168" t="s">
        <v>333</v>
      </c>
      <c r="H3768" s="169">
        <v>69.138000000000005</v>
      </c>
      <c r="I3768" s="170"/>
      <c r="L3768" s="166"/>
      <c r="M3768" s="171"/>
      <c r="T3768" s="172"/>
      <c r="AT3768" s="167" t="s">
        <v>330</v>
      </c>
      <c r="AU3768" s="167" t="s">
        <v>190</v>
      </c>
      <c r="AV3768" s="14" t="s">
        <v>187</v>
      </c>
      <c r="AW3768" s="14" t="s">
        <v>31</v>
      </c>
      <c r="AX3768" s="14" t="s">
        <v>77</v>
      </c>
      <c r="AY3768" s="167" t="s">
        <v>181</v>
      </c>
    </row>
    <row r="3769" spans="2:65" s="1" customFormat="1" ht="16.5" customHeight="1" x14ac:dyDescent="0.2">
      <c r="B3769" s="32"/>
      <c r="C3769" s="125" t="s">
        <v>4958</v>
      </c>
      <c r="D3769" s="125" t="s">
        <v>182</v>
      </c>
      <c r="E3769" s="126" t="s">
        <v>4493</v>
      </c>
      <c r="F3769" s="127" t="s">
        <v>4494</v>
      </c>
      <c r="G3769" s="128" t="s">
        <v>510</v>
      </c>
      <c r="H3769" s="129">
        <v>60.12</v>
      </c>
      <c r="I3769" s="130"/>
      <c r="J3769" s="131">
        <f>ROUND(I3769*H3769,2)</f>
        <v>0</v>
      </c>
      <c r="K3769" s="127" t="s">
        <v>327</v>
      </c>
      <c r="L3769" s="32"/>
      <c r="M3769" s="132" t="s">
        <v>19</v>
      </c>
      <c r="N3769" s="133" t="s">
        <v>40</v>
      </c>
      <c r="P3769" s="134">
        <f>O3769*H3769</f>
        <v>0</v>
      </c>
      <c r="Q3769" s="134">
        <v>0</v>
      </c>
      <c r="R3769" s="134">
        <f>Q3769*H3769</f>
        <v>0</v>
      </c>
      <c r="S3769" s="134">
        <v>0</v>
      </c>
      <c r="T3769" s="135">
        <f>S3769*H3769</f>
        <v>0</v>
      </c>
      <c r="AR3769" s="136" t="s">
        <v>187</v>
      </c>
      <c r="AT3769" s="136" t="s">
        <v>182</v>
      </c>
      <c r="AU3769" s="136" t="s">
        <v>190</v>
      </c>
      <c r="AY3769" s="17" t="s">
        <v>181</v>
      </c>
      <c r="BE3769" s="137">
        <f>IF(N3769="základní",J3769,0)</f>
        <v>0</v>
      </c>
      <c r="BF3769" s="137">
        <f>IF(N3769="snížená",J3769,0)</f>
        <v>0</v>
      </c>
      <c r="BG3769" s="137">
        <f>IF(N3769="zákl. přenesená",J3769,0)</f>
        <v>0</v>
      </c>
      <c r="BH3769" s="137">
        <f>IF(N3769="sníž. přenesená",J3769,0)</f>
        <v>0</v>
      </c>
      <c r="BI3769" s="137">
        <f>IF(N3769="nulová",J3769,0)</f>
        <v>0</v>
      </c>
      <c r="BJ3769" s="17" t="s">
        <v>77</v>
      </c>
      <c r="BK3769" s="137">
        <f>ROUND(I3769*H3769,2)</f>
        <v>0</v>
      </c>
      <c r="BL3769" s="17" t="s">
        <v>187</v>
      </c>
      <c r="BM3769" s="136" t="s">
        <v>4959</v>
      </c>
    </row>
    <row r="3770" spans="2:65" s="1" customFormat="1" ht="11.25" x14ac:dyDescent="0.2">
      <c r="B3770" s="32"/>
      <c r="D3770" s="151" t="s">
        <v>328</v>
      </c>
      <c r="F3770" s="152" t="s">
        <v>4496</v>
      </c>
      <c r="I3770" s="140"/>
      <c r="L3770" s="32"/>
      <c r="M3770" s="141"/>
      <c r="T3770" s="53"/>
      <c r="AT3770" s="17" t="s">
        <v>328</v>
      </c>
      <c r="AU3770" s="17" t="s">
        <v>190</v>
      </c>
    </row>
    <row r="3771" spans="2:65" s="12" customFormat="1" ht="11.25" x14ac:dyDescent="0.2">
      <c r="B3771" s="153"/>
      <c r="D3771" s="138" t="s">
        <v>330</v>
      </c>
      <c r="E3771" s="154" t="s">
        <v>19</v>
      </c>
      <c r="F3771" s="155" t="s">
        <v>4960</v>
      </c>
      <c r="H3771" s="154" t="s">
        <v>19</v>
      </c>
      <c r="I3771" s="156"/>
      <c r="L3771" s="153"/>
      <c r="M3771" s="157"/>
      <c r="T3771" s="158"/>
      <c r="AT3771" s="154" t="s">
        <v>330</v>
      </c>
      <c r="AU3771" s="154" t="s">
        <v>190</v>
      </c>
      <c r="AV3771" s="12" t="s">
        <v>77</v>
      </c>
      <c r="AW3771" s="12" t="s">
        <v>31</v>
      </c>
      <c r="AX3771" s="12" t="s">
        <v>69</v>
      </c>
      <c r="AY3771" s="154" t="s">
        <v>181</v>
      </c>
    </row>
    <row r="3772" spans="2:65" s="13" customFormat="1" ht="11.25" x14ac:dyDescent="0.2">
      <c r="B3772" s="159"/>
      <c r="D3772" s="138" t="s">
        <v>330</v>
      </c>
      <c r="E3772" s="160" t="s">
        <v>19</v>
      </c>
      <c r="F3772" s="161" t="s">
        <v>4961</v>
      </c>
      <c r="H3772" s="162">
        <v>60.12</v>
      </c>
      <c r="I3772" s="163"/>
      <c r="L3772" s="159"/>
      <c r="M3772" s="164"/>
      <c r="T3772" s="165"/>
      <c r="AT3772" s="160" t="s">
        <v>330</v>
      </c>
      <c r="AU3772" s="160" t="s">
        <v>190</v>
      </c>
      <c r="AV3772" s="13" t="s">
        <v>79</v>
      </c>
      <c r="AW3772" s="13" t="s">
        <v>31</v>
      </c>
      <c r="AX3772" s="13" t="s">
        <v>69</v>
      </c>
      <c r="AY3772" s="160" t="s">
        <v>181</v>
      </c>
    </row>
    <row r="3773" spans="2:65" s="14" customFormat="1" ht="11.25" x14ac:dyDescent="0.2">
      <c r="B3773" s="166"/>
      <c r="D3773" s="138" t="s">
        <v>330</v>
      </c>
      <c r="E3773" s="167" t="s">
        <v>19</v>
      </c>
      <c r="F3773" s="168" t="s">
        <v>333</v>
      </c>
      <c r="H3773" s="169">
        <v>60.12</v>
      </c>
      <c r="I3773" s="170"/>
      <c r="L3773" s="166"/>
      <c r="M3773" s="171"/>
      <c r="T3773" s="172"/>
      <c r="AT3773" s="167" t="s">
        <v>330</v>
      </c>
      <c r="AU3773" s="167" t="s">
        <v>190</v>
      </c>
      <c r="AV3773" s="14" t="s">
        <v>187</v>
      </c>
      <c r="AW3773" s="14" t="s">
        <v>31</v>
      </c>
      <c r="AX3773" s="14" t="s">
        <v>77</v>
      </c>
      <c r="AY3773" s="167" t="s">
        <v>181</v>
      </c>
    </row>
    <row r="3774" spans="2:65" s="1" customFormat="1" ht="16.5" customHeight="1" x14ac:dyDescent="0.2">
      <c r="B3774" s="32"/>
      <c r="C3774" s="176" t="s">
        <v>3550</v>
      </c>
      <c r="D3774" s="176" t="s">
        <v>1794</v>
      </c>
      <c r="E3774" s="177" t="s">
        <v>4665</v>
      </c>
      <c r="F3774" s="178" t="s">
        <v>4666</v>
      </c>
      <c r="G3774" s="179" t="s">
        <v>510</v>
      </c>
      <c r="H3774" s="180">
        <v>66.132000000000005</v>
      </c>
      <c r="I3774" s="181"/>
      <c r="J3774" s="182">
        <f>ROUND(I3774*H3774,2)</f>
        <v>0</v>
      </c>
      <c r="K3774" s="178" t="s">
        <v>186</v>
      </c>
      <c r="L3774" s="183"/>
      <c r="M3774" s="184" t="s">
        <v>19</v>
      </c>
      <c r="N3774" s="185" t="s">
        <v>40</v>
      </c>
      <c r="P3774" s="134">
        <f>O3774*H3774</f>
        <v>0</v>
      </c>
      <c r="Q3774" s="134">
        <v>0</v>
      </c>
      <c r="R3774" s="134">
        <f>Q3774*H3774</f>
        <v>0</v>
      </c>
      <c r="S3774" s="134">
        <v>0</v>
      </c>
      <c r="T3774" s="135">
        <f>S3774*H3774</f>
        <v>0</v>
      </c>
      <c r="AR3774" s="136" t="s">
        <v>196</v>
      </c>
      <c r="AT3774" s="136" t="s">
        <v>1794</v>
      </c>
      <c r="AU3774" s="136" t="s">
        <v>190</v>
      </c>
      <c r="AY3774" s="17" t="s">
        <v>181</v>
      </c>
      <c r="BE3774" s="137">
        <f>IF(N3774="základní",J3774,0)</f>
        <v>0</v>
      </c>
      <c r="BF3774" s="137">
        <f>IF(N3774="snížená",J3774,0)</f>
        <v>0</v>
      </c>
      <c r="BG3774" s="137">
        <f>IF(N3774="zákl. přenesená",J3774,0)</f>
        <v>0</v>
      </c>
      <c r="BH3774" s="137">
        <f>IF(N3774="sníž. přenesená",J3774,0)</f>
        <v>0</v>
      </c>
      <c r="BI3774" s="137">
        <f>IF(N3774="nulová",J3774,0)</f>
        <v>0</v>
      </c>
      <c r="BJ3774" s="17" t="s">
        <v>77</v>
      </c>
      <c r="BK3774" s="137">
        <f>ROUND(I3774*H3774,2)</f>
        <v>0</v>
      </c>
      <c r="BL3774" s="17" t="s">
        <v>187</v>
      </c>
      <c r="BM3774" s="136" t="s">
        <v>4962</v>
      </c>
    </row>
    <row r="3775" spans="2:65" s="12" customFormat="1" ht="11.25" x14ac:dyDescent="0.2">
      <c r="B3775" s="153"/>
      <c r="D3775" s="138" t="s">
        <v>330</v>
      </c>
      <c r="E3775" s="154" t="s">
        <v>19</v>
      </c>
      <c r="F3775" s="155" t="s">
        <v>4502</v>
      </c>
      <c r="H3775" s="154" t="s">
        <v>19</v>
      </c>
      <c r="I3775" s="156"/>
      <c r="L3775" s="153"/>
      <c r="M3775" s="157"/>
      <c r="T3775" s="158"/>
      <c r="AT3775" s="154" t="s">
        <v>330</v>
      </c>
      <c r="AU3775" s="154" t="s">
        <v>190</v>
      </c>
      <c r="AV3775" s="12" t="s">
        <v>77</v>
      </c>
      <c r="AW3775" s="12" t="s">
        <v>31</v>
      </c>
      <c r="AX3775" s="12" t="s">
        <v>69</v>
      </c>
      <c r="AY3775" s="154" t="s">
        <v>181</v>
      </c>
    </row>
    <row r="3776" spans="2:65" s="13" customFormat="1" ht="11.25" x14ac:dyDescent="0.2">
      <c r="B3776" s="159"/>
      <c r="D3776" s="138" t="s">
        <v>330</v>
      </c>
      <c r="E3776" s="160" t="s">
        <v>19</v>
      </c>
      <c r="F3776" s="161" t="s">
        <v>4963</v>
      </c>
      <c r="H3776" s="162">
        <v>66.132000000000005</v>
      </c>
      <c r="I3776" s="163"/>
      <c r="L3776" s="159"/>
      <c r="M3776" s="164"/>
      <c r="T3776" s="165"/>
      <c r="AT3776" s="160" t="s">
        <v>330</v>
      </c>
      <c r="AU3776" s="160" t="s">
        <v>190</v>
      </c>
      <c r="AV3776" s="13" t="s">
        <v>79</v>
      </c>
      <c r="AW3776" s="13" t="s">
        <v>31</v>
      </c>
      <c r="AX3776" s="13" t="s">
        <v>69</v>
      </c>
      <c r="AY3776" s="160" t="s">
        <v>181</v>
      </c>
    </row>
    <row r="3777" spans="2:65" s="14" customFormat="1" ht="11.25" x14ac:dyDescent="0.2">
      <c r="B3777" s="166"/>
      <c r="D3777" s="138" t="s">
        <v>330</v>
      </c>
      <c r="E3777" s="167" t="s">
        <v>19</v>
      </c>
      <c r="F3777" s="168" t="s">
        <v>333</v>
      </c>
      <c r="H3777" s="169">
        <v>66.132000000000005</v>
      </c>
      <c r="I3777" s="170"/>
      <c r="L3777" s="166"/>
      <c r="M3777" s="171"/>
      <c r="T3777" s="172"/>
      <c r="AT3777" s="167" t="s">
        <v>330</v>
      </c>
      <c r="AU3777" s="167" t="s">
        <v>190</v>
      </c>
      <c r="AV3777" s="14" t="s">
        <v>187</v>
      </c>
      <c r="AW3777" s="14" t="s">
        <v>31</v>
      </c>
      <c r="AX3777" s="14" t="s">
        <v>77</v>
      </c>
      <c r="AY3777" s="167" t="s">
        <v>181</v>
      </c>
    </row>
    <row r="3778" spans="2:65" s="10" customFormat="1" ht="20.85" customHeight="1" x14ac:dyDescent="0.2">
      <c r="B3778" s="115"/>
      <c r="D3778" s="116" t="s">
        <v>68</v>
      </c>
      <c r="E3778" s="149" t="s">
        <v>4964</v>
      </c>
      <c r="F3778" s="149" t="s">
        <v>4965</v>
      </c>
      <c r="I3778" s="118"/>
      <c r="J3778" s="150">
        <f>BK3778</f>
        <v>0</v>
      </c>
      <c r="L3778" s="115"/>
      <c r="M3778" s="120"/>
      <c r="P3778" s="121">
        <f>SUM(P3779:P3810)</f>
        <v>0</v>
      </c>
      <c r="R3778" s="121">
        <f>SUM(R3779:R3810)</f>
        <v>0</v>
      </c>
      <c r="T3778" s="122">
        <f>SUM(T3779:T3810)</f>
        <v>0</v>
      </c>
      <c r="AR3778" s="116" t="s">
        <v>77</v>
      </c>
      <c r="AT3778" s="123" t="s">
        <v>68</v>
      </c>
      <c r="AU3778" s="123" t="s">
        <v>79</v>
      </c>
      <c r="AY3778" s="116" t="s">
        <v>181</v>
      </c>
      <c r="BK3778" s="124">
        <f>SUM(BK3779:BK3810)</f>
        <v>0</v>
      </c>
    </row>
    <row r="3779" spans="2:65" s="1" customFormat="1" ht="16.5" customHeight="1" x14ac:dyDescent="0.2">
      <c r="B3779" s="32"/>
      <c r="C3779" s="125" t="s">
        <v>4966</v>
      </c>
      <c r="D3779" s="125" t="s">
        <v>182</v>
      </c>
      <c r="E3779" s="126" t="s">
        <v>4967</v>
      </c>
      <c r="F3779" s="127" t="s">
        <v>4968</v>
      </c>
      <c r="G3779" s="128" t="s">
        <v>510</v>
      </c>
      <c r="H3779" s="129">
        <v>69.2</v>
      </c>
      <c r="I3779" s="130"/>
      <c r="J3779" s="131">
        <f>ROUND(I3779*H3779,2)</f>
        <v>0</v>
      </c>
      <c r="K3779" s="127" t="s">
        <v>186</v>
      </c>
      <c r="L3779" s="32"/>
      <c r="M3779" s="132" t="s">
        <v>19</v>
      </c>
      <c r="N3779" s="133" t="s">
        <v>40</v>
      </c>
      <c r="P3779" s="134">
        <f>O3779*H3779</f>
        <v>0</v>
      </c>
      <c r="Q3779" s="134">
        <v>0</v>
      </c>
      <c r="R3779" s="134">
        <f>Q3779*H3779</f>
        <v>0</v>
      </c>
      <c r="S3779" s="134">
        <v>0</v>
      </c>
      <c r="T3779" s="135">
        <f>S3779*H3779</f>
        <v>0</v>
      </c>
      <c r="AR3779" s="136" t="s">
        <v>187</v>
      </c>
      <c r="AT3779" s="136" t="s">
        <v>182</v>
      </c>
      <c r="AU3779" s="136" t="s">
        <v>190</v>
      </c>
      <c r="AY3779" s="17" t="s">
        <v>181</v>
      </c>
      <c r="BE3779" s="137">
        <f>IF(N3779="základní",J3779,0)</f>
        <v>0</v>
      </c>
      <c r="BF3779" s="137">
        <f>IF(N3779="snížená",J3779,0)</f>
        <v>0</v>
      </c>
      <c r="BG3779" s="137">
        <f>IF(N3779="zákl. přenesená",J3779,0)</f>
        <v>0</v>
      </c>
      <c r="BH3779" s="137">
        <f>IF(N3779="sníž. přenesená",J3779,0)</f>
        <v>0</v>
      </c>
      <c r="BI3779" s="137">
        <f>IF(N3779="nulová",J3779,0)</f>
        <v>0</v>
      </c>
      <c r="BJ3779" s="17" t="s">
        <v>77</v>
      </c>
      <c r="BK3779" s="137">
        <f>ROUND(I3779*H3779,2)</f>
        <v>0</v>
      </c>
      <c r="BL3779" s="17" t="s">
        <v>187</v>
      </c>
      <c r="BM3779" s="136" t="s">
        <v>4969</v>
      </c>
    </row>
    <row r="3780" spans="2:65" s="1" customFormat="1" ht="19.5" x14ac:dyDescent="0.2">
      <c r="B3780" s="32"/>
      <c r="D3780" s="138" t="s">
        <v>214</v>
      </c>
      <c r="F3780" s="139" t="s">
        <v>4970</v>
      </c>
      <c r="I3780" s="140"/>
      <c r="L3780" s="32"/>
      <c r="M3780" s="141"/>
      <c r="T3780" s="53"/>
      <c r="AT3780" s="17" t="s">
        <v>214</v>
      </c>
      <c r="AU3780" s="17" t="s">
        <v>190</v>
      </c>
    </row>
    <row r="3781" spans="2:65" s="12" customFormat="1" ht="11.25" x14ac:dyDescent="0.2">
      <c r="B3781" s="153"/>
      <c r="D3781" s="138" t="s">
        <v>330</v>
      </c>
      <c r="E3781" s="154" t="s">
        <v>19</v>
      </c>
      <c r="F3781" s="155" t="s">
        <v>4535</v>
      </c>
      <c r="H3781" s="154" t="s">
        <v>19</v>
      </c>
      <c r="I3781" s="156"/>
      <c r="L3781" s="153"/>
      <c r="M3781" s="157"/>
      <c r="T3781" s="158"/>
      <c r="AT3781" s="154" t="s">
        <v>330</v>
      </c>
      <c r="AU3781" s="154" t="s">
        <v>190</v>
      </c>
      <c r="AV3781" s="12" t="s">
        <v>77</v>
      </c>
      <c r="AW3781" s="12" t="s">
        <v>31</v>
      </c>
      <c r="AX3781" s="12" t="s">
        <v>69</v>
      </c>
      <c r="AY3781" s="154" t="s">
        <v>181</v>
      </c>
    </row>
    <row r="3782" spans="2:65" s="12" customFormat="1" ht="11.25" x14ac:dyDescent="0.2">
      <c r="B3782" s="153"/>
      <c r="D3782" s="138" t="s">
        <v>330</v>
      </c>
      <c r="E3782" s="154" t="s">
        <v>19</v>
      </c>
      <c r="F3782" s="155" t="s">
        <v>4971</v>
      </c>
      <c r="H3782" s="154" t="s">
        <v>19</v>
      </c>
      <c r="I3782" s="156"/>
      <c r="L3782" s="153"/>
      <c r="M3782" s="157"/>
      <c r="T3782" s="158"/>
      <c r="AT3782" s="154" t="s">
        <v>330</v>
      </c>
      <c r="AU3782" s="154" t="s">
        <v>190</v>
      </c>
      <c r="AV3782" s="12" t="s">
        <v>77</v>
      </c>
      <c r="AW3782" s="12" t="s">
        <v>31</v>
      </c>
      <c r="AX3782" s="12" t="s">
        <v>69</v>
      </c>
      <c r="AY3782" s="154" t="s">
        <v>181</v>
      </c>
    </row>
    <row r="3783" spans="2:65" s="13" customFormat="1" ht="11.25" x14ac:dyDescent="0.2">
      <c r="B3783" s="159"/>
      <c r="D3783" s="138" t="s">
        <v>330</v>
      </c>
      <c r="E3783" s="160" t="s">
        <v>19</v>
      </c>
      <c r="F3783" s="161" t="s">
        <v>4972</v>
      </c>
      <c r="H3783" s="162">
        <v>9.08</v>
      </c>
      <c r="I3783" s="163"/>
      <c r="L3783" s="159"/>
      <c r="M3783" s="164"/>
      <c r="T3783" s="165"/>
      <c r="AT3783" s="160" t="s">
        <v>330</v>
      </c>
      <c r="AU3783" s="160" t="s">
        <v>190</v>
      </c>
      <c r="AV3783" s="13" t="s">
        <v>79</v>
      </c>
      <c r="AW3783" s="13" t="s">
        <v>31</v>
      </c>
      <c r="AX3783" s="13" t="s">
        <v>69</v>
      </c>
      <c r="AY3783" s="160" t="s">
        <v>181</v>
      </c>
    </row>
    <row r="3784" spans="2:65" s="13" customFormat="1" ht="11.25" x14ac:dyDescent="0.2">
      <c r="B3784" s="159"/>
      <c r="D3784" s="138" t="s">
        <v>330</v>
      </c>
      <c r="E3784" s="160" t="s">
        <v>19</v>
      </c>
      <c r="F3784" s="161" t="s">
        <v>4973</v>
      </c>
      <c r="H3784" s="162">
        <v>60.12</v>
      </c>
      <c r="I3784" s="163"/>
      <c r="L3784" s="159"/>
      <c r="M3784" s="164"/>
      <c r="T3784" s="165"/>
      <c r="AT3784" s="160" t="s">
        <v>330</v>
      </c>
      <c r="AU3784" s="160" t="s">
        <v>190</v>
      </c>
      <c r="AV3784" s="13" t="s">
        <v>79</v>
      </c>
      <c r="AW3784" s="13" t="s">
        <v>31</v>
      </c>
      <c r="AX3784" s="13" t="s">
        <v>69</v>
      </c>
      <c r="AY3784" s="160" t="s">
        <v>181</v>
      </c>
    </row>
    <row r="3785" spans="2:65" s="14" customFormat="1" ht="11.25" x14ac:dyDescent="0.2">
      <c r="B3785" s="166"/>
      <c r="D3785" s="138" t="s">
        <v>330</v>
      </c>
      <c r="E3785" s="167" t="s">
        <v>19</v>
      </c>
      <c r="F3785" s="168" t="s">
        <v>333</v>
      </c>
      <c r="H3785" s="169">
        <v>69.2</v>
      </c>
      <c r="I3785" s="170"/>
      <c r="L3785" s="166"/>
      <c r="M3785" s="171"/>
      <c r="T3785" s="172"/>
      <c r="AT3785" s="167" t="s">
        <v>330</v>
      </c>
      <c r="AU3785" s="167" t="s">
        <v>190</v>
      </c>
      <c r="AV3785" s="14" t="s">
        <v>187</v>
      </c>
      <c r="AW3785" s="14" t="s">
        <v>31</v>
      </c>
      <c r="AX3785" s="14" t="s">
        <v>77</v>
      </c>
      <c r="AY3785" s="167" t="s">
        <v>181</v>
      </c>
    </row>
    <row r="3786" spans="2:65" s="1" customFormat="1" ht="16.5" customHeight="1" x14ac:dyDescent="0.2">
      <c r="B3786" s="32"/>
      <c r="C3786" s="125" t="s">
        <v>3555</v>
      </c>
      <c r="D3786" s="125" t="s">
        <v>182</v>
      </c>
      <c r="E3786" s="126" t="s">
        <v>4974</v>
      </c>
      <c r="F3786" s="127" t="s">
        <v>4975</v>
      </c>
      <c r="G3786" s="128" t="s">
        <v>636</v>
      </c>
      <c r="H3786" s="129">
        <v>75.8</v>
      </c>
      <c r="I3786" s="130"/>
      <c r="J3786" s="131">
        <f>ROUND(I3786*H3786,2)</f>
        <v>0</v>
      </c>
      <c r="K3786" s="127" t="s">
        <v>186</v>
      </c>
      <c r="L3786" s="32"/>
      <c r="M3786" s="132" t="s">
        <v>19</v>
      </c>
      <c r="N3786" s="133" t="s">
        <v>40</v>
      </c>
      <c r="P3786" s="134">
        <f>O3786*H3786</f>
        <v>0</v>
      </c>
      <c r="Q3786" s="134">
        <v>0</v>
      </c>
      <c r="R3786" s="134">
        <f>Q3786*H3786</f>
        <v>0</v>
      </c>
      <c r="S3786" s="134">
        <v>0</v>
      </c>
      <c r="T3786" s="135">
        <f>S3786*H3786</f>
        <v>0</v>
      </c>
      <c r="AR3786" s="136" t="s">
        <v>187</v>
      </c>
      <c r="AT3786" s="136" t="s">
        <v>182</v>
      </c>
      <c r="AU3786" s="136" t="s">
        <v>190</v>
      </c>
      <c r="AY3786" s="17" t="s">
        <v>181</v>
      </c>
      <c r="BE3786" s="137">
        <f>IF(N3786="základní",J3786,0)</f>
        <v>0</v>
      </c>
      <c r="BF3786" s="137">
        <f>IF(N3786="snížená",J3786,0)</f>
        <v>0</v>
      </c>
      <c r="BG3786" s="137">
        <f>IF(N3786="zákl. přenesená",J3786,0)</f>
        <v>0</v>
      </c>
      <c r="BH3786" s="137">
        <f>IF(N3786="sníž. přenesená",J3786,0)</f>
        <v>0</v>
      </c>
      <c r="BI3786" s="137">
        <f>IF(N3786="nulová",J3786,0)</f>
        <v>0</v>
      </c>
      <c r="BJ3786" s="17" t="s">
        <v>77</v>
      </c>
      <c r="BK3786" s="137">
        <f>ROUND(I3786*H3786,2)</f>
        <v>0</v>
      </c>
      <c r="BL3786" s="17" t="s">
        <v>187</v>
      </c>
      <c r="BM3786" s="136" t="s">
        <v>4976</v>
      </c>
    </row>
    <row r="3787" spans="2:65" s="12" customFormat="1" ht="11.25" x14ac:dyDescent="0.2">
      <c r="B3787" s="153"/>
      <c r="D3787" s="138" t="s">
        <v>330</v>
      </c>
      <c r="E3787" s="154" t="s">
        <v>19</v>
      </c>
      <c r="F3787" s="155" t="s">
        <v>4977</v>
      </c>
      <c r="H3787" s="154" t="s">
        <v>19</v>
      </c>
      <c r="I3787" s="156"/>
      <c r="L3787" s="153"/>
      <c r="M3787" s="157"/>
      <c r="T3787" s="158"/>
      <c r="AT3787" s="154" t="s">
        <v>330</v>
      </c>
      <c r="AU3787" s="154" t="s">
        <v>190</v>
      </c>
      <c r="AV3787" s="12" t="s">
        <v>77</v>
      </c>
      <c r="AW3787" s="12" t="s">
        <v>31</v>
      </c>
      <c r="AX3787" s="12" t="s">
        <v>69</v>
      </c>
      <c r="AY3787" s="154" t="s">
        <v>181</v>
      </c>
    </row>
    <row r="3788" spans="2:65" s="12" customFormat="1" ht="11.25" x14ac:dyDescent="0.2">
      <c r="B3788" s="153"/>
      <c r="D3788" s="138" t="s">
        <v>330</v>
      </c>
      <c r="E3788" s="154" t="s">
        <v>19</v>
      </c>
      <c r="F3788" s="155" t="s">
        <v>4978</v>
      </c>
      <c r="H3788" s="154" t="s">
        <v>19</v>
      </c>
      <c r="I3788" s="156"/>
      <c r="L3788" s="153"/>
      <c r="M3788" s="157"/>
      <c r="T3788" s="158"/>
      <c r="AT3788" s="154" t="s">
        <v>330</v>
      </c>
      <c r="AU3788" s="154" t="s">
        <v>190</v>
      </c>
      <c r="AV3788" s="12" t="s">
        <v>77</v>
      </c>
      <c r="AW3788" s="12" t="s">
        <v>31</v>
      </c>
      <c r="AX3788" s="12" t="s">
        <v>69</v>
      </c>
      <c r="AY3788" s="154" t="s">
        <v>181</v>
      </c>
    </row>
    <row r="3789" spans="2:65" s="13" customFormat="1" ht="11.25" x14ac:dyDescent="0.2">
      <c r="B3789" s="159"/>
      <c r="D3789" s="138" t="s">
        <v>330</v>
      </c>
      <c r="E3789" s="160" t="s">
        <v>19</v>
      </c>
      <c r="F3789" s="161" t="s">
        <v>4979</v>
      </c>
      <c r="H3789" s="162">
        <v>15</v>
      </c>
      <c r="I3789" s="163"/>
      <c r="L3789" s="159"/>
      <c r="M3789" s="164"/>
      <c r="T3789" s="165"/>
      <c r="AT3789" s="160" t="s">
        <v>330</v>
      </c>
      <c r="AU3789" s="160" t="s">
        <v>190</v>
      </c>
      <c r="AV3789" s="13" t="s">
        <v>79</v>
      </c>
      <c r="AW3789" s="13" t="s">
        <v>31</v>
      </c>
      <c r="AX3789" s="13" t="s">
        <v>69</v>
      </c>
      <c r="AY3789" s="160" t="s">
        <v>181</v>
      </c>
    </row>
    <row r="3790" spans="2:65" s="13" customFormat="1" ht="11.25" x14ac:dyDescent="0.2">
      <c r="B3790" s="159"/>
      <c r="D3790" s="138" t="s">
        <v>330</v>
      </c>
      <c r="E3790" s="160" t="s">
        <v>19</v>
      </c>
      <c r="F3790" s="161" t="s">
        <v>4980</v>
      </c>
      <c r="H3790" s="162">
        <v>60.8</v>
      </c>
      <c r="I3790" s="163"/>
      <c r="L3790" s="159"/>
      <c r="M3790" s="164"/>
      <c r="T3790" s="165"/>
      <c r="AT3790" s="160" t="s">
        <v>330</v>
      </c>
      <c r="AU3790" s="160" t="s">
        <v>190</v>
      </c>
      <c r="AV3790" s="13" t="s">
        <v>79</v>
      </c>
      <c r="AW3790" s="13" t="s">
        <v>31</v>
      </c>
      <c r="AX3790" s="13" t="s">
        <v>69</v>
      </c>
      <c r="AY3790" s="160" t="s">
        <v>181</v>
      </c>
    </row>
    <row r="3791" spans="2:65" s="14" customFormat="1" ht="11.25" x14ac:dyDescent="0.2">
      <c r="B3791" s="166"/>
      <c r="D3791" s="138" t="s">
        <v>330</v>
      </c>
      <c r="E3791" s="167" t="s">
        <v>19</v>
      </c>
      <c r="F3791" s="168" t="s">
        <v>333</v>
      </c>
      <c r="H3791" s="169">
        <v>75.8</v>
      </c>
      <c r="I3791" s="170"/>
      <c r="L3791" s="166"/>
      <c r="M3791" s="171"/>
      <c r="T3791" s="172"/>
      <c r="AT3791" s="167" t="s">
        <v>330</v>
      </c>
      <c r="AU3791" s="167" t="s">
        <v>190</v>
      </c>
      <c r="AV3791" s="14" t="s">
        <v>187</v>
      </c>
      <c r="AW3791" s="14" t="s">
        <v>31</v>
      </c>
      <c r="AX3791" s="14" t="s">
        <v>77</v>
      </c>
      <c r="AY3791" s="167" t="s">
        <v>181</v>
      </c>
    </row>
    <row r="3792" spans="2:65" s="1" customFormat="1" ht="16.5" customHeight="1" x14ac:dyDescent="0.2">
      <c r="B3792" s="32"/>
      <c r="C3792" s="125" t="s">
        <v>4981</v>
      </c>
      <c r="D3792" s="125" t="s">
        <v>182</v>
      </c>
      <c r="E3792" s="126" t="s">
        <v>4982</v>
      </c>
      <c r="F3792" s="127" t="s">
        <v>4547</v>
      </c>
      <c r="G3792" s="128" t="s">
        <v>636</v>
      </c>
      <c r="H3792" s="129">
        <v>83.38</v>
      </c>
      <c r="I3792" s="130"/>
      <c r="J3792" s="131">
        <f>ROUND(I3792*H3792,2)</f>
        <v>0</v>
      </c>
      <c r="K3792" s="127" t="s">
        <v>186</v>
      </c>
      <c r="L3792" s="32"/>
      <c r="M3792" s="132" t="s">
        <v>19</v>
      </c>
      <c r="N3792" s="133" t="s">
        <v>40</v>
      </c>
      <c r="P3792" s="134">
        <f>O3792*H3792</f>
        <v>0</v>
      </c>
      <c r="Q3792" s="134">
        <v>0</v>
      </c>
      <c r="R3792" s="134">
        <f>Q3792*H3792</f>
        <v>0</v>
      </c>
      <c r="S3792" s="134">
        <v>0</v>
      </c>
      <c r="T3792" s="135">
        <f>S3792*H3792</f>
        <v>0</v>
      </c>
      <c r="AR3792" s="136" t="s">
        <v>187</v>
      </c>
      <c r="AT3792" s="136" t="s">
        <v>182</v>
      </c>
      <c r="AU3792" s="136" t="s">
        <v>190</v>
      </c>
      <c r="AY3792" s="17" t="s">
        <v>181</v>
      </c>
      <c r="BE3792" s="137">
        <f>IF(N3792="základní",J3792,0)</f>
        <v>0</v>
      </c>
      <c r="BF3792" s="137">
        <f>IF(N3792="snížená",J3792,0)</f>
        <v>0</v>
      </c>
      <c r="BG3792" s="137">
        <f>IF(N3792="zákl. přenesená",J3792,0)</f>
        <v>0</v>
      </c>
      <c r="BH3792" s="137">
        <f>IF(N3792="sníž. přenesená",J3792,0)</f>
        <v>0</v>
      </c>
      <c r="BI3792" s="137">
        <f>IF(N3792="nulová",J3792,0)</f>
        <v>0</v>
      </c>
      <c r="BJ3792" s="17" t="s">
        <v>77</v>
      </c>
      <c r="BK3792" s="137">
        <f>ROUND(I3792*H3792,2)</f>
        <v>0</v>
      </c>
      <c r="BL3792" s="17" t="s">
        <v>187</v>
      </c>
      <c r="BM3792" s="136" t="s">
        <v>4983</v>
      </c>
    </row>
    <row r="3793" spans="2:65" s="1" customFormat="1" ht="19.5" x14ac:dyDescent="0.2">
      <c r="B3793" s="32"/>
      <c r="D3793" s="138" t="s">
        <v>214</v>
      </c>
      <c r="F3793" s="139" t="s">
        <v>4541</v>
      </c>
      <c r="I3793" s="140"/>
      <c r="L3793" s="32"/>
      <c r="M3793" s="141"/>
      <c r="T3793" s="53"/>
      <c r="AT3793" s="17" t="s">
        <v>214</v>
      </c>
      <c r="AU3793" s="17" t="s">
        <v>190</v>
      </c>
    </row>
    <row r="3794" spans="2:65" s="12" customFormat="1" ht="11.25" x14ac:dyDescent="0.2">
      <c r="B3794" s="153"/>
      <c r="D3794" s="138" t="s">
        <v>330</v>
      </c>
      <c r="E3794" s="154" t="s">
        <v>19</v>
      </c>
      <c r="F3794" s="155" t="s">
        <v>4549</v>
      </c>
      <c r="H3794" s="154" t="s">
        <v>19</v>
      </c>
      <c r="I3794" s="156"/>
      <c r="L3794" s="153"/>
      <c r="M3794" s="157"/>
      <c r="T3794" s="158"/>
      <c r="AT3794" s="154" t="s">
        <v>330</v>
      </c>
      <c r="AU3794" s="154" t="s">
        <v>190</v>
      </c>
      <c r="AV3794" s="12" t="s">
        <v>77</v>
      </c>
      <c r="AW3794" s="12" t="s">
        <v>31</v>
      </c>
      <c r="AX3794" s="12" t="s">
        <v>69</v>
      </c>
      <c r="AY3794" s="154" t="s">
        <v>181</v>
      </c>
    </row>
    <row r="3795" spans="2:65" s="12" customFormat="1" ht="11.25" x14ac:dyDescent="0.2">
      <c r="B3795" s="153"/>
      <c r="D3795" s="138" t="s">
        <v>330</v>
      </c>
      <c r="E3795" s="154" t="s">
        <v>19</v>
      </c>
      <c r="F3795" s="155" t="s">
        <v>4978</v>
      </c>
      <c r="H3795" s="154" t="s">
        <v>19</v>
      </c>
      <c r="I3795" s="156"/>
      <c r="L3795" s="153"/>
      <c r="M3795" s="157"/>
      <c r="T3795" s="158"/>
      <c r="AT3795" s="154" t="s">
        <v>330</v>
      </c>
      <c r="AU3795" s="154" t="s">
        <v>190</v>
      </c>
      <c r="AV3795" s="12" t="s">
        <v>77</v>
      </c>
      <c r="AW3795" s="12" t="s">
        <v>31</v>
      </c>
      <c r="AX3795" s="12" t="s">
        <v>69</v>
      </c>
      <c r="AY3795" s="154" t="s">
        <v>181</v>
      </c>
    </row>
    <row r="3796" spans="2:65" s="13" customFormat="1" ht="11.25" x14ac:dyDescent="0.2">
      <c r="B3796" s="159"/>
      <c r="D3796" s="138" t="s">
        <v>330</v>
      </c>
      <c r="E3796" s="160" t="s">
        <v>19</v>
      </c>
      <c r="F3796" s="161" t="s">
        <v>4984</v>
      </c>
      <c r="H3796" s="162">
        <v>16.5</v>
      </c>
      <c r="I3796" s="163"/>
      <c r="L3796" s="159"/>
      <c r="M3796" s="164"/>
      <c r="T3796" s="165"/>
      <c r="AT3796" s="160" t="s">
        <v>330</v>
      </c>
      <c r="AU3796" s="160" t="s">
        <v>190</v>
      </c>
      <c r="AV3796" s="13" t="s">
        <v>79</v>
      </c>
      <c r="AW3796" s="13" t="s">
        <v>31</v>
      </c>
      <c r="AX3796" s="13" t="s">
        <v>69</v>
      </c>
      <c r="AY3796" s="160" t="s">
        <v>181</v>
      </c>
    </row>
    <row r="3797" spans="2:65" s="13" customFormat="1" ht="11.25" x14ac:dyDescent="0.2">
      <c r="B3797" s="159"/>
      <c r="D3797" s="138" t="s">
        <v>330</v>
      </c>
      <c r="E3797" s="160" t="s">
        <v>19</v>
      </c>
      <c r="F3797" s="161" t="s">
        <v>4985</v>
      </c>
      <c r="H3797" s="162">
        <v>66.88</v>
      </c>
      <c r="I3797" s="163"/>
      <c r="L3797" s="159"/>
      <c r="M3797" s="164"/>
      <c r="T3797" s="165"/>
      <c r="AT3797" s="160" t="s">
        <v>330</v>
      </c>
      <c r="AU3797" s="160" t="s">
        <v>190</v>
      </c>
      <c r="AV3797" s="13" t="s">
        <v>79</v>
      </c>
      <c r="AW3797" s="13" t="s">
        <v>31</v>
      </c>
      <c r="AX3797" s="13" t="s">
        <v>69</v>
      </c>
      <c r="AY3797" s="160" t="s">
        <v>181</v>
      </c>
    </row>
    <row r="3798" spans="2:65" s="14" customFormat="1" ht="11.25" x14ac:dyDescent="0.2">
      <c r="B3798" s="166"/>
      <c r="D3798" s="138" t="s">
        <v>330</v>
      </c>
      <c r="E3798" s="167" t="s">
        <v>19</v>
      </c>
      <c r="F3798" s="168" t="s">
        <v>333</v>
      </c>
      <c r="H3798" s="169">
        <v>83.38</v>
      </c>
      <c r="I3798" s="170"/>
      <c r="L3798" s="166"/>
      <c r="M3798" s="171"/>
      <c r="T3798" s="172"/>
      <c r="AT3798" s="167" t="s">
        <v>330</v>
      </c>
      <c r="AU3798" s="167" t="s">
        <v>190</v>
      </c>
      <c r="AV3798" s="14" t="s">
        <v>187</v>
      </c>
      <c r="AW3798" s="14" t="s">
        <v>31</v>
      </c>
      <c r="AX3798" s="14" t="s">
        <v>77</v>
      </c>
      <c r="AY3798" s="167" t="s">
        <v>181</v>
      </c>
    </row>
    <row r="3799" spans="2:65" s="1" customFormat="1" ht="21.75" customHeight="1" x14ac:dyDescent="0.2">
      <c r="B3799" s="32"/>
      <c r="C3799" s="125" t="s">
        <v>3561</v>
      </c>
      <c r="D3799" s="125" t="s">
        <v>182</v>
      </c>
      <c r="E3799" s="126" t="s">
        <v>4986</v>
      </c>
      <c r="F3799" s="127" t="s">
        <v>4987</v>
      </c>
      <c r="G3799" s="128" t="s">
        <v>510</v>
      </c>
      <c r="H3799" s="129">
        <v>69.2</v>
      </c>
      <c r="I3799" s="130"/>
      <c r="J3799" s="131">
        <f>ROUND(I3799*H3799,2)</f>
        <v>0</v>
      </c>
      <c r="K3799" s="127" t="s">
        <v>186</v>
      </c>
      <c r="L3799" s="32"/>
      <c r="M3799" s="132" t="s">
        <v>19</v>
      </c>
      <c r="N3799" s="133" t="s">
        <v>40</v>
      </c>
      <c r="P3799" s="134">
        <f>O3799*H3799</f>
        <v>0</v>
      </c>
      <c r="Q3799" s="134">
        <v>0</v>
      </c>
      <c r="R3799" s="134">
        <f>Q3799*H3799</f>
        <v>0</v>
      </c>
      <c r="S3799" s="134">
        <v>0</v>
      </c>
      <c r="T3799" s="135">
        <f>S3799*H3799</f>
        <v>0</v>
      </c>
      <c r="AR3799" s="136" t="s">
        <v>187</v>
      </c>
      <c r="AT3799" s="136" t="s">
        <v>182</v>
      </c>
      <c r="AU3799" s="136" t="s">
        <v>190</v>
      </c>
      <c r="AY3799" s="17" t="s">
        <v>181</v>
      </c>
      <c r="BE3799" s="137">
        <f>IF(N3799="základní",J3799,0)</f>
        <v>0</v>
      </c>
      <c r="BF3799" s="137">
        <f>IF(N3799="snížená",J3799,0)</f>
        <v>0</v>
      </c>
      <c r="BG3799" s="137">
        <f>IF(N3799="zákl. přenesená",J3799,0)</f>
        <v>0</v>
      </c>
      <c r="BH3799" s="137">
        <f>IF(N3799="sníž. přenesená",J3799,0)</f>
        <v>0</v>
      </c>
      <c r="BI3799" s="137">
        <f>IF(N3799="nulová",J3799,0)</f>
        <v>0</v>
      </c>
      <c r="BJ3799" s="17" t="s">
        <v>77</v>
      </c>
      <c r="BK3799" s="137">
        <f>ROUND(I3799*H3799,2)</f>
        <v>0</v>
      </c>
      <c r="BL3799" s="17" t="s">
        <v>187</v>
      </c>
      <c r="BM3799" s="136" t="s">
        <v>4988</v>
      </c>
    </row>
    <row r="3800" spans="2:65" s="1" customFormat="1" ht="48.75" x14ac:dyDescent="0.2">
      <c r="B3800" s="32"/>
      <c r="D3800" s="138" t="s">
        <v>214</v>
      </c>
      <c r="F3800" s="139" t="s">
        <v>4989</v>
      </c>
      <c r="I3800" s="140"/>
      <c r="L3800" s="32"/>
      <c r="M3800" s="141"/>
      <c r="T3800" s="53"/>
      <c r="AT3800" s="17" t="s">
        <v>214</v>
      </c>
      <c r="AU3800" s="17" t="s">
        <v>190</v>
      </c>
    </row>
    <row r="3801" spans="2:65" s="13" customFormat="1" ht="11.25" x14ac:dyDescent="0.2">
      <c r="B3801" s="159"/>
      <c r="D3801" s="138" t="s">
        <v>330</v>
      </c>
      <c r="E3801" s="160" t="s">
        <v>19</v>
      </c>
      <c r="F3801" s="161" t="s">
        <v>4990</v>
      </c>
      <c r="H3801" s="162">
        <v>69.2</v>
      </c>
      <c r="I3801" s="163"/>
      <c r="L3801" s="159"/>
      <c r="M3801" s="164"/>
      <c r="T3801" s="165"/>
      <c r="AT3801" s="160" t="s">
        <v>330</v>
      </c>
      <c r="AU3801" s="160" t="s">
        <v>190</v>
      </c>
      <c r="AV3801" s="13" t="s">
        <v>79</v>
      </c>
      <c r="AW3801" s="13" t="s">
        <v>31</v>
      </c>
      <c r="AX3801" s="13" t="s">
        <v>69</v>
      </c>
      <c r="AY3801" s="160" t="s">
        <v>181</v>
      </c>
    </row>
    <row r="3802" spans="2:65" s="14" customFormat="1" ht="11.25" x14ac:dyDescent="0.2">
      <c r="B3802" s="166"/>
      <c r="D3802" s="138" t="s">
        <v>330</v>
      </c>
      <c r="E3802" s="167" t="s">
        <v>19</v>
      </c>
      <c r="F3802" s="168" t="s">
        <v>333</v>
      </c>
      <c r="H3802" s="169">
        <v>69.2</v>
      </c>
      <c r="I3802" s="170"/>
      <c r="L3802" s="166"/>
      <c r="M3802" s="171"/>
      <c r="T3802" s="172"/>
      <c r="AT3802" s="167" t="s">
        <v>330</v>
      </c>
      <c r="AU3802" s="167" t="s">
        <v>190</v>
      </c>
      <c r="AV3802" s="14" t="s">
        <v>187</v>
      </c>
      <c r="AW3802" s="14" t="s">
        <v>31</v>
      </c>
      <c r="AX3802" s="14" t="s">
        <v>77</v>
      </c>
      <c r="AY3802" s="167" t="s">
        <v>181</v>
      </c>
    </row>
    <row r="3803" spans="2:65" s="1" customFormat="1" ht="16.5" customHeight="1" x14ac:dyDescent="0.2">
      <c r="B3803" s="32"/>
      <c r="C3803" s="125" t="s">
        <v>4991</v>
      </c>
      <c r="D3803" s="125" t="s">
        <v>182</v>
      </c>
      <c r="E3803" s="126" t="s">
        <v>4992</v>
      </c>
      <c r="F3803" s="127" t="s">
        <v>4993</v>
      </c>
      <c r="G3803" s="128" t="s">
        <v>2805</v>
      </c>
      <c r="H3803" s="186"/>
      <c r="I3803" s="130"/>
      <c r="J3803" s="131">
        <f>ROUND(I3803*H3803,2)</f>
        <v>0</v>
      </c>
      <c r="K3803" s="127" t="s">
        <v>327</v>
      </c>
      <c r="L3803" s="32"/>
      <c r="M3803" s="132" t="s">
        <v>19</v>
      </c>
      <c r="N3803" s="133" t="s">
        <v>40</v>
      </c>
      <c r="P3803" s="134">
        <f>O3803*H3803</f>
        <v>0</v>
      </c>
      <c r="Q3803" s="134">
        <v>0</v>
      </c>
      <c r="R3803" s="134">
        <f>Q3803*H3803</f>
        <v>0</v>
      </c>
      <c r="S3803" s="134">
        <v>0</v>
      </c>
      <c r="T3803" s="135">
        <f>S3803*H3803</f>
        <v>0</v>
      </c>
      <c r="AR3803" s="136" t="s">
        <v>187</v>
      </c>
      <c r="AT3803" s="136" t="s">
        <v>182</v>
      </c>
      <c r="AU3803" s="136" t="s">
        <v>190</v>
      </c>
      <c r="AY3803" s="17" t="s">
        <v>181</v>
      </c>
      <c r="BE3803" s="137">
        <f>IF(N3803="základní",J3803,0)</f>
        <v>0</v>
      </c>
      <c r="BF3803" s="137">
        <f>IF(N3803="snížená",J3803,0)</f>
        <v>0</v>
      </c>
      <c r="BG3803" s="137">
        <f>IF(N3803="zákl. přenesená",J3803,0)</f>
        <v>0</v>
      </c>
      <c r="BH3803" s="137">
        <f>IF(N3803="sníž. přenesená",J3803,0)</f>
        <v>0</v>
      </c>
      <c r="BI3803" s="137">
        <f>IF(N3803="nulová",J3803,0)</f>
        <v>0</v>
      </c>
      <c r="BJ3803" s="17" t="s">
        <v>77</v>
      </c>
      <c r="BK3803" s="137">
        <f>ROUND(I3803*H3803,2)</f>
        <v>0</v>
      </c>
      <c r="BL3803" s="17" t="s">
        <v>187</v>
      </c>
      <c r="BM3803" s="136" t="s">
        <v>4994</v>
      </c>
    </row>
    <row r="3804" spans="2:65" s="1" customFormat="1" ht="11.25" x14ac:dyDescent="0.2">
      <c r="B3804" s="32"/>
      <c r="D3804" s="151" t="s">
        <v>328</v>
      </c>
      <c r="F3804" s="152" t="s">
        <v>4995</v>
      </c>
      <c r="I3804" s="140"/>
      <c r="L3804" s="32"/>
      <c r="M3804" s="141"/>
      <c r="T3804" s="53"/>
      <c r="AT3804" s="17" t="s">
        <v>328</v>
      </c>
      <c r="AU3804" s="17" t="s">
        <v>190</v>
      </c>
    </row>
    <row r="3805" spans="2:65" s="1" customFormat="1" ht="39" x14ac:dyDescent="0.2">
      <c r="B3805" s="32"/>
      <c r="D3805" s="138" t="s">
        <v>214</v>
      </c>
      <c r="F3805" s="139" t="s">
        <v>4996</v>
      </c>
      <c r="I3805" s="140"/>
      <c r="L3805" s="32"/>
      <c r="M3805" s="141"/>
      <c r="T3805" s="53"/>
      <c r="AT3805" s="17" t="s">
        <v>214</v>
      </c>
      <c r="AU3805" s="17" t="s">
        <v>190</v>
      </c>
    </row>
    <row r="3806" spans="2:65" s="1" customFormat="1" ht="16.5" customHeight="1" x14ac:dyDescent="0.2">
      <c r="B3806" s="32"/>
      <c r="C3806" s="125" t="s">
        <v>3567</v>
      </c>
      <c r="D3806" s="125" t="s">
        <v>182</v>
      </c>
      <c r="E3806" s="126" t="s">
        <v>4597</v>
      </c>
      <c r="F3806" s="127" t="s">
        <v>4598</v>
      </c>
      <c r="G3806" s="128" t="s">
        <v>1053</v>
      </c>
      <c r="H3806" s="129">
        <v>20</v>
      </c>
      <c r="I3806" s="130"/>
      <c r="J3806" s="131">
        <f>ROUND(I3806*H3806,2)</f>
        <v>0</v>
      </c>
      <c r="K3806" s="127" t="s">
        <v>327</v>
      </c>
      <c r="L3806" s="32"/>
      <c r="M3806" s="132" t="s">
        <v>19</v>
      </c>
      <c r="N3806" s="133" t="s">
        <v>40</v>
      </c>
      <c r="P3806" s="134">
        <f>O3806*H3806</f>
        <v>0</v>
      </c>
      <c r="Q3806" s="134">
        <v>0</v>
      </c>
      <c r="R3806" s="134">
        <f>Q3806*H3806</f>
        <v>0</v>
      </c>
      <c r="S3806" s="134">
        <v>0</v>
      </c>
      <c r="T3806" s="135">
        <f>S3806*H3806</f>
        <v>0</v>
      </c>
      <c r="AR3806" s="136" t="s">
        <v>187</v>
      </c>
      <c r="AT3806" s="136" t="s">
        <v>182</v>
      </c>
      <c r="AU3806" s="136" t="s">
        <v>190</v>
      </c>
      <c r="AY3806" s="17" t="s">
        <v>181</v>
      </c>
      <c r="BE3806" s="137">
        <f>IF(N3806="základní",J3806,0)</f>
        <v>0</v>
      </c>
      <c r="BF3806" s="137">
        <f>IF(N3806="snížená",J3806,0)</f>
        <v>0</v>
      </c>
      <c r="BG3806" s="137">
        <f>IF(N3806="zákl. přenesená",J3806,0)</f>
        <v>0</v>
      </c>
      <c r="BH3806" s="137">
        <f>IF(N3806="sníž. přenesená",J3806,0)</f>
        <v>0</v>
      </c>
      <c r="BI3806" s="137">
        <f>IF(N3806="nulová",J3806,0)</f>
        <v>0</v>
      </c>
      <c r="BJ3806" s="17" t="s">
        <v>77</v>
      </c>
      <c r="BK3806" s="137">
        <f>ROUND(I3806*H3806,2)</f>
        <v>0</v>
      </c>
      <c r="BL3806" s="17" t="s">
        <v>187</v>
      </c>
      <c r="BM3806" s="136" t="s">
        <v>4997</v>
      </c>
    </row>
    <row r="3807" spans="2:65" s="1" customFormat="1" ht="11.25" x14ac:dyDescent="0.2">
      <c r="B3807" s="32"/>
      <c r="D3807" s="151" t="s">
        <v>328</v>
      </c>
      <c r="F3807" s="152" t="s">
        <v>4600</v>
      </c>
      <c r="I3807" s="140"/>
      <c r="L3807" s="32"/>
      <c r="M3807" s="141"/>
      <c r="T3807" s="53"/>
      <c r="AT3807" s="17" t="s">
        <v>328</v>
      </c>
      <c r="AU3807" s="17" t="s">
        <v>190</v>
      </c>
    </row>
    <row r="3808" spans="2:65" s="1" customFormat="1" ht="19.5" x14ac:dyDescent="0.2">
      <c r="B3808" s="32"/>
      <c r="D3808" s="138" t="s">
        <v>214</v>
      </c>
      <c r="F3808" s="139" t="s">
        <v>4909</v>
      </c>
      <c r="I3808" s="140"/>
      <c r="L3808" s="32"/>
      <c r="M3808" s="141"/>
      <c r="T3808" s="53"/>
      <c r="AT3808" s="17" t="s">
        <v>214</v>
      </c>
      <c r="AU3808" s="17" t="s">
        <v>190</v>
      </c>
    </row>
    <row r="3809" spans="2:65" s="13" customFormat="1" ht="11.25" x14ac:dyDescent="0.2">
      <c r="B3809" s="159"/>
      <c r="D3809" s="138" t="s">
        <v>330</v>
      </c>
      <c r="E3809" s="160" t="s">
        <v>19</v>
      </c>
      <c r="F3809" s="161" t="s">
        <v>4998</v>
      </c>
      <c r="H3809" s="162">
        <v>20</v>
      </c>
      <c r="I3809" s="163"/>
      <c r="L3809" s="159"/>
      <c r="M3809" s="164"/>
      <c r="T3809" s="165"/>
      <c r="AT3809" s="160" t="s">
        <v>330</v>
      </c>
      <c r="AU3809" s="160" t="s">
        <v>190</v>
      </c>
      <c r="AV3809" s="13" t="s">
        <v>79</v>
      </c>
      <c r="AW3809" s="13" t="s">
        <v>31</v>
      </c>
      <c r="AX3809" s="13" t="s">
        <v>69</v>
      </c>
      <c r="AY3809" s="160" t="s">
        <v>181</v>
      </c>
    </row>
    <row r="3810" spans="2:65" s="14" customFormat="1" ht="11.25" x14ac:dyDescent="0.2">
      <c r="B3810" s="166"/>
      <c r="D3810" s="138" t="s">
        <v>330</v>
      </c>
      <c r="E3810" s="167" t="s">
        <v>19</v>
      </c>
      <c r="F3810" s="168" t="s">
        <v>333</v>
      </c>
      <c r="H3810" s="169">
        <v>20</v>
      </c>
      <c r="I3810" s="170"/>
      <c r="L3810" s="166"/>
      <c r="M3810" s="171"/>
      <c r="T3810" s="172"/>
      <c r="AT3810" s="167" t="s">
        <v>330</v>
      </c>
      <c r="AU3810" s="167" t="s">
        <v>190</v>
      </c>
      <c r="AV3810" s="14" t="s">
        <v>187</v>
      </c>
      <c r="AW3810" s="14" t="s">
        <v>31</v>
      </c>
      <c r="AX3810" s="14" t="s">
        <v>77</v>
      </c>
      <c r="AY3810" s="167" t="s">
        <v>181</v>
      </c>
    </row>
    <row r="3811" spans="2:65" s="10" customFormat="1" ht="22.9" customHeight="1" x14ac:dyDescent="0.2">
      <c r="B3811" s="115"/>
      <c r="D3811" s="116" t="s">
        <v>68</v>
      </c>
      <c r="E3811" s="149" t="s">
        <v>3753</v>
      </c>
      <c r="F3811" s="149" t="s">
        <v>4999</v>
      </c>
      <c r="I3811" s="118"/>
      <c r="J3811" s="150">
        <f>BK3811</f>
        <v>0</v>
      </c>
      <c r="L3811" s="115"/>
      <c r="M3811" s="120"/>
      <c r="P3811" s="121">
        <f>SUM(P3812:P3830)</f>
        <v>0</v>
      </c>
      <c r="R3811" s="121">
        <f>SUM(R3812:R3830)</f>
        <v>0</v>
      </c>
      <c r="T3811" s="122">
        <f>SUM(T3812:T3830)</f>
        <v>0</v>
      </c>
      <c r="AR3811" s="116" t="s">
        <v>77</v>
      </c>
      <c r="AT3811" s="123" t="s">
        <v>68</v>
      </c>
      <c r="AU3811" s="123" t="s">
        <v>77</v>
      </c>
      <c r="AY3811" s="116" t="s">
        <v>181</v>
      </c>
      <c r="BK3811" s="124">
        <f>SUM(BK3812:BK3830)</f>
        <v>0</v>
      </c>
    </row>
    <row r="3812" spans="2:65" s="1" customFormat="1" ht="16.5" customHeight="1" x14ac:dyDescent="0.2">
      <c r="B3812" s="32"/>
      <c r="C3812" s="125" t="s">
        <v>5000</v>
      </c>
      <c r="D3812" s="125" t="s">
        <v>182</v>
      </c>
      <c r="E3812" s="126" t="s">
        <v>5001</v>
      </c>
      <c r="F3812" s="127" t="s">
        <v>5002</v>
      </c>
      <c r="G3812" s="128" t="s">
        <v>510</v>
      </c>
      <c r="H3812" s="129">
        <v>421.4991</v>
      </c>
      <c r="I3812" s="130"/>
      <c r="J3812" s="131">
        <f>ROUND(I3812*H3812,2)</f>
        <v>0</v>
      </c>
      <c r="K3812" s="127" t="s">
        <v>186</v>
      </c>
      <c r="L3812" s="32"/>
      <c r="M3812" s="132" t="s">
        <v>19</v>
      </c>
      <c r="N3812" s="133" t="s">
        <v>40</v>
      </c>
      <c r="P3812" s="134">
        <f>O3812*H3812</f>
        <v>0</v>
      </c>
      <c r="Q3812" s="134">
        <v>0</v>
      </c>
      <c r="R3812" s="134">
        <f>Q3812*H3812</f>
        <v>0</v>
      </c>
      <c r="S3812" s="134">
        <v>0</v>
      </c>
      <c r="T3812" s="135">
        <f>S3812*H3812</f>
        <v>0</v>
      </c>
      <c r="AR3812" s="136" t="s">
        <v>187</v>
      </c>
      <c r="AT3812" s="136" t="s">
        <v>182</v>
      </c>
      <c r="AU3812" s="136" t="s">
        <v>79</v>
      </c>
      <c r="AY3812" s="17" t="s">
        <v>181</v>
      </c>
      <c r="BE3812" s="137">
        <f>IF(N3812="základní",J3812,0)</f>
        <v>0</v>
      </c>
      <c r="BF3812" s="137">
        <f>IF(N3812="snížená",J3812,0)</f>
        <v>0</v>
      </c>
      <c r="BG3812" s="137">
        <f>IF(N3812="zákl. přenesená",J3812,0)</f>
        <v>0</v>
      </c>
      <c r="BH3812" s="137">
        <f>IF(N3812="sníž. přenesená",J3812,0)</f>
        <v>0</v>
      </c>
      <c r="BI3812" s="137">
        <f>IF(N3812="nulová",J3812,0)</f>
        <v>0</v>
      </c>
      <c r="BJ3812" s="17" t="s">
        <v>77</v>
      </c>
      <c r="BK3812" s="137">
        <f>ROUND(I3812*H3812,2)</f>
        <v>0</v>
      </c>
      <c r="BL3812" s="17" t="s">
        <v>187</v>
      </c>
      <c r="BM3812" s="136" t="s">
        <v>5003</v>
      </c>
    </row>
    <row r="3813" spans="2:65" s="1" customFormat="1" ht="19.5" x14ac:dyDescent="0.2">
      <c r="B3813" s="32"/>
      <c r="D3813" s="138" t="s">
        <v>214</v>
      </c>
      <c r="F3813" s="139" t="s">
        <v>5004</v>
      </c>
      <c r="I3813" s="140"/>
      <c r="L3813" s="32"/>
      <c r="M3813" s="141"/>
      <c r="T3813" s="53"/>
      <c r="AT3813" s="17" t="s">
        <v>214</v>
      </c>
      <c r="AU3813" s="17" t="s">
        <v>79</v>
      </c>
    </row>
    <row r="3814" spans="2:65" s="12" customFormat="1" ht="11.25" x14ac:dyDescent="0.2">
      <c r="B3814" s="153"/>
      <c r="D3814" s="138" t="s">
        <v>330</v>
      </c>
      <c r="E3814" s="154" t="s">
        <v>19</v>
      </c>
      <c r="F3814" s="155" t="s">
        <v>5005</v>
      </c>
      <c r="H3814" s="154" t="s">
        <v>19</v>
      </c>
      <c r="I3814" s="156"/>
      <c r="L3814" s="153"/>
      <c r="M3814" s="157"/>
      <c r="T3814" s="158"/>
      <c r="AT3814" s="154" t="s">
        <v>330</v>
      </c>
      <c r="AU3814" s="154" t="s">
        <v>79</v>
      </c>
      <c r="AV3814" s="12" t="s">
        <v>77</v>
      </c>
      <c r="AW3814" s="12" t="s">
        <v>31</v>
      </c>
      <c r="AX3814" s="12" t="s">
        <v>69</v>
      </c>
      <c r="AY3814" s="154" t="s">
        <v>181</v>
      </c>
    </row>
    <row r="3815" spans="2:65" s="13" customFormat="1" ht="11.25" x14ac:dyDescent="0.2">
      <c r="B3815" s="159"/>
      <c r="D3815" s="138" t="s">
        <v>330</v>
      </c>
      <c r="E3815" s="160" t="s">
        <v>19</v>
      </c>
      <c r="F3815" s="161" t="s">
        <v>5006</v>
      </c>
      <c r="H3815" s="162">
        <v>118.5283</v>
      </c>
      <c r="I3815" s="163"/>
      <c r="L3815" s="159"/>
      <c r="M3815" s="164"/>
      <c r="T3815" s="165"/>
      <c r="AT3815" s="160" t="s">
        <v>330</v>
      </c>
      <c r="AU3815" s="160" t="s">
        <v>79</v>
      </c>
      <c r="AV3815" s="13" t="s">
        <v>79</v>
      </c>
      <c r="AW3815" s="13" t="s">
        <v>31</v>
      </c>
      <c r="AX3815" s="13" t="s">
        <v>69</v>
      </c>
      <c r="AY3815" s="160" t="s">
        <v>181</v>
      </c>
    </row>
    <row r="3816" spans="2:65" s="13" customFormat="1" ht="11.25" x14ac:dyDescent="0.2">
      <c r="B3816" s="159"/>
      <c r="D3816" s="138" t="s">
        <v>330</v>
      </c>
      <c r="E3816" s="160" t="s">
        <v>19</v>
      </c>
      <c r="F3816" s="161" t="s">
        <v>5007</v>
      </c>
      <c r="H3816" s="162">
        <v>302.9708</v>
      </c>
      <c r="I3816" s="163"/>
      <c r="L3816" s="159"/>
      <c r="M3816" s="164"/>
      <c r="T3816" s="165"/>
      <c r="AT3816" s="160" t="s">
        <v>330</v>
      </c>
      <c r="AU3816" s="160" t="s">
        <v>79</v>
      </c>
      <c r="AV3816" s="13" t="s">
        <v>79</v>
      </c>
      <c r="AW3816" s="13" t="s">
        <v>31</v>
      </c>
      <c r="AX3816" s="13" t="s">
        <v>69</v>
      </c>
      <c r="AY3816" s="160" t="s">
        <v>181</v>
      </c>
    </row>
    <row r="3817" spans="2:65" s="14" customFormat="1" ht="11.25" x14ac:dyDescent="0.2">
      <c r="B3817" s="166"/>
      <c r="D3817" s="138" t="s">
        <v>330</v>
      </c>
      <c r="E3817" s="167" t="s">
        <v>19</v>
      </c>
      <c r="F3817" s="168" t="s">
        <v>333</v>
      </c>
      <c r="H3817" s="169">
        <v>421.4991</v>
      </c>
      <c r="I3817" s="170"/>
      <c r="L3817" s="166"/>
      <c r="M3817" s="171"/>
      <c r="T3817" s="172"/>
      <c r="AT3817" s="167" t="s">
        <v>330</v>
      </c>
      <c r="AU3817" s="167" t="s">
        <v>79</v>
      </c>
      <c r="AV3817" s="14" t="s">
        <v>187</v>
      </c>
      <c r="AW3817" s="14" t="s">
        <v>31</v>
      </c>
      <c r="AX3817" s="14" t="s">
        <v>77</v>
      </c>
      <c r="AY3817" s="167" t="s">
        <v>181</v>
      </c>
    </row>
    <row r="3818" spans="2:65" s="1" customFormat="1" ht="16.5" customHeight="1" x14ac:dyDescent="0.2">
      <c r="B3818" s="32"/>
      <c r="C3818" s="125" t="s">
        <v>3574</v>
      </c>
      <c r="D3818" s="125" t="s">
        <v>182</v>
      </c>
      <c r="E3818" s="126" t="s">
        <v>5008</v>
      </c>
      <c r="F3818" s="127" t="s">
        <v>5009</v>
      </c>
      <c r="G3818" s="128" t="s">
        <v>510</v>
      </c>
      <c r="H3818" s="129">
        <v>402.34005000000002</v>
      </c>
      <c r="I3818" s="130"/>
      <c r="J3818" s="131">
        <f>ROUND(I3818*H3818,2)</f>
        <v>0</v>
      </c>
      <c r="K3818" s="127" t="s">
        <v>186</v>
      </c>
      <c r="L3818" s="32"/>
      <c r="M3818" s="132" t="s">
        <v>19</v>
      </c>
      <c r="N3818" s="133" t="s">
        <v>40</v>
      </c>
      <c r="P3818" s="134">
        <f>O3818*H3818</f>
        <v>0</v>
      </c>
      <c r="Q3818" s="134">
        <v>0</v>
      </c>
      <c r="R3818" s="134">
        <f>Q3818*H3818</f>
        <v>0</v>
      </c>
      <c r="S3818" s="134">
        <v>0</v>
      </c>
      <c r="T3818" s="135">
        <f>S3818*H3818</f>
        <v>0</v>
      </c>
      <c r="AR3818" s="136" t="s">
        <v>187</v>
      </c>
      <c r="AT3818" s="136" t="s">
        <v>182</v>
      </c>
      <c r="AU3818" s="136" t="s">
        <v>79</v>
      </c>
      <c r="AY3818" s="17" t="s">
        <v>181</v>
      </c>
      <c r="BE3818" s="137">
        <f>IF(N3818="základní",J3818,0)</f>
        <v>0</v>
      </c>
      <c r="BF3818" s="137">
        <f>IF(N3818="snížená",J3818,0)</f>
        <v>0</v>
      </c>
      <c r="BG3818" s="137">
        <f>IF(N3818="zákl. přenesená",J3818,0)</f>
        <v>0</v>
      </c>
      <c r="BH3818" s="137">
        <f>IF(N3818="sníž. přenesená",J3818,0)</f>
        <v>0</v>
      </c>
      <c r="BI3818" s="137">
        <f>IF(N3818="nulová",J3818,0)</f>
        <v>0</v>
      </c>
      <c r="BJ3818" s="17" t="s">
        <v>77</v>
      </c>
      <c r="BK3818" s="137">
        <f>ROUND(I3818*H3818,2)</f>
        <v>0</v>
      </c>
      <c r="BL3818" s="17" t="s">
        <v>187</v>
      </c>
      <c r="BM3818" s="136" t="s">
        <v>5010</v>
      </c>
    </row>
    <row r="3819" spans="2:65" s="13" customFormat="1" ht="11.25" x14ac:dyDescent="0.2">
      <c r="B3819" s="159"/>
      <c r="D3819" s="138" t="s">
        <v>330</v>
      </c>
      <c r="E3819" s="160" t="s">
        <v>19</v>
      </c>
      <c r="F3819" s="161" t="s">
        <v>5011</v>
      </c>
      <c r="H3819" s="162">
        <v>402.34005000000002</v>
      </c>
      <c r="I3819" s="163"/>
      <c r="L3819" s="159"/>
      <c r="M3819" s="164"/>
      <c r="T3819" s="165"/>
      <c r="AT3819" s="160" t="s">
        <v>330</v>
      </c>
      <c r="AU3819" s="160" t="s">
        <v>79</v>
      </c>
      <c r="AV3819" s="13" t="s">
        <v>79</v>
      </c>
      <c r="AW3819" s="13" t="s">
        <v>31</v>
      </c>
      <c r="AX3819" s="13" t="s">
        <v>69</v>
      </c>
      <c r="AY3819" s="160" t="s">
        <v>181</v>
      </c>
    </row>
    <row r="3820" spans="2:65" s="14" customFormat="1" ht="11.25" x14ac:dyDescent="0.2">
      <c r="B3820" s="166"/>
      <c r="D3820" s="138" t="s">
        <v>330</v>
      </c>
      <c r="E3820" s="167" t="s">
        <v>19</v>
      </c>
      <c r="F3820" s="168" t="s">
        <v>333</v>
      </c>
      <c r="H3820" s="169">
        <v>402.34005000000002</v>
      </c>
      <c r="I3820" s="170"/>
      <c r="L3820" s="166"/>
      <c r="M3820" s="171"/>
      <c r="T3820" s="172"/>
      <c r="AT3820" s="167" t="s">
        <v>330</v>
      </c>
      <c r="AU3820" s="167" t="s">
        <v>79</v>
      </c>
      <c r="AV3820" s="14" t="s">
        <v>187</v>
      </c>
      <c r="AW3820" s="14" t="s">
        <v>31</v>
      </c>
      <c r="AX3820" s="14" t="s">
        <v>77</v>
      </c>
      <c r="AY3820" s="167" t="s">
        <v>181</v>
      </c>
    </row>
    <row r="3821" spans="2:65" s="1" customFormat="1" ht="16.5" customHeight="1" x14ac:dyDescent="0.2">
      <c r="B3821" s="32"/>
      <c r="C3821" s="125" t="s">
        <v>5012</v>
      </c>
      <c r="D3821" s="125" t="s">
        <v>182</v>
      </c>
      <c r="E3821" s="126" t="s">
        <v>5013</v>
      </c>
      <c r="F3821" s="127" t="s">
        <v>5014</v>
      </c>
      <c r="G3821" s="128" t="s">
        <v>510</v>
      </c>
      <c r="H3821" s="129">
        <v>383.18099999999998</v>
      </c>
      <c r="I3821" s="130"/>
      <c r="J3821" s="131">
        <f>ROUND(I3821*H3821,2)</f>
        <v>0</v>
      </c>
      <c r="K3821" s="127" t="s">
        <v>186</v>
      </c>
      <c r="L3821" s="32"/>
      <c r="M3821" s="132" t="s">
        <v>19</v>
      </c>
      <c r="N3821" s="133" t="s">
        <v>40</v>
      </c>
      <c r="P3821" s="134">
        <f>O3821*H3821</f>
        <v>0</v>
      </c>
      <c r="Q3821" s="134">
        <v>0</v>
      </c>
      <c r="R3821" s="134">
        <f>Q3821*H3821</f>
        <v>0</v>
      </c>
      <c r="S3821" s="134">
        <v>0</v>
      </c>
      <c r="T3821" s="135">
        <f>S3821*H3821</f>
        <v>0</v>
      </c>
      <c r="AR3821" s="136" t="s">
        <v>187</v>
      </c>
      <c r="AT3821" s="136" t="s">
        <v>182</v>
      </c>
      <c r="AU3821" s="136" t="s">
        <v>79</v>
      </c>
      <c r="AY3821" s="17" t="s">
        <v>181</v>
      </c>
      <c r="BE3821" s="137">
        <f>IF(N3821="základní",J3821,0)</f>
        <v>0</v>
      </c>
      <c r="BF3821" s="137">
        <f>IF(N3821="snížená",J3821,0)</f>
        <v>0</v>
      </c>
      <c r="BG3821" s="137">
        <f>IF(N3821="zákl. přenesená",J3821,0)</f>
        <v>0</v>
      </c>
      <c r="BH3821" s="137">
        <f>IF(N3821="sníž. přenesená",J3821,0)</f>
        <v>0</v>
      </c>
      <c r="BI3821" s="137">
        <f>IF(N3821="nulová",J3821,0)</f>
        <v>0</v>
      </c>
      <c r="BJ3821" s="17" t="s">
        <v>77</v>
      </c>
      <c r="BK3821" s="137">
        <f>ROUND(I3821*H3821,2)</f>
        <v>0</v>
      </c>
      <c r="BL3821" s="17" t="s">
        <v>187</v>
      </c>
      <c r="BM3821" s="136" t="s">
        <v>5015</v>
      </c>
    </row>
    <row r="3822" spans="2:65" s="13" customFormat="1" ht="11.25" x14ac:dyDescent="0.2">
      <c r="B3822" s="159"/>
      <c r="D3822" s="138" t="s">
        <v>330</v>
      </c>
      <c r="E3822" s="160" t="s">
        <v>19</v>
      </c>
      <c r="F3822" s="161" t="s">
        <v>5016</v>
      </c>
      <c r="H3822" s="162">
        <v>383.18099999999998</v>
      </c>
      <c r="I3822" s="163"/>
      <c r="L3822" s="159"/>
      <c r="M3822" s="164"/>
      <c r="T3822" s="165"/>
      <c r="AT3822" s="160" t="s">
        <v>330</v>
      </c>
      <c r="AU3822" s="160" t="s">
        <v>79</v>
      </c>
      <c r="AV3822" s="13" t="s">
        <v>79</v>
      </c>
      <c r="AW3822" s="13" t="s">
        <v>31</v>
      </c>
      <c r="AX3822" s="13" t="s">
        <v>69</v>
      </c>
      <c r="AY3822" s="160" t="s">
        <v>181</v>
      </c>
    </row>
    <row r="3823" spans="2:65" s="14" customFormat="1" ht="11.25" x14ac:dyDescent="0.2">
      <c r="B3823" s="166"/>
      <c r="D3823" s="138" t="s">
        <v>330</v>
      </c>
      <c r="E3823" s="167" t="s">
        <v>19</v>
      </c>
      <c r="F3823" s="168" t="s">
        <v>333</v>
      </c>
      <c r="H3823" s="169">
        <v>383.18099999999998</v>
      </c>
      <c r="I3823" s="170"/>
      <c r="L3823" s="166"/>
      <c r="M3823" s="171"/>
      <c r="T3823" s="172"/>
      <c r="AT3823" s="167" t="s">
        <v>330</v>
      </c>
      <c r="AU3823" s="167" t="s">
        <v>79</v>
      </c>
      <c r="AV3823" s="14" t="s">
        <v>187</v>
      </c>
      <c r="AW3823" s="14" t="s">
        <v>31</v>
      </c>
      <c r="AX3823" s="14" t="s">
        <v>77</v>
      </c>
      <c r="AY3823" s="167" t="s">
        <v>181</v>
      </c>
    </row>
    <row r="3824" spans="2:65" s="1" customFormat="1" ht="16.5" customHeight="1" x14ac:dyDescent="0.2">
      <c r="B3824" s="32"/>
      <c r="C3824" s="125" t="s">
        <v>3579</v>
      </c>
      <c r="D3824" s="125" t="s">
        <v>182</v>
      </c>
      <c r="E3824" s="126" t="s">
        <v>5017</v>
      </c>
      <c r="F3824" s="127" t="s">
        <v>5018</v>
      </c>
      <c r="G3824" s="128" t="s">
        <v>2805</v>
      </c>
      <c r="H3824" s="186"/>
      <c r="I3824" s="130"/>
      <c r="J3824" s="131">
        <f>ROUND(I3824*H3824,2)</f>
        <v>0</v>
      </c>
      <c r="K3824" s="127" t="s">
        <v>186</v>
      </c>
      <c r="L3824" s="32"/>
      <c r="M3824" s="132" t="s">
        <v>19</v>
      </c>
      <c r="N3824" s="133" t="s">
        <v>40</v>
      </c>
      <c r="P3824" s="134">
        <f>O3824*H3824</f>
        <v>0</v>
      </c>
      <c r="Q3824" s="134">
        <v>0</v>
      </c>
      <c r="R3824" s="134">
        <f>Q3824*H3824</f>
        <v>0</v>
      </c>
      <c r="S3824" s="134">
        <v>0</v>
      </c>
      <c r="T3824" s="135">
        <f>S3824*H3824</f>
        <v>0</v>
      </c>
      <c r="AR3824" s="136" t="s">
        <v>187</v>
      </c>
      <c r="AT3824" s="136" t="s">
        <v>182</v>
      </c>
      <c r="AU3824" s="136" t="s">
        <v>79</v>
      </c>
      <c r="AY3824" s="17" t="s">
        <v>181</v>
      </c>
      <c r="BE3824" s="137">
        <f>IF(N3824="základní",J3824,0)</f>
        <v>0</v>
      </c>
      <c r="BF3824" s="137">
        <f>IF(N3824="snížená",J3824,0)</f>
        <v>0</v>
      </c>
      <c r="BG3824" s="137">
        <f>IF(N3824="zákl. přenesená",J3824,0)</f>
        <v>0</v>
      </c>
      <c r="BH3824" s="137">
        <f>IF(N3824="sníž. přenesená",J3824,0)</f>
        <v>0</v>
      </c>
      <c r="BI3824" s="137">
        <f>IF(N3824="nulová",J3824,0)</f>
        <v>0</v>
      </c>
      <c r="BJ3824" s="17" t="s">
        <v>77</v>
      </c>
      <c r="BK3824" s="137">
        <f>ROUND(I3824*H3824,2)</f>
        <v>0</v>
      </c>
      <c r="BL3824" s="17" t="s">
        <v>187</v>
      </c>
      <c r="BM3824" s="136" t="s">
        <v>5019</v>
      </c>
    </row>
    <row r="3825" spans="2:65" s="1" customFormat="1" ht="29.25" x14ac:dyDescent="0.2">
      <c r="B3825" s="32"/>
      <c r="D3825" s="138" t="s">
        <v>214</v>
      </c>
      <c r="F3825" s="139" t="s">
        <v>5020</v>
      </c>
      <c r="I3825" s="140"/>
      <c r="L3825" s="32"/>
      <c r="M3825" s="141"/>
      <c r="T3825" s="53"/>
      <c r="AT3825" s="17" t="s">
        <v>214</v>
      </c>
      <c r="AU3825" s="17" t="s">
        <v>79</v>
      </c>
    </row>
    <row r="3826" spans="2:65" s="1" customFormat="1" ht="16.5" customHeight="1" x14ac:dyDescent="0.2">
      <c r="B3826" s="32"/>
      <c r="C3826" s="125" t="s">
        <v>5021</v>
      </c>
      <c r="D3826" s="125" t="s">
        <v>182</v>
      </c>
      <c r="E3826" s="126" t="s">
        <v>3267</v>
      </c>
      <c r="F3826" s="127" t="s">
        <v>3268</v>
      </c>
      <c r="G3826" s="128" t="s">
        <v>1053</v>
      </c>
      <c r="H3826" s="129">
        <v>20</v>
      </c>
      <c r="I3826" s="130"/>
      <c r="J3826" s="131">
        <f>ROUND(I3826*H3826,2)</f>
        <v>0</v>
      </c>
      <c r="K3826" s="127" t="s">
        <v>327</v>
      </c>
      <c r="L3826" s="32"/>
      <c r="M3826" s="132" t="s">
        <v>19</v>
      </c>
      <c r="N3826" s="133" t="s">
        <v>40</v>
      </c>
      <c r="P3826" s="134">
        <f>O3826*H3826</f>
        <v>0</v>
      </c>
      <c r="Q3826" s="134">
        <v>0</v>
      </c>
      <c r="R3826" s="134">
        <f>Q3826*H3826</f>
        <v>0</v>
      </c>
      <c r="S3826" s="134">
        <v>0</v>
      </c>
      <c r="T3826" s="135">
        <f>S3826*H3826</f>
        <v>0</v>
      </c>
      <c r="AR3826" s="136" t="s">
        <v>187</v>
      </c>
      <c r="AT3826" s="136" t="s">
        <v>182</v>
      </c>
      <c r="AU3826" s="136" t="s">
        <v>79</v>
      </c>
      <c r="AY3826" s="17" t="s">
        <v>181</v>
      </c>
      <c r="BE3826" s="137">
        <f>IF(N3826="základní",J3826,0)</f>
        <v>0</v>
      </c>
      <c r="BF3826" s="137">
        <f>IF(N3826="snížená",J3826,0)</f>
        <v>0</v>
      </c>
      <c r="BG3826" s="137">
        <f>IF(N3826="zákl. přenesená",J3826,0)</f>
        <v>0</v>
      </c>
      <c r="BH3826" s="137">
        <f>IF(N3826="sníž. přenesená",J3826,0)</f>
        <v>0</v>
      </c>
      <c r="BI3826" s="137">
        <f>IF(N3826="nulová",J3826,0)</f>
        <v>0</v>
      </c>
      <c r="BJ3826" s="17" t="s">
        <v>77</v>
      </c>
      <c r="BK3826" s="137">
        <f>ROUND(I3826*H3826,2)</f>
        <v>0</v>
      </c>
      <c r="BL3826" s="17" t="s">
        <v>187</v>
      </c>
      <c r="BM3826" s="136" t="s">
        <v>5022</v>
      </c>
    </row>
    <row r="3827" spans="2:65" s="1" customFormat="1" ht="11.25" x14ac:dyDescent="0.2">
      <c r="B3827" s="32"/>
      <c r="D3827" s="151" t="s">
        <v>328</v>
      </c>
      <c r="F3827" s="152" t="s">
        <v>3270</v>
      </c>
      <c r="I3827" s="140"/>
      <c r="L3827" s="32"/>
      <c r="M3827" s="141"/>
      <c r="T3827" s="53"/>
      <c r="AT3827" s="17" t="s">
        <v>328</v>
      </c>
      <c r="AU3827" s="17" t="s">
        <v>79</v>
      </c>
    </row>
    <row r="3828" spans="2:65" s="1" customFormat="1" ht="19.5" x14ac:dyDescent="0.2">
      <c r="B3828" s="32"/>
      <c r="D3828" s="138" t="s">
        <v>214</v>
      </c>
      <c r="F3828" s="139" t="s">
        <v>4909</v>
      </c>
      <c r="I3828" s="140"/>
      <c r="L3828" s="32"/>
      <c r="M3828" s="141"/>
      <c r="T3828" s="53"/>
      <c r="AT3828" s="17" t="s">
        <v>214</v>
      </c>
      <c r="AU3828" s="17" t="s">
        <v>79</v>
      </c>
    </row>
    <row r="3829" spans="2:65" s="13" customFormat="1" ht="11.25" x14ac:dyDescent="0.2">
      <c r="B3829" s="159"/>
      <c r="D3829" s="138" t="s">
        <v>330</v>
      </c>
      <c r="E3829" s="160" t="s">
        <v>19</v>
      </c>
      <c r="F3829" s="161" t="s">
        <v>5023</v>
      </c>
      <c r="H3829" s="162">
        <v>20</v>
      </c>
      <c r="I3829" s="163"/>
      <c r="L3829" s="159"/>
      <c r="M3829" s="164"/>
      <c r="T3829" s="165"/>
      <c r="AT3829" s="160" t="s">
        <v>330</v>
      </c>
      <c r="AU3829" s="160" t="s">
        <v>79</v>
      </c>
      <c r="AV3829" s="13" t="s">
        <v>79</v>
      </c>
      <c r="AW3829" s="13" t="s">
        <v>31</v>
      </c>
      <c r="AX3829" s="13" t="s">
        <v>69</v>
      </c>
      <c r="AY3829" s="160" t="s">
        <v>181</v>
      </c>
    </row>
    <row r="3830" spans="2:65" s="14" customFormat="1" ht="11.25" x14ac:dyDescent="0.2">
      <c r="B3830" s="166"/>
      <c r="D3830" s="138" t="s">
        <v>330</v>
      </c>
      <c r="E3830" s="167" t="s">
        <v>19</v>
      </c>
      <c r="F3830" s="168" t="s">
        <v>333</v>
      </c>
      <c r="H3830" s="169">
        <v>20</v>
      </c>
      <c r="I3830" s="170"/>
      <c r="L3830" s="166"/>
      <c r="M3830" s="171"/>
      <c r="T3830" s="172"/>
      <c r="AT3830" s="167" t="s">
        <v>330</v>
      </c>
      <c r="AU3830" s="167" t="s">
        <v>79</v>
      </c>
      <c r="AV3830" s="14" t="s">
        <v>187</v>
      </c>
      <c r="AW3830" s="14" t="s">
        <v>31</v>
      </c>
      <c r="AX3830" s="14" t="s">
        <v>77</v>
      </c>
      <c r="AY3830" s="167" t="s">
        <v>181</v>
      </c>
    </row>
    <row r="3831" spans="2:65" s="10" customFormat="1" ht="22.9" customHeight="1" x14ac:dyDescent="0.2">
      <c r="B3831" s="115"/>
      <c r="D3831" s="116" t="s">
        <v>68</v>
      </c>
      <c r="E3831" s="149" t="s">
        <v>5024</v>
      </c>
      <c r="F3831" s="149" t="s">
        <v>5025</v>
      </c>
      <c r="I3831" s="118"/>
      <c r="J3831" s="150">
        <f>BK3831</f>
        <v>0</v>
      </c>
      <c r="L3831" s="115"/>
      <c r="M3831" s="120"/>
      <c r="P3831" s="121">
        <f>SUM(P3832:P3865)</f>
        <v>0</v>
      </c>
      <c r="R3831" s="121">
        <f>SUM(R3832:R3865)</f>
        <v>0</v>
      </c>
      <c r="T3831" s="122">
        <f>SUM(T3832:T3865)</f>
        <v>0</v>
      </c>
      <c r="AR3831" s="116" t="s">
        <v>79</v>
      </c>
      <c r="AT3831" s="123" t="s">
        <v>68</v>
      </c>
      <c r="AU3831" s="123" t="s">
        <v>77</v>
      </c>
      <c r="AY3831" s="116" t="s">
        <v>181</v>
      </c>
      <c r="BK3831" s="124">
        <f>SUM(BK3832:BK3865)</f>
        <v>0</v>
      </c>
    </row>
    <row r="3832" spans="2:65" s="1" customFormat="1" ht="16.5" customHeight="1" x14ac:dyDescent="0.2">
      <c r="B3832" s="32"/>
      <c r="C3832" s="125" t="s">
        <v>3585</v>
      </c>
      <c r="D3832" s="125" t="s">
        <v>182</v>
      </c>
      <c r="E3832" s="126" t="s">
        <v>5026</v>
      </c>
      <c r="F3832" s="127" t="s">
        <v>5027</v>
      </c>
      <c r="G3832" s="128" t="s">
        <v>510</v>
      </c>
      <c r="H3832" s="129">
        <v>462.16199999999998</v>
      </c>
      <c r="I3832" s="130"/>
      <c r="J3832" s="131">
        <f>ROUND(I3832*H3832,2)</f>
        <v>0</v>
      </c>
      <c r="K3832" s="127" t="s">
        <v>327</v>
      </c>
      <c r="L3832" s="32"/>
      <c r="M3832" s="132" t="s">
        <v>19</v>
      </c>
      <c r="N3832" s="133" t="s">
        <v>40</v>
      </c>
      <c r="P3832" s="134">
        <f>O3832*H3832</f>
        <v>0</v>
      </c>
      <c r="Q3832" s="134">
        <v>0</v>
      </c>
      <c r="R3832" s="134">
        <f>Q3832*H3832</f>
        <v>0</v>
      </c>
      <c r="S3832" s="134">
        <v>0</v>
      </c>
      <c r="T3832" s="135">
        <f>S3832*H3832</f>
        <v>0</v>
      </c>
      <c r="AR3832" s="136" t="s">
        <v>209</v>
      </c>
      <c r="AT3832" s="136" t="s">
        <v>182</v>
      </c>
      <c r="AU3832" s="136" t="s">
        <v>79</v>
      </c>
      <c r="AY3832" s="17" t="s">
        <v>181</v>
      </c>
      <c r="BE3832" s="137">
        <f>IF(N3832="základní",J3832,0)</f>
        <v>0</v>
      </c>
      <c r="BF3832" s="137">
        <f>IF(N3832="snížená",J3832,0)</f>
        <v>0</v>
      </c>
      <c r="BG3832" s="137">
        <f>IF(N3832="zákl. přenesená",J3832,0)</f>
        <v>0</v>
      </c>
      <c r="BH3832" s="137">
        <f>IF(N3832="sníž. přenesená",J3832,0)</f>
        <v>0</v>
      </c>
      <c r="BI3832" s="137">
        <f>IF(N3832="nulová",J3832,0)</f>
        <v>0</v>
      </c>
      <c r="BJ3832" s="17" t="s">
        <v>77</v>
      </c>
      <c r="BK3832" s="137">
        <f>ROUND(I3832*H3832,2)</f>
        <v>0</v>
      </c>
      <c r="BL3832" s="17" t="s">
        <v>209</v>
      </c>
      <c r="BM3832" s="136" t="s">
        <v>5028</v>
      </c>
    </row>
    <row r="3833" spans="2:65" s="1" customFormat="1" ht="11.25" x14ac:dyDescent="0.2">
      <c r="B3833" s="32"/>
      <c r="D3833" s="151" t="s">
        <v>328</v>
      </c>
      <c r="F3833" s="152" t="s">
        <v>5029</v>
      </c>
      <c r="I3833" s="140"/>
      <c r="L3833" s="32"/>
      <c r="M3833" s="141"/>
      <c r="T3833" s="53"/>
      <c r="AT3833" s="17" t="s">
        <v>328</v>
      </c>
      <c r="AU3833" s="17" t="s">
        <v>79</v>
      </c>
    </row>
    <row r="3834" spans="2:65" s="13" customFormat="1" ht="11.25" x14ac:dyDescent="0.2">
      <c r="B3834" s="159"/>
      <c r="D3834" s="138" t="s">
        <v>330</v>
      </c>
      <c r="E3834" s="160" t="s">
        <v>19</v>
      </c>
      <c r="F3834" s="161" t="s">
        <v>5030</v>
      </c>
      <c r="H3834" s="162">
        <v>189.464</v>
      </c>
      <c r="I3834" s="163"/>
      <c r="L3834" s="159"/>
      <c r="M3834" s="164"/>
      <c r="T3834" s="165"/>
      <c r="AT3834" s="160" t="s">
        <v>330</v>
      </c>
      <c r="AU3834" s="160" t="s">
        <v>79</v>
      </c>
      <c r="AV3834" s="13" t="s">
        <v>79</v>
      </c>
      <c r="AW3834" s="13" t="s">
        <v>31</v>
      </c>
      <c r="AX3834" s="13" t="s">
        <v>69</v>
      </c>
      <c r="AY3834" s="160" t="s">
        <v>181</v>
      </c>
    </row>
    <row r="3835" spans="2:65" s="13" customFormat="1" ht="11.25" x14ac:dyDescent="0.2">
      <c r="B3835" s="159"/>
      <c r="D3835" s="138" t="s">
        <v>330</v>
      </c>
      <c r="E3835" s="160" t="s">
        <v>19</v>
      </c>
      <c r="F3835" s="161" t="s">
        <v>5031</v>
      </c>
      <c r="H3835" s="162">
        <v>272.69799999999998</v>
      </c>
      <c r="I3835" s="163"/>
      <c r="L3835" s="159"/>
      <c r="M3835" s="164"/>
      <c r="T3835" s="165"/>
      <c r="AT3835" s="160" t="s">
        <v>330</v>
      </c>
      <c r="AU3835" s="160" t="s">
        <v>79</v>
      </c>
      <c r="AV3835" s="13" t="s">
        <v>79</v>
      </c>
      <c r="AW3835" s="13" t="s">
        <v>31</v>
      </c>
      <c r="AX3835" s="13" t="s">
        <v>69</v>
      </c>
      <c r="AY3835" s="160" t="s">
        <v>181</v>
      </c>
    </row>
    <row r="3836" spans="2:65" s="14" customFormat="1" ht="11.25" x14ac:dyDescent="0.2">
      <c r="B3836" s="166"/>
      <c r="D3836" s="138" t="s">
        <v>330</v>
      </c>
      <c r="E3836" s="167" t="s">
        <v>19</v>
      </c>
      <c r="F3836" s="168" t="s">
        <v>333</v>
      </c>
      <c r="H3836" s="169">
        <v>462.16199999999998</v>
      </c>
      <c r="I3836" s="170"/>
      <c r="L3836" s="166"/>
      <c r="M3836" s="171"/>
      <c r="T3836" s="172"/>
      <c r="AT3836" s="167" t="s">
        <v>330</v>
      </c>
      <c r="AU3836" s="167" t="s">
        <v>79</v>
      </c>
      <c r="AV3836" s="14" t="s">
        <v>187</v>
      </c>
      <c r="AW3836" s="14" t="s">
        <v>31</v>
      </c>
      <c r="AX3836" s="14" t="s">
        <v>77</v>
      </c>
      <c r="AY3836" s="167" t="s">
        <v>181</v>
      </c>
    </row>
    <row r="3837" spans="2:65" s="1" customFormat="1" ht="16.5" customHeight="1" x14ac:dyDescent="0.2">
      <c r="B3837" s="32"/>
      <c r="C3837" s="125" t="s">
        <v>5032</v>
      </c>
      <c r="D3837" s="125" t="s">
        <v>182</v>
      </c>
      <c r="E3837" s="126" t="s">
        <v>5033</v>
      </c>
      <c r="F3837" s="127" t="s">
        <v>5034</v>
      </c>
      <c r="G3837" s="128" t="s">
        <v>510</v>
      </c>
      <c r="H3837" s="129">
        <v>462.16199999999998</v>
      </c>
      <c r="I3837" s="130"/>
      <c r="J3837" s="131">
        <f>ROUND(I3837*H3837,2)</f>
        <v>0</v>
      </c>
      <c r="K3837" s="127" t="s">
        <v>327</v>
      </c>
      <c r="L3837" s="32"/>
      <c r="M3837" s="132" t="s">
        <v>19</v>
      </c>
      <c r="N3837" s="133" t="s">
        <v>40</v>
      </c>
      <c r="P3837" s="134">
        <f>O3837*H3837</f>
        <v>0</v>
      </c>
      <c r="Q3837" s="134">
        <v>0</v>
      </c>
      <c r="R3837" s="134">
        <f>Q3837*H3837</f>
        <v>0</v>
      </c>
      <c r="S3837" s="134">
        <v>0</v>
      </c>
      <c r="T3837" s="135">
        <f>S3837*H3837</f>
        <v>0</v>
      </c>
      <c r="AR3837" s="136" t="s">
        <v>209</v>
      </c>
      <c r="AT3837" s="136" t="s">
        <v>182</v>
      </c>
      <c r="AU3837" s="136" t="s">
        <v>79</v>
      </c>
      <c r="AY3837" s="17" t="s">
        <v>181</v>
      </c>
      <c r="BE3837" s="137">
        <f>IF(N3837="základní",J3837,0)</f>
        <v>0</v>
      </c>
      <c r="BF3837" s="137">
        <f>IF(N3837="snížená",J3837,0)</f>
        <v>0</v>
      </c>
      <c r="BG3837" s="137">
        <f>IF(N3837="zákl. přenesená",J3837,0)</f>
        <v>0</v>
      </c>
      <c r="BH3837" s="137">
        <f>IF(N3837="sníž. přenesená",J3837,0)</f>
        <v>0</v>
      </c>
      <c r="BI3837" s="137">
        <f>IF(N3837="nulová",J3837,0)</f>
        <v>0</v>
      </c>
      <c r="BJ3837" s="17" t="s">
        <v>77</v>
      </c>
      <c r="BK3837" s="137">
        <f>ROUND(I3837*H3837,2)</f>
        <v>0</v>
      </c>
      <c r="BL3837" s="17" t="s">
        <v>209</v>
      </c>
      <c r="BM3837" s="136" t="s">
        <v>5035</v>
      </c>
    </row>
    <row r="3838" spans="2:65" s="1" customFormat="1" ht="11.25" x14ac:dyDescent="0.2">
      <c r="B3838" s="32"/>
      <c r="D3838" s="151" t="s">
        <v>328</v>
      </c>
      <c r="F3838" s="152" t="s">
        <v>5036</v>
      </c>
      <c r="I3838" s="140"/>
      <c r="L3838" s="32"/>
      <c r="M3838" s="141"/>
      <c r="T3838" s="53"/>
      <c r="AT3838" s="17" t="s">
        <v>328</v>
      </c>
      <c r="AU3838" s="17" t="s">
        <v>79</v>
      </c>
    </row>
    <row r="3839" spans="2:65" s="1" customFormat="1" ht="16.5" customHeight="1" x14ac:dyDescent="0.2">
      <c r="B3839" s="32"/>
      <c r="C3839" s="125" t="s">
        <v>3590</v>
      </c>
      <c r="D3839" s="125" t="s">
        <v>182</v>
      </c>
      <c r="E3839" s="126" t="s">
        <v>5037</v>
      </c>
      <c r="F3839" s="127" t="s">
        <v>5038</v>
      </c>
      <c r="G3839" s="128" t="s">
        <v>510</v>
      </c>
      <c r="H3839" s="129">
        <v>531.48630000000003</v>
      </c>
      <c r="I3839" s="130"/>
      <c r="J3839" s="131">
        <f>ROUND(I3839*H3839,2)</f>
        <v>0</v>
      </c>
      <c r="K3839" s="127" t="s">
        <v>186</v>
      </c>
      <c r="L3839" s="32"/>
      <c r="M3839" s="132" t="s">
        <v>19</v>
      </c>
      <c r="N3839" s="133" t="s">
        <v>40</v>
      </c>
      <c r="P3839" s="134">
        <f>O3839*H3839</f>
        <v>0</v>
      </c>
      <c r="Q3839" s="134">
        <v>0</v>
      </c>
      <c r="R3839" s="134">
        <f>Q3839*H3839</f>
        <v>0</v>
      </c>
      <c r="S3839" s="134">
        <v>0</v>
      </c>
      <c r="T3839" s="135">
        <f>S3839*H3839</f>
        <v>0</v>
      </c>
      <c r="AR3839" s="136" t="s">
        <v>209</v>
      </c>
      <c r="AT3839" s="136" t="s">
        <v>182</v>
      </c>
      <c r="AU3839" s="136" t="s">
        <v>79</v>
      </c>
      <c r="AY3839" s="17" t="s">
        <v>181</v>
      </c>
      <c r="BE3839" s="137">
        <f>IF(N3839="základní",J3839,0)</f>
        <v>0</v>
      </c>
      <c r="BF3839" s="137">
        <f>IF(N3839="snížená",J3839,0)</f>
        <v>0</v>
      </c>
      <c r="BG3839" s="137">
        <f>IF(N3839="zákl. přenesená",J3839,0)</f>
        <v>0</v>
      </c>
      <c r="BH3839" s="137">
        <f>IF(N3839="sníž. přenesená",J3839,0)</f>
        <v>0</v>
      </c>
      <c r="BI3839" s="137">
        <f>IF(N3839="nulová",J3839,0)</f>
        <v>0</v>
      </c>
      <c r="BJ3839" s="17" t="s">
        <v>77</v>
      </c>
      <c r="BK3839" s="137">
        <f>ROUND(I3839*H3839,2)</f>
        <v>0</v>
      </c>
      <c r="BL3839" s="17" t="s">
        <v>209</v>
      </c>
      <c r="BM3839" s="136" t="s">
        <v>5039</v>
      </c>
    </row>
    <row r="3840" spans="2:65" s="13" customFormat="1" ht="11.25" x14ac:dyDescent="0.2">
      <c r="B3840" s="159"/>
      <c r="D3840" s="138" t="s">
        <v>330</v>
      </c>
      <c r="E3840" s="160" t="s">
        <v>19</v>
      </c>
      <c r="F3840" s="161" t="s">
        <v>5040</v>
      </c>
      <c r="H3840" s="162">
        <v>217.8836</v>
      </c>
      <c r="I3840" s="163"/>
      <c r="L3840" s="159"/>
      <c r="M3840" s="164"/>
      <c r="T3840" s="165"/>
      <c r="AT3840" s="160" t="s">
        <v>330</v>
      </c>
      <c r="AU3840" s="160" t="s">
        <v>79</v>
      </c>
      <c r="AV3840" s="13" t="s">
        <v>79</v>
      </c>
      <c r="AW3840" s="13" t="s">
        <v>31</v>
      </c>
      <c r="AX3840" s="13" t="s">
        <v>69</v>
      </c>
      <c r="AY3840" s="160" t="s">
        <v>181</v>
      </c>
    </row>
    <row r="3841" spans="2:65" s="13" customFormat="1" ht="11.25" x14ac:dyDescent="0.2">
      <c r="B3841" s="159"/>
      <c r="D3841" s="138" t="s">
        <v>330</v>
      </c>
      <c r="E3841" s="160" t="s">
        <v>19</v>
      </c>
      <c r="F3841" s="161" t="s">
        <v>5041</v>
      </c>
      <c r="H3841" s="162">
        <v>313.60270000000003</v>
      </c>
      <c r="I3841" s="163"/>
      <c r="L3841" s="159"/>
      <c r="M3841" s="164"/>
      <c r="T3841" s="165"/>
      <c r="AT3841" s="160" t="s">
        <v>330</v>
      </c>
      <c r="AU3841" s="160" t="s">
        <v>79</v>
      </c>
      <c r="AV3841" s="13" t="s">
        <v>79</v>
      </c>
      <c r="AW3841" s="13" t="s">
        <v>31</v>
      </c>
      <c r="AX3841" s="13" t="s">
        <v>69</v>
      </c>
      <c r="AY3841" s="160" t="s">
        <v>181</v>
      </c>
    </row>
    <row r="3842" spans="2:65" s="14" customFormat="1" ht="11.25" x14ac:dyDescent="0.2">
      <c r="B3842" s="166"/>
      <c r="D3842" s="138" t="s">
        <v>330</v>
      </c>
      <c r="E3842" s="167" t="s">
        <v>19</v>
      </c>
      <c r="F3842" s="168" t="s">
        <v>333</v>
      </c>
      <c r="H3842" s="169">
        <v>531.48630000000003</v>
      </c>
      <c r="I3842" s="170"/>
      <c r="L3842" s="166"/>
      <c r="M3842" s="171"/>
      <c r="T3842" s="172"/>
      <c r="AT3842" s="167" t="s">
        <v>330</v>
      </c>
      <c r="AU3842" s="167" t="s">
        <v>79</v>
      </c>
      <c r="AV3842" s="14" t="s">
        <v>187</v>
      </c>
      <c r="AW3842" s="14" t="s">
        <v>31</v>
      </c>
      <c r="AX3842" s="14" t="s">
        <v>77</v>
      </c>
      <c r="AY3842" s="167" t="s">
        <v>181</v>
      </c>
    </row>
    <row r="3843" spans="2:65" s="1" customFormat="1" ht="24.2" customHeight="1" x14ac:dyDescent="0.2">
      <c r="B3843" s="32"/>
      <c r="C3843" s="125" t="s">
        <v>5042</v>
      </c>
      <c r="D3843" s="125" t="s">
        <v>182</v>
      </c>
      <c r="E3843" s="126" t="s">
        <v>5043</v>
      </c>
      <c r="F3843" s="127" t="s">
        <v>5044</v>
      </c>
      <c r="G3843" s="128" t="s">
        <v>510</v>
      </c>
      <c r="H3843" s="129">
        <v>462.16199999999998</v>
      </c>
      <c r="I3843" s="130"/>
      <c r="J3843" s="131">
        <f>ROUND(I3843*H3843,2)</f>
        <v>0</v>
      </c>
      <c r="K3843" s="127" t="s">
        <v>186</v>
      </c>
      <c r="L3843" s="32"/>
      <c r="M3843" s="132" t="s">
        <v>19</v>
      </c>
      <c r="N3843" s="133" t="s">
        <v>40</v>
      </c>
      <c r="P3843" s="134">
        <f>O3843*H3843</f>
        <v>0</v>
      </c>
      <c r="Q3843" s="134">
        <v>0</v>
      </c>
      <c r="R3843" s="134">
        <f>Q3843*H3843</f>
        <v>0</v>
      </c>
      <c r="S3843" s="134">
        <v>0</v>
      </c>
      <c r="T3843" s="135">
        <f>S3843*H3843</f>
        <v>0</v>
      </c>
      <c r="AR3843" s="136" t="s">
        <v>209</v>
      </c>
      <c r="AT3843" s="136" t="s">
        <v>182</v>
      </c>
      <c r="AU3843" s="136" t="s">
        <v>79</v>
      </c>
      <c r="AY3843" s="17" t="s">
        <v>181</v>
      </c>
      <c r="BE3843" s="137">
        <f>IF(N3843="základní",J3843,0)</f>
        <v>0</v>
      </c>
      <c r="BF3843" s="137">
        <f>IF(N3843="snížená",J3843,0)</f>
        <v>0</v>
      </c>
      <c r="BG3843" s="137">
        <f>IF(N3843="zákl. přenesená",J3843,0)</f>
        <v>0</v>
      </c>
      <c r="BH3843" s="137">
        <f>IF(N3843="sníž. přenesená",J3843,0)</f>
        <v>0</v>
      </c>
      <c r="BI3843" s="137">
        <f>IF(N3843="nulová",J3843,0)</f>
        <v>0</v>
      </c>
      <c r="BJ3843" s="17" t="s">
        <v>77</v>
      </c>
      <c r="BK3843" s="137">
        <f>ROUND(I3843*H3843,2)</f>
        <v>0</v>
      </c>
      <c r="BL3843" s="17" t="s">
        <v>209</v>
      </c>
      <c r="BM3843" s="136" t="s">
        <v>5045</v>
      </c>
    </row>
    <row r="3844" spans="2:65" s="12" customFormat="1" ht="22.5" x14ac:dyDescent="0.2">
      <c r="B3844" s="153"/>
      <c r="D3844" s="138" t="s">
        <v>330</v>
      </c>
      <c r="E3844" s="154" t="s">
        <v>19</v>
      </c>
      <c r="F3844" s="155" t="s">
        <v>5046</v>
      </c>
      <c r="H3844" s="154" t="s">
        <v>19</v>
      </c>
      <c r="I3844" s="156"/>
      <c r="L3844" s="153"/>
      <c r="M3844" s="157"/>
      <c r="T3844" s="158"/>
      <c r="AT3844" s="154" t="s">
        <v>330</v>
      </c>
      <c r="AU3844" s="154" t="s">
        <v>79</v>
      </c>
      <c r="AV3844" s="12" t="s">
        <v>77</v>
      </c>
      <c r="AW3844" s="12" t="s">
        <v>31</v>
      </c>
      <c r="AX3844" s="12" t="s">
        <v>69</v>
      </c>
      <c r="AY3844" s="154" t="s">
        <v>181</v>
      </c>
    </row>
    <row r="3845" spans="2:65" s="13" customFormat="1" ht="11.25" x14ac:dyDescent="0.2">
      <c r="B3845" s="159"/>
      <c r="D3845" s="138" t="s">
        <v>330</v>
      </c>
      <c r="E3845" s="160" t="s">
        <v>19</v>
      </c>
      <c r="F3845" s="161" t="s">
        <v>5047</v>
      </c>
      <c r="H3845" s="162">
        <v>189.464</v>
      </c>
      <c r="I3845" s="163"/>
      <c r="L3845" s="159"/>
      <c r="M3845" s="164"/>
      <c r="T3845" s="165"/>
      <c r="AT3845" s="160" t="s">
        <v>330</v>
      </c>
      <c r="AU3845" s="160" t="s">
        <v>79</v>
      </c>
      <c r="AV3845" s="13" t="s">
        <v>79</v>
      </c>
      <c r="AW3845" s="13" t="s">
        <v>31</v>
      </c>
      <c r="AX3845" s="13" t="s">
        <v>69</v>
      </c>
      <c r="AY3845" s="160" t="s">
        <v>181</v>
      </c>
    </row>
    <row r="3846" spans="2:65" s="13" customFormat="1" ht="11.25" x14ac:dyDescent="0.2">
      <c r="B3846" s="159"/>
      <c r="D3846" s="138" t="s">
        <v>330</v>
      </c>
      <c r="E3846" s="160" t="s">
        <v>19</v>
      </c>
      <c r="F3846" s="161" t="s">
        <v>5048</v>
      </c>
      <c r="H3846" s="162">
        <v>272.69799999999998</v>
      </c>
      <c r="I3846" s="163"/>
      <c r="L3846" s="159"/>
      <c r="M3846" s="164"/>
      <c r="T3846" s="165"/>
      <c r="AT3846" s="160" t="s">
        <v>330</v>
      </c>
      <c r="AU3846" s="160" t="s">
        <v>79</v>
      </c>
      <c r="AV3846" s="13" t="s">
        <v>79</v>
      </c>
      <c r="AW3846" s="13" t="s">
        <v>31</v>
      </c>
      <c r="AX3846" s="13" t="s">
        <v>69</v>
      </c>
      <c r="AY3846" s="160" t="s">
        <v>181</v>
      </c>
    </row>
    <row r="3847" spans="2:65" s="14" customFormat="1" ht="11.25" x14ac:dyDescent="0.2">
      <c r="B3847" s="166"/>
      <c r="D3847" s="138" t="s">
        <v>330</v>
      </c>
      <c r="E3847" s="167" t="s">
        <v>19</v>
      </c>
      <c r="F3847" s="168" t="s">
        <v>333</v>
      </c>
      <c r="H3847" s="169">
        <v>462.16199999999998</v>
      </c>
      <c r="I3847" s="170"/>
      <c r="L3847" s="166"/>
      <c r="M3847" s="171"/>
      <c r="T3847" s="172"/>
      <c r="AT3847" s="167" t="s">
        <v>330</v>
      </c>
      <c r="AU3847" s="167" t="s">
        <v>79</v>
      </c>
      <c r="AV3847" s="14" t="s">
        <v>187</v>
      </c>
      <c r="AW3847" s="14" t="s">
        <v>31</v>
      </c>
      <c r="AX3847" s="14" t="s">
        <v>77</v>
      </c>
      <c r="AY3847" s="167" t="s">
        <v>181</v>
      </c>
    </row>
    <row r="3848" spans="2:65" s="1" customFormat="1" ht="16.5" customHeight="1" x14ac:dyDescent="0.2">
      <c r="B3848" s="32"/>
      <c r="C3848" s="176" t="s">
        <v>3596</v>
      </c>
      <c r="D3848" s="176" t="s">
        <v>1794</v>
      </c>
      <c r="E3848" s="177" t="s">
        <v>5049</v>
      </c>
      <c r="F3848" s="178" t="s">
        <v>5050</v>
      </c>
      <c r="G3848" s="179" t="s">
        <v>510</v>
      </c>
      <c r="H3848" s="180">
        <v>554.59439999999995</v>
      </c>
      <c r="I3848" s="181"/>
      <c r="J3848" s="182">
        <f>ROUND(I3848*H3848,2)</f>
        <v>0</v>
      </c>
      <c r="K3848" s="178" t="s">
        <v>186</v>
      </c>
      <c r="L3848" s="183"/>
      <c r="M3848" s="184" t="s">
        <v>19</v>
      </c>
      <c r="N3848" s="185" t="s">
        <v>40</v>
      </c>
      <c r="P3848" s="134">
        <f>O3848*H3848</f>
        <v>0</v>
      </c>
      <c r="Q3848" s="134">
        <v>0</v>
      </c>
      <c r="R3848" s="134">
        <f>Q3848*H3848</f>
        <v>0</v>
      </c>
      <c r="S3848" s="134">
        <v>0</v>
      </c>
      <c r="T3848" s="135">
        <f>S3848*H3848</f>
        <v>0</v>
      </c>
      <c r="AR3848" s="136" t="s">
        <v>239</v>
      </c>
      <c r="AT3848" s="136" t="s">
        <v>1794</v>
      </c>
      <c r="AU3848" s="136" t="s">
        <v>79</v>
      </c>
      <c r="AY3848" s="17" t="s">
        <v>181</v>
      </c>
      <c r="BE3848" s="137">
        <f>IF(N3848="základní",J3848,0)</f>
        <v>0</v>
      </c>
      <c r="BF3848" s="137">
        <f>IF(N3848="snížená",J3848,0)</f>
        <v>0</v>
      </c>
      <c r="BG3848" s="137">
        <f>IF(N3848="zákl. přenesená",J3848,0)</f>
        <v>0</v>
      </c>
      <c r="BH3848" s="137">
        <f>IF(N3848="sníž. přenesená",J3848,0)</f>
        <v>0</v>
      </c>
      <c r="BI3848" s="137">
        <f>IF(N3848="nulová",J3848,0)</f>
        <v>0</v>
      </c>
      <c r="BJ3848" s="17" t="s">
        <v>77</v>
      </c>
      <c r="BK3848" s="137">
        <f>ROUND(I3848*H3848,2)</f>
        <v>0</v>
      </c>
      <c r="BL3848" s="17" t="s">
        <v>209</v>
      </c>
      <c r="BM3848" s="136" t="s">
        <v>5051</v>
      </c>
    </row>
    <row r="3849" spans="2:65" s="1" customFormat="1" ht="19.5" x14ac:dyDescent="0.2">
      <c r="B3849" s="32"/>
      <c r="D3849" s="138" t="s">
        <v>214</v>
      </c>
      <c r="F3849" s="139" t="s">
        <v>5052</v>
      </c>
      <c r="I3849" s="140"/>
      <c r="L3849" s="32"/>
      <c r="M3849" s="141"/>
      <c r="T3849" s="53"/>
      <c r="AT3849" s="17" t="s">
        <v>214</v>
      </c>
      <c r="AU3849" s="17" t="s">
        <v>79</v>
      </c>
    </row>
    <row r="3850" spans="2:65" s="12" customFormat="1" ht="11.25" x14ac:dyDescent="0.2">
      <c r="B3850" s="153"/>
      <c r="D3850" s="138" t="s">
        <v>330</v>
      </c>
      <c r="E3850" s="154" t="s">
        <v>19</v>
      </c>
      <c r="F3850" s="155" t="s">
        <v>5053</v>
      </c>
      <c r="H3850" s="154" t="s">
        <v>19</v>
      </c>
      <c r="I3850" s="156"/>
      <c r="L3850" s="153"/>
      <c r="M3850" s="157"/>
      <c r="T3850" s="158"/>
      <c r="AT3850" s="154" t="s">
        <v>330</v>
      </c>
      <c r="AU3850" s="154" t="s">
        <v>79</v>
      </c>
      <c r="AV3850" s="12" t="s">
        <v>77</v>
      </c>
      <c r="AW3850" s="12" t="s">
        <v>31</v>
      </c>
      <c r="AX3850" s="12" t="s">
        <v>69</v>
      </c>
      <c r="AY3850" s="154" t="s">
        <v>181</v>
      </c>
    </row>
    <row r="3851" spans="2:65" s="13" customFormat="1" ht="11.25" x14ac:dyDescent="0.2">
      <c r="B3851" s="159"/>
      <c r="D3851" s="138" t="s">
        <v>330</v>
      </c>
      <c r="E3851" s="160" t="s">
        <v>19</v>
      </c>
      <c r="F3851" s="161" t="s">
        <v>5054</v>
      </c>
      <c r="H3851" s="162">
        <v>227.35679999999999</v>
      </c>
      <c r="I3851" s="163"/>
      <c r="L3851" s="159"/>
      <c r="M3851" s="164"/>
      <c r="T3851" s="165"/>
      <c r="AT3851" s="160" t="s">
        <v>330</v>
      </c>
      <c r="AU3851" s="160" t="s">
        <v>79</v>
      </c>
      <c r="AV3851" s="13" t="s">
        <v>79</v>
      </c>
      <c r="AW3851" s="13" t="s">
        <v>31</v>
      </c>
      <c r="AX3851" s="13" t="s">
        <v>69</v>
      </c>
      <c r="AY3851" s="160" t="s">
        <v>181</v>
      </c>
    </row>
    <row r="3852" spans="2:65" s="13" customFormat="1" ht="11.25" x14ac:dyDescent="0.2">
      <c r="B3852" s="159"/>
      <c r="D3852" s="138" t="s">
        <v>330</v>
      </c>
      <c r="E3852" s="160" t="s">
        <v>19</v>
      </c>
      <c r="F3852" s="161" t="s">
        <v>5055</v>
      </c>
      <c r="H3852" s="162">
        <v>327.23759999999999</v>
      </c>
      <c r="I3852" s="163"/>
      <c r="L3852" s="159"/>
      <c r="M3852" s="164"/>
      <c r="T3852" s="165"/>
      <c r="AT3852" s="160" t="s">
        <v>330</v>
      </c>
      <c r="AU3852" s="160" t="s">
        <v>79</v>
      </c>
      <c r="AV3852" s="13" t="s">
        <v>79</v>
      </c>
      <c r="AW3852" s="13" t="s">
        <v>31</v>
      </c>
      <c r="AX3852" s="13" t="s">
        <v>69</v>
      </c>
      <c r="AY3852" s="160" t="s">
        <v>181</v>
      </c>
    </row>
    <row r="3853" spans="2:65" s="14" customFormat="1" ht="11.25" x14ac:dyDescent="0.2">
      <c r="B3853" s="166"/>
      <c r="D3853" s="138" t="s">
        <v>330</v>
      </c>
      <c r="E3853" s="167" t="s">
        <v>19</v>
      </c>
      <c r="F3853" s="168" t="s">
        <v>333</v>
      </c>
      <c r="H3853" s="169">
        <v>554.59439999999995</v>
      </c>
      <c r="I3853" s="170"/>
      <c r="L3853" s="166"/>
      <c r="M3853" s="171"/>
      <c r="T3853" s="172"/>
      <c r="AT3853" s="167" t="s">
        <v>330</v>
      </c>
      <c r="AU3853" s="167" t="s">
        <v>79</v>
      </c>
      <c r="AV3853" s="14" t="s">
        <v>187</v>
      </c>
      <c r="AW3853" s="14" t="s">
        <v>31</v>
      </c>
      <c r="AX3853" s="14" t="s">
        <v>77</v>
      </c>
      <c r="AY3853" s="167" t="s">
        <v>181</v>
      </c>
    </row>
    <row r="3854" spans="2:65" s="1" customFormat="1" ht="24.2" customHeight="1" x14ac:dyDescent="0.2">
      <c r="B3854" s="32"/>
      <c r="C3854" s="125" t="s">
        <v>2812</v>
      </c>
      <c r="D3854" s="125" t="s">
        <v>182</v>
      </c>
      <c r="E3854" s="126" t="s">
        <v>5056</v>
      </c>
      <c r="F3854" s="127" t="s">
        <v>5057</v>
      </c>
      <c r="G3854" s="128" t="s">
        <v>510</v>
      </c>
      <c r="H3854" s="129">
        <v>462.16199999999998</v>
      </c>
      <c r="I3854" s="130"/>
      <c r="J3854" s="131">
        <f>ROUND(I3854*H3854,2)</f>
        <v>0</v>
      </c>
      <c r="K3854" s="127" t="s">
        <v>186</v>
      </c>
      <c r="L3854" s="32"/>
      <c r="M3854" s="132" t="s">
        <v>19</v>
      </c>
      <c r="N3854" s="133" t="s">
        <v>40</v>
      </c>
      <c r="P3854" s="134">
        <f>O3854*H3854</f>
        <v>0</v>
      </c>
      <c r="Q3854" s="134">
        <v>0</v>
      </c>
      <c r="R3854" s="134">
        <f>Q3854*H3854</f>
        <v>0</v>
      </c>
      <c r="S3854" s="134">
        <v>0</v>
      </c>
      <c r="T3854" s="135">
        <f>S3854*H3854</f>
        <v>0</v>
      </c>
      <c r="AR3854" s="136" t="s">
        <v>209</v>
      </c>
      <c r="AT3854" s="136" t="s">
        <v>182</v>
      </c>
      <c r="AU3854" s="136" t="s">
        <v>79</v>
      </c>
      <c r="AY3854" s="17" t="s">
        <v>181</v>
      </c>
      <c r="BE3854" s="137">
        <f>IF(N3854="základní",J3854,0)</f>
        <v>0</v>
      </c>
      <c r="BF3854" s="137">
        <f>IF(N3854="snížená",J3854,0)</f>
        <v>0</v>
      </c>
      <c r="BG3854" s="137">
        <f>IF(N3854="zákl. přenesená",J3854,0)</f>
        <v>0</v>
      </c>
      <c r="BH3854" s="137">
        <f>IF(N3854="sníž. přenesená",J3854,0)</f>
        <v>0</v>
      </c>
      <c r="BI3854" s="137">
        <f>IF(N3854="nulová",J3854,0)</f>
        <v>0</v>
      </c>
      <c r="BJ3854" s="17" t="s">
        <v>77</v>
      </c>
      <c r="BK3854" s="137">
        <f>ROUND(I3854*H3854,2)</f>
        <v>0</v>
      </c>
      <c r="BL3854" s="17" t="s">
        <v>209</v>
      </c>
      <c r="BM3854" s="136" t="s">
        <v>5058</v>
      </c>
    </row>
    <row r="3855" spans="2:65" s="1" customFormat="1" ht="78" x14ac:dyDescent="0.2">
      <c r="B3855" s="32"/>
      <c r="D3855" s="138" t="s">
        <v>214</v>
      </c>
      <c r="F3855" s="139" t="s">
        <v>5059</v>
      </c>
      <c r="I3855" s="140"/>
      <c r="L3855" s="32"/>
      <c r="M3855" s="141"/>
      <c r="T3855" s="53"/>
      <c r="AT3855" s="17" t="s">
        <v>214</v>
      </c>
      <c r="AU3855" s="17" t="s">
        <v>79</v>
      </c>
    </row>
    <row r="3856" spans="2:65" s="13" customFormat="1" ht="11.25" x14ac:dyDescent="0.2">
      <c r="B3856" s="159"/>
      <c r="D3856" s="138" t="s">
        <v>330</v>
      </c>
      <c r="E3856" s="160" t="s">
        <v>19</v>
      </c>
      <c r="F3856" s="161" t="s">
        <v>5060</v>
      </c>
      <c r="H3856" s="162">
        <v>462.16199999999998</v>
      </c>
      <c r="I3856" s="163"/>
      <c r="L3856" s="159"/>
      <c r="M3856" s="164"/>
      <c r="T3856" s="165"/>
      <c r="AT3856" s="160" t="s">
        <v>330</v>
      </c>
      <c r="AU3856" s="160" t="s">
        <v>79</v>
      </c>
      <c r="AV3856" s="13" t="s">
        <v>79</v>
      </c>
      <c r="AW3856" s="13" t="s">
        <v>31</v>
      </c>
      <c r="AX3856" s="13" t="s">
        <v>69</v>
      </c>
      <c r="AY3856" s="160" t="s">
        <v>181</v>
      </c>
    </row>
    <row r="3857" spans="2:65" s="14" customFormat="1" ht="11.25" x14ac:dyDescent="0.2">
      <c r="B3857" s="166"/>
      <c r="D3857" s="138" t="s">
        <v>330</v>
      </c>
      <c r="E3857" s="167" t="s">
        <v>19</v>
      </c>
      <c r="F3857" s="168" t="s">
        <v>333</v>
      </c>
      <c r="H3857" s="169">
        <v>462.16199999999998</v>
      </c>
      <c r="I3857" s="170"/>
      <c r="L3857" s="166"/>
      <c r="M3857" s="171"/>
      <c r="T3857" s="172"/>
      <c r="AT3857" s="167" t="s">
        <v>330</v>
      </c>
      <c r="AU3857" s="167" t="s">
        <v>79</v>
      </c>
      <c r="AV3857" s="14" t="s">
        <v>187</v>
      </c>
      <c r="AW3857" s="14" t="s">
        <v>31</v>
      </c>
      <c r="AX3857" s="14" t="s">
        <v>77</v>
      </c>
      <c r="AY3857" s="167" t="s">
        <v>181</v>
      </c>
    </row>
    <row r="3858" spans="2:65" s="1" customFormat="1" ht="16.5" customHeight="1" x14ac:dyDescent="0.2">
      <c r="B3858" s="32"/>
      <c r="C3858" s="125" t="s">
        <v>1201</v>
      </c>
      <c r="D3858" s="125" t="s">
        <v>182</v>
      </c>
      <c r="E3858" s="126" t="s">
        <v>5061</v>
      </c>
      <c r="F3858" s="127" t="s">
        <v>5062</v>
      </c>
      <c r="G3858" s="128" t="s">
        <v>2805</v>
      </c>
      <c r="H3858" s="186"/>
      <c r="I3858" s="130"/>
      <c r="J3858" s="131">
        <f>ROUND(I3858*H3858,2)</f>
        <v>0</v>
      </c>
      <c r="K3858" s="127" t="s">
        <v>327</v>
      </c>
      <c r="L3858" s="32"/>
      <c r="M3858" s="132" t="s">
        <v>19</v>
      </c>
      <c r="N3858" s="133" t="s">
        <v>40</v>
      </c>
      <c r="P3858" s="134">
        <f>O3858*H3858</f>
        <v>0</v>
      </c>
      <c r="Q3858" s="134">
        <v>0</v>
      </c>
      <c r="R3858" s="134">
        <f>Q3858*H3858</f>
        <v>0</v>
      </c>
      <c r="S3858" s="134">
        <v>0</v>
      </c>
      <c r="T3858" s="135">
        <f>S3858*H3858</f>
        <v>0</v>
      </c>
      <c r="AR3858" s="136" t="s">
        <v>209</v>
      </c>
      <c r="AT3858" s="136" t="s">
        <v>182</v>
      </c>
      <c r="AU3858" s="136" t="s">
        <v>79</v>
      </c>
      <c r="AY3858" s="17" t="s">
        <v>181</v>
      </c>
      <c r="BE3858" s="137">
        <f>IF(N3858="základní",J3858,0)</f>
        <v>0</v>
      </c>
      <c r="BF3858" s="137">
        <f>IF(N3858="snížená",J3858,0)</f>
        <v>0</v>
      </c>
      <c r="BG3858" s="137">
        <f>IF(N3858="zákl. přenesená",J3858,0)</f>
        <v>0</v>
      </c>
      <c r="BH3858" s="137">
        <f>IF(N3858="sníž. přenesená",J3858,0)</f>
        <v>0</v>
      </c>
      <c r="BI3858" s="137">
        <f>IF(N3858="nulová",J3858,0)</f>
        <v>0</v>
      </c>
      <c r="BJ3858" s="17" t="s">
        <v>77</v>
      </c>
      <c r="BK3858" s="137">
        <f>ROUND(I3858*H3858,2)</f>
        <v>0</v>
      </c>
      <c r="BL3858" s="17" t="s">
        <v>209</v>
      </c>
      <c r="BM3858" s="136" t="s">
        <v>5063</v>
      </c>
    </row>
    <row r="3859" spans="2:65" s="1" customFormat="1" ht="11.25" x14ac:dyDescent="0.2">
      <c r="B3859" s="32"/>
      <c r="D3859" s="151" t="s">
        <v>328</v>
      </c>
      <c r="F3859" s="152" t="s">
        <v>5064</v>
      </c>
      <c r="I3859" s="140"/>
      <c r="L3859" s="32"/>
      <c r="M3859" s="141"/>
      <c r="T3859" s="53"/>
      <c r="AT3859" s="17" t="s">
        <v>328</v>
      </c>
      <c r="AU3859" s="17" t="s">
        <v>79</v>
      </c>
    </row>
    <row r="3860" spans="2:65" s="1" customFormat="1" ht="29.25" x14ac:dyDescent="0.2">
      <c r="B3860" s="32"/>
      <c r="D3860" s="138" t="s">
        <v>214</v>
      </c>
      <c r="F3860" s="139" t="s">
        <v>5020</v>
      </c>
      <c r="I3860" s="140"/>
      <c r="L3860" s="32"/>
      <c r="M3860" s="141"/>
      <c r="T3860" s="53"/>
      <c r="AT3860" s="17" t="s">
        <v>214</v>
      </c>
      <c r="AU3860" s="17" t="s">
        <v>79</v>
      </c>
    </row>
    <row r="3861" spans="2:65" s="1" customFormat="1" ht="16.5" customHeight="1" x14ac:dyDescent="0.2">
      <c r="B3861" s="32"/>
      <c r="C3861" s="125" t="s">
        <v>3249</v>
      </c>
      <c r="D3861" s="125" t="s">
        <v>182</v>
      </c>
      <c r="E3861" s="126" t="s">
        <v>3267</v>
      </c>
      <c r="F3861" s="127" t="s">
        <v>3268</v>
      </c>
      <c r="G3861" s="128" t="s">
        <v>1053</v>
      </c>
      <c r="H3861" s="129">
        <v>20</v>
      </c>
      <c r="I3861" s="130"/>
      <c r="J3861" s="131">
        <f>ROUND(I3861*H3861,2)</f>
        <v>0</v>
      </c>
      <c r="K3861" s="127" t="s">
        <v>327</v>
      </c>
      <c r="L3861" s="32"/>
      <c r="M3861" s="132" t="s">
        <v>19</v>
      </c>
      <c r="N3861" s="133" t="s">
        <v>40</v>
      </c>
      <c r="P3861" s="134">
        <f>O3861*H3861</f>
        <v>0</v>
      </c>
      <c r="Q3861" s="134">
        <v>0</v>
      </c>
      <c r="R3861" s="134">
        <f>Q3861*H3861</f>
        <v>0</v>
      </c>
      <c r="S3861" s="134">
        <v>0</v>
      </c>
      <c r="T3861" s="135">
        <f>S3861*H3861</f>
        <v>0</v>
      </c>
      <c r="AR3861" s="136" t="s">
        <v>209</v>
      </c>
      <c r="AT3861" s="136" t="s">
        <v>182</v>
      </c>
      <c r="AU3861" s="136" t="s">
        <v>79</v>
      </c>
      <c r="AY3861" s="17" t="s">
        <v>181</v>
      </c>
      <c r="BE3861" s="137">
        <f>IF(N3861="základní",J3861,0)</f>
        <v>0</v>
      </c>
      <c r="BF3861" s="137">
        <f>IF(N3861="snížená",J3861,0)</f>
        <v>0</v>
      </c>
      <c r="BG3861" s="137">
        <f>IF(N3861="zákl. přenesená",J3861,0)</f>
        <v>0</v>
      </c>
      <c r="BH3861" s="137">
        <f>IF(N3861="sníž. přenesená",J3861,0)</f>
        <v>0</v>
      </c>
      <c r="BI3861" s="137">
        <f>IF(N3861="nulová",J3861,0)</f>
        <v>0</v>
      </c>
      <c r="BJ3861" s="17" t="s">
        <v>77</v>
      </c>
      <c r="BK3861" s="137">
        <f>ROUND(I3861*H3861,2)</f>
        <v>0</v>
      </c>
      <c r="BL3861" s="17" t="s">
        <v>209</v>
      </c>
      <c r="BM3861" s="136" t="s">
        <v>5065</v>
      </c>
    </row>
    <row r="3862" spans="2:65" s="1" customFormat="1" ht="11.25" x14ac:dyDescent="0.2">
      <c r="B3862" s="32"/>
      <c r="D3862" s="151" t="s">
        <v>328</v>
      </c>
      <c r="F3862" s="152" t="s">
        <v>3270</v>
      </c>
      <c r="I3862" s="140"/>
      <c r="L3862" s="32"/>
      <c r="M3862" s="141"/>
      <c r="T3862" s="53"/>
      <c r="AT3862" s="17" t="s">
        <v>328</v>
      </c>
      <c r="AU3862" s="17" t="s">
        <v>79</v>
      </c>
    </row>
    <row r="3863" spans="2:65" s="1" customFormat="1" ht="19.5" x14ac:dyDescent="0.2">
      <c r="B3863" s="32"/>
      <c r="D3863" s="138" t="s">
        <v>214</v>
      </c>
      <c r="F3863" s="139" t="s">
        <v>3247</v>
      </c>
      <c r="I3863" s="140"/>
      <c r="L3863" s="32"/>
      <c r="M3863" s="141"/>
      <c r="T3863" s="53"/>
      <c r="AT3863" s="17" t="s">
        <v>214</v>
      </c>
      <c r="AU3863" s="17" t="s">
        <v>79</v>
      </c>
    </row>
    <row r="3864" spans="2:65" s="13" customFormat="1" ht="11.25" x14ac:dyDescent="0.2">
      <c r="B3864" s="159"/>
      <c r="D3864" s="138" t="s">
        <v>330</v>
      </c>
      <c r="E3864" s="160" t="s">
        <v>19</v>
      </c>
      <c r="F3864" s="161" t="s">
        <v>5066</v>
      </c>
      <c r="H3864" s="162">
        <v>20</v>
      </c>
      <c r="I3864" s="163"/>
      <c r="L3864" s="159"/>
      <c r="M3864" s="164"/>
      <c r="T3864" s="165"/>
      <c r="AT3864" s="160" t="s">
        <v>330</v>
      </c>
      <c r="AU3864" s="160" t="s">
        <v>79</v>
      </c>
      <c r="AV3864" s="13" t="s">
        <v>79</v>
      </c>
      <c r="AW3864" s="13" t="s">
        <v>31</v>
      </c>
      <c r="AX3864" s="13" t="s">
        <v>69</v>
      </c>
      <c r="AY3864" s="160" t="s">
        <v>181</v>
      </c>
    </row>
    <row r="3865" spans="2:65" s="14" customFormat="1" ht="11.25" x14ac:dyDescent="0.2">
      <c r="B3865" s="166"/>
      <c r="D3865" s="138" t="s">
        <v>330</v>
      </c>
      <c r="E3865" s="167" t="s">
        <v>19</v>
      </c>
      <c r="F3865" s="168" t="s">
        <v>333</v>
      </c>
      <c r="H3865" s="169">
        <v>20</v>
      </c>
      <c r="I3865" s="170"/>
      <c r="L3865" s="166"/>
      <c r="M3865" s="171"/>
      <c r="T3865" s="172"/>
      <c r="AT3865" s="167" t="s">
        <v>330</v>
      </c>
      <c r="AU3865" s="167" t="s">
        <v>79</v>
      </c>
      <c r="AV3865" s="14" t="s">
        <v>187</v>
      </c>
      <c r="AW3865" s="14" t="s">
        <v>31</v>
      </c>
      <c r="AX3865" s="14" t="s">
        <v>77</v>
      </c>
      <c r="AY3865" s="167" t="s">
        <v>181</v>
      </c>
    </row>
    <row r="3866" spans="2:65" s="10" customFormat="1" ht="22.9" customHeight="1" x14ac:dyDescent="0.2">
      <c r="B3866" s="115"/>
      <c r="D3866" s="116" t="s">
        <v>68</v>
      </c>
      <c r="E3866" s="149" t="s">
        <v>5067</v>
      </c>
      <c r="F3866" s="149" t="s">
        <v>5068</v>
      </c>
      <c r="I3866" s="118"/>
      <c r="J3866" s="150">
        <f>BK3866</f>
        <v>0</v>
      </c>
      <c r="L3866" s="115"/>
      <c r="M3866" s="120"/>
      <c r="P3866" s="121">
        <f>SUM(P3867:P3887)</f>
        <v>0</v>
      </c>
      <c r="R3866" s="121">
        <f>SUM(R3867:R3887)</f>
        <v>0</v>
      </c>
      <c r="T3866" s="122">
        <f>SUM(T3867:T3887)</f>
        <v>0</v>
      </c>
      <c r="AR3866" s="116" t="s">
        <v>79</v>
      </c>
      <c r="AT3866" s="123" t="s">
        <v>68</v>
      </c>
      <c r="AU3866" s="123" t="s">
        <v>77</v>
      </c>
      <c r="AY3866" s="116" t="s">
        <v>181</v>
      </c>
      <c r="BK3866" s="124">
        <f>SUM(BK3867:BK3887)</f>
        <v>0</v>
      </c>
    </row>
    <row r="3867" spans="2:65" s="1" customFormat="1" ht="24.2" customHeight="1" x14ac:dyDescent="0.2">
      <c r="B3867" s="32"/>
      <c r="C3867" s="125" t="s">
        <v>5069</v>
      </c>
      <c r="D3867" s="125" t="s">
        <v>182</v>
      </c>
      <c r="E3867" s="126" t="s">
        <v>5070</v>
      </c>
      <c r="F3867" s="127" t="s">
        <v>5071</v>
      </c>
      <c r="G3867" s="128" t="s">
        <v>510</v>
      </c>
      <c r="H3867" s="129">
        <v>7</v>
      </c>
      <c r="I3867" s="130"/>
      <c r="J3867" s="131">
        <f>ROUND(I3867*H3867,2)</f>
        <v>0</v>
      </c>
      <c r="K3867" s="127" t="s">
        <v>186</v>
      </c>
      <c r="L3867" s="32"/>
      <c r="M3867" s="132" t="s">
        <v>19</v>
      </c>
      <c r="N3867" s="133" t="s">
        <v>40</v>
      </c>
      <c r="P3867" s="134">
        <f>O3867*H3867</f>
        <v>0</v>
      </c>
      <c r="Q3867" s="134">
        <v>0</v>
      </c>
      <c r="R3867" s="134">
        <f>Q3867*H3867</f>
        <v>0</v>
      </c>
      <c r="S3867" s="134">
        <v>0</v>
      </c>
      <c r="T3867" s="135">
        <f>S3867*H3867</f>
        <v>0</v>
      </c>
      <c r="AR3867" s="136" t="s">
        <v>209</v>
      </c>
      <c r="AT3867" s="136" t="s">
        <v>182</v>
      </c>
      <c r="AU3867" s="136" t="s">
        <v>79</v>
      </c>
      <c r="AY3867" s="17" t="s">
        <v>181</v>
      </c>
      <c r="BE3867" s="137">
        <f>IF(N3867="základní",J3867,0)</f>
        <v>0</v>
      </c>
      <c r="BF3867" s="137">
        <f>IF(N3867="snížená",J3867,0)</f>
        <v>0</v>
      </c>
      <c r="BG3867" s="137">
        <f>IF(N3867="zákl. přenesená",J3867,0)</f>
        <v>0</v>
      </c>
      <c r="BH3867" s="137">
        <f>IF(N3867="sníž. přenesená",J3867,0)</f>
        <v>0</v>
      </c>
      <c r="BI3867" s="137">
        <f>IF(N3867="nulová",J3867,0)</f>
        <v>0</v>
      </c>
      <c r="BJ3867" s="17" t="s">
        <v>77</v>
      </c>
      <c r="BK3867" s="137">
        <f>ROUND(I3867*H3867,2)</f>
        <v>0</v>
      </c>
      <c r="BL3867" s="17" t="s">
        <v>209</v>
      </c>
      <c r="BM3867" s="136" t="s">
        <v>5072</v>
      </c>
    </row>
    <row r="3868" spans="2:65" s="1" customFormat="1" ht="136.5" x14ac:dyDescent="0.2">
      <c r="B3868" s="32"/>
      <c r="D3868" s="138" t="s">
        <v>214</v>
      </c>
      <c r="F3868" s="139" t="s">
        <v>5073</v>
      </c>
      <c r="I3868" s="140"/>
      <c r="L3868" s="32"/>
      <c r="M3868" s="141"/>
      <c r="T3868" s="53"/>
      <c r="AT3868" s="17" t="s">
        <v>214</v>
      </c>
      <c r="AU3868" s="17" t="s">
        <v>79</v>
      </c>
    </row>
    <row r="3869" spans="2:65" s="12" customFormat="1" ht="11.25" x14ac:dyDescent="0.2">
      <c r="B3869" s="153"/>
      <c r="D3869" s="138" t="s">
        <v>330</v>
      </c>
      <c r="E3869" s="154" t="s">
        <v>19</v>
      </c>
      <c r="F3869" s="155" t="s">
        <v>5074</v>
      </c>
      <c r="H3869" s="154" t="s">
        <v>19</v>
      </c>
      <c r="I3869" s="156"/>
      <c r="L3869" s="153"/>
      <c r="M3869" s="157"/>
      <c r="T3869" s="158"/>
      <c r="AT3869" s="154" t="s">
        <v>330</v>
      </c>
      <c r="AU3869" s="154" t="s">
        <v>79</v>
      </c>
      <c r="AV3869" s="12" t="s">
        <v>77</v>
      </c>
      <c r="AW3869" s="12" t="s">
        <v>31</v>
      </c>
      <c r="AX3869" s="12" t="s">
        <v>69</v>
      </c>
      <c r="AY3869" s="154" t="s">
        <v>181</v>
      </c>
    </row>
    <row r="3870" spans="2:65" s="12" customFormat="1" ht="22.5" x14ac:dyDescent="0.2">
      <c r="B3870" s="153"/>
      <c r="D3870" s="138" t="s">
        <v>330</v>
      </c>
      <c r="E3870" s="154" t="s">
        <v>19</v>
      </c>
      <c r="F3870" s="155" t="s">
        <v>5075</v>
      </c>
      <c r="H3870" s="154" t="s">
        <v>19</v>
      </c>
      <c r="I3870" s="156"/>
      <c r="L3870" s="153"/>
      <c r="M3870" s="157"/>
      <c r="T3870" s="158"/>
      <c r="AT3870" s="154" t="s">
        <v>330</v>
      </c>
      <c r="AU3870" s="154" t="s">
        <v>79</v>
      </c>
      <c r="AV3870" s="12" t="s">
        <v>77</v>
      </c>
      <c r="AW3870" s="12" t="s">
        <v>31</v>
      </c>
      <c r="AX3870" s="12" t="s">
        <v>69</v>
      </c>
      <c r="AY3870" s="154" t="s">
        <v>181</v>
      </c>
    </row>
    <row r="3871" spans="2:65" s="13" customFormat="1" ht="11.25" x14ac:dyDescent="0.2">
      <c r="B3871" s="159"/>
      <c r="D3871" s="138" t="s">
        <v>330</v>
      </c>
      <c r="E3871" s="160" t="s">
        <v>19</v>
      </c>
      <c r="F3871" s="161" t="s">
        <v>5076</v>
      </c>
      <c r="H3871" s="162">
        <v>7</v>
      </c>
      <c r="I3871" s="163"/>
      <c r="L3871" s="159"/>
      <c r="M3871" s="164"/>
      <c r="T3871" s="165"/>
      <c r="AT3871" s="160" t="s">
        <v>330</v>
      </c>
      <c r="AU3871" s="160" t="s">
        <v>79</v>
      </c>
      <c r="AV3871" s="13" t="s">
        <v>79</v>
      </c>
      <c r="AW3871" s="13" t="s">
        <v>31</v>
      </c>
      <c r="AX3871" s="13" t="s">
        <v>69</v>
      </c>
      <c r="AY3871" s="160" t="s">
        <v>181</v>
      </c>
    </row>
    <row r="3872" spans="2:65" s="14" customFormat="1" ht="11.25" x14ac:dyDescent="0.2">
      <c r="B3872" s="166"/>
      <c r="D3872" s="138" t="s">
        <v>330</v>
      </c>
      <c r="E3872" s="167" t="s">
        <v>19</v>
      </c>
      <c r="F3872" s="168" t="s">
        <v>333</v>
      </c>
      <c r="H3872" s="169">
        <v>7</v>
      </c>
      <c r="I3872" s="170"/>
      <c r="L3872" s="166"/>
      <c r="M3872" s="171"/>
      <c r="T3872" s="172"/>
      <c r="AT3872" s="167" t="s">
        <v>330</v>
      </c>
      <c r="AU3872" s="167" t="s">
        <v>79</v>
      </c>
      <c r="AV3872" s="14" t="s">
        <v>187</v>
      </c>
      <c r="AW3872" s="14" t="s">
        <v>31</v>
      </c>
      <c r="AX3872" s="14" t="s">
        <v>77</v>
      </c>
      <c r="AY3872" s="167" t="s">
        <v>181</v>
      </c>
    </row>
    <row r="3873" spans="2:65" s="1" customFormat="1" ht="24.2" customHeight="1" x14ac:dyDescent="0.2">
      <c r="B3873" s="32"/>
      <c r="C3873" s="125" t="s">
        <v>3796</v>
      </c>
      <c r="D3873" s="125" t="s">
        <v>182</v>
      </c>
      <c r="E3873" s="126" t="s">
        <v>5077</v>
      </c>
      <c r="F3873" s="127" t="s">
        <v>5078</v>
      </c>
      <c r="G3873" s="128" t="s">
        <v>510</v>
      </c>
      <c r="H3873" s="129">
        <v>10</v>
      </c>
      <c r="I3873" s="130"/>
      <c r="J3873" s="131">
        <f>ROUND(I3873*H3873,2)</f>
        <v>0</v>
      </c>
      <c r="K3873" s="127" t="s">
        <v>186</v>
      </c>
      <c r="L3873" s="32"/>
      <c r="M3873" s="132" t="s">
        <v>19</v>
      </c>
      <c r="N3873" s="133" t="s">
        <v>40</v>
      </c>
      <c r="P3873" s="134">
        <f>O3873*H3873</f>
        <v>0</v>
      </c>
      <c r="Q3873" s="134">
        <v>0</v>
      </c>
      <c r="R3873" s="134">
        <f>Q3873*H3873</f>
        <v>0</v>
      </c>
      <c r="S3873" s="134">
        <v>0</v>
      </c>
      <c r="T3873" s="135">
        <f>S3873*H3873</f>
        <v>0</v>
      </c>
      <c r="AR3873" s="136" t="s">
        <v>209</v>
      </c>
      <c r="AT3873" s="136" t="s">
        <v>182</v>
      </c>
      <c r="AU3873" s="136" t="s">
        <v>79</v>
      </c>
      <c r="AY3873" s="17" t="s">
        <v>181</v>
      </c>
      <c r="BE3873" s="137">
        <f>IF(N3873="základní",J3873,0)</f>
        <v>0</v>
      </c>
      <c r="BF3873" s="137">
        <f>IF(N3873="snížená",J3873,0)</f>
        <v>0</v>
      </c>
      <c r="BG3873" s="137">
        <f>IF(N3873="zákl. přenesená",J3873,0)</f>
        <v>0</v>
      </c>
      <c r="BH3873" s="137">
        <f>IF(N3873="sníž. přenesená",J3873,0)</f>
        <v>0</v>
      </c>
      <c r="BI3873" s="137">
        <f>IF(N3873="nulová",J3873,0)</f>
        <v>0</v>
      </c>
      <c r="BJ3873" s="17" t="s">
        <v>77</v>
      </c>
      <c r="BK3873" s="137">
        <f>ROUND(I3873*H3873,2)</f>
        <v>0</v>
      </c>
      <c r="BL3873" s="17" t="s">
        <v>209</v>
      </c>
      <c r="BM3873" s="136" t="s">
        <v>5079</v>
      </c>
    </row>
    <row r="3874" spans="2:65" s="1" customFormat="1" ht="58.5" x14ac:dyDescent="0.2">
      <c r="B3874" s="32"/>
      <c r="D3874" s="138" t="s">
        <v>214</v>
      </c>
      <c r="F3874" s="139" t="s">
        <v>5080</v>
      </c>
      <c r="I3874" s="140"/>
      <c r="L3874" s="32"/>
      <c r="M3874" s="141"/>
      <c r="T3874" s="53"/>
      <c r="AT3874" s="17" t="s">
        <v>214</v>
      </c>
      <c r="AU3874" s="17" t="s">
        <v>79</v>
      </c>
    </row>
    <row r="3875" spans="2:65" s="12" customFormat="1" ht="11.25" x14ac:dyDescent="0.2">
      <c r="B3875" s="153"/>
      <c r="D3875" s="138" t="s">
        <v>330</v>
      </c>
      <c r="E3875" s="154" t="s">
        <v>19</v>
      </c>
      <c r="F3875" s="155" t="s">
        <v>5081</v>
      </c>
      <c r="H3875" s="154" t="s">
        <v>19</v>
      </c>
      <c r="I3875" s="156"/>
      <c r="L3875" s="153"/>
      <c r="M3875" s="157"/>
      <c r="T3875" s="158"/>
      <c r="AT3875" s="154" t="s">
        <v>330</v>
      </c>
      <c r="AU3875" s="154" t="s">
        <v>79</v>
      </c>
      <c r="AV3875" s="12" t="s">
        <v>77</v>
      </c>
      <c r="AW3875" s="12" t="s">
        <v>31</v>
      </c>
      <c r="AX3875" s="12" t="s">
        <v>69</v>
      </c>
      <c r="AY3875" s="154" t="s">
        <v>181</v>
      </c>
    </row>
    <row r="3876" spans="2:65" s="12" customFormat="1" ht="22.5" x14ac:dyDescent="0.2">
      <c r="B3876" s="153"/>
      <c r="D3876" s="138" t="s">
        <v>330</v>
      </c>
      <c r="E3876" s="154" t="s">
        <v>19</v>
      </c>
      <c r="F3876" s="155" t="s">
        <v>5082</v>
      </c>
      <c r="H3876" s="154" t="s">
        <v>19</v>
      </c>
      <c r="I3876" s="156"/>
      <c r="L3876" s="153"/>
      <c r="M3876" s="157"/>
      <c r="T3876" s="158"/>
      <c r="AT3876" s="154" t="s">
        <v>330</v>
      </c>
      <c r="AU3876" s="154" t="s">
        <v>79</v>
      </c>
      <c r="AV3876" s="12" t="s">
        <v>77</v>
      </c>
      <c r="AW3876" s="12" t="s">
        <v>31</v>
      </c>
      <c r="AX3876" s="12" t="s">
        <v>69</v>
      </c>
      <c r="AY3876" s="154" t="s">
        <v>181</v>
      </c>
    </row>
    <row r="3877" spans="2:65" s="13" customFormat="1" ht="11.25" x14ac:dyDescent="0.2">
      <c r="B3877" s="159"/>
      <c r="D3877" s="138" t="s">
        <v>330</v>
      </c>
      <c r="E3877" s="160" t="s">
        <v>19</v>
      </c>
      <c r="F3877" s="161" t="s">
        <v>5083</v>
      </c>
      <c r="H3877" s="162">
        <v>10</v>
      </c>
      <c r="I3877" s="163"/>
      <c r="L3877" s="159"/>
      <c r="M3877" s="164"/>
      <c r="T3877" s="165"/>
      <c r="AT3877" s="160" t="s">
        <v>330</v>
      </c>
      <c r="AU3877" s="160" t="s">
        <v>79</v>
      </c>
      <c r="AV3877" s="13" t="s">
        <v>79</v>
      </c>
      <c r="AW3877" s="13" t="s">
        <v>31</v>
      </c>
      <c r="AX3877" s="13" t="s">
        <v>69</v>
      </c>
      <c r="AY3877" s="160" t="s">
        <v>181</v>
      </c>
    </row>
    <row r="3878" spans="2:65" s="14" customFormat="1" ht="11.25" x14ac:dyDescent="0.2">
      <c r="B3878" s="166"/>
      <c r="D3878" s="138" t="s">
        <v>330</v>
      </c>
      <c r="E3878" s="167" t="s">
        <v>19</v>
      </c>
      <c r="F3878" s="168" t="s">
        <v>333</v>
      </c>
      <c r="H3878" s="169">
        <v>10</v>
      </c>
      <c r="I3878" s="170"/>
      <c r="L3878" s="166"/>
      <c r="M3878" s="171"/>
      <c r="T3878" s="172"/>
      <c r="AT3878" s="167" t="s">
        <v>330</v>
      </c>
      <c r="AU3878" s="167" t="s">
        <v>79</v>
      </c>
      <c r="AV3878" s="14" t="s">
        <v>187</v>
      </c>
      <c r="AW3878" s="14" t="s">
        <v>31</v>
      </c>
      <c r="AX3878" s="14" t="s">
        <v>77</v>
      </c>
      <c r="AY3878" s="167" t="s">
        <v>181</v>
      </c>
    </row>
    <row r="3879" spans="2:65" s="1" customFormat="1" ht="16.5" customHeight="1" x14ac:dyDescent="0.2">
      <c r="B3879" s="32"/>
      <c r="C3879" s="125" t="s">
        <v>3608</v>
      </c>
      <c r="D3879" s="125" t="s">
        <v>182</v>
      </c>
      <c r="E3879" s="126" t="s">
        <v>5084</v>
      </c>
      <c r="F3879" s="127" t="s">
        <v>5085</v>
      </c>
      <c r="G3879" s="128" t="s">
        <v>636</v>
      </c>
      <c r="H3879" s="129">
        <v>371</v>
      </c>
      <c r="I3879" s="130"/>
      <c r="J3879" s="131">
        <f>ROUND(I3879*H3879,2)</f>
        <v>0</v>
      </c>
      <c r="K3879" s="127" t="s">
        <v>186</v>
      </c>
      <c r="L3879" s="32"/>
      <c r="M3879" s="132" t="s">
        <v>19</v>
      </c>
      <c r="N3879" s="133" t="s">
        <v>40</v>
      </c>
      <c r="P3879" s="134">
        <f>O3879*H3879</f>
        <v>0</v>
      </c>
      <c r="Q3879" s="134">
        <v>0</v>
      </c>
      <c r="R3879" s="134">
        <f>Q3879*H3879</f>
        <v>0</v>
      </c>
      <c r="S3879" s="134">
        <v>0</v>
      </c>
      <c r="T3879" s="135">
        <f>S3879*H3879</f>
        <v>0</v>
      </c>
      <c r="AR3879" s="136" t="s">
        <v>209</v>
      </c>
      <c r="AT3879" s="136" t="s">
        <v>182</v>
      </c>
      <c r="AU3879" s="136" t="s">
        <v>79</v>
      </c>
      <c r="AY3879" s="17" t="s">
        <v>181</v>
      </c>
      <c r="BE3879" s="137">
        <f>IF(N3879="základní",J3879,0)</f>
        <v>0</v>
      </c>
      <c r="BF3879" s="137">
        <f>IF(N3879="snížená",J3879,0)</f>
        <v>0</v>
      </c>
      <c r="BG3879" s="137">
        <f>IF(N3879="zákl. přenesená",J3879,0)</f>
        <v>0</v>
      </c>
      <c r="BH3879" s="137">
        <f>IF(N3879="sníž. přenesená",J3879,0)</f>
        <v>0</v>
      </c>
      <c r="BI3879" s="137">
        <f>IF(N3879="nulová",J3879,0)</f>
        <v>0</v>
      </c>
      <c r="BJ3879" s="17" t="s">
        <v>77</v>
      </c>
      <c r="BK3879" s="137">
        <f>ROUND(I3879*H3879,2)</f>
        <v>0</v>
      </c>
      <c r="BL3879" s="17" t="s">
        <v>209</v>
      </c>
      <c r="BM3879" s="136" t="s">
        <v>5086</v>
      </c>
    </row>
    <row r="3880" spans="2:65" s="1" customFormat="1" ht="29.25" x14ac:dyDescent="0.2">
      <c r="B3880" s="32"/>
      <c r="D3880" s="138" t="s">
        <v>214</v>
      </c>
      <c r="F3880" s="139" t="s">
        <v>5087</v>
      </c>
      <c r="I3880" s="140"/>
      <c r="L3880" s="32"/>
      <c r="M3880" s="141"/>
      <c r="T3880" s="53"/>
      <c r="AT3880" s="17" t="s">
        <v>214</v>
      </c>
      <c r="AU3880" s="17" t="s">
        <v>79</v>
      </c>
    </row>
    <row r="3881" spans="2:65" s="13" customFormat="1" ht="11.25" x14ac:dyDescent="0.2">
      <c r="B3881" s="159"/>
      <c r="D3881" s="138" t="s">
        <v>330</v>
      </c>
      <c r="E3881" s="160" t="s">
        <v>19</v>
      </c>
      <c r="F3881" s="161" t="s">
        <v>5088</v>
      </c>
      <c r="H3881" s="162">
        <v>371</v>
      </c>
      <c r="I3881" s="163"/>
      <c r="L3881" s="159"/>
      <c r="M3881" s="164"/>
      <c r="T3881" s="165"/>
      <c r="AT3881" s="160" t="s">
        <v>330</v>
      </c>
      <c r="AU3881" s="160" t="s">
        <v>79</v>
      </c>
      <c r="AV3881" s="13" t="s">
        <v>79</v>
      </c>
      <c r="AW3881" s="13" t="s">
        <v>31</v>
      </c>
      <c r="AX3881" s="13" t="s">
        <v>69</v>
      </c>
      <c r="AY3881" s="160" t="s">
        <v>181</v>
      </c>
    </row>
    <row r="3882" spans="2:65" s="14" customFormat="1" ht="11.25" x14ac:dyDescent="0.2">
      <c r="B3882" s="166"/>
      <c r="D3882" s="138" t="s">
        <v>330</v>
      </c>
      <c r="E3882" s="167" t="s">
        <v>19</v>
      </c>
      <c r="F3882" s="168" t="s">
        <v>333</v>
      </c>
      <c r="H3882" s="169">
        <v>371</v>
      </c>
      <c r="I3882" s="170"/>
      <c r="L3882" s="166"/>
      <c r="M3882" s="171"/>
      <c r="T3882" s="172"/>
      <c r="AT3882" s="167" t="s">
        <v>330</v>
      </c>
      <c r="AU3882" s="167" t="s">
        <v>79</v>
      </c>
      <c r="AV3882" s="14" t="s">
        <v>187</v>
      </c>
      <c r="AW3882" s="14" t="s">
        <v>31</v>
      </c>
      <c r="AX3882" s="14" t="s">
        <v>77</v>
      </c>
      <c r="AY3882" s="167" t="s">
        <v>181</v>
      </c>
    </row>
    <row r="3883" spans="2:65" s="1" customFormat="1" ht="16.5" customHeight="1" x14ac:dyDescent="0.2">
      <c r="B3883" s="32"/>
      <c r="C3883" s="125" t="s">
        <v>5089</v>
      </c>
      <c r="D3883" s="125" t="s">
        <v>182</v>
      </c>
      <c r="E3883" s="126" t="s">
        <v>5090</v>
      </c>
      <c r="F3883" s="127" t="s">
        <v>5091</v>
      </c>
      <c r="G3883" s="128" t="s">
        <v>1053</v>
      </c>
      <c r="H3883" s="129">
        <v>10</v>
      </c>
      <c r="I3883" s="130"/>
      <c r="J3883" s="131">
        <f>ROUND(I3883*H3883,2)</f>
        <v>0</v>
      </c>
      <c r="K3883" s="127" t="s">
        <v>327</v>
      </c>
      <c r="L3883" s="32"/>
      <c r="M3883" s="132" t="s">
        <v>19</v>
      </c>
      <c r="N3883" s="133" t="s">
        <v>40</v>
      </c>
      <c r="P3883" s="134">
        <f>O3883*H3883</f>
        <v>0</v>
      </c>
      <c r="Q3883" s="134">
        <v>0</v>
      </c>
      <c r="R3883" s="134">
        <f>Q3883*H3883</f>
        <v>0</v>
      </c>
      <c r="S3883" s="134">
        <v>0</v>
      </c>
      <c r="T3883" s="135">
        <f>S3883*H3883</f>
        <v>0</v>
      </c>
      <c r="AR3883" s="136" t="s">
        <v>209</v>
      </c>
      <c r="AT3883" s="136" t="s">
        <v>182</v>
      </c>
      <c r="AU3883" s="136" t="s">
        <v>79</v>
      </c>
      <c r="AY3883" s="17" t="s">
        <v>181</v>
      </c>
      <c r="BE3883" s="137">
        <f>IF(N3883="základní",J3883,0)</f>
        <v>0</v>
      </c>
      <c r="BF3883" s="137">
        <f>IF(N3883="snížená",J3883,0)</f>
        <v>0</v>
      </c>
      <c r="BG3883" s="137">
        <f>IF(N3883="zákl. přenesená",J3883,0)</f>
        <v>0</v>
      </c>
      <c r="BH3883" s="137">
        <f>IF(N3883="sníž. přenesená",J3883,0)</f>
        <v>0</v>
      </c>
      <c r="BI3883" s="137">
        <f>IF(N3883="nulová",J3883,0)</f>
        <v>0</v>
      </c>
      <c r="BJ3883" s="17" t="s">
        <v>77</v>
      </c>
      <c r="BK3883" s="137">
        <f>ROUND(I3883*H3883,2)</f>
        <v>0</v>
      </c>
      <c r="BL3883" s="17" t="s">
        <v>209</v>
      </c>
      <c r="BM3883" s="136" t="s">
        <v>5092</v>
      </c>
    </row>
    <row r="3884" spans="2:65" s="1" customFormat="1" ht="11.25" x14ac:dyDescent="0.2">
      <c r="B3884" s="32"/>
      <c r="D3884" s="151" t="s">
        <v>328</v>
      </c>
      <c r="F3884" s="152" t="s">
        <v>5093</v>
      </c>
      <c r="I3884" s="140"/>
      <c r="L3884" s="32"/>
      <c r="M3884" s="141"/>
      <c r="T3884" s="53"/>
      <c r="AT3884" s="17" t="s">
        <v>328</v>
      </c>
      <c r="AU3884" s="17" t="s">
        <v>79</v>
      </c>
    </row>
    <row r="3885" spans="2:65" s="1" customFormat="1" ht="19.5" x14ac:dyDescent="0.2">
      <c r="B3885" s="32"/>
      <c r="D3885" s="138" t="s">
        <v>214</v>
      </c>
      <c r="F3885" s="139" t="s">
        <v>3247</v>
      </c>
      <c r="I3885" s="140"/>
      <c r="L3885" s="32"/>
      <c r="M3885" s="141"/>
      <c r="T3885" s="53"/>
      <c r="AT3885" s="17" t="s">
        <v>214</v>
      </c>
      <c r="AU3885" s="17" t="s">
        <v>79</v>
      </c>
    </row>
    <row r="3886" spans="2:65" s="13" customFormat="1" ht="11.25" x14ac:dyDescent="0.2">
      <c r="B3886" s="159"/>
      <c r="D3886" s="138" t="s">
        <v>330</v>
      </c>
      <c r="E3886" s="160" t="s">
        <v>19</v>
      </c>
      <c r="F3886" s="161" t="s">
        <v>5094</v>
      </c>
      <c r="H3886" s="162">
        <v>10</v>
      </c>
      <c r="I3886" s="163"/>
      <c r="L3886" s="159"/>
      <c r="M3886" s="164"/>
      <c r="T3886" s="165"/>
      <c r="AT3886" s="160" t="s">
        <v>330</v>
      </c>
      <c r="AU3886" s="160" t="s">
        <v>79</v>
      </c>
      <c r="AV3886" s="13" t="s">
        <v>79</v>
      </c>
      <c r="AW3886" s="13" t="s">
        <v>31</v>
      </c>
      <c r="AX3886" s="13" t="s">
        <v>69</v>
      </c>
      <c r="AY3886" s="160" t="s">
        <v>181</v>
      </c>
    </row>
    <row r="3887" spans="2:65" s="14" customFormat="1" ht="11.25" x14ac:dyDescent="0.2">
      <c r="B3887" s="166"/>
      <c r="D3887" s="138" t="s">
        <v>330</v>
      </c>
      <c r="E3887" s="167" t="s">
        <v>19</v>
      </c>
      <c r="F3887" s="168" t="s">
        <v>333</v>
      </c>
      <c r="H3887" s="169">
        <v>10</v>
      </c>
      <c r="I3887" s="170"/>
      <c r="L3887" s="166"/>
      <c r="M3887" s="171"/>
      <c r="T3887" s="172"/>
      <c r="AT3887" s="167" t="s">
        <v>330</v>
      </c>
      <c r="AU3887" s="167" t="s">
        <v>79</v>
      </c>
      <c r="AV3887" s="14" t="s">
        <v>187</v>
      </c>
      <c r="AW3887" s="14" t="s">
        <v>31</v>
      </c>
      <c r="AX3887" s="14" t="s">
        <v>77</v>
      </c>
      <c r="AY3887" s="167" t="s">
        <v>181</v>
      </c>
    </row>
    <row r="3888" spans="2:65" s="10" customFormat="1" ht="22.9" customHeight="1" x14ac:dyDescent="0.2">
      <c r="B3888" s="115"/>
      <c r="D3888" s="116" t="s">
        <v>68</v>
      </c>
      <c r="E3888" s="149" t="s">
        <v>3761</v>
      </c>
      <c r="F3888" s="149" t="s">
        <v>5095</v>
      </c>
      <c r="I3888" s="118"/>
      <c r="J3888" s="150">
        <f>BK3888</f>
        <v>0</v>
      </c>
      <c r="L3888" s="115"/>
      <c r="M3888" s="120"/>
      <c r="P3888" s="121">
        <f>SUM(P3889:P3941)</f>
        <v>0</v>
      </c>
      <c r="R3888" s="121">
        <f>SUM(R3889:R3941)</f>
        <v>0</v>
      </c>
      <c r="T3888" s="122">
        <f>SUM(T3889:T3941)</f>
        <v>0</v>
      </c>
      <c r="AR3888" s="116" t="s">
        <v>79</v>
      </c>
      <c r="AT3888" s="123" t="s">
        <v>68</v>
      </c>
      <c r="AU3888" s="123" t="s">
        <v>77</v>
      </c>
      <c r="AY3888" s="116" t="s">
        <v>181</v>
      </c>
      <c r="BK3888" s="124">
        <f>SUM(BK3889:BK3941)</f>
        <v>0</v>
      </c>
    </row>
    <row r="3889" spans="2:65" s="1" customFormat="1" ht="16.5" customHeight="1" x14ac:dyDescent="0.2">
      <c r="B3889" s="32"/>
      <c r="C3889" s="125" t="s">
        <v>3614</v>
      </c>
      <c r="D3889" s="125" t="s">
        <v>182</v>
      </c>
      <c r="E3889" s="126" t="s">
        <v>5096</v>
      </c>
      <c r="F3889" s="127" t="s">
        <v>5097</v>
      </c>
      <c r="G3889" s="128" t="s">
        <v>510</v>
      </c>
      <c r="H3889" s="129">
        <v>2535.0940000000001</v>
      </c>
      <c r="I3889" s="130"/>
      <c r="J3889" s="131">
        <f>ROUND(I3889*H3889,2)</f>
        <v>0</v>
      </c>
      <c r="K3889" s="127" t="s">
        <v>327</v>
      </c>
      <c r="L3889" s="32"/>
      <c r="M3889" s="132" t="s">
        <v>19</v>
      </c>
      <c r="N3889" s="133" t="s">
        <v>40</v>
      </c>
      <c r="P3889" s="134">
        <f>O3889*H3889</f>
        <v>0</v>
      </c>
      <c r="Q3889" s="134">
        <v>0</v>
      </c>
      <c r="R3889" s="134">
        <f>Q3889*H3889</f>
        <v>0</v>
      </c>
      <c r="S3889" s="134">
        <v>0</v>
      </c>
      <c r="T3889" s="135">
        <f>S3889*H3889</f>
        <v>0</v>
      </c>
      <c r="AR3889" s="136" t="s">
        <v>209</v>
      </c>
      <c r="AT3889" s="136" t="s">
        <v>182</v>
      </c>
      <c r="AU3889" s="136" t="s">
        <v>79</v>
      </c>
      <c r="AY3889" s="17" t="s">
        <v>181</v>
      </c>
      <c r="BE3889" s="137">
        <f>IF(N3889="základní",J3889,0)</f>
        <v>0</v>
      </c>
      <c r="BF3889" s="137">
        <f>IF(N3889="snížená",J3889,0)</f>
        <v>0</v>
      </c>
      <c r="BG3889" s="137">
        <f>IF(N3889="zákl. přenesená",J3889,0)</f>
        <v>0</v>
      </c>
      <c r="BH3889" s="137">
        <f>IF(N3889="sníž. přenesená",J3889,0)</f>
        <v>0</v>
      </c>
      <c r="BI3889" s="137">
        <f>IF(N3889="nulová",J3889,0)</f>
        <v>0</v>
      </c>
      <c r="BJ3889" s="17" t="s">
        <v>77</v>
      </c>
      <c r="BK3889" s="137">
        <f>ROUND(I3889*H3889,2)</f>
        <v>0</v>
      </c>
      <c r="BL3889" s="17" t="s">
        <v>209</v>
      </c>
      <c r="BM3889" s="136" t="s">
        <v>5098</v>
      </c>
    </row>
    <row r="3890" spans="2:65" s="1" customFormat="1" ht="11.25" x14ac:dyDescent="0.2">
      <c r="B3890" s="32"/>
      <c r="D3890" s="151" t="s">
        <v>328</v>
      </c>
      <c r="F3890" s="152" t="s">
        <v>5099</v>
      </c>
      <c r="I3890" s="140"/>
      <c r="L3890" s="32"/>
      <c r="M3890" s="141"/>
      <c r="T3890" s="53"/>
      <c r="AT3890" s="17" t="s">
        <v>328</v>
      </c>
      <c r="AU3890" s="17" t="s">
        <v>79</v>
      </c>
    </row>
    <row r="3891" spans="2:65" s="13" customFormat="1" ht="11.25" x14ac:dyDescent="0.2">
      <c r="B3891" s="159"/>
      <c r="D3891" s="138" t="s">
        <v>330</v>
      </c>
      <c r="E3891" s="160" t="s">
        <v>19</v>
      </c>
      <c r="F3891" s="161" t="s">
        <v>5100</v>
      </c>
      <c r="H3891" s="162">
        <v>1576.32</v>
      </c>
      <c r="I3891" s="163"/>
      <c r="L3891" s="159"/>
      <c r="M3891" s="164"/>
      <c r="T3891" s="165"/>
      <c r="AT3891" s="160" t="s">
        <v>330</v>
      </c>
      <c r="AU3891" s="160" t="s">
        <v>79</v>
      </c>
      <c r="AV3891" s="13" t="s">
        <v>79</v>
      </c>
      <c r="AW3891" s="13" t="s">
        <v>31</v>
      </c>
      <c r="AX3891" s="13" t="s">
        <v>69</v>
      </c>
      <c r="AY3891" s="160" t="s">
        <v>181</v>
      </c>
    </row>
    <row r="3892" spans="2:65" s="13" customFormat="1" ht="11.25" x14ac:dyDescent="0.2">
      <c r="B3892" s="159"/>
      <c r="D3892" s="138" t="s">
        <v>330</v>
      </c>
      <c r="E3892" s="160" t="s">
        <v>19</v>
      </c>
      <c r="F3892" s="161" t="s">
        <v>5101</v>
      </c>
      <c r="H3892" s="162">
        <v>81.599999999999994</v>
      </c>
      <c r="I3892" s="163"/>
      <c r="L3892" s="159"/>
      <c r="M3892" s="164"/>
      <c r="T3892" s="165"/>
      <c r="AT3892" s="160" t="s">
        <v>330</v>
      </c>
      <c r="AU3892" s="160" t="s">
        <v>79</v>
      </c>
      <c r="AV3892" s="13" t="s">
        <v>79</v>
      </c>
      <c r="AW3892" s="13" t="s">
        <v>31</v>
      </c>
      <c r="AX3892" s="13" t="s">
        <v>69</v>
      </c>
      <c r="AY3892" s="160" t="s">
        <v>181</v>
      </c>
    </row>
    <row r="3893" spans="2:65" s="13" customFormat="1" ht="11.25" x14ac:dyDescent="0.2">
      <c r="B3893" s="159"/>
      <c r="D3893" s="138" t="s">
        <v>330</v>
      </c>
      <c r="E3893" s="160" t="s">
        <v>19</v>
      </c>
      <c r="F3893" s="161" t="s">
        <v>5102</v>
      </c>
      <c r="H3893" s="162">
        <v>1377.979</v>
      </c>
      <c r="I3893" s="163"/>
      <c r="L3893" s="159"/>
      <c r="M3893" s="164"/>
      <c r="T3893" s="165"/>
      <c r="AT3893" s="160" t="s">
        <v>330</v>
      </c>
      <c r="AU3893" s="160" t="s">
        <v>79</v>
      </c>
      <c r="AV3893" s="13" t="s">
        <v>79</v>
      </c>
      <c r="AW3893" s="13" t="s">
        <v>31</v>
      </c>
      <c r="AX3893" s="13" t="s">
        <v>69</v>
      </c>
      <c r="AY3893" s="160" t="s">
        <v>181</v>
      </c>
    </row>
    <row r="3894" spans="2:65" s="13" customFormat="1" ht="11.25" x14ac:dyDescent="0.2">
      <c r="B3894" s="159"/>
      <c r="D3894" s="138" t="s">
        <v>330</v>
      </c>
      <c r="E3894" s="160" t="s">
        <v>19</v>
      </c>
      <c r="F3894" s="161" t="s">
        <v>5103</v>
      </c>
      <c r="H3894" s="162">
        <v>156.84700000000001</v>
      </c>
      <c r="I3894" s="163"/>
      <c r="L3894" s="159"/>
      <c r="M3894" s="164"/>
      <c r="T3894" s="165"/>
      <c r="AT3894" s="160" t="s">
        <v>330</v>
      </c>
      <c r="AU3894" s="160" t="s">
        <v>79</v>
      </c>
      <c r="AV3894" s="13" t="s">
        <v>79</v>
      </c>
      <c r="AW3894" s="13" t="s">
        <v>31</v>
      </c>
      <c r="AX3894" s="13" t="s">
        <v>69</v>
      </c>
      <c r="AY3894" s="160" t="s">
        <v>181</v>
      </c>
    </row>
    <row r="3895" spans="2:65" s="13" customFormat="1" ht="11.25" x14ac:dyDescent="0.2">
      <c r="B3895" s="159"/>
      <c r="D3895" s="138" t="s">
        <v>330</v>
      </c>
      <c r="E3895" s="160" t="s">
        <v>19</v>
      </c>
      <c r="F3895" s="161" t="s">
        <v>5104</v>
      </c>
      <c r="H3895" s="162">
        <v>70.718000000000004</v>
      </c>
      <c r="I3895" s="163"/>
      <c r="L3895" s="159"/>
      <c r="M3895" s="164"/>
      <c r="T3895" s="165"/>
      <c r="AT3895" s="160" t="s">
        <v>330</v>
      </c>
      <c r="AU3895" s="160" t="s">
        <v>79</v>
      </c>
      <c r="AV3895" s="13" t="s">
        <v>79</v>
      </c>
      <c r="AW3895" s="13" t="s">
        <v>31</v>
      </c>
      <c r="AX3895" s="13" t="s">
        <v>69</v>
      </c>
      <c r="AY3895" s="160" t="s">
        <v>181</v>
      </c>
    </row>
    <row r="3896" spans="2:65" s="13" customFormat="1" ht="11.25" x14ac:dyDescent="0.2">
      <c r="B3896" s="159"/>
      <c r="D3896" s="138" t="s">
        <v>330</v>
      </c>
      <c r="E3896" s="160" t="s">
        <v>19</v>
      </c>
      <c r="F3896" s="161" t="s">
        <v>5105</v>
      </c>
      <c r="H3896" s="162">
        <v>116.97199999999999</v>
      </c>
      <c r="I3896" s="163"/>
      <c r="L3896" s="159"/>
      <c r="M3896" s="164"/>
      <c r="T3896" s="165"/>
      <c r="AT3896" s="160" t="s">
        <v>330</v>
      </c>
      <c r="AU3896" s="160" t="s">
        <v>79</v>
      </c>
      <c r="AV3896" s="13" t="s">
        <v>79</v>
      </c>
      <c r="AW3896" s="13" t="s">
        <v>31</v>
      </c>
      <c r="AX3896" s="13" t="s">
        <v>69</v>
      </c>
      <c r="AY3896" s="160" t="s">
        <v>181</v>
      </c>
    </row>
    <row r="3897" spans="2:65" s="13" customFormat="1" ht="11.25" x14ac:dyDescent="0.2">
      <c r="B3897" s="159"/>
      <c r="D3897" s="138" t="s">
        <v>330</v>
      </c>
      <c r="E3897" s="160" t="s">
        <v>19</v>
      </c>
      <c r="F3897" s="161" t="s">
        <v>5106</v>
      </c>
      <c r="H3897" s="162">
        <v>-462.16199999999998</v>
      </c>
      <c r="I3897" s="163"/>
      <c r="L3897" s="159"/>
      <c r="M3897" s="164"/>
      <c r="T3897" s="165"/>
      <c r="AT3897" s="160" t="s">
        <v>330</v>
      </c>
      <c r="AU3897" s="160" t="s">
        <v>79</v>
      </c>
      <c r="AV3897" s="13" t="s">
        <v>79</v>
      </c>
      <c r="AW3897" s="13" t="s">
        <v>31</v>
      </c>
      <c r="AX3897" s="13" t="s">
        <v>69</v>
      </c>
      <c r="AY3897" s="160" t="s">
        <v>181</v>
      </c>
    </row>
    <row r="3898" spans="2:65" s="13" customFormat="1" ht="11.25" x14ac:dyDescent="0.2">
      <c r="B3898" s="159"/>
      <c r="D3898" s="138" t="s">
        <v>330</v>
      </c>
      <c r="E3898" s="160" t="s">
        <v>19</v>
      </c>
      <c r="F3898" s="161" t="s">
        <v>5107</v>
      </c>
      <c r="H3898" s="162">
        <v>-383.18</v>
      </c>
      <c r="I3898" s="163"/>
      <c r="L3898" s="159"/>
      <c r="M3898" s="164"/>
      <c r="T3898" s="165"/>
      <c r="AT3898" s="160" t="s">
        <v>330</v>
      </c>
      <c r="AU3898" s="160" t="s">
        <v>79</v>
      </c>
      <c r="AV3898" s="13" t="s">
        <v>79</v>
      </c>
      <c r="AW3898" s="13" t="s">
        <v>31</v>
      </c>
      <c r="AX3898" s="13" t="s">
        <v>69</v>
      </c>
      <c r="AY3898" s="160" t="s">
        <v>181</v>
      </c>
    </row>
    <row r="3899" spans="2:65" s="14" customFormat="1" ht="11.25" x14ac:dyDescent="0.2">
      <c r="B3899" s="166"/>
      <c r="D3899" s="138" t="s">
        <v>330</v>
      </c>
      <c r="E3899" s="167" t="s">
        <v>19</v>
      </c>
      <c r="F3899" s="168" t="s">
        <v>333</v>
      </c>
      <c r="H3899" s="169">
        <v>2535.0940000000001</v>
      </c>
      <c r="I3899" s="170"/>
      <c r="L3899" s="166"/>
      <c r="M3899" s="171"/>
      <c r="T3899" s="172"/>
      <c r="AT3899" s="167" t="s">
        <v>330</v>
      </c>
      <c r="AU3899" s="167" t="s">
        <v>79</v>
      </c>
      <c r="AV3899" s="14" t="s">
        <v>187</v>
      </c>
      <c r="AW3899" s="14" t="s">
        <v>31</v>
      </c>
      <c r="AX3899" s="14" t="s">
        <v>77</v>
      </c>
      <c r="AY3899" s="167" t="s">
        <v>181</v>
      </c>
    </row>
    <row r="3900" spans="2:65" s="1" customFormat="1" ht="16.5" customHeight="1" x14ac:dyDescent="0.2">
      <c r="B3900" s="32"/>
      <c r="C3900" s="125" t="s">
        <v>5108</v>
      </c>
      <c r="D3900" s="125" t="s">
        <v>182</v>
      </c>
      <c r="E3900" s="126" t="s">
        <v>5109</v>
      </c>
      <c r="F3900" s="127" t="s">
        <v>5110</v>
      </c>
      <c r="G3900" s="128" t="s">
        <v>636</v>
      </c>
      <c r="H3900" s="129">
        <v>1600</v>
      </c>
      <c r="I3900" s="130"/>
      <c r="J3900" s="131">
        <f>ROUND(I3900*H3900,2)</f>
        <v>0</v>
      </c>
      <c r="K3900" s="127" t="s">
        <v>327</v>
      </c>
      <c r="L3900" s="32"/>
      <c r="M3900" s="132" t="s">
        <v>19</v>
      </c>
      <c r="N3900" s="133" t="s">
        <v>40</v>
      </c>
      <c r="P3900" s="134">
        <f>O3900*H3900</f>
        <v>0</v>
      </c>
      <c r="Q3900" s="134">
        <v>0</v>
      </c>
      <c r="R3900" s="134">
        <f>Q3900*H3900</f>
        <v>0</v>
      </c>
      <c r="S3900" s="134">
        <v>0</v>
      </c>
      <c r="T3900" s="135">
        <f>S3900*H3900</f>
        <v>0</v>
      </c>
      <c r="AR3900" s="136" t="s">
        <v>209</v>
      </c>
      <c r="AT3900" s="136" t="s">
        <v>182</v>
      </c>
      <c r="AU3900" s="136" t="s">
        <v>79</v>
      </c>
      <c r="AY3900" s="17" t="s">
        <v>181</v>
      </c>
      <c r="BE3900" s="137">
        <f>IF(N3900="základní",J3900,0)</f>
        <v>0</v>
      </c>
      <c r="BF3900" s="137">
        <f>IF(N3900="snížená",J3900,0)</f>
        <v>0</v>
      </c>
      <c r="BG3900" s="137">
        <f>IF(N3900="zákl. přenesená",J3900,0)</f>
        <v>0</v>
      </c>
      <c r="BH3900" s="137">
        <f>IF(N3900="sníž. přenesená",J3900,0)</f>
        <v>0</v>
      </c>
      <c r="BI3900" s="137">
        <f>IF(N3900="nulová",J3900,0)</f>
        <v>0</v>
      </c>
      <c r="BJ3900" s="17" t="s">
        <v>77</v>
      </c>
      <c r="BK3900" s="137">
        <f>ROUND(I3900*H3900,2)</f>
        <v>0</v>
      </c>
      <c r="BL3900" s="17" t="s">
        <v>209</v>
      </c>
      <c r="BM3900" s="136" t="s">
        <v>5111</v>
      </c>
    </row>
    <row r="3901" spans="2:65" s="1" customFormat="1" ht="11.25" x14ac:dyDescent="0.2">
      <c r="B3901" s="32"/>
      <c r="D3901" s="151" t="s">
        <v>328</v>
      </c>
      <c r="F3901" s="152" t="s">
        <v>5112</v>
      </c>
      <c r="I3901" s="140"/>
      <c r="L3901" s="32"/>
      <c r="M3901" s="141"/>
      <c r="T3901" s="53"/>
      <c r="AT3901" s="17" t="s">
        <v>328</v>
      </c>
      <c r="AU3901" s="17" t="s">
        <v>79</v>
      </c>
    </row>
    <row r="3902" spans="2:65" s="1" customFormat="1" ht="19.5" x14ac:dyDescent="0.2">
      <c r="B3902" s="32"/>
      <c r="D3902" s="138" t="s">
        <v>214</v>
      </c>
      <c r="F3902" s="139" t="s">
        <v>5113</v>
      </c>
      <c r="I3902" s="140"/>
      <c r="L3902" s="32"/>
      <c r="M3902" s="141"/>
      <c r="T3902" s="53"/>
      <c r="AT3902" s="17" t="s">
        <v>214</v>
      </c>
      <c r="AU3902" s="17" t="s">
        <v>79</v>
      </c>
    </row>
    <row r="3903" spans="2:65" s="12" customFormat="1" ht="11.25" x14ac:dyDescent="0.2">
      <c r="B3903" s="153"/>
      <c r="D3903" s="138" t="s">
        <v>330</v>
      </c>
      <c r="E3903" s="154" t="s">
        <v>19</v>
      </c>
      <c r="F3903" s="155" t="s">
        <v>5114</v>
      </c>
      <c r="H3903" s="154" t="s">
        <v>19</v>
      </c>
      <c r="I3903" s="156"/>
      <c r="L3903" s="153"/>
      <c r="M3903" s="157"/>
      <c r="T3903" s="158"/>
      <c r="AT3903" s="154" t="s">
        <v>330</v>
      </c>
      <c r="AU3903" s="154" t="s">
        <v>79</v>
      </c>
      <c r="AV3903" s="12" t="s">
        <v>77</v>
      </c>
      <c r="AW3903" s="12" t="s">
        <v>31</v>
      </c>
      <c r="AX3903" s="12" t="s">
        <v>69</v>
      </c>
      <c r="AY3903" s="154" t="s">
        <v>181</v>
      </c>
    </row>
    <row r="3904" spans="2:65" s="13" customFormat="1" ht="11.25" x14ac:dyDescent="0.2">
      <c r="B3904" s="159"/>
      <c r="D3904" s="138" t="s">
        <v>330</v>
      </c>
      <c r="E3904" s="160" t="s">
        <v>19</v>
      </c>
      <c r="F3904" s="161" t="s">
        <v>5115</v>
      </c>
      <c r="H3904" s="162">
        <v>1000</v>
      </c>
      <c r="I3904" s="163"/>
      <c r="L3904" s="159"/>
      <c r="M3904" s="164"/>
      <c r="T3904" s="165"/>
      <c r="AT3904" s="160" t="s">
        <v>330</v>
      </c>
      <c r="AU3904" s="160" t="s">
        <v>79</v>
      </c>
      <c r="AV3904" s="13" t="s">
        <v>79</v>
      </c>
      <c r="AW3904" s="13" t="s">
        <v>31</v>
      </c>
      <c r="AX3904" s="13" t="s">
        <v>69</v>
      </c>
      <c r="AY3904" s="160" t="s">
        <v>181</v>
      </c>
    </row>
    <row r="3905" spans="2:65" s="13" customFormat="1" ht="11.25" x14ac:dyDescent="0.2">
      <c r="B3905" s="159"/>
      <c r="D3905" s="138" t="s">
        <v>330</v>
      </c>
      <c r="E3905" s="160" t="s">
        <v>19</v>
      </c>
      <c r="F3905" s="161" t="s">
        <v>5116</v>
      </c>
      <c r="H3905" s="162">
        <v>600</v>
      </c>
      <c r="I3905" s="163"/>
      <c r="L3905" s="159"/>
      <c r="M3905" s="164"/>
      <c r="T3905" s="165"/>
      <c r="AT3905" s="160" t="s">
        <v>330</v>
      </c>
      <c r="AU3905" s="160" t="s">
        <v>79</v>
      </c>
      <c r="AV3905" s="13" t="s">
        <v>79</v>
      </c>
      <c r="AW3905" s="13" t="s">
        <v>31</v>
      </c>
      <c r="AX3905" s="13" t="s">
        <v>69</v>
      </c>
      <c r="AY3905" s="160" t="s">
        <v>181</v>
      </c>
    </row>
    <row r="3906" spans="2:65" s="14" customFormat="1" ht="11.25" x14ac:dyDescent="0.2">
      <c r="B3906" s="166"/>
      <c r="D3906" s="138" t="s">
        <v>330</v>
      </c>
      <c r="E3906" s="167" t="s">
        <v>19</v>
      </c>
      <c r="F3906" s="168" t="s">
        <v>333</v>
      </c>
      <c r="H3906" s="169">
        <v>1600</v>
      </c>
      <c r="I3906" s="170"/>
      <c r="L3906" s="166"/>
      <c r="M3906" s="171"/>
      <c r="T3906" s="172"/>
      <c r="AT3906" s="167" t="s">
        <v>330</v>
      </c>
      <c r="AU3906" s="167" t="s">
        <v>79</v>
      </c>
      <c r="AV3906" s="14" t="s">
        <v>187</v>
      </c>
      <c r="AW3906" s="14" t="s">
        <v>31</v>
      </c>
      <c r="AX3906" s="14" t="s">
        <v>77</v>
      </c>
      <c r="AY3906" s="167" t="s">
        <v>181</v>
      </c>
    </row>
    <row r="3907" spans="2:65" s="1" customFormat="1" ht="16.5" customHeight="1" x14ac:dyDescent="0.2">
      <c r="B3907" s="32"/>
      <c r="C3907" s="176" t="s">
        <v>3619</v>
      </c>
      <c r="D3907" s="176" t="s">
        <v>1794</v>
      </c>
      <c r="E3907" s="177" t="s">
        <v>5117</v>
      </c>
      <c r="F3907" s="178" t="s">
        <v>5118</v>
      </c>
      <c r="G3907" s="179" t="s">
        <v>636</v>
      </c>
      <c r="H3907" s="180">
        <v>1680</v>
      </c>
      <c r="I3907" s="181"/>
      <c r="J3907" s="182">
        <f>ROUND(I3907*H3907,2)</f>
        <v>0</v>
      </c>
      <c r="K3907" s="178" t="s">
        <v>327</v>
      </c>
      <c r="L3907" s="183"/>
      <c r="M3907" s="184" t="s">
        <v>19</v>
      </c>
      <c r="N3907" s="185" t="s">
        <v>40</v>
      </c>
      <c r="P3907" s="134">
        <f>O3907*H3907</f>
        <v>0</v>
      </c>
      <c r="Q3907" s="134">
        <v>0</v>
      </c>
      <c r="R3907" s="134">
        <f>Q3907*H3907</f>
        <v>0</v>
      </c>
      <c r="S3907" s="134">
        <v>0</v>
      </c>
      <c r="T3907" s="135">
        <f>S3907*H3907</f>
        <v>0</v>
      </c>
      <c r="AR3907" s="136" t="s">
        <v>239</v>
      </c>
      <c r="AT3907" s="136" t="s">
        <v>1794</v>
      </c>
      <c r="AU3907" s="136" t="s">
        <v>79</v>
      </c>
      <c r="AY3907" s="17" t="s">
        <v>181</v>
      </c>
      <c r="BE3907" s="137">
        <f>IF(N3907="základní",J3907,0)</f>
        <v>0</v>
      </c>
      <c r="BF3907" s="137">
        <f>IF(N3907="snížená",J3907,0)</f>
        <v>0</v>
      </c>
      <c r="BG3907" s="137">
        <f>IF(N3907="zákl. přenesená",J3907,0)</f>
        <v>0</v>
      </c>
      <c r="BH3907" s="137">
        <f>IF(N3907="sníž. přenesená",J3907,0)</f>
        <v>0</v>
      </c>
      <c r="BI3907" s="137">
        <f>IF(N3907="nulová",J3907,0)</f>
        <v>0</v>
      </c>
      <c r="BJ3907" s="17" t="s">
        <v>77</v>
      </c>
      <c r="BK3907" s="137">
        <f>ROUND(I3907*H3907,2)</f>
        <v>0</v>
      </c>
      <c r="BL3907" s="17" t="s">
        <v>209</v>
      </c>
      <c r="BM3907" s="136" t="s">
        <v>5119</v>
      </c>
    </row>
    <row r="3908" spans="2:65" s="13" customFormat="1" ht="11.25" x14ac:dyDescent="0.2">
      <c r="B3908" s="159"/>
      <c r="D3908" s="138" t="s">
        <v>330</v>
      </c>
      <c r="E3908" s="160" t="s">
        <v>19</v>
      </c>
      <c r="F3908" s="161" t="s">
        <v>5120</v>
      </c>
      <c r="H3908" s="162">
        <v>1050</v>
      </c>
      <c r="I3908" s="163"/>
      <c r="L3908" s="159"/>
      <c r="M3908" s="164"/>
      <c r="T3908" s="165"/>
      <c r="AT3908" s="160" t="s">
        <v>330</v>
      </c>
      <c r="AU3908" s="160" t="s">
        <v>79</v>
      </c>
      <c r="AV3908" s="13" t="s">
        <v>79</v>
      </c>
      <c r="AW3908" s="13" t="s">
        <v>31</v>
      </c>
      <c r="AX3908" s="13" t="s">
        <v>69</v>
      </c>
      <c r="AY3908" s="160" t="s">
        <v>181</v>
      </c>
    </row>
    <row r="3909" spans="2:65" s="13" customFormat="1" ht="11.25" x14ac:dyDescent="0.2">
      <c r="B3909" s="159"/>
      <c r="D3909" s="138" t="s">
        <v>330</v>
      </c>
      <c r="E3909" s="160" t="s">
        <v>19</v>
      </c>
      <c r="F3909" s="161" t="s">
        <v>5121</v>
      </c>
      <c r="H3909" s="162">
        <v>630</v>
      </c>
      <c r="I3909" s="163"/>
      <c r="L3909" s="159"/>
      <c r="M3909" s="164"/>
      <c r="T3909" s="165"/>
      <c r="AT3909" s="160" t="s">
        <v>330</v>
      </c>
      <c r="AU3909" s="160" t="s">
        <v>79</v>
      </c>
      <c r="AV3909" s="13" t="s">
        <v>79</v>
      </c>
      <c r="AW3909" s="13" t="s">
        <v>31</v>
      </c>
      <c r="AX3909" s="13" t="s">
        <v>69</v>
      </c>
      <c r="AY3909" s="160" t="s">
        <v>181</v>
      </c>
    </row>
    <row r="3910" spans="2:65" s="14" customFormat="1" ht="11.25" x14ac:dyDescent="0.2">
      <c r="B3910" s="166"/>
      <c r="D3910" s="138" t="s">
        <v>330</v>
      </c>
      <c r="E3910" s="167" t="s">
        <v>19</v>
      </c>
      <c r="F3910" s="168" t="s">
        <v>333</v>
      </c>
      <c r="H3910" s="169">
        <v>1680</v>
      </c>
      <c r="I3910" s="170"/>
      <c r="L3910" s="166"/>
      <c r="M3910" s="171"/>
      <c r="T3910" s="172"/>
      <c r="AT3910" s="167" t="s">
        <v>330</v>
      </c>
      <c r="AU3910" s="167" t="s">
        <v>79</v>
      </c>
      <c r="AV3910" s="14" t="s">
        <v>187</v>
      </c>
      <c r="AW3910" s="14" t="s">
        <v>31</v>
      </c>
      <c r="AX3910" s="14" t="s">
        <v>77</v>
      </c>
      <c r="AY3910" s="167" t="s">
        <v>181</v>
      </c>
    </row>
    <row r="3911" spans="2:65" s="1" customFormat="1" ht="16.5" customHeight="1" x14ac:dyDescent="0.2">
      <c r="B3911" s="32"/>
      <c r="C3911" s="125" t="s">
        <v>1234</v>
      </c>
      <c r="D3911" s="125" t="s">
        <v>182</v>
      </c>
      <c r="E3911" s="126" t="s">
        <v>5122</v>
      </c>
      <c r="F3911" s="127" t="s">
        <v>5123</v>
      </c>
      <c r="G3911" s="128" t="s">
        <v>510</v>
      </c>
      <c r="H3911" s="129">
        <v>2000</v>
      </c>
      <c r="I3911" s="130"/>
      <c r="J3911" s="131">
        <f>ROUND(I3911*H3911,2)</f>
        <v>0</v>
      </c>
      <c r="K3911" s="127" t="s">
        <v>327</v>
      </c>
      <c r="L3911" s="32"/>
      <c r="M3911" s="132" t="s">
        <v>19</v>
      </c>
      <c r="N3911" s="133" t="s">
        <v>40</v>
      </c>
      <c r="P3911" s="134">
        <f>O3911*H3911</f>
        <v>0</v>
      </c>
      <c r="Q3911" s="134">
        <v>0</v>
      </c>
      <c r="R3911" s="134">
        <f>Q3911*H3911</f>
        <v>0</v>
      </c>
      <c r="S3911" s="134">
        <v>0</v>
      </c>
      <c r="T3911" s="135">
        <f>S3911*H3911</f>
        <v>0</v>
      </c>
      <c r="AR3911" s="136" t="s">
        <v>209</v>
      </c>
      <c r="AT3911" s="136" t="s">
        <v>182</v>
      </c>
      <c r="AU3911" s="136" t="s">
        <v>79</v>
      </c>
      <c r="AY3911" s="17" t="s">
        <v>181</v>
      </c>
      <c r="BE3911" s="137">
        <f>IF(N3911="základní",J3911,0)</f>
        <v>0</v>
      </c>
      <c r="BF3911" s="137">
        <f>IF(N3911="snížená",J3911,0)</f>
        <v>0</v>
      </c>
      <c r="BG3911" s="137">
        <f>IF(N3911="zákl. přenesená",J3911,0)</f>
        <v>0</v>
      </c>
      <c r="BH3911" s="137">
        <f>IF(N3911="sníž. přenesená",J3911,0)</f>
        <v>0</v>
      </c>
      <c r="BI3911" s="137">
        <f>IF(N3911="nulová",J3911,0)</f>
        <v>0</v>
      </c>
      <c r="BJ3911" s="17" t="s">
        <v>77</v>
      </c>
      <c r="BK3911" s="137">
        <f>ROUND(I3911*H3911,2)</f>
        <v>0</v>
      </c>
      <c r="BL3911" s="17" t="s">
        <v>209</v>
      </c>
      <c r="BM3911" s="136" t="s">
        <v>5124</v>
      </c>
    </row>
    <row r="3912" spans="2:65" s="1" customFormat="1" ht="11.25" x14ac:dyDescent="0.2">
      <c r="B3912" s="32"/>
      <c r="D3912" s="151" t="s">
        <v>328</v>
      </c>
      <c r="F3912" s="152" t="s">
        <v>5125</v>
      </c>
      <c r="I3912" s="140"/>
      <c r="L3912" s="32"/>
      <c r="M3912" s="141"/>
      <c r="T3912" s="53"/>
      <c r="AT3912" s="17" t="s">
        <v>328</v>
      </c>
      <c r="AU3912" s="17" t="s">
        <v>79</v>
      </c>
    </row>
    <row r="3913" spans="2:65" s="1" customFormat="1" ht="19.5" x14ac:dyDescent="0.2">
      <c r="B3913" s="32"/>
      <c r="D3913" s="138" t="s">
        <v>214</v>
      </c>
      <c r="F3913" s="139" t="s">
        <v>5113</v>
      </c>
      <c r="I3913" s="140"/>
      <c r="L3913" s="32"/>
      <c r="M3913" s="141"/>
      <c r="T3913" s="53"/>
      <c r="AT3913" s="17" t="s">
        <v>214</v>
      </c>
      <c r="AU3913" s="17" t="s">
        <v>79</v>
      </c>
    </row>
    <row r="3914" spans="2:65" s="12" customFormat="1" ht="11.25" x14ac:dyDescent="0.2">
      <c r="B3914" s="153"/>
      <c r="D3914" s="138" t="s">
        <v>330</v>
      </c>
      <c r="E3914" s="154" t="s">
        <v>19</v>
      </c>
      <c r="F3914" s="155" t="s">
        <v>5126</v>
      </c>
      <c r="H3914" s="154" t="s">
        <v>19</v>
      </c>
      <c r="I3914" s="156"/>
      <c r="L3914" s="153"/>
      <c r="M3914" s="157"/>
      <c r="T3914" s="158"/>
      <c r="AT3914" s="154" t="s">
        <v>330</v>
      </c>
      <c r="AU3914" s="154" t="s">
        <v>79</v>
      </c>
      <c r="AV3914" s="12" t="s">
        <v>77</v>
      </c>
      <c r="AW3914" s="12" t="s">
        <v>31</v>
      </c>
      <c r="AX3914" s="12" t="s">
        <v>69</v>
      </c>
      <c r="AY3914" s="154" t="s">
        <v>181</v>
      </c>
    </row>
    <row r="3915" spans="2:65" s="13" customFormat="1" ht="11.25" x14ac:dyDescent="0.2">
      <c r="B3915" s="159"/>
      <c r="D3915" s="138" t="s">
        <v>330</v>
      </c>
      <c r="E3915" s="160" t="s">
        <v>19</v>
      </c>
      <c r="F3915" s="161" t="s">
        <v>5127</v>
      </c>
      <c r="H3915" s="162">
        <v>2000</v>
      </c>
      <c r="I3915" s="163"/>
      <c r="L3915" s="159"/>
      <c r="M3915" s="164"/>
      <c r="T3915" s="165"/>
      <c r="AT3915" s="160" t="s">
        <v>330</v>
      </c>
      <c r="AU3915" s="160" t="s">
        <v>79</v>
      </c>
      <c r="AV3915" s="13" t="s">
        <v>79</v>
      </c>
      <c r="AW3915" s="13" t="s">
        <v>31</v>
      </c>
      <c r="AX3915" s="13" t="s">
        <v>69</v>
      </c>
      <c r="AY3915" s="160" t="s">
        <v>181</v>
      </c>
    </row>
    <row r="3916" spans="2:65" s="14" customFormat="1" ht="11.25" x14ac:dyDescent="0.2">
      <c r="B3916" s="166"/>
      <c r="D3916" s="138" t="s">
        <v>330</v>
      </c>
      <c r="E3916" s="167" t="s">
        <v>19</v>
      </c>
      <c r="F3916" s="168" t="s">
        <v>333</v>
      </c>
      <c r="H3916" s="169">
        <v>2000</v>
      </c>
      <c r="I3916" s="170"/>
      <c r="L3916" s="166"/>
      <c r="M3916" s="171"/>
      <c r="T3916" s="172"/>
      <c r="AT3916" s="167" t="s">
        <v>330</v>
      </c>
      <c r="AU3916" s="167" t="s">
        <v>79</v>
      </c>
      <c r="AV3916" s="14" t="s">
        <v>187</v>
      </c>
      <c r="AW3916" s="14" t="s">
        <v>31</v>
      </c>
      <c r="AX3916" s="14" t="s">
        <v>77</v>
      </c>
      <c r="AY3916" s="167" t="s">
        <v>181</v>
      </c>
    </row>
    <row r="3917" spans="2:65" s="1" customFormat="1" ht="16.5" customHeight="1" x14ac:dyDescent="0.2">
      <c r="B3917" s="32"/>
      <c r="C3917" s="125" t="s">
        <v>1265</v>
      </c>
      <c r="D3917" s="125" t="s">
        <v>182</v>
      </c>
      <c r="E3917" s="126" t="s">
        <v>5128</v>
      </c>
      <c r="F3917" s="127" t="s">
        <v>5129</v>
      </c>
      <c r="G3917" s="128" t="s">
        <v>510</v>
      </c>
      <c r="H3917" s="129">
        <v>1750</v>
      </c>
      <c r="I3917" s="130"/>
      <c r="J3917" s="131">
        <f>ROUND(I3917*H3917,2)</f>
        <v>0</v>
      </c>
      <c r="K3917" s="127" t="s">
        <v>327</v>
      </c>
      <c r="L3917" s="32"/>
      <c r="M3917" s="132" t="s">
        <v>19</v>
      </c>
      <c r="N3917" s="133" t="s">
        <v>40</v>
      </c>
      <c r="P3917" s="134">
        <f>O3917*H3917</f>
        <v>0</v>
      </c>
      <c r="Q3917" s="134">
        <v>0</v>
      </c>
      <c r="R3917" s="134">
        <f>Q3917*H3917</f>
        <v>0</v>
      </c>
      <c r="S3917" s="134">
        <v>0</v>
      </c>
      <c r="T3917" s="135">
        <f>S3917*H3917</f>
        <v>0</v>
      </c>
      <c r="AR3917" s="136" t="s">
        <v>209</v>
      </c>
      <c r="AT3917" s="136" t="s">
        <v>182</v>
      </c>
      <c r="AU3917" s="136" t="s">
        <v>79</v>
      </c>
      <c r="AY3917" s="17" t="s">
        <v>181</v>
      </c>
      <c r="BE3917" s="137">
        <f>IF(N3917="základní",J3917,0)</f>
        <v>0</v>
      </c>
      <c r="BF3917" s="137">
        <f>IF(N3917="snížená",J3917,0)</f>
        <v>0</v>
      </c>
      <c r="BG3917" s="137">
        <f>IF(N3917="zákl. přenesená",J3917,0)</f>
        <v>0</v>
      </c>
      <c r="BH3917" s="137">
        <f>IF(N3917="sníž. přenesená",J3917,0)</f>
        <v>0</v>
      </c>
      <c r="BI3917" s="137">
        <f>IF(N3917="nulová",J3917,0)</f>
        <v>0</v>
      </c>
      <c r="BJ3917" s="17" t="s">
        <v>77</v>
      </c>
      <c r="BK3917" s="137">
        <f>ROUND(I3917*H3917,2)</f>
        <v>0</v>
      </c>
      <c r="BL3917" s="17" t="s">
        <v>209</v>
      </c>
      <c r="BM3917" s="136" t="s">
        <v>5130</v>
      </c>
    </row>
    <row r="3918" spans="2:65" s="1" customFormat="1" ht="11.25" x14ac:dyDescent="0.2">
      <c r="B3918" s="32"/>
      <c r="D3918" s="151" t="s">
        <v>328</v>
      </c>
      <c r="F3918" s="152" t="s">
        <v>5131</v>
      </c>
      <c r="I3918" s="140"/>
      <c r="L3918" s="32"/>
      <c r="M3918" s="141"/>
      <c r="T3918" s="53"/>
      <c r="AT3918" s="17" t="s">
        <v>328</v>
      </c>
      <c r="AU3918" s="17" t="s">
        <v>79</v>
      </c>
    </row>
    <row r="3919" spans="2:65" s="12" customFormat="1" ht="11.25" x14ac:dyDescent="0.2">
      <c r="B3919" s="153"/>
      <c r="D3919" s="138" t="s">
        <v>330</v>
      </c>
      <c r="E3919" s="154" t="s">
        <v>19</v>
      </c>
      <c r="F3919" s="155" t="s">
        <v>5132</v>
      </c>
      <c r="H3919" s="154" t="s">
        <v>19</v>
      </c>
      <c r="I3919" s="156"/>
      <c r="L3919" s="153"/>
      <c r="M3919" s="157"/>
      <c r="T3919" s="158"/>
      <c r="AT3919" s="154" t="s">
        <v>330</v>
      </c>
      <c r="AU3919" s="154" t="s">
        <v>79</v>
      </c>
      <c r="AV3919" s="12" t="s">
        <v>77</v>
      </c>
      <c r="AW3919" s="12" t="s">
        <v>31</v>
      </c>
      <c r="AX3919" s="12" t="s">
        <v>69</v>
      </c>
      <c r="AY3919" s="154" t="s">
        <v>181</v>
      </c>
    </row>
    <row r="3920" spans="2:65" s="13" customFormat="1" ht="11.25" x14ac:dyDescent="0.2">
      <c r="B3920" s="159"/>
      <c r="D3920" s="138" t="s">
        <v>330</v>
      </c>
      <c r="E3920" s="160" t="s">
        <v>19</v>
      </c>
      <c r="F3920" s="161" t="s">
        <v>5133</v>
      </c>
      <c r="H3920" s="162">
        <v>1750</v>
      </c>
      <c r="I3920" s="163"/>
      <c r="L3920" s="159"/>
      <c r="M3920" s="164"/>
      <c r="T3920" s="165"/>
      <c r="AT3920" s="160" t="s">
        <v>330</v>
      </c>
      <c r="AU3920" s="160" t="s">
        <v>79</v>
      </c>
      <c r="AV3920" s="13" t="s">
        <v>79</v>
      </c>
      <c r="AW3920" s="13" t="s">
        <v>31</v>
      </c>
      <c r="AX3920" s="13" t="s">
        <v>69</v>
      </c>
      <c r="AY3920" s="160" t="s">
        <v>181</v>
      </c>
    </row>
    <row r="3921" spans="2:65" s="12" customFormat="1" ht="11.25" x14ac:dyDescent="0.2">
      <c r="B3921" s="153"/>
      <c r="D3921" s="138" t="s">
        <v>330</v>
      </c>
      <c r="E3921" s="154" t="s">
        <v>19</v>
      </c>
      <c r="F3921" s="155" t="s">
        <v>5134</v>
      </c>
      <c r="H3921" s="154" t="s">
        <v>19</v>
      </c>
      <c r="I3921" s="156"/>
      <c r="L3921" s="153"/>
      <c r="M3921" s="157"/>
      <c r="T3921" s="158"/>
      <c r="AT3921" s="154" t="s">
        <v>330</v>
      </c>
      <c r="AU3921" s="154" t="s">
        <v>79</v>
      </c>
      <c r="AV3921" s="12" t="s">
        <v>77</v>
      </c>
      <c r="AW3921" s="12" t="s">
        <v>31</v>
      </c>
      <c r="AX3921" s="12" t="s">
        <v>69</v>
      </c>
      <c r="AY3921" s="154" t="s">
        <v>181</v>
      </c>
    </row>
    <row r="3922" spans="2:65" s="14" customFormat="1" ht="11.25" x14ac:dyDescent="0.2">
      <c r="B3922" s="166"/>
      <c r="D3922" s="138" t="s">
        <v>330</v>
      </c>
      <c r="E3922" s="167" t="s">
        <v>19</v>
      </c>
      <c r="F3922" s="168" t="s">
        <v>333</v>
      </c>
      <c r="H3922" s="169">
        <v>1750</v>
      </c>
      <c r="I3922" s="170"/>
      <c r="L3922" s="166"/>
      <c r="M3922" s="171"/>
      <c r="T3922" s="172"/>
      <c r="AT3922" s="167" t="s">
        <v>330</v>
      </c>
      <c r="AU3922" s="167" t="s">
        <v>79</v>
      </c>
      <c r="AV3922" s="14" t="s">
        <v>187</v>
      </c>
      <c r="AW3922" s="14" t="s">
        <v>31</v>
      </c>
      <c r="AX3922" s="14" t="s">
        <v>77</v>
      </c>
      <c r="AY3922" s="167" t="s">
        <v>181</v>
      </c>
    </row>
    <row r="3923" spans="2:65" s="1" customFormat="1" ht="16.5" customHeight="1" x14ac:dyDescent="0.2">
      <c r="B3923" s="32"/>
      <c r="C3923" s="176" t="s">
        <v>1291</v>
      </c>
      <c r="D3923" s="176" t="s">
        <v>1794</v>
      </c>
      <c r="E3923" s="177" t="s">
        <v>5135</v>
      </c>
      <c r="F3923" s="178" t="s">
        <v>5136</v>
      </c>
      <c r="G3923" s="179" t="s">
        <v>510</v>
      </c>
      <c r="H3923" s="180">
        <v>3937.5</v>
      </c>
      <c r="I3923" s="181"/>
      <c r="J3923" s="182">
        <f>ROUND(I3923*H3923,2)</f>
        <v>0</v>
      </c>
      <c r="K3923" s="178" t="s">
        <v>327</v>
      </c>
      <c r="L3923" s="183"/>
      <c r="M3923" s="184" t="s">
        <v>19</v>
      </c>
      <c r="N3923" s="185" t="s">
        <v>40</v>
      </c>
      <c r="P3923" s="134">
        <f>O3923*H3923</f>
        <v>0</v>
      </c>
      <c r="Q3923" s="134">
        <v>0</v>
      </c>
      <c r="R3923" s="134">
        <f>Q3923*H3923</f>
        <v>0</v>
      </c>
      <c r="S3923" s="134">
        <v>0</v>
      </c>
      <c r="T3923" s="135">
        <f>S3923*H3923</f>
        <v>0</v>
      </c>
      <c r="AR3923" s="136" t="s">
        <v>239</v>
      </c>
      <c r="AT3923" s="136" t="s">
        <v>1794</v>
      </c>
      <c r="AU3923" s="136" t="s">
        <v>79</v>
      </c>
      <c r="AY3923" s="17" t="s">
        <v>181</v>
      </c>
      <c r="BE3923" s="137">
        <f>IF(N3923="základní",J3923,0)</f>
        <v>0</v>
      </c>
      <c r="BF3923" s="137">
        <f>IF(N3923="snížená",J3923,0)</f>
        <v>0</v>
      </c>
      <c r="BG3923" s="137">
        <f>IF(N3923="zákl. přenesená",J3923,0)</f>
        <v>0</v>
      </c>
      <c r="BH3923" s="137">
        <f>IF(N3923="sníž. přenesená",J3923,0)</f>
        <v>0</v>
      </c>
      <c r="BI3923" s="137">
        <f>IF(N3923="nulová",J3923,0)</f>
        <v>0</v>
      </c>
      <c r="BJ3923" s="17" t="s">
        <v>77</v>
      </c>
      <c r="BK3923" s="137">
        <f>ROUND(I3923*H3923,2)</f>
        <v>0</v>
      </c>
      <c r="BL3923" s="17" t="s">
        <v>209</v>
      </c>
      <c r="BM3923" s="136" t="s">
        <v>5137</v>
      </c>
    </row>
    <row r="3924" spans="2:65" s="12" customFormat="1" ht="11.25" x14ac:dyDescent="0.2">
      <c r="B3924" s="153"/>
      <c r="D3924" s="138" t="s">
        <v>330</v>
      </c>
      <c r="E3924" s="154" t="s">
        <v>19</v>
      </c>
      <c r="F3924" s="155" t="s">
        <v>5138</v>
      </c>
      <c r="H3924" s="154" t="s">
        <v>19</v>
      </c>
      <c r="I3924" s="156"/>
      <c r="L3924" s="153"/>
      <c r="M3924" s="157"/>
      <c r="T3924" s="158"/>
      <c r="AT3924" s="154" t="s">
        <v>330</v>
      </c>
      <c r="AU3924" s="154" t="s">
        <v>79</v>
      </c>
      <c r="AV3924" s="12" t="s">
        <v>77</v>
      </c>
      <c r="AW3924" s="12" t="s">
        <v>31</v>
      </c>
      <c r="AX3924" s="12" t="s">
        <v>69</v>
      </c>
      <c r="AY3924" s="154" t="s">
        <v>181</v>
      </c>
    </row>
    <row r="3925" spans="2:65" s="13" customFormat="1" ht="11.25" x14ac:dyDescent="0.2">
      <c r="B3925" s="159"/>
      <c r="D3925" s="138" t="s">
        <v>330</v>
      </c>
      <c r="E3925" s="160" t="s">
        <v>19</v>
      </c>
      <c r="F3925" s="161" t="s">
        <v>5139</v>
      </c>
      <c r="H3925" s="162">
        <v>2100</v>
      </c>
      <c r="I3925" s="163"/>
      <c r="L3925" s="159"/>
      <c r="M3925" s="164"/>
      <c r="T3925" s="165"/>
      <c r="AT3925" s="160" t="s">
        <v>330</v>
      </c>
      <c r="AU3925" s="160" t="s">
        <v>79</v>
      </c>
      <c r="AV3925" s="13" t="s">
        <v>79</v>
      </c>
      <c r="AW3925" s="13" t="s">
        <v>31</v>
      </c>
      <c r="AX3925" s="13" t="s">
        <v>69</v>
      </c>
      <c r="AY3925" s="160" t="s">
        <v>181</v>
      </c>
    </row>
    <row r="3926" spans="2:65" s="12" customFormat="1" ht="11.25" x14ac:dyDescent="0.2">
      <c r="B3926" s="153"/>
      <c r="D3926" s="138" t="s">
        <v>330</v>
      </c>
      <c r="E3926" s="154" t="s">
        <v>19</v>
      </c>
      <c r="F3926" s="155" t="s">
        <v>5140</v>
      </c>
      <c r="H3926" s="154" t="s">
        <v>19</v>
      </c>
      <c r="I3926" s="156"/>
      <c r="L3926" s="153"/>
      <c r="M3926" s="157"/>
      <c r="T3926" s="158"/>
      <c r="AT3926" s="154" t="s">
        <v>330</v>
      </c>
      <c r="AU3926" s="154" t="s">
        <v>79</v>
      </c>
      <c r="AV3926" s="12" t="s">
        <v>77</v>
      </c>
      <c r="AW3926" s="12" t="s">
        <v>31</v>
      </c>
      <c r="AX3926" s="12" t="s">
        <v>69</v>
      </c>
      <c r="AY3926" s="154" t="s">
        <v>181</v>
      </c>
    </row>
    <row r="3927" spans="2:65" s="13" customFormat="1" ht="11.25" x14ac:dyDescent="0.2">
      <c r="B3927" s="159"/>
      <c r="D3927" s="138" t="s">
        <v>330</v>
      </c>
      <c r="E3927" s="160" t="s">
        <v>19</v>
      </c>
      <c r="F3927" s="161" t="s">
        <v>5141</v>
      </c>
      <c r="H3927" s="162">
        <v>1837.5</v>
      </c>
      <c r="I3927" s="163"/>
      <c r="L3927" s="159"/>
      <c r="M3927" s="164"/>
      <c r="T3927" s="165"/>
      <c r="AT3927" s="160" t="s">
        <v>330</v>
      </c>
      <c r="AU3927" s="160" t="s">
        <v>79</v>
      </c>
      <c r="AV3927" s="13" t="s">
        <v>79</v>
      </c>
      <c r="AW3927" s="13" t="s">
        <v>31</v>
      </c>
      <c r="AX3927" s="13" t="s">
        <v>69</v>
      </c>
      <c r="AY3927" s="160" t="s">
        <v>181</v>
      </c>
    </row>
    <row r="3928" spans="2:65" s="14" customFormat="1" ht="11.25" x14ac:dyDescent="0.2">
      <c r="B3928" s="166"/>
      <c r="D3928" s="138" t="s">
        <v>330</v>
      </c>
      <c r="E3928" s="167" t="s">
        <v>19</v>
      </c>
      <c r="F3928" s="168" t="s">
        <v>333</v>
      </c>
      <c r="H3928" s="169">
        <v>3937.5</v>
      </c>
      <c r="I3928" s="170"/>
      <c r="L3928" s="166"/>
      <c r="M3928" s="171"/>
      <c r="T3928" s="172"/>
      <c r="AT3928" s="167" t="s">
        <v>330</v>
      </c>
      <c r="AU3928" s="167" t="s">
        <v>79</v>
      </c>
      <c r="AV3928" s="14" t="s">
        <v>187</v>
      </c>
      <c r="AW3928" s="14" t="s">
        <v>31</v>
      </c>
      <c r="AX3928" s="14" t="s">
        <v>77</v>
      </c>
      <c r="AY3928" s="167" t="s">
        <v>181</v>
      </c>
    </row>
    <row r="3929" spans="2:65" s="1" customFormat="1" ht="24.2" customHeight="1" x14ac:dyDescent="0.2">
      <c r="B3929" s="32"/>
      <c r="C3929" s="125" t="s">
        <v>3629</v>
      </c>
      <c r="D3929" s="125" t="s">
        <v>182</v>
      </c>
      <c r="E3929" s="126" t="s">
        <v>5142</v>
      </c>
      <c r="F3929" s="127" t="s">
        <v>5143</v>
      </c>
      <c r="G3929" s="128" t="s">
        <v>510</v>
      </c>
      <c r="H3929" s="129">
        <v>2535.0940000000001</v>
      </c>
      <c r="I3929" s="130"/>
      <c r="J3929" s="131">
        <f>ROUND(I3929*H3929,2)</f>
        <v>0</v>
      </c>
      <c r="K3929" s="127" t="s">
        <v>186</v>
      </c>
      <c r="L3929" s="32"/>
      <c r="M3929" s="132" t="s">
        <v>19</v>
      </c>
      <c r="N3929" s="133" t="s">
        <v>40</v>
      </c>
      <c r="P3929" s="134">
        <f>O3929*H3929</f>
        <v>0</v>
      </c>
      <c r="Q3929" s="134">
        <v>0</v>
      </c>
      <c r="R3929" s="134">
        <f>Q3929*H3929</f>
        <v>0</v>
      </c>
      <c r="S3929" s="134">
        <v>0</v>
      </c>
      <c r="T3929" s="135">
        <f>S3929*H3929</f>
        <v>0</v>
      </c>
      <c r="AR3929" s="136" t="s">
        <v>209</v>
      </c>
      <c r="AT3929" s="136" t="s">
        <v>182</v>
      </c>
      <c r="AU3929" s="136" t="s">
        <v>79</v>
      </c>
      <c r="AY3929" s="17" t="s">
        <v>181</v>
      </c>
      <c r="BE3929" s="137">
        <f>IF(N3929="základní",J3929,0)</f>
        <v>0</v>
      </c>
      <c r="BF3929" s="137">
        <f>IF(N3929="snížená",J3929,0)</f>
        <v>0</v>
      </c>
      <c r="BG3929" s="137">
        <f>IF(N3929="zákl. přenesená",J3929,0)</f>
        <v>0</v>
      </c>
      <c r="BH3929" s="137">
        <f>IF(N3929="sníž. přenesená",J3929,0)</f>
        <v>0</v>
      </c>
      <c r="BI3929" s="137">
        <f>IF(N3929="nulová",J3929,0)</f>
        <v>0</v>
      </c>
      <c r="BJ3929" s="17" t="s">
        <v>77</v>
      </c>
      <c r="BK3929" s="137">
        <f>ROUND(I3929*H3929,2)</f>
        <v>0</v>
      </c>
      <c r="BL3929" s="17" t="s">
        <v>209</v>
      </c>
      <c r="BM3929" s="136" t="s">
        <v>5144</v>
      </c>
    </row>
    <row r="3930" spans="2:65" s="12" customFormat="1" ht="11.25" x14ac:dyDescent="0.2">
      <c r="B3930" s="153"/>
      <c r="D3930" s="138" t="s">
        <v>330</v>
      </c>
      <c r="E3930" s="154" t="s">
        <v>19</v>
      </c>
      <c r="F3930" s="155" t="s">
        <v>5145</v>
      </c>
      <c r="H3930" s="154" t="s">
        <v>19</v>
      </c>
      <c r="I3930" s="156"/>
      <c r="L3930" s="153"/>
      <c r="M3930" s="157"/>
      <c r="T3930" s="158"/>
      <c r="AT3930" s="154" t="s">
        <v>330</v>
      </c>
      <c r="AU3930" s="154" t="s">
        <v>79</v>
      </c>
      <c r="AV3930" s="12" t="s">
        <v>77</v>
      </c>
      <c r="AW3930" s="12" t="s">
        <v>31</v>
      </c>
      <c r="AX3930" s="12" t="s">
        <v>69</v>
      </c>
      <c r="AY3930" s="154" t="s">
        <v>181</v>
      </c>
    </row>
    <row r="3931" spans="2:65" s="13" customFormat="1" ht="11.25" x14ac:dyDescent="0.2">
      <c r="B3931" s="159"/>
      <c r="D3931" s="138" t="s">
        <v>330</v>
      </c>
      <c r="E3931" s="160" t="s">
        <v>19</v>
      </c>
      <c r="F3931" s="161" t="s">
        <v>5146</v>
      </c>
      <c r="H3931" s="162">
        <v>2535.0940000000001</v>
      </c>
      <c r="I3931" s="163"/>
      <c r="L3931" s="159"/>
      <c r="M3931" s="164"/>
      <c r="T3931" s="165"/>
      <c r="AT3931" s="160" t="s">
        <v>330</v>
      </c>
      <c r="AU3931" s="160" t="s">
        <v>79</v>
      </c>
      <c r="AV3931" s="13" t="s">
        <v>79</v>
      </c>
      <c r="AW3931" s="13" t="s">
        <v>31</v>
      </c>
      <c r="AX3931" s="13" t="s">
        <v>69</v>
      </c>
      <c r="AY3931" s="160" t="s">
        <v>181</v>
      </c>
    </row>
    <row r="3932" spans="2:65" s="14" customFormat="1" ht="11.25" x14ac:dyDescent="0.2">
      <c r="B3932" s="166"/>
      <c r="D3932" s="138" t="s">
        <v>330</v>
      </c>
      <c r="E3932" s="167" t="s">
        <v>19</v>
      </c>
      <c r="F3932" s="168" t="s">
        <v>333</v>
      </c>
      <c r="H3932" s="169">
        <v>2535.0940000000001</v>
      </c>
      <c r="I3932" s="170"/>
      <c r="L3932" s="166"/>
      <c r="M3932" s="171"/>
      <c r="T3932" s="172"/>
      <c r="AT3932" s="167" t="s">
        <v>330</v>
      </c>
      <c r="AU3932" s="167" t="s">
        <v>79</v>
      </c>
      <c r="AV3932" s="14" t="s">
        <v>187</v>
      </c>
      <c r="AW3932" s="14" t="s">
        <v>31</v>
      </c>
      <c r="AX3932" s="14" t="s">
        <v>77</v>
      </c>
      <c r="AY3932" s="167" t="s">
        <v>181</v>
      </c>
    </row>
    <row r="3933" spans="2:65" s="1" customFormat="1" ht="24.2" customHeight="1" x14ac:dyDescent="0.2">
      <c r="B3933" s="32"/>
      <c r="C3933" s="125" t="s">
        <v>1307</v>
      </c>
      <c r="D3933" s="125" t="s">
        <v>182</v>
      </c>
      <c r="E3933" s="126" t="s">
        <v>5147</v>
      </c>
      <c r="F3933" s="127" t="s">
        <v>5148</v>
      </c>
      <c r="G3933" s="128" t="s">
        <v>510</v>
      </c>
      <c r="H3933" s="129">
        <v>2535.0940000000001</v>
      </c>
      <c r="I3933" s="130"/>
      <c r="J3933" s="131">
        <f>ROUND(I3933*H3933,2)</f>
        <v>0</v>
      </c>
      <c r="K3933" s="127" t="s">
        <v>186</v>
      </c>
      <c r="L3933" s="32"/>
      <c r="M3933" s="132" t="s">
        <v>19</v>
      </c>
      <c r="N3933" s="133" t="s">
        <v>40</v>
      </c>
      <c r="P3933" s="134">
        <f>O3933*H3933</f>
        <v>0</v>
      </c>
      <c r="Q3933" s="134">
        <v>0</v>
      </c>
      <c r="R3933" s="134">
        <f>Q3933*H3933</f>
        <v>0</v>
      </c>
      <c r="S3933" s="134">
        <v>0</v>
      </c>
      <c r="T3933" s="135">
        <f>S3933*H3933</f>
        <v>0</v>
      </c>
      <c r="AR3933" s="136" t="s">
        <v>209</v>
      </c>
      <c r="AT3933" s="136" t="s">
        <v>182</v>
      </c>
      <c r="AU3933" s="136" t="s">
        <v>79</v>
      </c>
      <c r="AY3933" s="17" t="s">
        <v>181</v>
      </c>
      <c r="BE3933" s="137">
        <f>IF(N3933="základní",J3933,0)</f>
        <v>0</v>
      </c>
      <c r="BF3933" s="137">
        <f>IF(N3933="snížená",J3933,0)</f>
        <v>0</v>
      </c>
      <c r="BG3933" s="137">
        <f>IF(N3933="zákl. přenesená",J3933,0)</f>
        <v>0</v>
      </c>
      <c r="BH3933" s="137">
        <f>IF(N3933="sníž. přenesená",J3933,0)</f>
        <v>0</v>
      </c>
      <c r="BI3933" s="137">
        <f>IF(N3933="nulová",J3933,0)</f>
        <v>0</v>
      </c>
      <c r="BJ3933" s="17" t="s">
        <v>77</v>
      </c>
      <c r="BK3933" s="137">
        <f>ROUND(I3933*H3933,2)</f>
        <v>0</v>
      </c>
      <c r="BL3933" s="17" t="s">
        <v>209</v>
      </c>
      <c r="BM3933" s="136" t="s">
        <v>5149</v>
      </c>
    </row>
    <row r="3934" spans="2:65" s="12" customFormat="1" ht="11.25" x14ac:dyDescent="0.2">
      <c r="B3934" s="153"/>
      <c r="D3934" s="138" t="s">
        <v>330</v>
      </c>
      <c r="E3934" s="154" t="s">
        <v>19</v>
      </c>
      <c r="F3934" s="155" t="s">
        <v>5150</v>
      </c>
      <c r="H3934" s="154" t="s">
        <v>19</v>
      </c>
      <c r="I3934" s="156"/>
      <c r="L3934" s="153"/>
      <c r="M3934" s="157"/>
      <c r="T3934" s="158"/>
      <c r="AT3934" s="154" t="s">
        <v>330</v>
      </c>
      <c r="AU3934" s="154" t="s">
        <v>79</v>
      </c>
      <c r="AV3934" s="12" t="s">
        <v>77</v>
      </c>
      <c r="AW3934" s="12" t="s">
        <v>31</v>
      </c>
      <c r="AX3934" s="12" t="s">
        <v>69</v>
      </c>
      <c r="AY3934" s="154" t="s">
        <v>181</v>
      </c>
    </row>
    <row r="3935" spans="2:65" s="13" customFormat="1" ht="11.25" x14ac:dyDescent="0.2">
      <c r="B3935" s="159"/>
      <c r="D3935" s="138" t="s">
        <v>330</v>
      </c>
      <c r="E3935" s="160" t="s">
        <v>19</v>
      </c>
      <c r="F3935" s="161" t="s">
        <v>5151</v>
      </c>
      <c r="H3935" s="162">
        <v>2535.0940000000001</v>
      </c>
      <c r="I3935" s="163"/>
      <c r="L3935" s="159"/>
      <c r="M3935" s="164"/>
      <c r="T3935" s="165"/>
      <c r="AT3935" s="160" t="s">
        <v>330</v>
      </c>
      <c r="AU3935" s="160" t="s">
        <v>79</v>
      </c>
      <c r="AV3935" s="13" t="s">
        <v>79</v>
      </c>
      <c r="AW3935" s="13" t="s">
        <v>31</v>
      </c>
      <c r="AX3935" s="13" t="s">
        <v>69</v>
      </c>
      <c r="AY3935" s="160" t="s">
        <v>181</v>
      </c>
    </row>
    <row r="3936" spans="2:65" s="14" customFormat="1" ht="11.25" x14ac:dyDescent="0.2">
      <c r="B3936" s="166"/>
      <c r="D3936" s="138" t="s">
        <v>330</v>
      </c>
      <c r="E3936" s="167" t="s">
        <v>19</v>
      </c>
      <c r="F3936" s="168" t="s">
        <v>333</v>
      </c>
      <c r="H3936" s="169">
        <v>2535.0940000000001</v>
      </c>
      <c r="I3936" s="170"/>
      <c r="L3936" s="166"/>
      <c r="M3936" s="171"/>
      <c r="T3936" s="172"/>
      <c r="AT3936" s="167" t="s">
        <v>330</v>
      </c>
      <c r="AU3936" s="167" t="s">
        <v>79</v>
      </c>
      <c r="AV3936" s="14" t="s">
        <v>187</v>
      </c>
      <c r="AW3936" s="14" t="s">
        <v>31</v>
      </c>
      <c r="AX3936" s="14" t="s">
        <v>77</v>
      </c>
      <c r="AY3936" s="167" t="s">
        <v>181</v>
      </c>
    </row>
    <row r="3937" spans="2:65" s="1" customFormat="1" ht="16.5" customHeight="1" x14ac:dyDescent="0.2">
      <c r="B3937" s="32"/>
      <c r="C3937" s="125" t="s">
        <v>5152</v>
      </c>
      <c r="D3937" s="125" t="s">
        <v>182</v>
      </c>
      <c r="E3937" s="126" t="s">
        <v>5090</v>
      </c>
      <c r="F3937" s="127" t="s">
        <v>5091</v>
      </c>
      <c r="G3937" s="128" t="s">
        <v>1053</v>
      </c>
      <c r="H3937" s="129">
        <v>35</v>
      </c>
      <c r="I3937" s="130"/>
      <c r="J3937" s="131">
        <f>ROUND(I3937*H3937,2)</f>
        <v>0</v>
      </c>
      <c r="K3937" s="127" t="s">
        <v>327</v>
      </c>
      <c r="L3937" s="32"/>
      <c r="M3937" s="132" t="s">
        <v>19</v>
      </c>
      <c r="N3937" s="133" t="s">
        <v>40</v>
      </c>
      <c r="P3937" s="134">
        <f>O3937*H3937</f>
        <v>0</v>
      </c>
      <c r="Q3937" s="134">
        <v>0</v>
      </c>
      <c r="R3937" s="134">
        <f>Q3937*H3937</f>
        <v>0</v>
      </c>
      <c r="S3937" s="134">
        <v>0</v>
      </c>
      <c r="T3937" s="135">
        <f>S3937*H3937</f>
        <v>0</v>
      </c>
      <c r="AR3937" s="136" t="s">
        <v>209</v>
      </c>
      <c r="AT3937" s="136" t="s">
        <v>182</v>
      </c>
      <c r="AU3937" s="136" t="s">
        <v>79</v>
      </c>
      <c r="AY3937" s="17" t="s">
        <v>181</v>
      </c>
      <c r="BE3937" s="137">
        <f>IF(N3937="základní",J3937,0)</f>
        <v>0</v>
      </c>
      <c r="BF3937" s="137">
        <f>IF(N3937="snížená",J3937,0)</f>
        <v>0</v>
      </c>
      <c r="BG3937" s="137">
        <f>IF(N3937="zákl. přenesená",J3937,0)</f>
        <v>0</v>
      </c>
      <c r="BH3937" s="137">
        <f>IF(N3937="sníž. přenesená",J3937,0)</f>
        <v>0</v>
      </c>
      <c r="BI3937" s="137">
        <f>IF(N3937="nulová",J3937,0)</f>
        <v>0</v>
      </c>
      <c r="BJ3937" s="17" t="s">
        <v>77</v>
      </c>
      <c r="BK3937" s="137">
        <f>ROUND(I3937*H3937,2)</f>
        <v>0</v>
      </c>
      <c r="BL3937" s="17" t="s">
        <v>209</v>
      </c>
      <c r="BM3937" s="136" t="s">
        <v>5153</v>
      </c>
    </row>
    <row r="3938" spans="2:65" s="1" customFormat="1" ht="11.25" x14ac:dyDescent="0.2">
      <c r="B3938" s="32"/>
      <c r="D3938" s="151" t="s">
        <v>328</v>
      </c>
      <c r="F3938" s="152" t="s">
        <v>5093</v>
      </c>
      <c r="I3938" s="140"/>
      <c r="L3938" s="32"/>
      <c r="M3938" s="141"/>
      <c r="T3938" s="53"/>
      <c r="AT3938" s="17" t="s">
        <v>328</v>
      </c>
      <c r="AU3938" s="17" t="s">
        <v>79</v>
      </c>
    </row>
    <row r="3939" spans="2:65" s="1" customFormat="1" ht="29.25" x14ac:dyDescent="0.2">
      <c r="B3939" s="32"/>
      <c r="D3939" s="138" t="s">
        <v>214</v>
      </c>
      <c r="F3939" s="139" t="s">
        <v>5154</v>
      </c>
      <c r="I3939" s="140"/>
      <c r="L3939" s="32"/>
      <c r="M3939" s="141"/>
      <c r="T3939" s="53"/>
      <c r="AT3939" s="17" t="s">
        <v>214</v>
      </c>
      <c r="AU3939" s="17" t="s">
        <v>79</v>
      </c>
    </row>
    <row r="3940" spans="2:65" s="13" customFormat="1" ht="11.25" x14ac:dyDescent="0.2">
      <c r="B3940" s="159"/>
      <c r="D3940" s="138" t="s">
        <v>330</v>
      </c>
      <c r="E3940" s="160" t="s">
        <v>19</v>
      </c>
      <c r="F3940" s="161" t="s">
        <v>5155</v>
      </c>
      <c r="H3940" s="162">
        <v>35</v>
      </c>
      <c r="I3940" s="163"/>
      <c r="L3940" s="159"/>
      <c r="M3940" s="164"/>
      <c r="T3940" s="165"/>
      <c r="AT3940" s="160" t="s">
        <v>330</v>
      </c>
      <c r="AU3940" s="160" t="s">
        <v>79</v>
      </c>
      <c r="AV3940" s="13" t="s">
        <v>79</v>
      </c>
      <c r="AW3940" s="13" t="s">
        <v>31</v>
      </c>
      <c r="AX3940" s="13" t="s">
        <v>69</v>
      </c>
      <c r="AY3940" s="160" t="s">
        <v>181</v>
      </c>
    </row>
    <row r="3941" spans="2:65" s="14" customFormat="1" ht="11.25" x14ac:dyDescent="0.2">
      <c r="B3941" s="166"/>
      <c r="D3941" s="138" t="s">
        <v>330</v>
      </c>
      <c r="E3941" s="167" t="s">
        <v>19</v>
      </c>
      <c r="F3941" s="168" t="s">
        <v>333</v>
      </c>
      <c r="H3941" s="169">
        <v>35</v>
      </c>
      <c r="I3941" s="170"/>
      <c r="L3941" s="166"/>
      <c r="M3941" s="171"/>
      <c r="T3941" s="172"/>
      <c r="AT3941" s="167" t="s">
        <v>330</v>
      </c>
      <c r="AU3941" s="167" t="s">
        <v>79</v>
      </c>
      <c r="AV3941" s="14" t="s">
        <v>187</v>
      </c>
      <c r="AW3941" s="14" t="s">
        <v>31</v>
      </c>
      <c r="AX3941" s="14" t="s">
        <v>77</v>
      </c>
      <c r="AY3941" s="167" t="s">
        <v>181</v>
      </c>
    </row>
    <row r="3942" spans="2:65" s="10" customFormat="1" ht="22.9" customHeight="1" x14ac:dyDescent="0.2">
      <c r="B3942" s="115"/>
      <c r="D3942" s="116" t="s">
        <v>68</v>
      </c>
      <c r="E3942" s="149" t="s">
        <v>3765</v>
      </c>
      <c r="F3942" s="149" t="s">
        <v>5156</v>
      </c>
      <c r="I3942" s="118"/>
      <c r="J3942" s="150">
        <f>BK3942</f>
        <v>0</v>
      </c>
      <c r="L3942" s="115"/>
      <c r="M3942" s="120"/>
      <c r="P3942" s="121">
        <f>SUM(P3943:P3991)</f>
        <v>0</v>
      </c>
      <c r="R3942" s="121">
        <f>SUM(R3943:R3991)</f>
        <v>0</v>
      </c>
      <c r="T3942" s="122">
        <f>SUM(T3943:T3991)</f>
        <v>0</v>
      </c>
      <c r="AR3942" s="116" t="s">
        <v>79</v>
      </c>
      <c r="AT3942" s="123" t="s">
        <v>68</v>
      </c>
      <c r="AU3942" s="123" t="s">
        <v>77</v>
      </c>
      <c r="AY3942" s="116" t="s">
        <v>181</v>
      </c>
      <c r="BK3942" s="124">
        <f>SUM(BK3943:BK3991)</f>
        <v>0</v>
      </c>
    </row>
    <row r="3943" spans="2:65" s="1" customFormat="1" ht="16.5" customHeight="1" x14ac:dyDescent="0.2">
      <c r="B3943" s="32"/>
      <c r="C3943" s="125" t="s">
        <v>5157</v>
      </c>
      <c r="D3943" s="125" t="s">
        <v>182</v>
      </c>
      <c r="E3943" s="126" t="s">
        <v>5158</v>
      </c>
      <c r="F3943" s="127" t="s">
        <v>5159</v>
      </c>
      <c r="G3943" s="128" t="s">
        <v>510</v>
      </c>
      <c r="H3943" s="129">
        <v>15.75</v>
      </c>
      <c r="I3943" s="130"/>
      <c r="J3943" s="131">
        <f>ROUND(I3943*H3943,2)</f>
        <v>0</v>
      </c>
      <c r="K3943" s="127" t="s">
        <v>186</v>
      </c>
      <c r="L3943" s="32"/>
      <c r="M3943" s="132" t="s">
        <v>19</v>
      </c>
      <c r="N3943" s="133" t="s">
        <v>40</v>
      </c>
      <c r="P3943" s="134">
        <f>O3943*H3943</f>
        <v>0</v>
      </c>
      <c r="Q3943" s="134">
        <v>0</v>
      </c>
      <c r="R3943" s="134">
        <f>Q3943*H3943</f>
        <v>0</v>
      </c>
      <c r="S3943" s="134">
        <v>0</v>
      </c>
      <c r="T3943" s="135">
        <f>S3943*H3943</f>
        <v>0</v>
      </c>
      <c r="AR3943" s="136" t="s">
        <v>209</v>
      </c>
      <c r="AT3943" s="136" t="s">
        <v>182</v>
      </c>
      <c r="AU3943" s="136" t="s">
        <v>79</v>
      </c>
      <c r="AY3943" s="17" t="s">
        <v>181</v>
      </c>
      <c r="BE3943" s="137">
        <f>IF(N3943="základní",J3943,0)</f>
        <v>0</v>
      </c>
      <c r="BF3943" s="137">
        <f>IF(N3943="snížená",J3943,0)</f>
        <v>0</v>
      </c>
      <c r="BG3943" s="137">
        <f>IF(N3943="zákl. přenesená",J3943,0)</f>
        <v>0</v>
      </c>
      <c r="BH3943" s="137">
        <f>IF(N3943="sníž. přenesená",J3943,0)</f>
        <v>0</v>
      </c>
      <c r="BI3943" s="137">
        <f>IF(N3943="nulová",J3943,0)</f>
        <v>0</v>
      </c>
      <c r="BJ3943" s="17" t="s">
        <v>77</v>
      </c>
      <c r="BK3943" s="137">
        <f>ROUND(I3943*H3943,2)</f>
        <v>0</v>
      </c>
      <c r="BL3943" s="17" t="s">
        <v>209</v>
      </c>
      <c r="BM3943" s="136" t="s">
        <v>5160</v>
      </c>
    </row>
    <row r="3944" spans="2:65" s="1" customFormat="1" ht="87.75" x14ac:dyDescent="0.2">
      <c r="B3944" s="32"/>
      <c r="D3944" s="138" t="s">
        <v>214</v>
      </c>
      <c r="F3944" s="139" t="s">
        <v>5161</v>
      </c>
      <c r="I3944" s="140"/>
      <c r="L3944" s="32"/>
      <c r="M3944" s="141"/>
      <c r="T3944" s="53"/>
      <c r="AT3944" s="17" t="s">
        <v>214</v>
      </c>
      <c r="AU3944" s="17" t="s">
        <v>79</v>
      </c>
    </row>
    <row r="3945" spans="2:65" s="12" customFormat="1" ht="11.25" x14ac:dyDescent="0.2">
      <c r="B3945" s="153"/>
      <c r="D3945" s="138" t="s">
        <v>330</v>
      </c>
      <c r="E3945" s="154" t="s">
        <v>19</v>
      </c>
      <c r="F3945" s="155" t="s">
        <v>5162</v>
      </c>
      <c r="H3945" s="154" t="s">
        <v>19</v>
      </c>
      <c r="I3945" s="156"/>
      <c r="L3945" s="153"/>
      <c r="M3945" s="157"/>
      <c r="T3945" s="158"/>
      <c r="AT3945" s="154" t="s">
        <v>330</v>
      </c>
      <c r="AU3945" s="154" t="s">
        <v>79</v>
      </c>
      <c r="AV3945" s="12" t="s">
        <v>77</v>
      </c>
      <c r="AW3945" s="12" t="s">
        <v>31</v>
      </c>
      <c r="AX3945" s="12" t="s">
        <v>69</v>
      </c>
      <c r="AY3945" s="154" t="s">
        <v>181</v>
      </c>
    </row>
    <row r="3946" spans="2:65" s="12" customFormat="1" ht="11.25" x14ac:dyDescent="0.2">
      <c r="B3946" s="153"/>
      <c r="D3946" s="138" t="s">
        <v>330</v>
      </c>
      <c r="E3946" s="154" t="s">
        <v>19</v>
      </c>
      <c r="F3946" s="155" t="s">
        <v>913</v>
      </c>
      <c r="H3946" s="154" t="s">
        <v>19</v>
      </c>
      <c r="I3946" s="156"/>
      <c r="L3946" s="153"/>
      <c r="M3946" s="157"/>
      <c r="T3946" s="158"/>
      <c r="AT3946" s="154" t="s">
        <v>330</v>
      </c>
      <c r="AU3946" s="154" t="s">
        <v>79</v>
      </c>
      <c r="AV3946" s="12" t="s">
        <v>77</v>
      </c>
      <c r="AW3946" s="12" t="s">
        <v>31</v>
      </c>
      <c r="AX3946" s="12" t="s">
        <v>69</v>
      </c>
      <c r="AY3946" s="154" t="s">
        <v>181</v>
      </c>
    </row>
    <row r="3947" spans="2:65" s="13" customFormat="1" ht="11.25" x14ac:dyDescent="0.2">
      <c r="B3947" s="159"/>
      <c r="D3947" s="138" t="s">
        <v>330</v>
      </c>
      <c r="E3947" s="160" t="s">
        <v>19</v>
      </c>
      <c r="F3947" s="161" t="s">
        <v>5163</v>
      </c>
      <c r="H3947" s="162">
        <v>15.75</v>
      </c>
      <c r="I3947" s="163"/>
      <c r="L3947" s="159"/>
      <c r="M3947" s="164"/>
      <c r="T3947" s="165"/>
      <c r="AT3947" s="160" t="s">
        <v>330</v>
      </c>
      <c r="AU3947" s="160" t="s">
        <v>79</v>
      </c>
      <c r="AV3947" s="13" t="s">
        <v>79</v>
      </c>
      <c r="AW3947" s="13" t="s">
        <v>31</v>
      </c>
      <c r="AX3947" s="13" t="s">
        <v>69</v>
      </c>
      <c r="AY3947" s="160" t="s">
        <v>181</v>
      </c>
    </row>
    <row r="3948" spans="2:65" s="14" customFormat="1" ht="11.25" x14ac:dyDescent="0.2">
      <c r="B3948" s="166"/>
      <c r="D3948" s="138" t="s">
        <v>330</v>
      </c>
      <c r="E3948" s="167" t="s">
        <v>19</v>
      </c>
      <c r="F3948" s="168" t="s">
        <v>333</v>
      </c>
      <c r="H3948" s="169">
        <v>15.75</v>
      </c>
      <c r="I3948" s="170"/>
      <c r="L3948" s="166"/>
      <c r="M3948" s="171"/>
      <c r="T3948" s="172"/>
      <c r="AT3948" s="167" t="s">
        <v>330</v>
      </c>
      <c r="AU3948" s="167" t="s">
        <v>79</v>
      </c>
      <c r="AV3948" s="14" t="s">
        <v>187</v>
      </c>
      <c r="AW3948" s="14" t="s">
        <v>31</v>
      </c>
      <c r="AX3948" s="14" t="s">
        <v>77</v>
      </c>
      <c r="AY3948" s="167" t="s">
        <v>181</v>
      </c>
    </row>
    <row r="3949" spans="2:65" s="1" customFormat="1" ht="24.2" customHeight="1" x14ac:dyDescent="0.2">
      <c r="B3949" s="32"/>
      <c r="C3949" s="125" t="s">
        <v>3643</v>
      </c>
      <c r="D3949" s="125" t="s">
        <v>182</v>
      </c>
      <c r="E3949" s="126" t="s">
        <v>5164</v>
      </c>
      <c r="F3949" s="127" t="s">
        <v>5165</v>
      </c>
      <c r="G3949" s="128" t="s">
        <v>519</v>
      </c>
      <c r="H3949" s="129">
        <v>2</v>
      </c>
      <c r="I3949" s="130"/>
      <c r="J3949" s="131">
        <f>ROUND(I3949*H3949,2)</f>
        <v>0</v>
      </c>
      <c r="K3949" s="127" t="s">
        <v>186</v>
      </c>
      <c r="L3949" s="32"/>
      <c r="M3949" s="132" t="s">
        <v>19</v>
      </c>
      <c r="N3949" s="133" t="s">
        <v>40</v>
      </c>
      <c r="P3949" s="134">
        <f>O3949*H3949</f>
        <v>0</v>
      </c>
      <c r="Q3949" s="134">
        <v>0</v>
      </c>
      <c r="R3949" s="134">
        <f>Q3949*H3949</f>
        <v>0</v>
      </c>
      <c r="S3949" s="134">
        <v>0</v>
      </c>
      <c r="T3949" s="135">
        <f>S3949*H3949</f>
        <v>0</v>
      </c>
      <c r="AR3949" s="136" t="s">
        <v>209</v>
      </c>
      <c r="AT3949" s="136" t="s">
        <v>182</v>
      </c>
      <c r="AU3949" s="136" t="s">
        <v>79</v>
      </c>
      <c r="AY3949" s="17" t="s">
        <v>181</v>
      </c>
      <c r="BE3949" s="137">
        <f>IF(N3949="základní",J3949,0)</f>
        <v>0</v>
      </c>
      <c r="BF3949" s="137">
        <f>IF(N3949="snížená",J3949,0)</f>
        <v>0</v>
      </c>
      <c r="BG3949" s="137">
        <f>IF(N3949="zákl. přenesená",J3949,0)</f>
        <v>0</v>
      </c>
      <c r="BH3949" s="137">
        <f>IF(N3949="sníž. přenesená",J3949,0)</f>
        <v>0</v>
      </c>
      <c r="BI3949" s="137">
        <f>IF(N3949="nulová",J3949,0)</f>
        <v>0</v>
      </c>
      <c r="BJ3949" s="17" t="s">
        <v>77</v>
      </c>
      <c r="BK3949" s="137">
        <f>ROUND(I3949*H3949,2)</f>
        <v>0</v>
      </c>
      <c r="BL3949" s="17" t="s">
        <v>209</v>
      </c>
      <c r="BM3949" s="136" t="s">
        <v>5166</v>
      </c>
    </row>
    <row r="3950" spans="2:65" s="1" customFormat="1" ht="29.25" x14ac:dyDescent="0.2">
      <c r="B3950" s="32"/>
      <c r="D3950" s="138" t="s">
        <v>214</v>
      </c>
      <c r="F3950" s="139" t="s">
        <v>5167</v>
      </c>
      <c r="I3950" s="140"/>
      <c r="L3950" s="32"/>
      <c r="M3950" s="141"/>
      <c r="T3950" s="53"/>
      <c r="AT3950" s="17" t="s">
        <v>214</v>
      </c>
      <c r="AU3950" s="17" t="s">
        <v>79</v>
      </c>
    </row>
    <row r="3951" spans="2:65" s="12" customFormat="1" ht="11.25" x14ac:dyDescent="0.2">
      <c r="B3951" s="153"/>
      <c r="D3951" s="138" t="s">
        <v>330</v>
      </c>
      <c r="E3951" s="154" t="s">
        <v>19</v>
      </c>
      <c r="F3951" s="155" t="s">
        <v>5168</v>
      </c>
      <c r="H3951" s="154" t="s">
        <v>19</v>
      </c>
      <c r="I3951" s="156"/>
      <c r="L3951" s="153"/>
      <c r="M3951" s="157"/>
      <c r="T3951" s="158"/>
      <c r="AT3951" s="154" t="s">
        <v>330</v>
      </c>
      <c r="AU3951" s="154" t="s">
        <v>79</v>
      </c>
      <c r="AV3951" s="12" t="s">
        <v>77</v>
      </c>
      <c r="AW3951" s="12" t="s">
        <v>31</v>
      </c>
      <c r="AX3951" s="12" t="s">
        <v>69</v>
      </c>
      <c r="AY3951" s="154" t="s">
        <v>181</v>
      </c>
    </row>
    <row r="3952" spans="2:65" s="13" customFormat="1" ht="11.25" x14ac:dyDescent="0.2">
      <c r="B3952" s="159"/>
      <c r="D3952" s="138" t="s">
        <v>330</v>
      </c>
      <c r="E3952" s="160" t="s">
        <v>19</v>
      </c>
      <c r="F3952" s="161" t="s">
        <v>5169</v>
      </c>
      <c r="H3952" s="162">
        <v>2</v>
      </c>
      <c r="I3952" s="163"/>
      <c r="L3952" s="159"/>
      <c r="M3952" s="164"/>
      <c r="T3952" s="165"/>
      <c r="AT3952" s="160" t="s">
        <v>330</v>
      </c>
      <c r="AU3952" s="160" t="s">
        <v>79</v>
      </c>
      <c r="AV3952" s="13" t="s">
        <v>79</v>
      </c>
      <c r="AW3952" s="13" t="s">
        <v>31</v>
      </c>
      <c r="AX3952" s="13" t="s">
        <v>69</v>
      </c>
      <c r="AY3952" s="160" t="s">
        <v>181</v>
      </c>
    </row>
    <row r="3953" spans="2:65" s="14" customFormat="1" ht="11.25" x14ac:dyDescent="0.2">
      <c r="B3953" s="166"/>
      <c r="D3953" s="138" t="s">
        <v>330</v>
      </c>
      <c r="E3953" s="167" t="s">
        <v>19</v>
      </c>
      <c r="F3953" s="168" t="s">
        <v>333</v>
      </c>
      <c r="H3953" s="169">
        <v>2</v>
      </c>
      <c r="I3953" s="170"/>
      <c r="L3953" s="166"/>
      <c r="M3953" s="171"/>
      <c r="T3953" s="172"/>
      <c r="AT3953" s="167" t="s">
        <v>330</v>
      </c>
      <c r="AU3953" s="167" t="s">
        <v>79</v>
      </c>
      <c r="AV3953" s="14" t="s">
        <v>187</v>
      </c>
      <c r="AW3953" s="14" t="s">
        <v>31</v>
      </c>
      <c r="AX3953" s="14" t="s">
        <v>77</v>
      </c>
      <c r="AY3953" s="167" t="s">
        <v>181</v>
      </c>
    </row>
    <row r="3954" spans="2:65" s="1" customFormat="1" ht="24.2" customHeight="1" x14ac:dyDescent="0.2">
      <c r="B3954" s="32"/>
      <c r="C3954" s="125" t="s">
        <v>5170</v>
      </c>
      <c r="D3954" s="125" t="s">
        <v>182</v>
      </c>
      <c r="E3954" s="126" t="s">
        <v>5171</v>
      </c>
      <c r="F3954" s="127" t="s">
        <v>5172</v>
      </c>
      <c r="G3954" s="128" t="s">
        <v>519</v>
      </c>
      <c r="H3954" s="129">
        <v>1</v>
      </c>
      <c r="I3954" s="130"/>
      <c r="J3954" s="131">
        <f>ROUND(I3954*H3954,2)</f>
        <v>0</v>
      </c>
      <c r="K3954" s="127" t="s">
        <v>186</v>
      </c>
      <c r="L3954" s="32"/>
      <c r="M3954" s="132" t="s">
        <v>19</v>
      </c>
      <c r="N3954" s="133" t="s">
        <v>40</v>
      </c>
      <c r="P3954" s="134">
        <f>O3954*H3954</f>
        <v>0</v>
      </c>
      <c r="Q3954" s="134">
        <v>0</v>
      </c>
      <c r="R3954" s="134">
        <f>Q3954*H3954</f>
        <v>0</v>
      </c>
      <c r="S3954" s="134">
        <v>0</v>
      </c>
      <c r="T3954" s="135">
        <f>S3954*H3954</f>
        <v>0</v>
      </c>
      <c r="AR3954" s="136" t="s">
        <v>209</v>
      </c>
      <c r="AT3954" s="136" t="s">
        <v>182</v>
      </c>
      <c r="AU3954" s="136" t="s">
        <v>79</v>
      </c>
      <c r="AY3954" s="17" t="s">
        <v>181</v>
      </c>
      <c r="BE3954" s="137">
        <f>IF(N3954="základní",J3954,0)</f>
        <v>0</v>
      </c>
      <c r="BF3954" s="137">
        <f>IF(N3954="snížená",J3954,0)</f>
        <v>0</v>
      </c>
      <c r="BG3954" s="137">
        <f>IF(N3954="zákl. přenesená",J3954,0)</f>
        <v>0</v>
      </c>
      <c r="BH3954" s="137">
        <f>IF(N3954="sníž. přenesená",J3954,0)</f>
        <v>0</v>
      </c>
      <c r="BI3954" s="137">
        <f>IF(N3954="nulová",J3954,0)</f>
        <v>0</v>
      </c>
      <c r="BJ3954" s="17" t="s">
        <v>77</v>
      </c>
      <c r="BK3954" s="137">
        <f>ROUND(I3954*H3954,2)</f>
        <v>0</v>
      </c>
      <c r="BL3954" s="17" t="s">
        <v>209</v>
      </c>
      <c r="BM3954" s="136" t="s">
        <v>5173</v>
      </c>
    </row>
    <row r="3955" spans="2:65" s="1" customFormat="1" ht="29.25" x14ac:dyDescent="0.2">
      <c r="B3955" s="32"/>
      <c r="D3955" s="138" t="s">
        <v>214</v>
      </c>
      <c r="F3955" s="139" t="s">
        <v>5167</v>
      </c>
      <c r="I3955" s="140"/>
      <c r="L3955" s="32"/>
      <c r="M3955" s="141"/>
      <c r="T3955" s="53"/>
      <c r="AT3955" s="17" t="s">
        <v>214</v>
      </c>
      <c r="AU3955" s="17" t="s">
        <v>79</v>
      </c>
    </row>
    <row r="3956" spans="2:65" s="12" customFormat="1" ht="11.25" x14ac:dyDescent="0.2">
      <c r="B3956" s="153"/>
      <c r="D3956" s="138" t="s">
        <v>330</v>
      </c>
      <c r="E3956" s="154" t="s">
        <v>19</v>
      </c>
      <c r="F3956" s="155" t="s">
        <v>5168</v>
      </c>
      <c r="H3956" s="154" t="s">
        <v>19</v>
      </c>
      <c r="I3956" s="156"/>
      <c r="L3956" s="153"/>
      <c r="M3956" s="157"/>
      <c r="T3956" s="158"/>
      <c r="AT3956" s="154" t="s">
        <v>330</v>
      </c>
      <c r="AU3956" s="154" t="s">
        <v>79</v>
      </c>
      <c r="AV3956" s="12" t="s">
        <v>77</v>
      </c>
      <c r="AW3956" s="12" t="s">
        <v>31</v>
      </c>
      <c r="AX3956" s="12" t="s">
        <v>69</v>
      </c>
      <c r="AY3956" s="154" t="s">
        <v>181</v>
      </c>
    </row>
    <row r="3957" spans="2:65" s="13" customFormat="1" ht="11.25" x14ac:dyDescent="0.2">
      <c r="B3957" s="159"/>
      <c r="D3957" s="138" t="s">
        <v>330</v>
      </c>
      <c r="E3957" s="160" t="s">
        <v>19</v>
      </c>
      <c r="F3957" s="161" t="s">
        <v>5174</v>
      </c>
      <c r="H3957" s="162">
        <v>1</v>
      </c>
      <c r="I3957" s="163"/>
      <c r="L3957" s="159"/>
      <c r="M3957" s="164"/>
      <c r="T3957" s="165"/>
      <c r="AT3957" s="160" t="s">
        <v>330</v>
      </c>
      <c r="AU3957" s="160" t="s">
        <v>79</v>
      </c>
      <c r="AV3957" s="13" t="s">
        <v>79</v>
      </c>
      <c r="AW3957" s="13" t="s">
        <v>31</v>
      </c>
      <c r="AX3957" s="13" t="s">
        <v>69</v>
      </c>
      <c r="AY3957" s="160" t="s">
        <v>181</v>
      </c>
    </row>
    <row r="3958" spans="2:65" s="14" customFormat="1" ht="11.25" x14ac:dyDescent="0.2">
      <c r="B3958" s="166"/>
      <c r="D3958" s="138" t="s">
        <v>330</v>
      </c>
      <c r="E3958" s="167" t="s">
        <v>19</v>
      </c>
      <c r="F3958" s="168" t="s">
        <v>333</v>
      </c>
      <c r="H3958" s="169">
        <v>1</v>
      </c>
      <c r="I3958" s="170"/>
      <c r="L3958" s="166"/>
      <c r="M3958" s="171"/>
      <c r="T3958" s="172"/>
      <c r="AT3958" s="167" t="s">
        <v>330</v>
      </c>
      <c r="AU3958" s="167" t="s">
        <v>79</v>
      </c>
      <c r="AV3958" s="14" t="s">
        <v>187</v>
      </c>
      <c r="AW3958" s="14" t="s">
        <v>31</v>
      </c>
      <c r="AX3958" s="14" t="s">
        <v>77</v>
      </c>
      <c r="AY3958" s="167" t="s">
        <v>181</v>
      </c>
    </row>
    <row r="3959" spans="2:65" s="1" customFormat="1" ht="24.2" customHeight="1" x14ac:dyDescent="0.2">
      <c r="B3959" s="32"/>
      <c r="C3959" s="125" t="s">
        <v>3649</v>
      </c>
      <c r="D3959" s="125" t="s">
        <v>182</v>
      </c>
      <c r="E3959" s="126" t="s">
        <v>5175</v>
      </c>
      <c r="F3959" s="127" t="s">
        <v>5176</v>
      </c>
      <c r="G3959" s="128" t="s">
        <v>519</v>
      </c>
      <c r="H3959" s="129">
        <v>1</v>
      </c>
      <c r="I3959" s="130"/>
      <c r="J3959" s="131">
        <f>ROUND(I3959*H3959,2)</f>
        <v>0</v>
      </c>
      <c r="K3959" s="127" t="s">
        <v>186</v>
      </c>
      <c r="L3959" s="32"/>
      <c r="M3959" s="132" t="s">
        <v>19</v>
      </c>
      <c r="N3959" s="133" t="s">
        <v>40</v>
      </c>
      <c r="P3959" s="134">
        <f>O3959*H3959</f>
        <v>0</v>
      </c>
      <c r="Q3959" s="134">
        <v>0</v>
      </c>
      <c r="R3959" s="134">
        <f>Q3959*H3959</f>
        <v>0</v>
      </c>
      <c r="S3959" s="134">
        <v>0</v>
      </c>
      <c r="T3959" s="135">
        <f>S3959*H3959</f>
        <v>0</v>
      </c>
      <c r="AR3959" s="136" t="s">
        <v>209</v>
      </c>
      <c r="AT3959" s="136" t="s">
        <v>182</v>
      </c>
      <c r="AU3959" s="136" t="s">
        <v>79</v>
      </c>
      <c r="AY3959" s="17" t="s">
        <v>181</v>
      </c>
      <c r="BE3959" s="137">
        <f>IF(N3959="základní",J3959,0)</f>
        <v>0</v>
      </c>
      <c r="BF3959" s="137">
        <f>IF(N3959="snížená",J3959,0)</f>
        <v>0</v>
      </c>
      <c r="BG3959" s="137">
        <f>IF(N3959="zákl. přenesená",J3959,0)</f>
        <v>0</v>
      </c>
      <c r="BH3959" s="137">
        <f>IF(N3959="sníž. přenesená",J3959,0)</f>
        <v>0</v>
      </c>
      <c r="BI3959" s="137">
        <f>IF(N3959="nulová",J3959,0)</f>
        <v>0</v>
      </c>
      <c r="BJ3959" s="17" t="s">
        <v>77</v>
      </c>
      <c r="BK3959" s="137">
        <f>ROUND(I3959*H3959,2)</f>
        <v>0</v>
      </c>
      <c r="BL3959" s="17" t="s">
        <v>209</v>
      </c>
      <c r="BM3959" s="136" t="s">
        <v>5177</v>
      </c>
    </row>
    <row r="3960" spans="2:65" s="1" customFormat="1" ht="29.25" x14ac:dyDescent="0.2">
      <c r="B3960" s="32"/>
      <c r="D3960" s="138" t="s">
        <v>214</v>
      </c>
      <c r="F3960" s="139" t="s">
        <v>5167</v>
      </c>
      <c r="I3960" s="140"/>
      <c r="L3960" s="32"/>
      <c r="M3960" s="141"/>
      <c r="T3960" s="53"/>
      <c r="AT3960" s="17" t="s">
        <v>214</v>
      </c>
      <c r="AU3960" s="17" t="s">
        <v>79</v>
      </c>
    </row>
    <row r="3961" spans="2:65" s="12" customFormat="1" ht="11.25" x14ac:dyDescent="0.2">
      <c r="B3961" s="153"/>
      <c r="D3961" s="138" t="s">
        <v>330</v>
      </c>
      <c r="E3961" s="154" t="s">
        <v>19</v>
      </c>
      <c r="F3961" s="155" t="s">
        <v>5168</v>
      </c>
      <c r="H3961" s="154" t="s">
        <v>19</v>
      </c>
      <c r="I3961" s="156"/>
      <c r="L3961" s="153"/>
      <c r="M3961" s="157"/>
      <c r="T3961" s="158"/>
      <c r="AT3961" s="154" t="s">
        <v>330</v>
      </c>
      <c r="AU3961" s="154" t="s">
        <v>79</v>
      </c>
      <c r="AV3961" s="12" t="s">
        <v>77</v>
      </c>
      <c r="AW3961" s="12" t="s">
        <v>31</v>
      </c>
      <c r="AX3961" s="12" t="s">
        <v>69</v>
      </c>
      <c r="AY3961" s="154" t="s">
        <v>181</v>
      </c>
    </row>
    <row r="3962" spans="2:65" s="13" customFormat="1" ht="11.25" x14ac:dyDescent="0.2">
      <c r="B3962" s="159"/>
      <c r="D3962" s="138" t="s">
        <v>330</v>
      </c>
      <c r="E3962" s="160" t="s">
        <v>19</v>
      </c>
      <c r="F3962" s="161" t="s">
        <v>5178</v>
      </c>
      <c r="H3962" s="162">
        <v>1</v>
      </c>
      <c r="I3962" s="163"/>
      <c r="L3962" s="159"/>
      <c r="M3962" s="164"/>
      <c r="T3962" s="165"/>
      <c r="AT3962" s="160" t="s">
        <v>330</v>
      </c>
      <c r="AU3962" s="160" t="s">
        <v>79</v>
      </c>
      <c r="AV3962" s="13" t="s">
        <v>79</v>
      </c>
      <c r="AW3962" s="13" t="s">
        <v>31</v>
      </c>
      <c r="AX3962" s="13" t="s">
        <v>69</v>
      </c>
      <c r="AY3962" s="160" t="s">
        <v>181</v>
      </c>
    </row>
    <row r="3963" spans="2:65" s="14" customFormat="1" ht="11.25" x14ac:dyDescent="0.2">
      <c r="B3963" s="166"/>
      <c r="D3963" s="138" t="s">
        <v>330</v>
      </c>
      <c r="E3963" s="167" t="s">
        <v>19</v>
      </c>
      <c r="F3963" s="168" t="s">
        <v>333</v>
      </c>
      <c r="H3963" s="169">
        <v>1</v>
      </c>
      <c r="I3963" s="170"/>
      <c r="L3963" s="166"/>
      <c r="M3963" s="171"/>
      <c r="T3963" s="172"/>
      <c r="AT3963" s="167" t="s">
        <v>330</v>
      </c>
      <c r="AU3963" s="167" t="s">
        <v>79</v>
      </c>
      <c r="AV3963" s="14" t="s">
        <v>187</v>
      </c>
      <c r="AW3963" s="14" t="s">
        <v>31</v>
      </c>
      <c r="AX3963" s="14" t="s">
        <v>77</v>
      </c>
      <c r="AY3963" s="167" t="s">
        <v>181</v>
      </c>
    </row>
    <row r="3964" spans="2:65" s="1" customFormat="1" ht="24.2" customHeight="1" x14ac:dyDescent="0.2">
      <c r="B3964" s="32"/>
      <c r="C3964" s="125" t="s">
        <v>1383</v>
      </c>
      <c r="D3964" s="125" t="s">
        <v>182</v>
      </c>
      <c r="E3964" s="126" t="s">
        <v>5179</v>
      </c>
      <c r="F3964" s="127" t="s">
        <v>5180</v>
      </c>
      <c r="G3964" s="128" t="s">
        <v>519</v>
      </c>
      <c r="H3964" s="129">
        <v>3</v>
      </c>
      <c r="I3964" s="130"/>
      <c r="J3964" s="131">
        <f>ROUND(I3964*H3964,2)</f>
        <v>0</v>
      </c>
      <c r="K3964" s="127" t="s">
        <v>186</v>
      </c>
      <c r="L3964" s="32"/>
      <c r="M3964" s="132" t="s">
        <v>19</v>
      </c>
      <c r="N3964" s="133" t="s">
        <v>40</v>
      </c>
      <c r="P3964" s="134">
        <f>O3964*H3964</f>
        <v>0</v>
      </c>
      <c r="Q3964" s="134">
        <v>0</v>
      </c>
      <c r="R3964" s="134">
        <f>Q3964*H3964</f>
        <v>0</v>
      </c>
      <c r="S3964" s="134">
        <v>0</v>
      </c>
      <c r="T3964" s="135">
        <f>S3964*H3964</f>
        <v>0</v>
      </c>
      <c r="AR3964" s="136" t="s">
        <v>209</v>
      </c>
      <c r="AT3964" s="136" t="s">
        <v>182</v>
      </c>
      <c r="AU3964" s="136" t="s">
        <v>79</v>
      </c>
      <c r="AY3964" s="17" t="s">
        <v>181</v>
      </c>
      <c r="BE3964" s="137">
        <f>IF(N3964="základní",J3964,0)</f>
        <v>0</v>
      </c>
      <c r="BF3964" s="137">
        <f>IF(N3964="snížená",J3964,0)</f>
        <v>0</v>
      </c>
      <c r="BG3964" s="137">
        <f>IF(N3964="zákl. přenesená",J3964,0)</f>
        <v>0</v>
      </c>
      <c r="BH3964" s="137">
        <f>IF(N3964="sníž. přenesená",J3964,0)</f>
        <v>0</v>
      </c>
      <c r="BI3964" s="137">
        <f>IF(N3964="nulová",J3964,0)</f>
        <v>0</v>
      </c>
      <c r="BJ3964" s="17" t="s">
        <v>77</v>
      </c>
      <c r="BK3964" s="137">
        <f>ROUND(I3964*H3964,2)</f>
        <v>0</v>
      </c>
      <c r="BL3964" s="17" t="s">
        <v>209</v>
      </c>
      <c r="BM3964" s="136" t="s">
        <v>5181</v>
      </c>
    </row>
    <row r="3965" spans="2:65" s="1" customFormat="1" ht="29.25" x14ac:dyDescent="0.2">
      <c r="B3965" s="32"/>
      <c r="D3965" s="138" t="s">
        <v>214</v>
      </c>
      <c r="F3965" s="139" t="s">
        <v>5167</v>
      </c>
      <c r="I3965" s="140"/>
      <c r="L3965" s="32"/>
      <c r="M3965" s="141"/>
      <c r="T3965" s="53"/>
      <c r="AT3965" s="17" t="s">
        <v>214</v>
      </c>
      <c r="AU3965" s="17" t="s">
        <v>79</v>
      </c>
    </row>
    <row r="3966" spans="2:65" s="12" customFormat="1" ht="11.25" x14ac:dyDescent="0.2">
      <c r="B3966" s="153"/>
      <c r="D3966" s="138" t="s">
        <v>330</v>
      </c>
      <c r="E3966" s="154" t="s">
        <v>19</v>
      </c>
      <c r="F3966" s="155" t="s">
        <v>5168</v>
      </c>
      <c r="H3966" s="154" t="s">
        <v>19</v>
      </c>
      <c r="I3966" s="156"/>
      <c r="L3966" s="153"/>
      <c r="M3966" s="157"/>
      <c r="T3966" s="158"/>
      <c r="AT3966" s="154" t="s">
        <v>330</v>
      </c>
      <c r="AU3966" s="154" t="s">
        <v>79</v>
      </c>
      <c r="AV3966" s="12" t="s">
        <v>77</v>
      </c>
      <c r="AW3966" s="12" t="s">
        <v>31</v>
      </c>
      <c r="AX3966" s="12" t="s">
        <v>69</v>
      </c>
      <c r="AY3966" s="154" t="s">
        <v>181</v>
      </c>
    </row>
    <row r="3967" spans="2:65" s="13" customFormat="1" ht="11.25" x14ac:dyDescent="0.2">
      <c r="B3967" s="159"/>
      <c r="D3967" s="138" t="s">
        <v>330</v>
      </c>
      <c r="E3967" s="160" t="s">
        <v>19</v>
      </c>
      <c r="F3967" s="161" t="s">
        <v>5182</v>
      </c>
      <c r="H3967" s="162">
        <v>3</v>
      </c>
      <c r="I3967" s="163"/>
      <c r="L3967" s="159"/>
      <c r="M3967" s="164"/>
      <c r="T3967" s="165"/>
      <c r="AT3967" s="160" t="s">
        <v>330</v>
      </c>
      <c r="AU3967" s="160" t="s">
        <v>79</v>
      </c>
      <c r="AV3967" s="13" t="s">
        <v>79</v>
      </c>
      <c r="AW3967" s="13" t="s">
        <v>31</v>
      </c>
      <c r="AX3967" s="13" t="s">
        <v>69</v>
      </c>
      <c r="AY3967" s="160" t="s">
        <v>181</v>
      </c>
    </row>
    <row r="3968" spans="2:65" s="14" customFormat="1" ht="11.25" x14ac:dyDescent="0.2">
      <c r="B3968" s="166"/>
      <c r="D3968" s="138" t="s">
        <v>330</v>
      </c>
      <c r="E3968" s="167" t="s">
        <v>19</v>
      </c>
      <c r="F3968" s="168" t="s">
        <v>333</v>
      </c>
      <c r="H3968" s="169">
        <v>3</v>
      </c>
      <c r="I3968" s="170"/>
      <c r="L3968" s="166"/>
      <c r="M3968" s="171"/>
      <c r="T3968" s="172"/>
      <c r="AT3968" s="167" t="s">
        <v>330</v>
      </c>
      <c r="AU3968" s="167" t="s">
        <v>79</v>
      </c>
      <c r="AV3968" s="14" t="s">
        <v>187</v>
      </c>
      <c r="AW3968" s="14" t="s">
        <v>31</v>
      </c>
      <c r="AX3968" s="14" t="s">
        <v>77</v>
      </c>
      <c r="AY3968" s="167" t="s">
        <v>181</v>
      </c>
    </row>
    <row r="3969" spans="2:65" s="1" customFormat="1" ht="24.2" customHeight="1" x14ac:dyDescent="0.2">
      <c r="B3969" s="32"/>
      <c r="C3969" s="125" t="s">
        <v>3654</v>
      </c>
      <c r="D3969" s="125" t="s">
        <v>182</v>
      </c>
      <c r="E3969" s="126" t="s">
        <v>5183</v>
      </c>
      <c r="F3969" s="127" t="s">
        <v>5184</v>
      </c>
      <c r="G3969" s="128" t="s">
        <v>519</v>
      </c>
      <c r="H3969" s="129">
        <v>2</v>
      </c>
      <c r="I3969" s="130"/>
      <c r="J3969" s="131">
        <f>ROUND(I3969*H3969,2)</f>
        <v>0</v>
      </c>
      <c r="K3969" s="127" t="s">
        <v>186</v>
      </c>
      <c r="L3969" s="32"/>
      <c r="M3969" s="132" t="s">
        <v>19</v>
      </c>
      <c r="N3969" s="133" t="s">
        <v>40</v>
      </c>
      <c r="P3969" s="134">
        <f>O3969*H3969</f>
        <v>0</v>
      </c>
      <c r="Q3969" s="134">
        <v>0</v>
      </c>
      <c r="R3969" s="134">
        <f>Q3969*H3969</f>
        <v>0</v>
      </c>
      <c r="S3969" s="134">
        <v>0</v>
      </c>
      <c r="T3969" s="135">
        <f>S3969*H3969</f>
        <v>0</v>
      </c>
      <c r="AR3969" s="136" t="s">
        <v>209</v>
      </c>
      <c r="AT3969" s="136" t="s">
        <v>182</v>
      </c>
      <c r="AU3969" s="136" t="s">
        <v>79</v>
      </c>
      <c r="AY3969" s="17" t="s">
        <v>181</v>
      </c>
      <c r="BE3969" s="137">
        <f>IF(N3969="základní",J3969,0)</f>
        <v>0</v>
      </c>
      <c r="BF3969" s="137">
        <f>IF(N3969="snížená",J3969,0)</f>
        <v>0</v>
      </c>
      <c r="BG3969" s="137">
        <f>IF(N3969="zákl. přenesená",J3969,0)</f>
        <v>0</v>
      </c>
      <c r="BH3969" s="137">
        <f>IF(N3969="sníž. přenesená",J3969,0)</f>
        <v>0</v>
      </c>
      <c r="BI3969" s="137">
        <f>IF(N3969="nulová",J3969,0)</f>
        <v>0</v>
      </c>
      <c r="BJ3969" s="17" t="s">
        <v>77</v>
      </c>
      <c r="BK3969" s="137">
        <f>ROUND(I3969*H3969,2)</f>
        <v>0</v>
      </c>
      <c r="BL3969" s="17" t="s">
        <v>209</v>
      </c>
      <c r="BM3969" s="136" t="s">
        <v>5185</v>
      </c>
    </row>
    <row r="3970" spans="2:65" s="1" customFormat="1" ht="29.25" x14ac:dyDescent="0.2">
      <c r="B3970" s="32"/>
      <c r="D3970" s="138" t="s">
        <v>214</v>
      </c>
      <c r="F3970" s="139" t="s">
        <v>5167</v>
      </c>
      <c r="I3970" s="140"/>
      <c r="L3970" s="32"/>
      <c r="M3970" s="141"/>
      <c r="T3970" s="53"/>
      <c r="AT3970" s="17" t="s">
        <v>214</v>
      </c>
      <c r="AU3970" s="17" t="s">
        <v>79</v>
      </c>
    </row>
    <row r="3971" spans="2:65" s="12" customFormat="1" ht="11.25" x14ac:dyDescent="0.2">
      <c r="B3971" s="153"/>
      <c r="D3971" s="138" t="s">
        <v>330</v>
      </c>
      <c r="E3971" s="154" t="s">
        <v>19</v>
      </c>
      <c r="F3971" s="155" t="s">
        <v>5168</v>
      </c>
      <c r="H3971" s="154" t="s">
        <v>19</v>
      </c>
      <c r="I3971" s="156"/>
      <c r="L3971" s="153"/>
      <c r="M3971" s="157"/>
      <c r="T3971" s="158"/>
      <c r="AT3971" s="154" t="s">
        <v>330</v>
      </c>
      <c r="AU3971" s="154" t="s">
        <v>79</v>
      </c>
      <c r="AV3971" s="12" t="s">
        <v>77</v>
      </c>
      <c r="AW3971" s="12" t="s">
        <v>31</v>
      </c>
      <c r="AX3971" s="12" t="s">
        <v>69</v>
      </c>
      <c r="AY3971" s="154" t="s">
        <v>181</v>
      </c>
    </row>
    <row r="3972" spans="2:65" s="13" customFormat="1" ht="11.25" x14ac:dyDescent="0.2">
      <c r="B3972" s="159"/>
      <c r="D3972" s="138" t="s">
        <v>330</v>
      </c>
      <c r="E3972" s="160" t="s">
        <v>19</v>
      </c>
      <c r="F3972" s="161" t="s">
        <v>5186</v>
      </c>
      <c r="H3972" s="162">
        <v>2</v>
      </c>
      <c r="I3972" s="163"/>
      <c r="L3972" s="159"/>
      <c r="M3972" s="164"/>
      <c r="T3972" s="165"/>
      <c r="AT3972" s="160" t="s">
        <v>330</v>
      </c>
      <c r="AU3972" s="160" t="s">
        <v>79</v>
      </c>
      <c r="AV3972" s="13" t="s">
        <v>79</v>
      </c>
      <c r="AW3972" s="13" t="s">
        <v>31</v>
      </c>
      <c r="AX3972" s="13" t="s">
        <v>69</v>
      </c>
      <c r="AY3972" s="160" t="s">
        <v>181</v>
      </c>
    </row>
    <row r="3973" spans="2:65" s="14" customFormat="1" ht="11.25" x14ac:dyDescent="0.2">
      <c r="B3973" s="166"/>
      <c r="D3973" s="138" t="s">
        <v>330</v>
      </c>
      <c r="E3973" s="167" t="s">
        <v>19</v>
      </c>
      <c r="F3973" s="168" t="s">
        <v>333</v>
      </c>
      <c r="H3973" s="169">
        <v>2</v>
      </c>
      <c r="I3973" s="170"/>
      <c r="L3973" s="166"/>
      <c r="M3973" s="171"/>
      <c r="T3973" s="172"/>
      <c r="AT3973" s="167" t="s">
        <v>330</v>
      </c>
      <c r="AU3973" s="167" t="s">
        <v>79</v>
      </c>
      <c r="AV3973" s="14" t="s">
        <v>187</v>
      </c>
      <c r="AW3973" s="14" t="s">
        <v>31</v>
      </c>
      <c r="AX3973" s="14" t="s">
        <v>77</v>
      </c>
      <c r="AY3973" s="167" t="s">
        <v>181</v>
      </c>
    </row>
    <row r="3974" spans="2:65" s="1" customFormat="1" ht="24.2" customHeight="1" x14ac:dyDescent="0.2">
      <c r="B3974" s="32"/>
      <c r="C3974" s="125" t="s">
        <v>5187</v>
      </c>
      <c r="D3974" s="125" t="s">
        <v>182</v>
      </c>
      <c r="E3974" s="126" t="s">
        <v>5188</v>
      </c>
      <c r="F3974" s="127" t="s">
        <v>5189</v>
      </c>
      <c r="G3974" s="128" t="s">
        <v>519</v>
      </c>
      <c r="H3974" s="129">
        <v>1</v>
      </c>
      <c r="I3974" s="130"/>
      <c r="J3974" s="131">
        <f>ROUND(I3974*H3974,2)</f>
        <v>0</v>
      </c>
      <c r="K3974" s="127" t="s">
        <v>186</v>
      </c>
      <c r="L3974" s="32"/>
      <c r="M3974" s="132" t="s">
        <v>19</v>
      </c>
      <c r="N3974" s="133" t="s">
        <v>40</v>
      </c>
      <c r="P3974" s="134">
        <f>O3974*H3974</f>
        <v>0</v>
      </c>
      <c r="Q3974" s="134">
        <v>0</v>
      </c>
      <c r="R3974" s="134">
        <f>Q3974*H3974</f>
        <v>0</v>
      </c>
      <c r="S3974" s="134">
        <v>0</v>
      </c>
      <c r="T3974" s="135">
        <f>S3974*H3974</f>
        <v>0</v>
      </c>
      <c r="AR3974" s="136" t="s">
        <v>209</v>
      </c>
      <c r="AT3974" s="136" t="s">
        <v>182</v>
      </c>
      <c r="AU3974" s="136" t="s">
        <v>79</v>
      </c>
      <c r="AY3974" s="17" t="s">
        <v>181</v>
      </c>
      <c r="BE3974" s="137">
        <f>IF(N3974="základní",J3974,0)</f>
        <v>0</v>
      </c>
      <c r="BF3974" s="137">
        <f>IF(N3974="snížená",J3974,0)</f>
        <v>0</v>
      </c>
      <c r="BG3974" s="137">
        <f>IF(N3974="zákl. přenesená",J3974,0)</f>
        <v>0</v>
      </c>
      <c r="BH3974" s="137">
        <f>IF(N3974="sníž. přenesená",J3974,0)</f>
        <v>0</v>
      </c>
      <c r="BI3974" s="137">
        <f>IF(N3974="nulová",J3974,0)</f>
        <v>0</v>
      </c>
      <c r="BJ3974" s="17" t="s">
        <v>77</v>
      </c>
      <c r="BK3974" s="137">
        <f>ROUND(I3974*H3974,2)</f>
        <v>0</v>
      </c>
      <c r="BL3974" s="17" t="s">
        <v>209</v>
      </c>
      <c r="BM3974" s="136" t="s">
        <v>5190</v>
      </c>
    </row>
    <row r="3975" spans="2:65" s="1" customFormat="1" ht="29.25" x14ac:dyDescent="0.2">
      <c r="B3975" s="32"/>
      <c r="D3975" s="138" t="s">
        <v>214</v>
      </c>
      <c r="F3975" s="139" t="s">
        <v>5167</v>
      </c>
      <c r="I3975" s="140"/>
      <c r="L3975" s="32"/>
      <c r="M3975" s="141"/>
      <c r="T3975" s="53"/>
      <c r="AT3975" s="17" t="s">
        <v>214</v>
      </c>
      <c r="AU3975" s="17" t="s">
        <v>79</v>
      </c>
    </row>
    <row r="3976" spans="2:65" s="12" customFormat="1" ht="11.25" x14ac:dyDescent="0.2">
      <c r="B3976" s="153"/>
      <c r="D3976" s="138" t="s">
        <v>330</v>
      </c>
      <c r="E3976" s="154" t="s">
        <v>19</v>
      </c>
      <c r="F3976" s="155" t="s">
        <v>5168</v>
      </c>
      <c r="H3976" s="154" t="s">
        <v>19</v>
      </c>
      <c r="I3976" s="156"/>
      <c r="L3976" s="153"/>
      <c r="M3976" s="157"/>
      <c r="T3976" s="158"/>
      <c r="AT3976" s="154" t="s">
        <v>330</v>
      </c>
      <c r="AU3976" s="154" t="s">
        <v>79</v>
      </c>
      <c r="AV3976" s="12" t="s">
        <v>77</v>
      </c>
      <c r="AW3976" s="12" t="s">
        <v>31</v>
      </c>
      <c r="AX3976" s="12" t="s">
        <v>69</v>
      </c>
      <c r="AY3976" s="154" t="s">
        <v>181</v>
      </c>
    </row>
    <row r="3977" spans="2:65" s="13" customFormat="1" ht="11.25" x14ac:dyDescent="0.2">
      <c r="B3977" s="159"/>
      <c r="D3977" s="138" t="s">
        <v>330</v>
      </c>
      <c r="E3977" s="160" t="s">
        <v>19</v>
      </c>
      <c r="F3977" s="161" t="s">
        <v>5191</v>
      </c>
      <c r="H3977" s="162">
        <v>1</v>
      </c>
      <c r="I3977" s="163"/>
      <c r="L3977" s="159"/>
      <c r="M3977" s="164"/>
      <c r="T3977" s="165"/>
      <c r="AT3977" s="160" t="s">
        <v>330</v>
      </c>
      <c r="AU3977" s="160" t="s">
        <v>79</v>
      </c>
      <c r="AV3977" s="13" t="s">
        <v>79</v>
      </c>
      <c r="AW3977" s="13" t="s">
        <v>31</v>
      </c>
      <c r="AX3977" s="13" t="s">
        <v>69</v>
      </c>
      <c r="AY3977" s="160" t="s">
        <v>181</v>
      </c>
    </row>
    <row r="3978" spans="2:65" s="14" customFormat="1" ht="11.25" x14ac:dyDescent="0.2">
      <c r="B3978" s="166"/>
      <c r="D3978" s="138" t="s">
        <v>330</v>
      </c>
      <c r="E3978" s="167" t="s">
        <v>19</v>
      </c>
      <c r="F3978" s="168" t="s">
        <v>333</v>
      </c>
      <c r="H3978" s="169">
        <v>1</v>
      </c>
      <c r="I3978" s="170"/>
      <c r="L3978" s="166"/>
      <c r="M3978" s="171"/>
      <c r="T3978" s="172"/>
      <c r="AT3978" s="167" t="s">
        <v>330</v>
      </c>
      <c r="AU3978" s="167" t="s">
        <v>79</v>
      </c>
      <c r="AV3978" s="14" t="s">
        <v>187</v>
      </c>
      <c r="AW3978" s="14" t="s">
        <v>31</v>
      </c>
      <c r="AX3978" s="14" t="s">
        <v>77</v>
      </c>
      <c r="AY3978" s="167" t="s">
        <v>181</v>
      </c>
    </row>
    <row r="3979" spans="2:65" s="1" customFormat="1" ht="24.2" customHeight="1" x14ac:dyDescent="0.2">
      <c r="B3979" s="32"/>
      <c r="C3979" s="125" t="s">
        <v>3660</v>
      </c>
      <c r="D3979" s="125" t="s">
        <v>182</v>
      </c>
      <c r="E3979" s="126" t="s">
        <v>5192</v>
      </c>
      <c r="F3979" s="127" t="s">
        <v>5193</v>
      </c>
      <c r="G3979" s="128" t="s">
        <v>519</v>
      </c>
      <c r="H3979" s="129">
        <v>2</v>
      </c>
      <c r="I3979" s="130"/>
      <c r="J3979" s="131">
        <f>ROUND(I3979*H3979,2)</f>
        <v>0</v>
      </c>
      <c r="K3979" s="127" t="s">
        <v>186</v>
      </c>
      <c r="L3979" s="32"/>
      <c r="M3979" s="132" t="s">
        <v>19</v>
      </c>
      <c r="N3979" s="133" t="s">
        <v>40</v>
      </c>
      <c r="P3979" s="134">
        <f>O3979*H3979</f>
        <v>0</v>
      </c>
      <c r="Q3979" s="134">
        <v>0</v>
      </c>
      <c r="R3979" s="134">
        <f>Q3979*H3979</f>
        <v>0</v>
      </c>
      <c r="S3979" s="134">
        <v>0</v>
      </c>
      <c r="T3979" s="135">
        <f>S3979*H3979</f>
        <v>0</v>
      </c>
      <c r="AR3979" s="136" t="s">
        <v>209</v>
      </c>
      <c r="AT3979" s="136" t="s">
        <v>182</v>
      </c>
      <c r="AU3979" s="136" t="s">
        <v>79</v>
      </c>
      <c r="AY3979" s="17" t="s">
        <v>181</v>
      </c>
      <c r="BE3979" s="137">
        <f>IF(N3979="základní",J3979,0)</f>
        <v>0</v>
      </c>
      <c r="BF3979" s="137">
        <f>IF(N3979="snížená",J3979,0)</f>
        <v>0</v>
      </c>
      <c r="BG3979" s="137">
        <f>IF(N3979="zákl. přenesená",J3979,0)</f>
        <v>0</v>
      </c>
      <c r="BH3979" s="137">
        <f>IF(N3979="sníž. přenesená",J3979,0)</f>
        <v>0</v>
      </c>
      <c r="BI3979" s="137">
        <f>IF(N3979="nulová",J3979,0)</f>
        <v>0</v>
      </c>
      <c r="BJ3979" s="17" t="s">
        <v>77</v>
      </c>
      <c r="BK3979" s="137">
        <f>ROUND(I3979*H3979,2)</f>
        <v>0</v>
      </c>
      <c r="BL3979" s="17" t="s">
        <v>209</v>
      </c>
      <c r="BM3979" s="136" t="s">
        <v>5194</v>
      </c>
    </row>
    <row r="3980" spans="2:65" s="1" customFormat="1" ht="29.25" x14ac:dyDescent="0.2">
      <c r="B3980" s="32"/>
      <c r="D3980" s="138" t="s">
        <v>214</v>
      </c>
      <c r="F3980" s="139" t="s">
        <v>5167</v>
      </c>
      <c r="I3980" s="140"/>
      <c r="L3980" s="32"/>
      <c r="M3980" s="141"/>
      <c r="T3980" s="53"/>
      <c r="AT3980" s="17" t="s">
        <v>214</v>
      </c>
      <c r="AU3980" s="17" t="s">
        <v>79</v>
      </c>
    </row>
    <row r="3981" spans="2:65" s="12" customFormat="1" ht="11.25" x14ac:dyDescent="0.2">
      <c r="B3981" s="153"/>
      <c r="D3981" s="138" t="s">
        <v>330</v>
      </c>
      <c r="E3981" s="154" t="s">
        <v>19</v>
      </c>
      <c r="F3981" s="155" t="s">
        <v>5168</v>
      </c>
      <c r="H3981" s="154" t="s">
        <v>19</v>
      </c>
      <c r="I3981" s="156"/>
      <c r="L3981" s="153"/>
      <c r="M3981" s="157"/>
      <c r="T3981" s="158"/>
      <c r="AT3981" s="154" t="s">
        <v>330</v>
      </c>
      <c r="AU3981" s="154" t="s">
        <v>79</v>
      </c>
      <c r="AV3981" s="12" t="s">
        <v>77</v>
      </c>
      <c r="AW3981" s="12" t="s">
        <v>31</v>
      </c>
      <c r="AX3981" s="12" t="s">
        <v>69</v>
      </c>
      <c r="AY3981" s="154" t="s">
        <v>181</v>
      </c>
    </row>
    <row r="3982" spans="2:65" s="13" customFormat="1" ht="11.25" x14ac:dyDescent="0.2">
      <c r="B3982" s="159"/>
      <c r="D3982" s="138" t="s">
        <v>330</v>
      </c>
      <c r="E3982" s="160" t="s">
        <v>19</v>
      </c>
      <c r="F3982" s="161" t="s">
        <v>5195</v>
      </c>
      <c r="H3982" s="162">
        <v>2</v>
      </c>
      <c r="I3982" s="163"/>
      <c r="L3982" s="159"/>
      <c r="M3982" s="164"/>
      <c r="T3982" s="165"/>
      <c r="AT3982" s="160" t="s">
        <v>330</v>
      </c>
      <c r="AU3982" s="160" t="s">
        <v>79</v>
      </c>
      <c r="AV3982" s="13" t="s">
        <v>79</v>
      </c>
      <c r="AW3982" s="13" t="s">
        <v>31</v>
      </c>
      <c r="AX3982" s="13" t="s">
        <v>69</v>
      </c>
      <c r="AY3982" s="160" t="s">
        <v>181</v>
      </c>
    </row>
    <row r="3983" spans="2:65" s="14" customFormat="1" ht="11.25" x14ac:dyDescent="0.2">
      <c r="B3983" s="166"/>
      <c r="D3983" s="138" t="s">
        <v>330</v>
      </c>
      <c r="E3983" s="167" t="s">
        <v>19</v>
      </c>
      <c r="F3983" s="168" t="s">
        <v>333</v>
      </c>
      <c r="H3983" s="169">
        <v>2</v>
      </c>
      <c r="I3983" s="170"/>
      <c r="L3983" s="166"/>
      <c r="M3983" s="171"/>
      <c r="T3983" s="172"/>
      <c r="AT3983" s="167" t="s">
        <v>330</v>
      </c>
      <c r="AU3983" s="167" t="s">
        <v>79</v>
      </c>
      <c r="AV3983" s="14" t="s">
        <v>187</v>
      </c>
      <c r="AW3983" s="14" t="s">
        <v>31</v>
      </c>
      <c r="AX3983" s="14" t="s">
        <v>77</v>
      </c>
      <c r="AY3983" s="167" t="s">
        <v>181</v>
      </c>
    </row>
    <row r="3984" spans="2:65" s="1" customFormat="1" ht="16.5" customHeight="1" x14ac:dyDescent="0.2">
      <c r="B3984" s="32"/>
      <c r="C3984" s="125" t="s">
        <v>5196</v>
      </c>
      <c r="D3984" s="125" t="s">
        <v>182</v>
      </c>
      <c r="E3984" s="126" t="s">
        <v>5197</v>
      </c>
      <c r="F3984" s="127" t="s">
        <v>5198</v>
      </c>
      <c r="G3984" s="128" t="s">
        <v>2805</v>
      </c>
      <c r="H3984" s="186"/>
      <c r="I3984" s="130"/>
      <c r="J3984" s="131">
        <f>ROUND(I3984*H3984,2)</f>
        <v>0</v>
      </c>
      <c r="K3984" s="127" t="s">
        <v>327</v>
      </c>
      <c r="L3984" s="32"/>
      <c r="M3984" s="132" t="s">
        <v>19</v>
      </c>
      <c r="N3984" s="133" t="s">
        <v>40</v>
      </c>
      <c r="P3984" s="134">
        <f>O3984*H3984</f>
        <v>0</v>
      </c>
      <c r="Q3984" s="134">
        <v>0</v>
      </c>
      <c r="R3984" s="134">
        <f>Q3984*H3984</f>
        <v>0</v>
      </c>
      <c r="S3984" s="134">
        <v>0</v>
      </c>
      <c r="T3984" s="135">
        <f>S3984*H3984</f>
        <v>0</v>
      </c>
      <c r="AR3984" s="136" t="s">
        <v>209</v>
      </c>
      <c r="AT3984" s="136" t="s">
        <v>182</v>
      </c>
      <c r="AU3984" s="136" t="s">
        <v>79</v>
      </c>
      <c r="AY3984" s="17" t="s">
        <v>181</v>
      </c>
      <c r="BE3984" s="137">
        <f>IF(N3984="základní",J3984,0)</f>
        <v>0</v>
      </c>
      <c r="BF3984" s="137">
        <f>IF(N3984="snížená",J3984,0)</f>
        <v>0</v>
      </c>
      <c r="BG3984" s="137">
        <f>IF(N3984="zákl. přenesená",J3984,0)</f>
        <v>0</v>
      </c>
      <c r="BH3984" s="137">
        <f>IF(N3984="sníž. přenesená",J3984,0)</f>
        <v>0</v>
      </c>
      <c r="BI3984" s="137">
        <f>IF(N3984="nulová",J3984,0)</f>
        <v>0</v>
      </c>
      <c r="BJ3984" s="17" t="s">
        <v>77</v>
      </c>
      <c r="BK3984" s="137">
        <f>ROUND(I3984*H3984,2)</f>
        <v>0</v>
      </c>
      <c r="BL3984" s="17" t="s">
        <v>209</v>
      </c>
      <c r="BM3984" s="136" t="s">
        <v>5199</v>
      </c>
    </row>
    <row r="3985" spans="2:65" s="1" customFormat="1" ht="11.25" x14ac:dyDescent="0.2">
      <c r="B3985" s="32"/>
      <c r="D3985" s="151" t="s">
        <v>328</v>
      </c>
      <c r="F3985" s="152" t="s">
        <v>5200</v>
      </c>
      <c r="I3985" s="140"/>
      <c r="L3985" s="32"/>
      <c r="M3985" s="141"/>
      <c r="T3985" s="53"/>
      <c r="AT3985" s="17" t="s">
        <v>328</v>
      </c>
      <c r="AU3985" s="17" t="s">
        <v>79</v>
      </c>
    </row>
    <row r="3986" spans="2:65" s="1" customFormat="1" ht="29.25" x14ac:dyDescent="0.2">
      <c r="B3986" s="32"/>
      <c r="D3986" s="138" t="s">
        <v>214</v>
      </c>
      <c r="F3986" s="139" t="s">
        <v>5201</v>
      </c>
      <c r="I3986" s="140"/>
      <c r="L3986" s="32"/>
      <c r="M3986" s="141"/>
      <c r="T3986" s="53"/>
      <c r="AT3986" s="17" t="s">
        <v>214</v>
      </c>
      <c r="AU3986" s="17" t="s">
        <v>79</v>
      </c>
    </row>
    <row r="3987" spans="2:65" s="1" customFormat="1" ht="16.5" customHeight="1" x14ac:dyDescent="0.2">
      <c r="B3987" s="32"/>
      <c r="C3987" s="125" t="s">
        <v>3665</v>
      </c>
      <c r="D3987" s="125" t="s">
        <v>182</v>
      </c>
      <c r="E3987" s="126" t="s">
        <v>1196</v>
      </c>
      <c r="F3987" s="127" t="s">
        <v>1197</v>
      </c>
      <c r="G3987" s="128" t="s">
        <v>1053</v>
      </c>
      <c r="H3987" s="129">
        <v>20</v>
      </c>
      <c r="I3987" s="130"/>
      <c r="J3987" s="131">
        <f>ROUND(I3987*H3987,2)</f>
        <v>0</v>
      </c>
      <c r="K3987" s="127" t="s">
        <v>327</v>
      </c>
      <c r="L3987" s="32"/>
      <c r="M3987" s="132" t="s">
        <v>19</v>
      </c>
      <c r="N3987" s="133" t="s">
        <v>40</v>
      </c>
      <c r="P3987" s="134">
        <f>O3987*H3987</f>
        <v>0</v>
      </c>
      <c r="Q3987" s="134">
        <v>0</v>
      </c>
      <c r="R3987" s="134">
        <f>Q3987*H3987</f>
        <v>0</v>
      </c>
      <c r="S3987" s="134">
        <v>0</v>
      </c>
      <c r="T3987" s="135">
        <f>S3987*H3987</f>
        <v>0</v>
      </c>
      <c r="AR3987" s="136" t="s">
        <v>209</v>
      </c>
      <c r="AT3987" s="136" t="s">
        <v>182</v>
      </c>
      <c r="AU3987" s="136" t="s">
        <v>79</v>
      </c>
      <c r="AY3987" s="17" t="s">
        <v>181</v>
      </c>
      <c r="BE3987" s="137">
        <f>IF(N3987="základní",J3987,0)</f>
        <v>0</v>
      </c>
      <c r="BF3987" s="137">
        <f>IF(N3987="snížená",J3987,0)</f>
        <v>0</v>
      </c>
      <c r="BG3987" s="137">
        <f>IF(N3987="zákl. přenesená",J3987,0)</f>
        <v>0</v>
      </c>
      <c r="BH3987" s="137">
        <f>IF(N3987="sníž. přenesená",J3987,0)</f>
        <v>0</v>
      </c>
      <c r="BI3987" s="137">
        <f>IF(N3987="nulová",J3987,0)</f>
        <v>0</v>
      </c>
      <c r="BJ3987" s="17" t="s">
        <v>77</v>
      </c>
      <c r="BK3987" s="137">
        <f>ROUND(I3987*H3987,2)</f>
        <v>0</v>
      </c>
      <c r="BL3987" s="17" t="s">
        <v>209</v>
      </c>
      <c r="BM3987" s="136" t="s">
        <v>5202</v>
      </c>
    </row>
    <row r="3988" spans="2:65" s="1" customFormat="1" ht="11.25" x14ac:dyDescent="0.2">
      <c r="B3988" s="32"/>
      <c r="D3988" s="151" t="s">
        <v>328</v>
      </c>
      <c r="F3988" s="152" t="s">
        <v>1199</v>
      </c>
      <c r="I3988" s="140"/>
      <c r="L3988" s="32"/>
      <c r="M3988" s="141"/>
      <c r="T3988" s="53"/>
      <c r="AT3988" s="17" t="s">
        <v>328</v>
      </c>
      <c r="AU3988" s="17" t="s">
        <v>79</v>
      </c>
    </row>
    <row r="3989" spans="2:65" s="1" customFormat="1" ht="19.5" x14ac:dyDescent="0.2">
      <c r="B3989" s="32"/>
      <c r="D3989" s="138" t="s">
        <v>214</v>
      </c>
      <c r="F3989" s="139" t="s">
        <v>3247</v>
      </c>
      <c r="I3989" s="140"/>
      <c r="L3989" s="32"/>
      <c r="M3989" s="141"/>
      <c r="T3989" s="53"/>
      <c r="AT3989" s="17" t="s">
        <v>214</v>
      </c>
      <c r="AU3989" s="17" t="s">
        <v>79</v>
      </c>
    </row>
    <row r="3990" spans="2:65" s="13" customFormat="1" ht="11.25" x14ac:dyDescent="0.2">
      <c r="B3990" s="159"/>
      <c r="D3990" s="138" t="s">
        <v>330</v>
      </c>
      <c r="E3990" s="160" t="s">
        <v>19</v>
      </c>
      <c r="F3990" s="161" t="s">
        <v>5203</v>
      </c>
      <c r="H3990" s="162">
        <v>20</v>
      </c>
      <c r="I3990" s="163"/>
      <c r="L3990" s="159"/>
      <c r="M3990" s="164"/>
      <c r="T3990" s="165"/>
      <c r="AT3990" s="160" t="s">
        <v>330</v>
      </c>
      <c r="AU3990" s="160" t="s">
        <v>79</v>
      </c>
      <c r="AV3990" s="13" t="s">
        <v>79</v>
      </c>
      <c r="AW3990" s="13" t="s">
        <v>31</v>
      </c>
      <c r="AX3990" s="13" t="s">
        <v>69</v>
      </c>
      <c r="AY3990" s="160" t="s">
        <v>181</v>
      </c>
    </row>
    <row r="3991" spans="2:65" s="14" customFormat="1" ht="11.25" x14ac:dyDescent="0.2">
      <c r="B3991" s="166"/>
      <c r="D3991" s="138" t="s">
        <v>330</v>
      </c>
      <c r="E3991" s="167" t="s">
        <v>19</v>
      </c>
      <c r="F3991" s="168" t="s">
        <v>333</v>
      </c>
      <c r="H3991" s="169">
        <v>20</v>
      </c>
      <c r="I3991" s="170"/>
      <c r="L3991" s="166"/>
      <c r="M3991" s="171"/>
      <c r="T3991" s="172"/>
      <c r="AT3991" s="167" t="s">
        <v>330</v>
      </c>
      <c r="AU3991" s="167" t="s">
        <v>79</v>
      </c>
      <c r="AV3991" s="14" t="s">
        <v>187</v>
      </c>
      <c r="AW3991" s="14" t="s">
        <v>31</v>
      </c>
      <c r="AX3991" s="14" t="s">
        <v>77</v>
      </c>
      <c r="AY3991" s="167" t="s">
        <v>181</v>
      </c>
    </row>
    <row r="3992" spans="2:65" s="10" customFormat="1" ht="22.9" customHeight="1" x14ac:dyDescent="0.2">
      <c r="B3992" s="115"/>
      <c r="D3992" s="116" t="s">
        <v>68</v>
      </c>
      <c r="E3992" s="149" t="s">
        <v>3774</v>
      </c>
      <c r="F3992" s="149" t="s">
        <v>5204</v>
      </c>
      <c r="I3992" s="118"/>
      <c r="J3992" s="150">
        <f>BK3992</f>
        <v>0</v>
      </c>
      <c r="L3992" s="115"/>
      <c r="M3992" s="120"/>
      <c r="P3992" s="121">
        <f>SUM(P3993:P4011)</f>
        <v>0</v>
      </c>
      <c r="R3992" s="121">
        <f>SUM(R3993:R4011)</f>
        <v>0</v>
      </c>
      <c r="T3992" s="122">
        <f>SUM(T3993:T4011)</f>
        <v>0</v>
      </c>
      <c r="AR3992" s="116" t="s">
        <v>77</v>
      </c>
      <c r="AT3992" s="123" t="s">
        <v>68</v>
      </c>
      <c r="AU3992" s="123" t="s">
        <v>77</v>
      </c>
      <c r="AY3992" s="116" t="s">
        <v>181</v>
      </c>
      <c r="BK3992" s="124">
        <f>SUM(BK3993:BK4011)</f>
        <v>0</v>
      </c>
    </row>
    <row r="3993" spans="2:65" s="1" customFormat="1" ht="16.5" customHeight="1" x14ac:dyDescent="0.2">
      <c r="B3993" s="32"/>
      <c r="C3993" s="125" t="s">
        <v>3792</v>
      </c>
      <c r="D3993" s="125" t="s">
        <v>182</v>
      </c>
      <c r="E3993" s="126" t="s">
        <v>5205</v>
      </c>
      <c r="F3993" s="127" t="s">
        <v>5206</v>
      </c>
      <c r="G3993" s="128" t="s">
        <v>519</v>
      </c>
      <c r="H3993" s="129">
        <v>104</v>
      </c>
      <c r="I3993" s="130"/>
      <c r="J3993" s="131">
        <f>ROUND(I3993*H3993,2)</f>
        <v>0</v>
      </c>
      <c r="K3993" s="127" t="s">
        <v>186</v>
      </c>
      <c r="L3993" s="32"/>
      <c r="M3993" s="132" t="s">
        <v>19</v>
      </c>
      <c r="N3993" s="133" t="s">
        <v>40</v>
      </c>
      <c r="P3993" s="134">
        <f>O3993*H3993</f>
        <v>0</v>
      </c>
      <c r="Q3993" s="134">
        <v>0</v>
      </c>
      <c r="R3993" s="134">
        <f>Q3993*H3993</f>
        <v>0</v>
      </c>
      <c r="S3993" s="134">
        <v>0</v>
      </c>
      <c r="T3993" s="135">
        <f>S3993*H3993</f>
        <v>0</v>
      </c>
      <c r="AR3993" s="136" t="s">
        <v>187</v>
      </c>
      <c r="AT3993" s="136" t="s">
        <v>182</v>
      </c>
      <c r="AU3993" s="136" t="s">
        <v>79</v>
      </c>
      <c r="AY3993" s="17" t="s">
        <v>181</v>
      </c>
      <c r="BE3993" s="137">
        <f>IF(N3993="základní",J3993,0)</f>
        <v>0</v>
      </c>
      <c r="BF3993" s="137">
        <f>IF(N3993="snížená",J3993,0)</f>
        <v>0</v>
      </c>
      <c r="BG3993" s="137">
        <f>IF(N3993="zákl. přenesená",J3993,0)</f>
        <v>0</v>
      </c>
      <c r="BH3993" s="137">
        <f>IF(N3993="sníž. přenesená",J3993,0)</f>
        <v>0</v>
      </c>
      <c r="BI3993" s="137">
        <f>IF(N3993="nulová",J3993,0)</f>
        <v>0</v>
      </c>
      <c r="BJ3993" s="17" t="s">
        <v>77</v>
      </c>
      <c r="BK3993" s="137">
        <f>ROUND(I3993*H3993,2)</f>
        <v>0</v>
      </c>
      <c r="BL3993" s="17" t="s">
        <v>187</v>
      </c>
      <c r="BM3993" s="136" t="s">
        <v>5207</v>
      </c>
    </row>
    <row r="3994" spans="2:65" s="1" customFormat="1" ht="58.5" x14ac:dyDescent="0.2">
      <c r="B3994" s="32"/>
      <c r="D3994" s="138" t="s">
        <v>214</v>
      </c>
      <c r="F3994" s="139" t="s">
        <v>5208</v>
      </c>
      <c r="I3994" s="140"/>
      <c r="L3994" s="32"/>
      <c r="M3994" s="141"/>
      <c r="T3994" s="53"/>
      <c r="AT3994" s="17" t="s">
        <v>214</v>
      </c>
      <c r="AU3994" s="17" t="s">
        <v>79</v>
      </c>
    </row>
    <row r="3995" spans="2:65" s="12" customFormat="1" ht="11.25" x14ac:dyDescent="0.2">
      <c r="B3995" s="153"/>
      <c r="D3995" s="138" t="s">
        <v>330</v>
      </c>
      <c r="E3995" s="154" t="s">
        <v>19</v>
      </c>
      <c r="F3995" s="155" t="s">
        <v>5209</v>
      </c>
      <c r="H3995" s="154" t="s">
        <v>19</v>
      </c>
      <c r="I3995" s="156"/>
      <c r="L3995" s="153"/>
      <c r="M3995" s="157"/>
      <c r="T3995" s="158"/>
      <c r="AT3995" s="154" t="s">
        <v>330</v>
      </c>
      <c r="AU3995" s="154" t="s">
        <v>79</v>
      </c>
      <c r="AV3995" s="12" t="s">
        <v>77</v>
      </c>
      <c r="AW3995" s="12" t="s">
        <v>31</v>
      </c>
      <c r="AX3995" s="12" t="s">
        <v>69</v>
      </c>
      <c r="AY3995" s="154" t="s">
        <v>181</v>
      </c>
    </row>
    <row r="3996" spans="2:65" s="13" customFormat="1" ht="11.25" x14ac:dyDescent="0.2">
      <c r="B3996" s="159"/>
      <c r="D3996" s="138" t="s">
        <v>330</v>
      </c>
      <c r="E3996" s="160" t="s">
        <v>19</v>
      </c>
      <c r="F3996" s="161" t="s">
        <v>5210</v>
      </c>
      <c r="H3996" s="162">
        <v>16</v>
      </c>
      <c r="I3996" s="163"/>
      <c r="L3996" s="159"/>
      <c r="M3996" s="164"/>
      <c r="T3996" s="165"/>
      <c r="AT3996" s="160" t="s">
        <v>330</v>
      </c>
      <c r="AU3996" s="160" t="s">
        <v>79</v>
      </c>
      <c r="AV3996" s="13" t="s">
        <v>79</v>
      </c>
      <c r="AW3996" s="13" t="s">
        <v>31</v>
      </c>
      <c r="AX3996" s="13" t="s">
        <v>69</v>
      </c>
      <c r="AY3996" s="160" t="s">
        <v>181</v>
      </c>
    </row>
    <row r="3997" spans="2:65" s="13" customFormat="1" ht="11.25" x14ac:dyDescent="0.2">
      <c r="B3997" s="159"/>
      <c r="D3997" s="138" t="s">
        <v>330</v>
      </c>
      <c r="E3997" s="160" t="s">
        <v>19</v>
      </c>
      <c r="F3997" s="161" t="s">
        <v>5211</v>
      </c>
      <c r="H3997" s="162">
        <v>2</v>
      </c>
      <c r="I3997" s="163"/>
      <c r="L3997" s="159"/>
      <c r="M3997" s="164"/>
      <c r="T3997" s="165"/>
      <c r="AT3997" s="160" t="s">
        <v>330</v>
      </c>
      <c r="AU3997" s="160" t="s">
        <v>79</v>
      </c>
      <c r="AV3997" s="13" t="s">
        <v>79</v>
      </c>
      <c r="AW3997" s="13" t="s">
        <v>31</v>
      </c>
      <c r="AX3997" s="13" t="s">
        <v>69</v>
      </c>
      <c r="AY3997" s="160" t="s">
        <v>181</v>
      </c>
    </row>
    <row r="3998" spans="2:65" s="13" customFormat="1" ht="11.25" x14ac:dyDescent="0.2">
      <c r="B3998" s="159"/>
      <c r="D3998" s="138" t="s">
        <v>330</v>
      </c>
      <c r="E3998" s="160" t="s">
        <v>19</v>
      </c>
      <c r="F3998" s="161" t="s">
        <v>5212</v>
      </c>
      <c r="H3998" s="162">
        <v>1</v>
      </c>
      <c r="I3998" s="163"/>
      <c r="L3998" s="159"/>
      <c r="M3998" s="164"/>
      <c r="T3998" s="165"/>
      <c r="AT3998" s="160" t="s">
        <v>330</v>
      </c>
      <c r="AU3998" s="160" t="s">
        <v>79</v>
      </c>
      <c r="AV3998" s="13" t="s">
        <v>79</v>
      </c>
      <c r="AW3998" s="13" t="s">
        <v>31</v>
      </c>
      <c r="AX3998" s="13" t="s">
        <v>69</v>
      </c>
      <c r="AY3998" s="160" t="s">
        <v>181</v>
      </c>
    </row>
    <row r="3999" spans="2:65" s="12" customFormat="1" ht="22.5" x14ac:dyDescent="0.2">
      <c r="B3999" s="153"/>
      <c r="D3999" s="138" t="s">
        <v>330</v>
      </c>
      <c r="E3999" s="154" t="s">
        <v>19</v>
      </c>
      <c r="F3999" s="155" t="s">
        <v>5213</v>
      </c>
      <c r="H3999" s="154" t="s">
        <v>19</v>
      </c>
      <c r="I3999" s="156"/>
      <c r="L3999" s="153"/>
      <c r="M3999" s="157"/>
      <c r="T3999" s="158"/>
      <c r="AT3999" s="154" t="s">
        <v>330</v>
      </c>
      <c r="AU3999" s="154" t="s">
        <v>79</v>
      </c>
      <c r="AV3999" s="12" t="s">
        <v>77</v>
      </c>
      <c r="AW3999" s="12" t="s">
        <v>31</v>
      </c>
      <c r="AX3999" s="12" t="s">
        <v>69</v>
      </c>
      <c r="AY3999" s="154" t="s">
        <v>181</v>
      </c>
    </row>
    <row r="4000" spans="2:65" s="13" customFormat="1" ht="22.5" x14ac:dyDescent="0.2">
      <c r="B4000" s="159"/>
      <c r="D4000" s="138" t="s">
        <v>330</v>
      </c>
      <c r="E4000" s="160" t="s">
        <v>19</v>
      </c>
      <c r="F4000" s="161" t="s">
        <v>5214</v>
      </c>
      <c r="H4000" s="162">
        <v>10</v>
      </c>
      <c r="I4000" s="163"/>
      <c r="L4000" s="159"/>
      <c r="M4000" s="164"/>
      <c r="T4000" s="165"/>
      <c r="AT4000" s="160" t="s">
        <v>330</v>
      </c>
      <c r="AU4000" s="160" t="s">
        <v>79</v>
      </c>
      <c r="AV4000" s="13" t="s">
        <v>79</v>
      </c>
      <c r="AW4000" s="13" t="s">
        <v>31</v>
      </c>
      <c r="AX4000" s="13" t="s">
        <v>69</v>
      </c>
      <c r="AY4000" s="160" t="s">
        <v>181</v>
      </c>
    </row>
    <row r="4001" spans="2:65" s="13" customFormat="1" ht="11.25" x14ac:dyDescent="0.2">
      <c r="B4001" s="159"/>
      <c r="D4001" s="138" t="s">
        <v>330</v>
      </c>
      <c r="E4001" s="160" t="s">
        <v>19</v>
      </c>
      <c r="F4001" s="161" t="s">
        <v>5215</v>
      </c>
      <c r="H4001" s="162">
        <v>30</v>
      </c>
      <c r="I4001" s="163"/>
      <c r="L4001" s="159"/>
      <c r="M4001" s="164"/>
      <c r="T4001" s="165"/>
      <c r="AT4001" s="160" t="s">
        <v>330</v>
      </c>
      <c r="AU4001" s="160" t="s">
        <v>79</v>
      </c>
      <c r="AV4001" s="13" t="s">
        <v>79</v>
      </c>
      <c r="AW4001" s="13" t="s">
        <v>31</v>
      </c>
      <c r="AX4001" s="13" t="s">
        <v>69</v>
      </c>
      <c r="AY4001" s="160" t="s">
        <v>181</v>
      </c>
    </row>
    <row r="4002" spans="2:65" s="13" customFormat="1" ht="11.25" x14ac:dyDescent="0.2">
      <c r="B4002" s="159"/>
      <c r="D4002" s="138" t="s">
        <v>330</v>
      </c>
      <c r="E4002" s="160" t="s">
        <v>19</v>
      </c>
      <c r="F4002" s="161" t="s">
        <v>5216</v>
      </c>
      <c r="H4002" s="162">
        <v>15</v>
      </c>
      <c r="I4002" s="163"/>
      <c r="L4002" s="159"/>
      <c r="M4002" s="164"/>
      <c r="T4002" s="165"/>
      <c r="AT4002" s="160" t="s">
        <v>330</v>
      </c>
      <c r="AU4002" s="160" t="s">
        <v>79</v>
      </c>
      <c r="AV4002" s="13" t="s">
        <v>79</v>
      </c>
      <c r="AW4002" s="13" t="s">
        <v>31</v>
      </c>
      <c r="AX4002" s="13" t="s">
        <v>69</v>
      </c>
      <c r="AY4002" s="160" t="s">
        <v>181</v>
      </c>
    </row>
    <row r="4003" spans="2:65" s="13" customFormat="1" ht="22.5" x14ac:dyDescent="0.2">
      <c r="B4003" s="159"/>
      <c r="D4003" s="138" t="s">
        <v>330</v>
      </c>
      <c r="E4003" s="160" t="s">
        <v>19</v>
      </c>
      <c r="F4003" s="161" t="s">
        <v>5217</v>
      </c>
      <c r="H4003" s="162">
        <v>30</v>
      </c>
      <c r="I4003" s="163"/>
      <c r="L4003" s="159"/>
      <c r="M4003" s="164"/>
      <c r="T4003" s="165"/>
      <c r="AT4003" s="160" t="s">
        <v>330</v>
      </c>
      <c r="AU4003" s="160" t="s">
        <v>79</v>
      </c>
      <c r="AV4003" s="13" t="s">
        <v>79</v>
      </c>
      <c r="AW4003" s="13" t="s">
        <v>31</v>
      </c>
      <c r="AX4003" s="13" t="s">
        <v>69</v>
      </c>
      <c r="AY4003" s="160" t="s">
        <v>181</v>
      </c>
    </row>
    <row r="4004" spans="2:65" s="14" customFormat="1" ht="11.25" x14ac:dyDescent="0.2">
      <c r="B4004" s="166"/>
      <c r="D4004" s="138" t="s">
        <v>330</v>
      </c>
      <c r="E4004" s="167" t="s">
        <v>19</v>
      </c>
      <c r="F4004" s="168" t="s">
        <v>333</v>
      </c>
      <c r="H4004" s="169">
        <v>104</v>
      </c>
      <c r="I4004" s="170"/>
      <c r="L4004" s="166"/>
      <c r="M4004" s="171"/>
      <c r="T4004" s="172"/>
      <c r="AT4004" s="167" t="s">
        <v>330</v>
      </c>
      <c r="AU4004" s="167" t="s">
        <v>79</v>
      </c>
      <c r="AV4004" s="14" t="s">
        <v>187</v>
      </c>
      <c r="AW4004" s="14" t="s">
        <v>31</v>
      </c>
      <c r="AX4004" s="14" t="s">
        <v>77</v>
      </c>
      <c r="AY4004" s="167" t="s">
        <v>181</v>
      </c>
    </row>
    <row r="4005" spans="2:65" s="1" customFormat="1" ht="16.5" customHeight="1" x14ac:dyDescent="0.2">
      <c r="B4005" s="32"/>
      <c r="C4005" s="125" t="s">
        <v>5218</v>
      </c>
      <c r="D4005" s="125" t="s">
        <v>182</v>
      </c>
      <c r="E4005" s="126" t="s">
        <v>5219</v>
      </c>
      <c r="F4005" s="127" t="s">
        <v>5220</v>
      </c>
      <c r="G4005" s="128" t="s">
        <v>2805</v>
      </c>
      <c r="H4005" s="186"/>
      <c r="I4005" s="130"/>
      <c r="J4005" s="131">
        <f>ROUND(I4005*H4005,2)</f>
        <v>0</v>
      </c>
      <c r="K4005" s="127" t="s">
        <v>186</v>
      </c>
      <c r="L4005" s="32"/>
      <c r="M4005" s="132" t="s">
        <v>19</v>
      </c>
      <c r="N4005" s="133" t="s">
        <v>40</v>
      </c>
      <c r="P4005" s="134">
        <f>O4005*H4005</f>
        <v>0</v>
      </c>
      <c r="Q4005" s="134">
        <v>0</v>
      </c>
      <c r="R4005" s="134">
        <f>Q4005*H4005</f>
        <v>0</v>
      </c>
      <c r="S4005" s="134">
        <v>0</v>
      </c>
      <c r="T4005" s="135">
        <f>S4005*H4005</f>
        <v>0</v>
      </c>
      <c r="AR4005" s="136" t="s">
        <v>187</v>
      </c>
      <c r="AT4005" s="136" t="s">
        <v>182</v>
      </c>
      <c r="AU4005" s="136" t="s">
        <v>79</v>
      </c>
      <c r="AY4005" s="17" t="s">
        <v>181</v>
      </c>
      <c r="BE4005" s="137">
        <f>IF(N4005="základní",J4005,0)</f>
        <v>0</v>
      </c>
      <c r="BF4005" s="137">
        <f>IF(N4005="snížená",J4005,0)</f>
        <v>0</v>
      </c>
      <c r="BG4005" s="137">
        <f>IF(N4005="zákl. přenesená",J4005,0)</f>
        <v>0</v>
      </c>
      <c r="BH4005" s="137">
        <f>IF(N4005="sníž. přenesená",J4005,0)</f>
        <v>0</v>
      </c>
      <c r="BI4005" s="137">
        <f>IF(N4005="nulová",J4005,0)</f>
        <v>0</v>
      </c>
      <c r="BJ4005" s="17" t="s">
        <v>77</v>
      </c>
      <c r="BK4005" s="137">
        <f>ROUND(I4005*H4005,2)</f>
        <v>0</v>
      </c>
      <c r="BL4005" s="17" t="s">
        <v>187</v>
      </c>
      <c r="BM4005" s="136" t="s">
        <v>5221</v>
      </c>
    </row>
    <row r="4006" spans="2:65" s="1" customFormat="1" ht="29.25" x14ac:dyDescent="0.2">
      <c r="B4006" s="32"/>
      <c r="D4006" s="138" t="s">
        <v>214</v>
      </c>
      <c r="F4006" s="139" t="s">
        <v>5222</v>
      </c>
      <c r="I4006" s="140"/>
      <c r="L4006" s="32"/>
      <c r="M4006" s="141"/>
      <c r="T4006" s="53"/>
      <c r="AT4006" s="17" t="s">
        <v>214</v>
      </c>
      <c r="AU4006" s="17" t="s">
        <v>79</v>
      </c>
    </row>
    <row r="4007" spans="2:65" s="1" customFormat="1" ht="16.5" customHeight="1" x14ac:dyDescent="0.2">
      <c r="B4007" s="32"/>
      <c r="C4007" s="125" t="s">
        <v>3674</v>
      </c>
      <c r="D4007" s="125" t="s">
        <v>182</v>
      </c>
      <c r="E4007" s="126" t="s">
        <v>1196</v>
      </c>
      <c r="F4007" s="127" t="s">
        <v>1197</v>
      </c>
      <c r="G4007" s="128" t="s">
        <v>1053</v>
      </c>
      <c r="H4007" s="129">
        <v>3</v>
      </c>
      <c r="I4007" s="130"/>
      <c r="J4007" s="131">
        <f>ROUND(I4007*H4007,2)</f>
        <v>0</v>
      </c>
      <c r="K4007" s="127" t="s">
        <v>327</v>
      </c>
      <c r="L4007" s="32"/>
      <c r="M4007" s="132" t="s">
        <v>19</v>
      </c>
      <c r="N4007" s="133" t="s">
        <v>40</v>
      </c>
      <c r="P4007" s="134">
        <f>O4007*H4007</f>
        <v>0</v>
      </c>
      <c r="Q4007" s="134">
        <v>0</v>
      </c>
      <c r="R4007" s="134">
        <f>Q4007*H4007</f>
        <v>0</v>
      </c>
      <c r="S4007" s="134">
        <v>0</v>
      </c>
      <c r="T4007" s="135">
        <f>S4007*H4007</f>
        <v>0</v>
      </c>
      <c r="AR4007" s="136" t="s">
        <v>187</v>
      </c>
      <c r="AT4007" s="136" t="s">
        <v>182</v>
      </c>
      <c r="AU4007" s="136" t="s">
        <v>79</v>
      </c>
      <c r="AY4007" s="17" t="s">
        <v>181</v>
      </c>
      <c r="BE4007" s="137">
        <f>IF(N4007="základní",J4007,0)</f>
        <v>0</v>
      </c>
      <c r="BF4007" s="137">
        <f>IF(N4007="snížená",J4007,0)</f>
        <v>0</v>
      </c>
      <c r="BG4007" s="137">
        <f>IF(N4007="zákl. přenesená",J4007,0)</f>
        <v>0</v>
      </c>
      <c r="BH4007" s="137">
        <f>IF(N4007="sníž. přenesená",J4007,0)</f>
        <v>0</v>
      </c>
      <c r="BI4007" s="137">
        <f>IF(N4007="nulová",J4007,0)</f>
        <v>0</v>
      </c>
      <c r="BJ4007" s="17" t="s">
        <v>77</v>
      </c>
      <c r="BK4007" s="137">
        <f>ROUND(I4007*H4007,2)</f>
        <v>0</v>
      </c>
      <c r="BL4007" s="17" t="s">
        <v>187</v>
      </c>
      <c r="BM4007" s="136" t="s">
        <v>5223</v>
      </c>
    </row>
    <row r="4008" spans="2:65" s="1" customFormat="1" ht="11.25" x14ac:dyDescent="0.2">
      <c r="B4008" s="32"/>
      <c r="D4008" s="151" t="s">
        <v>328</v>
      </c>
      <c r="F4008" s="152" t="s">
        <v>1199</v>
      </c>
      <c r="I4008" s="140"/>
      <c r="L4008" s="32"/>
      <c r="M4008" s="141"/>
      <c r="T4008" s="53"/>
      <c r="AT4008" s="17" t="s">
        <v>328</v>
      </c>
      <c r="AU4008" s="17" t="s">
        <v>79</v>
      </c>
    </row>
    <row r="4009" spans="2:65" s="1" customFormat="1" ht="19.5" x14ac:dyDescent="0.2">
      <c r="B4009" s="32"/>
      <c r="D4009" s="138" t="s">
        <v>214</v>
      </c>
      <c r="F4009" s="139" t="s">
        <v>3247</v>
      </c>
      <c r="I4009" s="140"/>
      <c r="L4009" s="32"/>
      <c r="M4009" s="141"/>
      <c r="T4009" s="53"/>
      <c r="AT4009" s="17" t="s">
        <v>214</v>
      </c>
      <c r="AU4009" s="17" t="s">
        <v>79</v>
      </c>
    </row>
    <row r="4010" spans="2:65" s="13" customFormat="1" ht="11.25" x14ac:dyDescent="0.2">
      <c r="B4010" s="159"/>
      <c r="D4010" s="138" t="s">
        <v>330</v>
      </c>
      <c r="E4010" s="160" t="s">
        <v>19</v>
      </c>
      <c r="F4010" s="161" t="s">
        <v>5224</v>
      </c>
      <c r="H4010" s="162">
        <v>3</v>
      </c>
      <c r="I4010" s="163"/>
      <c r="L4010" s="159"/>
      <c r="M4010" s="164"/>
      <c r="T4010" s="165"/>
      <c r="AT4010" s="160" t="s">
        <v>330</v>
      </c>
      <c r="AU4010" s="160" t="s">
        <v>79</v>
      </c>
      <c r="AV4010" s="13" t="s">
        <v>79</v>
      </c>
      <c r="AW4010" s="13" t="s">
        <v>31</v>
      </c>
      <c r="AX4010" s="13" t="s">
        <v>69</v>
      </c>
      <c r="AY4010" s="160" t="s">
        <v>181</v>
      </c>
    </row>
    <row r="4011" spans="2:65" s="14" customFormat="1" ht="11.25" x14ac:dyDescent="0.2">
      <c r="B4011" s="166"/>
      <c r="D4011" s="138" t="s">
        <v>330</v>
      </c>
      <c r="E4011" s="167" t="s">
        <v>19</v>
      </c>
      <c r="F4011" s="168" t="s">
        <v>333</v>
      </c>
      <c r="H4011" s="169">
        <v>3</v>
      </c>
      <c r="I4011" s="170"/>
      <c r="L4011" s="166"/>
      <c r="M4011" s="171"/>
      <c r="T4011" s="172"/>
      <c r="AT4011" s="167" t="s">
        <v>330</v>
      </c>
      <c r="AU4011" s="167" t="s">
        <v>79</v>
      </c>
      <c r="AV4011" s="14" t="s">
        <v>187</v>
      </c>
      <c r="AW4011" s="14" t="s">
        <v>31</v>
      </c>
      <c r="AX4011" s="14" t="s">
        <v>77</v>
      </c>
      <c r="AY4011" s="167" t="s">
        <v>181</v>
      </c>
    </row>
    <row r="4012" spans="2:65" s="10" customFormat="1" ht="22.9" customHeight="1" x14ac:dyDescent="0.2">
      <c r="B4012" s="115"/>
      <c r="D4012" s="116" t="s">
        <v>68</v>
      </c>
      <c r="E4012" s="149" t="s">
        <v>5225</v>
      </c>
      <c r="F4012" s="149" t="s">
        <v>5226</v>
      </c>
      <c r="I4012" s="118"/>
      <c r="J4012" s="150">
        <f>BK4012</f>
        <v>0</v>
      </c>
      <c r="L4012" s="115"/>
      <c r="M4012" s="120"/>
      <c r="P4012" s="121">
        <f>SUM(P4013:P4266)</f>
        <v>0</v>
      </c>
      <c r="R4012" s="121">
        <f>SUM(R4013:R4266)</f>
        <v>0</v>
      </c>
      <c r="T4012" s="122">
        <f>SUM(T4013:T4266)</f>
        <v>0</v>
      </c>
      <c r="AR4012" s="116" t="s">
        <v>77</v>
      </c>
      <c r="AT4012" s="123" t="s">
        <v>68</v>
      </c>
      <c r="AU4012" s="123" t="s">
        <v>77</v>
      </c>
      <c r="AY4012" s="116" t="s">
        <v>181</v>
      </c>
      <c r="BK4012" s="124">
        <f>SUM(BK4013:BK4266)</f>
        <v>0</v>
      </c>
    </row>
    <row r="4013" spans="2:65" s="1" customFormat="1" ht="21.75" customHeight="1" x14ac:dyDescent="0.2">
      <c r="B4013" s="32"/>
      <c r="C4013" s="125" t="s">
        <v>1405</v>
      </c>
      <c r="D4013" s="125" t="s">
        <v>182</v>
      </c>
      <c r="E4013" s="126" t="s">
        <v>5227</v>
      </c>
      <c r="F4013" s="127" t="s">
        <v>5228</v>
      </c>
      <c r="G4013" s="128" t="s">
        <v>185</v>
      </c>
      <c r="H4013" s="129">
        <v>1</v>
      </c>
      <c r="I4013" s="130"/>
      <c r="J4013" s="131">
        <f>ROUND(I4013*H4013,2)</f>
        <v>0</v>
      </c>
      <c r="K4013" s="127" t="s">
        <v>186</v>
      </c>
      <c r="L4013" s="32"/>
      <c r="M4013" s="132" t="s">
        <v>19</v>
      </c>
      <c r="N4013" s="133" t="s">
        <v>40</v>
      </c>
      <c r="P4013" s="134">
        <f>O4013*H4013</f>
        <v>0</v>
      </c>
      <c r="Q4013" s="134">
        <v>0</v>
      </c>
      <c r="R4013" s="134">
        <f>Q4013*H4013</f>
        <v>0</v>
      </c>
      <c r="S4013" s="134">
        <v>0</v>
      </c>
      <c r="T4013" s="135">
        <f>S4013*H4013</f>
        <v>0</v>
      </c>
      <c r="AR4013" s="136" t="s">
        <v>187</v>
      </c>
      <c r="AT4013" s="136" t="s">
        <v>182</v>
      </c>
      <c r="AU4013" s="136" t="s">
        <v>79</v>
      </c>
      <c r="AY4013" s="17" t="s">
        <v>181</v>
      </c>
      <c r="BE4013" s="137">
        <f>IF(N4013="základní",J4013,0)</f>
        <v>0</v>
      </c>
      <c r="BF4013" s="137">
        <f>IF(N4013="snížená",J4013,0)</f>
        <v>0</v>
      </c>
      <c r="BG4013" s="137">
        <f>IF(N4013="zákl. přenesená",J4013,0)</f>
        <v>0</v>
      </c>
      <c r="BH4013" s="137">
        <f>IF(N4013="sníž. přenesená",J4013,0)</f>
        <v>0</v>
      </c>
      <c r="BI4013" s="137">
        <f>IF(N4013="nulová",J4013,0)</f>
        <v>0</v>
      </c>
      <c r="BJ4013" s="17" t="s">
        <v>77</v>
      </c>
      <c r="BK4013" s="137">
        <f>ROUND(I4013*H4013,2)</f>
        <v>0</v>
      </c>
      <c r="BL4013" s="17" t="s">
        <v>187</v>
      </c>
      <c r="BM4013" s="136" t="s">
        <v>5229</v>
      </c>
    </row>
    <row r="4014" spans="2:65" s="1" customFormat="1" ht="126.75" x14ac:dyDescent="0.2">
      <c r="B4014" s="32"/>
      <c r="D4014" s="138" t="s">
        <v>214</v>
      </c>
      <c r="F4014" s="139" t="s">
        <v>5230</v>
      </c>
      <c r="I4014" s="140"/>
      <c r="L4014" s="32"/>
      <c r="M4014" s="141"/>
      <c r="T4014" s="53"/>
      <c r="AT4014" s="17" t="s">
        <v>214</v>
      </c>
      <c r="AU4014" s="17" t="s">
        <v>79</v>
      </c>
    </row>
    <row r="4015" spans="2:65" s="13" customFormat="1" ht="11.25" x14ac:dyDescent="0.2">
      <c r="B4015" s="159"/>
      <c r="D4015" s="138" t="s">
        <v>330</v>
      </c>
      <c r="E4015" s="160" t="s">
        <v>19</v>
      </c>
      <c r="F4015" s="161" t="s">
        <v>4079</v>
      </c>
      <c r="H4015" s="162">
        <v>1</v>
      </c>
      <c r="I4015" s="163"/>
      <c r="L4015" s="159"/>
      <c r="M4015" s="164"/>
      <c r="T4015" s="165"/>
      <c r="AT4015" s="160" t="s">
        <v>330</v>
      </c>
      <c r="AU4015" s="160" t="s">
        <v>79</v>
      </c>
      <c r="AV4015" s="13" t="s">
        <v>79</v>
      </c>
      <c r="AW4015" s="13" t="s">
        <v>31</v>
      </c>
      <c r="AX4015" s="13" t="s">
        <v>69</v>
      </c>
      <c r="AY4015" s="160" t="s">
        <v>181</v>
      </c>
    </row>
    <row r="4016" spans="2:65" s="14" customFormat="1" ht="11.25" x14ac:dyDescent="0.2">
      <c r="B4016" s="166"/>
      <c r="D4016" s="138" t="s">
        <v>330</v>
      </c>
      <c r="E4016" s="167" t="s">
        <v>19</v>
      </c>
      <c r="F4016" s="168" t="s">
        <v>333</v>
      </c>
      <c r="H4016" s="169">
        <v>1</v>
      </c>
      <c r="I4016" s="170"/>
      <c r="L4016" s="166"/>
      <c r="M4016" s="171"/>
      <c r="T4016" s="172"/>
      <c r="AT4016" s="167" t="s">
        <v>330</v>
      </c>
      <c r="AU4016" s="167" t="s">
        <v>79</v>
      </c>
      <c r="AV4016" s="14" t="s">
        <v>187</v>
      </c>
      <c r="AW4016" s="14" t="s">
        <v>31</v>
      </c>
      <c r="AX4016" s="14" t="s">
        <v>77</v>
      </c>
      <c r="AY4016" s="167" t="s">
        <v>181</v>
      </c>
    </row>
    <row r="4017" spans="2:65" s="1" customFormat="1" ht="21.75" customHeight="1" x14ac:dyDescent="0.2">
      <c r="B4017" s="32"/>
      <c r="C4017" s="125" t="s">
        <v>1435</v>
      </c>
      <c r="D4017" s="125" t="s">
        <v>182</v>
      </c>
      <c r="E4017" s="126" t="s">
        <v>5231</v>
      </c>
      <c r="F4017" s="127" t="s">
        <v>5232</v>
      </c>
      <c r="G4017" s="128" t="s">
        <v>185</v>
      </c>
      <c r="H4017" s="129">
        <v>2</v>
      </c>
      <c r="I4017" s="130"/>
      <c r="J4017" s="131">
        <f>ROUND(I4017*H4017,2)</f>
        <v>0</v>
      </c>
      <c r="K4017" s="127" t="s">
        <v>186</v>
      </c>
      <c r="L4017" s="32"/>
      <c r="M4017" s="132" t="s">
        <v>19</v>
      </c>
      <c r="N4017" s="133" t="s">
        <v>40</v>
      </c>
      <c r="P4017" s="134">
        <f>O4017*H4017</f>
        <v>0</v>
      </c>
      <c r="Q4017" s="134">
        <v>0</v>
      </c>
      <c r="R4017" s="134">
        <f>Q4017*H4017</f>
        <v>0</v>
      </c>
      <c r="S4017" s="134">
        <v>0</v>
      </c>
      <c r="T4017" s="135">
        <f>S4017*H4017</f>
        <v>0</v>
      </c>
      <c r="AR4017" s="136" t="s">
        <v>187</v>
      </c>
      <c r="AT4017" s="136" t="s">
        <v>182</v>
      </c>
      <c r="AU4017" s="136" t="s">
        <v>79</v>
      </c>
      <c r="AY4017" s="17" t="s">
        <v>181</v>
      </c>
      <c r="BE4017" s="137">
        <f>IF(N4017="základní",J4017,0)</f>
        <v>0</v>
      </c>
      <c r="BF4017" s="137">
        <f>IF(N4017="snížená",J4017,0)</f>
        <v>0</v>
      </c>
      <c r="BG4017" s="137">
        <f>IF(N4017="zákl. přenesená",J4017,0)</f>
        <v>0</v>
      </c>
      <c r="BH4017" s="137">
        <f>IF(N4017="sníž. přenesená",J4017,0)</f>
        <v>0</v>
      </c>
      <c r="BI4017" s="137">
        <f>IF(N4017="nulová",J4017,0)</f>
        <v>0</v>
      </c>
      <c r="BJ4017" s="17" t="s">
        <v>77</v>
      </c>
      <c r="BK4017" s="137">
        <f>ROUND(I4017*H4017,2)</f>
        <v>0</v>
      </c>
      <c r="BL4017" s="17" t="s">
        <v>187</v>
      </c>
      <c r="BM4017" s="136" t="s">
        <v>5233</v>
      </c>
    </row>
    <row r="4018" spans="2:65" s="1" customFormat="1" ht="87.75" x14ac:dyDescent="0.2">
      <c r="B4018" s="32"/>
      <c r="D4018" s="138" t="s">
        <v>214</v>
      </c>
      <c r="F4018" s="139" t="s">
        <v>5234</v>
      </c>
      <c r="I4018" s="140"/>
      <c r="L4018" s="32"/>
      <c r="M4018" s="141"/>
      <c r="T4018" s="53"/>
      <c r="AT4018" s="17" t="s">
        <v>214</v>
      </c>
      <c r="AU4018" s="17" t="s">
        <v>79</v>
      </c>
    </row>
    <row r="4019" spans="2:65" s="13" customFormat="1" ht="11.25" x14ac:dyDescent="0.2">
      <c r="B4019" s="159"/>
      <c r="D4019" s="138" t="s">
        <v>330</v>
      </c>
      <c r="E4019" s="160" t="s">
        <v>19</v>
      </c>
      <c r="F4019" s="161" t="s">
        <v>4074</v>
      </c>
      <c r="H4019" s="162">
        <v>2</v>
      </c>
      <c r="I4019" s="163"/>
      <c r="L4019" s="159"/>
      <c r="M4019" s="164"/>
      <c r="T4019" s="165"/>
      <c r="AT4019" s="160" t="s">
        <v>330</v>
      </c>
      <c r="AU4019" s="160" t="s">
        <v>79</v>
      </c>
      <c r="AV4019" s="13" t="s">
        <v>79</v>
      </c>
      <c r="AW4019" s="13" t="s">
        <v>31</v>
      </c>
      <c r="AX4019" s="13" t="s">
        <v>69</v>
      </c>
      <c r="AY4019" s="160" t="s">
        <v>181</v>
      </c>
    </row>
    <row r="4020" spans="2:65" s="14" customFormat="1" ht="11.25" x14ac:dyDescent="0.2">
      <c r="B4020" s="166"/>
      <c r="D4020" s="138" t="s">
        <v>330</v>
      </c>
      <c r="E4020" s="167" t="s">
        <v>19</v>
      </c>
      <c r="F4020" s="168" t="s">
        <v>333</v>
      </c>
      <c r="H4020" s="169">
        <v>2</v>
      </c>
      <c r="I4020" s="170"/>
      <c r="L4020" s="166"/>
      <c r="M4020" s="171"/>
      <c r="T4020" s="172"/>
      <c r="AT4020" s="167" t="s">
        <v>330</v>
      </c>
      <c r="AU4020" s="167" t="s">
        <v>79</v>
      </c>
      <c r="AV4020" s="14" t="s">
        <v>187</v>
      </c>
      <c r="AW4020" s="14" t="s">
        <v>31</v>
      </c>
      <c r="AX4020" s="14" t="s">
        <v>77</v>
      </c>
      <c r="AY4020" s="167" t="s">
        <v>181</v>
      </c>
    </row>
    <row r="4021" spans="2:65" s="1" customFormat="1" ht="21.75" customHeight="1" x14ac:dyDescent="0.2">
      <c r="B4021" s="32"/>
      <c r="C4021" s="125" t="s">
        <v>5235</v>
      </c>
      <c r="D4021" s="125" t="s">
        <v>182</v>
      </c>
      <c r="E4021" s="126" t="s">
        <v>5236</v>
      </c>
      <c r="F4021" s="127" t="s">
        <v>5237</v>
      </c>
      <c r="G4021" s="128" t="s">
        <v>510</v>
      </c>
      <c r="H4021" s="129">
        <v>1.8</v>
      </c>
      <c r="I4021" s="130"/>
      <c r="J4021" s="131">
        <f>ROUND(I4021*H4021,2)</f>
        <v>0</v>
      </c>
      <c r="K4021" s="127" t="s">
        <v>186</v>
      </c>
      <c r="L4021" s="32"/>
      <c r="M4021" s="132" t="s">
        <v>19</v>
      </c>
      <c r="N4021" s="133" t="s">
        <v>40</v>
      </c>
      <c r="P4021" s="134">
        <f>O4021*H4021</f>
        <v>0</v>
      </c>
      <c r="Q4021" s="134">
        <v>0</v>
      </c>
      <c r="R4021" s="134">
        <f>Q4021*H4021</f>
        <v>0</v>
      </c>
      <c r="S4021" s="134">
        <v>0</v>
      </c>
      <c r="T4021" s="135">
        <f>S4021*H4021</f>
        <v>0</v>
      </c>
      <c r="AR4021" s="136" t="s">
        <v>187</v>
      </c>
      <c r="AT4021" s="136" t="s">
        <v>182</v>
      </c>
      <c r="AU4021" s="136" t="s">
        <v>79</v>
      </c>
      <c r="AY4021" s="17" t="s">
        <v>181</v>
      </c>
      <c r="BE4021" s="137">
        <f>IF(N4021="základní",J4021,0)</f>
        <v>0</v>
      </c>
      <c r="BF4021" s="137">
        <f>IF(N4021="snížená",J4021,0)</f>
        <v>0</v>
      </c>
      <c r="BG4021" s="137">
        <f>IF(N4021="zákl. přenesená",J4021,0)</f>
        <v>0</v>
      </c>
      <c r="BH4021" s="137">
        <f>IF(N4021="sníž. přenesená",J4021,0)</f>
        <v>0</v>
      </c>
      <c r="BI4021" s="137">
        <f>IF(N4021="nulová",J4021,0)</f>
        <v>0</v>
      </c>
      <c r="BJ4021" s="17" t="s">
        <v>77</v>
      </c>
      <c r="BK4021" s="137">
        <f>ROUND(I4021*H4021,2)</f>
        <v>0</v>
      </c>
      <c r="BL4021" s="17" t="s">
        <v>187</v>
      </c>
      <c r="BM4021" s="136" t="s">
        <v>5238</v>
      </c>
    </row>
    <row r="4022" spans="2:65" s="1" customFormat="1" ht="126.75" x14ac:dyDescent="0.2">
      <c r="B4022" s="32"/>
      <c r="D4022" s="138" t="s">
        <v>214</v>
      </c>
      <c r="F4022" s="139" t="s">
        <v>5239</v>
      </c>
      <c r="I4022" s="140"/>
      <c r="L4022" s="32"/>
      <c r="M4022" s="141"/>
      <c r="T4022" s="53"/>
      <c r="AT4022" s="17" t="s">
        <v>214</v>
      </c>
      <c r="AU4022" s="17" t="s">
        <v>79</v>
      </c>
    </row>
    <row r="4023" spans="2:65" s="13" customFormat="1" ht="11.25" x14ac:dyDescent="0.2">
      <c r="B4023" s="159"/>
      <c r="D4023" s="138" t="s">
        <v>330</v>
      </c>
      <c r="E4023" s="160" t="s">
        <v>19</v>
      </c>
      <c r="F4023" s="161" t="s">
        <v>5240</v>
      </c>
      <c r="H4023" s="162">
        <v>1.8</v>
      </c>
      <c r="I4023" s="163"/>
      <c r="L4023" s="159"/>
      <c r="M4023" s="164"/>
      <c r="T4023" s="165"/>
      <c r="AT4023" s="160" t="s">
        <v>330</v>
      </c>
      <c r="AU4023" s="160" t="s">
        <v>79</v>
      </c>
      <c r="AV4023" s="13" t="s">
        <v>79</v>
      </c>
      <c r="AW4023" s="13" t="s">
        <v>31</v>
      </c>
      <c r="AX4023" s="13" t="s">
        <v>69</v>
      </c>
      <c r="AY4023" s="160" t="s">
        <v>181</v>
      </c>
    </row>
    <row r="4024" spans="2:65" s="14" customFormat="1" ht="11.25" x14ac:dyDescent="0.2">
      <c r="B4024" s="166"/>
      <c r="D4024" s="138" t="s">
        <v>330</v>
      </c>
      <c r="E4024" s="167" t="s">
        <v>19</v>
      </c>
      <c r="F4024" s="168" t="s">
        <v>333</v>
      </c>
      <c r="H4024" s="169">
        <v>1.8</v>
      </c>
      <c r="I4024" s="170"/>
      <c r="L4024" s="166"/>
      <c r="M4024" s="171"/>
      <c r="T4024" s="172"/>
      <c r="AT4024" s="167" t="s">
        <v>330</v>
      </c>
      <c r="AU4024" s="167" t="s">
        <v>79</v>
      </c>
      <c r="AV4024" s="14" t="s">
        <v>187</v>
      </c>
      <c r="AW4024" s="14" t="s">
        <v>31</v>
      </c>
      <c r="AX4024" s="14" t="s">
        <v>77</v>
      </c>
      <c r="AY4024" s="167" t="s">
        <v>181</v>
      </c>
    </row>
    <row r="4025" spans="2:65" s="1" customFormat="1" ht="21.75" customHeight="1" x14ac:dyDescent="0.2">
      <c r="B4025" s="32"/>
      <c r="C4025" s="125" t="s">
        <v>3682</v>
      </c>
      <c r="D4025" s="125" t="s">
        <v>182</v>
      </c>
      <c r="E4025" s="126" t="s">
        <v>5241</v>
      </c>
      <c r="F4025" s="127" t="s">
        <v>5242</v>
      </c>
      <c r="G4025" s="128" t="s">
        <v>510</v>
      </c>
      <c r="H4025" s="129">
        <v>13.247999999999999</v>
      </c>
      <c r="I4025" s="130"/>
      <c r="J4025" s="131">
        <f>ROUND(I4025*H4025,2)</f>
        <v>0</v>
      </c>
      <c r="K4025" s="127" t="s">
        <v>186</v>
      </c>
      <c r="L4025" s="32"/>
      <c r="M4025" s="132" t="s">
        <v>19</v>
      </c>
      <c r="N4025" s="133" t="s">
        <v>40</v>
      </c>
      <c r="P4025" s="134">
        <f>O4025*H4025</f>
        <v>0</v>
      </c>
      <c r="Q4025" s="134">
        <v>0</v>
      </c>
      <c r="R4025" s="134">
        <f>Q4025*H4025</f>
        <v>0</v>
      </c>
      <c r="S4025" s="134">
        <v>0</v>
      </c>
      <c r="T4025" s="135">
        <f>S4025*H4025</f>
        <v>0</v>
      </c>
      <c r="AR4025" s="136" t="s">
        <v>187</v>
      </c>
      <c r="AT4025" s="136" t="s">
        <v>182</v>
      </c>
      <c r="AU4025" s="136" t="s">
        <v>79</v>
      </c>
      <c r="AY4025" s="17" t="s">
        <v>181</v>
      </c>
      <c r="BE4025" s="137">
        <f>IF(N4025="základní",J4025,0)</f>
        <v>0</v>
      </c>
      <c r="BF4025" s="137">
        <f>IF(N4025="snížená",J4025,0)</f>
        <v>0</v>
      </c>
      <c r="BG4025" s="137">
        <f>IF(N4025="zákl. přenesená",J4025,0)</f>
        <v>0</v>
      </c>
      <c r="BH4025" s="137">
        <f>IF(N4025="sníž. přenesená",J4025,0)</f>
        <v>0</v>
      </c>
      <c r="BI4025" s="137">
        <f>IF(N4025="nulová",J4025,0)</f>
        <v>0</v>
      </c>
      <c r="BJ4025" s="17" t="s">
        <v>77</v>
      </c>
      <c r="BK4025" s="137">
        <f>ROUND(I4025*H4025,2)</f>
        <v>0</v>
      </c>
      <c r="BL4025" s="17" t="s">
        <v>187</v>
      </c>
      <c r="BM4025" s="136" t="s">
        <v>5243</v>
      </c>
    </row>
    <row r="4026" spans="2:65" s="1" customFormat="1" ht="117" x14ac:dyDescent="0.2">
      <c r="B4026" s="32"/>
      <c r="D4026" s="138" t="s">
        <v>214</v>
      </c>
      <c r="F4026" s="139" t="s">
        <v>5244</v>
      </c>
      <c r="I4026" s="140"/>
      <c r="L4026" s="32"/>
      <c r="M4026" s="141"/>
      <c r="T4026" s="53"/>
      <c r="AT4026" s="17" t="s">
        <v>214</v>
      </c>
      <c r="AU4026" s="17" t="s">
        <v>79</v>
      </c>
    </row>
    <row r="4027" spans="2:65" s="13" customFormat="1" ht="11.25" x14ac:dyDescent="0.2">
      <c r="B4027" s="159"/>
      <c r="D4027" s="138" t="s">
        <v>330</v>
      </c>
      <c r="E4027" s="160" t="s">
        <v>19</v>
      </c>
      <c r="F4027" s="161" t="s">
        <v>5245</v>
      </c>
      <c r="H4027" s="162">
        <v>13.247999999999999</v>
      </c>
      <c r="I4027" s="163"/>
      <c r="L4027" s="159"/>
      <c r="M4027" s="164"/>
      <c r="T4027" s="165"/>
      <c r="AT4027" s="160" t="s">
        <v>330</v>
      </c>
      <c r="AU4027" s="160" t="s">
        <v>79</v>
      </c>
      <c r="AV4027" s="13" t="s">
        <v>79</v>
      </c>
      <c r="AW4027" s="13" t="s">
        <v>31</v>
      </c>
      <c r="AX4027" s="13" t="s">
        <v>69</v>
      </c>
      <c r="AY4027" s="160" t="s">
        <v>181</v>
      </c>
    </row>
    <row r="4028" spans="2:65" s="14" customFormat="1" ht="11.25" x14ac:dyDescent="0.2">
      <c r="B4028" s="166"/>
      <c r="D4028" s="138" t="s">
        <v>330</v>
      </c>
      <c r="E4028" s="167" t="s">
        <v>19</v>
      </c>
      <c r="F4028" s="168" t="s">
        <v>333</v>
      </c>
      <c r="H4028" s="169">
        <v>13.247999999999999</v>
      </c>
      <c r="I4028" s="170"/>
      <c r="L4028" s="166"/>
      <c r="M4028" s="171"/>
      <c r="T4028" s="172"/>
      <c r="AT4028" s="167" t="s">
        <v>330</v>
      </c>
      <c r="AU4028" s="167" t="s">
        <v>79</v>
      </c>
      <c r="AV4028" s="14" t="s">
        <v>187</v>
      </c>
      <c r="AW4028" s="14" t="s">
        <v>31</v>
      </c>
      <c r="AX4028" s="14" t="s">
        <v>77</v>
      </c>
      <c r="AY4028" s="167" t="s">
        <v>181</v>
      </c>
    </row>
    <row r="4029" spans="2:65" s="1" customFormat="1" ht="24.2" customHeight="1" x14ac:dyDescent="0.2">
      <c r="B4029" s="32"/>
      <c r="C4029" s="125" t="s">
        <v>5246</v>
      </c>
      <c r="D4029" s="125" t="s">
        <v>182</v>
      </c>
      <c r="E4029" s="126" t="s">
        <v>5247</v>
      </c>
      <c r="F4029" s="127" t="s">
        <v>5248</v>
      </c>
      <c r="G4029" s="128" t="s">
        <v>519</v>
      </c>
      <c r="H4029" s="129">
        <v>16</v>
      </c>
      <c r="I4029" s="130"/>
      <c r="J4029" s="131">
        <f>ROUND(I4029*H4029,2)</f>
        <v>0</v>
      </c>
      <c r="K4029" s="127" t="s">
        <v>186</v>
      </c>
      <c r="L4029" s="32"/>
      <c r="M4029" s="132" t="s">
        <v>19</v>
      </c>
      <c r="N4029" s="133" t="s">
        <v>40</v>
      </c>
      <c r="P4029" s="134">
        <f>O4029*H4029</f>
        <v>0</v>
      </c>
      <c r="Q4029" s="134">
        <v>0</v>
      </c>
      <c r="R4029" s="134">
        <f>Q4029*H4029</f>
        <v>0</v>
      </c>
      <c r="S4029" s="134">
        <v>0</v>
      </c>
      <c r="T4029" s="135">
        <f>S4029*H4029</f>
        <v>0</v>
      </c>
      <c r="AR4029" s="136" t="s">
        <v>187</v>
      </c>
      <c r="AT4029" s="136" t="s">
        <v>182</v>
      </c>
      <c r="AU4029" s="136" t="s">
        <v>79</v>
      </c>
      <c r="AY4029" s="17" t="s">
        <v>181</v>
      </c>
      <c r="BE4029" s="137">
        <f>IF(N4029="základní",J4029,0)</f>
        <v>0</v>
      </c>
      <c r="BF4029" s="137">
        <f>IF(N4029="snížená",J4029,0)</f>
        <v>0</v>
      </c>
      <c r="BG4029" s="137">
        <f>IF(N4029="zákl. přenesená",J4029,0)</f>
        <v>0</v>
      </c>
      <c r="BH4029" s="137">
        <f>IF(N4029="sníž. přenesená",J4029,0)</f>
        <v>0</v>
      </c>
      <c r="BI4029" s="137">
        <f>IF(N4029="nulová",J4029,0)</f>
        <v>0</v>
      </c>
      <c r="BJ4029" s="17" t="s">
        <v>77</v>
      </c>
      <c r="BK4029" s="137">
        <f>ROUND(I4029*H4029,2)</f>
        <v>0</v>
      </c>
      <c r="BL4029" s="17" t="s">
        <v>187</v>
      </c>
      <c r="BM4029" s="136" t="s">
        <v>5249</v>
      </c>
    </row>
    <row r="4030" spans="2:65" s="1" customFormat="1" ht="19.5" x14ac:dyDescent="0.2">
      <c r="B4030" s="32"/>
      <c r="D4030" s="138" t="s">
        <v>214</v>
      </c>
      <c r="F4030" s="139" t="s">
        <v>5250</v>
      </c>
      <c r="I4030" s="140"/>
      <c r="L4030" s="32"/>
      <c r="M4030" s="141"/>
      <c r="T4030" s="53"/>
      <c r="AT4030" s="17" t="s">
        <v>214</v>
      </c>
      <c r="AU4030" s="17" t="s">
        <v>79</v>
      </c>
    </row>
    <row r="4031" spans="2:65" s="12" customFormat="1" ht="11.25" x14ac:dyDescent="0.2">
      <c r="B4031" s="153"/>
      <c r="D4031" s="138" t="s">
        <v>330</v>
      </c>
      <c r="E4031" s="154" t="s">
        <v>19</v>
      </c>
      <c r="F4031" s="155" t="s">
        <v>5251</v>
      </c>
      <c r="H4031" s="154" t="s">
        <v>19</v>
      </c>
      <c r="I4031" s="156"/>
      <c r="L4031" s="153"/>
      <c r="M4031" s="157"/>
      <c r="T4031" s="158"/>
      <c r="AT4031" s="154" t="s">
        <v>330</v>
      </c>
      <c r="AU4031" s="154" t="s">
        <v>79</v>
      </c>
      <c r="AV4031" s="12" t="s">
        <v>77</v>
      </c>
      <c r="AW4031" s="12" t="s">
        <v>31</v>
      </c>
      <c r="AX4031" s="12" t="s">
        <v>69</v>
      </c>
      <c r="AY4031" s="154" t="s">
        <v>181</v>
      </c>
    </row>
    <row r="4032" spans="2:65" s="13" customFormat="1" ht="11.25" x14ac:dyDescent="0.2">
      <c r="B4032" s="159"/>
      <c r="D4032" s="138" t="s">
        <v>330</v>
      </c>
      <c r="E4032" s="160" t="s">
        <v>19</v>
      </c>
      <c r="F4032" s="161" t="s">
        <v>5252</v>
      </c>
      <c r="H4032" s="162">
        <v>9</v>
      </c>
      <c r="I4032" s="163"/>
      <c r="L4032" s="159"/>
      <c r="M4032" s="164"/>
      <c r="T4032" s="165"/>
      <c r="AT4032" s="160" t="s">
        <v>330</v>
      </c>
      <c r="AU4032" s="160" t="s">
        <v>79</v>
      </c>
      <c r="AV4032" s="13" t="s">
        <v>79</v>
      </c>
      <c r="AW4032" s="13" t="s">
        <v>31</v>
      </c>
      <c r="AX4032" s="13" t="s">
        <v>69</v>
      </c>
      <c r="AY4032" s="160" t="s">
        <v>181</v>
      </c>
    </row>
    <row r="4033" spans="2:65" s="13" customFormat="1" ht="11.25" x14ac:dyDescent="0.2">
      <c r="B4033" s="159"/>
      <c r="D4033" s="138" t="s">
        <v>330</v>
      </c>
      <c r="E4033" s="160" t="s">
        <v>19</v>
      </c>
      <c r="F4033" s="161" t="s">
        <v>5253</v>
      </c>
      <c r="H4033" s="162">
        <v>7</v>
      </c>
      <c r="I4033" s="163"/>
      <c r="L4033" s="159"/>
      <c r="M4033" s="164"/>
      <c r="T4033" s="165"/>
      <c r="AT4033" s="160" t="s">
        <v>330</v>
      </c>
      <c r="AU4033" s="160" t="s">
        <v>79</v>
      </c>
      <c r="AV4033" s="13" t="s">
        <v>79</v>
      </c>
      <c r="AW4033" s="13" t="s">
        <v>31</v>
      </c>
      <c r="AX4033" s="13" t="s">
        <v>69</v>
      </c>
      <c r="AY4033" s="160" t="s">
        <v>181</v>
      </c>
    </row>
    <row r="4034" spans="2:65" s="14" customFormat="1" ht="11.25" x14ac:dyDescent="0.2">
      <c r="B4034" s="166"/>
      <c r="D4034" s="138" t="s">
        <v>330</v>
      </c>
      <c r="E4034" s="167" t="s">
        <v>19</v>
      </c>
      <c r="F4034" s="168" t="s">
        <v>333</v>
      </c>
      <c r="H4034" s="169">
        <v>16</v>
      </c>
      <c r="I4034" s="170"/>
      <c r="L4034" s="166"/>
      <c r="M4034" s="171"/>
      <c r="T4034" s="172"/>
      <c r="AT4034" s="167" t="s">
        <v>330</v>
      </c>
      <c r="AU4034" s="167" t="s">
        <v>79</v>
      </c>
      <c r="AV4034" s="14" t="s">
        <v>187</v>
      </c>
      <c r="AW4034" s="14" t="s">
        <v>31</v>
      </c>
      <c r="AX4034" s="14" t="s">
        <v>77</v>
      </c>
      <c r="AY4034" s="167" t="s">
        <v>181</v>
      </c>
    </row>
    <row r="4035" spans="2:65" s="1" customFormat="1" ht="24.2" customHeight="1" x14ac:dyDescent="0.2">
      <c r="B4035" s="32"/>
      <c r="C4035" s="125" t="s">
        <v>3687</v>
      </c>
      <c r="D4035" s="125" t="s">
        <v>182</v>
      </c>
      <c r="E4035" s="126" t="s">
        <v>5254</v>
      </c>
      <c r="F4035" s="127" t="s">
        <v>5255</v>
      </c>
      <c r="G4035" s="128" t="s">
        <v>519</v>
      </c>
      <c r="H4035" s="129">
        <v>2</v>
      </c>
      <c r="I4035" s="130"/>
      <c r="J4035" s="131">
        <f>ROUND(I4035*H4035,2)</f>
        <v>0</v>
      </c>
      <c r="K4035" s="127" t="s">
        <v>186</v>
      </c>
      <c r="L4035" s="32"/>
      <c r="M4035" s="132" t="s">
        <v>19</v>
      </c>
      <c r="N4035" s="133" t="s">
        <v>40</v>
      </c>
      <c r="P4035" s="134">
        <f>O4035*H4035</f>
        <v>0</v>
      </c>
      <c r="Q4035" s="134">
        <v>0</v>
      </c>
      <c r="R4035" s="134">
        <f>Q4035*H4035</f>
        <v>0</v>
      </c>
      <c r="S4035" s="134">
        <v>0</v>
      </c>
      <c r="T4035" s="135">
        <f>S4035*H4035</f>
        <v>0</v>
      </c>
      <c r="AR4035" s="136" t="s">
        <v>187</v>
      </c>
      <c r="AT4035" s="136" t="s">
        <v>182</v>
      </c>
      <c r="AU4035" s="136" t="s">
        <v>79</v>
      </c>
      <c r="AY4035" s="17" t="s">
        <v>181</v>
      </c>
      <c r="BE4035" s="137">
        <f>IF(N4035="základní",J4035,0)</f>
        <v>0</v>
      </c>
      <c r="BF4035" s="137">
        <f>IF(N4035="snížená",J4035,0)</f>
        <v>0</v>
      </c>
      <c r="BG4035" s="137">
        <f>IF(N4035="zákl. přenesená",J4035,0)</f>
        <v>0</v>
      </c>
      <c r="BH4035" s="137">
        <f>IF(N4035="sníž. přenesená",J4035,0)</f>
        <v>0</v>
      </c>
      <c r="BI4035" s="137">
        <f>IF(N4035="nulová",J4035,0)</f>
        <v>0</v>
      </c>
      <c r="BJ4035" s="17" t="s">
        <v>77</v>
      </c>
      <c r="BK4035" s="137">
        <f>ROUND(I4035*H4035,2)</f>
        <v>0</v>
      </c>
      <c r="BL4035" s="17" t="s">
        <v>187</v>
      </c>
      <c r="BM4035" s="136" t="s">
        <v>5256</v>
      </c>
    </row>
    <row r="4036" spans="2:65" s="1" customFormat="1" ht="39" x14ac:dyDescent="0.2">
      <c r="B4036" s="32"/>
      <c r="D4036" s="138" t="s">
        <v>214</v>
      </c>
      <c r="F4036" s="139" t="s">
        <v>5257</v>
      </c>
      <c r="I4036" s="140"/>
      <c r="L4036" s="32"/>
      <c r="M4036" s="141"/>
      <c r="T4036" s="53"/>
      <c r="AT4036" s="17" t="s">
        <v>214</v>
      </c>
      <c r="AU4036" s="17" t="s">
        <v>79</v>
      </c>
    </row>
    <row r="4037" spans="2:65" s="13" customFormat="1" ht="11.25" x14ac:dyDescent="0.2">
      <c r="B4037" s="159"/>
      <c r="D4037" s="138" t="s">
        <v>330</v>
      </c>
      <c r="E4037" s="160" t="s">
        <v>19</v>
      </c>
      <c r="F4037" s="161" t="s">
        <v>4079</v>
      </c>
      <c r="H4037" s="162">
        <v>1</v>
      </c>
      <c r="I4037" s="163"/>
      <c r="L4037" s="159"/>
      <c r="M4037" s="164"/>
      <c r="T4037" s="165"/>
      <c r="AT4037" s="160" t="s">
        <v>330</v>
      </c>
      <c r="AU4037" s="160" t="s">
        <v>79</v>
      </c>
      <c r="AV4037" s="13" t="s">
        <v>79</v>
      </c>
      <c r="AW4037" s="13" t="s">
        <v>31</v>
      </c>
      <c r="AX4037" s="13" t="s">
        <v>69</v>
      </c>
      <c r="AY4037" s="160" t="s">
        <v>181</v>
      </c>
    </row>
    <row r="4038" spans="2:65" s="13" customFormat="1" ht="11.25" x14ac:dyDescent="0.2">
      <c r="B4038" s="159"/>
      <c r="D4038" s="138" t="s">
        <v>330</v>
      </c>
      <c r="E4038" s="160" t="s">
        <v>19</v>
      </c>
      <c r="F4038" s="161" t="s">
        <v>4442</v>
      </c>
      <c r="H4038" s="162">
        <v>1</v>
      </c>
      <c r="I4038" s="163"/>
      <c r="L4038" s="159"/>
      <c r="M4038" s="164"/>
      <c r="T4038" s="165"/>
      <c r="AT4038" s="160" t="s">
        <v>330</v>
      </c>
      <c r="AU4038" s="160" t="s">
        <v>79</v>
      </c>
      <c r="AV4038" s="13" t="s">
        <v>79</v>
      </c>
      <c r="AW4038" s="13" t="s">
        <v>31</v>
      </c>
      <c r="AX4038" s="13" t="s">
        <v>69</v>
      </c>
      <c r="AY4038" s="160" t="s">
        <v>181</v>
      </c>
    </row>
    <row r="4039" spans="2:65" s="14" customFormat="1" ht="11.25" x14ac:dyDescent="0.2">
      <c r="B4039" s="166"/>
      <c r="D4039" s="138" t="s">
        <v>330</v>
      </c>
      <c r="E4039" s="167" t="s">
        <v>19</v>
      </c>
      <c r="F4039" s="168" t="s">
        <v>333</v>
      </c>
      <c r="H4039" s="169">
        <v>2</v>
      </c>
      <c r="I4039" s="170"/>
      <c r="L4039" s="166"/>
      <c r="M4039" s="171"/>
      <c r="T4039" s="172"/>
      <c r="AT4039" s="167" t="s">
        <v>330</v>
      </c>
      <c r="AU4039" s="167" t="s">
        <v>79</v>
      </c>
      <c r="AV4039" s="14" t="s">
        <v>187</v>
      </c>
      <c r="AW4039" s="14" t="s">
        <v>31</v>
      </c>
      <c r="AX4039" s="14" t="s">
        <v>77</v>
      </c>
      <c r="AY4039" s="167" t="s">
        <v>181</v>
      </c>
    </row>
    <row r="4040" spans="2:65" s="1" customFormat="1" ht="24.2" customHeight="1" x14ac:dyDescent="0.2">
      <c r="B4040" s="32"/>
      <c r="C4040" s="125" t="s">
        <v>5258</v>
      </c>
      <c r="D4040" s="125" t="s">
        <v>182</v>
      </c>
      <c r="E4040" s="126" t="s">
        <v>5259</v>
      </c>
      <c r="F4040" s="127" t="s">
        <v>5260</v>
      </c>
      <c r="G4040" s="128" t="s">
        <v>185</v>
      </c>
      <c r="H4040" s="129">
        <v>5</v>
      </c>
      <c r="I4040" s="130"/>
      <c r="J4040" s="131">
        <f>ROUND(I4040*H4040,2)</f>
        <v>0</v>
      </c>
      <c r="K4040" s="127" t="s">
        <v>186</v>
      </c>
      <c r="L4040" s="32"/>
      <c r="M4040" s="132" t="s">
        <v>19</v>
      </c>
      <c r="N4040" s="133" t="s">
        <v>40</v>
      </c>
      <c r="P4040" s="134">
        <f>O4040*H4040</f>
        <v>0</v>
      </c>
      <c r="Q4040" s="134">
        <v>0</v>
      </c>
      <c r="R4040" s="134">
        <f>Q4040*H4040</f>
        <v>0</v>
      </c>
      <c r="S4040" s="134">
        <v>0</v>
      </c>
      <c r="T4040" s="135">
        <f>S4040*H4040</f>
        <v>0</v>
      </c>
      <c r="AR4040" s="136" t="s">
        <v>187</v>
      </c>
      <c r="AT4040" s="136" t="s">
        <v>182</v>
      </c>
      <c r="AU4040" s="136" t="s">
        <v>79</v>
      </c>
      <c r="AY4040" s="17" t="s">
        <v>181</v>
      </c>
      <c r="BE4040" s="137">
        <f>IF(N4040="základní",J4040,0)</f>
        <v>0</v>
      </c>
      <c r="BF4040" s="137">
        <f>IF(N4040="snížená",J4040,0)</f>
        <v>0</v>
      </c>
      <c r="BG4040" s="137">
        <f>IF(N4040="zákl. přenesená",J4040,0)</f>
        <v>0</v>
      </c>
      <c r="BH4040" s="137">
        <f>IF(N4040="sníž. přenesená",J4040,0)</f>
        <v>0</v>
      </c>
      <c r="BI4040" s="137">
        <f>IF(N4040="nulová",J4040,0)</f>
        <v>0</v>
      </c>
      <c r="BJ4040" s="17" t="s">
        <v>77</v>
      </c>
      <c r="BK4040" s="137">
        <f>ROUND(I4040*H4040,2)</f>
        <v>0</v>
      </c>
      <c r="BL4040" s="17" t="s">
        <v>187</v>
      </c>
      <c r="BM4040" s="136" t="s">
        <v>5261</v>
      </c>
    </row>
    <row r="4041" spans="2:65" s="1" customFormat="1" ht="97.5" x14ac:dyDescent="0.2">
      <c r="B4041" s="32"/>
      <c r="D4041" s="138" t="s">
        <v>214</v>
      </c>
      <c r="F4041" s="139" t="s">
        <v>5262</v>
      </c>
      <c r="I4041" s="140"/>
      <c r="L4041" s="32"/>
      <c r="M4041" s="141"/>
      <c r="T4041" s="53"/>
      <c r="AT4041" s="17" t="s">
        <v>214</v>
      </c>
      <c r="AU4041" s="17" t="s">
        <v>79</v>
      </c>
    </row>
    <row r="4042" spans="2:65" s="13" customFormat="1" ht="11.25" x14ac:dyDescent="0.2">
      <c r="B4042" s="159"/>
      <c r="D4042" s="138" t="s">
        <v>330</v>
      </c>
      <c r="E4042" s="160" t="s">
        <v>19</v>
      </c>
      <c r="F4042" s="161" t="s">
        <v>4089</v>
      </c>
      <c r="H4042" s="162">
        <v>3</v>
      </c>
      <c r="I4042" s="163"/>
      <c r="L4042" s="159"/>
      <c r="M4042" s="164"/>
      <c r="T4042" s="165"/>
      <c r="AT4042" s="160" t="s">
        <v>330</v>
      </c>
      <c r="AU4042" s="160" t="s">
        <v>79</v>
      </c>
      <c r="AV4042" s="13" t="s">
        <v>79</v>
      </c>
      <c r="AW4042" s="13" t="s">
        <v>31</v>
      </c>
      <c r="AX4042" s="13" t="s">
        <v>69</v>
      </c>
      <c r="AY4042" s="160" t="s">
        <v>181</v>
      </c>
    </row>
    <row r="4043" spans="2:65" s="13" customFormat="1" ht="11.25" x14ac:dyDescent="0.2">
      <c r="B4043" s="159"/>
      <c r="D4043" s="138" t="s">
        <v>330</v>
      </c>
      <c r="E4043" s="160" t="s">
        <v>19</v>
      </c>
      <c r="F4043" s="161" t="s">
        <v>4419</v>
      </c>
      <c r="H4043" s="162">
        <v>2</v>
      </c>
      <c r="I4043" s="163"/>
      <c r="L4043" s="159"/>
      <c r="M4043" s="164"/>
      <c r="T4043" s="165"/>
      <c r="AT4043" s="160" t="s">
        <v>330</v>
      </c>
      <c r="AU4043" s="160" t="s">
        <v>79</v>
      </c>
      <c r="AV4043" s="13" t="s">
        <v>79</v>
      </c>
      <c r="AW4043" s="13" t="s">
        <v>31</v>
      </c>
      <c r="AX4043" s="13" t="s">
        <v>69</v>
      </c>
      <c r="AY4043" s="160" t="s">
        <v>181</v>
      </c>
    </row>
    <row r="4044" spans="2:65" s="14" customFormat="1" ht="11.25" x14ac:dyDescent="0.2">
      <c r="B4044" s="166"/>
      <c r="D4044" s="138" t="s">
        <v>330</v>
      </c>
      <c r="E4044" s="167" t="s">
        <v>19</v>
      </c>
      <c r="F4044" s="168" t="s">
        <v>333</v>
      </c>
      <c r="H4044" s="169">
        <v>5</v>
      </c>
      <c r="I4044" s="170"/>
      <c r="L4044" s="166"/>
      <c r="M4044" s="171"/>
      <c r="T4044" s="172"/>
      <c r="AT4044" s="167" t="s">
        <v>330</v>
      </c>
      <c r="AU4044" s="167" t="s">
        <v>79</v>
      </c>
      <c r="AV4044" s="14" t="s">
        <v>187</v>
      </c>
      <c r="AW4044" s="14" t="s">
        <v>31</v>
      </c>
      <c r="AX4044" s="14" t="s">
        <v>77</v>
      </c>
      <c r="AY4044" s="167" t="s">
        <v>181</v>
      </c>
    </row>
    <row r="4045" spans="2:65" s="1" customFormat="1" ht="24.2" customHeight="1" x14ac:dyDescent="0.2">
      <c r="B4045" s="32"/>
      <c r="C4045" s="125" t="s">
        <v>3691</v>
      </c>
      <c r="D4045" s="125" t="s">
        <v>182</v>
      </c>
      <c r="E4045" s="126" t="s">
        <v>5263</v>
      </c>
      <c r="F4045" s="127" t="s">
        <v>5264</v>
      </c>
      <c r="G4045" s="128" t="s">
        <v>185</v>
      </c>
      <c r="H4045" s="129">
        <v>1</v>
      </c>
      <c r="I4045" s="130"/>
      <c r="J4045" s="131">
        <f>ROUND(I4045*H4045,2)</f>
        <v>0</v>
      </c>
      <c r="K4045" s="127" t="s">
        <v>186</v>
      </c>
      <c r="L4045" s="32"/>
      <c r="M4045" s="132" t="s">
        <v>19</v>
      </c>
      <c r="N4045" s="133" t="s">
        <v>40</v>
      </c>
      <c r="P4045" s="134">
        <f>O4045*H4045</f>
        <v>0</v>
      </c>
      <c r="Q4045" s="134">
        <v>0</v>
      </c>
      <c r="R4045" s="134">
        <f>Q4045*H4045</f>
        <v>0</v>
      </c>
      <c r="S4045" s="134">
        <v>0</v>
      </c>
      <c r="T4045" s="135">
        <f>S4045*H4045</f>
        <v>0</v>
      </c>
      <c r="AR4045" s="136" t="s">
        <v>187</v>
      </c>
      <c r="AT4045" s="136" t="s">
        <v>182</v>
      </c>
      <c r="AU4045" s="136" t="s">
        <v>79</v>
      </c>
      <c r="AY4045" s="17" t="s">
        <v>181</v>
      </c>
      <c r="BE4045" s="137">
        <f>IF(N4045="základní",J4045,0)</f>
        <v>0</v>
      </c>
      <c r="BF4045" s="137">
        <f>IF(N4045="snížená",J4045,0)</f>
        <v>0</v>
      </c>
      <c r="BG4045" s="137">
        <f>IF(N4045="zákl. přenesená",J4045,0)</f>
        <v>0</v>
      </c>
      <c r="BH4045" s="137">
        <f>IF(N4045="sníž. přenesená",J4045,0)</f>
        <v>0</v>
      </c>
      <c r="BI4045" s="137">
        <f>IF(N4045="nulová",J4045,0)</f>
        <v>0</v>
      </c>
      <c r="BJ4045" s="17" t="s">
        <v>77</v>
      </c>
      <c r="BK4045" s="137">
        <f>ROUND(I4045*H4045,2)</f>
        <v>0</v>
      </c>
      <c r="BL4045" s="17" t="s">
        <v>187</v>
      </c>
      <c r="BM4045" s="136" t="s">
        <v>5265</v>
      </c>
    </row>
    <row r="4046" spans="2:65" s="1" customFormat="1" ht="97.5" x14ac:dyDescent="0.2">
      <c r="B4046" s="32"/>
      <c r="D4046" s="138" t="s">
        <v>214</v>
      </c>
      <c r="F4046" s="139" t="s">
        <v>5266</v>
      </c>
      <c r="I4046" s="140"/>
      <c r="L4046" s="32"/>
      <c r="M4046" s="141"/>
      <c r="T4046" s="53"/>
      <c r="AT4046" s="17" t="s">
        <v>214</v>
      </c>
      <c r="AU4046" s="17" t="s">
        <v>79</v>
      </c>
    </row>
    <row r="4047" spans="2:65" s="13" customFormat="1" ht="11.25" x14ac:dyDescent="0.2">
      <c r="B4047" s="159"/>
      <c r="D4047" s="138" t="s">
        <v>330</v>
      </c>
      <c r="E4047" s="160" t="s">
        <v>19</v>
      </c>
      <c r="F4047" s="161" t="s">
        <v>4442</v>
      </c>
      <c r="H4047" s="162">
        <v>1</v>
      </c>
      <c r="I4047" s="163"/>
      <c r="L4047" s="159"/>
      <c r="M4047" s="164"/>
      <c r="T4047" s="165"/>
      <c r="AT4047" s="160" t="s">
        <v>330</v>
      </c>
      <c r="AU4047" s="160" t="s">
        <v>79</v>
      </c>
      <c r="AV4047" s="13" t="s">
        <v>79</v>
      </c>
      <c r="AW4047" s="13" t="s">
        <v>31</v>
      </c>
      <c r="AX4047" s="13" t="s">
        <v>69</v>
      </c>
      <c r="AY4047" s="160" t="s">
        <v>181</v>
      </c>
    </row>
    <row r="4048" spans="2:65" s="14" customFormat="1" ht="11.25" x14ac:dyDescent="0.2">
      <c r="B4048" s="166"/>
      <c r="D4048" s="138" t="s">
        <v>330</v>
      </c>
      <c r="E4048" s="167" t="s">
        <v>19</v>
      </c>
      <c r="F4048" s="168" t="s">
        <v>333</v>
      </c>
      <c r="H4048" s="169">
        <v>1</v>
      </c>
      <c r="I4048" s="170"/>
      <c r="L4048" s="166"/>
      <c r="M4048" s="171"/>
      <c r="T4048" s="172"/>
      <c r="AT4048" s="167" t="s">
        <v>330</v>
      </c>
      <c r="AU4048" s="167" t="s">
        <v>79</v>
      </c>
      <c r="AV4048" s="14" t="s">
        <v>187</v>
      </c>
      <c r="AW4048" s="14" t="s">
        <v>31</v>
      </c>
      <c r="AX4048" s="14" t="s">
        <v>77</v>
      </c>
      <c r="AY4048" s="167" t="s">
        <v>181</v>
      </c>
    </row>
    <row r="4049" spans="2:65" s="1" customFormat="1" ht="24.2" customHeight="1" x14ac:dyDescent="0.2">
      <c r="B4049" s="32"/>
      <c r="C4049" s="125" t="s">
        <v>5267</v>
      </c>
      <c r="D4049" s="125" t="s">
        <v>182</v>
      </c>
      <c r="E4049" s="126" t="s">
        <v>5268</v>
      </c>
      <c r="F4049" s="127" t="s">
        <v>5269</v>
      </c>
      <c r="G4049" s="128" t="s">
        <v>636</v>
      </c>
      <c r="H4049" s="129">
        <v>15.855</v>
      </c>
      <c r="I4049" s="130"/>
      <c r="J4049" s="131">
        <f>ROUND(I4049*H4049,2)</f>
        <v>0</v>
      </c>
      <c r="K4049" s="127" t="s">
        <v>186</v>
      </c>
      <c r="L4049" s="32"/>
      <c r="M4049" s="132" t="s">
        <v>19</v>
      </c>
      <c r="N4049" s="133" t="s">
        <v>40</v>
      </c>
      <c r="P4049" s="134">
        <f>O4049*H4049</f>
        <v>0</v>
      </c>
      <c r="Q4049" s="134">
        <v>0</v>
      </c>
      <c r="R4049" s="134">
        <f>Q4049*H4049</f>
        <v>0</v>
      </c>
      <c r="S4049" s="134">
        <v>0</v>
      </c>
      <c r="T4049" s="135">
        <f>S4049*H4049</f>
        <v>0</v>
      </c>
      <c r="AR4049" s="136" t="s">
        <v>187</v>
      </c>
      <c r="AT4049" s="136" t="s">
        <v>182</v>
      </c>
      <c r="AU4049" s="136" t="s">
        <v>79</v>
      </c>
      <c r="AY4049" s="17" t="s">
        <v>181</v>
      </c>
      <c r="BE4049" s="137">
        <f>IF(N4049="základní",J4049,0)</f>
        <v>0</v>
      </c>
      <c r="BF4049" s="137">
        <f>IF(N4049="snížená",J4049,0)</f>
        <v>0</v>
      </c>
      <c r="BG4049" s="137">
        <f>IF(N4049="zákl. přenesená",J4049,0)</f>
        <v>0</v>
      </c>
      <c r="BH4049" s="137">
        <f>IF(N4049="sníž. přenesená",J4049,0)</f>
        <v>0</v>
      </c>
      <c r="BI4049" s="137">
        <f>IF(N4049="nulová",J4049,0)</f>
        <v>0</v>
      </c>
      <c r="BJ4049" s="17" t="s">
        <v>77</v>
      </c>
      <c r="BK4049" s="137">
        <f>ROUND(I4049*H4049,2)</f>
        <v>0</v>
      </c>
      <c r="BL4049" s="17" t="s">
        <v>187</v>
      </c>
      <c r="BM4049" s="136" t="s">
        <v>5270</v>
      </c>
    </row>
    <row r="4050" spans="2:65" s="1" customFormat="1" ht="39" x14ac:dyDescent="0.2">
      <c r="B4050" s="32"/>
      <c r="D4050" s="138" t="s">
        <v>214</v>
      </c>
      <c r="F4050" s="139" t="s">
        <v>5271</v>
      </c>
      <c r="I4050" s="140"/>
      <c r="L4050" s="32"/>
      <c r="M4050" s="141"/>
      <c r="T4050" s="53"/>
      <c r="AT4050" s="17" t="s">
        <v>214</v>
      </c>
      <c r="AU4050" s="17" t="s">
        <v>79</v>
      </c>
    </row>
    <row r="4051" spans="2:65" s="13" customFormat="1" ht="11.25" x14ac:dyDescent="0.2">
      <c r="B4051" s="159"/>
      <c r="D4051" s="138" t="s">
        <v>330</v>
      </c>
      <c r="E4051" s="160" t="s">
        <v>19</v>
      </c>
      <c r="F4051" s="161" t="s">
        <v>5272</v>
      </c>
      <c r="H4051" s="162">
        <v>2.52</v>
      </c>
      <c r="I4051" s="163"/>
      <c r="L4051" s="159"/>
      <c r="M4051" s="164"/>
      <c r="T4051" s="165"/>
      <c r="AT4051" s="160" t="s">
        <v>330</v>
      </c>
      <c r="AU4051" s="160" t="s">
        <v>79</v>
      </c>
      <c r="AV4051" s="13" t="s">
        <v>79</v>
      </c>
      <c r="AW4051" s="13" t="s">
        <v>31</v>
      </c>
      <c r="AX4051" s="13" t="s">
        <v>69</v>
      </c>
      <c r="AY4051" s="160" t="s">
        <v>181</v>
      </c>
    </row>
    <row r="4052" spans="2:65" s="13" customFormat="1" ht="11.25" x14ac:dyDescent="0.2">
      <c r="B4052" s="159"/>
      <c r="D4052" s="138" t="s">
        <v>330</v>
      </c>
      <c r="E4052" s="160" t="s">
        <v>19</v>
      </c>
      <c r="F4052" s="161" t="s">
        <v>5273</v>
      </c>
      <c r="H4052" s="162">
        <v>13.335000000000001</v>
      </c>
      <c r="I4052" s="163"/>
      <c r="L4052" s="159"/>
      <c r="M4052" s="164"/>
      <c r="T4052" s="165"/>
      <c r="AT4052" s="160" t="s">
        <v>330</v>
      </c>
      <c r="AU4052" s="160" t="s">
        <v>79</v>
      </c>
      <c r="AV4052" s="13" t="s">
        <v>79</v>
      </c>
      <c r="AW4052" s="13" t="s">
        <v>31</v>
      </c>
      <c r="AX4052" s="13" t="s">
        <v>69</v>
      </c>
      <c r="AY4052" s="160" t="s">
        <v>181</v>
      </c>
    </row>
    <row r="4053" spans="2:65" s="14" customFormat="1" ht="11.25" x14ac:dyDescent="0.2">
      <c r="B4053" s="166"/>
      <c r="D4053" s="138" t="s">
        <v>330</v>
      </c>
      <c r="E4053" s="167" t="s">
        <v>19</v>
      </c>
      <c r="F4053" s="168" t="s">
        <v>333</v>
      </c>
      <c r="H4053" s="169">
        <v>15.855</v>
      </c>
      <c r="I4053" s="170"/>
      <c r="L4053" s="166"/>
      <c r="M4053" s="171"/>
      <c r="T4053" s="172"/>
      <c r="AT4053" s="167" t="s">
        <v>330</v>
      </c>
      <c r="AU4053" s="167" t="s">
        <v>79</v>
      </c>
      <c r="AV4053" s="14" t="s">
        <v>187</v>
      </c>
      <c r="AW4053" s="14" t="s">
        <v>31</v>
      </c>
      <c r="AX4053" s="14" t="s">
        <v>77</v>
      </c>
      <c r="AY4053" s="167" t="s">
        <v>181</v>
      </c>
    </row>
    <row r="4054" spans="2:65" s="1" customFormat="1" ht="21.75" customHeight="1" x14ac:dyDescent="0.2">
      <c r="B4054" s="32"/>
      <c r="C4054" s="125" t="s">
        <v>1450</v>
      </c>
      <c r="D4054" s="125" t="s">
        <v>182</v>
      </c>
      <c r="E4054" s="126" t="s">
        <v>5274</v>
      </c>
      <c r="F4054" s="127" t="s">
        <v>5275</v>
      </c>
      <c r="G4054" s="128" t="s">
        <v>636</v>
      </c>
      <c r="H4054" s="129">
        <v>14.49</v>
      </c>
      <c r="I4054" s="130"/>
      <c r="J4054" s="131">
        <f>ROUND(I4054*H4054,2)</f>
        <v>0</v>
      </c>
      <c r="K4054" s="127" t="s">
        <v>186</v>
      </c>
      <c r="L4054" s="32"/>
      <c r="M4054" s="132" t="s">
        <v>19</v>
      </c>
      <c r="N4054" s="133" t="s">
        <v>40</v>
      </c>
      <c r="P4054" s="134">
        <f>O4054*H4054</f>
        <v>0</v>
      </c>
      <c r="Q4054" s="134">
        <v>0</v>
      </c>
      <c r="R4054" s="134">
        <f>Q4054*H4054</f>
        <v>0</v>
      </c>
      <c r="S4054" s="134">
        <v>0</v>
      </c>
      <c r="T4054" s="135">
        <f>S4054*H4054</f>
        <v>0</v>
      </c>
      <c r="AR4054" s="136" t="s">
        <v>187</v>
      </c>
      <c r="AT4054" s="136" t="s">
        <v>182</v>
      </c>
      <c r="AU4054" s="136" t="s">
        <v>79</v>
      </c>
      <c r="AY4054" s="17" t="s">
        <v>181</v>
      </c>
      <c r="BE4054" s="137">
        <f>IF(N4054="základní",J4054,0)</f>
        <v>0</v>
      </c>
      <c r="BF4054" s="137">
        <f>IF(N4054="snížená",J4054,0)</f>
        <v>0</v>
      </c>
      <c r="BG4054" s="137">
        <f>IF(N4054="zákl. přenesená",J4054,0)</f>
        <v>0</v>
      </c>
      <c r="BH4054" s="137">
        <f>IF(N4054="sníž. přenesená",J4054,0)</f>
        <v>0</v>
      </c>
      <c r="BI4054" s="137">
        <f>IF(N4054="nulová",J4054,0)</f>
        <v>0</v>
      </c>
      <c r="BJ4054" s="17" t="s">
        <v>77</v>
      </c>
      <c r="BK4054" s="137">
        <f>ROUND(I4054*H4054,2)</f>
        <v>0</v>
      </c>
      <c r="BL4054" s="17" t="s">
        <v>187</v>
      </c>
      <c r="BM4054" s="136" t="s">
        <v>5276</v>
      </c>
    </row>
    <row r="4055" spans="2:65" s="1" customFormat="1" ht="39" x14ac:dyDescent="0.2">
      <c r="B4055" s="32"/>
      <c r="D4055" s="138" t="s">
        <v>214</v>
      </c>
      <c r="F4055" s="139" t="s">
        <v>5271</v>
      </c>
      <c r="I4055" s="140"/>
      <c r="L4055" s="32"/>
      <c r="M4055" s="141"/>
      <c r="T4055" s="53"/>
      <c r="AT4055" s="17" t="s">
        <v>214</v>
      </c>
      <c r="AU4055" s="17" t="s">
        <v>79</v>
      </c>
    </row>
    <row r="4056" spans="2:65" s="13" customFormat="1" ht="11.25" x14ac:dyDescent="0.2">
      <c r="B4056" s="159"/>
      <c r="D4056" s="138" t="s">
        <v>330</v>
      </c>
      <c r="E4056" s="160" t="s">
        <v>19</v>
      </c>
      <c r="F4056" s="161" t="s">
        <v>5277</v>
      </c>
      <c r="H4056" s="162">
        <v>14.49</v>
      </c>
      <c r="I4056" s="163"/>
      <c r="L4056" s="159"/>
      <c r="M4056" s="164"/>
      <c r="T4056" s="165"/>
      <c r="AT4056" s="160" t="s">
        <v>330</v>
      </c>
      <c r="AU4056" s="160" t="s">
        <v>79</v>
      </c>
      <c r="AV4056" s="13" t="s">
        <v>79</v>
      </c>
      <c r="AW4056" s="13" t="s">
        <v>31</v>
      </c>
      <c r="AX4056" s="13" t="s">
        <v>69</v>
      </c>
      <c r="AY4056" s="160" t="s">
        <v>181</v>
      </c>
    </row>
    <row r="4057" spans="2:65" s="14" customFormat="1" ht="11.25" x14ac:dyDescent="0.2">
      <c r="B4057" s="166"/>
      <c r="D4057" s="138" t="s">
        <v>330</v>
      </c>
      <c r="E4057" s="167" t="s">
        <v>19</v>
      </c>
      <c r="F4057" s="168" t="s">
        <v>333</v>
      </c>
      <c r="H4057" s="169">
        <v>14.49</v>
      </c>
      <c r="I4057" s="170"/>
      <c r="L4057" s="166"/>
      <c r="M4057" s="171"/>
      <c r="T4057" s="172"/>
      <c r="AT4057" s="167" t="s">
        <v>330</v>
      </c>
      <c r="AU4057" s="167" t="s">
        <v>79</v>
      </c>
      <c r="AV4057" s="14" t="s">
        <v>187</v>
      </c>
      <c r="AW4057" s="14" t="s">
        <v>31</v>
      </c>
      <c r="AX4057" s="14" t="s">
        <v>77</v>
      </c>
      <c r="AY4057" s="167" t="s">
        <v>181</v>
      </c>
    </row>
    <row r="4058" spans="2:65" s="1" customFormat="1" ht="24.2" customHeight="1" x14ac:dyDescent="0.2">
      <c r="B4058" s="32"/>
      <c r="C4058" s="125" t="s">
        <v>1469</v>
      </c>
      <c r="D4058" s="125" t="s">
        <v>182</v>
      </c>
      <c r="E4058" s="126" t="s">
        <v>5278</v>
      </c>
      <c r="F4058" s="127" t="s">
        <v>5279</v>
      </c>
      <c r="G4058" s="128" t="s">
        <v>636</v>
      </c>
      <c r="H4058" s="129">
        <v>58.17</v>
      </c>
      <c r="I4058" s="130"/>
      <c r="J4058" s="131">
        <f>ROUND(I4058*H4058,2)</f>
        <v>0</v>
      </c>
      <c r="K4058" s="127" t="s">
        <v>186</v>
      </c>
      <c r="L4058" s="32"/>
      <c r="M4058" s="132" t="s">
        <v>19</v>
      </c>
      <c r="N4058" s="133" t="s">
        <v>40</v>
      </c>
      <c r="P4058" s="134">
        <f>O4058*H4058</f>
        <v>0</v>
      </c>
      <c r="Q4058" s="134">
        <v>0</v>
      </c>
      <c r="R4058" s="134">
        <f>Q4058*H4058</f>
        <v>0</v>
      </c>
      <c r="S4058" s="134">
        <v>0</v>
      </c>
      <c r="T4058" s="135">
        <f>S4058*H4058</f>
        <v>0</v>
      </c>
      <c r="AR4058" s="136" t="s">
        <v>187</v>
      </c>
      <c r="AT4058" s="136" t="s">
        <v>182</v>
      </c>
      <c r="AU4058" s="136" t="s">
        <v>79</v>
      </c>
      <c r="AY4058" s="17" t="s">
        <v>181</v>
      </c>
      <c r="BE4058" s="137">
        <f>IF(N4058="základní",J4058,0)</f>
        <v>0</v>
      </c>
      <c r="BF4058" s="137">
        <f>IF(N4058="snížená",J4058,0)</f>
        <v>0</v>
      </c>
      <c r="BG4058" s="137">
        <f>IF(N4058="zákl. přenesená",J4058,0)</f>
        <v>0</v>
      </c>
      <c r="BH4058" s="137">
        <f>IF(N4058="sníž. přenesená",J4058,0)</f>
        <v>0</v>
      </c>
      <c r="BI4058" s="137">
        <f>IF(N4058="nulová",J4058,0)</f>
        <v>0</v>
      </c>
      <c r="BJ4058" s="17" t="s">
        <v>77</v>
      </c>
      <c r="BK4058" s="137">
        <f>ROUND(I4058*H4058,2)</f>
        <v>0</v>
      </c>
      <c r="BL4058" s="17" t="s">
        <v>187</v>
      </c>
      <c r="BM4058" s="136" t="s">
        <v>5280</v>
      </c>
    </row>
    <row r="4059" spans="2:65" s="1" customFormat="1" ht="39" x14ac:dyDescent="0.2">
      <c r="B4059" s="32"/>
      <c r="D4059" s="138" t="s">
        <v>214</v>
      </c>
      <c r="F4059" s="139" t="s">
        <v>5281</v>
      </c>
      <c r="I4059" s="140"/>
      <c r="L4059" s="32"/>
      <c r="M4059" s="141"/>
      <c r="T4059" s="53"/>
      <c r="AT4059" s="17" t="s">
        <v>214</v>
      </c>
      <c r="AU4059" s="17" t="s">
        <v>79</v>
      </c>
    </row>
    <row r="4060" spans="2:65" s="13" customFormat="1" ht="11.25" x14ac:dyDescent="0.2">
      <c r="B4060" s="159"/>
      <c r="D4060" s="138" t="s">
        <v>330</v>
      </c>
      <c r="E4060" s="160" t="s">
        <v>19</v>
      </c>
      <c r="F4060" s="161" t="s">
        <v>5282</v>
      </c>
      <c r="H4060" s="162">
        <v>1.05</v>
      </c>
      <c r="I4060" s="163"/>
      <c r="L4060" s="159"/>
      <c r="M4060" s="164"/>
      <c r="T4060" s="165"/>
      <c r="AT4060" s="160" t="s">
        <v>330</v>
      </c>
      <c r="AU4060" s="160" t="s">
        <v>79</v>
      </c>
      <c r="AV4060" s="13" t="s">
        <v>79</v>
      </c>
      <c r="AW4060" s="13" t="s">
        <v>31</v>
      </c>
      <c r="AX4060" s="13" t="s">
        <v>69</v>
      </c>
      <c r="AY4060" s="160" t="s">
        <v>181</v>
      </c>
    </row>
    <row r="4061" spans="2:65" s="13" customFormat="1" ht="11.25" x14ac:dyDescent="0.2">
      <c r="B4061" s="159"/>
      <c r="D4061" s="138" t="s">
        <v>330</v>
      </c>
      <c r="E4061" s="160" t="s">
        <v>19</v>
      </c>
      <c r="F4061" s="161" t="s">
        <v>5283</v>
      </c>
      <c r="H4061" s="162">
        <v>57.12</v>
      </c>
      <c r="I4061" s="163"/>
      <c r="L4061" s="159"/>
      <c r="M4061" s="164"/>
      <c r="T4061" s="165"/>
      <c r="AT4061" s="160" t="s">
        <v>330</v>
      </c>
      <c r="AU4061" s="160" t="s">
        <v>79</v>
      </c>
      <c r="AV4061" s="13" t="s">
        <v>79</v>
      </c>
      <c r="AW4061" s="13" t="s">
        <v>31</v>
      </c>
      <c r="AX4061" s="13" t="s">
        <v>69</v>
      </c>
      <c r="AY4061" s="160" t="s">
        <v>181</v>
      </c>
    </row>
    <row r="4062" spans="2:65" s="14" customFormat="1" ht="11.25" x14ac:dyDescent="0.2">
      <c r="B4062" s="166"/>
      <c r="D4062" s="138" t="s">
        <v>330</v>
      </c>
      <c r="E4062" s="167" t="s">
        <v>19</v>
      </c>
      <c r="F4062" s="168" t="s">
        <v>333</v>
      </c>
      <c r="H4062" s="169">
        <v>58.17</v>
      </c>
      <c r="I4062" s="170"/>
      <c r="L4062" s="166"/>
      <c r="M4062" s="171"/>
      <c r="T4062" s="172"/>
      <c r="AT4062" s="167" t="s">
        <v>330</v>
      </c>
      <c r="AU4062" s="167" t="s">
        <v>79</v>
      </c>
      <c r="AV4062" s="14" t="s">
        <v>187</v>
      </c>
      <c r="AW4062" s="14" t="s">
        <v>31</v>
      </c>
      <c r="AX4062" s="14" t="s">
        <v>77</v>
      </c>
      <c r="AY4062" s="167" t="s">
        <v>181</v>
      </c>
    </row>
    <row r="4063" spans="2:65" s="1" customFormat="1" ht="24.2" customHeight="1" x14ac:dyDescent="0.2">
      <c r="B4063" s="32"/>
      <c r="C4063" s="125" t="s">
        <v>3699</v>
      </c>
      <c r="D4063" s="125" t="s">
        <v>182</v>
      </c>
      <c r="E4063" s="126" t="s">
        <v>5284</v>
      </c>
      <c r="F4063" s="127" t="s">
        <v>5285</v>
      </c>
      <c r="G4063" s="128" t="s">
        <v>636</v>
      </c>
      <c r="H4063" s="129">
        <v>38.64</v>
      </c>
      <c r="I4063" s="130"/>
      <c r="J4063" s="131">
        <f>ROUND(I4063*H4063,2)</f>
        <v>0</v>
      </c>
      <c r="K4063" s="127" t="s">
        <v>186</v>
      </c>
      <c r="L4063" s="32"/>
      <c r="M4063" s="132" t="s">
        <v>19</v>
      </c>
      <c r="N4063" s="133" t="s">
        <v>40</v>
      </c>
      <c r="P4063" s="134">
        <f>O4063*H4063</f>
        <v>0</v>
      </c>
      <c r="Q4063" s="134">
        <v>0</v>
      </c>
      <c r="R4063" s="134">
        <f>Q4063*H4063</f>
        <v>0</v>
      </c>
      <c r="S4063" s="134">
        <v>0</v>
      </c>
      <c r="T4063" s="135">
        <f>S4063*H4063</f>
        <v>0</v>
      </c>
      <c r="AR4063" s="136" t="s">
        <v>187</v>
      </c>
      <c r="AT4063" s="136" t="s">
        <v>182</v>
      </c>
      <c r="AU4063" s="136" t="s">
        <v>79</v>
      </c>
      <c r="AY4063" s="17" t="s">
        <v>181</v>
      </c>
      <c r="BE4063" s="137">
        <f>IF(N4063="základní",J4063,0)</f>
        <v>0</v>
      </c>
      <c r="BF4063" s="137">
        <f>IF(N4063="snížená",J4063,0)</f>
        <v>0</v>
      </c>
      <c r="BG4063" s="137">
        <f>IF(N4063="zákl. přenesená",J4063,0)</f>
        <v>0</v>
      </c>
      <c r="BH4063" s="137">
        <f>IF(N4063="sníž. přenesená",J4063,0)</f>
        <v>0</v>
      </c>
      <c r="BI4063" s="137">
        <f>IF(N4063="nulová",J4063,0)</f>
        <v>0</v>
      </c>
      <c r="BJ4063" s="17" t="s">
        <v>77</v>
      </c>
      <c r="BK4063" s="137">
        <f>ROUND(I4063*H4063,2)</f>
        <v>0</v>
      </c>
      <c r="BL4063" s="17" t="s">
        <v>187</v>
      </c>
      <c r="BM4063" s="136" t="s">
        <v>5286</v>
      </c>
    </row>
    <row r="4064" spans="2:65" s="1" customFormat="1" ht="39" x14ac:dyDescent="0.2">
      <c r="B4064" s="32"/>
      <c r="D4064" s="138" t="s">
        <v>214</v>
      </c>
      <c r="F4064" s="139" t="s">
        <v>5281</v>
      </c>
      <c r="I4064" s="140"/>
      <c r="L4064" s="32"/>
      <c r="M4064" s="141"/>
      <c r="T4064" s="53"/>
      <c r="AT4064" s="17" t="s">
        <v>214</v>
      </c>
      <c r="AU4064" s="17" t="s">
        <v>79</v>
      </c>
    </row>
    <row r="4065" spans="2:65" s="13" customFormat="1" ht="11.25" x14ac:dyDescent="0.2">
      <c r="B4065" s="159"/>
      <c r="D4065" s="138" t="s">
        <v>330</v>
      </c>
      <c r="E4065" s="160" t="s">
        <v>19</v>
      </c>
      <c r="F4065" s="161" t="s">
        <v>5287</v>
      </c>
      <c r="H4065" s="162">
        <v>10.08</v>
      </c>
      <c r="I4065" s="163"/>
      <c r="L4065" s="159"/>
      <c r="M4065" s="164"/>
      <c r="T4065" s="165"/>
      <c r="AT4065" s="160" t="s">
        <v>330</v>
      </c>
      <c r="AU4065" s="160" t="s">
        <v>79</v>
      </c>
      <c r="AV4065" s="13" t="s">
        <v>79</v>
      </c>
      <c r="AW4065" s="13" t="s">
        <v>31</v>
      </c>
      <c r="AX4065" s="13" t="s">
        <v>69</v>
      </c>
      <c r="AY4065" s="160" t="s">
        <v>181</v>
      </c>
    </row>
    <row r="4066" spans="2:65" s="13" customFormat="1" ht="11.25" x14ac:dyDescent="0.2">
      <c r="B4066" s="159"/>
      <c r="D4066" s="138" t="s">
        <v>330</v>
      </c>
      <c r="E4066" s="160" t="s">
        <v>19</v>
      </c>
      <c r="F4066" s="161" t="s">
        <v>5288</v>
      </c>
      <c r="H4066" s="162">
        <v>28.56</v>
      </c>
      <c r="I4066" s="163"/>
      <c r="L4066" s="159"/>
      <c r="M4066" s="164"/>
      <c r="T4066" s="165"/>
      <c r="AT4066" s="160" t="s">
        <v>330</v>
      </c>
      <c r="AU4066" s="160" t="s">
        <v>79</v>
      </c>
      <c r="AV4066" s="13" t="s">
        <v>79</v>
      </c>
      <c r="AW4066" s="13" t="s">
        <v>31</v>
      </c>
      <c r="AX4066" s="13" t="s">
        <v>69</v>
      </c>
      <c r="AY4066" s="160" t="s">
        <v>181</v>
      </c>
    </row>
    <row r="4067" spans="2:65" s="14" customFormat="1" ht="11.25" x14ac:dyDescent="0.2">
      <c r="B4067" s="166"/>
      <c r="D4067" s="138" t="s">
        <v>330</v>
      </c>
      <c r="E4067" s="167" t="s">
        <v>19</v>
      </c>
      <c r="F4067" s="168" t="s">
        <v>333</v>
      </c>
      <c r="H4067" s="169">
        <v>38.64</v>
      </c>
      <c r="I4067" s="170"/>
      <c r="L4067" s="166"/>
      <c r="M4067" s="171"/>
      <c r="T4067" s="172"/>
      <c r="AT4067" s="167" t="s">
        <v>330</v>
      </c>
      <c r="AU4067" s="167" t="s">
        <v>79</v>
      </c>
      <c r="AV4067" s="14" t="s">
        <v>187</v>
      </c>
      <c r="AW4067" s="14" t="s">
        <v>31</v>
      </c>
      <c r="AX4067" s="14" t="s">
        <v>77</v>
      </c>
      <c r="AY4067" s="167" t="s">
        <v>181</v>
      </c>
    </row>
    <row r="4068" spans="2:65" s="1" customFormat="1" ht="24.2" customHeight="1" x14ac:dyDescent="0.2">
      <c r="B4068" s="32"/>
      <c r="C4068" s="125" t="s">
        <v>5289</v>
      </c>
      <c r="D4068" s="125" t="s">
        <v>182</v>
      </c>
      <c r="E4068" s="126" t="s">
        <v>5290</v>
      </c>
      <c r="F4068" s="127" t="s">
        <v>5291</v>
      </c>
      <c r="G4068" s="128" t="s">
        <v>636</v>
      </c>
      <c r="H4068" s="129">
        <v>1.26</v>
      </c>
      <c r="I4068" s="130"/>
      <c r="J4068" s="131">
        <f>ROUND(I4068*H4068,2)</f>
        <v>0</v>
      </c>
      <c r="K4068" s="127" t="s">
        <v>186</v>
      </c>
      <c r="L4068" s="32"/>
      <c r="M4068" s="132" t="s">
        <v>19</v>
      </c>
      <c r="N4068" s="133" t="s">
        <v>40</v>
      </c>
      <c r="P4068" s="134">
        <f>O4068*H4068</f>
        <v>0</v>
      </c>
      <c r="Q4068" s="134">
        <v>0</v>
      </c>
      <c r="R4068" s="134">
        <f>Q4068*H4068</f>
        <v>0</v>
      </c>
      <c r="S4068" s="134">
        <v>0</v>
      </c>
      <c r="T4068" s="135">
        <f>S4068*H4068</f>
        <v>0</v>
      </c>
      <c r="AR4068" s="136" t="s">
        <v>187</v>
      </c>
      <c r="AT4068" s="136" t="s">
        <v>182</v>
      </c>
      <c r="AU4068" s="136" t="s">
        <v>79</v>
      </c>
      <c r="AY4068" s="17" t="s">
        <v>181</v>
      </c>
      <c r="BE4068" s="137">
        <f>IF(N4068="základní",J4068,0)</f>
        <v>0</v>
      </c>
      <c r="BF4068" s="137">
        <f>IF(N4068="snížená",J4068,0)</f>
        <v>0</v>
      </c>
      <c r="BG4068" s="137">
        <f>IF(N4068="zákl. přenesená",J4068,0)</f>
        <v>0</v>
      </c>
      <c r="BH4068" s="137">
        <f>IF(N4068="sníž. přenesená",J4068,0)</f>
        <v>0</v>
      </c>
      <c r="BI4068" s="137">
        <f>IF(N4068="nulová",J4068,0)</f>
        <v>0</v>
      </c>
      <c r="BJ4068" s="17" t="s">
        <v>77</v>
      </c>
      <c r="BK4068" s="137">
        <f>ROUND(I4068*H4068,2)</f>
        <v>0</v>
      </c>
      <c r="BL4068" s="17" t="s">
        <v>187</v>
      </c>
      <c r="BM4068" s="136" t="s">
        <v>5292</v>
      </c>
    </row>
    <row r="4069" spans="2:65" s="1" customFormat="1" ht="39" x14ac:dyDescent="0.2">
      <c r="B4069" s="32"/>
      <c r="D4069" s="138" t="s">
        <v>214</v>
      </c>
      <c r="F4069" s="139" t="s">
        <v>5281</v>
      </c>
      <c r="I4069" s="140"/>
      <c r="L4069" s="32"/>
      <c r="M4069" s="141"/>
      <c r="T4069" s="53"/>
      <c r="AT4069" s="17" t="s">
        <v>214</v>
      </c>
      <c r="AU4069" s="17" t="s">
        <v>79</v>
      </c>
    </row>
    <row r="4070" spans="2:65" s="13" customFormat="1" ht="11.25" x14ac:dyDescent="0.2">
      <c r="B4070" s="159"/>
      <c r="D4070" s="138" t="s">
        <v>330</v>
      </c>
      <c r="E4070" s="160" t="s">
        <v>19</v>
      </c>
      <c r="F4070" s="161" t="s">
        <v>5293</v>
      </c>
      <c r="H4070" s="162">
        <v>1.26</v>
      </c>
      <c r="I4070" s="163"/>
      <c r="L4070" s="159"/>
      <c r="M4070" s="164"/>
      <c r="T4070" s="165"/>
      <c r="AT4070" s="160" t="s">
        <v>330</v>
      </c>
      <c r="AU4070" s="160" t="s">
        <v>79</v>
      </c>
      <c r="AV4070" s="13" t="s">
        <v>79</v>
      </c>
      <c r="AW4070" s="13" t="s">
        <v>31</v>
      </c>
      <c r="AX4070" s="13" t="s">
        <v>69</v>
      </c>
      <c r="AY4070" s="160" t="s">
        <v>181</v>
      </c>
    </row>
    <row r="4071" spans="2:65" s="14" customFormat="1" ht="11.25" x14ac:dyDescent="0.2">
      <c r="B4071" s="166"/>
      <c r="D4071" s="138" t="s">
        <v>330</v>
      </c>
      <c r="E4071" s="167" t="s">
        <v>19</v>
      </c>
      <c r="F4071" s="168" t="s">
        <v>333</v>
      </c>
      <c r="H4071" s="169">
        <v>1.26</v>
      </c>
      <c r="I4071" s="170"/>
      <c r="L4071" s="166"/>
      <c r="M4071" s="171"/>
      <c r="T4071" s="172"/>
      <c r="AT4071" s="167" t="s">
        <v>330</v>
      </c>
      <c r="AU4071" s="167" t="s">
        <v>79</v>
      </c>
      <c r="AV4071" s="14" t="s">
        <v>187</v>
      </c>
      <c r="AW4071" s="14" t="s">
        <v>31</v>
      </c>
      <c r="AX4071" s="14" t="s">
        <v>77</v>
      </c>
      <c r="AY4071" s="167" t="s">
        <v>181</v>
      </c>
    </row>
    <row r="4072" spans="2:65" s="1" customFormat="1" ht="24.2" customHeight="1" x14ac:dyDescent="0.2">
      <c r="B4072" s="32"/>
      <c r="C4072" s="125" t="s">
        <v>3703</v>
      </c>
      <c r="D4072" s="125" t="s">
        <v>182</v>
      </c>
      <c r="E4072" s="126" t="s">
        <v>5294</v>
      </c>
      <c r="F4072" s="127" t="s">
        <v>5295</v>
      </c>
      <c r="G4072" s="128" t="s">
        <v>185</v>
      </c>
      <c r="H4072" s="129">
        <v>2</v>
      </c>
      <c r="I4072" s="130"/>
      <c r="J4072" s="131">
        <f>ROUND(I4072*H4072,2)</f>
        <v>0</v>
      </c>
      <c r="K4072" s="127" t="s">
        <v>186</v>
      </c>
      <c r="L4072" s="32"/>
      <c r="M4072" s="132" t="s">
        <v>19</v>
      </c>
      <c r="N4072" s="133" t="s">
        <v>40</v>
      </c>
      <c r="P4072" s="134">
        <f>O4072*H4072</f>
        <v>0</v>
      </c>
      <c r="Q4072" s="134">
        <v>0</v>
      </c>
      <c r="R4072" s="134">
        <f>Q4072*H4072</f>
        <v>0</v>
      </c>
      <c r="S4072" s="134">
        <v>0</v>
      </c>
      <c r="T4072" s="135">
        <f>S4072*H4072</f>
        <v>0</v>
      </c>
      <c r="AR4072" s="136" t="s">
        <v>187</v>
      </c>
      <c r="AT4072" s="136" t="s">
        <v>182</v>
      </c>
      <c r="AU4072" s="136" t="s">
        <v>79</v>
      </c>
      <c r="AY4072" s="17" t="s">
        <v>181</v>
      </c>
      <c r="BE4072" s="137">
        <f>IF(N4072="základní",J4072,0)</f>
        <v>0</v>
      </c>
      <c r="BF4072" s="137">
        <f>IF(N4072="snížená",J4072,0)</f>
        <v>0</v>
      </c>
      <c r="BG4072" s="137">
        <f>IF(N4072="zákl. přenesená",J4072,0)</f>
        <v>0</v>
      </c>
      <c r="BH4072" s="137">
        <f>IF(N4072="sníž. přenesená",J4072,0)</f>
        <v>0</v>
      </c>
      <c r="BI4072" s="137">
        <f>IF(N4072="nulová",J4072,0)</f>
        <v>0</v>
      </c>
      <c r="BJ4072" s="17" t="s">
        <v>77</v>
      </c>
      <c r="BK4072" s="137">
        <f>ROUND(I4072*H4072,2)</f>
        <v>0</v>
      </c>
      <c r="BL4072" s="17" t="s">
        <v>187</v>
      </c>
      <c r="BM4072" s="136" t="s">
        <v>5296</v>
      </c>
    </row>
    <row r="4073" spans="2:65" s="1" customFormat="1" ht="58.5" x14ac:dyDescent="0.2">
      <c r="B4073" s="32"/>
      <c r="D4073" s="138" t="s">
        <v>214</v>
      </c>
      <c r="F4073" s="139" t="s">
        <v>5297</v>
      </c>
      <c r="I4073" s="140"/>
      <c r="L4073" s="32"/>
      <c r="M4073" s="141"/>
      <c r="T4073" s="53"/>
      <c r="AT4073" s="17" t="s">
        <v>214</v>
      </c>
      <c r="AU4073" s="17" t="s">
        <v>79</v>
      </c>
    </row>
    <row r="4074" spans="2:65" s="13" customFormat="1" ht="11.25" x14ac:dyDescent="0.2">
      <c r="B4074" s="159"/>
      <c r="D4074" s="138" t="s">
        <v>330</v>
      </c>
      <c r="E4074" s="160" t="s">
        <v>19</v>
      </c>
      <c r="F4074" s="161" t="s">
        <v>4079</v>
      </c>
      <c r="H4074" s="162">
        <v>1</v>
      </c>
      <c r="I4074" s="163"/>
      <c r="L4074" s="159"/>
      <c r="M4074" s="164"/>
      <c r="T4074" s="165"/>
      <c r="AT4074" s="160" t="s">
        <v>330</v>
      </c>
      <c r="AU4074" s="160" t="s">
        <v>79</v>
      </c>
      <c r="AV4074" s="13" t="s">
        <v>79</v>
      </c>
      <c r="AW4074" s="13" t="s">
        <v>31</v>
      </c>
      <c r="AX4074" s="13" t="s">
        <v>69</v>
      </c>
      <c r="AY4074" s="160" t="s">
        <v>181</v>
      </c>
    </row>
    <row r="4075" spans="2:65" s="13" customFormat="1" ht="11.25" x14ac:dyDescent="0.2">
      <c r="B4075" s="159"/>
      <c r="D4075" s="138" t="s">
        <v>330</v>
      </c>
      <c r="E4075" s="160" t="s">
        <v>19</v>
      </c>
      <c r="F4075" s="161" t="s">
        <v>4442</v>
      </c>
      <c r="H4075" s="162">
        <v>1</v>
      </c>
      <c r="I4075" s="163"/>
      <c r="L4075" s="159"/>
      <c r="M4075" s="164"/>
      <c r="T4075" s="165"/>
      <c r="AT4075" s="160" t="s">
        <v>330</v>
      </c>
      <c r="AU4075" s="160" t="s">
        <v>79</v>
      </c>
      <c r="AV4075" s="13" t="s">
        <v>79</v>
      </c>
      <c r="AW4075" s="13" t="s">
        <v>31</v>
      </c>
      <c r="AX4075" s="13" t="s">
        <v>69</v>
      </c>
      <c r="AY4075" s="160" t="s">
        <v>181</v>
      </c>
    </row>
    <row r="4076" spans="2:65" s="14" customFormat="1" ht="11.25" x14ac:dyDescent="0.2">
      <c r="B4076" s="166"/>
      <c r="D4076" s="138" t="s">
        <v>330</v>
      </c>
      <c r="E4076" s="167" t="s">
        <v>19</v>
      </c>
      <c r="F4076" s="168" t="s">
        <v>333</v>
      </c>
      <c r="H4076" s="169">
        <v>2</v>
      </c>
      <c r="I4076" s="170"/>
      <c r="L4076" s="166"/>
      <c r="M4076" s="171"/>
      <c r="T4076" s="172"/>
      <c r="AT4076" s="167" t="s">
        <v>330</v>
      </c>
      <c r="AU4076" s="167" t="s">
        <v>79</v>
      </c>
      <c r="AV4076" s="14" t="s">
        <v>187</v>
      </c>
      <c r="AW4076" s="14" t="s">
        <v>31</v>
      </c>
      <c r="AX4076" s="14" t="s">
        <v>77</v>
      </c>
      <c r="AY4076" s="167" t="s">
        <v>181</v>
      </c>
    </row>
    <row r="4077" spans="2:65" s="1" customFormat="1" ht="21.75" customHeight="1" x14ac:dyDescent="0.2">
      <c r="B4077" s="32"/>
      <c r="C4077" s="125" t="s">
        <v>5298</v>
      </c>
      <c r="D4077" s="125" t="s">
        <v>182</v>
      </c>
      <c r="E4077" s="126" t="s">
        <v>5299</v>
      </c>
      <c r="F4077" s="127" t="s">
        <v>5300</v>
      </c>
      <c r="G4077" s="128" t="s">
        <v>519</v>
      </c>
      <c r="H4077" s="129">
        <v>21</v>
      </c>
      <c r="I4077" s="130"/>
      <c r="J4077" s="131">
        <f>ROUND(I4077*H4077,2)</f>
        <v>0</v>
      </c>
      <c r="K4077" s="127" t="s">
        <v>186</v>
      </c>
      <c r="L4077" s="32"/>
      <c r="M4077" s="132" t="s">
        <v>19</v>
      </c>
      <c r="N4077" s="133" t="s">
        <v>40</v>
      </c>
      <c r="P4077" s="134">
        <f>O4077*H4077</f>
        <v>0</v>
      </c>
      <c r="Q4077" s="134">
        <v>0</v>
      </c>
      <c r="R4077" s="134">
        <f>Q4077*H4077</f>
        <v>0</v>
      </c>
      <c r="S4077" s="134">
        <v>0</v>
      </c>
      <c r="T4077" s="135">
        <f>S4077*H4077</f>
        <v>0</v>
      </c>
      <c r="AR4077" s="136" t="s">
        <v>187</v>
      </c>
      <c r="AT4077" s="136" t="s">
        <v>182</v>
      </c>
      <c r="AU4077" s="136" t="s">
        <v>79</v>
      </c>
      <c r="AY4077" s="17" t="s">
        <v>181</v>
      </c>
      <c r="BE4077" s="137">
        <f>IF(N4077="základní",J4077,0)</f>
        <v>0</v>
      </c>
      <c r="BF4077" s="137">
        <f>IF(N4077="snížená",J4077,0)</f>
        <v>0</v>
      </c>
      <c r="BG4077" s="137">
        <f>IF(N4077="zákl. přenesená",J4077,0)</f>
        <v>0</v>
      </c>
      <c r="BH4077" s="137">
        <f>IF(N4077="sníž. přenesená",J4077,0)</f>
        <v>0</v>
      </c>
      <c r="BI4077" s="137">
        <f>IF(N4077="nulová",J4077,0)</f>
        <v>0</v>
      </c>
      <c r="BJ4077" s="17" t="s">
        <v>77</v>
      </c>
      <c r="BK4077" s="137">
        <f>ROUND(I4077*H4077,2)</f>
        <v>0</v>
      </c>
      <c r="BL4077" s="17" t="s">
        <v>187</v>
      </c>
      <c r="BM4077" s="136" t="s">
        <v>5301</v>
      </c>
    </row>
    <row r="4078" spans="2:65" s="1" customFormat="1" ht="48.75" x14ac:dyDescent="0.2">
      <c r="B4078" s="32"/>
      <c r="D4078" s="138" t="s">
        <v>214</v>
      </c>
      <c r="F4078" s="139" t="s">
        <v>5302</v>
      </c>
      <c r="I4078" s="140"/>
      <c r="L4078" s="32"/>
      <c r="M4078" s="141"/>
      <c r="T4078" s="53"/>
      <c r="AT4078" s="17" t="s">
        <v>214</v>
      </c>
      <c r="AU4078" s="17" t="s">
        <v>79</v>
      </c>
    </row>
    <row r="4079" spans="2:65" s="13" customFormat="1" ht="11.25" x14ac:dyDescent="0.2">
      <c r="B4079" s="159"/>
      <c r="D4079" s="138" t="s">
        <v>330</v>
      </c>
      <c r="E4079" s="160" t="s">
        <v>19</v>
      </c>
      <c r="F4079" s="161" t="s">
        <v>5303</v>
      </c>
      <c r="H4079" s="162">
        <v>21</v>
      </c>
      <c r="I4079" s="163"/>
      <c r="L4079" s="159"/>
      <c r="M4079" s="164"/>
      <c r="T4079" s="165"/>
      <c r="AT4079" s="160" t="s">
        <v>330</v>
      </c>
      <c r="AU4079" s="160" t="s">
        <v>79</v>
      </c>
      <c r="AV4079" s="13" t="s">
        <v>79</v>
      </c>
      <c r="AW4079" s="13" t="s">
        <v>31</v>
      </c>
      <c r="AX4079" s="13" t="s">
        <v>69</v>
      </c>
      <c r="AY4079" s="160" t="s">
        <v>181</v>
      </c>
    </row>
    <row r="4080" spans="2:65" s="14" customFormat="1" ht="11.25" x14ac:dyDescent="0.2">
      <c r="B4080" s="166"/>
      <c r="D4080" s="138" t="s">
        <v>330</v>
      </c>
      <c r="E4080" s="167" t="s">
        <v>19</v>
      </c>
      <c r="F4080" s="168" t="s">
        <v>333</v>
      </c>
      <c r="H4080" s="169">
        <v>21</v>
      </c>
      <c r="I4080" s="170"/>
      <c r="L4080" s="166"/>
      <c r="M4080" s="171"/>
      <c r="T4080" s="172"/>
      <c r="AT4080" s="167" t="s">
        <v>330</v>
      </c>
      <c r="AU4080" s="167" t="s">
        <v>79</v>
      </c>
      <c r="AV4080" s="14" t="s">
        <v>187</v>
      </c>
      <c r="AW4080" s="14" t="s">
        <v>31</v>
      </c>
      <c r="AX4080" s="14" t="s">
        <v>77</v>
      </c>
      <c r="AY4080" s="167" t="s">
        <v>181</v>
      </c>
    </row>
    <row r="4081" spans="2:65" s="1" customFormat="1" ht="24.2" customHeight="1" x14ac:dyDescent="0.2">
      <c r="B4081" s="32"/>
      <c r="C4081" s="125" t="s">
        <v>3707</v>
      </c>
      <c r="D4081" s="125" t="s">
        <v>182</v>
      </c>
      <c r="E4081" s="126" t="s">
        <v>5304</v>
      </c>
      <c r="F4081" s="127" t="s">
        <v>5305</v>
      </c>
      <c r="G4081" s="128" t="s">
        <v>519</v>
      </c>
      <c r="H4081" s="129">
        <v>1</v>
      </c>
      <c r="I4081" s="130"/>
      <c r="J4081" s="131">
        <f>ROUND(I4081*H4081,2)</f>
        <v>0</v>
      </c>
      <c r="K4081" s="127" t="s">
        <v>186</v>
      </c>
      <c r="L4081" s="32"/>
      <c r="M4081" s="132" t="s">
        <v>19</v>
      </c>
      <c r="N4081" s="133" t="s">
        <v>40</v>
      </c>
      <c r="P4081" s="134">
        <f>O4081*H4081</f>
        <v>0</v>
      </c>
      <c r="Q4081" s="134">
        <v>0</v>
      </c>
      <c r="R4081" s="134">
        <f>Q4081*H4081</f>
        <v>0</v>
      </c>
      <c r="S4081" s="134">
        <v>0</v>
      </c>
      <c r="T4081" s="135">
        <f>S4081*H4081</f>
        <v>0</v>
      </c>
      <c r="AR4081" s="136" t="s">
        <v>187</v>
      </c>
      <c r="AT4081" s="136" t="s">
        <v>182</v>
      </c>
      <c r="AU4081" s="136" t="s">
        <v>79</v>
      </c>
      <c r="AY4081" s="17" t="s">
        <v>181</v>
      </c>
      <c r="BE4081" s="137">
        <f>IF(N4081="základní",J4081,0)</f>
        <v>0</v>
      </c>
      <c r="BF4081" s="137">
        <f>IF(N4081="snížená",J4081,0)</f>
        <v>0</v>
      </c>
      <c r="BG4081" s="137">
        <f>IF(N4081="zákl. přenesená",J4081,0)</f>
        <v>0</v>
      </c>
      <c r="BH4081" s="137">
        <f>IF(N4081="sníž. přenesená",J4081,0)</f>
        <v>0</v>
      </c>
      <c r="BI4081" s="137">
        <f>IF(N4081="nulová",J4081,0)</f>
        <v>0</v>
      </c>
      <c r="BJ4081" s="17" t="s">
        <v>77</v>
      </c>
      <c r="BK4081" s="137">
        <f>ROUND(I4081*H4081,2)</f>
        <v>0</v>
      </c>
      <c r="BL4081" s="17" t="s">
        <v>187</v>
      </c>
      <c r="BM4081" s="136" t="s">
        <v>5306</v>
      </c>
    </row>
    <row r="4082" spans="2:65" s="1" customFormat="1" ht="39" x14ac:dyDescent="0.2">
      <c r="B4082" s="32"/>
      <c r="D4082" s="138" t="s">
        <v>214</v>
      </c>
      <c r="F4082" s="139" t="s">
        <v>5307</v>
      </c>
      <c r="I4082" s="140"/>
      <c r="L4082" s="32"/>
      <c r="M4082" s="141"/>
      <c r="T4082" s="53"/>
      <c r="AT4082" s="17" t="s">
        <v>214</v>
      </c>
      <c r="AU4082" s="17" t="s">
        <v>79</v>
      </c>
    </row>
    <row r="4083" spans="2:65" s="13" customFormat="1" ht="11.25" x14ac:dyDescent="0.2">
      <c r="B4083" s="159"/>
      <c r="D4083" s="138" t="s">
        <v>330</v>
      </c>
      <c r="E4083" s="160" t="s">
        <v>19</v>
      </c>
      <c r="F4083" s="161" t="s">
        <v>4442</v>
      </c>
      <c r="H4083" s="162">
        <v>1</v>
      </c>
      <c r="I4083" s="163"/>
      <c r="L4083" s="159"/>
      <c r="M4083" s="164"/>
      <c r="T4083" s="165"/>
      <c r="AT4083" s="160" t="s">
        <v>330</v>
      </c>
      <c r="AU4083" s="160" t="s">
        <v>79</v>
      </c>
      <c r="AV4083" s="13" t="s">
        <v>79</v>
      </c>
      <c r="AW4083" s="13" t="s">
        <v>31</v>
      </c>
      <c r="AX4083" s="13" t="s">
        <v>69</v>
      </c>
      <c r="AY4083" s="160" t="s">
        <v>181</v>
      </c>
    </row>
    <row r="4084" spans="2:65" s="14" customFormat="1" ht="11.25" x14ac:dyDescent="0.2">
      <c r="B4084" s="166"/>
      <c r="D4084" s="138" t="s">
        <v>330</v>
      </c>
      <c r="E4084" s="167" t="s">
        <v>19</v>
      </c>
      <c r="F4084" s="168" t="s">
        <v>333</v>
      </c>
      <c r="H4084" s="169">
        <v>1</v>
      </c>
      <c r="I4084" s="170"/>
      <c r="L4084" s="166"/>
      <c r="M4084" s="171"/>
      <c r="T4084" s="172"/>
      <c r="AT4084" s="167" t="s">
        <v>330</v>
      </c>
      <c r="AU4084" s="167" t="s">
        <v>79</v>
      </c>
      <c r="AV4084" s="14" t="s">
        <v>187</v>
      </c>
      <c r="AW4084" s="14" t="s">
        <v>31</v>
      </c>
      <c r="AX4084" s="14" t="s">
        <v>77</v>
      </c>
      <c r="AY4084" s="167" t="s">
        <v>181</v>
      </c>
    </row>
    <row r="4085" spans="2:65" s="1" customFormat="1" ht="24.2" customHeight="1" x14ac:dyDescent="0.2">
      <c r="B4085" s="32"/>
      <c r="C4085" s="125" t="s">
        <v>5308</v>
      </c>
      <c r="D4085" s="125" t="s">
        <v>182</v>
      </c>
      <c r="E4085" s="126" t="s">
        <v>5309</v>
      </c>
      <c r="F4085" s="127" t="s">
        <v>5310</v>
      </c>
      <c r="G4085" s="128" t="s">
        <v>185</v>
      </c>
      <c r="H4085" s="129">
        <v>2</v>
      </c>
      <c r="I4085" s="130"/>
      <c r="J4085" s="131">
        <f>ROUND(I4085*H4085,2)</f>
        <v>0</v>
      </c>
      <c r="K4085" s="127" t="s">
        <v>186</v>
      </c>
      <c r="L4085" s="32"/>
      <c r="M4085" s="132" t="s">
        <v>19</v>
      </c>
      <c r="N4085" s="133" t="s">
        <v>40</v>
      </c>
      <c r="P4085" s="134">
        <f>O4085*H4085</f>
        <v>0</v>
      </c>
      <c r="Q4085" s="134">
        <v>0</v>
      </c>
      <c r="R4085" s="134">
        <f>Q4085*H4085</f>
        <v>0</v>
      </c>
      <c r="S4085" s="134">
        <v>0</v>
      </c>
      <c r="T4085" s="135">
        <f>S4085*H4085</f>
        <v>0</v>
      </c>
      <c r="AR4085" s="136" t="s">
        <v>187</v>
      </c>
      <c r="AT4085" s="136" t="s">
        <v>182</v>
      </c>
      <c r="AU4085" s="136" t="s">
        <v>79</v>
      </c>
      <c r="AY4085" s="17" t="s">
        <v>181</v>
      </c>
      <c r="BE4085" s="137">
        <f>IF(N4085="základní",J4085,0)</f>
        <v>0</v>
      </c>
      <c r="BF4085" s="137">
        <f>IF(N4085="snížená",J4085,0)</f>
        <v>0</v>
      </c>
      <c r="BG4085" s="137">
        <f>IF(N4085="zákl. přenesená",J4085,0)</f>
        <v>0</v>
      </c>
      <c r="BH4085" s="137">
        <f>IF(N4085="sníž. přenesená",J4085,0)</f>
        <v>0</v>
      </c>
      <c r="BI4085" s="137">
        <f>IF(N4085="nulová",J4085,0)</f>
        <v>0</v>
      </c>
      <c r="BJ4085" s="17" t="s">
        <v>77</v>
      </c>
      <c r="BK4085" s="137">
        <f>ROUND(I4085*H4085,2)</f>
        <v>0</v>
      </c>
      <c r="BL4085" s="17" t="s">
        <v>187</v>
      </c>
      <c r="BM4085" s="136" t="s">
        <v>5311</v>
      </c>
    </row>
    <row r="4086" spans="2:65" s="1" customFormat="1" ht="68.25" x14ac:dyDescent="0.2">
      <c r="B4086" s="32"/>
      <c r="D4086" s="138" t="s">
        <v>214</v>
      </c>
      <c r="F4086" s="139" t="s">
        <v>5312</v>
      </c>
      <c r="I4086" s="140"/>
      <c r="L4086" s="32"/>
      <c r="M4086" s="141"/>
      <c r="T4086" s="53"/>
      <c r="AT4086" s="17" t="s">
        <v>214</v>
      </c>
      <c r="AU4086" s="17" t="s">
        <v>79</v>
      </c>
    </row>
    <row r="4087" spans="2:65" s="13" customFormat="1" ht="11.25" x14ac:dyDescent="0.2">
      <c r="B4087" s="159"/>
      <c r="D4087" s="138" t="s">
        <v>330</v>
      </c>
      <c r="E4087" s="160" t="s">
        <v>19</v>
      </c>
      <c r="F4087" s="161" t="s">
        <v>4074</v>
      </c>
      <c r="H4087" s="162">
        <v>2</v>
      </c>
      <c r="I4087" s="163"/>
      <c r="L4087" s="159"/>
      <c r="M4087" s="164"/>
      <c r="T4087" s="165"/>
      <c r="AT4087" s="160" t="s">
        <v>330</v>
      </c>
      <c r="AU4087" s="160" t="s">
        <v>79</v>
      </c>
      <c r="AV4087" s="13" t="s">
        <v>79</v>
      </c>
      <c r="AW4087" s="13" t="s">
        <v>31</v>
      </c>
      <c r="AX4087" s="13" t="s">
        <v>69</v>
      </c>
      <c r="AY4087" s="160" t="s">
        <v>181</v>
      </c>
    </row>
    <row r="4088" spans="2:65" s="14" customFormat="1" ht="11.25" x14ac:dyDescent="0.2">
      <c r="B4088" s="166"/>
      <c r="D4088" s="138" t="s">
        <v>330</v>
      </c>
      <c r="E4088" s="167" t="s">
        <v>19</v>
      </c>
      <c r="F4088" s="168" t="s">
        <v>333</v>
      </c>
      <c r="H4088" s="169">
        <v>2</v>
      </c>
      <c r="I4088" s="170"/>
      <c r="L4088" s="166"/>
      <c r="M4088" s="171"/>
      <c r="T4088" s="172"/>
      <c r="AT4088" s="167" t="s">
        <v>330</v>
      </c>
      <c r="AU4088" s="167" t="s">
        <v>79</v>
      </c>
      <c r="AV4088" s="14" t="s">
        <v>187</v>
      </c>
      <c r="AW4088" s="14" t="s">
        <v>31</v>
      </c>
      <c r="AX4088" s="14" t="s">
        <v>77</v>
      </c>
      <c r="AY4088" s="167" t="s">
        <v>181</v>
      </c>
    </row>
    <row r="4089" spans="2:65" s="1" customFormat="1" ht="24.2" customHeight="1" x14ac:dyDescent="0.2">
      <c r="B4089" s="32"/>
      <c r="C4089" s="125" t="s">
        <v>3712</v>
      </c>
      <c r="D4089" s="125" t="s">
        <v>182</v>
      </c>
      <c r="E4089" s="126" t="s">
        <v>5313</v>
      </c>
      <c r="F4089" s="127" t="s">
        <v>5314</v>
      </c>
      <c r="G4089" s="128" t="s">
        <v>185</v>
      </c>
      <c r="H4089" s="129">
        <v>3</v>
      </c>
      <c r="I4089" s="130"/>
      <c r="J4089" s="131">
        <f>ROUND(I4089*H4089,2)</f>
        <v>0</v>
      </c>
      <c r="K4089" s="127" t="s">
        <v>186</v>
      </c>
      <c r="L4089" s="32"/>
      <c r="M4089" s="132" t="s">
        <v>19</v>
      </c>
      <c r="N4089" s="133" t="s">
        <v>40</v>
      </c>
      <c r="P4089" s="134">
        <f>O4089*H4089</f>
        <v>0</v>
      </c>
      <c r="Q4089" s="134">
        <v>0</v>
      </c>
      <c r="R4089" s="134">
        <f>Q4089*H4089</f>
        <v>0</v>
      </c>
      <c r="S4089" s="134">
        <v>0</v>
      </c>
      <c r="T4089" s="135">
        <f>S4089*H4089</f>
        <v>0</v>
      </c>
      <c r="AR4089" s="136" t="s">
        <v>187</v>
      </c>
      <c r="AT4089" s="136" t="s">
        <v>182</v>
      </c>
      <c r="AU4089" s="136" t="s">
        <v>79</v>
      </c>
      <c r="AY4089" s="17" t="s">
        <v>181</v>
      </c>
      <c r="BE4089" s="137">
        <f>IF(N4089="základní",J4089,0)</f>
        <v>0</v>
      </c>
      <c r="BF4089" s="137">
        <f>IF(N4089="snížená",J4089,0)</f>
        <v>0</v>
      </c>
      <c r="BG4089" s="137">
        <f>IF(N4089="zákl. přenesená",J4089,0)</f>
        <v>0</v>
      </c>
      <c r="BH4089" s="137">
        <f>IF(N4089="sníž. přenesená",J4089,0)</f>
        <v>0</v>
      </c>
      <c r="BI4089" s="137">
        <f>IF(N4089="nulová",J4089,0)</f>
        <v>0</v>
      </c>
      <c r="BJ4089" s="17" t="s">
        <v>77</v>
      </c>
      <c r="BK4089" s="137">
        <f>ROUND(I4089*H4089,2)</f>
        <v>0</v>
      </c>
      <c r="BL4089" s="17" t="s">
        <v>187</v>
      </c>
      <c r="BM4089" s="136" t="s">
        <v>5315</v>
      </c>
    </row>
    <row r="4090" spans="2:65" s="1" customFormat="1" ht="68.25" x14ac:dyDescent="0.2">
      <c r="B4090" s="32"/>
      <c r="D4090" s="138" t="s">
        <v>214</v>
      </c>
      <c r="F4090" s="139" t="s">
        <v>5316</v>
      </c>
      <c r="I4090" s="140"/>
      <c r="L4090" s="32"/>
      <c r="M4090" s="141"/>
      <c r="T4090" s="53"/>
      <c r="AT4090" s="17" t="s">
        <v>214</v>
      </c>
      <c r="AU4090" s="17" t="s">
        <v>79</v>
      </c>
    </row>
    <row r="4091" spans="2:65" s="13" customFormat="1" ht="11.25" x14ac:dyDescent="0.2">
      <c r="B4091" s="159"/>
      <c r="D4091" s="138" t="s">
        <v>330</v>
      </c>
      <c r="E4091" s="160" t="s">
        <v>19</v>
      </c>
      <c r="F4091" s="161" t="s">
        <v>4089</v>
      </c>
      <c r="H4091" s="162">
        <v>3</v>
      </c>
      <c r="I4091" s="163"/>
      <c r="L4091" s="159"/>
      <c r="M4091" s="164"/>
      <c r="T4091" s="165"/>
      <c r="AT4091" s="160" t="s">
        <v>330</v>
      </c>
      <c r="AU4091" s="160" t="s">
        <v>79</v>
      </c>
      <c r="AV4091" s="13" t="s">
        <v>79</v>
      </c>
      <c r="AW4091" s="13" t="s">
        <v>31</v>
      </c>
      <c r="AX4091" s="13" t="s">
        <v>69</v>
      </c>
      <c r="AY4091" s="160" t="s">
        <v>181</v>
      </c>
    </row>
    <row r="4092" spans="2:65" s="14" customFormat="1" ht="11.25" x14ac:dyDescent="0.2">
      <c r="B4092" s="166"/>
      <c r="D4092" s="138" t="s">
        <v>330</v>
      </c>
      <c r="E4092" s="167" t="s">
        <v>19</v>
      </c>
      <c r="F4092" s="168" t="s">
        <v>333</v>
      </c>
      <c r="H4092" s="169">
        <v>3</v>
      </c>
      <c r="I4092" s="170"/>
      <c r="L4092" s="166"/>
      <c r="M4092" s="171"/>
      <c r="T4092" s="172"/>
      <c r="AT4092" s="167" t="s">
        <v>330</v>
      </c>
      <c r="AU4092" s="167" t="s">
        <v>79</v>
      </c>
      <c r="AV4092" s="14" t="s">
        <v>187</v>
      </c>
      <c r="AW4092" s="14" t="s">
        <v>31</v>
      </c>
      <c r="AX4092" s="14" t="s">
        <v>77</v>
      </c>
      <c r="AY4092" s="167" t="s">
        <v>181</v>
      </c>
    </row>
    <row r="4093" spans="2:65" s="1" customFormat="1" ht="24.2" customHeight="1" x14ac:dyDescent="0.2">
      <c r="B4093" s="32"/>
      <c r="C4093" s="125" t="s">
        <v>5317</v>
      </c>
      <c r="D4093" s="125" t="s">
        <v>182</v>
      </c>
      <c r="E4093" s="126" t="s">
        <v>5318</v>
      </c>
      <c r="F4093" s="127" t="s">
        <v>5319</v>
      </c>
      <c r="G4093" s="128" t="s">
        <v>185</v>
      </c>
      <c r="H4093" s="129">
        <v>1</v>
      </c>
      <c r="I4093" s="130"/>
      <c r="J4093" s="131">
        <f>ROUND(I4093*H4093,2)</f>
        <v>0</v>
      </c>
      <c r="K4093" s="127" t="s">
        <v>186</v>
      </c>
      <c r="L4093" s="32"/>
      <c r="M4093" s="132" t="s">
        <v>19</v>
      </c>
      <c r="N4093" s="133" t="s">
        <v>40</v>
      </c>
      <c r="P4093" s="134">
        <f>O4093*H4093</f>
        <v>0</v>
      </c>
      <c r="Q4093" s="134">
        <v>0</v>
      </c>
      <c r="R4093" s="134">
        <f>Q4093*H4093</f>
        <v>0</v>
      </c>
      <c r="S4093" s="134">
        <v>0</v>
      </c>
      <c r="T4093" s="135">
        <f>S4093*H4093</f>
        <v>0</v>
      </c>
      <c r="AR4093" s="136" t="s">
        <v>187</v>
      </c>
      <c r="AT4093" s="136" t="s">
        <v>182</v>
      </c>
      <c r="AU4093" s="136" t="s">
        <v>79</v>
      </c>
      <c r="AY4093" s="17" t="s">
        <v>181</v>
      </c>
      <c r="BE4093" s="137">
        <f>IF(N4093="základní",J4093,0)</f>
        <v>0</v>
      </c>
      <c r="BF4093" s="137">
        <f>IF(N4093="snížená",J4093,0)</f>
        <v>0</v>
      </c>
      <c r="BG4093" s="137">
        <f>IF(N4093="zákl. přenesená",J4093,0)</f>
        <v>0</v>
      </c>
      <c r="BH4093" s="137">
        <f>IF(N4093="sníž. přenesená",J4093,0)</f>
        <v>0</v>
      </c>
      <c r="BI4093" s="137">
        <f>IF(N4093="nulová",J4093,0)</f>
        <v>0</v>
      </c>
      <c r="BJ4093" s="17" t="s">
        <v>77</v>
      </c>
      <c r="BK4093" s="137">
        <f>ROUND(I4093*H4093,2)</f>
        <v>0</v>
      </c>
      <c r="BL4093" s="17" t="s">
        <v>187</v>
      </c>
      <c r="BM4093" s="136" t="s">
        <v>5320</v>
      </c>
    </row>
    <row r="4094" spans="2:65" s="1" customFormat="1" ht="68.25" x14ac:dyDescent="0.2">
      <c r="B4094" s="32"/>
      <c r="D4094" s="138" t="s">
        <v>214</v>
      </c>
      <c r="F4094" s="139" t="s">
        <v>5321</v>
      </c>
      <c r="I4094" s="140"/>
      <c r="L4094" s="32"/>
      <c r="M4094" s="141"/>
      <c r="T4094" s="53"/>
      <c r="AT4094" s="17" t="s">
        <v>214</v>
      </c>
      <c r="AU4094" s="17" t="s">
        <v>79</v>
      </c>
    </row>
    <row r="4095" spans="2:65" s="13" customFormat="1" ht="11.25" x14ac:dyDescent="0.2">
      <c r="B4095" s="159"/>
      <c r="D4095" s="138" t="s">
        <v>330</v>
      </c>
      <c r="E4095" s="160" t="s">
        <v>19</v>
      </c>
      <c r="F4095" s="161" t="s">
        <v>4079</v>
      </c>
      <c r="H4095" s="162">
        <v>1</v>
      </c>
      <c r="I4095" s="163"/>
      <c r="L4095" s="159"/>
      <c r="M4095" s="164"/>
      <c r="T4095" s="165"/>
      <c r="AT4095" s="160" t="s">
        <v>330</v>
      </c>
      <c r="AU4095" s="160" t="s">
        <v>79</v>
      </c>
      <c r="AV4095" s="13" t="s">
        <v>79</v>
      </c>
      <c r="AW4095" s="13" t="s">
        <v>31</v>
      </c>
      <c r="AX4095" s="13" t="s">
        <v>69</v>
      </c>
      <c r="AY4095" s="160" t="s">
        <v>181</v>
      </c>
    </row>
    <row r="4096" spans="2:65" s="14" customFormat="1" ht="11.25" x14ac:dyDescent="0.2">
      <c r="B4096" s="166"/>
      <c r="D4096" s="138" t="s">
        <v>330</v>
      </c>
      <c r="E4096" s="167" t="s">
        <v>19</v>
      </c>
      <c r="F4096" s="168" t="s">
        <v>333</v>
      </c>
      <c r="H4096" s="169">
        <v>1</v>
      </c>
      <c r="I4096" s="170"/>
      <c r="L4096" s="166"/>
      <c r="M4096" s="171"/>
      <c r="T4096" s="172"/>
      <c r="AT4096" s="167" t="s">
        <v>330</v>
      </c>
      <c r="AU4096" s="167" t="s">
        <v>79</v>
      </c>
      <c r="AV4096" s="14" t="s">
        <v>187</v>
      </c>
      <c r="AW4096" s="14" t="s">
        <v>31</v>
      </c>
      <c r="AX4096" s="14" t="s">
        <v>77</v>
      </c>
      <c r="AY4096" s="167" t="s">
        <v>181</v>
      </c>
    </row>
    <row r="4097" spans="2:65" s="1" customFormat="1" ht="24.2" customHeight="1" x14ac:dyDescent="0.2">
      <c r="B4097" s="32"/>
      <c r="C4097" s="125" t="s">
        <v>3715</v>
      </c>
      <c r="D4097" s="125" t="s">
        <v>182</v>
      </c>
      <c r="E4097" s="126" t="s">
        <v>5322</v>
      </c>
      <c r="F4097" s="127" t="s">
        <v>5323</v>
      </c>
      <c r="G4097" s="128" t="s">
        <v>185</v>
      </c>
      <c r="H4097" s="129">
        <v>1</v>
      </c>
      <c r="I4097" s="130"/>
      <c r="J4097" s="131">
        <f>ROUND(I4097*H4097,2)</f>
        <v>0</v>
      </c>
      <c r="K4097" s="127" t="s">
        <v>186</v>
      </c>
      <c r="L4097" s="32"/>
      <c r="M4097" s="132" t="s">
        <v>19</v>
      </c>
      <c r="N4097" s="133" t="s">
        <v>40</v>
      </c>
      <c r="P4097" s="134">
        <f>O4097*H4097</f>
        <v>0</v>
      </c>
      <c r="Q4097" s="134">
        <v>0</v>
      </c>
      <c r="R4097" s="134">
        <f>Q4097*H4097</f>
        <v>0</v>
      </c>
      <c r="S4097" s="134">
        <v>0</v>
      </c>
      <c r="T4097" s="135">
        <f>S4097*H4097</f>
        <v>0</v>
      </c>
      <c r="AR4097" s="136" t="s">
        <v>187</v>
      </c>
      <c r="AT4097" s="136" t="s">
        <v>182</v>
      </c>
      <c r="AU4097" s="136" t="s">
        <v>79</v>
      </c>
      <c r="AY4097" s="17" t="s">
        <v>181</v>
      </c>
      <c r="BE4097" s="137">
        <f>IF(N4097="základní",J4097,0)</f>
        <v>0</v>
      </c>
      <c r="BF4097" s="137">
        <f>IF(N4097="snížená",J4097,0)</f>
        <v>0</v>
      </c>
      <c r="BG4097" s="137">
        <f>IF(N4097="zákl. přenesená",J4097,0)</f>
        <v>0</v>
      </c>
      <c r="BH4097" s="137">
        <f>IF(N4097="sníž. přenesená",J4097,0)</f>
        <v>0</v>
      </c>
      <c r="BI4097" s="137">
        <f>IF(N4097="nulová",J4097,0)</f>
        <v>0</v>
      </c>
      <c r="BJ4097" s="17" t="s">
        <v>77</v>
      </c>
      <c r="BK4097" s="137">
        <f>ROUND(I4097*H4097,2)</f>
        <v>0</v>
      </c>
      <c r="BL4097" s="17" t="s">
        <v>187</v>
      </c>
      <c r="BM4097" s="136" t="s">
        <v>5324</v>
      </c>
    </row>
    <row r="4098" spans="2:65" s="1" customFormat="1" ht="68.25" x14ac:dyDescent="0.2">
      <c r="B4098" s="32"/>
      <c r="D4098" s="138" t="s">
        <v>214</v>
      </c>
      <c r="F4098" s="139" t="s">
        <v>5325</v>
      </c>
      <c r="I4098" s="140"/>
      <c r="L4098" s="32"/>
      <c r="M4098" s="141"/>
      <c r="T4098" s="53"/>
      <c r="AT4098" s="17" t="s">
        <v>214</v>
      </c>
      <c r="AU4098" s="17" t="s">
        <v>79</v>
      </c>
    </row>
    <row r="4099" spans="2:65" s="13" customFormat="1" ht="11.25" x14ac:dyDescent="0.2">
      <c r="B4099" s="159"/>
      <c r="D4099" s="138" t="s">
        <v>330</v>
      </c>
      <c r="E4099" s="160" t="s">
        <v>19</v>
      </c>
      <c r="F4099" s="161" t="s">
        <v>4079</v>
      </c>
      <c r="H4099" s="162">
        <v>1</v>
      </c>
      <c r="I4099" s="163"/>
      <c r="L4099" s="159"/>
      <c r="M4099" s="164"/>
      <c r="T4099" s="165"/>
      <c r="AT4099" s="160" t="s">
        <v>330</v>
      </c>
      <c r="AU4099" s="160" t="s">
        <v>79</v>
      </c>
      <c r="AV4099" s="13" t="s">
        <v>79</v>
      </c>
      <c r="AW4099" s="13" t="s">
        <v>31</v>
      </c>
      <c r="AX4099" s="13" t="s">
        <v>69</v>
      </c>
      <c r="AY4099" s="160" t="s">
        <v>181</v>
      </c>
    </row>
    <row r="4100" spans="2:65" s="14" customFormat="1" ht="11.25" x14ac:dyDescent="0.2">
      <c r="B4100" s="166"/>
      <c r="D4100" s="138" t="s">
        <v>330</v>
      </c>
      <c r="E4100" s="167" t="s">
        <v>19</v>
      </c>
      <c r="F4100" s="168" t="s">
        <v>333</v>
      </c>
      <c r="H4100" s="169">
        <v>1</v>
      </c>
      <c r="I4100" s="170"/>
      <c r="L4100" s="166"/>
      <c r="M4100" s="171"/>
      <c r="T4100" s="172"/>
      <c r="AT4100" s="167" t="s">
        <v>330</v>
      </c>
      <c r="AU4100" s="167" t="s">
        <v>79</v>
      </c>
      <c r="AV4100" s="14" t="s">
        <v>187</v>
      </c>
      <c r="AW4100" s="14" t="s">
        <v>31</v>
      </c>
      <c r="AX4100" s="14" t="s">
        <v>77</v>
      </c>
      <c r="AY4100" s="167" t="s">
        <v>181</v>
      </c>
    </row>
    <row r="4101" spans="2:65" s="1" customFormat="1" ht="24.2" customHeight="1" x14ac:dyDescent="0.2">
      <c r="B4101" s="32"/>
      <c r="C4101" s="125" t="s">
        <v>5326</v>
      </c>
      <c r="D4101" s="125" t="s">
        <v>182</v>
      </c>
      <c r="E4101" s="126" t="s">
        <v>5327</v>
      </c>
      <c r="F4101" s="127" t="s">
        <v>5328</v>
      </c>
      <c r="G4101" s="128" t="s">
        <v>185</v>
      </c>
      <c r="H4101" s="129">
        <v>1</v>
      </c>
      <c r="I4101" s="130"/>
      <c r="J4101" s="131">
        <f>ROUND(I4101*H4101,2)</f>
        <v>0</v>
      </c>
      <c r="K4101" s="127" t="s">
        <v>186</v>
      </c>
      <c r="L4101" s="32"/>
      <c r="M4101" s="132" t="s">
        <v>19</v>
      </c>
      <c r="N4101" s="133" t="s">
        <v>40</v>
      </c>
      <c r="P4101" s="134">
        <f>O4101*H4101</f>
        <v>0</v>
      </c>
      <c r="Q4101" s="134">
        <v>0</v>
      </c>
      <c r="R4101" s="134">
        <f>Q4101*H4101</f>
        <v>0</v>
      </c>
      <c r="S4101" s="134">
        <v>0</v>
      </c>
      <c r="T4101" s="135">
        <f>S4101*H4101</f>
        <v>0</v>
      </c>
      <c r="AR4101" s="136" t="s">
        <v>187</v>
      </c>
      <c r="AT4101" s="136" t="s">
        <v>182</v>
      </c>
      <c r="AU4101" s="136" t="s">
        <v>79</v>
      </c>
      <c r="AY4101" s="17" t="s">
        <v>181</v>
      </c>
      <c r="BE4101" s="137">
        <f>IF(N4101="základní",J4101,0)</f>
        <v>0</v>
      </c>
      <c r="BF4101" s="137">
        <f>IF(N4101="snížená",J4101,0)</f>
        <v>0</v>
      </c>
      <c r="BG4101" s="137">
        <f>IF(N4101="zákl. přenesená",J4101,0)</f>
        <v>0</v>
      </c>
      <c r="BH4101" s="137">
        <f>IF(N4101="sníž. přenesená",J4101,0)</f>
        <v>0</v>
      </c>
      <c r="BI4101" s="137">
        <f>IF(N4101="nulová",J4101,0)</f>
        <v>0</v>
      </c>
      <c r="BJ4101" s="17" t="s">
        <v>77</v>
      </c>
      <c r="BK4101" s="137">
        <f>ROUND(I4101*H4101,2)</f>
        <v>0</v>
      </c>
      <c r="BL4101" s="17" t="s">
        <v>187</v>
      </c>
      <c r="BM4101" s="136" t="s">
        <v>5329</v>
      </c>
    </row>
    <row r="4102" spans="2:65" s="1" customFormat="1" ht="68.25" x14ac:dyDescent="0.2">
      <c r="B4102" s="32"/>
      <c r="D4102" s="138" t="s">
        <v>214</v>
      </c>
      <c r="F4102" s="139" t="s">
        <v>5330</v>
      </c>
      <c r="I4102" s="140"/>
      <c r="L4102" s="32"/>
      <c r="M4102" s="141"/>
      <c r="T4102" s="53"/>
      <c r="AT4102" s="17" t="s">
        <v>214</v>
      </c>
      <c r="AU4102" s="17" t="s">
        <v>79</v>
      </c>
    </row>
    <row r="4103" spans="2:65" s="13" customFormat="1" ht="11.25" x14ac:dyDescent="0.2">
      <c r="B4103" s="159"/>
      <c r="D4103" s="138" t="s">
        <v>330</v>
      </c>
      <c r="E4103" s="160" t="s">
        <v>19</v>
      </c>
      <c r="F4103" s="161" t="s">
        <v>4079</v>
      </c>
      <c r="H4103" s="162">
        <v>1</v>
      </c>
      <c r="I4103" s="163"/>
      <c r="L4103" s="159"/>
      <c r="M4103" s="164"/>
      <c r="T4103" s="165"/>
      <c r="AT4103" s="160" t="s">
        <v>330</v>
      </c>
      <c r="AU4103" s="160" t="s">
        <v>79</v>
      </c>
      <c r="AV4103" s="13" t="s">
        <v>79</v>
      </c>
      <c r="AW4103" s="13" t="s">
        <v>31</v>
      </c>
      <c r="AX4103" s="13" t="s">
        <v>69</v>
      </c>
      <c r="AY4103" s="160" t="s">
        <v>181</v>
      </c>
    </row>
    <row r="4104" spans="2:65" s="14" customFormat="1" ht="11.25" x14ac:dyDescent="0.2">
      <c r="B4104" s="166"/>
      <c r="D4104" s="138" t="s">
        <v>330</v>
      </c>
      <c r="E4104" s="167" t="s">
        <v>19</v>
      </c>
      <c r="F4104" s="168" t="s">
        <v>333</v>
      </c>
      <c r="H4104" s="169">
        <v>1</v>
      </c>
      <c r="I4104" s="170"/>
      <c r="L4104" s="166"/>
      <c r="M4104" s="171"/>
      <c r="T4104" s="172"/>
      <c r="AT4104" s="167" t="s">
        <v>330</v>
      </c>
      <c r="AU4104" s="167" t="s">
        <v>79</v>
      </c>
      <c r="AV4104" s="14" t="s">
        <v>187</v>
      </c>
      <c r="AW4104" s="14" t="s">
        <v>31</v>
      </c>
      <c r="AX4104" s="14" t="s">
        <v>77</v>
      </c>
      <c r="AY4104" s="167" t="s">
        <v>181</v>
      </c>
    </row>
    <row r="4105" spans="2:65" s="1" customFormat="1" ht="24.2" customHeight="1" x14ac:dyDescent="0.2">
      <c r="B4105" s="32"/>
      <c r="C4105" s="125" t="s">
        <v>3720</v>
      </c>
      <c r="D4105" s="125" t="s">
        <v>182</v>
      </c>
      <c r="E4105" s="126" t="s">
        <v>5331</v>
      </c>
      <c r="F4105" s="127" t="s">
        <v>5332</v>
      </c>
      <c r="G4105" s="128" t="s">
        <v>185</v>
      </c>
      <c r="H4105" s="129">
        <v>1</v>
      </c>
      <c r="I4105" s="130"/>
      <c r="J4105" s="131">
        <f>ROUND(I4105*H4105,2)</f>
        <v>0</v>
      </c>
      <c r="K4105" s="127" t="s">
        <v>186</v>
      </c>
      <c r="L4105" s="32"/>
      <c r="M4105" s="132" t="s">
        <v>19</v>
      </c>
      <c r="N4105" s="133" t="s">
        <v>40</v>
      </c>
      <c r="P4105" s="134">
        <f>O4105*H4105</f>
        <v>0</v>
      </c>
      <c r="Q4105" s="134">
        <v>0</v>
      </c>
      <c r="R4105" s="134">
        <f>Q4105*H4105</f>
        <v>0</v>
      </c>
      <c r="S4105" s="134">
        <v>0</v>
      </c>
      <c r="T4105" s="135">
        <f>S4105*H4105</f>
        <v>0</v>
      </c>
      <c r="AR4105" s="136" t="s">
        <v>187</v>
      </c>
      <c r="AT4105" s="136" t="s">
        <v>182</v>
      </c>
      <c r="AU4105" s="136" t="s">
        <v>79</v>
      </c>
      <c r="AY4105" s="17" t="s">
        <v>181</v>
      </c>
      <c r="BE4105" s="137">
        <f>IF(N4105="základní",J4105,0)</f>
        <v>0</v>
      </c>
      <c r="BF4105" s="137">
        <f>IF(N4105="snížená",J4105,0)</f>
        <v>0</v>
      </c>
      <c r="BG4105" s="137">
        <f>IF(N4105="zákl. přenesená",J4105,0)</f>
        <v>0</v>
      </c>
      <c r="BH4105" s="137">
        <f>IF(N4105="sníž. přenesená",J4105,0)</f>
        <v>0</v>
      </c>
      <c r="BI4105" s="137">
        <f>IF(N4105="nulová",J4105,0)</f>
        <v>0</v>
      </c>
      <c r="BJ4105" s="17" t="s">
        <v>77</v>
      </c>
      <c r="BK4105" s="137">
        <f>ROUND(I4105*H4105,2)</f>
        <v>0</v>
      </c>
      <c r="BL4105" s="17" t="s">
        <v>187</v>
      </c>
      <c r="BM4105" s="136" t="s">
        <v>5333</v>
      </c>
    </row>
    <row r="4106" spans="2:65" s="1" customFormat="1" ht="68.25" x14ac:dyDescent="0.2">
      <c r="B4106" s="32"/>
      <c r="D4106" s="138" t="s">
        <v>214</v>
      </c>
      <c r="F4106" s="139" t="s">
        <v>5334</v>
      </c>
      <c r="I4106" s="140"/>
      <c r="L4106" s="32"/>
      <c r="M4106" s="141"/>
      <c r="T4106" s="53"/>
      <c r="AT4106" s="17" t="s">
        <v>214</v>
      </c>
      <c r="AU4106" s="17" t="s">
        <v>79</v>
      </c>
    </row>
    <row r="4107" spans="2:65" s="13" customFormat="1" ht="11.25" x14ac:dyDescent="0.2">
      <c r="B4107" s="159"/>
      <c r="D4107" s="138" t="s">
        <v>330</v>
      </c>
      <c r="E4107" s="160" t="s">
        <v>19</v>
      </c>
      <c r="F4107" s="161" t="s">
        <v>4079</v>
      </c>
      <c r="H4107" s="162">
        <v>1</v>
      </c>
      <c r="I4107" s="163"/>
      <c r="L4107" s="159"/>
      <c r="M4107" s="164"/>
      <c r="T4107" s="165"/>
      <c r="AT4107" s="160" t="s">
        <v>330</v>
      </c>
      <c r="AU4107" s="160" t="s">
        <v>79</v>
      </c>
      <c r="AV4107" s="13" t="s">
        <v>79</v>
      </c>
      <c r="AW4107" s="13" t="s">
        <v>31</v>
      </c>
      <c r="AX4107" s="13" t="s">
        <v>69</v>
      </c>
      <c r="AY4107" s="160" t="s">
        <v>181</v>
      </c>
    </row>
    <row r="4108" spans="2:65" s="14" customFormat="1" ht="11.25" x14ac:dyDescent="0.2">
      <c r="B4108" s="166"/>
      <c r="D4108" s="138" t="s">
        <v>330</v>
      </c>
      <c r="E4108" s="167" t="s">
        <v>19</v>
      </c>
      <c r="F4108" s="168" t="s">
        <v>333</v>
      </c>
      <c r="H4108" s="169">
        <v>1</v>
      </c>
      <c r="I4108" s="170"/>
      <c r="L4108" s="166"/>
      <c r="M4108" s="171"/>
      <c r="T4108" s="172"/>
      <c r="AT4108" s="167" t="s">
        <v>330</v>
      </c>
      <c r="AU4108" s="167" t="s">
        <v>79</v>
      </c>
      <c r="AV4108" s="14" t="s">
        <v>187</v>
      </c>
      <c r="AW4108" s="14" t="s">
        <v>31</v>
      </c>
      <c r="AX4108" s="14" t="s">
        <v>77</v>
      </c>
      <c r="AY4108" s="167" t="s">
        <v>181</v>
      </c>
    </row>
    <row r="4109" spans="2:65" s="1" customFormat="1" ht="24.2" customHeight="1" x14ac:dyDescent="0.2">
      <c r="B4109" s="32"/>
      <c r="C4109" s="125" t="s">
        <v>1493</v>
      </c>
      <c r="D4109" s="125" t="s">
        <v>182</v>
      </c>
      <c r="E4109" s="126" t="s">
        <v>5335</v>
      </c>
      <c r="F4109" s="127" t="s">
        <v>5336</v>
      </c>
      <c r="G4109" s="128" t="s">
        <v>519</v>
      </c>
      <c r="H4109" s="129">
        <v>1</v>
      </c>
      <c r="I4109" s="130"/>
      <c r="J4109" s="131">
        <f>ROUND(I4109*H4109,2)</f>
        <v>0</v>
      </c>
      <c r="K4109" s="127" t="s">
        <v>186</v>
      </c>
      <c r="L4109" s="32"/>
      <c r="M4109" s="132" t="s">
        <v>19</v>
      </c>
      <c r="N4109" s="133" t="s">
        <v>40</v>
      </c>
      <c r="P4109" s="134">
        <f>O4109*H4109</f>
        <v>0</v>
      </c>
      <c r="Q4109" s="134">
        <v>0</v>
      </c>
      <c r="R4109" s="134">
        <f>Q4109*H4109</f>
        <v>0</v>
      </c>
      <c r="S4109" s="134">
        <v>0</v>
      </c>
      <c r="T4109" s="135">
        <f>S4109*H4109</f>
        <v>0</v>
      </c>
      <c r="AR4109" s="136" t="s">
        <v>187</v>
      </c>
      <c r="AT4109" s="136" t="s">
        <v>182</v>
      </c>
      <c r="AU4109" s="136" t="s">
        <v>79</v>
      </c>
      <c r="AY4109" s="17" t="s">
        <v>181</v>
      </c>
      <c r="BE4109" s="137">
        <f>IF(N4109="základní",J4109,0)</f>
        <v>0</v>
      </c>
      <c r="BF4109" s="137">
        <f>IF(N4109="snížená",J4109,0)</f>
        <v>0</v>
      </c>
      <c r="BG4109" s="137">
        <f>IF(N4109="zákl. přenesená",J4109,0)</f>
        <v>0</v>
      </c>
      <c r="BH4109" s="137">
        <f>IF(N4109="sníž. přenesená",J4109,0)</f>
        <v>0</v>
      </c>
      <c r="BI4109" s="137">
        <f>IF(N4109="nulová",J4109,0)</f>
        <v>0</v>
      </c>
      <c r="BJ4109" s="17" t="s">
        <v>77</v>
      </c>
      <c r="BK4109" s="137">
        <f>ROUND(I4109*H4109,2)</f>
        <v>0</v>
      </c>
      <c r="BL4109" s="17" t="s">
        <v>187</v>
      </c>
      <c r="BM4109" s="136" t="s">
        <v>5337</v>
      </c>
    </row>
    <row r="4110" spans="2:65" s="1" customFormat="1" ht="48.75" x14ac:dyDescent="0.2">
      <c r="B4110" s="32"/>
      <c r="D4110" s="138" t="s">
        <v>214</v>
      </c>
      <c r="F4110" s="139" t="s">
        <v>5338</v>
      </c>
      <c r="I4110" s="140"/>
      <c r="L4110" s="32"/>
      <c r="M4110" s="141"/>
      <c r="T4110" s="53"/>
      <c r="AT4110" s="17" t="s">
        <v>214</v>
      </c>
      <c r="AU4110" s="17" t="s">
        <v>79</v>
      </c>
    </row>
    <row r="4111" spans="2:65" s="13" customFormat="1" ht="11.25" x14ac:dyDescent="0.2">
      <c r="B4111" s="159"/>
      <c r="D4111" s="138" t="s">
        <v>330</v>
      </c>
      <c r="E4111" s="160" t="s">
        <v>19</v>
      </c>
      <c r="F4111" s="161" t="s">
        <v>4430</v>
      </c>
      <c r="H4111" s="162">
        <v>1</v>
      </c>
      <c r="I4111" s="163"/>
      <c r="L4111" s="159"/>
      <c r="M4111" s="164"/>
      <c r="T4111" s="165"/>
      <c r="AT4111" s="160" t="s">
        <v>330</v>
      </c>
      <c r="AU4111" s="160" t="s">
        <v>79</v>
      </c>
      <c r="AV4111" s="13" t="s">
        <v>79</v>
      </c>
      <c r="AW4111" s="13" t="s">
        <v>31</v>
      </c>
      <c r="AX4111" s="13" t="s">
        <v>69</v>
      </c>
      <c r="AY4111" s="160" t="s">
        <v>181</v>
      </c>
    </row>
    <row r="4112" spans="2:65" s="14" customFormat="1" ht="11.25" x14ac:dyDescent="0.2">
      <c r="B4112" s="166"/>
      <c r="D4112" s="138" t="s">
        <v>330</v>
      </c>
      <c r="E4112" s="167" t="s">
        <v>19</v>
      </c>
      <c r="F4112" s="168" t="s">
        <v>333</v>
      </c>
      <c r="H4112" s="169">
        <v>1</v>
      </c>
      <c r="I4112" s="170"/>
      <c r="L4112" s="166"/>
      <c r="M4112" s="171"/>
      <c r="T4112" s="172"/>
      <c r="AT4112" s="167" t="s">
        <v>330</v>
      </c>
      <c r="AU4112" s="167" t="s">
        <v>79</v>
      </c>
      <c r="AV4112" s="14" t="s">
        <v>187</v>
      </c>
      <c r="AW4112" s="14" t="s">
        <v>31</v>
      </c>
      <c r="AX4112" s="14" t="s">
        <v>77</v>
      </c>
      <c r="AY4112" s="167" t="s">
        <v>181</v>
      </c>
    </row>
    <row r="4113" spans="2:65" s="1" customFormat="1" ht="21.75" customHeight="1" x14ac:dyDescent="0.2">
      <c r="B4113" s="32"/>
      <c r="C4113" s="125" t="s">
        <v>1529</v>
      </c>
      <c r="D4113" s="125" t="s">
        <v>182</v>
      </c>
      <c r="E4113" s="126" t="s">
        <v>5339</v>
      </c>
      <c r="F4113" s="127" t="s">
        <v>5340</v>
      </c>
      <c r="G4113" s="128" t="s">
        <v>185</v>
      </c>
      <c r="H4113" s="129">
        <v>8</v>
      </c>
      <c r="I4113" s="130"/>
      <c r="J4113" s="131">
        <f>ROUND(I4113*H4113,2)</f>
        <v>0</v>
      </c>
      <c r="K4113" s="127" t="s">
        <v>186</v>
      </c>
      <c r="L4113" s="32"/>
      <c r="M4113" s="132" t="s">
        <v>19</v>
      </c>
      <c r="N4113" s="133" t="s">
        <v>40</v>
      </c>
      <c r="P4113" s="134">
        <f>O4113*H4113</f>
        <v>0</v>
      </c>
      <c r="Q4113" s="134">
        <v>0</v>
      </c>
      <c r="R4113" s="134">
        <f>Q4113*H4113</f>
        <v>0</v>
      </c>
      <c r="S4113" s="134">
        <v>0</v>
      </c>
      <c r="T4113" s="135">
        <f>S4113*H4113</f>
        <v>0</v>
      </c>
      <c r="AR4113" s="136" t="s">
        <v>187</v>
      </c>
      <c r="AT4113" s="136" t="s">
        <v>182</v>
      </c>
      <c r="AU4113" s="136" t="s">
        <v>79</v>
      </c>
      <c r="AY4113" s="17" t="s">
        <v>181</v>
      </c>
      <c r="BE4113" s="137">
        <f>IF(N4113="základní",J4113,0)</f>
        <v>0</v>
      </c>
      <c r="BF4113" s="137">
        <f>IF(N4113="snížená",J4113,0)</f>
        <v>0</v>
      </c>
      <c r="BG4113" s="137">
        <f>IF(N4113="zákl. přenesená",J4113,0)</f>
        <v>0</v>
      </c>
      <c r="BH4113" s="137">
        <f>IF(N4113="sníž. přenesená",J4113,0)</f>
        <v>0</v>
      </c>
      <c r="BI4113" s="137">
        <f>IF(N4113="nulová",J4113,0)</f>
        <v>0</v>
      </c>
      <c r="BJ4113" s="17" t="s">
        <v>77</v>
      </c>
      <c r="BK4113" s="137">
        <f>ROUND(I4113*H4113,2)</f>
        <v>0</v>
      </c>
      <c r="BL4113" s="17" t="s">
        <v>187</v>
      </c>
      <c r="BM4113" s="136" t="s">
        <v>5341</v>
      </c>
    </row>
    <row r="4114" spans="2:65" s="1" customFormat="1" ht="97.5" x14ac:dyDescent="0.2">
      <c r="B4114" s="32"/>
      <c r="D4114" s="138" t="s">
        <v>214</v>
      </c>
      <c r="F4114" s="139" t="s">
        <v>5342</v>
      </c>
      <c r="I4114" s="140"/>
      <c r="L4114" s="32"/>
      <c r="M4114" s="141"/>
      <c r="T4114" s="53"/>
      <c r="AT4114" s="17" t="s">
        <v>214</v>
      </c>
      <c r="AU4114" s="17" t="s">
        <v>79</v>
      </c>
    </row>
    <row r="4115" spans="2:65" s="13" customFormat="1" ht="11.25" x14ac:dyDescent="0.2">
      <c r="B4115" s="159"/>
      <c r="D4115" s="138" t="s">
        <v>330</v>
      </c>
      <c r="E4115" s="160" t="s">
        <v>19</v>
      </c>
      <c r="F4115" s="161" t="s">
        <v>5343</v>
      </c>
      <c r="H4115" s="162">
        <v>8</v>
      </c>
      <c r="I4115" s="163"/>
      <c r="L4115" s="159"/>
      <c r="M4115" s="164"/>
      <c r="T4115" s="165"/>
      <c r="AT4115" s="160" t="s">
        <v>330</v>
      </c>
      <c r="AU4115" s="160" t="s">
        <v>79</v>
      </c>
      <c r="AV4115" s="13" t="s">
        <v>79</v>
      </c>
      <c r="AW4115" s="13" t="s">
        <v>31</v>
      </c>
      <c r="AX4115" s="13" t="s">
        <v>69</v>
      </c>
      <c r="AY4115" s="160" t="s">
        <v>181</v>
      </c>
    </row>
    <row r="4116" spans="2:65" s="14" customFormat="1" ht="11.25" x14ac:dyDescent="0.2">
      <c r="B4116" s="166"/>
      <c r="D4116" s="138" t="s">
        <v>330</v>
      </c>
      <c r="E4116" s="167" t="s">
        <v>19</v>
      </c>
      <c r="F4116" s="168" t="s">
        <v>333</v>
      </c>
      <c r="H4116" s="169">
        <v>8</v>
      </c>
      <c r="I4116" s="170"/>
      <c r="L4116" s="166"/>
      <c r="M4116" s="171"/>
      <c r="T4116" s="172"/>
      <c r="AT4116" s="167" t="s">
        <v>330</v>
      </c>
      <c r="AU4116" s="167" t="s">
        <v>79</v>
      </c>
      <c r="AV4116" s="14" t="s">
        <v>187</v>
      </c>
      <c r="AW4116" s="14" t="s">
        <v>31</v>
      </c>
      <c r="AX4116" s="14" t="s">
        <v>77</v>
      </c>
      <c r="AY4116" s="167" t="s">
        <v>181</v>
      </c>
    </row>
    <row r="4117" spans="2:65" s="1" customFormat="1" ht="21.75" customHeight="1" x14ac:dyDescent="0.2">
      <c r="B4117" s="32"/>
      <c r="C4117" s="125" t="s">
        <v>5344</v>
      </c>
      <c r="D4117" s="125" t="s">
        <v>182</v>
      </c>
      <c r="E4117" s="126" t="s">
        <v>5345</v>
      </c>
      <c r="F4117" s="127" t="s">
        <v>5346</v>
      </c>
      <c r="G4117" s="128" t="s">
        <v>185</v>
      </c>
      <c r="H4117" s="129">
        <v>5</v>
      </c>
      <c r="I4117" s="130"/>
      <c r="J4117" s="131">
        <f>ROUND(I4117*H4117,2)</f>
        <v>0</v>
      </c>
      <c r="K4117" s="127" t="s">
        <v>186</v>
      </c>
      <c r="L4117" s="32"/>
      <c r="M4117" s="132" t="s">
        <v>19</v>
      </c>
      <c r="N4117" s="133" t="s">
        <v>40</v>
      </c>
      <c r="P4117" s="134">
        <f>O4117*H4117</f>
        <v>0</v>
      </c>
      <c r="Q4117" s="134">
        <v>0</v>
      </c>
      <c r="R4117" s="134">
        <f>Q4117*H4117</f>
        <v>0</v>
      </c>
      <c r="S4117" s="134">
        <v>0</v>
      </c>
      <c r="T4117" s="135">
        <f>S4117*H4117</f>
        <v>0</v>
      </c>
      <c r="AR4117" s="136" t="s">
        <v>187</v>
      </c>
      <c r="AT4117" s="136" t="s">
        <v>182</v>
      </c>
      <c r="AU4117" s="136" t="s">
        <v>79</v>
      </c>
      <c r="AY4117" s="17" t="s">
        <v>181</v>
      </c>
      <c r="BE4117" s="137">
        <f>IF(N4117="základní",J4117,0)</f>
        <v>0</v>
      </c>
      <c r="BF4117" s="137">
        <f>IF(N4117="snížená",J4117,0)</f>
        <v>0</v>
      </c>
      <c r="BG4117" s="137">
        <f>IF(N4117="zákl. přenesená",J4117,0)</f>
        <v>0</v>
      </c>
      <c r="BH4117" s="137">
        <f>IF(N4117="sníž. přenesená",J4117,0)</f>
        <v>0</v>
      </c>
      <c r="BI4117" s="137">
        <f>IF(N4117="nulová",J4117,0)</f>
        <v>0</v>
      </c>
      <c r="BJ4117" s="17" t="s">
        <v>77</v>
      </c>
      <c r="BK4117" s="137">
        <f>ROUND(I4117*H4117,2)</f>
        <v>0</v>
      </c>
      <c r="BL4117" s="17" t="s">
        <v>187</v>
      </c>
      <c r="BM4117" s="136" t="s">
        <v>5347</v>
      </c>
    </row>
    <row r="4118" spans="2:65" s="1" customFormat="1" ht="97.5" x14ac:dyDescent="0.2">
      <c r="B4118" s="32"/>
      <c r="D4118" s="138" t="s">
        <v>214</v>
      </c>
      <c r="F4118" s="139" t="s">
        <v>5348</v>
      </c>
      <c r="I4118" s="140"/>
      <c r="L4118" s="32"/>
      <c r="M4118" s="141"/>
      <c r="T4118" s="53"/>
      <c r="AT4118" s="17" t="s">
        <v>214</v>
      </c>
      <c r="AU4118" s="17" t="s">
        <v>79</v>
      </c>
    </row>
    <row r="4119" spans="2:65" s="13" customFormat="1" ht="11.25" x14ac:dyDescent="0.2">
      <c r="B4119" s="159"/>
      <c r="D4119" s="138" t="s">
        <v>330</v>
      </c>
      <c r="E4119" s="160" t="s">
        <v>19</v>
      </c>
      <c r="F4119" s="161" t="s">
        <v>5349</v>
      </c>
      <c r="H4119" s="162">
        <v>5</v>
      </c>
      <c r="I4119" s="163"/>
      <c r="L4119" s="159"/>
      <c r="M4119" s="164"/>
      <c r="T4119" s="165"/>
      <c r="AT4119" s="160" t="s">
        <v>330</v>
      </c>
      <c r="AU4119" s="160" t="s">
        <v>79</v>
      </c>
      <c r="AV4119" s="13" t="s">
        <v>79</v>
      </c>
      <c r="AW4119" s="13" t="s">
        <v>31</v>
      </c>
      <c r="AX4119" s="13" t="s">
        <v>69</v>
      </c>
      <c r="AY4119" s="160" t="s">
        <v>181</v>
      </c>
    </row>
    <row r="4120" spans="2:65" s="14" customFormat="1" ht="11.25" x14ac:dyDescent="0.2">
      <c r="B4120" s="166"/>
      <c r="D4120" s="138" t="s">
        <v>330</v>
      </c>
      <c r="E4120" s="167" t="s">
        <v>19</v>
      </c>
      <c r="F4120" s="168" t="s">
        <v>333</v>
      </c>
      <c r="H4120" s="169">
        <v>5</v>
      </c>
      <c r="I4120" s="170"/>
      <c r="L4120" s="166"/>
      <c r="M4120" s="171"/>
      <c r="T4120" s="172"/>
      <c r="AT4120" s="167" t="s">
        <v>330</v>
      </c>
      <c r="AU4120" s="167" t="s">
        <v>79</v>
      </c>
      <c r="AV4120" s="14" t="s">
        <v>187</v>
      </c>
      <c r="AW4120" s="14" t="s">
        <v>31</v>
      </c>
      <c r="AX4120" s="14" t="s">
        <v>77</v>
      </c>
      <c r="AY4120" s="167" t="s">
        <v>181</v>
      </c>
    </row>
    <row r="4121" spans="2:65" s="1" customFormat="1" ht="24.2" customHeight="1" x14ac:dyDescent="0.2">
      <c r="B4121" s="32"/>
      <c r="C4121" s="125" t="s">
        <v>1545</v>
      </c>
      <c r="D4121" s="125" t="s">
        <v>182</v>
      </c>
      <c r="E4121" s="126" t="s">
        <v>5350</v>
      </c>
      <c r="F4121" s="127" t="s">
        <v>5351</v>
      </c>
      <c r="G4121" s="128" t="s">
        <v>519</v>
      </c>
      <c r="H4121" s="129">
        <v>1</v>
      </c>
      <c r="I4121" s="130"/>
      <c r="J4121" s="131">
        <f>ROUND(I4121*H4121,2)</f>
        <v>0</v>
      </c>
      <c r="K4121" s="127" t="s">
        <v>186</v>
      </c>
      <c r="L4121" s="32"/>
      <c r="M4121" s="132" t="s">
        <v>19</v>
      </c>
      <c r="N4121" s="133" t="s">
        <v>40</v>
      </c>
      <c r="P4121" s="134">
        <f>O4121*H4121</f>
        <v>0</v>
      </c>
      <c r="Q4121" s="134">
        <v>0</v>
      </c>
      <c r="R4121" s="134">
        <f>Q4121*H4121</f>
        <v>0</v>
      </c>
      <c r="S4121" s="134">
        <v>0</v>
      </c>
      <c r="T4121" s="135">
        <f>S4121*H4121</f>
        <v>0</v>
      </c>
      <c r="AR4121" s="136" t="s">
        <v>187</v>
      </c>
      <c r="AT4121" s="136" t="s">
        <v>182</v>
      </c>
      <c r="AU4121" s="136" t="s">
        <v>79</v>
      </c>
      <c r="AY4121" s="17" t="s">
        <v>181</v>
      </c>
      <c r="BE4121" s="137">
        <f>IF(N4121="základní",J4121,0)</f>
        <v>0</v>
      </c>
      <c r="BF4121" s="137">
        <f>IF(N4121="snížená",J4121,0)</f>
        <v>0</v>
      </c>
      <c r="BG4121" s="137">
        <f>IF(N4121="zákl. přenesená",J4121,0)</f>
        <v>0</v>
      </c>
      <c r="BH4121" s="137">
        <f>IF(N4121="sníž. přenesená",J4121,0)</f>
        <v>0</v>
      </c>
      <c r="BI4121" s="137">
        <f>IF(N4121="nulová",J4121,0)</f>
        <v>0</v>
      </c>
      <c r="BJ4121" s="17" t="s">
        <v>77</v>
      </c>
      <c r="BK4121" s="137">
        <f>ROUND(I4121*H4121,2)</f>
        <v>0</v>
      </c>
      <c r="BL4121" s="17" t="s">
        <v>187</v>
      </c>
      <c r="BM4121" s="136" t="s">
        <v>5352</v>
      </c>
    </row>
    <row r="4122" spans="2:65" s="1" customFormat="1" ht="48.75" x14ac:dyDescent="0.2">
      <c r="B4122" s="32"/>
      <c r="D4122" s="138" t="s">
        <v>214</v>
      </c>
      <c r="F4122" s="139" t="s">
        <v>5353</v>
      </c>
      <c r="I4122" s="140"/>
      <c r="L4122" s="32"/>
      <c r="M4122" s="141"/>
      <c r="T4122" s="53"/>
      <c r="AT4122" s="17" t="s">
        <v>214</v>
      </c>
      <c r="AU4122" s="17" t="s">
        <v>79</v>
      </c>
    </row>
    <row r="4123" spans="2:65" s="13" customFormat="1" ht="11.25" x14ac:dyDescent="0.2">
      <c r="B4123" s="159"/>
      <c r="D4123" s="138" t="s">
        <v>330</v>
      </c>
      <c r="E4123" s="160" t="s">
        <v>19</v>
      </c>
      <c r="F4123" s="161" t="s">
        <v>4442</v>
      </c>
      <c r="H4123" s="162">
        <v>1</v>
      </c>
      <c r="I4123" s="163"/>
      <c r="L4123" s="159"/>
      <c r="M4123" s="164"/>
      <c r="T4123" s="165"/>
      <c r="AT4123" s="160" t="s">
        <v>330</v>
      </c>
      <c r="AU4123" s="160" t="s">
        <v>79</v>
      </c>
      <c r="AV4123" s="13" t="s">
        <v>79</v>
      </c>
      <c r="AW4123" s="13" t="s">
        <v>31</v>
      </c>
      <c r="AX4123" s="13" t="s">
        <v>69</v>
      </c>
      <c r="AY4123" s="160" t="s">
        <v>181</v>
      </c>
    </row>
    <row r="4124" spans="2:65" s="14" customFormat="1" ht="11.25" x14ac:dyDescent="0.2">
      <c r="B4124" s="166"/>
      <c r="D4124" s="138" t="s">
        <v>330</v>
      </c>
      <c r="E4124" s="167" t="s">
        <v>19</v>
      </c>
      <c r="F4124" s="168" t="s">
        <v>333</v>
      </c>
      <c r="H4124" s="169">
        <v>1</v>
      </c>
      <c r="I4124" s="170"/>
      <c r="L4124" s="166"/>
      <c r="M4124" s="171"/>
      <c r="T4124" s="172"/>
      <c r="AT4124" s="167" t="s">
        <v>330</v>
      </c>
      <c r="AU4124" s="167" t="s">
        <v>79</v>
      </c>
      <c r="AV4124" s="14" t="s">
        <v>187</v>
      </c>
      <c r="AW4124" s="14" t="s">
        <v>31</v>
      </c>
      <c r="AX4124" s="14" t="s">
        <v>77</v>
      </c>
      <c r="AY4124" s="167" t="s">
        <v>181</v>
      </c>
    </row>
    <row r="4125" spans="2:65" s="1" customFormat="1" ht="21.75" customHeight="1" x14ac:dyDescent="0.2">
      <c r="B4125" s="32"/>
      <c r="C4125" s="125" t="s">
        <v>1556</v>
      </c>
      <c r="D4125" s="125" t="s">
        <v>182</v>
      </c>
      <c r="E4125" s="126" t="s">
        <v>5354</v>
      </c>
      <c r="F4125" s="127" t="s">
        <v>5355</v>
      </c>
      <c r="G4125" s="128" t="s">
        <v>636</v>
      </c>
      <c r="H4125" s="129">
        <v>47</v>
      </c>
      <c r="I4125" s="130"/>
      <c r="J4125" s="131">
        <f>ROUND(I4125*H4125,2)</f>
        <v>0</v>
      </c>
      <c r="K4125" s="127" t="s">
        <v>186</v>
      </c>
      <c r="L4125" s="32"/>
      <c r="M4125" s="132" t="s">
        <v>19</v>
      </c>
      <c r="N4125" s="133" t="s">
        <v>40</v>
      </c>
      <c r="P4125" s="134">
        <f>O4125*H4125</f>
        <v>0</v>
      </c>
      <c r="Q4125" s="134">
        <v>0</v>
      </c>
      <c r="R4125" s="134">
        <f>Q4125*H4125</f>
        <v>0</v>
      </c>
      <c r="S4125" s="134">
        <v>0</v>
      </c>
      <c r="T4125" s="135">
        <f>S4125*H4125</f>
        <v>0</v>
      </c>
      <c r="AR4125" s="136" t="s">
        <v>187</v>
      </c>
      <c r="AT4125" s="136" t="s">
        <v>182</v>
      </c>
      <c r="AU4125" s="136" t="s">
        <v>79</v>
      </c>
      <c r="AY4125" s="17" t="s">
        <v>181</v>
      </c>
      <c r="BE4125" s="137">
        <f>IF(N4125="základní",J4125,0)</f>
        <v>0</v>
      </c>
      <c r="BF4125" s="137">
        <f>IF(N4125="snížená",J4125,0)</f>
        <v>0</v>
      </c>
      <c r="BG4125" s="137">
        <f>IF(N4125="zákl. přenesená",J4125,0)</f>
        <v>0</v>
      </c>
      <c r="BH4125" s="137">
        <f>IF(N4125="sníž. přenesená",J4125,0)</f>
        <v>0</v>
      </c>
      <c r="BI4125" s="137">
        <f>IF(N4125="nulová",J4125,0)</f>
        <v>0</v>
      </c>
      <c r="BJ4125" s="17" t="s">
        <v>77</v>
      </c>
      <c r="BK4125" s="137">
        <f>ROUND(I4125*H4125,2)</f>
        <v>0</v>
      </c>
      <c r="BL4125" s="17" t="s">
        <v>187</v>
      </c>
      <c r="BM4125" s="136" t="s">
        <v>5356</v>
      </c>
    </row>
    <row r="4126" spans="2:65" s="1" customFormat="1" ht="48.75" x14ac:dyDescent="0.2">
      <c r="B4126" s="32"/>
      <c r="D4126" s="138" t="s">
        <v>214</v>
      </c>
      <c r="F4126" s="139" t="s">
        <v>5357</v>
      </c>
      <c r="I4126" s="140"/>
      <c r="L4126" s="32"/>
      <c r="M4126" s="141"/>
      <c r="T4126" s="53"/>
      <c r="AT4126" s="17" t="s">
        <v>214</v>
      </c>
      <c r="AU4126" s="17" t="s">
        <v>79</v>
      </c>
    </row>
    <row r="4127" spans="2:65" s="13" customFormat="1" ht="11.25" x14ac:dyDescent="0.2">
      <c r="B4127" s="159"/>
      <c r="D4127" s="138" t="s">
        <v>330</v>
      </c>
      <c r="E4127" s="160" t="s">
        <v>19</v>
      </c>
      <c r="F4127" s="161" t="s">
        <v>5358</v>
      </c>
      <c r="H4127" s="162">
        <v>47</v>
      </c>
      <c r="I4127" s="163"/>
      <c r="L4127" s="159"/>
      <c r="M4127" s="164"/>
      <c r="T4127" s="165"/>
      <c r="AT4127" s="160" t="s">
        <v>330</v>
      </c>
      <c r="AU4127" s="160" t="s">
        <v>79</v>
      </c>
      <c r="AV4127" s="13" t="s">
        <v>79</v>
      </c>
      <c r="AW4127" s="13" t="s">
        <v>31</v>
      </c>
      <c r="AX4127" s="13" t="s">
        <v>69</v>
      </c>
      <c r="AY4127" s="160" t="s">
        <v>181</v>
      </c>
    </row>
    <row r="4128" spans="2:65" s="14" customFormat="1" ht="11.25" x14ac:dyDescent="0.2">
      <c r="B4128" s="166"/>
      <c r="D4128" s="138" t="s">
        <v>330</v>
      </c>
      <c r="E4128" s="167" t="s">
        <v>19</v>
      </c>
      <c r="F4128" s="168" t="s">
        <v>333</v>
      </c>
      <c r="H4128" s="169">
        <v>47</v>
      </c>
      <c r="I4128" s="170"/>
      <c r="L4128" s="166"/>
      <c r="M4128" s="171"/>
      <c r="T4128" s="172"/>
      <c r="AT4128" s="167" t="s">
        <v>330</v>
      </c>
      <c r="AU4128" s="167" t="s">
        <v>79</v>
      </c>
      <c r="AV4128" s="14" t="s">
        <v>187</v>
      </c>
      <c r="AW4128" s="14" t="s">
        <v>31</v>
      </c>
      <c r="AX4128" s="14" t="s">
        <v>77</v>
      </c>
      <c r="AY4128" s="167" t="s">
        <v>181</v>
      </c>
    </row>
    <row r="4129" spans="2:65" s="1" customFormat="1" ht="21.75" customHeight="1" x14ac:dyDescent="0.2">
      <c r="B4129" s="32"/>
      <c r="C4129" s="125" t="s">
        <v>3730</v>
      </c>
      <c r="D4129" s="125" t="s">
        <v>182</v>
      </c>
      <c r="E4129" s="126" t="s">
        <v>5359</v>
      </c>
      <c r="F4129" s="127" t="s">
        <v>5360</v>
      </c>
      <c r="G4129" s="128" t="s">
        <v>636</v>
      </c>
      <c r="H4129" s="129">
        <v>42.7</v>
      </c>
      <c r="I4129" s="130"/>
      <c r="J4129" s="131">
        <f>ROUND(I4129*H4129,2)</f>
        <v>0</v>
      </c>
      <c r="K4129" s="127" t="s">
        <v>186</v>
      </c>
      <c r="L4129" s="32"/>
      <c r="M4129" s="132" t="s">
        <v>19</v>
      </c>
      <c r="N4129" s="133" t="s">
        <v>40</v>
      </c>
      <c r="P4129" s="134">
        <f>O4129*H4129</f>
        <v>0</v>
      </c>
      <c r="Q4129" s="134">
        <v>0</v>
      </c>
      <c r="R4129" s="134">
        <f>Q4129*H4129</f>
        <v>0</v>
      </c>
      <c r="S4129" s="134">
        <v>0</v>
      </c>
      <c r="T4129" s="135">
        <f>S4129*H4129</f>
        <v>0</v>
      </c>
      <c r="AR4129" s="136" t="s">
        <v>187</v>
      </c>
      <c r="AT4129" s="136" t="s">
        <v>182</v>
      </c>
      <c r="AU4129" s="136" t="s">
        <v>79</v>
      </c>
      <c r="AY4129" s="17" t="s">
        <v>181</v>
      </c>
      <c r="BE4129" s="137">
        <f>IF(N4129="základní",J4129,0)</f>
        <v>0</v>
      </c>
      <c r="BF4129" s="137">
        <f>IF(N4129="snížená",J4129,0)</f>
        <v>0</v>
      </c>
      <c r="BG4129" s="137">
        <f>IF(N4129="zákl. přenesená",J4129,0)</f>
        <v>0</v>
      </c>
      <c r="BH4129" s="137">
        <f>IF(N4129="sníž. přenesená",J4129,0)</f>
        <v>0</v>
      </c>
      <c r="BI4129" s="137">
        <f>IF(N4129="nulová",J4129,0)</f>
        <v>0</v>
      </c>
      <c r="BJ4129" s="17" t="s">
        <v>77</v>
      </c>
      <c r="BK4129" s="137">
        <f>ROUND(I4129*H4129,2)</f>
        <v>0</v>
      </c>
      <c r="BL4129" s="17" t="s">
        <v>187</v>
      </c>
      <c r="BM4129" s="136" t="s">
        <v>5361</v>
      </c>
    </row>
    <row r="4130" spans="2:65" s="1" customFormat="1" ht="48.75" x14ac:dyDescent="0.2">
      <c r="B4130" s="32"/>
      <c r="D4130" s="138" t="s">
        <v>214</v>
      </c>
      <c r="F4130" s="139" t="s">
        <v>5362</v>
      </c>
      <c r="I4130" s="140"/>
      <c r="L4130" s="32"/>
      <c r="M4130" s="141"/>
      <c r="T4130" s="53"/>
      <c r="AT4130" s="17" t="s">
        <v>214</v>
      </c>
      <c r="AU4130" s="17" t="s">
        <v>79</v>
      </c>
    </row>
    <row r="4131" spans="2:65" s="13" customFormat="1" ht="11.25" x14ac:dyDescent="0.2">
      <c r="B4131" s="159"/>
      <c r="D4131" s="138" t="s">
        <v>330</v>
      </c>
      <c r="E4131" s="160" t="s">
        <v>19</v>
      </c>
      <c r="F4131" s="161" t="s">
        <v>5363</v>
      </c>
      <c r="H4131" s="162">
        <v>42.7</v>
      </c>
      <c r="I4131" s="163"/>
      <c r="L4131" s="159"/>
      <c r="M4131" s="164"/>
      <c r="T4131" s="165"/>
      <c r="AT4131" s="160" t="s">
        <v>330</v>
      </c>
      <c r="AU4131" s="160" t="s">
        <v>79</v>
      </c>
      <c r="AV4131" s="13" t="s">
        <v>79</v>
      </c>
      <c r="AW4131" s="13" t="s">
        <v>31</v>
      </c>
      <c r="AX4131" s="13" t="s">
        <v>69</v>
      </c>
      <c r="AY4131" s="160" t="s">
        <v>181</v>
      </c>
    </row>
    <row r="4132" spans="2:65" s="14" customFormat="1" ht="11.25" x14ac:dyDescent="0.2">
      <c r="B4132" s="166"/>
      <c r="D4132" s="138" t="s">
        <v>330</v>
      </c>
      <c r="E4132" s="167" t="s">
        <v>19</v>
      </c>
      <c r="F4132" s="168" t="s">
        <v>333</v>
      </c>
      <c r="H4132" s="169">
        <v>42.7</v>
      </c>
      <c r="I4132" s="170"/>
      <c r="L4132" s="166"/>
      <c r="M4132" s="171"/>
      <c r="T4132" s="172"/>
      <c r="AT4132" s="167" t="s">
        <v>330</v>
      </c>
      <c r="AU4132" s="167" t="s">
        <v>79</v>
      </c>
      <c r="AV4132" s="14" t="s">
        <v>187</v>
      </c>
      <c r="AW4132" s="14" t="s">
        <v>31</v>
      </c>
      <c r="AX4132" s="14" t="s">
        <v>77</v>
      </c>
      <c r="AY4132" s="167" t="s">
        <v>181</v>
      </c>
    </row>
    <row r="4133" spans="2:65" s="1" customFormat="1" ht="16.5" customHeight="1" x14ac:dyDescent="0.2">
      <c r="B4133" s="32"/>
      <c r="C4133" s="125" t="s">
        <v>5364</v>
      </c>
      <c r="D4133" s="125" t="s">
        <v>182</v>
      </c>
      <c r="E4133" s="126" t="s">
        <v>5365</v>
      </c>
      <c r="F4133" s="127" t="s">
        <v>5366</v>
      </c>
      <c r="G4133" s="128" t="s">
        <v>519</v>
      </c>
      <c r="H4133" s="129">
        <v>56</v>
      </c>
      <c r="I4133" s="130"/>
      <c r="J4133" s="131">
        <f>ROUND(I4133*H4133,2)</f>
        <v>0</v>
      </c>
      <c r="K4133" s="127" t="s">
        <v>186</v>
      </c>
      <c r="L4133" s="32"/>
      <c r="M4133" s="132" t="s">
        <v>19</v>
      </c>
      <c r="N4133" s="133" t="s">
        <v>40</v>
      </c>
      <c r="P4133" s="134">
        <f>O4133*H4133</f>
        <v>0</v>
      </c>
      <c r="Q4133" s="134">
        <v>0</v>
      </c>
      <c r="R4133" s="134">
        <f>Q4133*H4133</f>
        <v>0</v>
      </c>
      <c r="S4133" s="134">
        <v>0</v>
      </c>
      <c r="T4133" s="135">
        <f>S4133*H4133</f>
        <v>0</v>
      </c>
      <c r="AR4133" s="136" t="s">
        <v>187</v>
      </c>
      <c r="AT4133" s="136" t="s">
        <v>182</v>
      </c>
      <c r="AU4133" s="136" t="s">
        <v>79</v>
      </c>
      <c r="AY4133" s="17" t="s">
        <v>181</v>
      </c>
      <c r="BE4133" s="137">
        <f>IF(N4133="základní",J4133,0)</f>
        <v>0</v>
      </c>
      <c r="BF4133" s="137">
        <f>IF(N4133="snížená",J4133,0)</f>
        <v>0</v>
      </c>
      <c r="BG4133" s="137">
        <f>IF(N4133="zákl. přenesená",J4133,0)</f>
        <v>0</v>
      </c>
      <c r="BH4133" s="137">
        <f>IF(N4133="sníž. přenesená",J4133,0)</f>
        <v>0</v>
      </c>
      <c r="BI4133" s="137">
        <f>IF(N4133="nulová",J4133,0)</f>
        <v>0</v>
      </c>
      <c r="BJ4133" s="17" t="s">
        <v>77</v>
      </c>
      <c r="BK4133" s="137">
        <f>ROUND(I4133*H4133,2)</f>
        <v>0</v>
      </c>
      <c r="BL4133" s="17" t="s">
        <v>187</v>
      </c>
      <c r="BM4133" s="136" t="s">
        <v>5367</v>
      </c>
    </row>
    <row r="4134" spans="2:65" s="1" customFormat="1" ht="39" x14ac:dyDescent="0.2">
      <c r="B4134" s="32"/>
      <c r="D4134" s="138" t="s">
        <v>214</v>
      </c>
      <c r="F4134" s="139" t="s">
        <v>5368</v>
      </c>
      <c r="I4134" s="140"/>
      <c r="L4134" s="32"/>
      <c r="M4134" s="141"/>
      <c r="T4134" s="53"/>
      <c r="AT4134" s="17" t="s">
        <v>214</v>
      </c>
      <c r="AU4134" s="17" t="s">
        <v>79</v>
      </c>
    </row>
    <row r="4135" spans="2:65" s="13" customFormat="1" ht="11.25" x14ac:dyDescent="0.2">
      <c r="B4135" s="159"/>
      <c r="D4135" s="138" t="s">
        <v>330</v>
      </c>
      <c r="E4135" s="160" t="s">
        <v>19</v>
      </c>
      <c r="F4135" s="161" t="s">
        <v>5369</v>
      </c>
      <c r="H4135" s="162">
        <v>11</v>
      </c>
      <c r="I4135" s="163"/>
      <c r="L4135" s="159"/>
      <c r="M4135" s="164"/>
      <c r="T4135" s="165"/>
      <c r="AT4135" s="160" t="s">
        <v>330</v>
      </c>
      <c r="AU4135" s="160" t="s">
        <v>79</v>
      </c>
      <c r="AV4135" s="13" t="s">
        <v>79</v>
      </c>
      <c r="AW4135" s="13" t="s">
        <v>31</v>
      </c>
      <c r="AX4135" s="13" t="s">
        <v>69</v>
      </c>
      <c r="AY4135" s="160" t="s">
        <v>181</v>
      </c>
    </row>
    <row r="4136" spans="2:65" s="13" customFormat="1" ht="11.25" x14ac:dyDescent="0.2">
      <c r="B4136" s="159"/>
      <c r="D4136" s="138" t="s">
        <v>330</v>
      </c>
      <c r="E4136" s="160" t="s">
        <v>19</v>
      </c>
      <c r="F4136" s="161" t="s">
        <v>5370</v>
      </c>
      <c r="H4136" s="162">
        <v>45</v>
      </c>
      <c r="I4136" s="163"/>
      <c r="L4136" s="159"/>
      <c r="M4136" s="164"/>
      <c r="T4136" s="165"/>
      <c r="AT4136" s="160" t="s">
        <v>330</v>
      </c>
      <c r="AU4136" s="160" t="s">
        <v>79</v>
      </c>
      <c r="AV4136" s="13" t="s">
        <v>79</v>
      </c>
      <c r="AW4136" s="13" t="s">
        <v>31</v>
      </c>
      <c r="AX4136" s="13" t="s">
        <v>69</v>
      </c>
      <c r="AY4136" s="160" t="s">
        <v>181</v>
      </c>
    </row>
    <row r="4137" spans="2:65" s="14" customFormat="1" ht="11.25" x14ac:dyDescent="0.2">
      <c r="B4137" s="166"/>
      <c r="D4137" s="138" t="s">
        <v>330</v>
      </c>
      <c r="E4137" s="167" t="s">
        <v>19</v>
      </c>
      <c r="F4137" s="168" t="s">
        <v>333</v>
      </c>
      <c r="H4137" s="169">
        <v>56</v>
      </c>
      <c r="I4137" s="170"/>
      <c r="L4137" s="166"/>
      <c r="M4137" s="171"/>
      <c r="T4137" s="172"/>
      <c r="AT4137" s="167" t="s">
        <v>330</v>
      </c>
      <c r="AU4137" s="167" t="s">
        <v>79</v>
      </c>
      <c r="AV4137" s="14" t="s">
        <v>187</v>
      </c>
      <c r="AW4137" s="14" t="s">
        <v>31</v>
      </c>
      <c r="AX4137" s="14" t="s">
        <v>77</v>
      </c>
      <c r="AY4137" s="167" t="s">
        <v>181</v>
      </c>
    </row>
    <row r="4138" spans="2:65" s="1" customFormat="1" ht="21.75" customHeight="1" x14ac:dyDescent="0.2">
      <c r="B4138" s="32"/>
      <c r="C4138" s="125" t="s">
        <v>3734</v>
      </c>
      <c r="D4138" s="125" t="s">
        <v>182</v>
      </c>
      <c r="E4138" s="126" t="s">
        <v>5371</v>
      </c>
      <c r="F4138" s="127" t="s">
        <v>5372</v>
      </c>
      <c r="G4138" s="128" t="s">
        <v>519</v>
      </c>
      <c r="H4138" s="129">
        <v>54</v>
      </c>
      <c r="I4138" s="130"/>
      <c r="J4138" s="131">
        <f>ROUND(I4138*H4138,2)</f>
        <v>0</v>
      </c>
      <c r="K4138" s="127" t="s">
        <v>186</v>
      </c>
      <c r="L4138" s="32"/>
      <c r="M4138" s="132" t="s">
        <v>19</v>
      </c>
      <c r="N4138" s="133" t="s">
        <v>40</v>
      </c>
      <c r="P4138" s="134">
        <f>O4138*H4138</f>
        <v>0</v>
      </c>
      <c r="Q4138" s="134">
        <v>0</v>
      </c>
      <c r="R4138" s="134">
        <f>Q4138*H4138</f>
        <v>0</v>
      </c>
      <c r="S4138" s="134">
        <v>0</v>
      </c>
      <c r="T4138" s="135">
        <f>S4138*H4138</f>
        <v>0</v>
      </c>
      <c r="AR4138" s="136" t="s">
        <v>187</v>
      </c>
      <c r="AT4138" s="136" t="s">
        <v>182</v>
      </c>
      <c r="AU4138" s="136" t="s">
        <v>79</v>
      </c>
      <c r="AY4138" s="17" t="s">
        <v>181</v>
      </c>
      <c r="BE4138" s="137">
        <f>IF(N4138="základní",J4138,0)</f>
        <v>0</v>
      </c>
      <c r="BF4138" s="137">
        <f>IF(N4138="snížená",J4138,0)</f>
        <v>0</v>
      </c>
      <c r="BG4138" s="137">
        <f>IF(N4138="zákl. přenesená",J4138,0)</f>
        <v>0</v>
      </c>
      <c r="BH4138" s="137">
        <f>IF(N4138="sníž. přenesená",J4138,0)</f>
        <v>0</v>
      </c>
      <c r="BI4138" s="137">
        <f>IF(N4138="nulová",J4138,0)</f>
        <v>0</v>
      </c>
      <c r="BJ4138" s="17" t="s">
        <v>77</v>
      </c>
      <c r="BK4138" s="137">
        <f>ROUND(I4138*H4138,2)</f>
        <v>0</v>
      </c>
      <c r="BL4138" s="17" t="s">
        <v>187</v>
      </c>
      <c r="BM4138" s="136" t="s">
        <v>5373</v>
      </c>
    </row>
    <row r="4139" spans="2:65" s="1" customFormat="1" ht="39" x14ac:dyDescent="0.2">
      <c r="B4139" s="32"/>
      <c r="D4139" s="138" t="s">
        <v>214</v>
      </c>
      <c r="F4139" s="139" t="s">
        <v>5374</v>
      </c>
      <c r="I4139" s="140"/>
      <c r="L4139" s="32"/>
      <c r="M4139" s="141"/>
      <c r="T4139" s="53"/>
      <c r="AT4139" s="17" t="s">
        <v>214</v>
      </c>
      <c r="AU4139" s="17" t="s">
        <v>79</v>
      </c>
    </row>
    <row r="4140" spans="2:65" s="13" customFormat="1" ht="11.25" x14ac:dyDescent="0.2">
      <c r="B4140" s="159"/>
      <c r="D4140" s="138" t="s">
        <v>330</v>
      </c>
      <c r="E4140" s="160" t="s">
        <v>19</v>
      </c>
      <c r="F4140" s="161" t="s">
        <v>5375</v>
      </c>
      <c r="H4140" s="162">
        <v>54</v>
      </c>
      <c r="I4140" s="163"/>
      <c r="L4140" s="159"/>
      <c r="M4140" s="164"/>
      <c r="T4140" s="165"/>
      <c r="AT4140" s="160" t="s">
        <v>330</v>
      </c>
      <c r="AU4140" s="160" t="s">
        <v>79</v>
      </c>
      <c r="AV4140" s="13" t="s">
        <v>79</v>
      </c>
      <c r="AW4140" s="13" t="s">
        <v>31</v>
      </c>
      <c r="AX4140" s="13" t="s">
        <v>69</v>
      </c>
      <c r="AY4140" s="160" t="s">
        <v>181</v>
      </c>
    </row>
    <row r="4141" spans="2:65" s="14" customFormat="1" ht="11.25" x14ac:dyDescent="0.2">
      <c r="B4141" s="166"/>
      <c r="D4141" s="138" t="s">
        <v>330</v>
      </c>
      <c r="E4141" s="167" t="s">
        <v>19</v>
      </c>
      <c r="F4141" s="168" t="s">
        <v>333</v>
      </c>
      <c r="H4141" s="169">
        <v>54</v>
      </c>
      <c r="I4141" s="170"/>
      <c r="L4141" s="166"/>
      <c r="M4141" s="171"/>
      <c r="T4141" s="172"/>
      <c r="AT4141" s="167" t="s">
        <v>330</v>
      </c>
      <c r="AU4141" s="167" t="s">
        <v>79</v>
      </c>
      <c r="AV4141" s="14" t="s">
        <v>187</v>
      </c>
      <c r="AW4141" s="14" t="s">
        <v>31</v>
      </c>
      <c r="AX4141" s="14" t="s">
        <v>77</v>
      </c>
      <c r="AY4141" s="167" t="s">
        <v>181</v>
      </c>
    </row>
    <row r="4142" spans="2:65" s="1" customFormat="1" ht="21.75" customHeight="1" x14ac:dyDescent="0.2">
      <c r="B4142" s="32"/>
      <c r="C4142" s="125" t="s">
        <v>4456</v>
      </c>
      <c r="D4142" s="125" t="s">
        <v>182</v>
      </c>
      <c r="E4142" s="126" t="s">
        <v>5376</v>
      </c>
      <c r="F4142" s="127" t="s">
        <v>5377</v>
      </c>
      <c r="G4142" s="128" t="s">
        <v>5378</v>
      </c>
      <c r="H4142" s="129">
        <v>9</v>
      </c>
      <c r="I4142" s="130"/>
      <c r="J4142" s="131">
        <f>ROUND(I4142*H4142,2)</f>
        <v>0</v>
      </c>
      <c r="K4142" s="127" t="s">
        <v>186</v>
      </c>
      <c r="L4142" s="32"/>
      <c r="M4142" s="132" t="s">
        <v>19</v>
      </c>
      <c r="N4142" s="133" t="s">
        <v>40</v>
      </c>
      <c r="P4142" s="134">
        <f>O4142*H4142</f>
        <v>0</v>
      </c>
      <c r="Q4142" s="134">
        <v>0</v>
      </c>
      <c r="R4142" s="134">
        <f>Q4142*H4142</f>
        <v>0</v>
      </c>
      <c r="S4142" s="134">
        <v>0</v>
      </c>
      <c r="T4142" s="135">
        <f>S4142*H4142</f>
        <v>0</v>
      </c>
      <c r="AR4142" s="136" t="s">
        <v>187</v>
      </c>
      <c r="AT4142" s="136" t="s">
        <v>182</v>
      </c>
      <c r="AU4142" s="136" t="s">
        <v>79</v>
      </c>
      <c r="AY4142" s="17" t="s">
        <v>181</v>
      </c>
      <c r="BE4142" s="137">
        <f>IF(N4142="základní",J4142,0)</f>
        <v>0</v>
      </c>
      <c r="BF4142" s="137">
        <f>IF(N4142="snížená",J4142,0)</f>
        <v>0</v>
      </c>
      <c r="BG4142" s="137">
        <f>IF(N4142="zákl. přenesená",J4142,0)</f>
        <v>0</v>
      </c>
      <c r="BH4142" s="137">
        <f>IF(N4142="sníž. přenesená",J4142,0)</f>
        <v>0</v>
      </c>
      <c r="BI4142" s="137">
        <f>IF(N4142="nulová",J4142,0)</f>
        <v>0</v>
      </c>
      <c r="BJ4142" s="17" t="s">
        <v>77</v>
      </c>
      <c r="BK4142" s="137">
        <f>ROUND(I4142*H4142,2)</f>
        <v>0</v>
      </c>
      <c r="BL4142" s="17" t="s">
        <v>187</v>
      </c>
      <c r="BM4142" s="136" t="s">
        <v>5379</v>
      </c>
    </row>
    <row r="4143" spans="2:65" s="1" customFormat="1" ht="58.5" x14ac:dyDescent="0.2">
      <c r="B4143" s="32"/>
      <c r="D4143" s="138" t="s">
        <v>214</v>
      </c>
      <c r="F4143" s="139" t="s">
        <v>5380</v>
      </c>
      <c r="I4143" s="140"/>
      <c r="L4143" s="32"/>
      <c r="M4143" s="141"/>
      <c r="T4143" s="53"/>
      <c r="AT4143" s="17" t="s">
        <v>214</v>
      </c>
      <c r="AU4143" s="17" t="s">
        <v>79</v>
      </c>
    </row>
    <row r="4144" spans="2:65" s="13" customFormat="1" ht="11.25" x14ac:dyDescent="0.2">
      <c r="B4144" s="159"/>
      <c r="D4144" s="138" t="s">
        <v>330</v>
      </c>
      <c r="E4144" s="160" t="s">
        <v>19</v>
      </c>
      <c r="F4144" s="161" t="s">
        <v>5381</v>
      </c>
      <c r="H4144" s="162">
        <v>9</v>
      </c>
      <c r="I4144" s="163"/>
      <c r="L4144" s="159"/>
      <c r="M4144" s="164"/>
      <c r="T4144" s="165"/>
      <c r="AT4144" s="160" t="s">
        <v>330</v>
      </c>
      <c r="AU4144" s="160" t="s">
        <v>79</v>
      </c>
      <c r="AV4144" s="13" t="s">
        <v>79</v>
      </c>
      <c r="AW4144" s="13" t="s">
        <v>31</v>
      </c>
      <c r="AX4144" s="13" t="s">
        <v>69</v>
      </c>
      <c r="AY4144" s="160" t="s">
        <v>181</v>
      </c>
    </row>
    <row r="4145" spans="2:65" s="14" customFormat="1" ht="11.25" x14ac:dyDescent="0.2">
      <c r="B4145" s="166"/>
      <c r="D4145" s="138" t="s">
        <v>330</v>
      </c>
      <c r="E4145" s="167" t="s">
        <v>19</v>
      </c>
      <c r="F4145" s="168" t="s">
        <v>333</v>
      </c>
      <c r="H4145" s="169">
        <v>9</v>
      </c>
      <c r="I4145" s="170"/>
      <c r="L4145" s="166"/>
      <c r="M4145" s="171"/>
      <c r="T4145" s="172"/>
      <c r="AT4145" s="167" t="s">
        <v>330</v>
      </c>
      <c r="AU4145" s="167" t="s">
        <v>79</v>
      </c>
      <c r="AV4145" s="14" t="s">
        <v>187</v>
      </c>
      <c r="AW4145" s="14" t="s">
        <v>31</v>
      </c>
      <c r="AX4145" s="14" t="s">
        <v>77</v>
      </c>
      <c r="AY4145" s="167" t="s">
        <v>181</v>
      </c>
    </row>
    <row r="4146" spans="2:65" s="1" customFormat="1" ht="21.75" customHeight="1" x14ac:dyDescent="0.2">
      <c r="B4146" s="32"/>
      <c r="C4146" s="125" t="s">
        <v>3737</v>
      </c>
      <c r="D4146" s="125" t="s">
        <v>182</v>
      </c>
      <c r="E4146" s="126" t="s">
        <v>5382</v>
      </c>
      <c r="F4146" s="127" t="s">
        <v>5383</v>
      </c>
      <c r="G4146" s="128" t="s">
        <v>519</v>
      </c>
      <c r="H4146" s="129">
        <v>3</v>
      </c>
      <c r="I4146" s="130"/>
      <c r="J4146" s="131">
        <f>ROUND(I4146*H4146,2)</f>
        <v>0</v>
      </c>
      <c r="K4146" s="127" t="s">
        <v>186</v>
      </c>
      <c r="L4146" s="32"/>
      <c r="M4146" s="132" t="s">
        <v>19</v>
      </c>
      <c r="N4146" s="133" t="s">
        <v>40</v>
      </c>
      <c r="P4146" s="134">
        <f>O4146*H4146</f>
        <v>0</v>
      </c>
      <c r="Q4146" s="134">
        <v>0</v>
      </c>
      <c r="R4146" s="134">
        <f>Q4146*H4146</f>
        <v>0</v>
      </c>
      <c r="S4146" s="134">
        <v>0</v>
      </c>
      <c r="T4146" s="135">
        <f>S4146*H4146</f>
        <v>0</v>
      </c>
      <c r="AR4146" s="136" t="s">
        <v>187</v>
      </c>
      <c r="AT4146" s="136" t="s">
        <v>182</v>
      </c>
      <c r="AU4146" s="136" t="s">
        <v>79</v>
      </c>
      <c r="AY4146" s="17" t="s">
        <v>181</v>
      </c>
      <c r="BE4146" s="137">
        <f>IF(N4146="základní",J4146,0)</f>
        <v>0</v>
      </c>
      <c r="BF4146" s="137">
        <f>IF(N4146="snížená",J4146,0)</f>
        <v>0</v>
      </c>
      <c r="BG4146" s="137">
        <f>IF(N4146="zákl. přenesená",J4146,0)</f>
        <v>0</v>
      </c>
      <c r="BH4146" s="137">
        <f>IF(N4146="sníž. přenesená",J4146,0)</f>
        <v>0</v>
      </c>
      <c r="BI4146" s="137">
        <f>IF(N4146="nulová",J4146,0)</f>
        <v>0</v>
      </c>
      <c r="BJ4146" s="17" t="s">
        <v>77</v>
      </c>
      <c r="BK4146" s="137">
        <f>ROUND(I4146*H4146,2)</f>
        <v>0</v>
      </c>
      <c r="BL4146" s="17" t="s">
        <v>187</v>
      </c>
      <c r="BM4146" s="136" t="s">
        <v>5384</v>
      </c>
    </row>
    <row r="4147" spans="2:65" s="1" customFormat="1" ht="39" x14ac:dyDescent="0.2">
      <c r="B4147" s="32"/>
      <c r="D4147" s="138" t="s">
        <v>214</v>
      </c>
      <c r="F4147" s="139" t="s">
        <v>5385</v>
      </c>
      <c r="I4147" s="140"/>
      <c r="L4147" s="32"/>
      <c r="M4147" s="141"/>
      <c r="T4147" s="53"/>
      <c r="AT4147" s="17" t="s">
        <v>214</v>
      </c>
      <c r="AU4147" s="17" t="s">
        <v>79</v>
      </c>
    </row>
    <row r="4148" spans="2:65" s="13" customFormat="1" ht="11.25" x14ac:dyDescent="0.2">
      <c r="B4148" s="159"/>
      <c r="D4148" s="138" t="s">
        <v>330</v>
      </c>
      <c r="E4148" s="160" t="s">
        <v>19</v>
      </c>
      <c r="F4148" s="161" t="s">
        <v>4079</v>
      </c>
      <c r="H4148" s="162">
        <v>1</v>
      </c>
      <c r="I4148" s="163"/>
      <c r="L4148" s="159"/>
      <c r="M4148" s="164"/>
      <c r="T4148" s="165"/>
      <c r="AT4148" s="160" t="s">
        <v>330</v>
      </c>
      <c r="AU4148" s="160" t="s">
        <v>79</v>
      </c>
      <c r="AV4148" s="13" t="s">
        <v>79</v>
      </c>
      <c r="AW4148" s="13" t="s">
        <v>31</v>
      </c>
      <c r="AX4148" s="13" t="s">
        <v>69</v>
      </c>
      <c r="AY4148" s="160" t="s">
        <v>181</v>
      </c>
    </row>
    <row r="4149" spans="2:65" s="13" customFormat="1" ht="11.25" x14ac:dyDescent="0.2">
      <c r="B4149" s="159"/>
      <c r="D4149" s="138" t="s">
        <v>330</v>
      </c>
      <c r="E4149" s="160" t="s">
        <v>19</v>
      </c>
      <c r="F4149" s="161" t="s">
        <v>4419</v>
      </c>
      <c r="H4149" s="162">
        <v>2</v>
      </c>
      <c r="I4149" s="163"/>
      <c r="L4149" s="159"/>
      <c r="M4149" s="164"/>
      <c r="T4149" s="165"/>
      <c r="AT4149" s="160" t="s">
        <v>330</v>
      </c>
      <c r="AU4149" s="160" t="s">
        <v>79</v>
      </c>
      <c r="AV4149" s="13" t="s">
        <v>79</v>
      </c>
      <c r="AW4149" s="13" t="s">
        <v>31</v>
      </c>
      <c r="AX4149" s="13" t="s">
        <v>69</v>
      </c>
      <c r="AY4149" s="160" t="s">
        <v>181</v>
      </c>
    </row>
    <row r="4150" spans="2:65" s="14" customFormat="1" ht="11.25" x14ac:dyDescent="0.2">
      <c r="B4150" s="166"/>
      <c r="D4150" s="138" t="s">
        <v>330</v>
      </c>
      <c r="E4150" s="167" t="s">
        <v>19</v>
      </c>
      <c r="F4150" s="168" t="s">
        <v>333</v>
      </c>
      <c r="H4150" s="169">
        <v>3</v>
      </c>
      <c r="I4150" s="170"/>
      <c r="L4150" s="166"/>
      <c r="M4150" s="171"/>
      <c r="T4150" s="172"/>
      <c r="AT4150" s="167" t="s">
        <v>330</v>
      </c>
      <c r="AU4150" s="167" t="s">
        <v>79</v>
      </c>
      <c r="AV4150" s="14" t="s">
        <v>187</v>
      </c>
      <c r="AW4150" s="14" t="s">
        <v>31</v>
      </c>
      <c r="AX4150" s="14" t="s">
        <v>77</v>
      </c>
      <c r="AY4150" s="167" t="s">
        <v>181</v>
      </c>
    </row>
    <row r="4151" spans="2:65" s="1" customFormat="1" ht="21.75" customHeight="1" x14ac:dyDescent="0.2">
      <c r="B4151" s="32"/>
      <c r="C4151" s="125" t="s">
        <v>5386</v>
      </c>
      <c r="D4151" s="125" t="s">
        <v>182</v>
      </c>
      <c r="E4151" s="126" t="s">
        <v>5387</v>
      </c>
      <c r="F4151" s="127" t="s">
        <v>5388</v>
      </c>
      <c r="G4151" s="128" t="s">
        <v>519</v>
      </c>
      <c r="H4151" s="129">
        <v>3</v>
      </c>
      <c r="I4151" s="130"/>
      <c r="J4151" s="131">
        <f>ROUND(I4151*H4151,2)</f>
        <v>0</v>
      </c>
      <c r="K4151" s="127" t="s">
        <v>186</v>
      </c>
      <c r="L4151" s="32"/>
      <c r="M4151" s="132" t="s">
        <v>19</v>
      </c>
      <c r="N4151" s="133" t="s">
        <v>40</v>
      </c>
      <c r="P4151" s="134">
        <f>O4151*H4151</f>
        <v>0</v>
      </c>
      <c r="Q4151" s="134">
        <v>0</v>
      </c>
      <c r="R4151" s="134">
        <f>Q4151*H4151</f>
        <v>0</v>
      </c>
      <c r="S4151" s="134">
        <v>0</v>
      </c>
      <c r="T4151" s="135">
        <f>S4151*H4151</f>
        <v>0</v>
      </c>
      <c r="AR4151" s="136" t="s">
        <v>187</v>
      </c>
      <c r="AT4151" s="136" t="s">
        <v>182</v>
      </c>
      <c r="AU4151" s="136" t="s">
        <v>79</v>
      </c>
      <c r="AY4151" s="17" t="s">
        <v>181</v>
      </c>
      <c r="BE4151" s="137">
        <f>IF(N4151="základní",J4151,0)</f>
        <v>0</v>
      </c>
      <c r="BF4151" s="137">
        <f>IF(N4151="snížená",J4151,0)</f>
        <v>0</v>
      </c>
      <c r="BG4151" s="137">
        <f>IF(N4151="zákl. přenesená",J4151,0)</f>
        <v>0</v>
      </c>
      <c r="BH4151" s="137">
        <f>IF(N4151="sníž. přenesená",J4151,0)</f>
        <v>0</v>
      </c>
      <c r="BI4151" s="137">
        <f>IF(N4151="nulová",J4151,0)</f>
        <v>0</v>
      </c>
      <c r="BJ4151" s="17" t="s">
        <v>77</v>
      </c>
      <c r="BK4151" s="137">
        <f>ROUND(I4151*H4151,2)</f>
        <v>0</v>
      </c>
      <c r="BL4151" s="17" t="s">
        <v>187</v>
      </c>
      <c r="BM4151" s="136" t="s">
        <v>5389</v>
      </c>
    </row>
    <row r="4152" spans="2:65" s="1" customFormat="1" ht="39" x14ac:dyDescent="0.2">
      <c r="B4152" s="32"/>
      <c r="D4152" s="138" t="s">
        <v>214</v>
      </c>
      <c r="F4152" s="139" t="s">
        <v>5390</v>
      </c>
      <c r="I4152" s="140"/>
      <c r="L4152" s="32"/>
      <c r="M4152" s="141"/>
      <c r="T4152" s="53"/>
      <c r="AT4152" s="17" t="s">
        <v>214</v>
      </c>
      <c r="AU4152" s="17" t="s">
        <v>79</v>
      </c>
    </row>
    <row r="4153" spans="2:65" s="13" customFormat="1" ht="11.25" x14ac:dyDescent="0.2">
      <c r="B4153" s="159"/>
      <c r="D4153" s="138" t="s">
        <v>330</v>
      </c>
      <c r="E4153" s="160" t="s">
        <v>19</v>
      </c>
      <c r="F4153" s="161" t="s">
        <v>4079</v>
      </c>
      <c r="H4153" s="162">
        <v>1</v>
      </c>
      <c r="I4153" s="163"/>
      <c r="L4153" s="159"/>
      <c r="M4153" s="164"/>
      <c r="T4153" s="165"/>
      <c r="AT4153" s="160" t="s">
        <v>330</v>
      </c>
      <c r="AU4153" s="160" t="s">
        <v>79</v>
      </c>
      <c r="AV4153" s="13" t="s">
        <v>79</v>
      </c>
      <c r="AW4153" s="13" t="s">
        <v>31</v>
      </c>
      <c r="AX4153" s="13" t="s">
        <v>69</v>
      </c>
      <c r="AY4153" s="160" t="s">
        <v>181</v>
      </c>
    </row>
    <row r="4154" spans="2:65" s="13" customFormat="1" ht="11.25" x14ac:dyDescent="0.2">
      <c r="B4154" s="159"/>
      <c r="D4154" s="138" t="s">
        <v>330</v>
      </c>
      <c r="E4154" s="160" t="s">
        <v>19</v>
      </c>
      <c r="F4154" s="161" t="s">
        <v>4419</v>
      </c>
      <c r="H4154" s="162">
        <v>2</v>
      </c>
      <c r="I4154" s="163"/>
      <c r="L4154" s="159"/>
      <c r="M4154" s="164"/>
      <c r="T4154" s="165"/>
      <c r="AT4154" s="160" t="s">
        <v>330</v>
      </c>
      <c r="AU4154" s="160" t="s">
        <v>79</v>
      </c>
      <c r="AV4154" s="13" t="s">
        <v>79</v>
      </c>
      <c r="AW4154" s="13" t="s">
        <v>31</v>
      </c>
      <c r="AX4154" s="13" t="s">
        <v>69</v>
      </c>
      <c r="AY4154" s="160" t="s">
        <v>181</v>
      </c>
    </row>
    <row r="4155" spans="2:65" s="14" customFormat="1" ht="11.25" x14ac:dyDescent="0.2">
      <c r="B4155" s="166"/>
      <c r="D4155" s="138" t="s">
        <v>330</v>
      </c>
      <c r="E4155" s="167" t="s">
        <v>19</v>
      </c>
      <c r="F4155" s="168" t="s">
        <v>333</v>
      </c>
      <c r="H4155" s="169">
        <v>3</v>
      </c>
      <c r="I4155" s="170"/>
      <c r="L4155" s="166"/>
      <c r="M4155" s="171"/>
      <c r="T4155" s="172"/>
      <c r="AT4155" s="167" t="s">
        <v>330</v>
      </c>
      <c r="AU4155" s="167" t="s">
        <v>79</v>
      </c>
      <c r="AV4155" s="14" t="s">
        <v>187</v>
      </c>
      <c r="AW4155" s="14" t="s">
        <v>31</v>
      </c>
      <c r="AX4155" s="14" t="s">
        <v>77</v>
      </c>
      <c r="AY4155" s="167" t="s">
        <v>181</v>
      </c>
    </row>
    <row r="4156" spans="2:65" s="1" customFormat="1" ht="21.75" customHeight="1" x14ac:dyDescent="0.2">
      <c r="B4156" s="32"/>
      <c r="C4156" s="125" t="s">
        <v>3742</v>
      </c>
      <c r="D4156" s="125" t="s">
        <v>182</v>
      </c>
      <c r="E4156" s="126" t="s">
        <v>5391</v>
      </c>
      <c r="F4156" s="127" t="s">
        <v>5392</v>
      </c>
      <c r="G4156" s="128" t="s">
        <v>519</v>
      </c>
      <c r="H4156" s="129">
        <v>3</v>
      </c>
      <c r="I4156" s="130"/>
      <c r="J4156" s="131">
        <f>ROUND(I4156*H4156,2)</f>
        <v>0</v>
      </c>
      <c r="K4156" s="127" t="s">
        <v>186</v>
      </c>
      <c r="L4156" s="32"/>
      <c r="M4156" s="132" t="s">
        <v>19</v>
      </c>
      <c r="N4156" s="133" t="s">
        <v>40</v>
      </c>
      <c r="P4156" s="134">
        <f>O4156*H4156</f>
        <v>0</v>
      </c>
      <c r="Q4156" s="134">
        <v>0</v>
      </c>
      <c r="R4156" s="134">
        <f>Q4156*H4156</f>
        <v>0</v>
      </c>
      <c r="S4156" s="134">
        <v>0</v>
      </c>
      <c r="T4156" s="135">
        <f>S4156*H4156</f>
        <v>0</v>
      </c>
      <c r="AR4156" s="136" t="s">
        <v>187</v>
      </c>
      <c r="AT4156" s="136" t="s">
        <v>182</v>
      </c>
      <c r="AU4156" s="136" t="s">
        <v>79</v>
      </c>
      <c r="AY4156" s="17" t="s">
        <v>181</v>
      </c>
      <c r="BE4156" s="137">
        <f>IF(N4156="základní",J4156,0)</f>
        <v>0</v>
      </c>
      <c r="BF4156" s="137">
        <f>IF(N4156="snížená",J4156,0)</f>
        <v>0</v>
      </c>
      <c r="BG4156" s="137">
        <f>IF(N4156="zákl. přenesená",J4156,0)</f>
        <v>0</v>
      </c>
      <c r="BH4156" s="137">
        <f>IF(N4156="sníž. přenesená",J4156,0)</f>
        <v>0</v>
      </c>
      <c r="BI4156" s="137">
        <f>IF(N4156="nulová",J4156,0)</f>
        <v>0</v>
      </c>
      <c r="BJ4156" s="17" t="s">
        <v>77</v>
      </c>
      <c r="BK4156" s="137">
        <f>ROUND(I4156*H4156,2)</f>
        <v>0</v>
      </c>
      <c r="BL4156" s="17" t="s">
        <v>187</v>
      </c>
      <c r="BM4156" s="136" t="s">
        <v>5393</v>
      </c>
    </row>
    <row r="4157" spans="2:65" s="1" customFormat="1" ht="29.25" x14ac:dyDescent="0.2">
      <c r="B4157" s="32"/>
      <c r="D4157" s="138" t="s">
        <v>214</v>
      </c>
      <c r="F4157" s="139" t="s">
        <v>5394</v>
      </c>
      <c r="I4157" s="140"/>
      <c r="L4157" s="32"/>
      <c r="M4157" s="141"/>
      <c r="T4157" s="53"/>
      <c r="AT4157" s="17" t="s">
        <v>214</v>
      </c>
      <c r="AU4157" s="17" t="s">
        <v>79</v>
      </c>
    </row>
    <row r="4158" spans="2:65" s="13" customFormat="1" ht="11.25" x14ac:dyDescent="0.2">
      <c r="B4158" s="159"/>
      <c r="D4158" s="138" t="s">
        <v>330</v>
      </c>
      <c r="E4158" s="160" t="s">
        <v>19</v>
      </c>
      <c r="F4158" s="161" t="s">
        <v>4079</v>
      </c>
      <c r="H4158" s="162">
        <v>1</v>
      </c>
      <c r="I4158" s="163"/>
      <c r="L4158" s="159"/>
      <c r="M4158" s="164"/>
      <c r="T4158" s="165"/>
      <c r="AT4158" s="160" t="s">
        <v>330</v>
      </c>
      <c r="AU4158" s="160" t="s">
        <v>79</v>
      </c>
      <c r="AV4158" s="13" t="s">
        <v>79</v>
      </c>
      <c r="AW4158" s="13" t="s">
        <v>31</v>
      </c>
      <c r="AX4158" s="13" t="s">
        <v>69</v>
      </c>
      <c r="AY4158" s="160" t="s">
        <v>181</v>
      </c>
    </row>
    <row r="4159" spans="2:65" s="13" customFormat="1" ht="11.25" x14ac:dyDescent="0.2">
      <c r="B4159" s="159"/>
      <c r="D4159" s="138" t="s">
        <v>330</v>
      </c>
      <c r="E4159" s="160" t="s">
        <v>19</v>
      </c>
      <c r="F4159" s="161" t="s">
        <v>4419</v>
      </c>
      <c r="H4159" s="162">
        <v>2</v>
      </c>
      <c r="I4159" s="163"/>
      <c r="L4159" s="159"/>
      <c r="M4159" s="164"/>
      <c r="T4159" s="165"/>
      <c r="AT4159" s="160" t="s">
        <v>330</v>
      </c>
      <c r="AU4159" s="160" t="s">
        <v>79</v>
      </c>
      <c r="AV4159" s="13" t="s">
        <v>79</v>
      </c>
      <c r="AW4159" s="13" t="s">
        <v>31</v>
      </c>
      <c r="AX4159" s="13" t="s">
        <v>69</v>
      </c>
      <c r="AY4159" s="160" t="s">
        <v>181</v>
      </c>
    </row>
    <row r="4160" spans="2:65" s="14" customFormat="1" ht="11.25" x14ac:dyDescent="0.2">
      <c r="B4160" s="166"/>
      <c r="D4160" s="138" t="s">
        <v>330</v>
      </c>
      <c r="E4160" s="167" t="s">
        <v>19</v>
      </c>
      <c r="F4160" s="168" t="s">
        <v>333</v>
      </c>
      <c r="H4160" s="169">
        <v>3</v>
      </c>
      <c r="I4160" s="170"/>
      <c r="L4160" s="166"/>
      <c r="M4160" s="171"/>
      <c r="T4160" s="172"/>
      <c r="AT4160" s="167" t="s">
        <v>330</v>
      </c>
      <c r="AU4160" s="167" t="s">
        <v>79</v>
      </c>
      <c r="AV4160" s="14" t="s">
        <v>187</v>
      </c>
      <c r="AW4160" s="14" t="s">
        <v>31</v>
      </c>
      <c r="AX4160" s="14" t="s">
        <v>77</v>
      </c>
      <c r="AY4160" s="167" t="s">
        <v>181</v>
      </c>
    </row>
    <row r="4161" spans="2:65" s="1" customFormat="1" ht="16.5" customHeight="1" x14ac:dyDescent="0.2">
      <c r="B4161" s="32"/>
      <c r="C4161" s="125" t="s">
        <v>1633</v>
      </c>
      <c r="D4161" s="125" t="s">
        <v>182</v>
      </c>
      <c r="E4161" s="126" t="s">
        <v>5395</v>
      </c>
      <c r="F4161" s="127" t="s">
        <v>5396</v>
      </c>
      <c r="G4161" s="128" t="s">
        <v>519</v>
      </c>
      <c r="H4161" s="129">
        <v>15</v>
      </c>
      <c r="I4161" s="130"/>
      <c r="J4161" s="131">
        <f>ROUND(I4161*H4161,2)</f>
        <v>0</v>
      </c>
      <c r="K4161" s="127" t="s">
        <v>186</v>
      </c>
      <c r="L4161" s="32"/>
      <c r="M4161" s="132" t="s">
        <v>19</v>
      </c>
      <c r="N4161" s="133" t="s">
        <v>40</v>
      </c>
      <c r="P4161" s="134">
        <f>O4161*H4161</f>
        <v>0</v>
      </c>
      <c r="Q4161" s="134">
        <v>0</v>
      </c>
      <c r="R4161" s="134">
        <f>Q4161*H4161</f>
        <v>0</v>
      </c>
      <c r="S4161" s="134">
        <v>0</v>
      </c>
      <c r="T4161" s="135">
        <f>S4161*H4161</f>
        <v>0</v>
      </c>
      <c r="AR4161" s="136" t="s">
        <v>187</v>
      </c>
      <c r="AT4161" s="136" t="s">
        <v>182</v>
      </c>
      <c r="AU4161" s="136" t="s">
        <v>79</v>
      </c>
      <c r="AY4161" s="17" t="s">
        <v>181</v>
      </c>
      <c r="BE4161" s="137">
        <f>IF(N4161="základní",J4161,0)</f>
        <v>0</v>
      </c>
      <c r="BF4161" s="137">
        <f>IF(N4161="snížená",J4161,0)</f>
        <v>0</v>
      </c>
      <c r="BG4161" s="137">
        <f>IF(N4161="zákl. přenesená",J4161,0)</f>
        <v>0</v>
      </c>
      <c r="BH4161" s="137">
        <f>IF(N4161="sníž. přenesená",J4161,0)</f>
        <v>0</v>
      </c>
      <c r="BI4161" s="137">
        <f>IF(N4161="nulová",J4161,0)</f>
        <v>0</v>
      </c>
      <c r="BJ4161" s="17" t="s">
        <v>77</v>
      </c>
      <c r="BK4161" s="137">
        <f>ROUND(I4161*H4161,2)</f>
        <v>0</v>
      </c>
      <c r="BL4161" s="17" t="s">
        <v>187</v>
      </c>
      <c r="BM4161" s="136" t="s">
        <v>5397</v>
      </c>
    </row>
    <row r="4162" spans="2:65" s="1" customFormat="1" ht="29.25" x14ac:dyDescent="0.2">
      <c r="B4162" s="32"/>
      <c r="D4162" s="138" t="s">
        <v>214</v>
      </c>
      <c r="F4162" s="139" t="s">
        <v>5398</v>
      </c>
      <c r="I4162" s="140"/>
      <c r="L4162" s="32"/>
      <c r="M4162" s="141"/>
      <c r="T4162" s="53"/>
      <c r="AT4162" s="17" t="s">
        <v>214</v>
      </c>
      <c r="AU4162" s="17" t="s">
        <v>79</v>
      </c>
    </row>
    <row r="4163" spans="2:65" s="13" customFormat="1" ht="11.25" x14ac:dyDescent="0.2">
      <c r="B4163" s="159"/>
      <c r="D4163" s="138" t="s">
        <v>330</v>
      </c>
      <c r="E4163" s="160" t="s">
        <v>19</v>
      </c>
      <c r="F4163" s="161" t="s">
        <v>4413</v>
      </c>
      <c r="H4163" s="162">
        <v>5</v>
      </c>
      <c r="I4163" s="163"/>
      <c r="L4163" s="159"/>
      <c r="M4163" s="164"/>
      <c r="T4163" s="165"/>
      <c r="AT4163" s="160" t="s">
        <v>330</v>
      </c>
      <c r="AU4163" s="160" t="s">
        <v>79</v>
      </c>
      <c r="AV4163" s="13" t="s">
        <v>79</v>
      </c>
      <c r="AW4163" s="13" t="s">
        <v>31</v>
      </c>
      <c r="AX4163" s="13" t="s">
        <v>69</v>
      </c>
      <c r="AY4163" s="160" t="s">
        <v>181</v>
      </c>
    </row>
    <row r="4164" spans="2:65" s="13" customFormat="1" ht="11.25" x14ac:dyDescent="0.2">
      <c r="B4164" s="159"/>
      <c r="D4164" s="138" t="s">
        <v>330</v>
      </c>
      <c r="E4164" s="160" t="s">
        <v>19</v>
      </c>
      <c r="F4164" s="161" t="s">
        <v>5399</v>
      </c>
      <c r="H4164" s="162">
        <v>10</v>
      </c>
      <c r="I4164" s="163"/>
      <c r="L4164" s="159"/>
      <c r="M4164" s="164"/>
      <c r="T4164" s="165"/>
      <c r="AT4164" s="160" t="s">
        <v>330</v>
      </c>
      <c r="AU4164" s="160" t="s">
        <v>79</v>
      </c>
      <c r="AV4164" s="13" t="s">
        <v>79</v>
      </c>
      <c r="AW4164" s="13" t="s">
        <v>31</v>
      </c>
      <c r="AX4164" s="13" t="s">
        <v>69</v>
      </c>
      <c r="AY4164" s="160" t="s">
        <v>181</v>
      </c>
    </row>
    <row r="4165" spans="2:65" s="14" customFormat="1" ht="11.25" x14ac:dyDescent="0.2">
      <c r="B4165" s="166"/>
      <c r="D4165" s="138" t="s">
        <v>330</v>
      </c>
      <c r="E4165" s="167" t="s">
        <v>19</v>
      </c>
      <c r="F4165" s="168" t="s">
        <v>333</v>
      </c>
      <c r="H4165" s="169">
        <v>15</v>
      </c>
      <c r="I4165" s="170"/>
      <c r="L4165" s="166"/>
      <c r="M4165" s="171"/>
      <c r="T4165" s="172"/>
      <c r="AT4165" s="167" t="s">
        <v>330</v>
      </c>
      <c r="AU4165" s="167" t="s">
        <v>79</v>
      </c>
      <c r="AV4165" s="14" t="s">
        <v>187</v>
      </c>
      <c r="AW4165" s="14" t="s">
        <v>31</v>
      </c>
      <c r="AX4165" s="14" t="s">
        <v>77</v>
      </c>
      <c r="AY4165" s="167" t="s">
        <v>181</v>
      </c>
    </row>
    <row r="4166" spans="2:65" s="1" customFormat="1" ht="21.75" customHeight="1" x14ac:dyDescent="0.2">
      <c r="B4166" s="32"/>
      <c r="C4166" s="125" t="s">
        <v>1641</v>
      </c>
      <c r="D4166" s="125" t="s">
        <v>182</v>
      </c>
      <c r="E4166" s="126" t="s">
        <v>5400</v>
      </c>
      <c r="F4166" s="127" t="s">
        <v>5401</v>
      </c>
      <c r="G4166" s="128" t="s">
        <v>519</v>
      </c>
      <c r="H4166" s="129">
        <v>10</v>
      </c>
      <c r="I4166" s="130"/>
      <c r="J4166" s="131">
        <f>ROUND(I4166*H4166,2)</f>
        <v>0</v>
      </c>
      <c r="K4166" s="127" t="s">
        <v>186</v>
      </c>
      <c r="L4166" s="32"/>
      <c r="M4166" s="132" t="s">
        <v>19</v>
      </c>
      <c r="N4166" s="133" t="s">
        <v>40</v>
      </c>
      <c r="P4166" s="134">
        <f>O4166*H4166</f>
        <v>0</v>
      </c>
      <c r="Q4166" s="134">
        <v>0</v>
      </c>
      <c r="R4166" s="134">
        <f>Q4166*H4166</f>
        <v>0</v>
      </c>
      <c r="S4166" s="134">
        <v>0</v>
      </c>
      <c r="T4166" s="135">
        <f>S4166*H4166</f>
        <v>0</v>
      </c>
      <c r="AR4166" s="136" t="s">
        <v>187</v>
      </c>
      <c r="AT4166" s="136" t="s">
        <v>182</v>
      </c>
      <c r="AU4166" s="136" t="s">
        <v>79</v>
      </c>
      <c r="AY4166" s="17" t="s">
        <v>181</v>
      </c>
      <c r="BE4166" s="137">
        <f>IF(N4166="základní",J4166,0)</f>
        <v>0</v>
      </c>
      <c r="BF4166" s="137">
        <f>IF(N4166="snížená",J4166,0)</f>
        <v>0</v>
      </c>
      <c r="BG4166" s="137">
        <f>IF(N4166="zákl. přenesená",J4166,0)</f>
        <v>0</v>
      </c>
      <c r="BH4166" s="137">
        <f>IF(N4166="sníž. přenesená",J4166,0)</f>
        <v>0</v>
      </c>
      <c r="BI4166" s="137">
        <f>IF(N4166="nulová",J4166,0)</f>
        <v>0</v>
      </c>
      <c r="BJ4166" s="17" t="s">
        <v>77</v>
      </c>
      <c r="BK4166" s="137">
        <f>ROUND(I4166*H4166,2)</f>
        <v>0</v>
      </c>
      <c r="BL4166" s="17" t="s">
        <v>187</v>
      </c>
      <c r="BM4166" s="136" t="s">
        <v>5402</v>
      </c>
    </row>
    <row r="4167" spans="2:65" s="1" customFormat="1" ht="29.25" x14ac:dyDescent="0.2">
      <c r="B4167" s="32"/>
      <c r="D4167" s="138" t="s">
        <v>214</v>
      </c>
      <c r="F4167" s="139" t="s">
        <v>5403</v>
      </c>
      <c r="I4167" s="140"/>
      <c r="L4167" s="32"/>
      <c r="M4167" s="141"/>
      <c r="T4167" s="53"/>
      <c r="AT4167" s="17" t="s">
        <v>214</v>
      </c>
      <c r="AU4167" s="17" t="s">
        <v>79</v>
      </c>
    </row>
    <row r="4168" spans="2:65" s="13" customFormat="1" ht="11.25" x14ac:dyDescent="0.2">
      <c r="B4168" s="159"/>
      <c r="D4168" s="138" t="s">
        <v>330</v>
      </c>
      <c r="E4168" s="160" t="s">
        <v>19</v>
      </c>
      <c r="F4168" s="161" t="s">
        <v>5404</v>
      </c>
      <c r="H4168" s="162">
        <v>6</v>
      </c>
      <c r="I4168" s="163"/>
      <c r="L4168" s="159"/>
      <c r="M4168" s="164"/>
      <c r="T4168" s="165"/>
      <c r="AT4168" s="160" t="s">
        <v>330</v>
      </c>
      <c r="AU4168" s="160" t="s">
        <v>79</v>
      </c>
      <c r="AV4168" s="13" t="s">
        <v>79</v>
      </c>
      <c r="AW4168" s="13" t="s">
        <v>31</v>
      </c>
      <c r="AX4168" s="13" t="s">
        <v>69</v>
      </c>
      <c r="AY4168" s="160" t="s">
        <v>181</v>
      </c>
    </row>
    <row r="4169" spans="2:65" s="13" customFormat="1" ht="11.25" x14ac:dyDescent="0.2">
      <c r="B4169" s="159"/>
      <c r="D4169" s="138" t="s">
        <v>330</v>
      </c>
      <c r="E4169" s="160" t="s">
        <v>19</v>
      </c>
      <c r="F4169" s="161" t="s">
        <v>5405</v>
      </c>
      <c r="H4169" s="162">
        <v>4</v>
      </c>
      <c r="I4169" s="163"/>
      <c r="L4169" s="159"/>
      <c r="M4169" s="164"/>
      <c r="T4169" s="165"/>
      <c r="AT4169" s="160" t="s">
        <v>330</v>
      </c>
      <c r="AU4169" s="160" t="s">
        <v>79</v>
      </c>
      <c r="AV4169" s="13" t="s">
        <v>79</v>
      </c>
      <c r="AW4169" s="13" t="s">
        <v>31</v>
      </c>
      <c r="AX4169" s="13" t="s">
        <v>69</v>
      </c>
      <c r="AY4169" s="160" t="s">
        <v>181</v>
      </c>
    </row>
    <row r="4170" spans="2:65" s="14" customFormat="1" ht="11.25" x14ac:dyDescent="0.2">
      <c r="B4170" s="166"/>
      <c r="D4170" s="138" t="s">
        <v>330</v>
      </c>
      <c r="E4170" s="167" t="s">
        <v>19</v>
      </c>
      <c r="F4170" s="168" t="s">
        <v>333</v>
      </c>
      <c r="H4170" s="169">
        <v>10</v>
      </c>
      <c r="I4170" s="170"/>
      <c r="L4170" s="166"/>
      <c r="M4170" s="171"/>
      <c r="T4170" s="172"/>
      <c r="AT4170" s="167" t="s">
        <v>330</v>
      </c>
      <c r="AU4170" s="167" t="s">
        <v>79</v>
      </c>
      <c r="AV4170" s="14" t="s">
        <v>187</v>
      </c>
      <c r="AW4170" s="14" t="s">
        <v>31</v>
      </c>
      <c r="AX4170" s="14" t="s">
        <v>77</v>
      </c>
      <c r="AY4170" s="167" t="s">
        <v>181</v>
      </c>
    </row>
    <row r="4171" spans="2:65" s="1" customFormat="1" ht="21.75" customHeight="1" x14ac:dyDescent="0.2">
      <c r="B4171" s="32"/>
      <c r="C4171" s="125" t="s">
        <v>4911</v>
      </c>
      <c r="D4171" s="125" t="s">
        <v>182</v>
      </c>
      <c r="E4171" s="126" t="s">
        <v>5406</v>
      </c>
      <c r="F4171" s="127" t="s">
        <v>5407</v>
      </c>
      <c r="G4171" s="128" t="s">
        <v>519</v>
      </c>
      <c r="H4171" s="129">
        <v>33</v>
      </c>
      <c r="I4171" s="130"/>
      <c r="J4171" s="131">
        <f>ROUND(I4171*H4171,2)</f>
        <v>0</v>
      </c>
      <c r="K4171" s="127" t="s">
        <v>186</v>
      </c>
      <c r="L4171" s="32"/>
      <c r="M4171" s="132" t="s">
        <v>19</v>
      </c>
      <c r="N4171" s="133" t="s">
        <v>40</v>
      </c>
      <c r="P4171" s="134">
        <f>O4171*H4171</f>
        <v>0</v>
      </c>
      <c r="Q4171" s="134">
        <v>0</v>
      </c>
      <c r="R4171" s="134">
        <f>Q4171*H4171</f>
        <v>0</v>
      </c>
      <c r="S4171" s="134">
        <v>0</v>
      </c>
      <c r="T4171" s="135">
        <f>S4171*H4171</f>
        <v>0</v>
      </c>
      <c r="AR4171" s="136" t="s">
        <v>187</v>
      </c>
      <c r="AT4171" s="136" t="s">
        <v>182</v>
      </c>
      <c r="AU4171" s="136" t="s">
        <v>79</v>
      </c>
      <c r="AY4171" s="17" t="s">
        <v>181</v>
      </c>
      <c r="BE4171" s="137">
        <f>IF(N4171="základní",J4171,0)</f>
        <v>0</v>
      </c>
      <c r="BF4171" s="137">
        <f>IF(N4171="snížená",J4171,0)</f>
        <v>0</v>
      </c>
      <c r="BG4171" s="137">
        <f>IF(N4171="zákl. přenesená",J4171,0)</f>
        <v>0</v>
      </c>
      <c r="BH4171" s="137">
        <f>IF(N4171="sníž. přenesená",J4171,0)</f>
        <v>0</v>
      </c>
      <c r="BI4171" s="137">
        <f>IF(N4171="nulová",J4171,0)</f>
        <v>0</v>
      </c>
      <c r="BJ4171" s="17" t="s">
        <v>77</v>
      </c>
      <c r="BK4171" s="137">
        <f>ROUND(I4171*H4171,2)</f>
        <v>0</v>
      </c>
      <c r="BL4171" s="17" t="s">
        <v>187</v>
      </c>
      <c r="BM4171" s="136" t="s">
        <v>5408</v>
      </c>
    </row>
    <row r="4172" spans="2:65" s="1" customFormat="1" ht="39" x14ac:dyDescent="0.2">
      <c r="B4172" s="32"/>
      <c r="D4172" s="138" t="s">
        <v>214</v>
      </c>
      <c r="F4172" s="139" t="s">
        <v>5409</v>
      </c>
      <c r="I4172" s="140"/>
      <c r="L4172" s="32"/>
      <c r="M4172" s="141"/>
      <c r="T4172" s="53"/>
      <c r="AT4172" s="17" t="s">
        <v>214</v>
      </c>
      <c r="AU4172" s="17" t="s">
        <v>79</v>
      </c>
    </row>
    <row r="4173" spans="2:65" s="13" customFormat="1" ht="11.25" x14ac:dyDescent="0.2">
      <c r="B4173" s="159"/>
      <c r="D4173" s="138" t="s">
        <v>330</v>
      </c>
      <c r="E4173" s="160" t="s">
        <v>19</v>
      </c>
      <c r="F4173" s="161" t="s">
        <v>5410</v>
      </c>
      <c r="H4173" s="162">
        <v>16</v>
      </c>
      <c r="I4173" s="163"/>
      <c r="L4173" s="159"/>
      <c r="M4173" s="164"/>
      <c r="T4173" s="165"/>
      <c r="AT4173" s="160" t="s">
        <v>330</v>
      </c>
      <c r="AU4173" s="160" t="s">
        <v>79</v>
      </c>
      <c r="AV4173" s="13" t="s">
        <v>79</v>
      </c>
      <c r="AW4173" s="13" t="s">
        <v>31</v>
      </c>
      <c r="AX4173" s="13" t="s">
        <v>69</v>
      </c>
      <c r="AY4173" s="160" t="s">
        <v>181</v>
      </c>
    </row>
    <row r="4174" spans="2:65" s="13" customFormat="1" ht="11.25" x14ac:dyDescent="0.2">
      <c r="B4174" s="159"/>
      <c r="D4174" s="138" t="s">
        <v>330</v>
      </c>
      <c r="E4174" s="160" t="s">
        <v>19</v>
      </c>
      <c r="F4174" s="161" t="s">
        <v>5411</v>
      </c>
      <c r="H4174" s="162">
        <v>17</v>
      </c>
      <c r="I4174" s="163"/>
      <c r="L4174" s="159"/>
      <c r="M4174" s="164"/>
      <c r="T4174" s="165"/>
      <c r="AT4174" s="160" t="s">
        <v>330</v>
      </c>
      <c r="AU4174" s="160" t="s">
        <v>79</v>
      </c>
      <c r="AV4174" s="13" t="s">
        <v>79</v>
      </c>
      <c r="AW4174" s="13" t="s">
        <v>31</v>
      </c>
      <c r="AX4174" s="13" t="s">
        <v>69</v>
      </c>
      <c r="AY4174" s="160" t="s">
        <v>181</v>
      </c>
    </row>
    <row r="4175" spans="2:65" s="14" customFormat="1" ht="11.25" x14ac:dyDescent="0.2">
      <c r="B4175" s="166"/>
      <c r="D4175" s="138" t="s">
        <v>330</v>
      </c>
      <c r="E4175" s="167" t="s">
        <v>19</v>
      </c>
      <c r="F4175" s="168" t="s">
        <v>333</v>
      </c>
      <c r="H4175" s="169">
        <v>33</v>
      </c>
      <c r="I4175" s="170"/>
      <c r="L4175" s="166"/>
      <c r="M4175" s="171"/>
      <c r="T4175" s="172"/>
      <c r="AT4175" s="167" t="s">
        <v>330</v>
      </c>
      <c r="AU4175" s="167" t="s">
        <v>79</v>
      </c>
      <c r="AV4175" s="14" t="s">
        <v>187</v>
      </c>
      <c r="AW4175" s="14" t="s">
        <v>31</v>
      </c>
      <c r="AX4175" s="14" t="s">
        <v>77</v>
      </c>
      <c r="AY4175" s="167" t="s">
        <v>181</v>
      </c>
    </row>
    <row r="4176" spans="2:65" s="1" customFormat="1" ht="21.75" customHeight="1" x14ac:dyDescent="0.2">
      <c r="B4176" s="32"/>
      <c r="C4176" s="125" t="s">
        <v>3749</v>
      </c>
      <c r="D4176" s="125" t="s">
        <v>182</v>
      </c>
      <c r="E4176" s="126" t="s">
        <v>5412</v>
      </c>
      <c r="F4176" s="127" t="s">
        <v>5413</v>
      </c>
      <c r="G4176" s="128" t="s">
        <v>519</v>
      </c>
      <c r="H4176" s="129">
        <v>8</v>
      </c>
      <c r="I4176" s="130"/>
      <c r="J4176" s="131">
        <f>ROUND(I4176*H4176,2)</f>
        <v>0</v>
      </c>
      <c r="K4176" s="127" t="s">
        <v>186</v>
      </c>
      <c r="L4176" s="32"/>
      <c r="M4176" s="132" t="s">
        <v>19</v>
      </c>
      <c r="N4176" s="133" t="s">
        <v>40</v>
      </c>
      <c r="P4176" s="134">
        <f>O4176*H4176</f>
        <v>0</v>
      </c>
      <c r="Q4176" s="134">
        <v>0</v>
      </c>
      <c r="R4176" s="134">
        <f>Q4176*H4176</f>
        <v>0</v>
      </c>
      <c r="S4176" s="134">
        <v>0</v>
      </c>
      <c r="T4176" s="135">
        <f>S4176*H4176</f>
        <v>0</v>
      </c>
      <c r="AR4176" s="136" t="s">
        <v>187</v>
      </c>
      <c r="AT4176" s="136" t="s">
        <v>182</v>
      </c>
      <c r="AU4176" s="136" t="s">
        <v>79</v>
      </c>
      <c r="AY4176" s="17" t="s">
        <v>181</v>
      </c>
      <c r="BE4176" s="137">
        <f>IF(N4176="základní",J4176,0)</f>
        <v>0</v>
      </c>
      <c r="BF4176" s="137">
        <f>IF(N4176="snížená",J4176,0)</f>
        <v>0</v>
      </c>
      <c r="BG4176" s="137">
        <f>IF(N4176="zákl. přenesená",J4176,0)</f>
        <v>0</v>
      </c>
      <c r="BH4176" s="137">
        <f>IF(N4176="sníž. přenesená",J4176,0)</f>
        <v>0</v>
      </c>
      <c r="BI4176" s="137">
        <f>IF(N4176="nulová",J4176,0)</f>
        <v>0</v>
      </c>
      <c r="BJ4176" s="17" t="s">
        <v>77</v>
      </c>
      <c r="BK4176" s="137">
        <f>ROUND(I4176*H4176,2)</f>
        <v>0</v>
      </c>
      <c r="BL4176" s="17" t="s">
        <v>187</v>
      </c>
      <c r="BM4176" s="136" t="s">
        <v>5414</v>
      </c>
    </row>
    <row r="4177" spans="2:65" s="1" customFormat="1" ht="29.25" x14ac:dyDescent="0.2">
      <c r="B4177" s="32"/>
      <c r="D4177" s="138" t="s">
        <v>214</v>
      </c>
      <c r="F4177" s="139" t="s">
        <v>5415</v>
      </c>
      <c r="I4177" s="140"/>
      <c r="L4177" s="32"/>
      <c r="M4177" s="141"/>
      <c r="T4177" s="53"/>
      <c r="AT4177" s="17" t="s">
        <v>214</v>
      </c>
      <c r="AU4177" s="17" t="s">
        <v>79</v>
      </c>
    </row>
    <row r="4178" spans="2:65" s="13" customFormat="1" ht="11.25" x14ac:dyDescent="0.2">
      <c r="B4178" s="159"/>
      <c r="D4178" s="138" t="s">
        <v>330</v>
      </c>
      <c r="E4178" s="160" t="s">
        <v>19</v>
      </c>
      <c r="F4178" s="161" t="s">
        <v>4413</v>
      </c>
      <c r="H4178" s="162">
        <v>5</v>
      </c>
      <c r="I4178" s="163"/>
      <c r="L4178" s="159"/>
      <c r="M4178" s="164"/>
      <c r="T4178" s="165"/>
      <c r="AT4178" s="160" t="s">
        <v>330</v>
      </c>
      <c r="AU4178" s="160" t="s">
        <v>79</v>
      </c>
      <c r="AV4178" s="13" t="s">
        <v>79</v>
      </c>
      <c r="AW4178" s="13" t="s">
        <v>31</v>
      </c>
      <c r="AX4178" s="13" t="s">
        <v>69</v>
      </c>
      <c r="AY4178" s="160" t="s">
        <v>181</v>
      </c>
    </row>
    <row r="4179" spans="2:65" s="13" customFormat="1" ht="11.25" x14ac:dyDescent="0.2">
      <c r="B4179" s="159"/>
      <c r="D4179" s="138" t="s">
        <v>330</v>
      </c>
      <c r="E4179" s="160" t="s">
        <v>19</v>
      </c>
      <c r="F4179" s="161" t="s">
        <v>4437</v>
      </c>
      <c r="H4179" s="162">
        <v>3</v>
      </c>
      <c r="I4179" s="163"/>
      <c r="L4179" s="159"/>
      <c r="M4179" s="164"/>
      <c r="T4179" s="165"/>
      <c r="AT4179" s="160" t="s">
        <v>330</v>
      </c>
      <c r="AU4179" s="160" t="s">
        <v>79</v>
      </c>
      <c r="AV4179" s="13" t="s">
        <v>79</v>
      </c>
      <c r="AW4179" s="13" t="s">
        <v>31</v>
      </c>
      <c r="AX4179" s="13" t="s">
        <v>69</v>
      </c>
      <c r="AY4179" s="160" t="s">
        <v>181</v>
      </c>
    </row>
    <row r="4180" spans="2:65" s="14" customFormat="1" ht="11.25" x14ac:dyDescent="0.2">
      <c r="B4180" s="166"/>
      <c r="D4180" s="138" t="s">
        <v>330</v>
      </c>
      <c r="E4180" s="167" t="s">
        <v>19</v>
      </c>
      <c r="F4180" s="168" t="s">
        <v>333</v>
      </c>
      <c r="H4180" s="169">
        <v>8</v>
      </c>
      <c r="I4180" s="170"/>
      <c r="L4180" s="166"/>
      <c r="M4180" s="171"/>
      <c r="T4180" s="172"/>
      <c r="AT4180" s="167" t="s">
        <v>330</v>
      </c>
      <c r="AU4180" s="167" t="s">
        <v>79</v>
      </c>
      <c r="AV4180" s="14" t="s">
        <v>187</v>
      </c>
      <c r="AW4180" s="14" t="s">
        <v>31</v>
      </c>
      <c r="AX4180" s="14" t="s">
        <v>77</v>
      </c>
      <c r="AY4180" s="167" t="s">
        <v>181</v>
      </c>
    </row>
    <row r="4181" spans="2:65" s="1" customFormat="1" ht="21.75" customHeight="1" x14ac:dyDescent="0.2">
      <c r="B4181" s="32"/>
      <c r="C4181" s="125" t="s">
        <v>5416</v>
      </c>
      <c r="D4181" s="125" t="s">
        <v>182</v>
      </c>
      <c r="E4181" s="126" t="s">
        <v>5417</v>
      </c>
      <c r="F4181" s="127" t="s">
        <v>5418</v>
      </c>
      <c r="G4181" s="128" t="s">
        <v>519</v>
      </c>
      <c r="H4181" s="129">
        <v>18</v>
      </c>
      <c r="I4181" s="130"/>
      <c r="J4181" s="131">
        <f>ROUND(I4181*H4181,2)</f>
        <v>0</v>
      </c>
      <c r="K4181" s="127" t="s">
        <v>186</v>
      </c>
      <c r="L4181" s="32"/>
      <c r="M4181" s="132" t="s">
        <v>19</v>
      </c>
      <c r="N4181" s="133" t="s">
        <v>40</v>
      </c>
      <c r="P4181" s="134">
        <f>O4181*H4181</f>
        <v>0</v>
      </c>
      <c r="Q4181" s="134">
        <v>0</v>
      </c>
      <c r="R4181" s="134">
        <f>Q4181*H4181</f>
        <v>0</v>
      </c>
      <c r="S4181" s="134">
        <v>0</v>
      </c>
      <c r="T4181" s="135">
        <f>S4181*H4181</f>
        <v>0</v>
      </c>
      <c r="AR4181" s="136" t="s">
        <v>187</v>
      </c>
      <c r="AT4181" s="136" t="s">
        <v>182</v>
      </c>
      <c r="AU4181" s="136" t="s">
        <v>79</v>
      </c>
      <c r="AY4181" s="17" t="s">
        <v>181</v>
      </c>
      <c r="BE4181" s="137">
        <f>IF(N4181="základní",J4181,0)</f>
        <v>0</v>
      </c>
      <c r="BF4181" s="137">
        <f>IF(N4181="snížená",J4181,0)</f>
        <v>0</v>
      </c>
      <c r="BG4181" s="137">
        <f>IF(N4181="zákl. přenesená",J4181,0)</f>
        <v>0</v>
      </c>
      <c r="BH4181" s="137">
        <f>IF(N4181="sníž. přenesená",J4181,0)</f>
        <v>0</v>
      </c>
      <c r="BI4181" s="137">
        <f>IF(N4181="nulová",J4181,0)</f>
        <v>0</v>
      </c>
      <c r="BJ4181" s="17" t="s">
        <v>77</v>
      </c>
      <c r="BK4181" s="137">
        <f>ROUND(I4181*H4181,2)</f>
        <v>0</v>
      </c>
      <c r="BL4181" s="17" t="s">
        <v>187</v>
      </c>
      <c r="BM4181" s="136" t="s">
        <v>5419</v>
      </c>
    </row>
    <row r="4182" spans="2:65" s="1" customFormat="1" ht="29.25" x14ac:dyDescent="0.2">
      <c r="B4182" s="32"/>
      <c r="D4182" s="138" t="s">
        <v>214</v>
      </c>
      <c r="F4182" s="139" t="s">
        <v>5420</v>
      </c>
      <c r="I4182" s="140"/>
      <c r="L4182" s="32"/>
      <c r="M4182" s="141"/>
      <c r="T4182" s="53"/>
      <c r="AT4182" s="17" t="s">
        <v>214</v>
      </c>
      <c r="AU4182" s="17" t="s">
        <v>79</v>
      </c>
    </row>
    <row r="4183" spans="2:65" s="13" customFormat="1" ht="11.25" x14ac:dyDescent="0.2">
      <c r="B4183" s="159"/>
      <c r="D4183" s="138" t="s">
        <v>330</v>
      </c>
      <c r="E4183" s="160" t="s">
        <v>19</v>
      </c>
      <c r="F4183" s="161" t="s">
        <v>4413</v>
      </c>
      <c r="H4183" s="162">
        <v>5</v>
      </c>
      <c r="I4183" s="163"/>
      <c r="L4183" s="159"/>
      <c r="M4183" s="164"/>
      <c r="T4183" s="165"/>
      <c r="AT4183" s="160" t="s">
        <v>330</v>
      </c>
      <c r="AU4183" s="160" t="s">
        <v>79</v>
      </c>
      <c r="AV4183" s="13" t="s">
        <v>79</v>
      </c>
      <c r="AW4183" s="13" t="s">
        <v>31</v>
      </c>
      <c r="AX4183" s="13" t="s">
        <v>69</v>
      </c>
      <c r="AY4183" s="160" t="s">
        <v>181</v>
      </c>
    </row>
    <row r="4184" spans="2:65" s="13" customFormat="1" ht="11.25" x14ac:dyDescent="0.2">
      <c r="B4184" s="159"/>
      <c r="D4184" s="138" t="s">
        <v>330</v>
      </c>
      <c r="E4184" s="160" t="s">
        <v>19</v>
      </c>
      <c r="F4184" s="161" t="s">
        <v>5421</v>
      </c>
      <c r="H4184" s="162">
        <v>13</v>
      </c>
      <c r="I4184" s="163"/>
      <c r="L4184" s="159"/>
      <c r="M4184" s="164"/>
      <c r="T4184" s="165"/>
      <c r="AT4184" s="160" t="s">
        <v>330</v>
      </c>
      <c r="AU4184" s="160" t="s">
        <v>79</v>
      </c>
      <c r="AV4184" s="13" t="s">
        <v>79</v>
      </c>
      <c r="AW4184" s="13" t="s">
        <v>31</v>
      </c>
      <c r="AX4184" s="13" t="s">
        <v>69</v>
      </c>
      <c r="AY4184" s="160" t="s">
        <v>181</v>
      </c>
    </row>
    <row r="4185" spans="2:65" s="14" customFormat="1" ht="11.25" x14ac:dyDescent="0.2">
      <c r="B4185" s="166"/>
      <c r="D4185" s="138" t="s">
        <v>330</v>
      </c>
      <c r="E4185" s="167" t="s">
        <v>19</v>
      </c>
      <c r="F4185" s="168" t="s">
        <v>333</v>
      </c>
      <c r="H4185" s="169">
        <v>18</v>
      </c>
      <c r="I4185" s="170"/>
      <c r="L4185" s="166"/>
      <c r="M4185" s="171"/>
      <c r="T4185" s="172"/>
      <c r="AT4185" s="167" t="s">
        <v>330</v>
      </c>
      <c r="AU4185" s="167" t="s">
        <v>79</v>
      </c>
      <c r="AV4185" s="14" t="s">
        <v>187</v>
      </c>
      <c r="AW4185" s="14" t="s">
        <v>31</v>
      </c>
      <c r="AX4185" s="14" t="s">
        <v>77</v>
      </c>
      <c r="AY4185" s="167" t="s">
        <v>181</v>
      </c>
    </row>
    <row r="4186" spans="2:65" s="1" customFormat="1" ht="21.75" customHeight="1" x14ac:dyDescent="0.2">
      <c r="B4186" s="32"/>
      <c r="C4186" s="125" t="s">
        <v>3753</v>
      </c>
      <c r="D4186" s="125" t="s">
        <v>182</v>
      </c>
      <c r="E4186" s="126" t="s">
        <v>5422</v>
      </c>
      <c r="F4186" s="127" t="s">
        <v>5423</v>
      </c>
      <c r="G4186" s="128" t="s">
        <v>519</v>
      </c>
      <c r="H4186" s="129">
        <v>7</v>
      </c>
      <c r="I4186" s="130"/>
      <c r="J4186" s="131">
        <f>ROUND(I4186*H4186,2)</f>
        <v>0</v>
      </c>
      <c r="K4186" s="127" t="s">
        <v>186</v>
      </c>
      <c r="L4186" s="32"/>
      <c r="M4186" s="132" t="s">
        <v>19</v>
      </c>
      <c r="N4186" s="133" t="s">
        <v>40</v>
      </c>
      <c r="P4186" s="134">
        <f>O4186*H4186</f>
        <v>0</v>
      </c>
      <c r="Q4186" s="134">
        <v>0</v>
      </c>
      <c r="R4186" s="134">
        <f>Q4186*H4186</f>
        <v>0</v>
      </c>
      <c r="S4186" s="134">
        <v>0</v>
      </c>
      <c r="T4186" s="135">
        <f>S4186*H4186</f>
        <v>0</v>
      </c>
      <c r="AR4186" s="136" t="s">
        <v>187</v>
      </c>
      <c r="AT4186" s="136" t="s">
        <v>182</v>
      </c>
      <c r="AU4186" s="136" t="s">
        <v>79</v>
      </c>
      <c r="AY4186" s="17" t="s">
        <v>181</v>
      </c>
      <c r="BE4186" s="137">
        <f>IF(N4186="základní",J4186,0)</f>
        <v>0</v>
      </c>
      <c r="BF4186" s="137">
        <f>IF(N4186="snížená",J4186,0)</f>
        <v>0</v>
      </c>
      <c r="BG4186" s="137">
        <f>IF(N4186="zákl. přenesená",J4186,0)</f>
        <v>0</v>
      </c>
      <c r="BH4186" s="137">
        <f>IF(N4186="sníž. přenesená",J4186,0)</f>
        <v>0</v>
      </c>
      <c r="BI4186" s="137">
        <f>IF(N4186="nulová",J4186,0)</f>
        <v>0</v>
      </c>
      <c r="BJ4186" s="17" t="s">
        <v>77</v>
      </c>
      <c r="BK4186" s="137">
        <f>ROUND(I4186*H4186,2)</f>
        <v>0</v>
      </c>
      <c r="BL4186" s="17" t="s">
        <v>187</v>
      </c>
      <c r="BM4186" s="136" t="s">
        <v>5424</v>
      </c>
    </row>
    <row r="4187" spans="2:65" s="1" customFormat="1" ht="29.25" x14ac:dyDescent="0.2">
      <c r="B4187" s="32"/>
      <c r="D4187" s="138" t="s">
        <v>214</v>
      </c>
      <c r="F4187" s="139" t="s">
        <v>5425</v>
      </c>
      <c r="I4187" s="140"/>
      <c r="L4187" s="32"/>
      <c r="M4187" s="141"/>
      <c r="T4187" s="53"/>
      <c r="AT4187" s="17" t="s">
        <v>214</v>
      </c>
      <c r="AU4187" s="17" t="s">
        <v>79</v>
      </c>
    </row>
    <row r="4188" spans="2:65" s="13" customFormat="1" ht="11.25" x14ac:dyDescent="0.2">
      <c r="B4188" s="159"/>
      <c r="D4188" s="138" t="s">
        <v>330</v>
      </c>
      <c r="E4188" s="160" t="s">
        <v>19</v>
      </c>
      <c r="F4188" s="161" t="s">
        <v>5426</v>
      </c>
      <c r="H4188" s="162">
        <v>4</v>
      </c>
      <c r="I4188" s="163"/>
      <c r="L4188" s="159"/>
      <c r="M4188" s="164"/>
      <c r="T4188" s="165"/>
      <c r="AT4188" s="160" t="s">
        <v>330</v>
      </c>
      <c r="AU4188" s="160" t="s">
        <v>79</v>
      </c>
      <c r="AV4188" s="13" t="s">
        <v>79</v>
      </c>
      <c r="AW4188" s="13" t="s">
        <v>31</v>
      </c>
      <c r="AX4188" s="13" t="s">
        <v>69</v>
      </c>
      <c r="AY4188" s="160" t="s">
        <v>181</v>
      </c>
    </row>
    <row r="4189" spans="2:65" s="13" customFormat="1" ht="11.25" x14ac:dyDescent="0.2">
      <c r="B4189" s="159"/>
      <c r="D4189" s="138" t="s">
        <v>330</v>
      </c>
      <c r="E4189" s="160" t="s">
        <v>19</v>
      </c>
      <c r="F4189" s="161" t="s">
        <v>4437</v>
      </c>
      <c r="H4189" s="162">
        <v>3</v>
      </c>
      <c r="I4189" s="163"/>
      <c r="L4189" s="159"/>
      <c r="M4189" s="164"/>
      <c r="T4189" s="165"/>
      <c r="AT4189" s="160" t="s">
        <v>330</v>
      </c>
      <c r="AU4189" s="160" t="s">
        <v>79</v>
      </c>
      <c r="AV4189" s="13" t="s">
        <v>79</v>
      </c>
      <c r="AW4189" s="13" t="s">
        <v>31</v>
      </c>
      <c r="AX4189" s="13" t="s">
        <v>69</v>
      </c>
      <c r="AY4189" s="160" t="s">
        <v>181</v>
      </c>
    </row>
    <row r="4190" spans="2:65" s="14" customFormat="1" ht="11.25" x14ac:dyDescent="0.2">
      <c r="B4190" s="166"/>
      <c r="D4190" s="138" t="s">
        <v>330</v>
      </c>
      <c r="E4190" s="167" t="s">
        <v>19</v>
      </c>
      <c r="F4190" s="168" t="s">
        <v>333</v>
      </c>
      <c r="H4190" s="169">
        <v>7</v>
      </c>
      <c r="I4190" s="170"/>
      <c r="L4190" s="166"/>
      <c r="M4190" s="171"/>
      <c r="T4190" s="172"/>
      <c r="AT4190" s="167" t="s">
        <v>330</v>
      </c>
      <c r="AU4190" s="167" t="s">
        <v>79</v>
      </c>
      <c r="AV4190" s="14" t="s">
        <v>187</v>
      </c>
      <c r="AW4190" s="14" t="s">
        <v>31</v>
      </c>
      <c r="AX4190" s="14" t="s">
        <v>77</v>
      </c>
      <c r="AY4190" s="167" t="s">
        <v>181</v>
      </c>
    </row>
    <row r="4191" spans="2:65" s="1" customFormat="1" ht="24.2" customHeight="1" x14ac:dyDescent="0.2">
      <c r="B4191" s="32"/>
      <c r="C4191" s="125" t="s">
        <v>5024</v>
      </c>
      <c r="D4191" s="125" t="s">
        <v>182</v>
      </c>
      <c r="E4191" s="126" t="s">
        <v>5427</v>
      </c>
      <c r="F4191" s="127" t="s">
        <v>5428</v>
      </c>
      <c r="G4191" s="128" t="s">
        <v>519</v>
      </c>
      <c r="H4191" s="129">
        <v>12</v>
      </c>
      <c r="I4191" s="130"/>
      <c r="J4191" s="131">
        <f>ROUND(I4191*H4191,2)</f>
        <v>0</v>
      </c>
      <c r="K4191" s="127" t="s">
        <v>186</v>
      </c>
      <c r="L4191" s="32"/>
      <c r="M4191" s="132" t="s">
        <v>19</v>
      </c>
      <c r="N4191" s="133" t="s">
        <v>40</v>
      </c>
      <c r="P4191" s="134">
        <f>O4191*H4191</f>
        <v>0</v>
      </c>
      <c r="Q4191" s="134">
        <v>0</v>
      </c>
      <c r="R4191" s="134">
        <f>Q4191*H4191</f>
        <v>0</v>
      </c>
      <c r="S4191" s="134">
        <v>0</v>
      </c>
      <c r="T4191" s="135">
        <f>S4191*H4191</f>
        <v>0</v>
      </c>
      <c r="AR4191" s="136" t="s">
        <v>187</v>
      </c>
      <c r="AT4191" s="136" t="s">
        <v>182</v>
      </c>
      <c r="AU4191" s="136" t="s">
        <v>79</v>
      </c>
      <c r="AY4191" s="17" t="s">
        <v>181</v>
      </c>
      <c r="BE4191" s="137">
        <f>IF(N4191="základní",J4191,0)</f>
        <v>0</v>
      </c>
      <c r="BF4191" s="137">
        <f>IF(N4191="snížená",J4191,0)</f>
        <v>0</v>
      </c>
      <c r="BG4191" s="137">
        <f>IF(N4191="zákl. přenesená",J4191,0)</f>
        <v>0</v>
      </c>
      <c r="BH4191" s="137">
        <f>IF(N4191="sníž. přenesená",J4191,0)</f>
        <v>0</v>
      </c>
      <c r="BI4191" s="137">
        <f>IF(N4191="nulová",J4191,0)</f>
        <v>0</v>
      </c>
      <c r="BJ4191" s="17" t="s">
        <v>77</v>
      </c>
      <c r="BK4191" s="137">
        <f>ROUND(I4191*H4191,2)</f>
        <v>0</v>
      </c>
      <c r="BL4191" s="17" t="s">
        <v>187</v>
      </c>
      <c r="BM4191" s="136" t="s">
        <v>5429</v>
      </c>
    </row>
    <row r="4192" spans="2:65" s="1" customFormat="1" ht="29.25" x14ac:dyDescent="0.2">
      <c r="B4192" s="32"/>
      <c r="D4192" s="138" t="s">
        <v>214</v>
      </c>
      <c r="F4192" s="139" t="s">
        <v>5430</v>
      </c>
      <c r="I4192" s="140"/>
      <c r="L4192" s="32"/>
      <c r="M4192" s="141"/>
      <c r="T4192" s="53"/>
      <c r="AT4192" s="17" t="s">
        <v>214</v>
      </c>
      <c r="AU4192" s="17" t="s">
        <v>79</v>
      </c>
    </row>
    <row r="4193" spans="2:65" s="13" customFormat="1" ht="11.25" x14ac:dyDescent="0.2">
      <c r="B4193" s="159"/>
      <c r="D4193" s="138" t="s">
        <v>330</v>
      </c>
      <c r="E4193" s="160" t="s">
        <v>19</v>
      </c>
      <c r="F4193" s="161" t="s">
        <v>5431</v>
      </c>
      <c r="H4193" s="162">
        <v>7</v>
      </c>
      <c r="I4193" s="163"/>
      <c r="L4193" s="159"/>
      <c r="M4193" s="164"/>
      <c r="T4193" s="165"/>
      <c r="AT4193" s="160" t="s">
        <v>330</v>
      </c>
      <c r="AU4193" s="160" t="s">
        <v>79</v>
      </c>
      <c r="AV4193" s="13" t="s">
        <v>79</v>
      </c>
      <c r="AW4193" s="13" t="s">
        <v>31</v>
      </c>
      <c r="AX4193" s="13" t="s">
        <v>69</v>
      </c>
      <c r="AY4193" s="160" t="s">
        <v>181</v>
      </c>
    </row>
    <row r="4194" spans="2:65" s="13" customFormat="1" ht="11.25" x14ac:dyDescent="0.2">
      <c r="B4194" s="159"/>
      <c r="D4194" s="138" t="s">
        <v>330</v>
      </c>
      <c r="E4194" s="160" t="s">
        <v>19</v>
      </c>
      <c r="F4194" s="161" t="s">
        <v>5432</v>
      </c>
      <c r="H4194" s="162">
        <v>5</v>
      </c>
      <c r="I4194" s="163"/>
      <c r="L4194" s="159"/>
      <c r="M4194" s="164"/>
      <c r="T4194" s="165"/>
      <c r="AT4194" s="160" t="s">
        <v>330</v>
      </c>
      <c r="AU4194" s="160" t="s">
        <v>79</v>
      </c>
      <c r="AV4194" s="13" t="s">
        <v>79</v>
      </c>
      <c r="AW4194" s="13" t="s">
        <v>31</v>
      </c>
      <c r="AX4194" s="13" t="s">
        <v>69</v>
      </c>
      <c r="AY4194" s="160" t="s">
        <v>181</v>
      </c>
    </row>
    <row r="4195" spans="2:65" s="14" customFormat="1" ht="11.25" x14ac:dyDescent="0.2">
      <c r="B4195" s="166"/>
      <c r="D4195" s="138" t="s">
        <v>330</v>
      </c>
      <c r="E4195" s="167" t="s">
        <v>19</v>
      </c>
      <c r="F4195" s="168" t="s">
        <v>333</v>
      </c>
      <c r="H4195" s="169">
        <v>12</v>
      </c>
      <c r="I4195" s="170"/>
      <c r="L4195" s="166"/>
      <c r="M4195" s="171"/>
      <c r="T4195" s="172"/>
      <c r="AT4195" s="167" t="s">
        <v>330</v>
      </c>
      <c r="AU4195" s="167" t="s">
        <v>79</v>
      </c>
      <c r="AV4195" s="14" t="s">
        <v>187</v>
      </c>
      <c r="AW4195" s="14" t="s">
        <v>31</v>
      </c>
      <c r="AX4195" s="14" t="s">
        <v>77</v>
      </c>
      <c r="AY4195" s="167" t="s">
        <v>181</v>
      </c>
    </row>
    <row r="4196" spans="2:65" s="1" customFormat="1" ht="24.2" customHeight="1" x14ac:dyDescent="0.2">
      <c r="B4196" s="32"/>
      <c r="C4196" s="125" t="s">
        <v>3758</v>
      </c>
      <c r="D4196" s="125" t="s">
        <v>182</v>
      </c>
      <c r="E4196" s="126" t="s">
        <v>5433</v>
      </c>
      <c r="F4196" s="127" t="s">
        <v>5434</v>
      </c>
      <c r="G4196" s="128" t="s">
        <v>519</v>
      </c>
      <c r="H4196" s="129">
        <v>14</v>
      </c>
      <c r="I4196" s="130"/>
      <c r="J4196" s="131">
        <f>ROUND(I4196*H4196,2)</f>
        <v>0</v>
      </c>
      <c r="K4196" s="127" t="s">
        <v>186</v>
      </c>
      <c r="L4196" s="32"/>
      <c r="M4196" s="132" t="s">
        <v>19</v>
      </c>
      <c r="N4196" s="133" t="s">
        <v>40</v>
      </c>
      <c r="P4196" s="134">
        <f>O4196*H4196</f>
        <v>0</v>
      </c>
      <c r="Q4196" s="134">
        <v>0</v>
      </c>
      <c r="R4196" s="134">
        <f>Q4196*H4196</f>
        <v>0</v>
      </c>
      <c r="S4196" s="134">
        <v>0</v>
      </c>
      <c r="T4196" s="135">
        <f>S4196*H4196</f>
        <v>0</v>
      </c>
      <c r="AR4196" s="136" t="s">
        <v>187</v>
      </c>
      <c r="AT4196" s="136" t="s">
        <v>182</v>
      </c>
      <c r="AU4196" s="136" t="s">
        <v>79</v>
      </c>
      <c r="AY4196" s="17" t="s">
        <v>181</v>
      </c>
      <c r="BE4196" s="137">
        <f>IF(N4196="základní",J4196,0)</f>
        <v>0</v>
      </c>
      <c r="BF4196" s="137">
        <f>IF(N4196="snížená",J4196,0)</f>
        <v>0</v>
      </c>
      <c r="BG4196" s="137">
        <f>IF(N4196="zákl. přenesená",J4196,0)</f>
        <v>0</v>
      </c>
      <c r="BH4196" s="137">
        <f>IF(N4196="sníž. přenesená",J4196,0)</f>
        <v>0</v>
      </c>
      <c r="BI4196" s="137">
        <f>IF(N4196="nulová",J4196,0)</f>
        <v>0</v>
      </c>
      <c r="BJ4196" s="17" t="s">
        <v>77</v>
      </c>
      <c r="BK4196" s="137">
        <f>ROUND(I4196*H4196,2)</f>
        <v>0</v>
      </c>
      <c r="BL4196" s="17" t="s">
        <v>187</v>
      </c>
      <c r="BM4196" s="136" t="s">
        <v>5435</v>
      </c>
    </row>
    <row r="4197" spans="2:65" s="1" customFormat="1" ht="39" x14ac:dyDescent="0.2">
      <c r="B4197" s="32"/>
      <c r="D4197" s="138" t="s">
        <v>214</v>
      </c>
      <c r="F4197" s="139" t="s">
        <v>5436</v>
      </c>
      <c r="I4197" s="140"/>
      <c r="L4197" s="32"/>
      <c r="M4197" s="141"/>
      <c r="T4197" s="53"/>
      <c r="AT4197" s="17" t="s">
        <v>214</v>
      </c>
      <c r="AU4197" s="17" t="s">
        <v>79</v>
      </c>
    </row>
    <row r="4198" spans="2:65" s="13" customFormat="1" ht="11.25" x14ac:dyDescent="0.2">
      <c r="B4198" s="159"/>
      <c r="D4198" s="138" t="s">
        <v>330</v>
      </c>
      <c r="E4198" s="160" t="s">
        <v>19</v>
      </c>
      <c r="F4198" s="161" t="s">
        <v>5252</v>
      </c>
      <c r="H4198" s="162">
        <v>9</v>
      </c>
      <c r="I4198" s="163"/>
      <c r="L4198" s="159"/>
      <c r="M4198" s="164"/>
      <c r="T4198" s="165"/>
      <c r="AT4198" s="160" t="s">
        <v>330</v>
      </c>
      <c r="AU4198" s="160" t="s">
        <v>79</v>
      </c>
      <c r="AV4198" s="13" t="s">
        <v>79</v>
      </c>
      <c r="AW4198" s="13" t="s">
        <v>31</v>
      </c>
      <c r="AX4198" s="13" t="s">
        <v>69</v>
      </c>
      <c r="AY4198" s="160" t="s">
        <v>181</v>
      </c>
    </row>
    <row r="4199" spans="2:65" s="13" customFormat="1" ht="11.25" x14ac:dyDescent="0.2">
      <c r="B4199" s="159"/>
      <c r="D4199" s="138" t="s">
        <v>330</v>
      </c>
      <c r="E4199" s="160" t="s">
        <v>19</v>
      </c>
      <c r="F4199" s="161" t="s">
        <v>5432</v>
      </c>
      <c r="H4199" s="162">
        <v>5</v>
      </c>
      <c r="I4199" s="163"/>
      <c r="L4199" s="159"/>
      <c r="M4199" s="164"/>
      <c r="T4199" s="165"/>
      <c r="AT4199" s="160" t="s">
        <v>330</v>
      </c>
      <c r="AU4199" s="160" t="s">
        <v>79</v>
      </c>
      <c r="AV4199" s="13" t="s">
        <v>79</v>
      </c>
      <c r="AW4199" s="13" t="s">
        <v>31</v>
      </c>
      <c r="AX4199" s="13" t="s">
        <v>69</v>
      </c>
      <c r="AY4199" s="160" t="s">
        <v>181</v>
      </c>
    </row>
    <row r="4200" spans="2:65" s="14" customFormat="1" ht="11.25" x14ac:dyDescent="0.2">
      <c r="B4200" s="166"/>
      <c r="D4200" s="138" t="s">
        <v>330</v>
      </c>
      <c r="E4200" s="167" t="s">
        <v>19</v>
      </c>
      <c r="F4200" s="168" t="s">
        <v>333</v>
      </c>
      <c r="H4200" s="169">
        <v>14</v>
      </c>
      <c r="I4200" s="170"/>
      <c r="L4200" s="166"/>
      <c r="M4200" s="171"/>
      <c r="T4200" s="172"/>
      <c r="AT4200" s="167" t="s">
        <v>330</v>
      </c>
      <c r="AU4200" s="167" t="s">
        <v>79</v>
      </c>
      <c r="AV4200" s="14" t="s">
        <v>187</v>
      </c>
      <c r="AW4200" s="14" t="s">
        <v>31</v>
      </c>
      <c r="AX4200" s="14" t="s">
        <v>77</v>
      </c>
      <c r="AY4200" s="167" t="s">
        <v>181</v>
      </c>
    </row>
    <row r="4201" spans="2:65" s="1" customFormat="1" ht="21.75" customHeight="1" x14ac:dyDescent="0.2">
      <c r="B4201" s="32"/>
      <c r="C4201" s="125" t="s">
        <v>5067</v>
      </c>
      <c r="D4201" s="125" t="s">
        <v>182</v>
      </c>
      <c r="E4201" s="126" t="s">
        <v>5437</v>
      </c>
      <c r="F4201" s="127" t="s">
        <v>5438</v>
      </c>
      <c r="G4201" s="128" t="s">
        <v>519</v>
      </c>
      <c r="H4201" s="129">
        <v>20</v>
      </c>
      <c r="I4201" s="130"/>
      <c r="J4201" s="131">
        <f>ROUND(I4201*H4201,2)</f>
        <v>0</v>
      </c>
      <c r="K4201" s="127" t="s">
        <v>186</v>
      </c>
      <c r="L4201" s="32"/>
      <c r="M4201" s="132" t="s">
        <v>19</v>
      </c>
      <c r="N4201" s="133" t="s">
        <v>40</v>
      </c>
      <c r="P4201" s="134">
        <f>O4201*H4201</f>
        <v>0</v>
      </c>
      <c r="Q4201" s="134">
        <v>0</v>
      </c>
      <c r="R4201" s="134">
        <f>Q4201*H4201</f>
        <v>0</v>
      </c>
      <c r="S4201" s="134">
        <v>0</v>
      </c>
      <c r="T4201" s="135">
        <f>S4201*H4201</f>
        <v>0</v>
      </c>
      <c r="AR4201" s="136" t="s">
        <v>187</v>
      </c>
      <c r="AT4201" s="136" t="s">
        <v>182</v>
      </c>
      <c r="AU4201" s="136" t="s">
        <v>79</v>
      </c>
      <c r="AY4201" s="17" t="s">
        <v>181</v>
      </c>
      <c r="BE4201" s="137">
        <f>IF(N4201="základní",J4201,0)</f>
        <v>0</v>
      </c>
      <c r="BF4201" s="137">
        <f>IF(N4201="snížená",J4201,0)</f>
        <v>0</v>
      </c>
      <c r="BG4201" s="137">
        <f>IF(N4201="zákl. přenesená",J4201,0)</f>
        <v>0</v>
      </c>
      <c r="BH4201" s="137">
        <f>IF(N4201="sníž. přenesená",J4201,0)</f>
        <v>0</v>
      </c>
      <c r="BI4201" s="137">
        <f>IF(N4201="nulová",J4201,0)</f>
        <v>0</v>
      </c>
      <c r="BJ4201" s="17" t="s">
        <v>77</v>
      </c>
      <c r="BK4201" s="137">
        <f>ROUND(I4201*H4201,2)</f>
        <v>0</v>
      </c>
      <c r="BL4201" s="17" t="s">
        <v>187</v>
      </c>
      <c r="BM4201" s="136" t="s">
        <v>5439</v>
      </c>
    </row>
    <row r="4202" spans="2:65" s="1" customFormat="1" ht="39" x14ac:dyDescent="0.2">
      <c r="B4202" s="32"/>
      <c r="D4202" s="138" t="s">
        <v>214</v>
      </c>
      <c r="F4202" s="139" t="s">
        <v>5440</v>
      </c>
      <c r="I4202" s="140"/>
      <c r="L4202" s="32"/>
      <c r="M4202" s="141"/>
      <c r="T4202" s="53"/>
      <c r="AT4202" s="17" t="s">
        <v>214</v>
      </c>
      <c r="AU4202" s="17" t="s">
        <v>79</v>
      </c>
    </row>
    <row r="4203" spans="2:65" s="13" customFormat="1" ht="11.25" x14ac:dyDescent="0.2">
      <c r="B4203" s="159"/>
      <c r="D4203" s="138" t="s">
        <v>330</v>
      </c>
      <c r="E4203" s="160" t="s">
        <v>19</v>
      </c>
      <c r="F4203" s="161" t="s">
        <v>5252</v>
      </c>
      <c r="H4203" s="162">
        <v>9</v>
      </c>
      <c r="I4203" s="163"/>
      <c r="L4203" s="159"/>
      <c r="M4203" s="164"/>
      <c r="T4203" s="165"/>
      <c r="AT4203" s="160" t="s">
        <v>330</v>
      </c>
      <c r="AU4203" s="160" t="s">
        <v>79</v>
      </c>
      <c r="AV4203" s="13" t="s">
        <v>79</v>
      </c>
      <c r="AW4203" s="13" t="s">
        <v>31</v>
      </c>
      <c r="AX4203" s="13" t="s">
        <v>69</v>
      </c>
      <c r="AY4203" s="160" t="s">
        <v>181</v>
      </c>
    </row>
    <row r="4204" spans="2:65" s="13" customFormat="1" ht="11.25" x14ac:dyDescent="0.2">
      <c r="B4204" s="159"/>
      <c r="D4204" s="138" t="s">
        <v>330</v>
      </c>
      <c r="E4204" s="160" t="s">
        <v>19</v>
      </c>
      <c r="F4204" s="161" t="s">
        <v>5441</v>
      </c>
      <c r="H4204" s="162">
        <v>11</v>
      </c>
      <c r="I4204" s="163"/>
      <c r="L4204" s="159"/>
      <c r="M4204" s="164"/>
      <c r="T4204" s="165"/>
      <c r="AT4204" s="160" t="s">
        <v>330</v>
      </c>
      <c r="AU4204" s="160" t="s">
        <v>79</v>
      </c>
      <c r="AV4204" s="13" t="s">
        <v>79</v>
      </c>
      <c r="AW4204" s="13" t="s">
        <v>31</v>
      </c>
      <c r="AX4204" s="13" t="s">
        <v>69</v>
      </c>
      <c r="AY4204" s="160" t="s">
        <v>181</v>
      </c>
    </row>
    <row r="4205" spans="2:65" s="14" customFormat="1" ht="11.25" x14ac:dyDescent="0.2">
      <c r="B4205" s="166"/>
      <c r="D4205" s="138" t="s">
        <v>330</v>
      </c>
      <c r="E4205" s="167" t="s">
        <v>19</v>
      </c>
      <c r="F4205" s="168" t="s">
        <v>333</v>
      </c>
      <c r="H4205" s="169">
        <v>20</v>
      </c>
      <c r="I4205" s="170"/>
      <c r="L4205" s="166"/>
      <c r="M4205" s="171"/>
      <c r="T4205" s="172"/>
      <c r="AT4205" s="167" t="s">
        <v>330</v>
      </c>
      <c r="AU4205" s="167" t="s">
        <v>79</v>
      </c>
      <c r="AV4205" s="14" t="s">
        <v>187</v>
      </c>
      <c r="AW4205" s="14" t="s">
        <v>31</v>
      </c>
      <c r="AX4205" s="14" t="s">
        <v>77</v>
      </c>
      <c r="AY4205" s="167" t="s">
        <v>181</v>
      </c>
    </row>
    <row r="4206" spans="2:65" s="1" customFormat="1" ht="21.75" customHeight="1" x14ac:dyDescent="0.2">
      <c r="B4206" s="32"/>
      <c r="C4206" s="125" t="s">
        <v>3761</v>
      </c>
      <c r="D4206" s="125" t="s">
        <v>182</v>
      </c>
      <c r="E4206" s="126" t="s">
        <v>5442</v>
      </c>
      <c r="F4206" s="127" t="s">
        <v>5443</v>
      </c>
      <c r="G4206" s="128" t="s">
        <v>519</v>
      </c>
      <c r="H4206" s="129">
        <v>6</v>
      </c>
      <c r="I4206" s="130"/>
      <c r="J4206" s="131">
        <f>ROUND(I4206*H4206,2)</f>
        <v>0</v>
      </c>
      <c r="K4206" s="127" t="s">
        <v>186</v>
      </c>
      <c r="L4206" s="32"/>
      <c r="M4206" s="132" t="s">
        <v>19</v>
      </c>
      <c r="N4206" s="133" t="s">
        <v>40</v>
      </c>
      <c r="P4206" s="134">
        <f>O4206*H4206</f>
        <v>0</v>
      </c>
      <c r="Q4206" s="134">
        <v>0</v>
      </c>
      <c r="R4206" s="134">
        <f>Q4206*H4206</f>
        <v>0</v>
      </c>
      <c r="S4206" s="134">
        <v>0</v>
      </c>
      <c r="T4206" s="135">
        <f>S4206*H4206</f>
        <v>0</v>
      </c>
      <c r="AR4206" s="136" t="s">
        <v>187</v>
      </c>
      <c r="AT4206" s="136" t="s">
        <v>182</v>
      </c>
      <c r="AU4206" s="136" t="s">
        <v>79</v>
      </c>
      <c r="AY4206" s="17" t="s">
        <v>181</v>
      </c>
      <c r="BE4206" s="137">
        <f>IF(N4206="základní",J4206,0)</f>
        <v>0</v>
      </c>
      <c r="BF4206" s="137">
        <f>IF(N4206="snížená",J4206,0)</f>
        <v>0</v>
      </c>
      <c r="BG4206" s="137">
        <f>IF(N4206="zákl. přenesená",J4206,0)</f>
        <v>0</v>
      </c>
      <c r="BH4206" s="137">
        <f>IF(N4206="sníž. přenesená",J4206,0)</f>
        <v>0</v>
      </c>
      <c r="BI4206" s="137">
        <f>IF(N4206="nulová",J4206,0)</f>
        <v>0</v>
      </c>
      <c r="BJ4206" s="17" t="s">
        <v>77</v>
      </c>
      <c r="BK4206" s="137">
        <f>ROUND(I4206*H4206,2)</f>
        <v>0</v>
      </c>
      <c r="BL4206" s="17" t="s">
        <v>187</v>
      </c>
      <c r="BM4206" s="136" t="s">
        <v>5444</v>
      </c>
    </row>
    <row r="4207" spans="2:65" s="1" customFormat="1" ht="29.25" x14ac:dyDescent="0.2">
      <c r="B4207" s="32"/>
      <c r="D4207" s="138" t="s">
        <v>214</v>
      </c>
      <c r="F4207" s="139" t="s">
        <v>5445</v>
      </c>
      <c r="I4207" s="140"/>
      <c r="L4207" s="32"/>
      <c r="M4207" s="141"/>
      <c r="T4207" s="53"/>
      <c r="AT4207" s="17" t="s">
        <v>214</v>
      </c>
      <c r="AU4207" s="17" t="s">
        <v>79</v>
      </c>
    </row>
    <row r="4208" spans="2:65" s="13" customFormat="1" ht="11.25" x14ac:dyDescent="0.2">
      <c r="B4208" s="159"/>
      <c r="D4208" s="138" t="s">
        <v>330</v>
      </c>
      <c r="E4208" s="160" t="s">
        <v>19</v>
      </c>
      <c r="F4208" s="161" t="s">
        <v>5426</v>
      </c>
      <c r="H4208" s="162">
        <v>4</v>
      </c>
      <c r="I4208" s="163"/>
      <c r="L4208" s="159"/>
      <c r="M4208" s="164"/>
      <c r="T4208" s="165"/>
      <c r="AT4208" s="160" t="s">
        <v>330</v>
      </c>
      <c r="AU4208" s="160" t="s">
        <v>79</v>
      </c>
      <c r="AV4208" s="13" t="s">
        <v>79</v>
      </c>
      <c r="AW4208" s="13" t="s">
        <v>31</v>
      </c>
      <c r="AX4208" s="13" t="s">
        <v>69</v>
      </c>
      <c r="AY4208" s="160" t="s">
        <v>181</v>
      </c>
    </row>
    <row r="4209" spans="2:65" s="13" customFormat="1" ht="11.25" x14ac:dyDescent="0.2">
      <c r="B4209" s="159"/>
      <c r="D4209" s="138" t="s">
        <v>330</v>
      </c>
      <c r="E4209" s="160" t="s">
        <v>19</v>
      </c>
      <c r="F4209" s="161" t="s">
        <v>4419</v>
      </c>
      <c r="H4209" s="162">
        <v>2</v>
      </c>
      <c r="I4209" s="163"/>
      <c r="L4209" s="159"/>
      <c r="M4209" s="164"/>
      <c r="T4209" s="165"/>
      <c r="AT4209" s="160" t="s">
        <v>330</v>
      </c>
      <c r="AU4209" s="160" t="s">
        <v>79</v>
      </c>
      <c r="AV4209" s="13" t="s">
        <v>79</v>
      </c>
      <c r="AW4209" s="13" t="s">
        <v>31</v>
      </c>
      <c r="AX4209" s="13" t="s">
        <v>69</v>
      </c>
      <c r="AY4209" s="160" t="s">
        <v>181</v>
      </c>
    </row>
    <row r="4210" spans="2:65" s="14" customFormat="1" ht="11.25" x14ac:dyDescent="0.2">
      <c r="B4210" s="166"/>
      <c r="D4210" s="138" t="s">
        <v>330</v>
      </c>
      <c r="E4210" s="167" t="s">
        <v>19</v>
      </c>
      <c r="F4210" s="168" t="s">
        <v>333</v>
      </c>
      <c r="H4210" s="169">
        <v>6</v>
      </c>
      <c r="I4210" s="170"/>
      <c r="L4210" s="166"/>
      <c r="M4210" s="171"/>
      <c r="T4210" s="172"/>
      <c r="AT4210" s="167" t="s">
        <v>330</v>
      </c>
      <c r="AU4210" s="167" t="s">
        <v>79</v>
      </c>
      <c r="AV4210" s="14" t="s">
        <v>187</v>
      </c>
      <c r="AW4210" s="14" t="s">
        <v>31</v>
      </c>
      <c r="AX4210" s="14" t="s">
        <v>77</v>
      </c>
      <c r="AY4210" s="167" t="s">
        <v>181</v>
      </c>
    </row>
    <row r="4211" spans="2:65" s="1" customFormat="1" ht="21.75" customHeight="1" x14ac:dyDescent="0.2">
      <c r="B4211" s="32"/>
      <c r="C4211" s="125" t="s">
        <v>5446</v>
      </c>
      <c r="D4211" s="125" t="s">
        <v>182</v>
      </c>
      <c r="E4211" s="126" t="s">
        <v>5447</v>
      </c>
      <c r="F4211" s="127" t="s">
        <v>5448</v>
      </c>
      <c r="G4211" s="128" t="s">
        <v>519</v>
      </c>
      <c r="H4211" s="129">
        <v>3</v>
      </c>
      <c r="I4211" s="130"/>
      <c r="J4211" s="131">
        <f>ROUND(I4211*H4211,2)</f>
        <v>0</v>
      </c>
      <c r="K4211" s="127" t="s">
        <v>186</v>
      </c>
      <c r="L4211" s="32"/>
      <c r="M4211" s="132" t="s">
        <v>19</v>
      </c>
      <c r="N4211" s="133" t="s">
        <v>40</v>
      </c>
      <c r="P4211" s="134">
        <f>O4211*H4211</f>
        <v>0</v>
      </c>
      <c r="Q4211" s="134">
        <v>0</v>
      </c>
      <c r="R4211" s="134">
        <f>Q4211*H4211</f>
        <v>0</v>
      </c>
      <c r="S4211" s="134">
        <v>0</v>
      </c>
      <c r="T4211" s="135">
        <f>S4211*H4211</f>
        <v>0</v>
      </c>
      <c r="AR4211" s="136" t="s">
        <v>187</v>
      </c>
      <c r="AT4211" s="136" t="s">
        <v>182</v>
      </c>
      <c r="AU4211" s="136" t="s">
        <v>79</v>
      </c>
      <c r="AY4211" s="17" t="s">
        <v>181</v>
      </c>
      <c r="BE4211" s="137">
        <f>IF(N4211="základní",J4211,0)</f>
        <v>0</v>
      </c>
      <c r="BF4211" s="137">
        <f>IF(N4211="snížená",J4211,0)</f>
        <v>0</v>
      </c>
      <c r="BG4211" s="137">
        <f>IF(N4211="zákl. přenesená",J4211,0)</f>
        <v>0</v>
      </c>
      <c r="BH4211" s="137">
        <f>IF(N4211="sníž. přenesená",J4211,0)</f>
        <v>0</v>
      </c>
      <c r="BI4211" s="137">
        <f>IF(N4211="nulová",J4211,0)</f>
        <v>0</v>
      </c>
      <c r="BJ4211" s="17" t="s">
        <v>77</v>
      </c>
      <c r="BK4211" s="137">
        <f>ROUND(I4211*H4211,2)</f>
        <v>0</v>
      </c>
      <c r="BL4211" s="17" t="s">
        <v>187</v>
      </c>
      <c r="BM4211" s="136" t="s">
        <v>5449</v>
      </c>
    </row>
    <row r="4212" spans="2:65" s="1" customFormat="1" ht="29.25" x14ac:dyDescent="0.2">
      <c r="B4212" s="32"/>
      <c r="D4212" s="138" t="s">
        <v>214</v>
      </c>
      <c r="F4212" s="139" t="s">
        <v>5450</v>
      </c>
      <c r="I4212" s="140"/>
      <c r="L4212" s="32"/>
      <c r="M4212" s="141"/>
      <c r="T4212" s="53"/>
      <c r="AT4212" s="17" t="s">
        <v>214</v>
      </c>
      <c r="AU4212" s="17" t="s">
        <v>79</v>
      </c>
    </row>
    <row r="4213" spans="2:65" s="13" customFormat="1" ht="11.25" x14ac:dyDescent="0.2">
      <c r="B4213" s="159"/>
      <c r="D4213" s="138" t="s">
        <v>330</v>
      </c>
      <c r="E4213" s="160" t="s">
        <v>19</v>
      </c>
      <c r="F4213" s="161" t="s">
        <v>4079</v>
      </c>
      <c r="H4213" s="162">
        <v>1</v>
      </c>
      <c r="I4213" s="163"/>
      <c r="L4213" s="159"/>
      <c r="M4213" s="164"/>
      <c r="T4213" s="165"/>
      <c r="AT4213" s="160" t="s">
        <v>330</v>
      </c>
      <c r="AU4213" s="160" t="s">
        <v>79</v>
      </c>
      <c r="AV4213" s="13" t="s">
        <v>79</v>
      </c>
      <c r="AW4213" s="13" t="s">
        <v>31</v>
      </c>
      <c r="AX4213" s="13" t="s">
        <v>69</v>
      </c>
      <c r="AY4213" s="160" t="s">
        <v>181</v>
      </c>
    </row>
    <row r="4214" spans="2:65" s="13" customFormat="1" ht="11.25" x14ac:dyDescent="0.2">
      <c r="B4214" s="159"/>
      <c r="D4214" s="138" t="s">
        <v>330</v>
      </c>
      <c r="E4214" s="160" t="s">
        <v>19</v>
      </c>
      <c r="F4214" s="161" t="s">
        <v>4419</v>
      </c>
      <c r="H4214" s="162">
        <v>2</v>
      </c>
      <c r="I4214" s="163"/>
      <c r="L4214" s="159"/>
      <c r="M4214" s="164"/>
      <c r="T4214" s="165"/>
      <c r="AT4214" s="160" t="s">
        <v>330</v>
      </c>
      <c r="AU4214" s="160" t="s">
        <v>79</v>
      </c>
      <c r="AV4214" s="13" t="s">
        <v>79</v>
      </c>
      <c r="AW4214" s="13" t="s">
        <v>31</v>
      </c>
      <c r="AX4214" s="13" t="s">
        <v>69</v>
      </c>
      <c r="AY4214" s="160" t="s">
        <v>181</v>
      </c>
    </row>
    <row r="4215" spans="2:65" s="14" customFormat="1" ht="11.25" x14ac:dyDescent="0.2">
      <c r="B4215" s="166"/>
      <c r="D4215" s="138" t="s">
        <v>330</v>
      </c>
      <c r="E4215" s="167" t="s">
        <v>19</v>
      </c>
      <c r="F4215" s="168" t="s">
        <v>333</v>
      </c>
      <c r="H4215" s="169">
        <v>3</v>
      </c>
      <c r="I4215" s="170"/>
      <c r="L4215" s="166"/>
      <c r="M4215" s="171"/>
      <c r="T4215" s="172"/>
      <c r="AT4215" s="167" t="s">
        <v>330</v>
      </c>
      <c r="AU4215" s="167" t="s">
        <v>79</v>
      </c>
      <c r="AV4215" s="14" t="s">
        <v>187</v>
      </c>
      <c r="AW4215" s="14" t="s">
        <v>31</v>
      </c>
      <c r="AX4215" s="14" t="s">
        <v>77</v>
      </c>
      <c r="AY4215" s="167" t="s">
        <v>181</v>
      </c>
    </row>
    <row r="4216" spans="2:65" s="1" customFormat="1" ht="21.75" customHeight="1" x14ac:dyDescent="0.2">
      <c r="B4216" s="32"/>
      <c r="C4216" s="125" t="s">
        <v>3765</v>
      </c>
      <c r="D4216" s="125" t="s">
        <v>182</v>
      </c>
      <c r="E4216" s="126" t="s">
        <v>5451</v>
      </c>
      <c r="F4216" s="127" t="s">
        <v>5452</v>
      </c>
      <c r="G4216" s="128" t="s">
        <v>519</v>
      </c>
      <c r="H4216" s="129">
        <v>10</v>
      </c>
      <c r="I4216" s="130"/>
      <c r="J4216" s="131">
        <f>ROUND(I4216*H4216,2)</f>
        <v>0</v>
      </c>
      <c r="K4216" s="127" t="s">
        <v>186</v>
      </c>
      <c r="L4216" s="32"/>
      <c r="M4216" s="132" t="s">
        <v>19</v>
      </c>
      <c r="N4216" s="133" t="s">
        <v>40</v>
      </c>
      <c r="P4216" s="134">
        <f>O4216*H4216</f>
        <v>0</v>
      </c>
      <c r="Q4216" s="134">
        <v>0</v>
      </c>
      <c r="R4216" s="134">
        <f>Q4216*H4216</f>
        <v>0</v>
      </c>
      <c r="S4216" s="134">
        <v>0</v>
      </c>
      <c r="T4216" s="135">
        <f>S4216*H4216</f>
        <v>0</v>
      </c>
      <c r="AR4216" s="136" t="s">
        <v>187</v>
      </c>
      <c r="AT4216" s="136" t="s">
        <v>182</v>
      </c>
      <c r="AU4216" s="136" t="s">
        <v>79</v>
      </c>
      <c r="AY4216" s="17" t="s">
        <v>181</v>
      </c>
      <c r="BE4216" s="137">
        <f>IF(N4216="základní",J4216,0)</f>
        <v>0</v>
      </c>
      <c r="BF4216" s="137">
        <f>IF(N4216="snížená",J4216,0)</f>
        <v>0</v>
      </c>
      <c r="BG4216" s="137">
        <f>IF(N4216="zákl. přenesená",J4216,0)</f>
        <v>0</v>
      </c>
      <c r="BH4216" s="137">
        <f>IF(N4216="sníž. přenesená",J4216,0)</f>
        <v>0</v>
      </c>
      <c r="BI4216" s="137">
        <f>IF(N4216="nulová",J4216,0)</f>
        <v>0</v>
      </c>
      <c r="BJ4216" s="17" t="s">
        <v>77</v>
      </c>
      <c r="BK4216" s="137">
        <f>ROUND(I4216*H4216,2)</f>
        <v>0</v>
      </c>
      <c r="BL4216" s="17" t="s">
        <v>187</v>
      </c>
      <c r="BM4216" s="136" t="s">
        <v>5453</v>
      </c>
    </row>
    <row r="4217" spans="2:65" s="1" customFormat="1" ht="29.25" x14ac:dyDescent="0.2">
      <c r="B4217" s="32"/>
      <c r="D4217" s="138" t="s">
        <v>214</v>
      </c>
      <c r="F4217" s="139" t="s">
        <v>5454</v>
      </c>
      <c r="I4217" s="140"/>
      <c r="L4217" s="32"/>
      <c r="M4217" s="141"/>
      <c r="T4217" s="53"/>
      <c r="AT4217" s="17" t="s">
        <v>214</v>
      </c>
      <c r="AU4217" s="17" t="s">
        <v>79</v>
      </c>
    </row>
    <row r="4218" spans="2:65" s="13" customFormat="1" ht="11.25" x14ac:dyDescent="0.2">
      <c r="B4218" s="159"/>
      <c r="D4218" s="138" t="s">
        <v>330</v>
      </c>
      <c r="E4218" s="160" t="s">
        <v>19</v>
      </c>
      <c r="F4218" s="161" t="s">
        <v>5404</v>
      </c>
      <c r="H4218" s="162">
        <v>6</v>
      </c>
      <c r="I4218" s="163"/>
      <c r="L4218" s="159"/>
      <c r="M4218" s="164"/>
      <c r="T4218" s="165"/>
      <c r="AT4218" s="160" t="s">
        <v>330</v>
      </c>
      <c r="AU4218" s="160" t="s">
        <v>79</v>
      </c>
      <c r="AV4218" s="13" t="s">
        <v>79</v>
      </c>
      <c r="AW4218" s="13" t="s">
        <v>31</v>
      </c>
      <c r="AX4218" s="13" t="s">
        <v>69</v>
      </c>
      <c r="AY4218" s="160" t="s">
        <v>181</v>
      </c>
    </row>
    <row r="4219" spans="2:65" s="13" customFormat="1" ht="11.25" x14ac:dyDescent="0.2">
      <c r="B4219" s="159"/>
      <c r="D4219" s="138" t="s">
        <v>330</v>
      </c>
      <c r="E4219" s="160" t="s">
        <v>19</v>
      </c>
      <c r="F4219" s="161" t="s">
        <v>5405</v>
      </c>
      <c r="H4219" s="162">
        <v>4</v>
      </c>
      <c r="I4219" s="163"/>
      <c r="L4219" s="159"/>
      <c r="M4219" s="164"/>
      <c r="T4219" s="165"/>
      <c r="AT4219" s="160" t="s">
        <v>330</v>
      </c>
      <c r="AU4219" s="160" t="s">
        <v>79</v>
      </c>
      <c r="AV4219" s="13" t="s">
        <v>79</v>
      </c>
      <c r="AW4219" s="13" t="s">
        <v>31</v>
      </c>
      <c r="AX4219" s="13" t="s">
        <v>69</v>
      </c>
      <c r="AY4219" s="160" t="s">
        <v>181</v>
      </c>
    </row>
    <row r="4220" spans="2:65" s="14" customFormat="1" ht="11.25" x14ac:dyDescent="0.2">
      <c r="B4220" s="166"/>
      <c r="D4220" s="138" t="s">
        <v>330</v>
      </c>
      <c r="E4220" s="167" t="s">
        <v>19</v>
      </c>
      <c r="F4220" s="168" t="s">
        <v>333</v>
      </c>
      <c r="H4220" s="169">
        <v>10</v>
      </c>
      <c r="I4220" s="170"/>
      <c r="L4220" s="166"/>
      <c r="M4220" s="171"/>
      <c r="T4220" s="172"/>
      <c r="AT4220" s="167" t="s">
        <v>330</v>
      </c>
      <c r="AU4220" s="167" t="s">
        <v>79</v>
      </c>
      <c r="AV4220" s="14" t="s">
        <v>187</v>
      </c>
      <c r="AW4220" s="14" t="s">
        <v>31</v>
      </c>
      <c r="AX4220" s="14" t="s">
        <v>77</v>
      </c>
      <c r="AY4220" s="167" t="s">
        <v>181</v>
      </c>
    </row>
    <row r="4221" spans="2:65" s="1" customFormat="1" ht="21.75" customHeight="1" x14ac:dyDescent="0.2">
      <c r="B4221" s="32"/>
      <c r="C4221" s="125" t="s">
        <v>1670</v>
      </c>
      <c r="D4221" s="125" t="s">
        <v>182</v>
      </c>
      <c r="E4221" s="126" t="s">
        <v>5455</v>
      </c>
      <c r="F4221" s="127" t="s">
        <v>5456</v>
      </c>
      <c r="G4221" s="128" t="s">
        <v>519</v>
      </c>
      <c r="H4221" s="129">
        <v>1</v>
      </c>
      <c r="I4221" s="130"/>
      <c r="J4221" s="131">
        <f>ROUND(I4221*H4221,2)</f>
        <v>0</v>
      </c>
      <c r="K4221" s="127" t="s">
        <v>186</v>
      </c>
      <c r="L4221" s="32"/>
      <c r="M4221" s="132" t="s">
        <v>19</v>
      </c>
      <c r="N4221" s="133" t="s">
        <v>40</v>
      </c>
      <c r="P4221" s="134">
        <f>O4221*H4221</f>
        <v>0</v>
      </c>
      <c r="Q4221" s="134">
        <v>0</v>
      </c>
      <c r="R4221" s="134">
        <f>Q4221*H4221</f>
        <v>0</v>
      </c>
      <c r="S4221" s="134">
        <v>0</v>
      </c>
      <c r="T4221" s="135">
        <f>S4221*H4221</f>
        <v>0</v>
      </c>
      <c r="AR4221" s="136" t="s">
        <v>187</v>
      </c>
      <c r="AT4221" s="136" t="s">
        <v>182</v>
      </c>
      <c r="AU4221" s="136" t="s">
        <v>79</v>
      </c>
      <c r="AY4221" s="17" t="s">
        <v>181</v>
      </c>
      <c r="BE4221" s="137">
        <f>IF(N4221="základní",J4221,0)</f>
        <v>0</v>
      </c>
      <c r="BF4221" s="137">
        <f>IF(N4221="snížená",J4221,0)</f>
        <v>0</v>
      </c>
      <c r="BG4221" s="137">
        <f>IF(N4221="zákl. přenesená",J4221,0)</f>
        <v>0</v>
      </c>
      <c r="BH4221" s="137">
        <f>IF(N4221="sníž. přenesená",J4221,0)</f>
        <v>0</v>
      </c>
      <c r="BI4221" s="137">
        <f>IF(N4221="nulová",J4221,0)</f>
        <v>0</v>
      </c>
      <c r="BJ4221" s="17" t="s">
        <v>77</v>
      </c>
      <c r="BK4221" s="137">
        <f>ROUND(I4221*H4221,2)</f>
        <v>0</v>
      </c>
      <c r="BL4221" s="17" t="s">
        <v>187</v>
      </c>
      <c r="BM4221" s="136" t="s">
        <v>5457</v>
      </c>
    </row>
    <row r="4222" spans="2:65" s="1" customFormat="1" ht="29.25" x14ac:dyDescent="0.2">
      <c r="B4222" s="32"/>
      <c r="D4222" s="138" t="s">
        <v>214</v>
      </c>
      <c r="F4222" s="139" t="s">
        <v>5458</v>
      </c>
      <c r="I4222" s="140"/>
      <c r="L4222" s="32"/>
      <c r="M4222" s="141"/>
      <c r="T4222" s="53"/>
      <c r="AT4222" s="17" t="s">
        <v>214</v>
      </c>
      <c r="AU4222" s="17" t="s">
        <v>79</v>
      </c>
    </row>
    <row r="4223" spans="2:65" s="13" customFormat="1" ht="11.25" x14ac:dyDescent="0.2">
      <c r="B4223" s="159"/>
      <c r="D4223" s="138" t="s">
        <v>330</v>
      </c>
      <c r="E4223" s="160" t="s">
        <v>19</v>
      </c>
      <c r="F4223" s="161" t="s">
        <v>4079</v>
      </c>
      <c r="H4223" s="162">
        <v>1</v>
      </c>
      <c r="I4223" s="163"/>
      <c r="L4223" s="159"/>
      <c r="M4223" s="164"/>
      <c r="T4223" s="165"/>
      <c r="AT4223" s="160" t="s">
        <v>330</v>
      </c>
      <c r="AU4223" s="160" t="s">
        <v>79</v>
      </c>
      <c r="AV4223" s="13" t="s">
        <v>79</v>
      </c>
      <c r="AW4223" s="13" t="s">
        <v>31</v>
      </c>
      <c r="AX4223" s="13" t="s">
        <v>69</v>
      </c>
      <c r="AY4223" s="160" t="s">
        <v>181</v>
      </c>
    </row>
    <row r="4224" spans="2:65" s="14" customFormat="1" ht="11.25" x14ac:dyDescent="0.2">
      <c r="B4224" s="166"/>
      <c r="D4224" s="138" t="s">
        <v>330</v>
      </c>
      <c r="E4224" s="167" t="s">
        <v>19</v>
      </c>
      <c r="F4224" s="168" t="s">
        <v>333</v>
      </c>
      <c r="H4224" s="169">
        <v>1</v>
      </c>
      <c r="I4224" s="170"/>
      <c r="L4224" s="166"/>
      <c r="M4224" s="171"/>
      <c r="T4224" s="172"/>
      <c r="AT4224" s="167" t="s">
        <v>330</v>
      </c>
      <c r="AU4224" s="167" t="s">
        <v>79</v>
      </c>
      <c r="AV4224" s="14" t="s">
        <v>187</v>
      </c>
      <c r="AW4224" s="14" t="s">
        <v>31</v>
      </c>
      <c r="AX4224" s="14" t="s">
        <v>77</v>
      </c>
      <c r="AY4224" s="167" t="s">
        <v>181</v>
      </c>
    </row>
    <row r="4225" spans="2:65" s="1" customFormat="1" ht="21.75" customHeight="1" x14ac:dyDescent="0.2">
      <c r="B4225" s="32"/>
      <c r="C4225" s="125" t="s">
        <v>3768</v>
      </c>
      <c r="D4225" s="125" t="s">
        <v>182</v>
      </c>
      <c r="E4225" s="126" t="s">
        <v>5459</v>
      </c>
      <c r="F4225" s="127" t="s">
        <v>5460</v>
      </c>
      <c r="G4225" s="128" t="s">
        <v>519</v>
      </c>
      <c r="H4225" s="129">
        <v>2</v>
      </c>
      <c r="I4225" s="130"/>
      <c r="J4225" s="131">
        <f>ROUND(I4225*H4225,2)</f>
        <v>0</v>
      </c>
      <c r="K4225" s="127" t="s">
        <v>186</v>
      </c>
      <c r="L4225" s="32"/>
      <c r="M4225" s="132" t="s">
        <v>19</v>
      </c>
      <c r="N4225" s="133" t="s">
        <v>40</v>
      </c>
      <c r="P4225" s="134">
        <f>O4225*H4225</f>
        <v>0</v>
      </c>
      <c r="Q4225" s="134">
        <v>0</v>
      </c>
      <c r="R4225" s="134">
        <f>Q4225*H4225</f>
        <v>0</v>
      </c>
      <c r="S4225" s="134">
        <v>0</v>
      </c>
      <c r="T4225" s="135">
        <f>S4225*H4225</f>
        <v>0</v>
      </c>
      <c r="AR4225" s="136" t="s">
        <v>187</v>
      </c>
      <c r="AT4225" s="136" t="s">
        <v>182</v>
      </c>
      <c r="AU4225" s="136" t="s">
        <v>79</v>
      </c>
      <c r="AY4225" s="17" t="s">
        <v>181</v>
      </c>
      <c r="BE4225" s="137">
        <f>IF(N4225="základní",J4225,0)</f>
        <v>0</v>
      </c>
      <c r="BF4225" s="137">
        <f>IF(N4225="snížená",J4225,0)</f>
        <v>0</v>
      </c>
      <c r="BG4225" s="137">
        <f>IF(N4225="zákl. přenesená",J4225,0)</f>
        <v>0</v>
      </c>
      <c r="BH4225" s="137">
        <f>IF(N4225="sníž. přenesená",J4225,0)</f>
        <v>0</v>
      </c>
      <c r="BI4225" s="137">
        <f>IF(N4225="nulová",J4225,0)</f>
        <v>0</v>
      </c>
      <c r="BJ4225" s="17" t="s">
        <v>77</v>
      </c>
      <c r="BK4225" s="137">
        <f>ROUND(I4225*H4225,2)</f>
        <v>0</v>
      </c>
      <c r="BL4225" s="17" t="s">
        <v>187</v>
      </c>
      <c r="BM4225" s="136" t="s">
        <v>5461</v>
      </c>
    </row>
    <row r="4226" spans="2:65" s="1" customFormat="1" ht="39" x14ac:dyDescent="0.2">
      <c r="B4226" s="32"/>
      <c r="D4226" s="138" t="s">
        <v>214</v>
      </c>
      <c r="F4226" s="139" t="s">
        <v>5462</v>
      </c>
      <c r="I4226" s="140"/>
      <c r="L4226" s="32"/>
      <c r="M4226" s="141"/>
      <c r="T4226" s="53"/>
      <c r="AT4226" s="17" t="s">
        <v>214</v>
      </c>
      <c r="AU4226" s="17" t="s">
        <v>79</v>
      </c>
    </row>
    <row r="4227" spans="2:65" s="13" customFormat="1" ht="11.25" x14ac:dyDescent="0.2">
      <c r="B4227" s="159"/>
      <c r="D4227" s="138" t="s">
        <v>330</v>
      </c>
      <c r="E4227" s="160" t="s">
        <v>19</v>
      </c>
      <c r="F4227" s="161" t="s">
        <v>4079</v>
      </c>
      <c r="H4227" s="162">
        <v>1</v>
      </c>
      <c r="I4227" s="163"/>
      <c r="L4227" s="159"/>
      <c r="M4227" s="164"/>
      <c r="T4227" s="165"/>
      <c r="AT4227" s="160" t="s">
        <v>330</v>
      </c>
      <c r="AU4227" s="160" t="s">
        <v>79</v>
      </c>
      <c r="AV4227" s="13" t="s">
        <v>79</v>
      </c>
      <c r="AW4227" s="13" t="s">
        <v>31</v>
      </c>
      <c r="AX4227" s="13" t="s">
        <v>69</v>
      </c>
      <c r="AY4227" s="160" t="s">
        <v>181</v>
      </c>
    </row>
    <row r="4228" spans="2:65" s="13" customFormat="1" ht="11.25" x14ac:dyDescent="0.2">
      <c r="B4228" s="159"/>
      <c r="D4228" s="138" t="s">
        <v>330</v>
      </c>
      <c r="E4228" s="160" t="s">
        <v>19</v>
      </c>
      <c r="F4228" s="161" t="s">
        <v>4442</v>
      </c>
      <c r="H4228" s="162">
        <v>1</v>
      </c>
      <c r="I4228" s="163"/>
      <c r="L4228" s="159"/>
      <c r="M4228" s="164"/>
      <c r="T4228" s="165"/>
      <c r="AT4228" s="160" t="s">
        <v>330</v>
      </c>
      <c r="AU4228" s="160" t="s">
        <v>79</v>
      </c>
      <c r="AV4228" s="13" t="s">
        <v>79</v>
      </c>
      <c r="AW4228" s="13" t="s">
        <v>31</v>
      </c>
      <c r="AX4228" s="13" t="s">
        <v>69</v>
      </c>
      <c r="AY4228" s="160" t="s">
        <v>181</v>
      </c>
    </row>
    <row r="4229" spans="2:65" s="14" customFormat="1" ht="11.25" x14ac:dyDescent="0.2">
      <c r="B4229" s="166"/>
      <c r="D4229" s="138" t="s">
        <v>330</v>
      </c>
      <c r="E4229" s="167" t="s">
        <v>19</v>
      </c>
      <c r="F4229" s="168" t="s">
        <v>333</v>
      </c>
      <c r="H4229" s="169">
        <v>2</v>
      </c>
      <c r="I4229" s="170"/>
      <c r="L4229" s="166"/>
      <c r="M4229" s="171"/>
      <c r="T4229" s="172"/>
      <c r="AT4229" s="167" t="s">
        <v>330</v>
      </c>
      <c r="AU4229" s="167" t="s">
        <v>79</v>
      </c>
      <c r="AV4229" s="14" t="s">
        <v>187</v>
      </c>
      <c r="AW4229" s="14" t="s">
        <v>31</v>
      </c>
      <c r="AX4229" s="14" t="s">
        <v>77</v>
      </c>
      <c r="AY4229" s="167" t="s">
        <v>181</v>
      </c>
    </row>
    <row r="4230" spans="2:65" s="1" customFormat="1" ht="16.5" customHeight="1" x14ac:dyDescent="0.2">
      <c r="B4230" s="32"/>
      <c r="C4230" s="125" t="s">
        <v>5463</v>
      </c>
      <c r="D4230" s="125" t="s">
        <v>182</v>
      </c>
      <c r="E4230" s="126" t="s">
        <v>5464</v>
      </c>
      <c r="F4230" s="127" t="s">
        <v>5465</v>
      </c>
      <c r="G4230" s="128" t="s">
        <v>519</v>
      </c>
      <c r="H4230" s="129">
        <v>2</v>
      </c>
      <c r="I4230" s="130"/>
      <c r="J4230" s="131">
        <f>ROUND(I4230*H4230,2)</f>
        <v>0</v>
      </c>
      <c r="K4230" s="127" t="s">
        <v>186</v>
      </c>
      <c r="L4230" s="32"/>
      <c r="M4230" s="132" t="s">
        <v>19</v>
      </c>
      <c r="N4230" s="133" t="s">
        <v>40</v>
      </c>
      <c r="P4230" s="134">
        <f>O4230*H4230</f>
        <v>0</v>
      </c>
      <c r="Q4230" s="134">
        <v>0</v>
      </c>
      <c r="R4230" s="134">
        <f>Q4230*H4230</f>
        <v>0</v>
      </c>
      <c r="S4230" s="134">
        <v>0</v>
      </c>
      <c r="T4230" s="135">
        <f>S4230*H4230</f>
        <v>0</v>
      </c>
      <c r="AR4230" s="136" t="s">
        <v>187</v>
      </c>
      <c r="AT4230" s="136" t="s">
        <v>182</v>
      </c>
      <c r="AU4230" s="136" t="s">
        <v>79</v>
      </c>
      <c r="AY4230" s="17" t="s">
        <v>181</v>
      </c>
      <c r="BE4230" s="137">
        <f>IF(N4230="základní",J4230,0)</f>
        <v>0</v>
      </c>
      <c r="BF4230" s="137">
        <f>IF(N4230="snížená",J4230,0)</f>
        <v>0</v>
      </c>
      <c r="BG4230" s="137">
        <f>IF(N4230="zákl. přenesená",J4230,0)</f>
        <v>0</v>
      </c>
      <c r="BH4230" s="137">
        <f>IF(N4230="sníž. přenesená",J4230,0)</f>
        <v>0</v>
      </c>
      <c r="BI4230" s="137">
        <f>IF(N4230="nulová",J4230,0)</f>
        <v>0</v>
      </c>
      <c r="BJ4230" s="17" t="s">
        <v>77</v>
      </c>
      <c r="BK4230" s="137">
        <f>ROUND(I4230*H4230,2)</f>
        <v>0</v>
      </c>
      <c r="BL4230" s="17" t="s">
        <v>187</v>
      </c>
      <c r="BM4230" s="136" t="s">
        <v>5466</v>
      </c>
    </row>
    <row r="4231" spans="2:65" s="1" customFormat="1" ht="29.25" x14ac:dyDescent="0.2">
      <c r="B4231" s="32"/>
      <c r="D4231" s="138" t="s">
        <v>214</v>
      </c>
      <c r="F4231" s="139" t="s">
        <v>5467</v>
      </c>
      <c r="I4231" s="140"/>
      <c r="L4231" s="32"/>
      <c r="M4231" s="141"/>
      <c r="T4231" s="53"/>
      <c r="AT4231" s="17" t="s">
        <v>214</v>
      </c>
      <c r="AU4231" s="17" t="s">
        <v>79</v>
      </c>
    </row>
    <row r="4232" spans="2:65" s="13" customFormat="1" ht="11.25" x14ac:dyDescent="0.2">
      <c r="B4232" s="159"/>
      <c r="D4232" s="138" t="s">
        <v>330</v>
      </c>
      <c r="E4232" s="160" t="s">
        <v>19</v>
      </c>
      <c r="F4232" s="161" t="s">
        <v>4079</v>
      </c>
      <c r="H4232" s="162">
        <v>1</v>
      </c>
      <c r="I4232" s="163"/>
      <c r="L4232" s="159"/>
      <c r="M4232" s="164"/>
      <c r="T4232" s="165"/>
      <c r="AT4232" s="160" t="s">
        <v>330</v>
      </c>
      <c r="AU4232" s="160" t="s">
        <v>79</v>
      </c>
      <c r="AV4232" s="13" t="s">
        <v>79</v>
      </c>
      <c r="AW4232" s="13" t="s">
        <v>31</v>
      </c>
      <c r="AX4232" s="13" t="s">
        <v>69</v>
      </c>
      <c r="AY4232" s="160" t="s">
        <v>181</v>
      </c>
    </row>
    <row r="4233" spans="2:65" s="13" customFormat="1" ht="11.25" x14ac:dyDescent="0.2">
      <c r="B4233" s="159"/>
      <c r="D4233" s="138" t="s">
        <v>330</v>
      </c>
      <c r="E4233" s="160" t="s">
        <v>19</v>
      </c>
      <c r="F4233" s="161" t="s">
        <v>4442</v>
      </c>
      <c r="H4233" s="162">
        <v>1</v>
      </c>
      <c r="I4233" s="163"/>
      <c r="L4233" s="159"/>
      <c r="M4233" s="164"/>
      <c r="T4233" s="165"/>
      <c r="AT4233" s="160" t="s">
        <v>330</v>
      </c>
      <c r="AU4233" s="160" t="s">
        <v>79</v>
      </c>
      <c r="AV4233" s="13" t="s">
        <v>79</v>
      </c>
      <c r="AW4233" s="13" t="s">
        <v>31</v>
      </c>
      <c r="AX4233" s="13" t="s">
        <v>69</v>
      </c>
      <c r="AY4233" s="160" t="s">
        <v>181</v>
      </c>
    </row>
    <row r="4234" spans="2:65" s="14" customFormat="1" ht="11.25" x14ac:dyDescent="0.2">
      <c r="B4234" s="166"/>
      <c r="D4234" s="138" t="s">
        <v>330</v>
      </c>
      <c r="E4234" s="167" t="s">
        <v>19</v>
      </c>
      <c r="F4234" s="168" t="s">
        <v>333</v>
      </c>
      <c r="H4234" s="169">
        <v>2</v>
      </c>
      <c r="I4234" s="170"/>
      <c r="L4234" s="166"/>
      <c r="M4234" s="171"/>
      <c r="T4234" s="172"/>
      <c r="AT4234" s="167" t="s">
        <v>330</v>
      </c>
      <c r="AU4234" s="167" t="s">
        <v>79</v>
      </c>
      <c r="AV4234" s="14" t="s">
        <v>187</v>
      </c>
      <c r="AW4234" s="14" t="s">
        <v>31</v>
      </c>
      <c r="AX4234" s="14" t="s">
        <v>77</v>
      </c>
      <c r="AY4234" s="167" t="s">
        <v>181</v>
      </c>
    </row>
    <row r="4235" spans="2:65" s="1" customFormat="1" ht="21.75" customHeight="1" x14ac:dyDescent="0.2">
      <c r="B4235" s="32"/>
      <c r="C4235" s="125" t="s">
        <v>3774</v>
      </c>
      <c r="D4235" s="125" t="s">
        <v>182</v>
      </c>
      <c r="E4235" s="126" t="s">
        <v>5468</v>
      </c>
      <c r="F4235" s="127" t="s">
        <v>5469</v>
      </c>
      <c r="G4235" s="128" t="s">
        <v>519</v>
      </c>
      <c r="H4235" s="129">
        <v>2</v>
      </c>
      <c r="I4235" s="130"/>
      <c r="J4235" s="131">
        <f>ROUND(I4235*H4235,2)</f>
        <v>0</v>
      </c>
      <c r="K4235" s="127" t="s">
        <v>186</v>
      </c>
      <c r="L4235" s="32"/>
      <c r="M4235" s="132" t="s">
        <v>19</v>
      </c>
      <c r="N4235" s="133" t="s">
        <v>40</v>
      </c>
      <c r="P4235" s="134">
        <f>O4235*H4235</f>
        <v>0</v>
      </c>
      <c r="Q4235" s="134">
        <v>0</v>
      </c>
      <c r="R4235" s="134">
        <f>Q4235*H4235</f>
        <v>0</v>
      </c>
      <c r="S4235" s="134">
        <v>0</v>
      </c>
      <c r="T4235" s="135">
        <f>S4235*H4235</f>
        <v>0</v>
      </c>
      <c r="AR4235" s="136" t="s">
        <v>187</v>
      </c>
      <c r="AT4235" s="136" t="s">
        <v>182</v>
      </c>
      <c r="AU4235" s="136" t="s">
        <v>79</v>
      </c>
      <c r="AY4235" s="17" t="s">
        <v>181</v>
      </c>
      <c r="BE4235" s="137">
        <f>IF(N4235="základní",J4235,0)</f>
        <v>0</v>
      </c>
      <c r="BF4235" s="137">
        <f>IF(N4235="snížená",J4235,0)</f>
        <v>0</v>
      </c>
      <c r="BG4235" s="137">
        <f>IF(N4235="zákl. přenesená",J4235,0)</f>
        <v>0</v>
      </c>
      <c r="BH4235" s="137">
        <f>IF(N4235="sníž. přenesená",J4235,0)</f>
        <v>0</v>
      </c>
      <c r="BI4235" s="137">
        <f>IF(N4235="nulová",J4235,0)</f>
        <v>0</v>
      </c>
      <c r="BJ4235" s="17" t="s">
        <v>77</v>
      </c>
      <c r="BK4235" s="137">
        <f>ROUND(I4235*H4235,2)</f>
        <v>0</v>
      </c>
      <c r="BL4235" s="17" t="s">
        <v>187</v>
      </c>
      <c r="BM4235" s="136" t="s">
        <v>5470</v>
      </c>
    </row>
    <row r="4236" spans="2:65" s="1" customFormat="1" ht="39" x14ac:dyDescent="0.2">
      <c r="B4236" s="32"/>
      <c r="D4236" s="138" t="s">
        <v>214</v>
      </c>
      <c r="F4236" s="139" t="s">
        <v>5471</v>
      </c>
      <c r="I4236" s="140"/>
      <c r="L4236" s="32"/>
      <c r="M4236" s="141"/>
      <c r="T4236" s="53"/>
      <c r="AT4236" s="17" t="s">
        <v>214</v>
      </c>
      <c r="AU4236" s="17" t="s">
        <v>79</v>
      </c>
    </row>
    <row r="4237" spans="2:65" s="13" customFormat="1" ht="11.25" x14ac:dyDescent="0.2">
      <c r="B4237" s="159"/>
      <c r="D4237" s="138" t="s">
        <v>330</v>
      </c>
      <c r="E4237" s="160" t="s">
        <v>19</v>
      </c>
      <c r="F4237" s="161" t="s">
        <v>4419</v>
      </c>
      <c r="H4237" s="162">
        <v>2</v>
      </c>
      <c r="I4237" s="163"/>
      <c r="L4237" s="159"/>
      <c r="M4237" s="164"/>
      <c r="T4237" s="165"/>
      <c r="AT4237" s="160" t="s">
        <v>330</v>
      </c>
      <c r="AU4237" s="160" t="s">
        <v>79</v>
      </c>
      <c r="AV4237" s="13" t="s">
        <v>79</v>
      </c>
      <c r="AW4237" s="13" t="s">
        <v>31</v>
      </c>
      <c r="AX4237" s="13" t="s">
        <v>69</v>
      </c>
      <c r="AY4237" s="160" t="s">
        <v>181</v>
      </c>
    </row>
    <row r="4238" spans="2:65" s="14" customFormat="1" ht="11.25" x14ac:dyDescent="0.2">
      <c r="B4238" s="166"/>
      <c r="D4238" s="138" t="s">
        <v>330</v>
      </c>
      <c r="E4238" s="167" t="s">
        <v>19</v>
      </c>
      <c r="F4238" s="168" t="s">
        <v>333</v>
      </c>
      <c r="H4238" s="169">
        <v>2</v>
      </c>
      <c r="I4238" s="170"/>
      <c r="L4238" s="166"/>
      <c r="M4238" s="171"/>
      <c r="T4238" s="172"/>
      <c r="AT4238" s="167" t="s">
        <v>330</v>
      </c>
      <c r="AU4238" s="167" t="s">
        <v>79</v>
      </c>
      <c r="AV4238" s="14" t="s">
        <v>187</v>
      </c>
      <c r="AW4238" s="14" t="s">
        <v>31</v>
      </c>
      <c r="AX4238" s="14" t="s">
        <v>77</v>
      </c>
      <c r="AY4238" s="167" t="s">
        <v>181</v>
      </c>
    </row>
    <row r="4239" spans="2:65" s="1" customFormat="1" ht="21.75" customHeight="1" x14ac:dyDescent="0.2">
      <c r="B4239" s="32"/>
      <c r="C4239" s="125" t="s">
        <v>5472</v>
      </c>
      <c r="D4239" s="125" t="s">
        <v>182</v>
      </c>
      <c r="E4239" s="126" t="s">
        <v>5473</v>
      </c>
      <c r="F4239" s="127" t="s">
        <v>5474</v>
      </c>
      <c r="G4239" s="128" t="s">
        <v>519</v>
      </c>
      <c r="H4239" s="129">
        <v>2</v>
      </c>
      <c r="I4239" s="130"/>
      <c r="J4239" s="131">
        <f>ROUND(I4239*H4239,2)</f>
        <v>0</v>
      </c>
      <c r="K4239" s="127" t="s">
        <v>186</v>
      </c>
      <c r="L4239" s="32"/>
      <c r="M4239" s="132" t="s">
        <v>19</v>
      </c>
      <c r="N4239" s="133" t="s">
        <v>40</v>
      </c>
      <c r="P4239" s="134">
        <f>O4239*H4239</f>
        <v>0</v>
      </c>
      <c r="Q4239" s="134">
        <v>0</v>
      </c>
      <c r="R4239" s="134">
        <f>Q4239*H4239</f>
        <v>0</v>
      </c>
      <c r="S4239" s="134">
        <v>0</v>
      </c>
      <c r="T4239" s="135">
        <f>S4239*H4239</f>
        <v>0</v>
      </c>
      <c r="AR4239" s="136" t="s">
        <v>187</v>
      </c>
      <c r="AT4239" s="136" t="s">
        <v>182</v>
      </c>
      <c r="AU4239" s="136" t="s">
        <v>79</v>
      </c>
      <c r="AY4239" s="17" t="s">
        <v>181</v>
      </c>
      <c r="BE4239" s="137">
        <f>IF(N4239="základní",J4239,0)</f>
        <v>0</v>
      </c>
      <c r="BF4239" s="137">
        <f>IF(N4239="snížená",J4239,0)</f>
        <v>0</v>
      </c>
      <c r="BG4239" s="137">
        <f>IF(N4239="zákl. přenesená",J4239,0)</f>
        <v>0</v>
      </c>
      <c r="BH4239" s="137">
        <f>IF(N4239="sníž. přenesená",J4239,0)</f>
        <v>0</v>
      </c>
      <c r="BI4239" s="137">
        <f>IF(N4239="nulová",J4239,0)</f>
        <v>0</v>
      </c>
      <c r="BJ4239" s="17" t="s">
        <v>77</v>
      </c>
      <c r="BK4239" s="137">
        <f>ROUND(I4239*H4239,2)</f>
        <v>0</v>
      </c>
      <c r="BL4239" s="17" t="s">
        <v>187</v>
      </c>
      <c r="BM4239" s="136" t="s">
        <v>5475</v>
      </c>
    </row>
    <row r="4240" spans="2:65" s="1" customFormat="1" ht="29.25" x14ac:dyDescent="0.2">
      <c r="B4240" s="32"/>
      <c r="D4240" s="138" t="s">
        <v>214</v>
      </c>
      <c r="F4240" s="139" t="s">
        <v>5476</v>
      </c>
      <c r="I4240" s="140"/>
      <c r="L4240" s="32"/>
      <c r="M4240" s="141"/>
      <c r="T4240" s="53"/>
      <c r="AT4240" s="17" t="s">
        <v>214</v>
      </c>
      <c r="AU4240" s="17" t="s">
        <v>79</v>
      </c>
    </row>
    <row r="4241" spans="2:65" s="13" customFormat="1" ht="11.25" x14ac:dyDescent="0.2">
      <c r="B4241" s="159"/>
      <c r="D4241" s="138" t="s">
        <v>330</v>
      </c>
      <c r="E4241" s="160" t="s">
        <v>19</v>
      </c>
      <c r="F4241" s="161" t="s">
        <v>4419</v>
      </c>
      <c r="H4241" s="162">
        <v>2</v>
      </c>
      <c r="I4241" s="163"/>
      <c r="L4241" s="159"/>
      <c r="M4241" s="164"/>
      <c r="T4241" s="165"/>
      <c r="AT4241" s="160" t="s">
        <v>330</v>
      </c>
      <c r="AU4241" s="160" t="s">
        <v>79</v>
      </c>
      <c r="AV4241" s="13" t="s">
        <v>79</v>
      </c>
      <c r="AW4241" s="13" t="s">
        <v>31</v>
      </c>
      <c r="AX4241" s="13" t="s">
        <v>69</v>
      </c>
      <c r="AY4241" s="160" t="s">
        <v>181</v>
      </c>
    </row>
    <row r="4242" spans="2:65" s="14" customFormat="1" ht="11.25" x14ac:dyDescent="0.2">
      <c r="B4242" s="166"/>
      <c r="D4242" s="138" t="s">
        <v>330</v>
      </c>
      <c r="E4242" s="167" t="s">
        <v>19</v>
      </c>
      <c r="F4242" s="168" t="s">
        <v>333</v>
      </c>
      <c r="H4242" s="169">
        <v>2</v>
      </c>
      <c r="I4242" s="170"/>
      <c r="L4242" s="166"/>
      <c r="M4242" s="171"/>
      <c r="T4242" s="172"/>
      <c r="AT4242" s="167" t="s">
        <v>330</v>
      </c>
      <c r="AU4242" s="167" t="s">
        <v>79</v>
      </c>
      <c r="AV4242" s="14" t="s">
        <v>187</v>
      </c>
      <c r="AW4242" s="14" t="s">
        <v>31</v>
      </c>
      <c r="AX4242" s="14" t="s">
        <v>77</v>
      </c>
      <c r="AY4242" s="167" t="s">
        <v>181</v>
      </c>
    </row>
    <row r="4243" spans="2:65" s="1" customFormat="1" ht="24.2" customHeight="1" x14ac:dyDescent="0.2">
      <c r="B4243" s="32"/>
      <c r="C4243" s="125" t="s">
        <v>3778</v>
      </c>
      <c r="D4243" s="125" t="s">
        <v>182</v>
      </c>
      <c r="E4243" s="126" t="s">
        <v>5477</v>
      </c>
      <c r="F4243" s="127" t="s">
        <v>5478</v>
      </c>
      <c r="G4243" s="128" t="s">
        <v>185</v>
      </c>
      <c r="H4243" s="129">
        <v>1</v>
      </c>
      <c r="I4243" s="130"/>
      <c r="J4243" s="131">
        <f>ROUND(I4243*H4243,2)</f>
        <v>0</v>
      </c>
      <c r="K4243" s="127" t="s">
        <v>186</v>
      </c>
      <c r="L4243" s="32"/>
      <c r="M4243" s="132" t="s">
        <v>19</v>
      </c>
      <c r="N4243" s="133" t="s">
        <v>40</v>
      </c>
      <c r="P4243" s="134">
        <f>O4243*H4243</f>
        <v>0</v>
      </c>
      <c r="Q4243" s="134">
        <v>0</v>
      </c>
      <c r="R4243" s="134">
        <f>Q4243*H4243</f>
        <v>0</v>
      </c>
      <c r="S4243" s="134">
        <v>0</v>
      </c>
      <c r="T4243" s="135">
        <f>S4243*H4243</f>
        <v>0</v>
      </c>
      <c r="AR4243" s="136" t="s">
        <v>187</v>
      </c>
      <c r="AT4243" s="136" t="s">
        <v>182</v>
      </c>
      <c r="AU4243" s="136" t="s">
        <v>79</v>
      </c>
      <c r="AY4243" s="17" t="s">
        <v>181</v>
      </c>
      <c r="BE4243" s="137">
        <f>IF(N4243="základní",J4243,0)</f>
        <v>0</v>
      </c>
      <c r="BF4243" s="137">
        <f>IF(N4243="snížená",J4243,0)</f>
        <v>0</v>
      </c>
      <c r="BG4243" s="137">
        <f>IF(N4243="zákl. přenesená",J4243,0)</f>
        <v>0</v>
      </c>
      <c r="BH4243" s="137">
        <f>IF(N4243="sníž. přenesená",J4243,0)</f>
        <v>0</v>
      </c>
      <c r="BI4243" s="137">
        <f>IF(N4243="nulová",J4243,0)</f>
        <v>0</v>
      </c>
      <c r="BJ4243" s="17" t="s">
        <v>77</v>
      </c>
      <c r="BK4243" s="137">
        <f>ROUND(I4243*H4243,2)</f>
        <v>0</v>
      </c>
      <c r="BL4243" s="17" t="s">
        <v>187</v>
      </c>
      <c r="BM4243" s="136" t="s">
        <v>5479</v>
      </c>
    </row>
    <row r="4244" spans="2:65" s="1" customFormat="1" ht="68.25" x14ac:dyDescent="0.2">
      <c r="B4244" s="32"/>
      <c r="D4244" s="138" t="s">
        <v>214</v>
      </c>
      <c r="F4244" s="139" t="s">
        <v>5480</v>
      </c>
      <c r="I4244" s="140"/>
      <c r="L4244" s="32"/>
      <c r="M4244" s="141"/>
      <c r="T4244" s="53"/>
      <c r="AT4244" s="17" t="s">
        <v>214</v>
      </c>
      <c r="AU4244" s="17" t="s">
        <v>79</v>
      </c>
    </row>
    <row r="4245" spans="2:65" s="13" customFormat="1" ht="11.25" x14ac:dyDescent="0.2">
      <c r="B4245" s="159"/>
      <c r="D4245" s="138" t="s">
        <v>330</v>
      </c>
      <c r="E4245" s="160" t="s">
        <v>19</v>
      </c>
      <c r="F4245" s="161" t="s">
        <v>4442</v>
      </c>
      <c r="H4245" s="162">
        <v>1</v>
      </c>
      <c r="I4245" s="163"/>
      <c r="L4245" s="159"/>
      <c r="M4245" s="164"/>
      <c r="T4245" s="165"/>
      <c r="AT4245" s="160" t="s">
        <v>330</v>
      </c>
      <c r="AU4245" s="160" t="s">
        <v>79</v>
      </c>
      <c r="AV4245" s="13" t="s">
        <v>79</v>
      </c>
      <c r="AW4245" s="13" t="s">
        <v>31</v>
      </c>
      <c r="AX4245" s="13" t="s">
        <v>69</v>
      </c>
      <c r="AY4245" s="160" t="s">
        <v>181</v>
      </c>
    </row>
    <row r="4246" spans="2:65" s="14" customFormat="1" ht="11.25" x14ac:dyDescent="0.2">
      <c r="B4246" s="166"/>
      <c r="D4246" s="138" t="s">
        <v>330</v>
      </c>
      <c r="E4246" s="167" t="s">
        <v>19</v>
      </c>
      <c r="F4246" s="168" t="s">
        <v>333</v>
      </c>
      <c r="H4246" s="169">
        <v>1</v>
      </c>
      <c r="I4246" s="170"/>
      <c r="L4246" s="166"/>
      <c r="M4246" s="171"/>
      <c r="T4246" s="172"/>
      <c r="AT4246" s="167" t="s">
        <v>330</v>
      </c>
      <c r="AU4246" s="167" t="s">
        <v>79</v>
      </c>
      <c r="AV4246" s="14" t="s">
        <v>187</v>
      </c>
      <c r="AW4246" s="14" t="s">
        <v>31</v>
      </c>
      <c r="AX4246" s="14" t="s">
        <v>77</v>
      </c>
      <c r="AY4246" s="167" t="s">
        <v>181</v>
      </c>
    </row>
    <row r="4247" spans="2:65" s="1" customFormat="1" ht="24.2" customHeight="1" x14ac:dyDescent="0.2">
      <c r="B4247" s="32"/>
      <c r="C4247" s="125" t="s">
        <v>5481</v>
      </c>
      <c r="D4247" s="125" t="s">
        <v>182</v>
      </c>
      <c r="E4247" s="126" t="s">
        <v>5482</v>
      </c>
      <c r="F4247" s="127" t="s">
        <v>5483</v>
      </c>
      <c r="G4247" s="128" t="s">
        <v>519</v>
      </c>
      <c r="H4247" s="129">
        <v>1</v>
      </c>
      <c r="I4247" s="130"/>
      <c r="J4247" s="131">
        <f>ROUND(I4247*H4247,2)</f>
        <v>0</v>
      </c>
      <c r="K4247" s="127" t="s">
        <v>186</v>
      </c>
      <c r="L4247" s="32"/>
      <c r="M4247" s="132" t="s">
        <v>19</v>
      </c>
      <c r="N4247" s="133" t="s">
        <v>40</v>
      </c>
      <c r="P4247" s="134">
        <f>O4247*H4247</f>
        <v>0</v>
      </c>
      <c r="Q4247" s="134">
        <v>0</v>
      </c>
      <c r="R4247" s="134">
        <f>Q4247*H4247</f>
        <v>0</v>
      </c>
      <c r="S4247" s="134">
        <v>0</v>
      </c>
      <c r="T4247" s="135">
        <f>S4247*H4247</f>
        <v>0</v>
      </c>
      <c r="AR4247" s="136" t="s">
        <v>187</v>
      </c>
      <c r="AT4247" s="136" t="s">
        <v>182</v>
      </c>
      <c r="AU4247" s="136" t="s">
        <v>79</v>
      </c>
      <c r="AY4247" s="17" t="s">
        <v>181</v>
      </c>
      <c r="BE4247" s="137">
        <f>IF(N4247="základní",J4247,0)</f>
        <v>0</v>
      </c>
      <c r="BF4247" s="137">
        <f>IF(N4247="snížená",J4247,0)</f>
        <v>0</v>
      </c>
      <c r="BG4247" s="137">
        <f>IF(N4247="zákl. přenesená",J4247,0)</f>
        <v>0</v>
      </c>
      <c r="BH4247" s="137">
        <f>IF(N4247="sníž. přenesená",J4247,0)</f>
        <v>0</v>
      </c>
      <c r="BI4247" s="137">
        <f>IF(N4247="nulová",J4247,0)</f>
        <v>0</v>
      </c>
      <c r="BJ4247" s="17" t="s">
        <v>77</v>
      </c>
      <c r="BK4247" s="137">
        <f>ROUND(I4247*H4247,2)</f>
        <v>0</v>
      </c>
      <c r="BL4247" s="17" t="s">
        <v>187</v>
      </c>
      <c r="BM4247" s="136" t="s">
        <v>5484</v>
      </c>
    </row>
    <row r="4248" spans="2:65" s="1" customFormat="1" ht="29.25" x14ac:dyDescent="0.2">
      <c r="B4248" s="32"/>
      <c r="D4248" s="138" t="s">
        <v>214</v>
      </c>
      <c r="F4248" s="139" t="s">
        <v>5485</v>
      </c>
      <c r="I4248" s="140"/>
      <c r="L4248" s="32"/>
      <c r="M4248" s="141"/>
      <c r="T4248" s="53"/>
      <c r="AT4248" s="17" t="s">
        <v>214</v>
      </c>
      <c r="AU4248" s="17" t="s">
        <v>79</v>
      </c>
    </row>
    <row r="4249" spans="2:65" s="13" customFormat="1" ht="11.25" x14ac:dyDescent="0.2">
      <c r="B4249" s="159"/>
      <c r="D4249" s="138" t="s">
        <v>330</v>
      </c>
      <c r="E4249" s="160" t="s">
        <v>19</v>
      </c>
      <c r="F4249" s="161" t="s">
        <v>4442</v>
      </c>
      <c r="H4249" s="162">
        <v>1</v>
      </c>
      <c r="I4249" s="163"/>
      <c r="L4249" s="159"/>
      <c r="M4249" s="164"/>
      <c r="T4249" s="165"/>
      <c r="AT4249" s="160" t="s">
        <v>330</v>
      </c>
      <c r="AU4249" s="160" t="s">
        <v>79</v>
      </c>
      <c r="AV4249" s="13" t="s">
        <v>79</v>
      </c>
      <c r="AW4249" s="13" t="s">
        <v>31</v>
      </c>
      <c r="AX4249" s="13" t="s">
        <v>69</v>
      </c>
      <c r="AY4249" s="160" t="s">
        <v>181</v>
      </c>
    </row>
    <row r="4250" spans="2:65" s="14" customFormat="1" ht="11.25" x14ac:dyDescent="0.2">
      <c r="B4250" s="166"/>
      <c r="D4250" s="138" t="s">
        <v>330</v>
      </c>
      <c r="E4250" s="167" t="s">
        <v>19</v>
      </c>
      <c r="F4250" s="168" t="s">
        <v>333</v>
      </c>
      <c r="H4250" s="169">
        <v>1</v>
      </c>
      <c r="I4250" s="170"/>
      <c r="L4250" s="166"/>
      <c r="M4250" s="171"/>
      <c r="T4250" s="172"/>
      <c r="AT4250" s="167" t="s">
        <v>330</v>
      </c>
      <c r="AU4250" s="167" t="s">
        <v>79</v>
      </c>
      <c r="AV4250" s="14" t="s">
        <v>187</v>
      </c>
      <c r="AW4250" s="14" t="s">
        <v>31</v>
      </c>
      <c r="AX4250" s="14" t="s">
        <v>77</v>
      </c>
      <c r="AY4250" s="167" t="s">
        <v>181</v>
      </c>
    </row>
    <row r="4251" spans="2:65" s="1" customFormat="1" ht="21.75" customHeight="1" x14ac:dyDescent="0.2">
      <c r="B4251" s="32"/>
      <c r="C4251" s="125" t="s">
        <v>3783</v>
      </c>
      <c r="D4251" s="125" t="s">
        <v>182</v>
      </c>
      <c r="E4251" s="126" t="s">
        <v>5486</v>
      </c>
      <c r="F4251" s="127" t="s">
        <v>5487</v>
      </c>
      <c r="G4251" s="128" t="s">
        <v>519</v>
      </c>
      <c r="H4251" s="129">
        <v>1</v>
      </c>
      <c r="I4251" s="130"/>
      <c r="J4251" s="131">
        <f>ROUND(I4251*H4251,2)</f>
        <v>0</v>
      </c>
      <c r="K4251" s="127" t="s">
        <v>186</v>
      </c>
      <c r="L4251" s="32"/>
      <c r="M4251" s="132" t="s">
        <v>19</v>
      </c>
      <c r="N4251" s="133" t="s">
        <v>40</v>
      </c>
      <c r="P4251" s="134">
        <f>O4251*H4251</f>
        <v>0</v>
      </c>
      <c r="Q4251" s="134">
        <v>0</v>
      </c>
      <c r="R4251" s="134">
        <f>Q4251*H4251</f>
        <v>0</v>
      </c>
      <c r="S4251" s="134">
        <v>0</v>
      </c>
      <c r="T4251" s="135">
        <f>S4251*H4251</f>
        <v>0</v>
      </c>
      <c r="AR4251" s="136" t="s">
        <v>187</v>
      </c>
      <c r="AT4251" s="136" t="s">
        <v>182</v>
      </c>
      <c r="AU4251" s="136" t="s">
        <v>79</v>
      </c>
      <c r="AY4251" s="17" t="s">
        <v>181</v>
      </c>
      <c r="BE4251" s="137">
        <f>IF(N4251="základní",J4251,0)</f>
        <v>0</v>
      </c>
      <c r="BF4251" s="137">
        <f>IF(N4251="snížená",J4251,0)</f>
        <v>0</v>
      </c>
      <c r="BG4251" s="137">
        <f>IF(N4251="zákl. přenesená",J4251,0)</f>
        <v>0</v>
      </c>
      <c r="BH4251" s="137">
        <f>IF(N4251="sníž. přenesená",J4251,0)</f>
        <v>0</v>
      </c>
      <c r="BI4251" s="137">
        <f>IF(N4251="nulová",J4251,0)</f>
        <v>0</v>
      </c>
      <c r="BJ4251" s="17" t="s">
        <v>77</v>
      </c>
      <c r="BK4251" s="137">
        <f>ROUND(I4251*H4251,2)</f>
        <v>0</v>
      </c>
      <c r="BL4251" s="17" t="s">
        <v>187</v>
      </c>
      <c r="BM4251" s="136" t="s">
        <v>5488</v>
      </c>
    </row>
    <row r="4252" spans="2:65" s="1" customFormat="1" ht="29.25" x14ac:dyDescent="0.2">
      <c r="B4252" s="32"/>
      <c r="D4252" s="138" t="s">
        <v>214</v>
      </c>
      <c r="F4252" s="139" t="s">
        <v>5489</v>
      </c>
      <c r="I4252" s="140"/>
      <c r="L4252" s="32"/>
      <c r="M4252" s="141"/>
      <c r="T4252" s="53"/>
      <c r="AT4252" s="17" t="s">
        <v>214</v>
      </c>
      <c r="AU4252" s="17" t="s">
        <v>79</v>
      </c>
    </row>
    <row r="4253" spans="2:65" s="13" customFormat="1" ht="11.25" x14ac:dyDescent="0.2">
      <c r="B4253" s="159"/>
      <c r="D4253" s="138" t="s">
        <v>330</v>
      </c>
      <c r="E4253" s="160" t="s">
        <v>19</v>
      </c>
      <c r="F4253" s="161" t="s">
        <v>4442</v>
      </c>
      <c r="H4253" s="162">
        <v>1</v>
      </c>
      <c r="I4253" s="163"/>
      <c r="L4253" s="159"/>
      <c r="M4253" s="164"/>
      <c r="T4253" s="165"/>
      <c r="AT4253" s="160" t="s">
        <v>330</v>
      </c>
      <c r="AU4253" s="160" t="s">
        <v>79</v>
      </c>
      <c r="AV4253" s="13" t="s">
        <v>79</v>
      </c>
      <c r="AW4253" s="13" t="s">
        <v>31</v>
      </c>
      <c r="AX4253" s="13" t="s">
        <v>69</v>
      </c>
      <c r="AY4253" s="160" t="s">
        <v>181</v>
      </c>
    </row>
    <row r="4254" spans="2:65" s="14" customFormat="1" ht="11.25" x14ac:dyDescent="0.2">
      <c r="B4254" s="166"/>
      <c r="D4254" s="138" t="s">
        <v>330</v>
      </c>
      <c r="E4254" s="167" t="s">
        <v>19</v>
      </c>
      <c r="F4254" s="168" t="s">
        <v>333</v>
      </c>
      <c r="H4254" s="169">
        <v>1</v>
      </c>
      <c r="I4254" s="170"/>
      <c r="L4254" s="166"/>
      <c r="M4254" s="171"/>
      <c r="T4254" s="172"/>
      <c r="AT4254" s="167" t="s">
        <v>330</v>
      </c>
      <c r="AU4254" s="167" t="s">
        <v>79</v>
      </c>
      <c r="AV4254" s="14" t="s">
        <v>187</v>
      </c>
      <c r="AW4254" s="14" t="s">
        <v>31</v>
      </c>
      <c r="AX4254" s="14" t="s">
        <v>77</v>
      </c>
      <c r="AY4254" s="167" t="s">
        <v>181</v>
      </c>
    </row>
    <row r="4255" spans="2:65" s="1" customFormat="1" ht="21.75" customHeight="1" x14ac:dyDescent="0.2">
      <c r="B4255" s="32"/>
      <c r="C4255" s="125" t="s">
        <v>5490</v>
      </c>
      <c r="D4255" s="125" t="s">
        <v>182</v>
      </c>
      <c r="E4255" s="126" t="s">
        <v>5491</v>
      </c>
      <c r="F4255" s="127" t="s">
        <v>5492</v>
      </c>
      <c r="G4255" s="128" t="s">
        <v>519</v>
      </c>
      <c r="H4255" s="129">
        <v>3</v>
      </c>
      <c r="I4255" s="130"/>
      <c r="J4255" s="131">
        <f>ROUND(I4255*H4255,2)</f>
        <v>0</v>
      </c>
      <c r="K4255" s="127" t="s">
        <v>186</v>
      </c>
      <c r="L4255" s="32"/>
      <c r="M4255" s="132" t="s">
        <v>19</v>
      </c>
      <c r="N4255" s="133" t="s">
        <v>40</v>
      </c>
      <c r="P4255" s="134">
        <f>O4255*H4255</f>
        <v>0</v>
      </c>
      <c r="Q4255" s="134">
        <v>0</v>
      </c>
      <c r="R4255" s="134">
        <f>Q4255*H4255</f>
        <v>0</v>
      </c>
      <c r="S4255" s="134">
        <v>0</v>
      </c>
      <c r="T4255" s="135">
        <f>S4255*H4255</f>
        <v>0</v>
      </c>
      <c r="AR4255" s="136" t="s">
        <v>187</v>
      </c>
      <c r="AT4255" s="136" t="s">
        <v>182</v>
      </c>
      <c r="AU4255" s="136" t="s">
        <v>79</v>
      </c>
      <c r="AY4255" s="17" t="s">
        <v>181</v>
      </c>
      <c r="BE4255" s="137">
        <f>IF(N4255="základní",J4255,0)</f>
        <v>0</v>
      </c>
      <c r="BF4255" s="137">
        <f>IF(N4255="snížená",J4255,0)</f>
        <v>0</v>
      </c>
      <c r="BG4255" s="137">
        <f>IF(N4255="zákl. přenesená",J4255,0)</f>
        <v>0</v>
      </c>
      <c r="BH4255" s="137">
        <f>IF(N4255="sníž. přenesená",J4255,0)</f>
        <v>0</v>
      </c>
      <c r="BI4255" s="137">
        <f>IF(N4255="nulová",J4255,0)</f>
        <v>0</v>
      </c>
      <c r="BJ4255" s="17" t="s">
        <v>77</v>
      </c>
      <c r="BK4255" s="137">
        <f>ROUND(I4255*H4255,2)</f>
        <v>0</v>
      </c>
      <c r="BL4255" s="17" t="s">
        <v>187</v>
      </c>
      <c r="BM4255" s="136" t="s">
        <v>5493</v>
      </c>
    </row>
    <row r="4256" spans="2:65" s="1" customFormat="1" ht="48.75" x14ac:dyDescent="0.2">
      <c r="B4256" s="32"/>
      <c r="D4256" s="138" t="s">
        <v>214</v>
      </c>
      <c r="F4256" s="139" t="s">
        <v>5494</v>
      </c>
      <c r="I4256" s="140"/>
      <c r="L4256" s="32"/>
      <c r="M4256" s="141"/>
      <c r="T4256" s="53"/>
      <c r="AT4256" s="17" t="s">
        <v>214</v>
      </c>
      <c r="AU4256" s="17" t="s">
        <v>79</v>
      </c>
    </row>
    <row r="4257" spans="2:65" s="13" customFormat="1" ht="11.25" x14ac:dyDescent="0.2">
      <c r="B4257" s="159"/>
      <c r="D4257" s="138" t="s">
        <v>330</v>
      </c>
      <c r="E4257" s="160" t="s">
        <v>19</v>
      </c>
      <c r="F4257" s="161" t="s">
        <v>4079</v>
      </c>
      <c r="H4257" s="162">
        <v>1</v>
      </c>
      <c r="I4257" s="163"/>
      <c r="L4257" s="159"/>
      <c r="M4257" s="164"/>
      <c r="T4257" s="165"/>
      <c r="AT4257" s="160" t="s">
        <v>330</v>
      </c>
      <c r="AU4257" s="160" t="s">
        <v>79</v>
      </c>
      <c r="AV4257" s="13" t="s">
        <v>79</v>
      </c>
      <c r="AW4257" s="13" t="s">
        <v>31</v>
      </c>
      <c r="AX4257" s="13" t="s">
        <v>69</v>
      </c>
      <c r="AY4257" s="160" t="s">
        <v>181</v>
      </c>
    </row>
    <row r="4258" spans="2:65" s="13" customFormat="1" ht="11.25" x14ac:dyDescent="0.2">
      <c r="B4258" s="159"/>
      <c r="D4258" s="138" t="s">
        <v>330</v>
      </c>
      <c r="E4258" s="160" t="s">
        <v>19</v>
      </c>
      <c r="F4258" s="161" t="s">
        <v>4419</v>
      </c>
      <c r="H4258" s="162">
        <v>2</v>
      </c>
      <c r="I4258" s="163"/>
      <c r="L4258" s="159"/>
      <c r="M4258" s="164"/>
      <c r="T4258" s="165"/>
      <c r="AT4258" s="160" t="s">
        <v>330</v>
      </c>
      <c r="AU4258" s="160" t="s">
        <v>79</v>
      </c>
      <c r="AV4258" s="13" t="s">
        <v>79</v>
      </c>
      <c r="AW4258" s="13" t="s">
        <v>31</v>
      </c>
      <c r="AX4258" s="13" t="s">
        <v>69</v>
      </c>
      <c r="AY4258" s="160" t="s">
        <v>181</v>
      </c>
    </row>
    <row r="4259" spans="2:65" s="14" customFormat="1" ht="11.25" x14ac:dyDescent="0.2">
      <c r="B4259" s="166"/>
      <c r="D4259" s="138" t="s">
        <v>330</v>
      </c>
      <c r="E4259" s="167" t="s">
        <v>19</v>
      </c>
      <c r="F4259" s="168" t="s">
        <v>333</v>
      </c>
      <c r="H4259" s="169">
        <v>3</v>
      </c>
      <c r="I4259" s="170"/>
      <c r="L4259" s="166"/>
      <c r="M4259" s="171"/>
      <c r="T4259" s="172"/>
      <c r="AT4259" s="167" t="s">
        <v>330</v>
      </c>
      <c r="AU4259" s="167" t="s">
        <v>79</v>
      </c>
      <c r="AV4259" s="14" t="s">
        <v>187</v>
      </c>
      <c r="AW4259" s="14" t="s">
        <v>31</v>
      </c>
      <c r="AX4259" s="14" t="s">
        <v>77</v>
      </c>
      <c r="AY4259" s="167" t="s">
        <v>181</v>
      </c>
    </row>
    <row r="4260" spans="2:65" s="1" customFormat="1" ht="24.2" customHeight="1" x14ac:dyDescent="0.2">
      <c r="B4260" s="32"/>
      <c r="C4260" s="125" t="s">
        <v>3787</v>
      </c>
      <c r="D4260" s="125" t="s">
        <v>182</v>
      </c>
      <c r="E4260" s="126" t="s">
        <v>5495</v>
      </c>
      <c r="F4260" s="127" t="s">
        <v>5496</v>
      </c>
      <c r="G4260" s="128" t="s">
        <v>2805</v>
      </c>
      <c r="H4260" s="186"/>
      <c r="I4260" s="130"/>
      <c r="J4260" s="131">
        <f>ROUND(I4260*H4260,2)</f>
        <v>0</v>
      </c>
      <c r="K4260" s="127" t="s">
        <v>186</v>
      </c>
      <c r="L4260" s="32"/>
      <c r="M4260" s="132" t="s">
        <v>19</v>
      </c>
      <c r="N4260" s="133" t="s">
        <v>40</v>
      </c>
      <c r="P4260" s="134">
        <f>O4260*H4260</f>
        <v>0</v>
      </c>
      <c r="Q4260" s="134">
        <v>0</v>
      </c>
      <c r="R4260" s="134">
        <f>Q4260*H4260</f>
        <v>0</v>
      </c>
      <c r="S4260" s="134">
        <v>0</v>
      </c>
      <c r="T4260" s="135">
        <f>S4260*H4260</f>
        <v>0</v>
      </c>
      <c r="AR4260" s="136" t="s">
        <v>187</v>
      </c>
      <c r="AT4260" s="136" t="s">
        <v>182</v>
      </c>
      <c r="AU4260" s="136" t="s">
        <v>79</v>
      </c>
      <c r="AY4260" s="17" t="s">
        <v>181</v>
      </c>
      <c r="BE4260" s="137">
        <f>IF(N4260="základní",J4260,0)</f>
        <v>0</v>
      </c>
      <c r="BF4260" s="137">
        <f>IF(N4260="snížená",J4260,0)</f>
        <v>0</v>
      </c>
      <c r="BG4260" s="137">
        <f>IF(N4260="zákl. přenesená",J4260,0)</f>
        <v>0</v>
      </c>
      <c r="BH4260" s="137">
        <f>IF(N4260="sníž. přenesená",J4260,0)</f>
        <v>0</v>
      </c>
      <c r="BI4260" s="137">
        <f>IF(N4260="nulová",J4260,0)</f>
        <v>0</v>
      </c>
      <c r="BJ4260" s="17" t="s">
        <v>77</v>
      </c>
      <c r="BK4260" s="137">
        <f>ROUND(I4260*H4260,2)</f>
        <v>0</v>
      </c>
      <c r="BL4260" s="17" t="s">
        <v>187</v>
      </c>
      <c r="BM4260" s="136" t="s">
        <v>5497</v>
      </c>
    </row>
    <row r="4261" spans="2:65" s="1" customFormat="1" ht="29.25" x14ac:dyDescent="0.2">
      <c r="B4261" s="32"/>
      <c r="D4261" s="138" t="s">
        <v>214</v>
      </c>
      <c r="F4261" s="139" t="s">
        <v>5222</v>
      </c>
      <c r="I4261" s="140"/>
      <c r="L4261" s="32"/>
      <c r="M4261" s="141"/>
      <c r="T4261" s="53"/>
      <c r="AT4261" s="17" t="s">
        <v>214</v>
      </c>
      <c r="AU4261" s="17" t="s">
        <v>79</v>
      </c>
    </row>
    <row r="4262" spans="2:65" s="1" customFormat="1" ht="16.5" customHeight="1" x14ac:dyDescent="0.2">
      <c r="B4262" s="32"/>
      <c r="C4262" s="125" t="s">
        <v>5498</v>
      </c>
      <c r="D4262" s="125" t="s">
        <v>182</v>
      </c>
      <c r="E4262" s="126" t="s">
        <v>1196</v>
      </c>
      <c r="F4262" s="127" t="s">
        <v>1197</v>
      </c>
      <c r="G4262" s="128" t="s">
        <v>1053</v>
      </c>
      <c r="H4262" s="129">
        <v>20</v>
      </c>
      <c r="I4262" s="130"/>
      <c r="J4262" s="131">
        <f>ROUND(I4262*H4262,2)</f>
        <v>0</v>
      </c>
      <c r="K4262" s="127" t="s">
        <v>327</v>
      </c>
      <c r="L4262" s="32"/>
      <c r="M4262" s="132" t="s">
        <v>19</v>
      </c>
      <c r="N4262" s="133" t="s">
        <v>40</v>
      </c>
      <c r="P4262" s="134">
        <f>O4262*H4262</f>
        <v>0</v>
      </c>
      <c r="Q4262" s="134">
        <v>0</v>
      </c>
      <c r="R4262" s="134">
        <f>Q4262*H4262</f>
        <v>0</v>
      </c>
      <c r="S4262" s="134">
        <v>0</v>
      </c>
      <c r="T4262" s="135">
        <f>S4262*H4262</f>
        <v>0</v>
      </c>
      <c r="AR4262" s="136" t="s">
        <v>187</v>
      </c>
      <c r="AT4262" s="136" t="s">
        <v>182</v>
      </c>
      <c r="AU4262" s="136" t="s">
        <v>79</v>
      </c>
      <c r="AY4262" s="17" t="s">
        <v>181</v>
      </c>
      <c r="BE4262" s="137">
        <f>IF(N4262="základní",J4262,0)</f>
        <v>0</v>
      </c>
      <c r="BF4262" s="137">
        <f>IF(N4262="snížená",J4262,0)</f>
        <v>0</v>
      </c>
      <c r="BG4262" s="137">
        <f>IF(N4262="zákl. přenesená",J4262,0)</f>
        <v>0</v>
      </c>
      <c r="BH4262" s="137">
        <f>IF(N4262="sníž. přenesená",J4262,0)</f>
        <v>0</v>
      </c>
      <c r="BI4262" s="137">
        <f>IF(N4262="nulová",J4262,0)</f>
        <v>0</v>
      </c>
      <c r="BJ4262" s="17" t="s">
        <v>77</v>
      </c>
      <c r="BK4262" s="137">
        <f>ROUND(I4262*H4262,2)</f>
        <v>0</v>
      </c>
      <c r="BL4262" s="17" t="s">
        <v>187</v>
      </c>
      <c r="BM4262" s="136" t="s">
        <v>5499</v>
      </c>
    </row>
    <row r="4263" spans="2:65" s="1" customFormat="1" ht="11.25" x14ac:dyDescent="0.2">
      <c r="B4263" s="32"/>
      <c r="D4263" s="151" t="s">
        <v>328</v>
      </c>
      <c r="F4263" s="152" t="s">
        <v>1199</v>
      </c>
      <c r="I4263" s="140"/>
      <c r="L4263" s="32"/>
      <c r="M4263" s="141"/>
      <c r="T4263" s="53"/>
      <c r="AT4263" s="17" t="s">
        <v>328</v>
      </c>
      <c r="AU4263" s="17" t="s">
        <v>79</v>
      </c>
    </row>
    <row r="4264" spans="2:65" s="1" customFormat="1" ht="19.5" x14ac:dyDescent="0.2">
      <c r="B4264" s="32"/>
      <c r="D4264" s="138" t="s">
        <v>214</v>
      </c>
      <c r="F4264" s="139" t="s">
        <v>3247</v>
      </c>
      <c r="I4264" s="140"/>
      <c r="L4264" s="32"/>
      <c r="M4264" s="141"/>
      <c r="T4264" s="53"/>
      <c r="AT4264" s="17" t="s">
        <v>214</v>
      </c>
      <c r="AU4264" s="17" t="s">
        <v>79</v>
      </c>
    </row>
    <row r="4265" spans="2:65" s="13" customFormat="1" ht="11.25" x14ac:dyDescent="0.2">
      <c r="B4265" s="159"/>
      <c r="D4265" s="138" t="s">
        <v>330</v>
      </c>
      <c r="E4265" s="160" t="s">
        <v>19</v>
      </c>
      <c r="F4265" s="161" t="s">
        <v>5500</v>
      </c>
      <c r="H4265" s="162">
        <v>20</v>
      </c>
      <c r="I4265" s="163"/>
      <c r="L4265" s="159"/>
      <c r="M4265" s="164"/>
      <c r="T4265" s="165"/>
      <c r="AT4265" s="160" t="s">
        <v>330</v>
      </c>
      <c r="AU4265" s="160" t="s">
        <v>79</v>
      </c>
      <c r="AV4265" s="13" t="s">
        <v>79</v>
      </c>
      <c r="AW4265" s="13" t="s">
        <v>31</v>
      </c>
      <c r="AX4265" s="13" t="s">
        <v>69</v>
      </c>
      <c r="AY4265" s="160" t="s">
        <v>181</v>
      </c>
    </row>
    <row r="4266" spans="2:65" s="14" customFormat="1" ht="11.25" x14ac:dyDescent="0.2">
      <c r="B4266" s="166"/>
      <c r="D4266" s="138" t="s">
        <v>330</v>
      </c>
      <c r="E4266" s="167" t="s">
        <v>19</v>
      </c>
      <c r="F4266" s="168" t="s">
        <v>333</v>
      </c>
      <c r="H4266" s="169">
        <v>20</v>
      </c>
      <c r="I4266" s="170"/>
      <c r="L4266" s="166"/>
      <c r="M4266" s="173"/>
      <c r="N4266" s="174"/>
      <c r="O4266" s="174"/>
      <c r="P4266" s="174"/>
      <c r="Q4266" s="174"/>
      <c r="R4266" s="174"/>
      <c r="S4266" s="174"/>
      <c r="T4266" s="175"/>
      <c r="AT4266" s="167" t="s">
        <v>330</v>
      </c>
      <c r="AU4266" s="167" t="s">
        <v>79</v>
      </c>
      <c r="AV4266" s="14" t="s">
        <v>187</v>
      </c>
      <c r="AW4266" s="14" t="s">
        <v>31</v>
      </c>
      <c r="AX4266" s="14" t="s">
        <v>77</v>
      </c>
      <c r="AY4266" s="167" t="s">
        <v>181</v>
      </c>
    </row>
    <row r="4267" spans="2:65" s="1" customFormat="1" ht="6.95" customHeight="1" x14ac:dyDescent="0.2">
      <c r="B4267" s="41"/>
      <c r="C4267" s="42"/>
      <c r="D4267" s="42"/>
      <c r="E4267" s="42"/>
      <c r="F4267" s="42"/>
      <c r="G4267" s="42"/>
      <c r="H4267" s="42"/>
      <c r="I4267" s="42"/>
      <c r="J4267" s="42"/>
      <c r="K4267" s="42"/>
      <c r="L4267" s="32"/>
    </row>
  </sheetData>
  <sheetProtection algorithmName="SHA-512" hashValue="vdiKA0DiNHbjr9ntH3yNn7i1yjxBk8/jBw+IExYbuwKAoFUX7S7fRhtExthhBA4nxGu31Pjrt729nC3KHdgVHw==" saltValue="jBSmKD5Ld27zh9xe9xkGonBuWDJ3Y1ZOdMT7inPgKyqXXaell810UmxqQuQGkbTUOUL/QfTQcEp0DCNk2FOyDQ==" spinCount="100000" sheet="1" objects="1" scenarios="1" formatColumns="0" formatRows="0" autoFilter="0"/>
  <autoFilter ref="C148:K4266" xr:uid="{00000000-0009-0000-0000-000003000000}"/>
  <mergeCells count="9">
    <mergeCell ref="E50:H50"/>
    <mergeCell ref="E139:H139"/>
    <mergeCell ref="E141:H141"/>
    <mergeCell ref="L2:V2"/>
    <mergeCell ref="E7:H7"/>
    <mergeCell ref="E9:H9"/>
    <mergeCell ref="E18:H18"/>
    <mergeCell ref="E27:H27"/>
    <mergeCell ref="E48:H48"/>
  </mergeCells>
  <hyperlinks>
    <hyperlink ref="F153" r:id="rId1" xr:uid="{00000000-0004-0000-0300-000000000000}"/>
    <hyperlink ref="F155" r:id="rId2" xr:uid="{00000000-0004-0000-0300-000001000000}"/>
    <hyperlink ref="F157" r:id="rId3" xr:uid="{00000000-0004-0000-0300-000002000000}"/>
    <hyperlink ref="F159" r:id="rId4" xr:uid="{00000000-0004-0000-0300-000003000000}"/>
    <hyperlink ref="F161" r:id="rId5" xr:uid="{00000000-0004-0000-0300-000004000000}"/>
    <hyperlink ref="F163" r:id="rId6" xr:uid="{00000000-0004-0000-0300-000005000000}"/>
    <hyperlink ref="F165" r:id="rId7" xr:uid="{00000000-0004-0000-0300-000006000000}"/>
    <hyperlink ref="F192" r:id="rId8" xr:uid="{00000000-0004-0000-0300-000007000000}"/>
    <hyperlink ref="F200" r:id="rId9" xr:uid="{00000000-0004-0000-0300-000008000000}"/>
    <hyperlink ref="F217" r:id="rId10" xr:uid="{00000000-0004-0000-0300-000009000000}"/>
    <hyperlink ref="F223" r:id="rId11" xr:uid="{00000000-0004-0000-0300-00000A000000}"/>
    <hyperlink ref="F231" r:id="rId12" xr:uid="{00000000-0004-0000-0300-00000B000000}"/>
    <hyperlink ref="F249" r:id="rId13" xr:uid="{00000000-0004-0000-0300-00000C000000}"/>
    <hyperlink ref="F255" r:id="rId14" xr:uid="{00000000-0004-0000-0300-00000D000000}"/>
    <hyperlink ref="F273" r:id="rId15" xr:uid="{00000000-0004-0000-0300-00000E000000}"/>
    <hyperlink ref="F278" r:id="rId16" xr:uid="{00000000-0004-0000-0300-00000F000000}"/>
    <hyperlink ref="F283" r:id="rId17" xr:uid="{00000000-0004-0000-0300-000010000000}"/>
    <hyperlink ref="F288" r:id="rId18" xr:uid="{00000000-0004-0000-0300-000011000000}"/>
    <hyperlink ref="F293" r:id="rId19" xr:uid="{00000000-0004-0000-0300-000012000000}"/>
    <hyperlink ref="F297" r:id="rId20" xr:uid="{00000000-0004-0000-0300-000013000000}"/>
    <hyperlink ref="F303" r:id="rId21" xr:uid="{00000000-0004-0000-0300-000014000000}"/>
    <hyperlink ref="F313" r:id="rId22" xr:uid="{00000000-0004-0000-0300-000015000000}"/>
    <hyperlink ref="F320" r:id="rId23" xr:uid="{00000000-0004-0000-0300-000016000000}"/>
    <hyperlink ref="F330" r:id="rId24" xr:uid="{00000000-0004-0000-0300-000017000000}"/>
    <hyperlink ref="F337" r:id="rId25" xr:uid="{00000000-0004-0000-0300-000018000000}"/>
    <hyperlink ref="F352" r:id="rId26" xr:uid="{00000000-0004-0000-0300-000019000000}"/>
    <hyperlink ref="F365" r:id="rId27" xr:uid="{00000000-0004-0000-0300-00001A000000}"/>
    <hyperlink ref="F371" r:id="rId28" xr:uid="{00000000-0004-0000-0300-00001B000000}"/>
    <hyperlink ref="F376" r:id="rId29" xr:uid="{00000000-0004-0000-0300-00001C000000}"/>
    <hyperlink ref="F378" r:id="rId30" xr:uid="{00000000-0004-0000-0300-00001D000000}"/>
    <hyperlink ref="F382" r:id="rId31" xr:uid="{00000000-0004-0000-0300-00001E000000}"/>
    <hyperlink ref="F389" r:id="rId32" xr:uid="{00000000-0004-0000-0300-00001F000000}"/>
    <hyperlink ref="F397" r:id="rId33" xr:uid="{00000000-0004-0000-0300-000020000000}"/>
    <hyperlink ref="F403" r:id="rId34" xr:uid="{00000000-0004-0000-0300-000021000000}"/>
    <hyperlink ref="F407" r:id="rId35" xr:uid="{00000000-0004-0000-0300-000022000000}"/>
    <hyperlink ref="F414" r:id="rId36" xr:uid="{00000000-0004-0000-0300-000023000000}"/>
    <hyperlink ref="F419" r:id="rId37" xr:uid="{00000000-0004-0000-0300-000024000000}"/>
    <hyperlink ref="F421" r:id="rId38" xr:uid="{00000000-0004-0000-0300-000025000000}"/>
    <hyperlink ref="F440" r:id="rId39" xr:uid="{00000000-0004-0000-0300-000026000000}"/>
    <hyperlink ref="F455" r:id="rId40" xr:uid="{00000000-0004-0000-0300-000027000000}"/>
    <hyperlink ref="F461" r:id="rId41" xr:uid="{00000000-0004-0000-0300-000028000000}"/>
    <hyperlink ref="F466" r:id="rId42" xr:uid="{00000000-0004-0000-0300-000029000000}"/>
    <hyperlink ref="F472" r:id="rId43" xr:uid="{00000000-0004-0000-0300-00002A000000}"/>
    <hyperlink ref="F478" r:id="rId44" xr:uid="{00000000-0004-0000-0300-00002B000000}"/>
    <hyperlink ref="F484" r:id="rId45" xr:uid="{00000000-0004-0000-0300-00002C000000}"/>
    <hyperlink ref="F500" r:id="rId46" xr:uid="{00000000-0004-0000-0300-00002D000000}"/>
    <hyperlink ref="F511" r:id="rId47" xr:uid="{00000000-0004-0000-0300-00002E000000}"/>
    <hyperlink ref="F517" r:id="rId48" xr:uid="{00000000-0004-0000-0300-00002F000000}"/>
    <hyperlink ref="F525" r:id="rId49" xr:uid="{00000000-0004-0000-0300-000030000000}"/>
    <hyperlink ref="F527" r:id="rId50" xr:uid="{00000000-0004-0000-0300-000031000000}"/>
    <hyperlink ref="F532" r:id="rId51" xr:uid="{00000000-0004-0000-0300-000032000000}"/>
    <hyperlink ref="F539" r:id="rId52" xr:uid="{00000000-0004-0000-0300-000033000000}"/>
    <hyperlink ref="F551" r:id="rId53" xr:uid="{00000000-0004-0000-0300-000034000000}"/>
    <hyperlink ref="F558" r:id="rId54" xr:uid="{00000000-0004-0000-0300-000035000000}"/>
    <hyperlink ref="F564" r:id="rId55" xr:uid="{00000000-0004-0000-0300-000036000000}"/>
    <hyperlink ref="F572" r:id="rId56" xr:uid="{00000000-0004-0000-0300-000037000000}"/>
    <hyperlink ref="F574" r:id="rId57" xr:uid="{00000000-0004-0000-0300-000038000000}"/>
    <hyperlink ref="F583" r:id="rId58" xr:uid="{00000000-0004-0000-0300-000039000000}"/>
    <hyperlink ref="F590" r:id="rId59" xr:uid="{00000000-0004-0000-0300-00003A000000}"/>
    <hyperlink ref="F597" r:id="rId60" xr:uid="{00000000-0004-0000-0300-00003B000000}"/>
    <hyperlink ref="F603" r:id="rId61" xr:uid="{00000000-0004-0000-0300-00003C000000}"/>
    <hyperlink ref="F609" r:id="rId62" xr:uid="{00000000-0004-0000-0300-00003D000000}"/>
    <hyperlink ref="F624" r:id="rId63" xr:uid="{00000000-0004-0000-0300-00003E000000}"/>
    <hyperlink ref="F629" r:id="rId64" xr:uid="{00000000-0004-0000-0300-00003F000000}"/>
    <hyperlink ref="F633" r:id="rId65" xr:uid="{00000000-0004-0000-0300-000040000000}"/>
    <hyperlink ref="F635" r:id="rId66" xr:uid="{00000000-0004-0000-0300-000041000000}"/>
    <hyperlink ref="F640" r:id="rId67" xr:uid="{00000000-0004-0000-0300-000042000000}"/>
    <hyperlink ref="F647" r:id="rId68" xr:uid="{00000000-0004-0000-0300-000043000000}"/>
    <hyperlink ref="F656" r:id="rId69" xr:uid="{00000000-0004-0000-0300-000044000000}"/>
    <hyperlink ref="F658" r:id="rId70" xr:uid="{00000000-0004-0000-0300-000045000000}"/>
    <hyperlink ref="F664" r:id="rId71" xr:uid="{00000000-0004-0000-0300-000046000000}"/>
    <hyperlink ref="F666" r:id="rId72" xr:uid="{00000000-0004-0000-0300-000047000000}"/>
    <hyperlink ref="F676" r:id="rId73" xr:uid="{00000000-0004-0000-0300-000048000000}"/>
    <hyperlink ref="F682" r:id="rId74" xr:uid="{00000000-0004-0000-0300-000049000000}"/>
    <hyperlink ref="F688" r:id="rId75" xr:uid="{00000000-0004-0000-0300-00004A000000}"/>
    <hyperlink ref="F694" r:id="rId76" xr:uid="{00000000-0004-0000-0300-00004B000000}"/>
    <hyperlink ref="F700" r:id="rId77" xr:uid="{00000000-0004-0000-0300-00004C000000}"/>
    <hyperlink ref="F714" r:id="rId78" xr:uid="{00000000-0004-0000-0300-00004D000000}"/>
    <hyperlink ref="F721" r:id="rId79" xr:uid="{00000000-0004-0000-0300-00004E000000}"/>
    <hyperlink ref="F739" r:id="rId80" xr:uid="{00000000-0004-0000-0300-00004F000000}"/>
    <hyperlink ref="F748" r:id="rId81" xr:uid="{00000000-0004-0000-0300-000050000000}"/>
    <hyperlink ref="F753" r:id="rId82" xr:uid="{00000000-0004-0000-0300-000051000000}"/>
    <hyperlink ref="F758" r:id="rId83" xr:uid="{00000000-0004-0000-0300-000052000000}"/>
    <hyperlink ref="F768" r:id="rId84" xr:uid="{00000000-0004-0000-0300-000053000000}"/>
    <hyperlink ref="F774" r:id="rId85" xr:uid="{00000000-0004-0000-0300-000054000000}"/>
    <hyperlink ref="F778" r:id="rId86" xr:uid="{00000000-0004-0000-0300-000055000000}"/>
    <hyperlink ref="F780" r:id="rId87" xr:uid="{00000000-0004-0000-0300-000056000000}"/>
    <hyperlink ref="F784" r:id="rId88" xr:uid="{00000000-0004-0000-0300-000057000000}"/>
    <hyperlink ref="F788" r:id="rId89" xr:uid="{00000000-0004-0000-0300-000058000000}"/>
    <hyperlink ref="F790" r:id="rId90" xr:uid="{00000000-0004-0000-0300-000059000000}"/>
    <hyperlink ref="F794" r:id="rId91" xr:uid="{00000000-0004-0000-0300-00005A000000}"/>
    <hyperlink ref="F798" r:id="rId92" xr:uid="{00000000-0004-0000-0300-00005B000000}"/>
    <hyperlink ref="F800" r:id="rId93" xr:uid="{00000000-0004-0000-0300-00005C000000}"/>
    <hyperlink ref="F804" r:id="rId94" xr:uid="{00000000-0004-0000-0300-00005D000000}"/>
    <hyperlink ref="F808" r:id="rId95" xr:uid="{00000000-0004-0000-0300-00005E000000}"/>
    <hyperlink ref="F812" r:id="rId96" xr:uid="{00000000-0004-0000-0300-00005F000000}"/>
    <hyperlink ref="F823" r:id="rId97" xr:uid="{00000000-0004-0000-0300-000060000000}"/>
    <hyperlink ref="F846" r:id="rId98" xr:uid="{00000000-0004-0000-0300-000061000000}"/>
    <hyperlink ref="F895" r:id="rId99" xr:uid="{00000000-0004-0000-0300-000062000000}"/>
    <hyperlink ref="F901" r:id="rId100" xr:uid="{00000000-0004-0000-0300-000063000000}"/>
    <hyperlink ref="F906" r:id="rId101" xr:uid="{00000000-0004-0000-0300-000064000000}"/>
    <hyperlink ref="F913" r:id="rId102" xr:uid="{00000000-0004-0000-0300-000065000000}"/>
    <hyperlink ref="F930" r:id="rId103" xr:uid="{00000000-0004-0000-0300-000066000000}"/>
    <hyperlink ref="F943" r:id="rId104" xr:uid="{00000000-0004-0000-0300-000067000000}"/>
    <hyperlink ref="F950" r:id="rId105" xr:uid="{00000000-0004-0000-0300-000068000000}"/>
    <hyperlink ref="F958" r:id="rId106" xr:uid="{00000000-0004-0000-0300-000069000000}"/>
    <hyperlink ref="F965" r:id="rId107" xr:uid="{00000000-0004-0000-0300-00006A000000}"/>
    <hyperlink ref="F972" r:id="rId108" xr:uid="{00000000-0004-0000-0300-00006B000000}"/>
    <hyperlink ref="F979" r:id="rId109" xr:uid="{00000000-0004-0000-0300-00006C000000}"/>
    <hyperlink ref="F987" r:id="rId110" xr:uid="{00000000-0004-0000-0300-00006D000000}"/>
    <hyperlink ref="F999" r:id="rId111" xr:uid="{00000000-0004-0000-0300-00006E000000}"/>
    <hyperlink ref="F1006" r:id="rId112" xr:uid="{00000000-0004-0000-0300-00006F000000}"/>
    <hyperlink ref="F1026" r:id="rId113" xr:uid="{00000000-0004-0000-0300-000070000000}"/>
    <hyperlink ref="F1034" r:id="rId114" xr:uid="{00000000-0004-0000-0300-000071000000}"/>
    <hyperlink ref="F1039" r:id="rId115" xr:uid="{00000000-0004-0000-0300-000072000000}"/>
    <hyperlink ref="F1048" r:id="rId116" xr:uid="{00000000-0004-0000-0300-000073000000}"/>
    <hyperlink ref="F1057" r:id="rId117" xr:uid="{00000000-0004-0000-0300-000074000000}"/>
    <hyperlink ref="F1064" r:id="rId118" xr:uid="{00000000-0004-0000-0300-000075000000}"/>
    <hyperlink ref="F1074" r:id="rId119" xr:uid="{00000000-0004-0000-0300-000076000000}"/>
    <hyperlink ref="F1083" r:id="rId120" xr:uid="{00000000-0004-0000-0300-000077000000}"/>
    <hyperlink ref="F1090" r:id="rId121" xr:uid="{00000000-0004-0000-0300-000078000000}"/>
    <hyperlink ref="F1105" r:id="rId122" xr:uid="{00000000-0004-0000-0300-000079000000}"/>
    <hyperlink ref="F1112" r:id="rId123" xr:uid="{00000000-0004-0000-0300-00007A000000}"/>
    <hyperlink ref="F1120" r:id="rId124" xr:uid="{00000000-0004-0000-0300-00007B000000}"/>
    <hyperlink ref="F1129" r:id="rId125" xr:uid="{00000000-0004-0000-0300-00007C000000}"/>
    <hyperlink ref="F1145" r:id="rId126" xr:uid="{00000000-0004-0000-0300-00007D000000}"/>
    <hyperlink ref="F1157" r:id="rId127" xr:uid="{00000000-0004-0000-0300-00007E000000}"/>
    <hyperlink ref="F1165" r:id="rId128" xr:uid="{00000000-0004-0000-0300-00007F000000}"/>
    <hyperlink ref="F1173" r:id="rId129" xr:uid="{00000000-0004-0000-0300-000080000000}"/>
    <hyperlink ref="F1179" r:id="rId130" xr:uid="{00000000-0004-0000-0300-000081000000}"/>
    <hyperlink ref="F1198" r:id="rId131" xr:uid="{00000000-0004-0000-0300-000082000000}"/>
    <hyperlink ref="F1208" r:id="rId132" xr:uid="{00000000-0004-0000-0300-000083000000}"/>
    <hyperlink ref="F1216" r:id="rId133" xr:uid="{00000000-0004-0000-0300-000084000000}"/>
    <hyperlink ref="F1224" r:id="rId134" xr:uid="{00000000-0004-0000-0300-000085000000}"/>
    <hyperlink ref="F1229" r:id="rId135" xr:uid="{00000000-0004-0000-0300-000086000000}"/>
    <hyperlink ref="F1236" r:id="rId136" xr:uid="{00000000-0004-0000-0300-000087000000}"/>
    <hyperlink ref="F1243" r:id="rId137" xr:uid="{00000000-0004-0000-0300-000088000000}"/>
    <hyperlink ref="F1248" r:id="rId138" xr:uid="{00000000-0004-0000-0300-000089000000}"/>
    <hyperlink ref="F1255" r:id="rId139" xr:uid="{00000000-0004-0000-0300-00008A000000}"/>
    <hyperlink ref="F1262" r:id="rId140" xr:uid="{00000000-0004-0000-0300-00008B000000}"/>
    <hyperlink ref="F1267" r:id="rId141" xr:uid="{00000000-0004-0000-0300-00008C000000}"/>
    <hyperlink ref="F1276" r:id="rId142" xr:uid="{00000000-0004-0000-0300-00008D000000}"/>
    <hyperlink ref="F1283" r:id="rId143" xr:uid="{00000000-0004-0000-0300-00008E000000}"/>
    <hyperlink ref="F1289" r:id="rId144" xr:uid="{00000000-0004-0000-0300-00008F000000}"/>
    <hyperlink ref="F1295" r:id="rId145" xr:uid="{00000000-0004-0000-0300-000090000000}"/>
    <hyperlink ref="F1303" r:id="rId146" xr:uid="{00000000-0004-0000-0300-000091000000}"/>
    <hyperlink ref="F1308" r:id="rId147" xr:uid="{00000000-0004-0000-0300-000092000000}"/>
    <hyperlink ref="F1312" r:id="rId148" xr:uid="{00000000-0004-0000-0300-000093000000}"/>
    <hyperlink ref="F1317" r:id="rId149" xr:uid="{00000000-0004-0000-0300-000094000000}"/>
    <hyperlink ref="F1323" r:id="rId150" xr:uid="{00000000-0004-0000-0300-000095000000}"/>
    <hyperlink ref="F1377" r:id="rId151" xr:uid="{00000000-0004-0000-0300-000096000000}"/>
    <hyperlink ref="F1380" r:id="rId152" xr:uid="{00000000-0004-0000-0300-000097000000}"/>
    <hyperlink ref="F1396" r:id="rId153" xr:uid="{00000000-0004-0000-0300-000098000000}"/>
    <hyperlink ref="F1406" r:id="rId154" xr:uid="{00000000-0004-0000-0300-000099000000}"/>
    <hyperlink ref="F1416" r:id="rId155" xr:uid="{00000000-0004-0000-0300-00009A000000}"/>
    <hyperlink ref="F1426" r:id="rId156" xr:uid="{00000000-0004-0000-0300-00009B000000}"/>
    <hyperlink ref="F1436" r:id="rId157" xr:uid="{00000000-0004-0000-0300-00009C000000}"/>
    <hyperlink ref="F1446" r:id="rId158" xr:uid="{00000000-0004-0000-0300-00009D000000}"/>
    <hyperlink ref="F1479" r:id="rId159" xr:uid="{00000000-0004-0000-0300-00009E000000}"/>
    <hyperlink ref="F1489" r:id="rId160" xr:uid="{00000000-0004-0000-0300-00009F000000}"/>
    <hyperlink ref="F1500" r:id="rId161" xr:uid="{00000000-0004-0000-0300-0000A0000000}"/>
    <hyperlink ref="F1511" r:id="rId162" xr:uid="{00000000-0004-0000-0300-0000A1000000}"/>
    <hyperlink ref="F1521" r:id="rId163" xr:uid="{00000000-0004-0000-0300-0000A2000000}"/>
    <hyperlink ref="F1531" r:id="rId164" xr:uid="{00000000-0004-0000-0300-0000A3000000}"/>
    <hyperlink ref="F1541" r:id="rId165" xr:uid="{00000000-0004-0000-0300-0000A4000000}"/>
    <hyperlink ref="F1551" r:id="rId166" xr:uid="{00000000-0004-0000-0300-0000A5000000}"/>
    <hyperlink ref="F1584" r:id="rId167" xr:uid="{00000000-0004-0000-0300-0000A6000000}"/>
    <hyperlink ref="F1594" r:id="rId168" xr:uid="{00000000-0004-0000-0300-0000A7000000}"/>
    <hyperlink ref="F1612" r:id="rId169" xr:uid="{00000000-0004-0000-0300-0000A8000000}"/>
    <hyperlink ref="F1615" r:id="rId170" xr:uid="{00000000-0004-0000-0300-0000A9000000}"/>
    <hyperlink ref="F1650" r:id="rId171" xr:uid="{00000000-0004-0000-0300-0000AA000000}"/>
    <hyperlink ref="F1689" r:id="rId172" xr:uid="{00000000-0004-0000-0300-0000AB000000}"/>
    <hyperlink ref="F1700" r:id="rId173" xr:uid="{00000000-0004-0000-0300-0000AC000000}"/>
    <hyperlink ref="F1705" r:id="rId174" xr:uid="{00000000-0004-0000-0300-0000AD000000}"/>
    <hyperlink ref="F1710" r:id="rId175" xr:uid="{00000000-0004-0000-0300-0000AE000000}"/>
    <hyperlink ref="F1743" r:id="rId176" xr:uid="{00000000-0004-0000-0300-0000AF000000}"/>
    <hyperlink ref="F1811" r:id="rId177" xr:uid="{00000000-0004-0000-0300-0000B0000000}"/>
    <hyperlink ref="F1851" r:id="rId178" xr:uid="{00000000-0004-0000-0300-0000B1000000}"/>
    <hyperlink ref="F1874" r:id="rId179" xr:uid="{00000000-0004-0000-0300-0000B2000000}"/>
    <hyperlink ref="F1889" r:id="rId180" xr:uid="{00000000-0004-0000-0300-0000B3000000}"/>
    <hyperlink ref="F1899" r:id="rId181" xr:uid="{00000000-0004-0000-0300-0000B4000000}"/>
    <hyperlink ref="F1909" r:id="rId182" xr:uid="{00000000-0004-0000-0300-0000B5000000}"/>
    <hyperlink ref="F1918" r:id="rId183" xr:uid="{00000000-0004-0000-0300-0000B6000000}"/>
    <hyperlink ref="F1961" r:id="rId184" xr:uid="{00000000-0004-0000-0300-0000B7000000}"/>
    <hyperlink ref="F1964" r:id="rId185" xr:uid="{00000000-0004-0000-0300-0000B8000000}"/>
    <hyperlink ref="F1978" r:id="rId186" xr:uid="{00000000-0004-0000-0300-0000B9000000}"/>
    <hyperlink ref="F1981" r:id="rId187" xr:uid="{00000000-0004-0000-0300-0000BA000000}"/>
    <hyperlink ref="F1987" r:id="rId188" xr:uid="{00000000-0004-0000-0300-0000BB000000}"/>
    <hyperlink ref="F1997" r:id="rId189" xr:uid="{00000000-0004-0000-0300-0000BC000000}"/>
    <hyperlink ref="F2006" r:id="rId190" xr:uid="{00000000-0004-0000-0300-0000BD000000}"/>
    <hyperlink ref="F2022" r:id="rId191" xr:uid="{00000000-0004-0000-0300-0000BE000000}"/>
    <hyperlink ref="F2029" r:id="rId192" xr:uid="{00000000-0004-0000-0300-0000BF000000}"/>
    <hyperlink ref="F2035" r:id="rId193" xr:uid="{00000000-0004-0000-0300-0000C0000000}"/>
    <hyperlink ref="F2042" r:id="rId194" xr:uid="{00000000-0004-0000-0300-0000C1000000}"/>
    <hyperlink ref="F2048" r:id="rId195" xr:uid="{00000000-0004-0000-0300-0000C2000000}"/>
    <hyperlink ref="F2062" r:id="rId196" xr:uid="{00000000-0004-0000-0300-0000C3000000}"/>
    <hyperlink ref="F2069" r:id="rId197" xr:uid="{00000000-0004-0000-0300-0000C4000000}"/>
    <hyperlink ref="F2076" r:id="rId198" xr:uid="{00000000-0004-0000-0300-0000C5000000}"/>
    <hyperlink ref="F2083" r:id="rId199" xr:uid="{00000000-0004-0000-0300-0000C6000000}"/>
    <hyperlink ref="F2102" r:id="rId200" xr:uid="{00000000-0004-0000-0300-0000C7000000}"/>
    <hyperlink ref="F2109" r:id="rId201" xr:uid="{00000000-0004-0000-0300-0000C8000000}"/>
    <hyperlink ref="F2174" r:id="rId202" xr:uid="{00000000-0004-0000-0300-0000C9000000}"/>
    <hyperlink ref="F2180" r:id="rId203" xr:uid="{00000000-0004-0000-0300-0000CA000000}"/>
    <hyperlink ref="F2185" r:id="rId204" xr:uid="{00000000-0004-0000-0300-0000CB000000}"/>
    <hyperlink ref="F2190" r:id="rId205" xr:uid="{00000000-0004-0000-0300-0000CC000000}"/>
    <hyperlink ref="F2194" r:id="rId206" xr:uid="{00000000-0004-0000-0300-0000CD000000}"/>
    <hyperlink ref="F2200" r:id="rId207" xr:uid="{00000000-0004-0000-0300-0000CE000000}"/>
    <hyperlink ref="F2207" r:id="rId208" xr:uid="{00000000-0004-0000-0300-0000CF000000}"/>
    <hyperlink ref="F2218" r:id="rId209" xr:uid="{00000000-0004-0000-0300-0000D0000000}"/>
    <hyperlink ref="F2253" r:id="rId210" xr:uid="{00000000-0004-0000-0300-0000D1000000}"/>
    <hyperlink ref="F2256" r:id="rId211" xr:uid="{00000000-0004-0000-0300-0000D2000000}"/>
    <hyperlink ref="F2322" r:id="rId212" xr:uid="{00000000-0004-0000-0300-0000D3000000}"/>
    <hyperlink ref="F2325" r:id="rId213" xr:uid="{00000000-0004-0000-0300-0000D4000000}"/>
    <hyperlink ref="F2740" r:id="rId214" xr:uid="{00000000-0004-0000-0300-0000D5000000}"/>
    <hyperlink ref="F2743" r:id="rId215" xr:uid="{00000000-0004-0000-0300-0000D6000000}"/>
    <hyperlink ref="F2814" r:id="rId216" xr:uid="{00000000-0004-0000-0300-0000D7000000}"/>
    <hyperlink ref="F2817" r:id="rId217" xr:uid="{00000000-0004-0000-0300-0000D8000000}"/>
    <hyperlink ref="F3098" r:id="rId218" xr:uid="{00000000-0004-0000-0300-0000D9000000}"/>
    <hyperlink ref="F3101" r:id="rId219" xr:uid="{00000000-0004-0000-0300-0000DA000000}"/>
    <hyperlink ref="F3120" r:id="rId220" xr:uid="{00000000-0004-0000-0300-0000DB000000}"/>
    <hyperlink ref="F3123" r:id="rId221" xr:uid="{00000000-0004-0000-0300-0000DC000000}"/>
    <hyperlink ref="F3166" r:id="rId222" xr:uid="{00000000-0004-0000-0300-0000DD000000}"/>
    <hyperlink ref="F3169" r:id="rId223" xr:uid="{00000000-0004-0000-0300-0000DE000000}"/>
    <hyperlink ref="F3176" r:id="rId224" xr:uid="{00000000-0004-0000-0300-0000DF000000}"/>
    <hyperlink ref="F3186" r:id="rId225" xr:uid="{00000000-0004-0000-0300-0000E0000000}"/>
    <hyperlink ref="F3191" r:id="rId226" xr:uid="{00000000-0004-0000-0300-0000E1000000}"/>
    <hyperlink ref="F3196" r:id="rId227" xr:uid="{00000000-0004-0000-0300-0000E2000000}"/>
    <hyperlink ref="F3201" r:id="rId228" xr:uid="{00000000-0004-0000-0300-0000E3000000}"/>
    <hyperlink ref="F3211" r:id="rId229" xr:uid="{00000000-0004-0000-0300-0000E4000000}"/>
    <hyperlink ref="F3221" r:id="rId230" xr:uid="{00000000-0004-0000-0300-0000E5000000}"/>
    <hyperlink ref="F3226" r:id="rId231" xr:uid="{00000000-0004-0000-0300-0000E6000000}"/>
    <hyperlink ref="F3231" r:id="rId232" xr:uid="{00000000-0004-0000-0300-0000E7000000}"/>
    <hyperlink ref="F3236" r:id="rId233" xr:uid="{00000000-0004-0000-0300-0000E8000000}"/>
    <hyperlink ref="F3269" r:id="rId234" xr:uid="{00000000-0004-0000-0300-0000E9000000}"/>
    <hyperlink ref="F3273" r:id="rId235" xr:uid="{00000000-0004-0000-0300-0000EA000000}"/>
    <hyperlink ref="F3275" r:id="rId236" xr:uid="{00000000-0004-0000-0300-0000EB000000}"/>
    <hyperlink ref="F3281" r:id="rId237" xr:uid="{00000000-0004-0000-0300-0000EC000000}"/>
    <hyperlink ref="F3287" r:id="rId238" xr:uid="{00000000-0004-0000-0300-0000ED000000}"/>
    <hyperlink ref="F3293" r:id="rId239" xr:uid="{00000000-0004-0000-0300-0000EE000000}"/>
    <hyperlink ref="F3296" r:id="rId240" xr:uid="{00000000-0004-0000-0300-0000EF000000}"/>
    <hyperlink ref="F3303" r:id="rId241" xr:uid="{00000000-0004-0000-0300-0000F0000000}"/>
    <hyperlink ref="F3315" r:id="rId242" xr:uid="{00000000-0004-0000-0300-0000F1000000}"/>
    <hyperlink ref="F3321" r:id="rId243" xr:uid="{00000000-0004-0000-0300-0000F2000000}"/>
    <hyperlink ref="F3327" r:id="rId244" xr:uid="{00000000-0004-0000-0300-0000F3000000}"/>
    <hyperlink ref="F3333" r:id="rId245" xr:uid="{00000000-0004-0000-0300-0000F4000000}"/>
    <hyperlink ref="F3345" r:id="rId246" xr:uid="{00000000-0004-0000-0300-0000F5000000}"/>
    <hyperlink ref="F3357" r:id="rId247" xr:uid="{00000000-0004-0000-0300-0000F6000000}"/>
    <hyperlink ref="F3363" r:id="rId248" xr:uid="{00000000-0004-0000-0300-0000F7000000}"/>
    <hyperlink ref="F3369" r:id="rId249" xr:uid="{00000000-0004-0000-0300-0000F8000000}"/>
    <hyperlink ref="F3375" r:id="rId250" xr:uid="{00000000-0004-0000-0300-0000F9000000}"/>
    <hyperlink ref="F3387" r:id="rId251" xr:uid="{00000000-0004-0000-0300-0000FA000000}"/>
    <hyperlink ref="F3397" r:id="rId252" xr:uid="{00000000-0004-0000-0300-0000FB000000}"/>
    <hyperlink ref="F3402" r:id="rId253" xr:uid="{00000000-0004-0000-0300-0000FC000000}"/>
    <hyperlink ref="F3407" r:id="rId254" xr:uid="{00000000-0004-0000-0300-0000FD000000}"/>
    <hyperlink ref="F3412" r:id="rId255" xr:uid="{00000000-0004-0000-0300-0000FE000000}"/>
    <hyperlink ref="F3433" r:id="rId256" xr:uid="{00000000-0004-0000-0300-0000FF000000}"/>
    <hyperlink ref="F3439" r:id="rId257" xr:uid="{00000000-0004-0000-0300-000000010000}"/>
    <hyperlink ref="F3445" r:id="rId258" xr:uid="{00000000-0004-0000-0300-000001010000}"/>
    <hyperlink ref="F3451" r:id="rId259" xr:uid="{00000000-0004-0000-0300-000002010000}"/>
    <hyperlink ref="F3472" r:id="rId260" xr:uid="{00000000-0004-0000-0300-000003010000}"/>
    <hyperlink ref="F3477" r:id="rId261" xr:uid="{00000000-0004-0000-0300-000004010000}"/>
    <hyperlink ref="F3492" r:id="rId262" xr:uid="{00000000-0004-0000-0300-000005010000}"/>
    <hyperlink ref="F3497" r:id="rId263" xr:uid="{00000000-0004-0000-0300-000006010000}"/>
    <hyperlink ref="F3502" r:id="rId264" xr:uid="{00000000-0004-0000-0300-000007010000}"/>
    <hyperlink ref="F3507" r:id="rId265" xr:uid="{00000000-0004-0000-0300-000008010000}"/>
    <hyperlink ref="F3526" r:id="rId266" xr:uid="{00000000-0004-0000-0300-000009010000}"/>
    <hyperlink ref="F3531" r:id="rId267" xr:uid="{00000000-0004-0000-0300-00000A010000}"/>
    <hyperlink ref="F3536" r:id="rId268" xr:uid="{00000000-0004-0000-0300-00000B010000}"/>
    <hyperlink ref="F3541" r:id="rId269" xr:uid="{00000000-0004-0000-0300-00000C010000}"/>
    <hyperlink ref="F3567" r:id="rId270" xr:uid="{00000000-0004-0000-0300-00000D010000}"/>
    <hyperlink ref="F3572" r:id="rId271" xr:uid="{00000000-0004-0000-0300-00000E010000}"/>
    <hyperlink ref="F3577" r:id="rId272" xr:uid="{00000000-0004-0000-0300-00000F010000}"/>
    <hyperlink ref="F3582" r:id="rId273" xr:uid="{00000000-0004-0000-0300-000010010000}"/>
    <hyperlink ref="F3592" r:id="rId274" xr:uid="{00000000-0004-0000-0300-000011010000}"/>
    <hyperlink ref="F3597" r:id="rId275" xr:uid="{00000000-0004-0000-0300-000012010000}"/>
    <hyperlink ref="F3602" r:id="rId276" xr:uid="{00000000-0004-0000-0300-000013010000}"/>
    <hyperlink ref="F3607" r:id="rId277" xr:uid="{00000000-0004-0000-0300-000014010000}"/>
    <hyperlink ref="F3689" r:id="rId278" xr:uid="{00000000-0004-0000-0300-000015010000}"/>
    <hyperlink ref="F3696" r:id="rId279" xr:uid="{00000000-0004-0000-0300-000016010000}"/>
    <hyperlink ref="F3698" r:id="rId280" xr:uid="{00000000-0004-0000-0300-000017010000}"/>
    <hyperlink ref="F3704" r:id="rId281" xr:uid="{00000000-0004-0000-0300-000018010000}"/>
    <hyperlink ref="F3707" r:id="rId282" xr:uid="{00000000-0004-0000-0300-000019010000}"/>
    <hyperlink ref="F3722" r:id="rId283" xr:uid="{00000000-0004-0000-0300-00001A010000}"/>
    <hyperlink ref="F3727" r:id="rId284" xr:uid="{00000000-0004-0000-0300-00001B010000}"/>
    <hyperlink ref="F3732" r:id="rId285" xr:uid="{00000000-0004-0000-0300-00001C010000}"/>
    <hyperlink ref="F3737" r:id="rId286" xr:uid="{00000000-0004-0000-0300-00001D010000}"/>
    <hyperlink ref="F3755" r:id="rId287" xr:uid="{00000000-0004-0000-0300-00001E010000}"/>
    <hyperlink ref="F3760" r:id="rId288" xr:uid="{00000000-0004-0000-0300-00001F010000}"/>
    <hyperlink ref="F3765" r:id="rId289" xr:uid="{00000000-0004-0000-0300-000020010000}"/>
    <hyperlink ref="F3770" r:id="rId290" xr:uid="{00000000-0004-0000-0300-000021010000}"/>
    <hyperlink ref="F3804" r:id="rId291" xr:uid="{00000000-0004-0000-0300-000022010000}"/>
    <hyperlink ref="F3807" r:id="rId292" xr:uid="{00000000-0004-0000-0300-000023010000}"/>
    <hyperlink ref="F3827" r:id="rId293" xr:uid="{00000000-0004-0000-0300-000024010000}"/>
    <hyperlink ref="F3833" r:id="rId294" xr:uid="{00000000-0004-0000-0300-000025010000}"/>
    <hyperlink ref="F3838" r:id="rId295" xr:uid="{00000000-0004-0000-0300-000026010000}"/>
    <hyperlink ref="F3859" r:id="rId296" xr:uid="{00000000-0004-0000-0300-000027010000}"/>
    <hyperlink ref="F3862" r:id="rId297" xr:uid="{00000000-0004-0000-0300-000028010000}"/>
    <hyperlink ref="F3884" r:id="rId298" xr:uid="{00000000-0004-0000-0300-000029010000}"/>
    <hyperlink ref="F3890" r:id="rId299" xr:uid="{00000000-0004-0000-0300-00002A010000}"/>
    <hyperlink ref="F3901" r:id="rId300" xr:uid="{00000000-0004-0000-0300-00002B010000}"/>
    <hyperlink ref="F3912" r:id="rId301" xr:uid="{00000000-0004-0000-0300-00002C010000}"/>
    <hyperlink ref="F3918" r:id="rId302" xr:uid="{00000000-0004-0000-0300-00002D010000}"/>
    <hyperlink ref="F3938" r:id="rId303" xr:uid="{00000000-0004-0000-0300-00002E010000}"/>
    <hyperlink ref="F3985" r:id="rId304" xr:uid="{00000000-0004-0000-0300-00002F010000}"/>
    <hyperlink ref="F3988" r:id="rId305" xr:uid="{00000000-0004-0000-0300-000030010000}"/>
    <hyperlink ref="F4008" r:id="rId306" xr:uid="{00000000-0004-0000-0300-000031010000}"/>
    <hyperlink ref="F4263" r:id="rId307" xr:uid="{00000000-0004-0000-0300-000032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6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88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5501</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ROUND((SUM(BE88:BE861)),  2)</f>
        <v>0</v>
      </c>
      <c r="I33" s="93">
        <v>0.21</v>
      </c>
      <c r="J33" s="83">
        <f>ROUND(((SUM(BE88:BE861))*I33),  2)</f>
        <v>0</v>
      </c>
      <c r="L33" s="32"/>
    </row>
    <row r="34" spans="2:12" s="1" customFormat="1" ht="14.45" customHeight="1" x14ac:dyDescent="0.2">
      <c r="B34" s="32"/>
      <c r="E34" s="27" t="s">
        <v>41</v>
      </c>
      <c r="F34" s="83">
        <f>ROUND((SUM(BF88:BF861)),  2)</f>
        <v>0</v>
      </c>
      <c r="I34" s="93">
        <v>0.12</v>
      </c>
      <c r="J34" s="83">
        <f>ROUND(((SUM(BF88:BF861))*I34),  2)</f>
        <v>0</v>
      </c>
      <c r="L34" s="32"/>
    </row>
    <row r="35" spans="2:12" s="1" customFormat="1" ht="14.45" hidden="1" customHeight="1" x14ac:dyDescent="0.2">
      <c r="B35" s="32"/>
      <c r="E35" s="27" t="s">
        <v>42</v>
      </c>
      <c r="F35" s="83">
        <f>ROUND((SUM(BG88:BG861)),  2)</f>
        <v>0</v>
      </c>
      <c r="I35" s="93">
        <v>0.21</v>
      </c>
      <c r="J35" s="83">
        <f>0</f>
        <v>0</v>
      </c>
      <c r="L35" s="32"/>
    </row>
    <row r="36" spans="2:12" s="1" customFormat="1" ht="14.45" hidden="1" customHeight="1" x14ac:dyDescent="0.2">
      <c r="B36" s="32"/>
      <c r="E36" s="27" t="s">
        <v>43</v>
      </c>
      <c r="F36" s="83">
        <f>ROUND((SUM(BH88:BH861)),  2)</f>
        <v>0</v>
      </c>
      <c r="I36" s="93">
        <v>0.12</v>
      </c>
      <c r="J36" s="83">
        <f>0</f>
        <v>0</v>
      </c>
      <c r="L36" s="32"/>
    </row>
    <row r="37" spans="2:12" s="1" customFormat="1" ht="14.45" hidden="1" customHeight="1" x14ac:dyDescent="0.2">
      <c r="B37" s="32"/>
      <c r="E37" s="27" t="s">
        <v>44</v>
      </c>
      <c r="F37" s="83">
        <f>ROUND((SUM(BI88:BI861)),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 - ZTI</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296</v>
      </c>
      <c r="E60" s="105"/>
      <c r="F60" s="105"/>
      <c r="G60" s="105"/>
      <c r="H60" s="105"/>
      <c r="I60" s="105"/>
      <c r="J60" s="106">
        <f>J89</f>
        <v>0</v>
      </c>
      <c r="L60" s="103"/>
    </row>
    <row r="61" spans="2:47" s="11" customFormat="1" ht="19.899999999999999" customHeight="1" x14ac:dyDescent="0.2">
      <c r="B61" s="145"/>
      <c r="D61" s="146" t="s">
        <v>297</v>
      </c>
      <c r="E61" s="147"/>
      <c r="F61" s="147"/>
      <c r="G61" s="147"/>
      <c r="H61" s="147"/>
      <c r="I61" s="147"/>
      <c r="J61" s="148">
        <f>J90</f>
        <v>0</v>
      </c>
      <c r="L61" s="145"/>
    </row>
    <row r="62" spans="2:47" s="11" customFormat="1" ht="19.899999999999999" customHeight="1" x14ac:dyDescent="0.2">
      <c r="B62" s="145"/>
      <c r="D62" s="146" t="s">
        <v>1707</v>
      </c>
      <c r="E62" s="147"/>
      <c r="F62" s="147"/>
      <c r="G62" s="147"/>
      <c r="H62" s="147"/>
      <c r="I62" s="147"/>
      <c r="J62" s="148">
        <f>J285</f>
        <v>0</v>
      </c>
      <c r="L62" s="145"/>
    </row>
    <row r="63" spans="2:47" s="11" customFormat="1" ht="19.899999999999999" customHeight="1" x14ac:dyDescent="0.2">
      <c r="B63" s="145"/>
      <c r="D63" s="146" t="s">
        <v>5502</v>
      </c>
      <c r="E63" s="147"/>
      <c r="F63" s="147"/>
      <c r="G63" s="147"/>
      <c r="H63" s="147"/>
      <c r="I63" s="147"/>
      <c r="J63" s="148">
        <f>J292</f>
        <v>0</v>
      </c>
      <c r="L63" s="145"/>
    </row>
    <row r="64" spans="2:47" s="11" customFormat="1" ht="19.899999999999999" customHeight="1" x14ac:dyDescent="0.2">
      <c r="B64" s="145"/>
      <c r="D64" s="146" t="s">
        <v>301</v>
      </c>
      <c r="E64" s="147"/>
      <c r="F64" s="147"/>
      <c r="G64" s="147"/>
      <c r="H64" s="147"/>
      <c r="I64" s="147"/>
      <c r="J64" s="148">
        <f>J314</f>
        <v>0</v>
      </c>
      <c r="L64" s="145"/>
    </row>
    <row r="65" spans="2:12" s="8" customFormat="1" ht="24.95" customHeight="1" x14ac:dyDescent="0.2">
      <c r="B65" s="103"/>
      <c r="D65" s="104" t="s">
        <v>302</v>
      </c>
      <c r="E65" s="105"/>
      <c r="F65" s="105"/>
      <c r="G65" s="105"/>
      <c r="H65" s="105"/>
      <c r="I65" s="105"/>
      <c r="J65" s="106">
        <f>J327</f>
        <v>0</v>
      </c>
      <c r="L65" s="103"/>
    </row>
    <row r="66" spans="2:12" s="11" customFormat="1" ht="19.899999999999999" customHeight="1" x14ac:dyDescent="0.2">
      <c r="B66" s="145"/>
      <c r="D66" s="146" t="s">
        <v>5503</v>
      </c>
      <c r="E66" s="147"/>
      <c r="F66" s="147"/>
      <c r="G66" s="147"/>
      <c r="H66" s="147"/>
      <c r="I66" s="147"/>
      <c r="J66" s="148">
        <f>J328</f>
        <v>0</v>
      </c>
      <c r="L66" s="145"/>
    </row>
    <row r="67" spans="2:12" s="11" customFormat="1" ht="19.899999999999999" customHeight="1" x14ac:dyDescent="0.2">
      <c r="B67" s="145"/>
      <c r="D67" s="146" t="s">
        <v>5504</v>
      </c>
      <c r="E67" s="147"/>
      <c r="F67" s="147"/>
      <c r="G67" s="147"/>
      <c r="H67" s="147"/>
      <c r="I67" s="147"/>
      <c r="J67" s="148">
        <f>J577</f>
        <v>0</v>
      </c>
      <c r="L67" s="145"/>
    </row>
    <row r="68" spans="2:12" s="11" customFormat="1" ht="19.899999999999999" customHeight="1" x14ac:dyDescent="0.2">
      <c r="B68" s="145"/>
      <c r="D68" s="146" t="s">
        <v>5505</v>
      </c>
      <c r="E68" s="147"/>
      <c r="F68" s="147"/>
      <c r="G68" s="147"/>
      <c r="H68" s="147"/>
      <c r="I68" s="147"/>
      <c r="J68" s="148">
        <f>J732</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D.1.4.1. - ZTI</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11. 2. 2025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P89+P327</f>
        <v>0</v>
      </c>
      <c r="Q88" s="50"/>
      <c r="R88" s="112">
        <f>R89+R327</f>
        <v>0</v>
      </c>
      <c r="S88" s="50"/>
      <c r="T88" s="113">
        <f>T89+T327</f>
        <v>0</v>
      </c>
      <c r="AT88" s="17" t="s">
        <v>68</v>
      </c>
      <c r="AU88" s="17" t="s">
        <v>164</v>
      </c>
      <c r="BK88" s="114">
        <f>BK89+BK327</f>
        <v>0</v>
      </c>
    </row>
    <row r="89" spans="2:65" s="10" customFormat="1" ht="25.9" customHeight="1" x14ac:dyDescent="0.2">
      <c r="B89" s="115"/>
      <c r="D89" s="116" t="s">
        <v>68</v>
      </c>
      <c r="E89" s="117" t="s">
        <v>321</v>
      </c>
      <c r="F89" s="117" t="s">
        <v>322</v>
      </c>
      <c r="I89" s="118"/>
      <c r="J89" s="119">
        <f>BK89</f>
        <v>0</v>
      </c>
      <c r="L89" s="115"/>
      <c r="M89" s="120"/>
      <c r="P89" s="121">
        <f>P90+P285+P292+P314</f>
        <v>0</v>
      </c>
      <c r="R89" s="121">
        <f>R90+R285+R292+R314</f>
        <v>0</v>
      </c>
      <c r="T89" s="122">
        <f>T90+T285+T292+T314</f>
        <v>0</v>
      </c>
      <c r="AR89" s="116" t="s">
        <v>77</v>
      </c>
      <c r="AT89" s="123" t="s">
        <v>68</v>
      </c>
      <c r="AU89" s="123" t="s">
        <v>69</v>
      </c>
      <c r="AY89" s="116" t="s">
        <v>181</v>
      </c>
      <c r="BK89" s="124">
        <f>BK90+BK285+BK292+BK314</f>
        <v>0</v>
      </c>
    </row>
    <row r="90" spans="2:65" s="10" customFormat="1" ht="22.9" customHeight="1" x14ac:dyDescent="0.2">
      <c r="B90" s="115"/>
      <c r="D90" s="116" t="s">
        <v>68</v>
      </c>
      <c r="E90" s="149" t="s">
        <v>77</v>
      </c>
      <c r="F90" s="149" t="s">
        <v>323</v>
      </c>
      <c r="I90" s="118"/>
      <c r="J90" s="150">
        <f>BK90</f>
        <v>0</v>
      </c>
      <c r="L90" s="115"/>
      <c r="M90" s="120"/>
      <c r="P90" s="121">
        <f>SUM(P91:P284)</f>
        <v>0</v>
      </c>
      <c r="R90" s="121">
        <f>SUM(R91:R284)</f>
        <v>0</v>
      </c>
      <c r="T90" s="122">
        <f>SUM(T91:T284)</f>
        <v>0</v>
      </c>
      <c r="AR90" s="116" t="s">
        <v>77</v>
      </c>
      <c r="AT90" s="123" t="s">
        <v>68</v>
      </c>
      <c r="AU90" s="123" t="s">
        <v>77</v>
      </c>
      <c r="AY90" s="116" t="s">
        <v>181</v>
      </c>
      <c r="BK90" s="124">
        <f>SUM(BK91:BK284)</f>
        <v>0</v>
      </c>
    </row>
    <row r="91" spans="2:65" s="1" customFormat="1" ht="16.5" customHeight="1" x14ac:dyDescent="0.2">
      <c r="B91" s="32"/>
      <c r="C91" s="125" t="s">
        <v>77</v>
      </c>
      <c r="D91" s="125" t="s">
        <v>182</v>
      </c>
      <c r="E91" s="126" t="s">
        <v>1764</v>
      </c>
      <c r="F91" s="127" t="s">
        <v>1765</v>
      </c>
      <c r="G91" s="128" t="s">
        <v>1053</v>
      </c>
      <c r="H91" s="129">
        <v>24</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328</v>
      </c>
      <c r="F92" s="152" t="s">
        <v>1766</v>
      </c>
      <c r="I92" s="140"/>
      <c r="L92" s="32"/>
      <c r="M92" s="141"/>
      <c r="T92" s="53"/>
      <c r="AT92" s="17" t="s">
        <v>328</v>
      </c>
      <c r="AU92" s="17" t="s">
        <v>79</v>
      </c>
    </row>
    <row r="93" spans="2:65" s="1" customFormat="1" ht="16.5" customHeight="1" x14ac:dyDescent="0.2">
      <c r="B93" s="32"/>
      <c r="C93" s="125" t="s">
        <v>79</v>
      </c>
      <c r="D93" s="125" t="s">
        <v>182</v>
      </c>
      <c r="E93" s="126" t="s">
        <v>1767</v>
      </c>
      <c r="F93" s="127" t="s">
        <v>1768</v>
      </c>
      <c r="G93" s="128" t="s">
        <v>1769</v>
      </c>
      <c r="H93" s="129">
        <v>3</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328</v>
      </c>
      <c r="F94" s="152" t="s">
        <v>1770</v>
      </c>
      <c r="I94" s="140"/>
      <c r="L94" s="32"/>
      <c r="M94" s="141"/>
      <c r="T94" s="53"/>
      <c r="AT94" s="17" t="s">
        <v>328</v>
      </c>
      <c r="AU94" s="17" t="s">
        <v>79</v>
      </c>
    </row>
    <row r="95" spans="2:65" s="1" customFormat="1" ht="16.5" customHeight="1" x14ac:dyDescent="0.2">
      <c r="B95" s="32"/>
      <c r="C95" s="125" t="s">
        <v>190</v>
      </c>
      <c r="D95" s="125" t="s">
        <v>182</v>
      </c>
      <c r="E95" s="126" t="s">
        <v>1771</v>
      </c>
      <c r="F95" s="127" t="s">
        <v>1772</v>
      </c>
      <c r="G95" s="128" t="s">
        <v>636</v>
      </c>
      <c r="H95" s="129">
        <v>1</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193</v>
      </c>
    </row>
    <row r="96" spans="2:65" s="1" customFormat="1" ht="11.25" x14ac:dyDescent="0.2">
      <c r="B96" s="32"/>
      <c r="D96" s="151" t="s">
        <v>328</v>
      </c>
      <c r="F96" s="152" t="s">
        <v>1773</v>
      </c>
      <c r="I96" s="140"/>
      <c r="L96" s="32"/>
      <c r="M96" s="141"/>
      <c r="T96" s="53"/>
      <c r="AT96" s="17" t="s">
        <v>328</v>
      </c>
      <c r="AU96" s="17" t="s">
        <v>79</v>
      </c>
    </row>
    <row r="97" spans="2:65" s="1" customFormat="1" ht="16.5" customHeight="1" x14ac:dyDescent="0.2">
      <c r="B97" s="32"/>
      <c r="C97" s="125" t="s">
        <v>187</v>
      </c>
      <c r="D97" s="125" t="s">
        <v>182</v>
      </c>
      <c r="E97" s="126" t="s">
        <v>1774</v>
      </c>
      <c r="F97" s="127" t="s">
        <v>1775</v>
      </c>
      <c r="G97" s="128" t="s">
        <v>636</v>
      </c>
      <c r="H97" s="129">
        <v>1</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196</v>
      </c>
    </row>
    <row r="98" spans="2:65" s="1" customFormat="1" ht="11.25" x14ac:dyDescent="0.2">
      <c r="B98" s="32"/>
      <c r="D98" s="151" t="s">
        <v>328</v>
      </c>
      <c r="F98" s="152" t="s">
        <v>1776</v>
      </c>
      <c r="I98" s="140"/>
      <c r="L98" s="32"/>
      <c r="M98" s="141"/>
      <c r="T98" s="53"/>
      <c r="AT98" s="17" t="s">
        <v>328</v>
      </c>
      <c r="AU98" s="17" t="s">
        <v>79</v>
      </c>
    </row>
    <row r="99" spans="2:65" s="1" customFormat="1" ht="16.5" customHeight="1" x14ac:dyDescent="0.2">
      <c r="B99" s="32"/>
      <c r="C99" s="125" t="s">
        <v>197</v>
      </c>
      <c r="D99" s="125" t="s">
        <v>182</v>
      </c>
      <c r="E99" s="126" t="s">
        <v>1777</v>
      </c>
      <c r="F99" s="127" t="s">
        <v>1778</v>
      </c>
      <c r="G99" s="128" t="s">
        <v>636</v>
      </c>
      <c r="H99" s="129">
        <v>1</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200</v>
      </c>
    </row>
    <row r="100" spans="2:65" s="1" customFormat="1" ht="11.25" x14ac:dyDescent="0.2">
      <c r="B100" s="32"/>
      <c r="D100" s="151" t="s">
        <v>328</v>
      </c>
      <c r="F100" s="152" t="s">
        <v>1779</v>
      </c>
      <c r="I100" s="140"/>
      <c r="L100" s="32"/>
      <c r="M100" s="141"/>
      <c r="T100" s="53"/>
      <c r="AT100" s="17" t="s">
        <v>328</v>
      </c>
      <c r="AU100" s="17" t="s">
        <v>79</v>
      </c>
    </row>
    <row r="101" spans="2:65" s="1" customFormat="1" ht="16.5" customHeight="1" x14ac:dyDescent="0.2">
      <c r="B101" s="32"/>
      <c r="C101" s="125" t="s">
        <v>193</v>
      </c>
      <c r="D101" s="125" t="s">
        <v>182</v>
      </c>
      <c r="E101" s="126" t="s">
        <v>1780</v>
      </c>
      <c r="F101" s="127" t="s">
        <v>1781</v>
      </c>
      <c r="G101" s="128" t="s">
        <v>636</v>
      </c>
      <c r="H101" s="129">
        <v>3</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8</v>
      </c>
    </row>
    <row r="102" spans="2:65" s="1" customFormat="1" ht="11.25" x14ac:dyDescent="0.2">
      <c r="B102" s="32"/>
      <c r="D102" s="151" t="s">
        <v>328</v>
      </c>
      <c r="F102" s="152" t="s">
        <v>1782</v>
      </c>
      <c r="I102" s="140"/>
      <c r="L102" s="32"/>
      <c r="M102" s="141"/>
      <c r="T102" s="53"/>
      <c r="AT102" s="17" t="s">
        <v>328</v>
      </c>
      <c r="AU102" s="17" t="s">
        <v>79</v>
      </c>
    </row>
    <row r="103" spans="2:65" s="1" customFormat="1" ht="21.75" customHeight="1" x14ac:dyDescent="0.2">
      <c r="B103" s="32"/>
      <c r="C103" s="125" t="s">
        <v>203</v>
      </c>
      <c r="D103" s="125" t="s">
        <v>182</v>
      </c>
      <c r="E103" s="126" t="s">
        <v>5506</v>
      </c>
      <c r="F103" s="127" t="s">
        <v>5507</v>
      </c>
      <c r="G103" s="128" t="s">
        <v>326</v>
      </c>
      <c r="H103" s="129">
        <v>3.5615999999999999</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206</v>
      </c>
    </row>
    <row r="104" spans="2:65" s="1" customFormat="1" ht="11.25" x14ac:dyDescent="0.2">
      <c r="B104" s="32"/>
      <c r="D104" s="151" t="s">
        <v>328</v>
      </c>
      <c r="F104" s="152" t="s">
        <v>5508</v>
      </c>
      <c r="I104" s="140"/>
      <c r="L104" s="32"/>
      <c r="M104" s="141"/>
      <c r="T104" s="53"/>
      <c r="AT104" s="17" t="s">
        <v>328</v>
      </c>
      <c r="AU104" s="17" t="s">
        <v>79</v>
      </c>
    </row>
    <row r="105" spans="2:65" s="1" customFormat="1" ht="48.75" x14ac:dyDescent="0.2">
      <c r="B105" s="32"/>
      <c r="D105" s="138" t="s">
        <v>214</v>
      </c>
      <c r="F105" s="139" t="s">
        <v>5509</v>
      </c>
      <c r="I105" s="140"/>
      <c r="L105" s="32"/>
      <c r="M105" s="141"/>
      <c r="T105" s="53"/>
      <c r="AT105" s="17" t="s">
        <v>214</v>
      </c>
      <c r="AU105" s="17" t="s">
        <v>79</v>
      </c>
    </row>
    <row r="106" spans="2:65" s="13" customFormat="1" ht="11.25" x14ac:dyDescent="0.2">
      <c r="B106" s="159"/>
      <c r="D106" s="138" t="s">
        <v>330</v>
      </c>
      <c r="E106" s="160" t="s">
        <v>19</v>
      </c>
      <c r="F106" s="161" t="s">
        <v>5510</v>
      </c>
      <c r="H106" s="162">
        <v>2.4864000000000002</v>
      </c>
      <c r="I106" s="163"/>
      <c r="L106" s="159"/>
      <c r="M106" s="164"/>
      <c r="T106" s="165"/>
      <c r="AT106" s="160" t="s">
        <v>330</v>
      </c>
      <c r="AU106" s="160" t="s">
        <v>79</v>
      </c>
      <c r="AV106" s="13" t="s">
        <v>79</v>
      </c>
      <c r="AW106" s="13" t="s">
        <v>31</v>
      </c>
      <c r="AX106" s="13" t="s">
        <v>69</v>
      </c>
      <c r="AY106" s="160" t="s">
        <v>181</v>
      </c>
    </row>
    <row r="107" spans="2:65" s="13" customFormat="1" ht="11.25" x14ac:dyDescent="0.2">
      <c r="B107" s="159"/>
      <c r="D107" s="138" t="s">
        <v>330</v>
      </c>
      <c r="E107" s="160" t="s">
        <v>19</v>
      </c>
      <c r="F107" s="161" t="s">
        <v>5511</v>
      </c>
      <c r="H107" s="162">
        <v>1.0751999999999999</v>
      </c>
      <c r="I107" s="163"/>
      <c r="L107" s="159"/>
      <c r="M107" s="164"/>
      <c r="T107" s="165"/>
      <c r="AT107" s="160" t="s">
        <v>330</v>
      </c>
      <c r="AU107" s="160" t="s">
        <v>79</v>
      </c>
      <c r="AV107" s="13" t="s">
        <v>79</v>
      </c>
      <c r="AW107" s="13" t="s">
        <v>31</v>
      </c>
      <c r="AX107" s="13" t="s">
        <v>69</v>
      </c>
      <c r="AY107" s="160" t="s">
        <v>181</v>
      </c>
    </row>
    <row r="108" spans="2:65" s="14" customFormat="1" ht="11.25" x14ac:dyDescent="0.2">
      <c r="B108" s="166"/>
      <c r="D108" s="138" t="s">
        <v>330</v>
      </c>
      <c r="E108" s="167" t="s">
        <v>19</v>
      </c>
      <c r="F108" s="168" t="s">
        <v>333</v>
      </c>
      <c r="H108" s="169">
        <v>3.5615999999999999</v>
      </c>
      <c r="I108" s="170"/>
      <c r="L108" s="166"/>
      <c r="M108" s="171"/>
      <c r="T108" s="172"/>
      <c r="AT108" s="167" t="s">
        <v>330</v>
      </c>
      <c r="AU108" s="167" t="s">
        <v>79</v>
      </c>
      <c r="AV108" s="14" t="s">
        <v>187</v>
      </c>
      <c r="AW108" s="14" t="s">
        <v>31</v>
      </c>
      <c r="AX108" s="14" t="s">
        <v>77</v>
      </c>
      <c r="AY108" s="167" t="s">
        <v>181</v>
      </c>
    </row>
    <row r="109" spans="2:65" s="1" customFormat="1" ht="21.75" customHeight="1" x14ac:dyDescent="0.2">
      <c r="B109" s="32"/>
      <c r="C109" s="125" t="s">
        <v>196</v>
      </c>
      <c r="D109" s="125" t="s">
        <v>182</v>
      </c>
      <c r="E109" s="126" t="s">
        <v>5512</v>
      </c>
      <c r="F109" s="127" t="s">
        <v>5513</v>
      </c>
      <c r="G109" s="128" t="s">
        <v>326</v>
      </c>
      <c r="H109" s="129">
        <v>6.5838000000000001</v>
      </c>
      <c r="I109" s="130"/>
      <c r="J109" s="131">
        <f>ROUND(I109*H109,2)</f>
        <v>0</v>
      </c>
      <c r="K109" s="127" t="s">
        <v>327</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11.25" x14ac:dyDescent="0.2">
      <c r="B110" s="32"/>
      <c r="D110" s="151" t="s">
        <v>328</v>
      </c>
      <c r="F110" s="152" t="s">
        <v>5514</v>
      </c>
      <c r="I110" s="140"/>
      <c r="L110" s="32"/>
      <c r="M110" s="141"/>
      <c r="T110" s="53"/>
      <c r="AT110" s="17" t="s">
        <v>328</v>
      </c>
      <c r="AU110" s="17" t="s">
        <v>79</v>
      </c>
    </row>
    <row r="111" spans="2:65" s="1" customFormat="1" ht="48.75" x14ac:dyDescent="0.2">
      <c r="B111" s="32"/>
      <c r="D111" s="138" t="s">
        <v>214</v>
      </c>
      <c r="F111" s="139" t="s">
        <v>5509</v>
      </c>
      <c r="I111" s="140"/>
      <c r="L111" s="32"/>
      <c r="M111" s="141"/>
      <c r="T111" s="53"/>
      <c r="AT111" s="17" t="s">
        <v>214</v>
      </c>
      <c r="AU111" s="17" t="s">
        <v>79</v>
      </c>
    </row>
    <row r="112" spans="2:65" s="13" customFormat="1" ht="22.5" x14ac:dyDescent="0.2">
      <c r="B112" s="159"/>
      <c r="D112" s="138" t="s">
        <v>330</v>
      </c>
      <c r="E112" s="160" t="s">
        <v>19</v>
      </c>
      <c r="F112" s="161" t="s">
        <v>5515</v>
      </c>
      <c r="H112" s="162">
        <v>5.8403499999999999</v>
      </c>
      <c r="I112" s="163"/>
      <c r="L112" s="159"/>
      <c r="M112" s="164"/>
      <c r="T112" s="165"/>
      <c r="AT112" s="160" t="s">
        <v>330</v>
      </c>
      <c r="AU112" s="160" t="s">
        <v>79</v>
      </c>
      <c r="AV112" s="13" t="s">
        <v>79</v>
      </c>
      <c r="AW112" s="13" t="s">
        <v>31</v>
      </c>
      <c r="AX112" s="13" t="s">
        <v>69</v>
      </c>
      <c r="AY112" s="160" t="s">
        <v>181</v>
      </c>
    </row>
    <row r="113" spans="2:65" s="13" customFormat="1" ht="22.5" x14ac:dyDescent="0.2">
      <c r="B113" s="159"/>
      <c r="D113" s="138" t="s">
        <v>330</v>
      </c>
      <c r="E113" s="160" t="s">
        <v>19</v>
      </c>
      <c r="F113" s="161" t="s">
        <v>5516</v>
      </c>
      <c r="H113" s="162">
        <v>0.74345000000000006</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6.5838000000000001</v>
      </c>
      <c r="I114" s="170"/>
      <c r="L114" s="166"/>
      <c r="M114" s="171"/>
      <c r="T114" s="172"/>
      <c r="AT114" s="167" t="s">
        <v>330</v>
      </c>
      <c r="AU114" s="167" t="s">
        <v>79</v>
      </c>
      <c r="AV114" s="14" t="s">
        <v>187</v>
      </c>
      <c r="AW114" s="14" t="s">
        <v>31</v>
      </c>
      <c r="AX114" s="14" t="s">
        <v>77</v>
      </c>
      <c r="AY114" s="167" t="s">
        <v>181</v>
      </c>
    </row>
    <row r="115" spans="2:65" s="1" customFormat="1" ht="21.75" customHeight="1" x14ac:dyDescent="0.2">
      <c r="B115" s="32"/>
      <c r="C115" s="125" t="s">
        <v>210</v>
      </c>
      <c r="D115" s="125" t="s">
        <v>182</v>
      </c>
      <c r="E115" s="126" t="s">
        <v>5517</v>
      </c>
      <c r="F115" s="127" t="s">
        <v>5518</v>
      </c>
      <c r="G115" s="128" t="s">
        <v>326</v>
      </c>
      <c r="H115" s="129">
        <v>3.5615999999999999</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328</v>
      </c>
      <c r="F116" s="152" t="s">
        <v>5519</v>
      </c>
      <c r="I116" s="140"/>
      <c r="L116" s="32"/>
      <c r="M116" s="141"/>
      <c r="T116" s="53"/>
      <c r="AT116" s="17" t="s">
        <v>328</v>
      </c>
      <c r="AU116" s="17" t="s">
        <v>79</v>
      </c>
    </row>
    <row r="117" spans="2:65" s="1" customFormat="1" ht="48.75" x14ac:dyDescent="0.2">
      <c r="B117" s="32"/>
      <c r="D117" s="138" t="s">
        <v>214</v>
      </c>
      <c r="F117" s="139" t="s">
        <v>5520</v>
      </c>
      <c r="I117" s="140"/>
      <c r="L117" s="32"/>
      <c r="M117" s="141"/>
      <c r="T117" s="53"/>
      <c r="AT117" s="17" t="s">
        <v>214</v>
      </c>
      <c r="AU117" s="17" t="s">
        <v>79</v>
      </c>
    </row>
    <row r="118" spans="2:65" s="13" customFormat="1" ht="11.25" x14ac:dyDescent="0.2">
      <c r="B118" s="159"/>
      <c r="D118" s="138" t="s">
        <v>330</v>
      </c>
      <c r="E118" s="160" t="s">
        <v>19</v>
      </c>
      <c r="F118" s="161" t="s">
        <v>5510</v>
      </c>
      <c r="H118" s="162">
        <v>2.4864000000000002</v>
      </c>
      <c r="I118" s="163"/>
      <c r="L118" s="159"/>
      <c r="M118" s="164"/>
      <c r="T118" s="165"/>
      <c r="AT118" s="160" t="s">
        <v>330</v>
      </c>
      <c r="AU118" s="160" t="s">
        <v>79</v>
      </c>
      <c r="AV118" s="13" t="s">
        <v>79</v>
      </c>
      <c r="AW118" s="13" t="s">
        <v>31</v>
      </c>
      <c r="AX118" s="13" t="s">
        <v>69</v>
      </c>
      <c r="AY118" s="160" t="s">
        <v>181</v>
      </c>
    </row>
    <row r="119" spans="2:65" s="13" customFormat="1" ht="11.25" x14ac:dyDescent="0.2">
      <c r="B119" s="159"/>
      <c r="D119" s="138" t="s">
        <v>330</v>
      </c>
      <c r="E119" s="160" t="s">
        <v>19</v>
      </c>
      <c r="F119" s="161" t="s">
        <v>5511</v>
      </c>
      <c r="H119" s="162">
        <v>1.0751999999999999</v>
      </c>
      <c r="I119" s="163"/>
      <c r="L119" s="159"/>
      <c r="M119" s="164"/>
      <c r="T119" s="165"/>
      <c r="AT119" s="160" t="s">
        <v>330</v>
      </c>
      <c r="AU119" s="160" t="s">
        <v>79</v>
      </c>
      <c r="AV119" s="13" t="s">
        <v>79</v>
      </c>
      <c r="AW119" s="13" t="s">
        <v>31</v>
      </c>
      <c r="AX119" s="13" t="s">
        <v>69</v>
      </c>
      <c r="AY119" s="160" t="s">
        <v>181</v>
      </c>
    </row>
    <row r="120" spans="2:65" s="14" customFormat="1" ht="11.25" x14ac:dyDescent="0.2">
      <c r="B120" s="166"/>
      <c r="D120" s="138" t="s">
        <v>330</v>
      </c>
      <c r="E120" s="167" t="s">
        <v>19</v>
      </c>
      <c r="F120" s="168" t="s">
        <v>333</v>
      </c>
      <c r="H120" s="169">
        <v>3.5615999999999999</v>
      </c>
      <c r="I120" s="170"/>
      <c r="L120" s="166"/>
      <c r="M120" s="171"/>
      <c r="T120" s="172"/>
      <c r="AT120" s="167" t="s">
        <v>330</v>
      </c>
      <c r="AU120" s="167" t="s">
        <v>79</v>
      </c>
      <c r="AV120" s="14" t="s">
        <v>187</v>
      </c>
      <c r="AW120" s="14" t="s">
        <v>31</v>
      </c>
      <c r="AX120" s="14" t="s">
        <v>77</v>
      </c>
      <c r="AY120" s="167" t="s">
        <v>181</v>
      </c>
    </row>
    <row r="121" spans="2:65" s="1" customFormat="1" ht="21.75" customHeight="1" x14ac:dyDescent="0.2">
      <c r="B121" s="32"/>
      <c r="C121" s="125" t="s">
        <v>200</v>
      </c>
      <c r="D121" s="125" t="s">
        <v>182</v>
      </c>
      <c r="E121" s="126" t="s">
        <v>5521</v>
      </c>
      <c r="F121" s="127" t="s">
        <v>5522</v>
      </c>
      <c r="G121" s="128" t="s">
        <v>326</v>
      </c>
      <c r="H121" s="129">
        <v>6.5838000000000001</v>
      </c>
      <c r="I121" s="130"/>
      <c r="J121" s="131">
        <f>ROUND(I121*H121,2)</f>
        <v>0</v>
      </c>
      <c r="K121" s="127" t="s">
        <v>327</v>
      </c>
      <c r="L121" s="32"/>
      <c r="M121" s="132" t="s">
        <v>19</v>
      </c>
      <c r="N121" s="133" t="s">
        <v>40</v>
      </c>
      <c r="P121" s="134">
        <f>O121*H121</f>
        <v>0</v>
      </c>
      <c r="Q121" s="134">
        <v>0</v>
      </c>
      <c r="R121" s="134">
        <f>Q121*H121</f>
        <v>0</v>
      </c>
      <c r="S121" s="134">
        <v>0</v>
      </c>
      <c r="T121" s="135">
        <f>S121*H121</f>
        <v>0</v>
      </c>
      <c r="AR121" s="136" t="s">
        <v>187</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187</v>
      </c>
      <c r="BM121" s="136" t="s">
        <v>218</v>
      </c>
    </row>
    <row r="122" spans="2:65" s="1" customFormat="1" ht="11.25" x14ac:dyDescent="0.2">
      <c r="B122" s="32"/>
      <c r="D122" s="151" t="s">
        <v>328</v>
      </c>
      <c r="F122" s="152" t="s">
        <v>5523</v>
      </c>
      <c r="I122" s="140"/>
      <c r="L122" s="32"/>
      <c r="M122" s="141"/>
      <c r="T122" s="53"/>
      <c r="AT122" s="17" t="s">
        <v>328</v>
      </c>
      <c r="AU122" s="17" t="s">
        <v>79</v>
      </c>
    </row>
    <row r="123" spans="2:65" s="1" customFormat="1" ht="48.75" x14ac:dyDescent="0.2">
      <c r="B123" s="32"/>
      <c r="D123" s="138" t="s">
        <v>214</v>
      </c>
      <c r="F123" s="139" t="s">
        <v>5520</v>
      </c>
      <c r="I123" s="140"/>
      <c r="L123" s="32"/>
      <c r="M123" s="141"/>
      <c r="T123" s="53"/>
      <c r="AT123" s="17" t="s">
        <v>214</v>
      </c>
      <c r="AU123" s="17" t="s">
        <v>79</v>
      </c>
    </row>
    <row r="124" spans="2:65" s="13" customFormat="1" ht="22.5" x14ac:dyDescent="0.2">
      <c r="B124" s="159"/>
      <c r="D124" s="138" t="s">
        <v>330</v>
      </c>
      <c r="E124" s="160" t="s">
        <v>19</v>
      </c>
      <c r="F124" s="161" t="s">
        <v>5515</v>
      </c>
      <c r="H124" s="162">
        <v>5.8403499999999999</v>
      </c>
      <c r="I124" s="163"/>
      <c r="L124" s="159"/>
      <c r="M124" s="164"/>
      <c r="T124" s="165"/>
      <c r="AT124" s="160" t="s">
        <v>330</v>
      </c>
      <c r="AU124" s="160" t="s">
        <v>79</v>
      </c>
      <c r="AV124" s="13" t="s">
        <v>79</v>
      </c>
      <c r="AW124" s="13" t="s">
        <v>31</v>
      </c>
      <c r="AX124" s="13" t="s">
        <v>69</v>
      </c>
      <c r="AY124" s="160" t="s">
        <v>181</v>
      </c>
    </row>
    <row r="125" spans="2:65" s="13" customFormat="1" ht="22.5" x14ac:dyDescent="0.2">
      <c r="B125" s="159"/>
      <c r="D125" s="138" t="s">
        <v>330</v>
      </c>
      <c r="E125" s="160" t="s">
        <v>19</v>
      </c>
      <c r="F125" s="161" t="s">
        <v>5516</v>
      </c>
      <c r="H125" s="162">
        <v>0.74345000000000006</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6.5838000000000001</v>
      </c>
      <c r="I126" s="170"/>
      <c r="L126" s="166"/>
      <c r="M126" s="171"/>
      <c r="T126" s="172"/>
      <c r="AT126" s="167" t="s">
        <v>330</v>
      </c>
      <c r="AU126" s="167" t="s">
        <v>79</v>
      </c>
      <c r="AV126" s="14" t="s">
        <v>187</v>
      </c>
      <c r="AW126" s="14" t="s">
        <v>31</v>
      </c>
      <c r="AX126" s="14" t="s">
        <v>77</v>
      </c>
      <c r="AY126" s="167" t="s">
        <v>181</v>
      </c>
    </row>
    <row r="127" spans="2:65" s="1" customFormat="1" ht="21.75" customHeight="1" x14ac:dyDescent="0.2">
      <c r="B127" s="32"/>
      <c r="C127" s="125" t="s">
        <v>219</v>
      </c>
      <c r="D127" s="125" t="s">
        <v>182</v>
      </c>
      <c r="E127" s="126" t="s">
        <v>5524</v>
      </c>
      <c r="F127" s="127" t="s">
        <v>5525</v>
      </c>
      <c r="G127" s="128" t="s">
        <v>326</v>
      </c>
      <c r="H127" s="129">
        <v>0.89039999999999997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328</v>
      </c>
      <c r="F128" s="152" t="s">
        <v>5526</v>
      </c>
      <c r="I128" s="140"/>
      <c r="L128" s="32"/>
      <c r="M128" s="141"/>
      <c r="T128" s="53"/>
      <c r="AT128" s="17" t="s">
        <v>328</v>
      </c>
      <c r="AU128" s="17" t="s">
        <v>79</v>
      </c>
    </row>
    <row r="129" spans="2:65" s="1" customFormat="1" ht="48.75" x14ac:dyDescent="0.2">
      <c r="B129" s="32"/>
      <c r="D129" s="138" t="s">
        <v>214</v>
      </c>
      <c r="F129" s="139" t="s">
        <v>5527</v>
      </c>
      <c r="I129" s="140"/>
      <c r="L129" s="32"/>
      <c r="M129" s="141"/>
      <c r="T129" s="53"/>
      <c r="AT129" s="17" t="s">
        <v>214</v>
      </c>
      <c r="AU129" s="17" t="s">
        <v>79</v>
      </c>
    </row>
    <row r="130" spans="2:65" s="13" customFormat="1" ht="11.25" x14ac:dyDescent="0.2">
      <c r="B130" s="159"/>
      <c r="D130" s="138" t="s">
        <v>330</v>
      </c>
      <c r="E130" s="160" t="s">
        <v>19</v>
      </c>
      <c r="F130" s="161" t="s">
        <v>5528</v>
      </c>
      <c r="H130" s="162">
        <v>0.62160000000000004</v>
      </c>
      <c r="I130" s="163"/>
      <c r="L130" s="159"/>
      <c r="M130" s="164"/>
      <c r="T130" s="165"/>
      <c r="AT130" s="160" t="s">
        <v>330</v>
      </c>
      <c r="AU130" s="160" t="s">
        <v>79</v>
      </c>
      <c r="AV130" s="13" t="s">
        <v>79</v>
      </c>
      <c r="AW130" s="13" t="s">
        <v>31</v>
      </c>
      <c r="AX130" s="13" t="s">
        <v>69</v>
      </c>
      <c r="AY130" s="160" t="s">
        <v>181</v>
      </c>
    </row>
    <row r="131" spans="2:65" s="13" customFormat="1" ht="11.25" x14ac:dyDescent="0.2">
      <c r="B131" s="159"/>
      <c r="D131" s="138" t="s">
        <v>330</v>
      </c>
      <c r="E131" s="160" t="s">
        <v>19</v>
      </c>
      <c r="F131" s="161" t="s">
        <v>5529</v>
      </c>
      <c r="H131" s="162">
        <v>0.26879999999999998</v>
      </c>
      <c r="I131" s="163"/>
      <c r="L131" s="159"/>
      <c r="M131" s="164"/>
      <c r="T131" s="165"/>
      <c r="AT131" s="160" t="s">
        <v>330</v>
      </c>
      <c r="AU131" s="160" t="s">
        <v>79</v>
      </c>
      <c r="AV131" s="13" t="s">
        <v>79</v>
      </c>
      <c r="AW131" s="13" t="s">
        <v>31</v>
      </c>
      <c r="AX131" s="13" t="s">
        <v>69</v>
      </c>
      <c r="AY131" s="160" t="s">
        <v>181</v>
      </c>
    </row>
    <row r="132" spans="2:65" s="14" customFormat="1" ht="11.25" x14ac:dyDescent="0.2">
      <c r="B132" s="166"/>
      <c r="D132" s="138" t="s">
        <v>330</v>
      </c>
      <c r="E132" s="167" t="s">
        <v>19</v>
      </c>
      <c r="F132" s="168" t="s">
        <v>333</v>
      </c>
      <c r="H132" s="169">
        <v>0.89039999999999997</v>
      </c>
      <c r="I132" s="170"/>
      <c r="L132" s="166"/>
      <c r="M132" s="171"/>
      <c r="T132" s="172"/>
      <c r="AT132" s="167" t="s">
        <v>330</v>
      </c>
      <c r="AU132" s="167" t="s">
        <v>79</v>
      </c>
      <c r="AV132" s="14" t="s">
        <v>187</v>
      </c>
      <c r="AW132" s="14" t="s">
        <v>31</v>
      </c>
      <c r="AX132" s="14" t="s">
        <v>77</v>
      </c>
      <c r="AY132" s="167" t="s">
        <v>181</v>
      </c>
    </row>
    <row r="133" spans="2:65" s="1" customFormat="1" ht="21.75" customHeight="1" x14ac:dyDescent="0.2">
      <c r="B133" s="32"/>
      <c r="C133" s="125" t="s">
        <v>8</v>
      </c>
      <c r="D133" s="125" t="s">
        <v>182</v>
      </c>
      <c r="E133" s="126" t="s">
        <v>5530</v>
      </c>
      <c r="F133" s="127" t="s">
        <v>5531</v>
      </c>
      <c r="G133" s="128" t="s">
        <v>326</v>
      </c>
      <c r="H133" s="129">
        <v>1.64595</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225</v>
      </c>
    </row>
    <row r="134" spans="2:65" s="1" customFormat="1" ht="11.25" x14ac:dyDescent="0.2">
      <c r="B134" s="32"/>
      <c r="D134" s="151" t="s">
        <v>328</v>
      </c>
      <c r="F134" s="152" t="s">
        <v>5532</v>
      </c>
      <c r="I134" s="140"/>
      <c r="L134" s="32"/>
      <c r="M134" s="141"/>
      <c r="T134" s="53"/>
      <c r="AT134" s="17" t="s">
        <v>328</v>
      </c>
      <c r="AU134" s="17" t="s">
        <v>79</v>
      </c>
    </row>
    <row r="135" spans="2:65" s="1" customFormat="1" ht="48.75" x14ac:dyDescent="0.2">
      <c r="B135" s="32"/>
      <c r="D135" s="138" t="s">
        <v>214</v>
      </c>
      <c r="F135" s="139" t="s">
        <v>5527</v>
      </c>
      <c r="I135" s="140"/>
      <c r="L135" s="32"/>
      <c r="M135" s="141"/>
      <c r="T135" s="53"/>
      <c r="AT135" s="17" t="s">
        <v>214</v>
      </c>
      <c r="AU135" s="17" t="s">
        <v>79</v>
      </c>
    </row>
    <row r="136" spans="2:65" s="13" customFormat="1" ht="22.5" x14ac:dyDescent="0.2">
      <c r="B136" s="159"/>
      <c r="D136" s="138" t="s">
        <v>330</v>
      </c>
      <c r="E136" s="160" t="s">
        <v>19</v>
      </c>
      <c r="F136" s="161" t="s">
        <v>5533</v>
      </c>
      <c r="H136" s="162">
        <v>1.4600900000000001</v>
      </c>
      <c r="I136" s="163"/>
      <c r="L136" s="159"/>
      <c r="M136" s="164"/>
      <c r="T136" s="165"/>
      <c r="AT136" s="160" t="s">
        <v>330</v>
      </c>
      <c r="AU136" s="160" t="s">
        <v>79</v>
      </c>
      <c r="AV136" s="13" t="s">
        <v>79</v>
      </c>
      <c r="AW136" s="13" t="s">
        <v>31</v>
      </c>
      <c r="AX136" s="13" t="s">
        <v>69</v>
      </c>
      <c r="AY136" s="160" t="s">
        <v>181</v>
      </c>
    </row>
    <row r="137" spans="2:65" s="13" customFormat="1" ht="22.5" x14ac:dyDescent="0.2">
      <c r="B137" s="159"/>
      <c r="D137" s="138" t="s">
        <v>330</v>
      </c>
      <c r="E137" s="160" t="s">
        <v>19</v>
      </c>
      <c r="F137" s="161" t="s">
        <v>5534</v>
      </c>
      <c r="H137" s="162">
        <v>0.18586</v>
      </c>
      <c r="I137" s="163"/>
      <c r="L137" s="159"/>
      <c r="M137" s="164"/>
      <c r="T137" s="165"/>
      <c r="AT137" s="160" t="s">
        <v>330</v>
      </c>
      <c r="AU137" s="160" t="s">
        <v>79</v>
      </c>
      <c r="AV137" s="13" t="s">
        <v>79</v>
      </c>
      <c r="AW137" s="13" t="s">
        <v>31</v>
      </c>
      <c r="AX137" s="13" t="s">
        <v>69</v>
      </c>
      <c r="AY137" s="160" t="s">
        <v>181</v>
      </c>
    </row>
    <row r="138" spans="2:65" s="14" customFormat="1" ht="11.25" x14ac:dyDescent="0.2">
      <c r="B138" s="166"/>
      <c r="D138" s="138" t="s">
        <v>330</v>
      </c>
      <c r="E138" s="167" t="s">
        <v>19</v>
      </c>
      <c r="F138" s="168" t="s">
        <v>333</v>
      </c>
      <c r="H138" s="169">
        <v>1.64595</v>
      </c>
      <c r="I138" s="170"/>
      <c r="L138" s="166"/>
      <c r="M138" s="171"/>
      <c r="T138" s="172"/>
      <c r="AT138" s="167" t="s">
        <v>330</v>
      </c>
      <c r="AU138" s="167" t="s">
        <v>79</v>
      </c>
      <c r="AV138" s="14" t="s">
        <v>187</v>
      </c>
      <c r="AW138" s="14" t="s">
        <v>31</v>
      </c>
      <c r="AX138" s="14" t="s">
        <v>77</v>
      </c>
      <c r="AY138" s="167" t="s">
        <v>181</v>
      </c>
    </row>
    <row r="139" spans="2:65" s="1" customFormat="1" ht="21.75" customHeight="1" x14ac:dyDescent="0.2">
      <c r="B139" s="32"/>
      <c r="C139" s="125" t="s">
        <v>226</v>
      </c>
      <c r="D139" s="125" t="s">
        <v>182</v>
      </c>
      <c r="E139" s="126" t="s">
        <v>5535</v>
      </c>
      <c r="F139" s="127" t="s">
        <v>5536</v>
      </c>
      <c r="G139" s="128" t="s">
        <v>326</v>
      </c>
      <c r="H139" s="129">
        <v>0.89039999999999997</v>
      </c>
      <c r="I139" s="130"/>
      <c r="J139" s="131">
        <f>ROUND(I139*H139,2)</f>
        <v>0</v>
      </c>
      <c r="K139" s="127" t="s">
        <v>327</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229</v>
      </c>
    </row>
    <row r="140" spans="2:65" s="1" customFormat="1" ht="11.25" x14ac:dyDescent="0.2">
      <c r="B140" s="32"/>
      <c r="D140" s="151" t="s">
        <v>328</v>
      </c>
      <c r="F140" s="152" t="s">
        <v>5537</v>
      </c>
      <c r="I140" s="140"/>
      <c r="L140" s="32"/>
      <c r="M140" s="141"/>
      <c r="T140" s="53"/>
      <c r="AT140" s="17" t="s">
        <v>328</v>
      </c>
      <c r="AU140" s="17" t="s">
        <v>79</v>
      </c>
    </row>
    <row r="141" spans="2:65" s="1" customFormat="1" ht="48.75" x14ac:dyDescent="0.2">
      <c r="B141" s="32"/>
      <c r="D141" s="138" t="s">
        <v>214</v>
      </c>
      <c r="F141" s="139" t="s">
        <v>5538</v>
      </c>
      <c r="I141" s="140"/>
      <c r="L141" s="32"/>
      <c r="M141" s="141"/>
      <c r="T141" s="53"/>
      <c r="AT141" s="17" t="s">
        <v>214</v>
      </c>
      <c r="AU141" s="17" t="s">
        <v>79</v>
      </c>
    </row>
    <row r="142" spans="2:65" s="13" customFormat="1" ht="11.25" x14ac:dyDescent="0.2">
      <c r="B142" s="159"/>
      <c r="D142" s="138" t="s">
        <v>330</v>
      </c>
      <c r="E142" s="160" t="s">
        <v>19</v>
      </c>
      <c r="F142" s="161" t="s">
        <v>5528</v>
      </c>
      <c r="H142" s="162">
        <v>0.62160000000000004</v>
      </c>
      <c r="I142" s="163"/>
      <c r="L142" s="159"/>
      <c r="M142" s="164"/>
      <c r="T142" s="165"/>
      <c r="AT142" s="160" t="s">
        <v>330</v>
      </c>
      <c r="AU142" s="160" t="s">
        <v>79</v>
      </c>
      <c r="AV142" s="13" t="s">
        <v>79</v>
      </c>
      <c r="AW142" s="13" t="s">
        <v>31</v>
      </c>
      <c r="AX142" s="13" t="s">
        <v>69</v>
      </c>
      <c r="AY142" s="160" t="s">
        <v>181</v>
      </c>
    </row>
    <row r="143" spans="2:65" s="13" customFormat="1" ht="11.25" x14ac:dyDescent="0.2">
      <c r="B143" s="159"/>
      <c r="D143" s="138" t="s">
        <v>330</v>
      </c>
      <c r="E143" s="160" t="s">
        <v>19</v>
      </c>
      <c r="F143" s="161" t="s">
        <v>5529</v>
      </c>
      <c r="H143" s="162">
        <v>0.26879999999999998</v>
      </c>
      <c r="I143" s="163"/>
      <c r="L143" s="159"/>
      <c r="M143" s="164"/>
      <c r="T143" s="165"/>
      <c r="AT143" s="160" t="s">
        <v>330</v>
      </c>
      <c r="AU143" s="160" t="s">
        <v>79</v>
      </c>
      <c r="AV143" s="13" t="s">
        <v>79</v>
      </c>
      <c r="AW143" s="13" t="s">
        <v>31</v>
      </c>
      <c r="AX143" s="13" t="s">
        <v>69</v>
      </c>
      <c r="AY143" s="160" t="s">
        <v>181</v>
      </c>
    </row>
    <row r="144" spans="2:65" s="14" customFormat="1" ht="11.25" x14ac:dyDescent="0.2">
      <c r="B144" s="166"/>
      <c r="D144" s="138" t="s">
        <v>330</v>
      </c>
      <c r="E144" s="167" t="s">
        <v>19</v>
      </c>
      <c r="F144" s="168" t="s">
        <v>333</v>
      </c>
      <c r="H144" s="169">
        <v>0.89039999999999997</v>
      </c>
      <c r="I144" s="170"/>
      <c r="L144" s="166"/>
      <c r="M144" s="171"/>
      <c r="T144" s="172"/>
      <c r="AT144" s="167" t="s">
        <v>330</v>
      </c>
      <c r="AU144" s="167" t="s">
        <v>79</v>
      </c>
      <c r="AV144" s="14" t="s">
        <v>187</v>
      </c>
      <c r="AW144" s="14" t="s">
        <v>31</v>
      </c>
      <c r="AX144" s="14" t="s">
        <v>77</v>
      </c>
      <c r="AY144" s="167" t="s">
        <v>181</v>
      </c>
    </row>
    <row r="145" spans="2:65" s="1" customFormat="1" ht="21.75" customHeight="1" x14ac:dyDescent="0.2">
      <c r="B145" s="32"/>
      <c r="C145" s="125" t="s">
        <v>206</v>
      </c>
      <c r="D145" s="125" t="s">
        <v>182</v>
      </c>
      <c r="E145" s="126" t="s">
        <v>5539</v>
      </c>
      <c r="F145" s="127" t="s">
        <v>5540</v>
      </c>
      <c r="G145" s="128" t="s">
        <v>326</v>
      </c>
      <c r="H145" s="129">
        <v>1.64595</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328</v>
      </c>
      <c r="F146" s="152" t="s">
        <v>5541</v>
      </c>
      <c r="I146" s="140"/>
      <c r="L146" s="32"/>
      <c r="M146" s="141"/>
      <c r="T146" s="53"/>
      <c r="AT146" s="17" t="s">
        <v>328</v>
      </c>
      <c r="AU146" s="17" t="s">
        <v>79</v>
      </c>
    </row>
    <row r="147" spans="2:65" s="1" customFormat="1" ht="48.75" x14ac:dyDescent="0.2">
      <c r="B147" s="32"/>
      <c r="D147" s="138" t="s">
        <v>214</v>
      </c>
      <c r="F147" s="139" t="s">
        <v>5538</v>
      </c>
      <c r="I147" s="140"/>
      <c r="L147" s="32"/>
      <c r="M147" s="141"/>
      <c r="T147" s="53"/>
      <c r="AT147" s="17" t="s">
        <v>214</v>
      </c>
      <c r="AU147" s="17" t="s">
        <v>79</v>
      </c>
    </row>
    <row r="148" spans="2:65" s="13" customFormat="1" ht="22.5" x14ac:dyDescent="0.2">
      <c r="B148" s="159"/>
      <c r="D148" s="138" t="s">
        <v>330</v>
      </c>
      <c r="E148" s="160" t="s">
        <v>19</v>
      </c>
      <c r="F148" s="161" t="s">
        <v>5533</v>
      </c>
      <c r="H148" s="162">
        <v>1.4600900000000001</v>
      </c>
      <c r="I148" s="163"/>
      <c r="L148" s="159"/>
      <c r="M148" s="164"/>
      <c r="T148" s="165"/>
      <c r="AT148" s="160" t="s">
        <v>330</v>
      </c>
      <c r="AU148" s="160" t="s">
        <v>79</v>
      </c>
      <c r="AV148" s="13" t="s">
        <v>79</v>
      </c>
      <c r="AW148" s="13" t="s">
        <v>31</v>
      </c>
      <c r="AX148" s="13" t="s">
        <v>69</v>
      </c>
      <c r="AY148" s="160" t="s">
        <v>181</v>
      </c>
    </row>
    <row r="149" spans="2:65" s="13" customFormat="1" ht="22.5" x14ac:dyDescent="0.2">
      <c r="B149" s="159"/>
      <c r="D149" s="138" t="s">
        <v>330</v>
      </c>
      <c r="E149" s="160" t="s">
        <v>19</v>
      </c>
      <c r="F149" s="161" t="s">
        <v>5534</v>
      </c>
      <c r="H149" s="162">
        <v>0.18586</v>
      </c>
      <c r="I149" s="163"/>
      <c r="L149" s="159"/>
      <c r="M149" s="164"/>
      <c r="T149" s="165"/>
      <c r="AT149" s="160" t="s">
        <v>330</v>
      </c>
      <c r="AU149" s="160" t="s">
        <v>79</v>
      </c>
      <c r="AV149" s="13" t="s">
        <v>79</v>
      </c>
      <c r="AW149" s="13" t="s">
        <v>31</v>
      </c>
      <c r="AX149" s="13" t="s">
        <v>69</v>
      </c>
      <c r="AY149" s="160" t="s">
        <v>181</v>
      </c>
    </row>
    <row r="150" spans="2:65" s="14" customFormat="1" ht="11.25" x14ac:dyDescent="0.2">
      <c r="B150" s="166"/>
      <c r="D150" s="138" t="s">
        <v>330</v>
      </c>
      <c r="E150" s="167" t="s">
        <v>19</v>
      </c>
      <c r="F150" s="168" t="s">
        <v>333</v>
      </c>
      <c r="H150" s="169">
        <v>1.64595</v>
      </c>
      <c r="I150" s="170"/>
      <c r="L150" s="166"/>
      <c r="M150" s="171"/>
      <c r="T150" s="172"/>
      <c r="AT150" s="167" t="s">
        <v>330</v>
      </c>
      <c r="AU150" s="167" t="s">
        <v>79</v>
      </c>
      <c r="AV150" s="14" t="s">
        <v>187</v>
      </c>
      <c r="AW150" s="14" t="s">
        <v>31</v>
      </c>
      <c r="AX150" s="14" t="s">
        <v>77</v>
      </c>
      <c r="AY150" s="167" t="s">
        <v>181</v>
      </c>
    </row>
    <row r="151" spans="2:65" s="1" customFormat="1" ht="16.5" customHeight="1" x14ac:dyDescent="0.2">
      <c r="B151" s="32"/>
      <c r="C151" s="125" t="s">
        <v>233</v>
      </c>
      <c r="D151" s="125" t="s">
        <v>182</v>
      </c>
      <c r="E151" s="126" t="s">
        <v>384</v>
      </c>
      <c r="F151" s="127" t="s">
        <v>385</v>
      </c>
      <c r="G151" s="128" t="s">
        <v>326</v>
      </c>
      <c r="H151" s="129">
        <v>1.2407999999999999</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328</v>
      </c>
      <c r="F152" s="152" t="s">
        <v>386</v>
      </c>
      <c r="I152" s="140"/>
      <c r="L152" s="32"/>
      <c r="M152" s="141"/>
      <c r="T152" s="53"/>
      <c r="AT152" s="17" t="s">
        <v>328</v>
      </c>
      <c r="AU152" s="17" t="s">
        <v>79</v>
      </c>
    </row>
    <row r="153" spans="2:65" s="13" customFormat="1" ht="11.25" x14ac:dyDescent="0.2">
      <c r="B153" s="159"/>
      <c r="D153" s="138" t="s">
        <v>330</v>
      </c>
      <c r="E153" s="160" t="s">
        <v>19</v>
      </c>
      <c r="F153" s="161" t="s">
        <v>5542</v>
      </c>
      <c r="H153" s="162">
        <v>1.2407999999999999</v>
      </c>
      <c r="I153" s="163"/>
      <c r="L153" s="159"/>
      <c r="M153" s="164"/>
      <c r="T153" s="165"/>
      <c r="AT153" s="160" t="s">
        <v>330</v>
      </c>
      <c r="AU153" s="160" t="s">
        <v>79</v>
      </c>
      <c r="AV153" s="13" t="s">
        <v>79</v>
      </c>
      <c r="AW153" s="13" t="s">
        <v>31</v>
      </c>
      <c r="AX153" s="13" t="s">
        <v>69</v>
      </c>
      <c r="AY153" s="160" t="s">
        <v>181</v>
      </c>
    </row>
    <row r="154" spans="2:65" s="14" customFormat="1" ht="11.25" x14ac:dyDescent="0.2">
      <c r="B154" s="166"/>
      <c r="D154" s="138" t="s">
        <v>330</v>
      </c>
      <c r="E154" s="167" t="s">
        <v>19</v>
      </c>
      <c r="F154" s="168" t="s">
        <v>333</v>
      </c>
      <c r="H154" s="169">
        <v>1.2407999999999999</v>
      </c>
      <c r="I154" s="170"/>
      <c r="L154" s="166"/>
      <c r="M154" s="171"/>
      <c r="T154" s="172"/>
      <c r="AT154" s="167" t="s">
        <v>330</v>
      </c>
      <c r="AU154" s="167" t="s">
        <v>79</v>
      </c>
      <c r="AV154" s="14" t="s">
        <v>187</v>
      </c>
      <c r="AW154" s="14" t="s">
        <v>31</v>
      </c>
      <c r="AX154" s="14" t="s">
        <v>77</v>
      </c>
      <c r="AY154" s="167" t="s">
        <v>181</v>
      </c>
    </row>
    <row r="155" spans="2:65" s="1" customFormat="1" ht="16.5" customHeight="1" x14ac:dyDescent="0.2">
      <c r="B155" s="32"/>
      <c r="C155" s="125" t="s">
        <v>209</v>
      </c>
      <c r="D155" s="125" t="s">
        <v>182</v>
      </c>
      <c r="E155" s="126" t="s">
        <v>5543</v>
      </c>
      <c r="F155" s="127" t="s">
        <v>5544</v>
      </c>
      <c r="G155" s="128" t="s">
        <v>326</v>
      </c>
      <c r="H155" s="129">
        <v>9.6</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239</v>
      </c>
    </row>
    <row r="156" spans="2:65" s="1" customFormat="1" ht="11.25" x14ac:dyDescent="0.2">
      <c r="B156" s="32"/>
      <c r="D156" s="151" t="s">
        <v>328</v>
      </c>
      <c r="F156" s="152" t="s">
        <v>5545</v>
      </c>
      <c r="I156" s="140"/>
      <c r="L156" s="32"/>
      <c r="M156" s="141"/>
      <c r="T156" s="53"/>
      <c r="AT156" s="17" t="s">
        <v>328</v>
      </c>
      <c r="AU156" s="17" t="s">
        <v>79</v>
      </c>
    </row>
    <row r="157" spans="2:65" s="1" customFormat="1" ht="48.75" x14ac:dyDescent="0.2">
      <c r="B157" s="32"/>
      <c r="D157" s="138" t="s">
        <v>214</v>
      </c>
      <c r="F157" s="139" t="s">
        <v>5546</v>
      </c>
      <c r="I157" s="140"/>
      <c r="L157" s="32"/>
      <c r="M157" s="141"/>
      <c r="T157" s="53"/>
      <c r="AT157" s="17" t="s">
        <v>214</v>
      </c>
      <c r="AU157" s="17" t="s">
        <v>79</v>
      </c>
    </row>
    <row r="158" spans="2:65" s="13" customFormat="1" ht="11.25" x14ac:dyDescent="0.2">
      <c r="B158" s="159"/>
      <c r="D158" s="138" t="s">
        <v>330</v>
      </c>
      <c r="E158" s="160" t="s">
        <v>19</v>
      </c>
      <c r="F158" s="161" t="s">
        <v>5547</v>
      </c>
      <c r="H158" s="162">
        <v>9.6</v>
      </c>
      <c r="I158" s="163"/>
      <c r="L158" s="159"/>
      <c r="M158" s="164"/>
      <c r="T158" s="165"/>
      <c r="AT158" s="160" t="s">
        <v>330</v>
      </c>
      <c r="AU158" s="160" t="s">
        <v>79</v>
      </c>
      <c r="AV158" s="13" t="s">
        <v>79</v>
      </c>
      <c r="AW158" s="13" t="s">
        <v>31</v>
      </c>
      <c r="AX158" s="13" t="s">
        <v>69</v>
      </c>
      <c r="AY158" s="160" t="s">
        <v>181</v>
      </c>
    </row>
    <row r="159" spans="2:65" s="14" customFormat="1" ht="11.25" x14ac:dyDescent="0.2">
      <c r="B159" s="166"/>
      <c r="D159" s="138" t="s">
        <v>330</v>
      </c>
      <c r="E159" s="167" t="s">
        <v>19</v>
      </c>
      <c r="F159" s="168" t="s">
        <v>333</v>
      </c>
      <c r="H159" s="169">
        <v>9.6</v>
      </c>
      <c r="I159" s="170"/>
      <c r="L159" s="166"/>
      <c r="M159" s="171"/>
      <c r="T159" s="172"/>
      <c r="AT159" s="167" t="s">
        <v>330</v>
      </c>
      <c r="AU159" s="167" t="s">
        <v>79</v>
      </c>
      <c r="AV159" s="14" t="s">
        <v>187</v>
      </c>
      <c r="AW159" s="14" t="s">
        <v>31</v>
      </c>
      <c r="AX159" s="14" t="s">
        <v>77</v>
      </c>
      <c r="AY159" s="167" t="s">
        <v>181</v>
      </c>
    </row>
    <row r="160" spans="2:65" s="1" customFormat="1" ht="16.5" customHeight="1" x14ac:dyDescent="0.2">
      <c r="B160" s="32"/>
      <c r="C160" s="125" t="s">
        <v>404</v>
      </c>
      <c r="D160" s="125" t="s">
        <v>182</v>
      </c>
      <c r="E160" s="126" t="s">
        <v>5548</v>
      </c>
      <c r="F160" s="127" t="s">
        <v>5549</v>
      </c>
      <c r="G160" s="128" t="s">
        <v>326</v>
      </c>
      <c r="H160" s="129">
        <v>6.4</v>
      </c>
      <c r="I160" s="130"/>
      <c r="J160" s="131">
        <f>ROUND(I160*H160,2)</f>
        <v>0</v>
      </c>
      <c r="K160" s="127" t="s">
        <v>327</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407</v>
      </c>
    </row>
    <row r="161" spans="2:65" s="1" customFormat="1" ht="11.25" x14ac:dyDescent="0.2">
      <c r="B161" s="32"/>
      <c r="D161" s="151" t="s">
        <v>328</v>
      </c>
      <c r="F161" s="152" t="s">
        <v>5550</v>
      </c>
      <c r="I161" s="140"/>
      <c r="L161" s="32"/>
      <c r="M161" s="141"/>
      <c r="T161" s="53"/>
      <c r="AT161" s="17" t="s">
        <v>328</v>
      </c>
      <c r="AU161" s="17" t="s">
        <v>79</v>
      </c>
    </row>
    <row r="162" spans="2:65" s="1" customFormat="1" ht="29.25" x14ac:dyDescent="0.2">
      <c r="B162" s="32"/>
      <c r="D162" s="138" t="s">
        <v>214</v>
      </c>
      <c r="F162" s="139" t="s">
        <v>5551</v>
      </c>
      <c r="I162" s="140"/>
      <c r="L162" s="32"/>
      <c r="M162" s="141"/>
      <c r="T162" s="53"/>
      <c r="AT162" s="17" t="s">
        <v>214</v>
      </c>
      <c r="AU162" s="17" t="s">
        <v>79</v>
      </c>
    </row>
    <row r="163" spans="2:65" s="13" customFormat="1" ht="11.25" x14ac:dyDescent="0.2">
      <c r="B163" s="159"/>
      <c r="D163" s="138" t="s">
        <v>330</v>
      </c>
      <c r="E163" s="160" t="s">
        <v>19</v>
      </c>
      <c r="F163" s="161" t="s">
        <v>5552</v>
      </c>
      <c r="H163" s="162">
        <v>6.4</v>
      </c>
      <c r="I163" s="163"/>
      <c r="L163" s="159"/>
      <c r="M163" s="164"/>
      <c r="T163" s="165"/>
      <c r="AT163" s="160" t="s">
        <v>330</v>
      </c>
      <c r="AU163" s="160" t="s">
        <v>79</v>
      </c>
      <c r="AV163" s="13" t="s">
        <v>79</v>
      </c>
      <c r="AW163" s="13" t="s">
        <v>31</v>
      </c>
      <c r="AX163" s="13" t="s">
        <v>69</v>
      </c>
      <c r="AY163" s="160" t="s">
        <v>181</v>
      </c>
    </row>
    <row r="164" spans="2:65" s="14" customFormat="1" ht="11.25" x14ac:dyDescent="0.2">
      <c r="B164" s="166"/>
      <c r="D164" s="138" t="s">
        <v>330</v>
      </c>
      <c r="E164" s="167" t="s">
        <v>19</v>
      </c>
      <c r="F164" s="168" t="s">
        <v>333</v>
      </c>
      <c r="H164" s="169">
        <v>6.4</v>
      </c>
      <c r="I164" s="170"/>
      <c r="L164" s="166"/>
      <c r="M164" s="171"/>
      <c r="T164" s="172"/>
      <c r="AT164" s="167" t="s">
        <v>330</v>
      </c>
      <c r="AU164" s="167" t="s">
        <v>79</v>
      </c>
      <c r="AV164" s="14" t="s">
        <v>187</v>
      </c>
      <c r="AW164" s="14" t="s">
        <v>31</v>
      </c>
      <c r="AX164" s="14" t="s">
        <v>77</v>
      </c>
      <c r="AY164" s="167" t="s">
        <v>181</v>
      </c>
    </row>
    <row r="165" spans="2:65" s="1" customFormat="1" ht="16.5" customHeight="1" x14ac:dyDescent="0.2">
      <c r="B165" s="32"/>
      <c r="C165" s="125" t="s">
        <v>213</v>
      </c>
      <c r="D165" s="125" t="s">
        <v>182</v>
      </c>
      <c r="E165" s="126" t="s">
        <v>5553</v>
      </c>
      <c r="F165" s="127" t="s">
        <v>5554</v>
      </c>
      <c r="G165" s="128" t="s">
        <v>510</v>
      </c>
      <c r="H165" s="129">
        <v>27.77</v>
      </c>
      <c r="I165" s="130"/>
      <c r="J165" s="131">
        <f>ROUND(I165*H165,2)</f>
        <v>0</v>
      </c>
      <c r="K165" s="127" t="s">
        <v>327</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242</v>
      </c>
    </row>
    <row r="166" spans="2:65" s="1" customFormat="1" ht="11.25" x14ac:dyDescent="0.2">
      <c r="B166" s="32"/>
      <c r="D166" s="151" t="s">
        <v>328</v>
      </c>
      <c r="F166" s="152" t="s">
        <v>5555</v>
      </c>
      <c r="I166" s="140"/>
      <c r="L166" s="32"/>
      <c r="M166" s="141"/>
      <c r="T166" s="53"/>
      <c r="AT166" s="17" t="s">
        <v>328</v>
      </c>
      <c r="AU166" s="17" t="s">
        <v>79</v>
      </c>
    </row>
    <row r="167" spans="2:65" s="1" customFormat="1" ht="19.5" x14ac:dyDescent="0.2">
      <c r="B167" s="32"/>
      <c r="D167" s="138" t="s">
        <v>214</v>
      </c>
      <c r="F167" s="139" t="s">
        <v>5556</v>
      </c>
      <c r="I167" s="140"/>
      <c r="L167" s="32"/>
      <c r="M167" s="141"/>
      <c r="T167" s="53"/>
      <c r="AT167" s="17" t="s">
        <v>214</v>
      </c>
      <c r="AU167" s="17" t="s">
        <v>79</v>
      </c>
    </row>
    <row r="168" spans="2:65" s="12" customFormat="1" ht="11.25" x14ac:dyDescent="0.2">
      <c r="B168" s="153"/>
      <c r="D168" s="138" t="s">
        <v>330</v>
      </c>
      <c r="E168" s="154" t="s">
        <v>19</v>
      </c>
      <c r="F168" s="155" t="s">
        <v>5557</v>
      </c>
      <c r="H168" s="154" t="s">
        <v>19</v>
      </c>
      <c r="I168" s="156"/>
      <c r="L168" s="153"/>
      <c r="M168" s="157"/>
      <c r="T168" s="158"/>
      <c r="AT168" s="154" t="s">
        <v>330</v>
      </c>
      <c r="AU168" s="154" t="s">
        <v>79</v>
      </c>
      <c r="AV168" s="12" t="s">
        <v>77</v>
      </c>
      <c r="AW168" s="12" t="s">
        <v>31</v>
      </c>
      <c r="AX168" s="12" t="s">
        <v>69</v>
      </c>
      <c r="AY168" s="154" t="s">
        <v>181</v>
      </c>
    </row>
    <row r="169" spans="2:65" s="13" customFormat="1" ht="11.25" x14ac:dyDescent="0.2">
      <c r="B169" s="159"/>
      <c r="D169" s="138" t="s">
        <v>330</v>
      </c>
      <c r="E169" s="160" t="s">
        <v>19</v>
      </c>
      <c r="F169" s="161" t="s">
        <v>5558</v>
      </c>
      <c r="H169" s="162">
        <v>7.77</v>
      </c>
      <c r="I169" s="163"/>
      <c r="L169" s="159"/>
      <c r="M169" s="164"/>
      <c r="T169" s="165"/>
      <c r="AT169" s="160" t="s">
        <v>330</v>
      </c>
      <c r="AU169" s="160" t="s">
        <v>79</v>
      </c>
      <c r="AV169" s="13" t="s">
        <v>79</v>
      </c>
      <c r="AW169" s="13" t="s">
        <v>31</v>
      </c>
      <c r="AX169" s="13" t="s">
        <v>69</v>
      </c>
      <c r="AY169" s="160" t="s">
        <v>181</v>
      </c>
    </row>
    <row r="170" spans="2:65" s="13" customFormat="1" ht="11.25" x14ac:dyDescent="0.2">
      <c r="B170" s="159"/>
      <c r="D170" s="138" t="s">
        <v>330</v>
      </c>
      <c r="E170" s="160" t="s">
        <v>19</v>
      </c>
      <c r="F170" s="161" t="s">
        <v>5559</v>
      </c>
      <c r="H170" s="162">
        <v>20</v>
      </c>
      <c r="I170" s="163"/>
      <c r="L170" s="159"/>
      <c r="M170" s="164"/>
      <c r="T170" s="165"/>
      <c r="AT170" s="160" t="s">
        <v>330</v>
      </c>
      <c r="AU170" s="160" t="s">
        <v>79</v>
      </c>
      <c r="AV170" s="13" t="s">
        <v>79</v>
      </c>
      <c r="AW170" s="13" t="s">
        <v>31</v>
      </c>
      <c r="AX170" s="13" t="s">
        <v>69</v>
      </c>
      <c r="AY170" s="160" t="s">
        <v>181</v>
      </c>
    </row>
    <row r="171" spans="2:65" s="14" customFormat="1" ht="11.25" x14ac:dyDescent="0.2">
      <c r="B171" s="166"/>
      <c r="D171" s="138" t="s">
        <v>330</v>
      </c>
      <c r="E171" s="167" t="s">
        <v>19</v>
      </c>
      <c r="F171" s="168" t="s">
        <v>333</v>
      </c>
      <c r="H171" s="169">
        <v>27.77</v>
      </c>
      <c r="I171" s="170"/>
      <c r="L171" s="166"/>
      <c r="M171" s="171"/>
      <c r="T171" s="172"/>
      <c r="AT171" s="167" t="s">
        <v>330</v>
      </c>
      <c r="AU171" s="167" t="s">
        <v>79</v>
      </c>
      <c r="AV171" s="14" t="s">
        <v>187</v>
      </c>
      <c r="AW171" s="14" t="s">
        <v>31</v>
      </c>
      <c r="AX171" s="14" t="s">
        <v>77</v>
      </c>
      <c r="AY171" s="167" t="s">
        <v>181</v>
      </c>
    </row>
    <row r="172" spans="2:65" s="1" customFormat="1" ht="16.5" customHeight="1" x14ac:dyDescent="0.2">
      <c r="B172" s="32"/>
      <c r="C172" s="125" t="s">
        <v>243</v>
      </c>
      <c r="D172" s="125" t="s">
        <v>182</v>
      </c>
      <c r="E172" s="126" t="s">
        <v>5560</v>
      </c>
      <c r="F172" s="127" t="s">
        <v>5561</v>
      </c>
      <c r="G172" s="128" t="s">
        <v>510</v>
      </c>
      <c r="H172" s="129">
        <v>17.36</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246</v>
      </c>
    </row>
    <row r="173" spans="2:65" s="1" customFormat="1" ht="11.25" x14ac:dyDescent="0.2">
      <c r="B173" s="32"/>
      <c r="D173" s="151" t="s">
        <v>328</v>
      </c>
      <c r="F173" s="152" t="s">
        <v>5562</v>
      </c>
      <c r="I173" s="140"/>
      <c r="L173" s="32"/>
      <c r="M173" s="141"/>
      <c r="T173" s="53"/>
      <c r="AT173" s="17" t="s">
        <v>328</v>
      </c>
      <c r="AU173" s="17" t="s">
        <v>79</v>
      </c>
    </row>
    <row r="174" spans="2:65" s="12" customFormat="1" ht="11.25" x14ac:dyDescent="0.2">
      <c r="B174" s="153"/>
      <c r="D174" s="138" t="s">
        <v>330</v>
      </c>
      <c r="E174" s="154" t="s">
        <v>19</v>
      </c>
      <c r="F174" s="155" t="s">
        <v>5557</v>
      </c>
      <c r="H174" s="154" t="s">
        <v>19</v>
      </c>
      <c r="I174" s="156"/>
      <c r="L174" s="153"/>
      <c r="M174" s="157"/>
      <c r="T174" s="158"/>
      <c r="AT174" s="154" t="s">
        <v>330</v>
      </c>
      <c r="AU174" s="154" t="s">
        <v>79</v>
      </c>
      <c r="AV174" s="12" t="s">
        <v>77</v>
      </c>
      <c r="AW174" s="12" t="s">
        <v>31</v>
      </c>
      <c r="AX174" s="12" t="s">
        <v>69</v>
      </c>
      <c r="AY174" s="154" t="s">
        <v>181</v>
      </c>
    </row>
    <row r="175" spans="2:65" s="13" customFormat="1" ht="11.25" x14ac:dyDescent="0.2">
      <c r="B175" s="159"/>
      <c r="D175" s="138" t="s">
        <v>330</v>
      </c>
      <c r="E175" s="160" t="s">
        <v>19</v>
      </c>
      <c r="F175" s="161" t="s">
        <v>5563</v>
      </c>
      <c r="H175" s="162">
        <v>3.36</v>
      </c>
      <c r="I175" s="163"/>
      <c r="L175" s="159"/>
      <c r="M175" s="164"/>
      <c r="T175" s="165"/>
      <c r="AT175" s="160" t="s">
        <v>330</v>
      </c>
      <c r="AU175" s="160" t="s">
        <v>79</v>
      </c>
      <c r="AV175" s="13" t="s">
        <v>79</v>
      </c>
      <c r="AW175" s="13" t="s">
        <v>31</v>
      </c>
      <c r="AX175" s="13" t="s">
        <v>69</v>
      </c>
      <c r="AY175" s="160" t="s">
        <v>181</v>
      </c>
    </row>
    <row r="176" spans="2:65" s="13" customFormat="1" ht="11.25" x14ac:dyDescent="0.2">
      <c r="B176" s="159"/>
      <c r="D176" s="138" t="s">
        <v>330</v>
      </c>
      <c r="E176" s="160" t="s">
        <v>19</v>
      </c>
      <c r="F176" s="161" t="s">
        <v>5564</v>
      </c>
      <c r="H176" s="162">
        <v>14</v>
      </c>
      <c r="I176" s="163"/>
      <c r="L176" s="159"/>
      <c r="M176" s="164"/>
      <c r="T176" s="165"/>
      <c r="AT176" s="160" t="s">
        <v>330</v>
      </c>
      <c r="AU176" s="160" t="s">
        <v>79</v>
      </c>
      <c r="AV176" s="13" t="s">
        <v>79</v>
      </c>
      <c r="AW176" s="13" t="s">
        <v>31</v>
      </c>
      <c r="AX176" s="13" t="s">
        <v>69</v>
      </c>
      <c r="AY176" s="160" t="s">
        <v>181</v>
      </c>
    </row>
    <row r="177" spans="2:65" s="14" customFormat="1" ht="11.25" x14ac:dyDescent="0.2">
      <c r="B177" s="166"/>
      <c r="D177" s="138" t="s">
        <v>330</v>
      </c>
      <c r="E177" s="167" t="s">
        <v>19</v>
      </c>
      <c r="F177" s="168" t="s">
        <v>333</v>
      </c>
      <c r="H177" s="169">
        <v>17.36</v>
      </c>
      <c r="I177" s="170"/>
      <c r="L177" s="166"/>
      <c r="M177" s="171"/>
      <c r="T177" s="172"/>
      <c r="AT177" s="167" t="s">
        <v>330</v>
      </c>
      <c r="AU177" s="167" t="s">
        <v>79</v>
      </c>
      <c r="AV177" s="14" t="s">
        <v>187</v>
      </c>
      <c r="AW177" s="14" t="s">
        <v>31</v>
      </c>
      <c r="AX177" s="14" t="s">
        <v>77</v>
      </c>
      <c r="AY177" s="167" t="s">
        <v>181</v>
      </c>
    </row>
    <row r="178" spans="2:65" s="1" customFormat="1" ht="16.5" customHeight="1" x14ac:dyDescent="0.2">
      <c r="B178" s="32"/>
      <c r="C178" s="125" t="s">
        <v>218</v>
      </c>
      <c r="D178" s="125" t="s">
        <v>182</v>
      </c>
      <c r="E178" s="126" t="s">
        <v>5565</v>
      </c>
      <c r="F178" s="127" t="s">
        <v>5566</v>
      </c>
      <c r="G178" s="128" t="s">
        <v>510</v>
      </c>
      <c r="H178" s="129">
        <v>27.77</v>
      </c>
      <c r="I178" s="130"/>
      <c r="J178" s="131">
        <f>ROUND(I178*H178,2)</f>
        <v>0</v>
      </c>
      <c r="K178" s="127" t="s">
        <v>327</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250</v>
      </c>
    </row>
    <row r="179" spans="2:65" s="1" customFormat="1" ht="11.25" x14ac:dyDescent="0.2">
      <c r="B179" s="32"/>
      <c r="D179" s="151" t="s">
        <v>328</v>
      </c>
      <c r="F179" s="152" t="s">
        <v>5567</v>
      </c>
      <c r="I179" s="140"/>
      <c r="L179" s="32"/>
      <c r="M179" s="141"/>
      <c r="T179" s="53"/>
      <c r="AT179" s="17" t="s">
        <v>328</v>
      </c>
      <c r="AU179" s="17" t="s">
        <v>79</v>
      </c>
    </row>
    <row r="180" spans="2:65" s="1" customFormat="1" ht="16.5" customHeight="1" x14ac:dyDescent="0.2">
      <c r="B180" s="32"/>
      <c r="C180" s="125" t="s">
        <v>7</v>
      </c>
      <c r="D180" s="125" t="s">
        <v>182</v>
      </c>
      <c r="E180" s="126" t="s">
        <v>5568</v>
      </c>
      <c r="F180" s="127" t="s">
        <v>5569</v>
      </c>
      <c r="G180" s="128" t="s">
        <v>510</v>
      </c>
      <c r="H180" s="129">
        <v>17.36</v>
      </c>
      <c r="I180" s="130"/>
      <c r="J180" s="131">
        <f>ROUND(I180*H180,2)</f>
        <v>0</v>
      </c>
      <c r="K180" s="127" t="s">
        <v>327</v>
      </c>
      <c r="L180" s="32"/>
      <c r="M180" s="132" t="s">
        <v>19</v>
      </c>
      <c r="N180" s="133" t="s">
        <v>40</v>
      </c>
      <c r="P180" s="134">
        <f>O180*H180</f>
        <v>0</v>
      </c>
      <c r="Q180" s="134">
        <v>0</v>
      </c>
      <c r="R180" s="134">
        <f>Q180*H180</f>
        <v>0</v>
      </c>
      <c r="S180" s="134">
        <v>0</v>
      </c>
      <c r="T180" s="135">
        <f>S180*H180</f>
        <v>0</v>
      </c>
      <c r="AR180" s="136" t="s">
        <v>187</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187</v>
      </c>
      <c r="BM180" s="136" t="s">
        <v>254</v>
      </c>
    </row>
    <row r="181" spans="2:65" s="1" customFormat="1" ht="11.25" x14ac:dyDescent="0.2">
      <c r="B181" s="32"/>
      <c r="D181" s="151" t="s">
        <v>328</v>
      </c>
      <c r="F181" s="152" t="s">
        <v>5570</v>
      </c>
      <c r="I181" s="140"/>
      <c r="L181" s="32"/>
      <c r="M181" s="141"/>
      <c r="T181" s="53"/>
      <c r="AT181" s="17" t="s">
        <v>328</v>
      </c>
      <c r="AU181" s="17" t="s">
        <v>79</v>
      </c>
    </row>
    <row r="182" spans="2:65" s="1" customFormat="1" ht="16.5" customHeight="1" x14ac:dyDescent="0.2">
      <c r="B182" s="32"/>
      <c r="C182" s="125" t="s">
        <v>222</v>
      </c>
      <c r="D182" s="125" t="s">
        <v>182</v>
      </c>
      <c r="E182" s="126" t="s">
        <v>5571</v>
      </c>
      <c r="F182" s="127" t="s">
        <v>5572</v>
      </c>
      <c r="G182" s="128" t="s">
        <v>326</v>
      </c>
      <c r="H182" s="129">
        <v>2.4</v>
      </c>
      <c r="I182" s="130"/>
      <c r="J182" s="131">
        <f>ROUND(I182*H182,2)</f>
        <v>0</v>
      </c>
      <c r="K182" s="127" t="s">
        <v>327</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258</v>
      </c>
    </row>
    <row r="183" spans="2:65" s="1" customFormat="1" ht="11.25" x14ac:dyDescent="0.2">
      <c r="B183" s="32"/>
      <c r="D183" s="151" t="s">
        <v>328</v>
      </c>
      <c r="F183" s="152" t="s">
        <v>5573</v>
      </c>
      <c r="I183" s="140"/>
      <c r="L183" s="32"/>
      <c r="M183" s="141"/>
      <c r="T183" s="53"/>
      <c r="AT183" s="17" t="s">
        <v>328</v>
      </c>
      <c r="AU183" s="17" t="s">
        <v>79</v>
      </c>
    </row>
    <row r="184" spans="2:65" s="1" customFormat="1" ht="29.25" x14ac:dyDescent="0.2">
      <c r="B184" s="32"/>
      <c r="D184" s="138" t="s">
        <v>214</v>
      </c>
      <c r="F184" s="139" t="s">
        <v>5574</v>
      </c>
      <c r="I184" s="140"/>
      <c r="L184" s="32"/>
      <c r="M184" s="141"/>
      <c r="T184" s="53"/>
      <c r="AT184" s="17" t="s">
        <v>214</v>
      </c>
      <c r="AU184" s="17" t="s">
        <v>79</v>
      </c>
    </row>
    <row r="185" spans="2:65" s="13" customFormat="1" ht="11.25" x14ac:dyDescent="0.2">
      <c r="B185" s="159"/>
      <c r="D185" s="138" t="s">
        <v>330</v>
      </c>
      <c r="E185" s="160" t="s">
        <v>19</v>
      </c>
      <c r="F185" s="161" t="s">
        <v>5575</v>
      </c>
      <c r="H185" s="162">
        <v>2.4</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2.4</v>
      </c>
      <c r="I186" s="170"/>
      <c r="L186" s="166"/>
      <c r="M186" s="171"/>
      <c r="T186" s="172"/>
      <c r="AT186" s="167" t="s">
        <v>330</v>
      </c>
      <c r="AU186" s="167" t="s">
        <v>79</v>
      </c>
      <c r="AV186" s="14" t="s">
        <v>187</v>
      </c>
      <c r="AW186" s="14" t="s">
        <v>31</v>
      </c>
      <c r="AX186" s="14" t="s">
        <v>77</v>
      </c>
      <c r="AY186" s="167" t="s">
        <v>181</v>
      </c>
    </row>
    <row r="187" spans="2:65" s="1" customFormat="1" ht="16.5" customHeight="1" x14ac:dyDescent="0.2">
      <c r="B187" s="32"/>
      <c r="C187" s="125" t="s">
        <v>260</v>
      </c>
      <c r="D187" s="125" t="s">
        <v>182</v>
      </c>
      <c r="E187" s="126" t="s">
        <v>5576</v>
      </c>
      <c r="F187" s="127" t="s">
        <v>5577</v>
      </c>
      <c r="G187" s="128" t="s">
        <v>326</v>
      </c>
      <c r="H187" s="129">
        <v>6.4</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263</v>
      </c>
    </row>
    <row r="188" spans="2:65" s="1" customFormat="1" ht="11.25" x14ac:dyDescent="0.2">
      <c r="B188" s="32"/>
      <c r="D188" s="151" t="s">
        <v>328</v>
      </c>
      <c r="F188" s="152" t="s">
        <v>5578</v>
      </c>
      <c r="I188" s="140"/>
      <c r="L188" s="32"/>
      <c r="M188" s="141"/>
      <c r="T188" s="53"/>
      <c r="AT188" s="17" t="s">
        <v>328</v>
      </c>
      <c r="AU188" s="17" t="s">
        <v>79</v>
      </c>
    </row>
    <row r="189" spans="2:65" s="1" customFormat="1" ht="29.25" x14ac:dyDescent="0.2">
      <c r="B189" s="32"/>
      <c r="D189" s="138" t="s">
        <v>214</v>
      </c>
      <c r="F189" s="139" t="s">
        <v>5574</v>
      </c>
      <c r="I189" s="140"/>
      <c r="L189" s="32"/>
      <c r="M189" s="141"/>
      <c r="T189" s="53"/>
      <c r="AT189" s="17" t="s">
        <v>214</v>
      </c>
      <c r="AU189" s="17" t="s">
        <v>79</v>
      </c>
    </row>
    <row r="190" spans="2:65" s="13" customFormat="1" ht="11.25" x14ac:dyDescent="0.2">
      <c r="B190" s="159"/>
      <c r="D190" s="138" t="s">
        <v>330</v>
      </c>
      <c r="E190" s="160" t="s">
        <v>19</v>
      </c>
      <c r="F190" s="161" t="s">
        <v>5579</v>
      </c>
      <c r="H190" s="162">
        <v>6.4</v>
      </c>
      <c r="I190" s="163"/>
      <c r="L190" s="159"/>
      <c r="M190" s="164"/>
      <c r="T190" s="165"/>
      <c r="AT190" s="160" t="s">
        <v>330</v>
      </c>
      <c r="AU190" s="160" t="s">
        <v>79</v>
      </c>
      <c r="AV190" s="13" t="s">
        <v>79</v>
      </c>
      <c r="AW190" s="13" t="s">
        <v>31</v>
      </c>
      <c r="AX190" s="13" t="s">
        <v>69</v>
      </c>
      <c r="AY190" s="160" t="s">
        <v>181</v>
      </c>
    </row>
    <row r="191" spans="2:65" s="14" customFormat="1" ht="11.25" x14ac:dyDescent="0.2">
      <c r="B191" s="166"/>
      <c r="D191" s="138" t="s">
        <v>330</v>
      </c>
      <c r="E191" s="167" t="s">
        <v>19</v>
      </c>
      <c r="F191" s="168" t="s">
        <v>333</v>
      </c>
      <c r="H191" s="169">
        <v>6.4</v>
      </c>
      <c r="I191" s="170"/>
      <c r="L191" s="166"/>
      <c r="M191" s="171"/>
      <c r="T191" s="172"/>
      <c r="AT191" s="167" t="s">
        <v>330</v>
      </c>
      <c r="AU191" s="167" t="s">
        <v>79</v>
      </c>
      <c r="AV191" s="14" t="s">
        <v>187</v>
      </c>
      <c r="AW191" s="14" t="s">
        <v>31</v>
      </c>
      <c r="AX191" s="14" t="s">
        <v>77</v>
      </c>
      <c r="AY191" s="167" t="s">
        <v>181</v>
      </c>
    </row>
    <row r="192" spans="2:65" s="1" customFormat="1" ht="24.2" customHeight="1" x14ac:dyDescent="0.2">
      <c r="B192" s="32"/>
      <c r="C192" s="125" t="s">
        <v>225</v>
      </c>
      <c r="D192" s="125" t="s">
        <v>182</v>
      </c>
      <c r="E192" s="126" t="s">
        <v>5580</v>
      </c>
      <c r="F192" s="127" t="s">
        <v>5581</v>
      </c>
      <c r="G192" s="128" t="s">
        <v>326</v>
      </c>
      <c r="H192" s="129">
        <v>21.6</v>
      </c>
      <c r="I192" s="130"/>
      <c r="J192" s="131">
        <f>ROUND(I192*H192,2)</f>
        <v>0</v>
      </c>
      <c r="K192" s="127" t="s">
        <v>327</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266</v>
      </c>
    </row>
    <row r="193" spans="2:65" s="1" customFormat="1" ht="11.25" x14ac:dyDescent="0.2">
      <c r="B193" s="32"/>
      <c r="D193" s="151" t="s">
        <v>328</v>
      </c>
      <c r="F193" s="152" t="s">
        <v>5582</v>
      </c>
      <c r="I193" s="140"/>
      <c r="L193" s="32"/>
      <c r="M193" s="141"/>
      <c r="T193" s="53"/>
      <c r="AT193" s="17" t="s">
        <v>328</v>
      </c>
      <c r="AU193" s="17" t="s">
        <v>79</v>
      </c>
    </row>
    <row r="194" spans="2:65" s="1" customFormat="1" ht="19.5" x14ac:dyDescent="0.2">
      <c r="B194" s="32"/>
      <c r="D194" s="138" t="s">
        <v>214</v>
      </c>
      <c r="F194" s="139" t="s">
        <v>5583</v>
      </c>
      <c r="I194" s="140"/>
      <c r="L194" s="32"/>
      <c r="M194" s="141"/>
      <c r="T194" s="53"/>
      <c r="AT194" s="17" t="s">
        <v>214</v>
      </c>
      <c r="AU194" s="17" t="s">
        <v>79</v>
      </c>
    </row>
    <row r="195" spans="2:65" s="13" customFormat="1" ht="11.25" x14ac:dyDescent="0.2">
      <c r="B195" s="159"/>
      <c r="D195" s="138" t="s">
        <v>330</v>
      </c>
      <c r="E195" s="160" t="s">
        <v>19</v>
      </c>
      <c r="F195" s="161" t="s">
        <v>5584</v>
      </c>
      <c r="H195" s="162">
        <v>21.6</v>
      </c>
      <c r="I195" s="163"/>
      <c r="L195" s="159"/>
      <c r="M195" s="164"/>
      <c r="T195" s="165"/>
      <c r="AT195" s="160" t="s">
        <v>330</v>
      </c>
      <c r="AU195" s="160" t="s">
        <v>79</v>
      </c>
      <c r="AV195" s="13" t="s">
        <v>79</v>
      </c>
      <c r="AW195" s="13" t="s">
        <v>31</v>
      </c>
      <c r="AX195" s="13" t="s">
        <v>69</v>
      </c>
      <c r="AY195" s="160" t="s">
        <v>181</v>
      </c>
    </row>
    <row r="196" spans="2:65" s="14" customFormat="1" ht="11.25" x14ac:dyDescent="0.2">
      <c r="B196" s="166"/>
      <c r="D196" s="138" t="s">
        <v>330</v>
      </c>
      <c r="E196" s="167" t="s">
        <v>19</v>
      </c>
      <c r="F196" s="168" t="s">
        <v>333</v>
      </c>
      <c r="H196" s="169">
        <v>21.6</v>
      </c>
      <c r="I196" s="170"/>
      <c r="L196" s="166"/>
      <c r="M196" s="171"/>
      <c r="T196" s="172"/>
      <c r="AT196" s="167" t="s">
        <v>330</v>
      </c>
      <c r="AU196" s="167" t="s">
        <v>79</v>
      </c>
      <c r="AV196" s="14" t="s">
        <v>187</v>
      </c>
      <c r="AW196" s="14" t="s">
        <v>31</v>
      </c>
      <c r="AX196" s="14" t="s">
        <v>77</v>
      </c>
      <c r="AY196" s="167" t="s">
        <v>181</v>
      </c>
    </row>
    <row r="197" spans="2:65" s="1" customFormat="1" ht="24.2" customHeight="1" x14ac:dyDescent="0.2">
      <c r="B197" s="32"/>
      <c r="C197" s="125" t="s">
        <v>267</v>
      </c>
      <c r="D197" s="125" t="s">
        <v>182</v>
      </c>
      <c r="E197" s="126" t="s">
        <v>5585</v>
      </c>
      <c r="F197" s="127" t="s">
        <v>5586</v>
      </c>
      <c r="G197" s="128" t="s">
        <v>326</v>
      </c>
      <c r="H197" s="129">
        <v>57.6</v>
      </c>
      <c r="I197" s="130"/>
      <c r="J197" s="131">
        <f>ROUND(I197*H197,2)</f>
        <v>0</v>
      </c>
      <c r="K197" s="127" t="s">
        <v>327</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270</v>
      </c>
    </row>
    <row r="198" spans="2:65" s="1" customFormat="1" ht="11.25" x14ac:dyDescent="0.2">
      <c r="B198" s="32"/>
      <c r="D198" s="151" t="s">
        <v>328</v>
      </c>
      <c r="F198" s="152" t="s">
        <v>5587</v>
      </c>
      <c r="I198" s="140"/>
      <c r="L198" s="32"/>
      <c r="M198" s="141"/>
      <c r="T198" s="53"/>
      <c r="AT198" s="17" t="s">
        <v>328</v>
      </c>
      <c r="AU198" s="17" t="s">
        <v>79</v>
      </c>
    </row>
    <row r="199" spans="2:65" s="1" customFormat="1" ht="19.5" x14ac:dyDescent="0.2">
      <c r="B199" s="32"/>
      <c r="D199" s="138" t="s">
        <v>214</v>
      </c>
      <c r="F199" s="139" t="s">
        <v>5583</v>
      </c>
      <c r="I199" s="140"/>
      <c r="L199" s="32"/>
      <c r="M199" s="141"/>
      <c r="T199" s="53"/>
      <c r="AT199" s="17" t="s">
        <v>214</v>
      </c>
      <c r="AU199" s="17" t="s">
        <v>79</v>
      </c>
    </row>
    <row r="200" spans="2:65" s="13" customFormat="1" ht="11.25" x14ac:dyDescent="0.2">
      <c r="B200" s="159"/>
      <c r="D200" s="138" t="s">
        <v>330</v>
      </c>
      <c r="E200" s="160" t="s">
        <v>19</v>
      </c>
      <c r="F200" s="161" t="s">
        <v>5588</v>
      </c>
      <c r="H200" s="162">
        <v>57.6</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57.6</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229</v>
      </c>
      <c r="D202" s="125" t="s">
        <v>182</v>
      </c>
      <c r="E202" s="126" t="s">
        <v>5589</v>
      </c>
      <c r="F202" s="127" t="s">
        <v>5590</v>
      </c>
      <c r="G202" s="128" t="s">
        <v>326</v>
      </c>
      <c r="H202" s="129">
        <v>7.2</v>
      </c>
      <c r="I202" s="130"/>
      <c r="J202" s="131">
        <f>ROUND(I202*H202,2)</f>
        <v>0</v>
      </c>
      <c r="K202" s="127" t="s">
        <v>327</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273</v>
      </c>
    </row>
    <row r="203" spans="2:65" s="1" customFormat="1" ht="11.25" x14ac:dyDescent="0.2">
      <c r="B203" s="32"/>
      <c r="D203" s="151" t="s">
        <v>328</v>
      </c>
      <c r="F203" s="152" t="s">
        <v>5591</v>
      </c>
      <c r="I203" s="140"/>
      <c r="L203" s="32"/>
      <c r="M203" s="141"/>
      <c r="T203" s="53"/>
      <c r="AT203" s="17" t="s">
        <v>328</v>
      </c>
      <c r="AU203" s="17" t="s">
        <v>79</v>
      </c>
    </row>
    <row r="204" spans="2:65" s="13" customFormat="1" ht="22.5" x14ac:dyDescent="0.2">
      <c r="B204" s="159"/>
      <c r="D204" s="138" t="s">
        <v>330</v>
      </c>
      <c r="E204" s="160" t="s">
        <v>19</v>
      </c>
      <c r="F204" s="161" t="s">
        <v>5592</v>
      </c>
      <c r="H204" s="162">
        <v>7.2</v>
      </c>
      <c r="I204" s="163"/>
      <c r="L204" s="159"/>
      <c r="M204" s="164"/>
      <c r="T204" s="165"/>
      <c r="AT204" s="160" t="s">
        <v>330</v>
      </c>
      <c r="AU204" s="160" t="s">
        <v>79</v>
      </c>
      <c r="AV204" s="13" t="s">
        <v>79</v>
      </c>
      <c r="AW204" s="13" t="s">
        <v>31</v>
      </c>
      <c r="AX204" s="13" t="s">
        <v>69</v>
      </c>
      <c r="AY204" s="160" t="s">
        <v>181</v>
      </c>
    </row>
    <row r="205" spans="2:65" s="14" customFormat="1" ht="11.25" x14ac:dyDescent="0.2">
      <c r="B205" s="166"/>
      <c r="D205" s="138" t="s">
        <v>330</v>
      </c>
      <c r="E205" s="167" t="s">
        <v>19</v>
      </c>
      <c r="F205" s="168" t="s">
        <v>333</v>
      </c>
      <c r="H205" s="169">
        <v>7.2</v>
      </c>
      <c r="I205" s="170"/>
      <c r="L205" s="166"/>
      <c r="M205" s="171"/>
      <c r="T205" s="172"/>
      <c r="AT205" s="167" t="s">
        <v>330</v>
      </c>
      <c r="AU205" s="167" t="s">
        <v>79</v>
      </c>
      <c r="AV205" s="14" t="s">
        <v>187</v>
      </c>
      <c r="AW205" s="14" t="s">
        <v>31</v>
      </c>
      <c r="AX205" s="14" t="s">
        <v>77</v>
      </c>
      <c r="AY205" s="167" t="s">
        <v>181</v>
      </c>
    </row>
    <row r="206" spans="2:65" s="1" customFormat="1" ht="16.5" customHeight="1" x14ac:dyDescent="0.2">
      <c r="B206" s="32"/>
      <c r="C206" s="125" t="s">
        <v>274</v>
      </c>
      <c r="D206" s="125" t="s">
        <v>182</v>
      </c>
      <c r="E206" s="126" t="s">
        <v>1850</v>
      </c>
      <c r="F206" s="127" t="s">
        <v>1851</v>
      </c>
      <c r="G206" s="128" t="s">
        <v>326</v>
      </c>
      <c r="H206" s="129">
        <v>19.899519999999999</v>
      </c>
      <c r="I206" s="130"/>
      <c r="J206" s="131">
        <f>ROUND(I206*H206,2)</f>
        <v>0</v>
      </c>
      <c r="K206" s="127" t="s">
        <v>327</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277</v>
      </c>
    </row>
    <row r="207" spans="2:65" s="1" customFormat="1" ht="11.25" x14ac:dyDescent="0.2">
      <c r="B207" s="32"/>
      <c r="D207" s="151" t="s">
        <v>328</v>
      </c>
      <c r="F207" s="152" t="s">
        <v>1852</v>
      </c>
      <c r="I207" s="140"/>
      <c r="L207" s="32"/>
      <c r="M207" s="141"/>
      <c r="T207" s="53"/>
      <c r="AT207" s="17" t="s">
        <v>328</v>
      </c>
      <c r="AU207" s="17" t="s">
        <v>79</v>
      </c>
    </row>
    <row r="208" spans="2:65" s="1" customFormat="1" ht="19.5" x14ac:dyDescent="0.2">
      <c r="B208" s="32"/>
      <c r="D208" s="138" t="s">
        <v>214</v>
      </c>
      <c r="F208" s="139" t="s">
        <v>5593</v>
      </c>
      <c r="I208" s="140"/>
      <c r="L208" s="32"/>
      <c r="M208" s="141"/>
      <c r="T208" s="53"/>
      <c r="AT208" s="17" t="s">
        <v>214</v>
      </c>
      <c r="AU208" s="17" t="s">
        <v>79</v>
      </c>
    </row>
    <row r="209" spans="2:65" s="13" customFormat="1" ht="22.5" x14ac:dyDescent="0.2">
      <c r="B209" s="159"/>
      <c r="D209" s="138" t="s">
        <v>330</v>
      </c>
      <c r="E209" s="160" t="s">
        <v>19</v>
      </c>
      <c r="F209" s="161" t="s">
        <v>5594</v>
      </c>
      <c r="H209" s="162">
        <v>2.96</v>
      </c>
      <c r="I209" s="163"/>
      <c r="L209" s="159"/>
      <c r="M209" s="164"/>
      <c r="T209" s="165"/>
      <c r="AT209" s="160" t="s">
        <v>330</v>
      </c>
      <c r="AU209" s="160" t="s">
        <v>79</v>
      </c>
      <c r="AV209" s="13" t="s">
        <v>79</v>
      </c>
      <c r="AW209" s="13" t="s">
        <v>31</v>
      </c>
      <c r="AX209" s="13" t="s">
        <v>69</v>
      </c>
      <c r="AY209" s="160" t="s">
        <v>181</v>
      </c>
    </row>
    <row r="210" spans="2:65" s="13" customFormat="1" ht="22.5" x14ac:dyDescent="0.2">
      <c r="B210" s="159"/>
      <c r="D210" s="138" t="s">
        <v>330</v>
      </c>
      <c r="E210" s="160" t="s">
        <v>19</v>
      </c>
      <c r="F210" s="161" t="s">
        <v>5595</v>
      </c>
      <c r="H210" s="162">
        <v>0.48</v>
      </c>
      <c r="I210" s="163"/>
      <c r="L210" s="159"/>
      <c r="M210" s="164"/>
      <c r="T210" s="165"/>
      <c r="AT210" s="160" t="s">
        <v>330</v>
      </c>
      <c r="AU210" s="160" t="s">
        <v>79</v>
      </c>
      <c r="AV210" s="13" t="s">
        <v>79</v>
      </c>
      <c r="AW210" s="13" t="s">
        <v>31</v>
      </c>
      <c r="AX210" s="13" t="s">
        <v>69</v>
      </c>
      <c r="AY210" s="160" t="s">
        <v>181</v>
      </c>
    </row>
    <row r="211" spans="2:65" s="13" customFormat="1" ht="22.5" x14ac:dyDescent="0.2">
      <c r="B211" s="159"/>
      <c r="D211" s="138" t="s">
        <v>330</v>
      </c>
      <c r="E211" s="160" t="s">
        <v>19</v>
      </c>
      <c r="F211" s="161" t="s">
        <v>5596</v>
      </c>
      <c r="H211" s="162">
        <v>14.60089</v>
      </c>
      <c r="I211" s="163"/>
      <c r="L211" s="159"/>
      <c r="M211" s="164"/>
      <c r="T211" s="165"/>
      <c r="AT211" s="160" t="s">
        <v>330</v>
      </c>
      <c r="AU211" s="160" t="s">
        <v>79</v>
      </c>
      <c r="AV211" s="13" t="s">
        <v>79</v>
      </c>
      <c r="AW211" s="13" t="s">
        <v>31</v>
      </c>
      <c r="AX211" s="13" t="s">
        <v>69</v>
      </c>
      <c r="AY211" s="160" t="s">
        <v>181</v>
      </c>
    </row>
    <row r="212" spans="2:65" s="13" customFormat="1" ht="22.5" x14ac:dyDescent="0.2">
      <c r="B212" s="159"/>
      <c r="D212" s="138" t="s">
        <v>330</v>
      </c>
      <c r="E212" s="160" t="s">
        <v>19</v>
      </c>
      <c r="F212" s="161" t="s">
        <v>5597</v>
      </c>
      <c r="H212" s="162">
        <v>1.85863</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19.899519999999999</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232</v>
      </c>
      <c r="D214" s="125" t="s">
        <v>182</v>
      </c>
      <c r="E214" s="126" t="s">
        <v>5598</v>
      </c>
      <c r="F214" s="127" t="s">
        <v>5599</v>
      </c>
      <c r="G214" s="128" t="s">
        <v>326</v>
      </c>
      <c r="H214" s="129">
        <v>10.832000000000001</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280</v>
      </c>
    </row>
    <row r="215" spans="2:65" s="1" customFormat="1" ht="11.25" x14ac:dyDescent="0.2">
      <c r="B215" s="32"/>
      <c r="D215" s="151" t="s">
        <v>328</v>
      </c>
      <c r="F215" s="152" t="s">
        <v>5600</v>
      </c>
      <c r="I215" s="140"/>
      <c r="L215" s="32"/>
      <c r="M215" s="141"/>
      <c r="T215" s="53"/>
      <c r="AT215" s="17" t="s">
        <v>328</v>
      </c>
      <c r="AU215" s="17" t="s">
        <v>79</v>
      </c>
    </row>
    <row r="216" spans="2:65" s="1" customFormat="1" ht="29.25" x14ac:dyDescent="0.2">
      <c r="B216" s="32"/>
      <c r="D216" s="138" t="s">
        <v>214</v>
      </c>
      <c r="F216" s="139" t="s">
        <v>5601</v>
      </c>
      <c r="I216" s="140"/>
      <c r="L216" s="32"/>
      <c r="M216" s="141"/>
      <c r="T216" s="53"/>
      <c r="AT216" s="17" t="s">
        <v>214</v>
      </c>
      <c r="AU216" s="17" t="s">
        <v>79</v>
      </c>
    </row>
    <row r="217" spans="2:65" s="12" customFormat="1" ht="11.25" x14ac:dyDescent="0.2">
      <c r="B217" s="153"/>
      <c r="D217" s="138" t="s">
        <v>330</v>
      </c>
      <c r="E217" s="154" t="s">
        <v>19</v>
      </c>
      <c r="F217" s="155" t="s">
        <v>5602</v>
      </c>
      <c r="H217" s="154" t="s">
        <v>19</v>
      </c>
      <c r="I217" s="156"/>
      <c r="L217" s="153"/>
      <c r="M217" s="157"/>
      <c r="T217" s="158"/>
      <c r="AT217" s="154" t="s">
        <v>330</v>
      </c>
      <c r="AU217" s="154" t="s">
        <v>79</v>
      </c>
      <c r="AV217" s="12" t="s">
        <v>77</v>
      </c>
      <c r="AW217" s="12" t="s">
        <v>31</v>
      </c>
      <c r="AX217" s="12" t="s">
        <v>69</v>
      </c>
      <c r="AY217" s="154" t="s">
        <v>181</v>
      </c>
    </row>
    <row r="218" spans="2:65" s="13" customFormat="1" ht="11.25" x14ac:dyDescent="0.2">
      <c r="B218" s="159"/>
      <c r="D218" s="138" t="s">
        <v>330</v>
      </c>
      <c r="E218" s="160" t="s">
        <v>19</v>
      </c>
      <c r="F218" s="161" t="s">
        <v>5603</v>
      </c>
      <c r="H218" s="162">
        <v>6.4</v>
      </c>
      <c r="I218" s="163"/>
      <c r="L218" s="159"/>
      <c r="M218" s="164"/>
      <c r="T218" s="165"/>
      <c r="AT218" s="160" t="s">
        <v>330</v>
      </c>
      <c r="AU218" s="160" t="s">
        <v>79</v>
      </c>
      <c r="AV218" s="13" t="s">
        <v>79</v>
      </c>
      <c r="AW218" s="13" t="s">
        <v>31</v>
      </c>
      <c r="AX218" s="13" t="s">
        <v>69</v>
      </c>
      <c r="AY218" s="160" t="s">
        <v>181</v>
      </c>
    </row>
    <row r="219" spans="2:65" s="13" customFormat="1" ht="11.25" x14ac:dyDescent="0.2">
      <c r="B219" s="159"/>
      <c r="D219" s="138" t="s">
        <v>330</v>
      </c>
      <c r="E219" s="160" t="s">
        <v>19</v>
      </c>
      <c r="F219" s="161" t="s">
        <v>5604</v>
      </c>
      <c r="H219" s="162">
        <v>2.3679999999999999</v>
      </c>
      <c r="I219" s="163"/>
      <c r="L219" s="159"/>
      <c r="M219" s="164"/>
      <c r="T219" s="165"/>
      <c r="AT219" s="160" t="s">
        <v>330</v>
      </c>
      <c r="AU219" s="160" t="s">
        <v>79</v>
      </c>
      <c r="AV219" s="13" t="s">
        <v>79</v>
      </c>
      <c r="AW219" s="13" t="s">
        <v>31</v>
      </c>
      <c r="AX219" s="13" t="s">
        <v>69</v>
      </c>
      <c r="AY219" s="160" t="s">
        <v>181</v>
      </c>
    </row>
    <row r="220" spans="2:65" s="13" customFormat="1" ht="22.5" x14ac:dyDescent="0.2">
      <c r="B220" s="159"/>
      <c r="D220" s="138" t="s">
        <v>330</v>
      </c>
      <c r="E220" s="160" t="s">
        <v>19</v>
      </c>
      <c r="F220" s="161" t="s">
        <v>5605</v>
      </c>
      <c r="H220" s="162">
        <v>2.0640000000000001</v>
      </c>
      <c r="I220" s="163"/>
      <c r="L220" s="159"/>
      <c r="M220" s="164"/>
      <c r="T220" s="165"/>
      <c r="AT220" s="160" t="s">
        <v>330</v>
      </c>
      <c r="AU220" s="160" t="s">
        <v>79</v>
      </c>
      <c r="AV220" s="13" t="s">
        <v>79</v>
      </c>
      <c r="AW220" s="13" t="s">
        <v>31</v>
      </c>
      <c r="AX220" s="13" t="s">
        <v>69</v>
      </c>
      <c r="AY220" s="160" t="s">
        <v>181</v>
      </c>
    </row>
    <row r="221" spans="2:65" s="14" customFormat="1" ht="11.25" x14ac:dyDescent="0.2">
      <c r="B221" s="166"/>
      <c r="D221" s="138" t="s">
        <v>330</v>
      </c>
      <c r="E221" s="167" t="s">
        <v>19</v>
      </c>
      <c r="F221" s="168" t="s">
        <v>333</v>
      </c>
      <c r="H221" s="169">
        <v>10.832000000000001</v>
      </c>
      <c r="I221" s="170"/>
      <c r="L221" s="166"/>
      <c r="M221" s="171"/>
      <c r="T221" s="172"/>
      <c r="AT221" s="167" t="s">
        <v>330</v>
      </c>
      <c r="AU221" s="167" t="s">
        <v>79</v>
      </c>
      <c r="AV221" s="14" t="s">
        <v>187</v>
      </c>
      <c r="AW221" s="14" t="s">
        <v>31</v>
      </c>
      <c r="AX221" s="14" t="s">
        <v>77</v>
      </c>
      <c r="AY221" s="167" t="s">
        <v>181</v>
      </c>
    </row>
    <row r="222" spans="2:65" s="1" customFormat="1" ht="16.5" customHeight="1" x14ac:dyDescent="0.2">
      <c r="B222" s="32"/>
      <c r="C222" s="176" t="s">
        <v>281</v>
      </c>
      <c r="D222" s="176" t="s">
        <v>1794</v>
      </c>
      <c r="E222" s="177" t="s">
        <v>5606</v>
      </c>
      <c r="F222" s="178" t="s">
        <v>5607</v>
      </c>
      <c r="G222" s="179" t="s">
        <v>438</v>
      </c>
      <c r="H222" s="180">
        <v>21.664000000000001</v>
      </c>
      <c r="I222" s="181"/>
      <c r="J222" s="182">
        <f>ROUND(I222*H222,2)</f>
        <v>0</v>
      </c>
      <c r="K222" s="178" t="s">
        <v>327</v>
      </c>
      <c r="L222" s="183"/>
      <c r="M222" s="184" t="s">
        <v>19</v>
      </c>
      <c r="N222" s="185" t="s">
        <v>40</v>
      </c>
      <c r="P222" s="134">
        <f>O222*H222</f>
        <v>0</v>
      </c>
      <c r="Q222" s="134">
        <v>0</v>
      </c>
      <c r="R222" s="134">
        <f>Q222*H222</f>
        <v>0</v>
      </c>
      <c r="S222" s="134">
        <v>0</v>
      </c>
      <c r="T222" s="135">
        <f>S222*H222</f>
        <v>0</v>
      </c>
      <c r="AR222" s="136" t="s">
        <v>196</v>
      </c>
      <c r="AT222" s="136" t="s">
        <v>1794</v>
      </c>
      <c r="AU222" s="136" t="s">
        <v>79</v>
      </c>
      <c r="AY222" s="17" t="s">
        <v>181</v>
      </c>
      <c r="BE222" s="137">
        <f>IF(N222="základní",J222,0)</f>
        <v>0</v>
      </c>
      <c r="BF222" s="137">
        <f>IF(N222="snížená",J222,0)</f>
        <v>0</v>
      </c>
      <c r="BG222" s="137">
        <f>IF(N222="zákl. přenesená",J222,0)</f>
        <v>0</v>
      </c>
      <c r="BH222" s="137">
        <f>IF(N222="sníž. přenesená",J222,0)</f>
        <v>0</v>
      </c>
      <c r="BI222" s="137">
        <f>IF(N222="nulová",J222,0)</f>
        <v>0</v>
      </c>
      <c r="BJ222" s="17" t="s">
        <v>77</v>
      </c>
      <c r="BK222" s="137">
        <f>ROUND(I222*H222,2)</f>
        <v>0</v>
      </c>
      <c r="BL222" s="17" t="s">
        <v>187</v>
      </c>
      <c r="BM222" s="136" t="s">
        <v>284</v>
      </c>
    </row>
    <row r="223" spans="2:65" s="13" customFormat="1" ht="11.25" x14ac:dyDescent="0.2">
      <c r="B223" s="159"/>
      <c r="D223" s="138" t="s">
        <v>330</v>
      </c>
      <c r="E223" s="160" t="s">
        <v>19</v>
      </c>
      <c r="F223" s="161" t="s">
        <v>5608</v>
      </c>
      <c r="H223" s="162">
        <v>12.8</v>
      </c>
      <c r="I223" s="163"/>
      <c r="L223" s="159"/>
      <c r="M223" s="164"/>
      <c r="T223" s="165"/>
      <c r="AT223" s="160" t="s">
        <v>330</v>
      </c>
      <c r="AU223" s="160" t="s">
        <v>79</v>
      </c>
      <c r="AV223" s="13" t="s">
        <v>79</v>
      </c>
      <c r="AW223" s="13" t="s">
        <v>31</v>
      </c>
      <c r="AX223" s="13" t="s">
        <v>69</v>
      </c>
      <c r="AY223" s="160" t="s">
        <v>181</v>
      </c>
    </row>
    <row r="224" spans="2:65" s="13" customFormat="1" ht="11.25" x14ac:dyDescent="0.2">
      <c r="B224" s="159"/>
      <c r="D224" s="138" t="s">
        <v>330</v>
      </c>
      <c r="E224" s="160" t="s">
        <v>19</v>
      </c>
      <c r="F224" s="161" t="s">
        <v>5609</v>
      </c>
      <c r="H224" s="162">
        <v>4.7359999999999998</v>
      </c>
      <c r="I224" s="163"/>
      <c r="L224" s="159"/>
      <c r="M224" s="164"/>
      <c r="T224" s="165"/>
      <c r="AT224" s="160" t="s">
        <v>330</v>
      </c>
      <c r="AU224" s="160" t="s">
        <v>79</v>
      </c>
      <c r="AV224" s="13" t="s">
        <v>79</v>
      </c>
      <c r="AW224" s="13" t="s">
        <v>31</v>
      </c>
      <c r="AX224" s="13" t="s">
        <v>69</v>
      </c>
      <c r="AY224" s="160" t="s">
        <v>181</v>
      </c>
    </row>
    <row r="225" spans="2:65" s="13" customFormat="1" ht="11.25" x14ac:dyDescent="0.2">
      <c r="B225" s="159"/>
      <c r="D225" s="138" t="s">
        <v>330</v>
      </c>
      <c r="E225" s="160" t="s">
        <v>19</v>
      </c>
      <c r="F225" s="161" t="s">
        <v>5610</v>
      </c>
      <c r="H225" s="162">
        <v>4.1280000000000001</v>
      </c>
      <c r="I225" s="163"/>
      <c r="L225" s="159"/>
      <c r="M225" s="164"/>
      <c r="T225" s="165"/>
      <c r="AT225" s="160" t="s">
        <v>330</v>
      </c>
      <c r="AU225" s="160" t="s">
        <v>79</v>
      </c>
      <c r="AV225" s="13" t="s">
        <v>79</v>
      </c>
      <c r="AW225" s="13" t="s">
        <v>31</v>
      </c>
      <c r="AX225" s="13" t="s">
        <v>69</v>
      </c>
      <c r="AY225" s="160" t="s">
        <v>181</v>
      </c>
    </row>
    <row r="226" spans="2:65" s="14" customFormat="1" ht="11.25" x14ac:dyDescent="0.2">
      <c r="B226" s="166"/>
      <c r="D226" s="138" t="s">
        <v>330</v>
      </c>
      <c r="E226" s="167" t="s">
        <v>19</v>
      </c>
      <c r="F226" s="168" t="s">
        <v>333</v>
      </c>
      <c r="H226" s="169">
        <v>21.664000000000001</v>
      </c>
      <c r="I226" s="170"/>
      <c r="L226" s="166"/>
      <c r="M226" s="171"/>
      <c r="T226" s="172"/>
      <c r="AT226" s="167" t="s">
        <v>330</v>
      </c>
      <c r="AU226" s="167" t="s">
        <v>79</v>
      </c>
      <c r="AV226" s="14" t="s">
        <v>187</v>
      </c>
      <c r="AW226" s="14" t="s">
        <v>31</v>
      </c>
      <c r="AX226" s="14" t="s">
        <v>77</v>
      </c>
      <c r="AY226" s="167" t="s">
        <v>181</v>
      </c>
    </row>
    <row r="227" spans="2:65" s="1" customFormat="1" ht="16.5" customHeight="1" x14ac:dyDescent="0.2">
      <c r="B227" s="32"/>
      <c r="C227" s="125" t="s">
        <v>236</v>
      </c>
      <c r="D227" s="125" t="s">
        <v>182</v>
      </c>
      <c r="E227" s="126" t="s">
        <v>5611</v>
      </c>
      <c r="F227" s="127" t="s">
        <v>5612</v>
      </c>
      <c r="G227" s="128" t="s">
        <v>326</v>
      </c>
      <c r="H227" s="129">
        <v>3.5910000000000002</v>
      </c>
      <c r="I227" s="130"/>
      <c r="J227" s="131">
        <f>ROUND(I227*H227,2)</f>
        <v>0</v>
      </c>
      <c r="K227" s="127" t="s">
        <v>327</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288</v>
      </c>
    </row>
    <row r="228" spans="2:65" s="1" customFormat="1" ht="11.25" x14ac:dyDescent="0.2">
      <c r="B228" s="32"/>
      <c r="D228" s="151" t="s">
        <v>328</v>
      </c>
      <c r="F228" s="152" t="s">
        <v>5613</v>
      </c>
      <c r="I228" s="140"/>
      <c r="L228" s="32"/>
      <c r="M228" s="141"/>
      <c r="T228" s="53"/>
      <c r="AT228" s="17" t="s">
        <v>328</v>
      </c>
      <c r="AU228" s="17" t="s">
        <v>79</v>
      </c>
    </row>
    <row r="229" spans="2:65" s="12" customFormat="1" ht="11.25" x14ac:dyDescent="0.2">
      <c r="B229" s="153"/>
      <c r="D229" s="138" t="s">
        <v>330</v>
      </c>
      <c r="E229" s="154" t="s">
        <v>19</v>
      </c>
      <c r="F229" s="155" t="s">
        <v>5614</v>
      </c>
      <c r="H229" s="154" t="s">
        <v>19</v>
      </c>
      <c r="I229" s="156"/>
      <c r="L229" s="153"/>
      <c r="M229" s="157"/>
      <c r="T229" s="158"/>
      <c r="AT229" s="154" t="s">
        <v>330</v>
      </c>
      <c r="AU229" s="154" t="s">
        <v>79</v>
      </c>
      <c r="AV229" s="12" t="s">
        <v>77</v>
      </c>
      <c r="AW229" s="12" t="s">
        <v>31</v>
      </c>
      <c r="AX229" s="12" t="s">
        <v>69</v>
      </c>
      <c r="AY229" s="154" t="s">
        <v>181</v>
      </c>
    </row>
    <row r="230" spans="2:65" s="13" customFormat="1" ht="11.25" x14ac:dyDescent="0.2">
      <c r="B230" s="159"/>
      <c r="D230" s="138" t="s">
        <v>330</v>
      </c>
      <c r="E230" s="160" t="s">
        <v>19</v>
      </c>
      <c r="F230" s="161" t="s">
        <v>5615</v>
      </c>
      <c r="H230" s="162">
        <v>10.146000000000001</v>
      </c>
      <c r="I230" s="163"/>
      <c r="L230" s="159"/>
      <c r="M230" s="164"/>
      <c r="T230" s="165"/>
      <c r="AT230" s="160" t="s">
        <v>330</v>
      </c>
      <c r="AU230" s="160" t="s">
        <v>79</v>
      </c>
      <c r="AV230" s="13" t="s">
        <v>79</v>
      </c>
      <c r="AW230" s="13" t="s">
        <v>31</v>
      </c>
      <c r="AX230" s="13" t="s">
        <v>69</v>
      </c>
      <c r="AY230" s="160" t="s">
        <v>181</v>
      </c>
    </row>
    <row r="231" spans="2:65" s="13" customFormat="1" ht="11.25" x14ac:dyDescent="0.2">
      <c r="B231" s="159"/>
      <c r="D231" s="138" t="s">
        <v>330</v>
      </c>
      <c r="E231" s="160" t="s">
        <v>19</v>
      </c>
      <c r="F231" s="161" t="s">
        <v>5616</v>
      </c>
      <c r="H231" s="162">
        <v>-8.9550000000000001</v>
      </c>
      <c r="I231" s="163"/>
      <c r="L231" s="159"/>
      <c r="M231" s="164"/>
      <c r="T231" s="165"/>
      <c r="AT231" s="160" t="s">
        <v>330</v>
      </c>
      <c r="AU231" s="160" t="s">
        <v>79</v>
      </c>
      <c r="AV231" s="13" t="s">
        <v>79</v>
      </c>
      <c r="AW231" s="13" t="s">
        <v>31</v>
      </c>
      <c r="AX231" s="13" t="s">
        <v>69</v>
      </c>
      <c r="AY231" s="160" t="s">
        <v>181</v>
      </c>
    </row>
    <row r="232" spans="2:65" s="13" customFormat="1" ht="11.25" x14ac:dyDescent="0.2">
      <c r="B232" s="159"/>
      <c r="D232" s="138" t="s">
        <v>330</v>
      </c>
      <c r="E232" s="160" t="s">
        <v>19</v>
      </c>
      <c r="F232" s="161" t="s">
        <v>5617</v>
      </c>
      <c r="H232" s="162">
        <v>2.4</v>
      </c>
      <c r="I232" s="163"/>
      <c r="L232" s="159"/>
      <c r="M232" s="164"/>
      <c r="T232" s="165"/>
      <c r="AT232" s="160" t="s">
        <v>330</v>
      </c>
      <c r="AU232" s="160" t="s">
        <v>79</v>
      </c>
      <c r="AV232" s="13" t="s">
        <v>79</v>
      </c>
      <c r="AW232" s="13" t="s">
        <v>31</v>
      </c>
      <c r="AX232" s="13" t="s">
        <v>69</v>
      </c>
      <c r="AY232" s="160" t="s">
        <v>181</v>
      </c>
    </row>
    <row r="233" spans="2:65" s="14" customFormat="1" ht="11.25" x14ac:dyDescent="0.2">
      <c r="B233" s="166"/>
      <c r="D233" s="138" t="s">
        <v>330</v>
      </c>
      <c r="E233" s="167" t="s">
        <v>19</v>
      </c>
      <c r="F233" s="168" t="s">
        <v>333</v>
      </c>
      <c r="H233" s="169">
        <v>3.5910000000000002</v>
      </c>
      <c r="I233" s="170"/>
      <c r="L233" s="166"/>
      <c r="M233" s="171"/>
      <c r="T233" s="172"/>
      <c r="AT233" s="167" t="s">
        <v>330</v>
      </c>
      <c r="AU233" s="167" t="s">
        <v>79</v>
      </c>
      <c r="AV233" s="14" t="s">
        <v>187</v>
      </c>
      <c r="AW233" s="14" t="s">
        <v>31</v>
      </c>
      <c r="AX233" s="14" t="s">
        <v>77</v>
      </c>
      <c r="AY233" s="167" t="s">
        <v>181</v>
      </c>
    </row>
    <row r="234" spans="2:65" s="1" customFormat="1" ht="16.5" customHeight="1" x14ac:dyDescent="0.2">
      <c r="B234" s="32"/>
      <c r="C234" s="125" t="s">
        <v>290</v>
      </c>
      <c r="D234" s="125" t="s">
        <v>182</v>
      </c>
      <c r="E234" s="126" t="s">
        <v>1863</v>
      </c>
      <c r="F234" s="127" t="s">
        <v>1864</v>
      </c>
      <c r="G234" s="128" t="s">
        <v>326</v>
      </c>
      <c r="H234" s="129">
        <v>8.1370000000000005</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ht="11.25" x14ac:dyDescent="0.2">
      <c r="B235" s="32"/>
      <c r="D235" s="151" t="s">
        <v>328</v>
      </c>
      <c r="F235" s="152" t="s">
        <v>1865</v>
      </c>
      <c r="I235" s="140"/>
      <c r="L235" s="32"/>
      <c r="M235" s="141"/>
      <c r="T235" s="53"/>
      <c r="AT235" s="17" t="s">
        <v>328</v>
      </c>
      <c r="AU235" s="17" t="s">
        <v>79</v>
      </c>
    </row>
    <row r="236" spans="2:65" s="12" customFormat="1" ht="11.25" x14ac:dyDescent="0.2">
      <c r="B236" s="153"/>
      <c r="D236" s="138" t="s">
        <v>330</v>
      </c>
      <c r="E236" s="154" t="s">
        <v>19</v>
      </c>
      <c r="F236" s="155" t="s">
        <v>5614</v>
      </c>
      <c r="H236" s="154" t="s">
        <v>19</v>
      </c>
      <c r="I236" s="156"/>
      <c r="L236" s="153"/>
      <c r="M236" s="157"/>
      <c r="T236" s="158"/>
      <c r="AT236" s="154" t="s">
        <v>330</v>
      </c>
      <c r="AU236" s="154" t="s">
        <v>79</v>
      </c>
      <c r="AV236" s="12" t="s">
        <v>77</v>
      </c>
      <c r="AW236" s="12" t="s">
        <v>31</v>
      </c>
      <c r="AX236" s="12" t="s">
        <v>69</v>
      </c>
      <c r="AY236" s="154" t="s">
        <v>181</v>
      </c>
    </row>
    <row r="237" spans="2:65" s="13" customFormat="1" ht="11.25" x14ac:dyDescent="0.2">
      <c r="B237" s="159"/>
      <c r="D237" s="138" t="s">
        <v>330</v>
      </c>
      <c r="E237" s="160" t="s">
        <v>19</v>
      </c>
      <c r="F237" s="161" t="s">
        <v>5618</v>
      </c>
      <c r="H237" s="162">
        <v>12.682</v>
      </c>
      <c r="I237" s="163"/>
      <c r="L237" s="159"/>
      <c r="M237" s="164"/>
      <c r="T237" s="165"/>
      <c r="AT237" s="160" t="s">
        <v>330</v>
      </c>
      <c r="AU237" s="160" t="s">
        <v>79</v>
      </c>
      <c r="AV237" s="13" t="s">
        <v>79</v>
      </c>
      <c r="AW237" s="13" t="s">
        <v>31</v>
      </c>
      <c r="AX237" s="13" t="s">
        <v>69</v>
      </c>
      <c r="AY237" s="160" t="s">
        <v>181</v>
      </c>
    </row>
    <row r="238" spans="2:65" s="13" customFormat="1" ht="11.25" x14ac:dyDescent="0.2">
      <c r="B238" s="159"/>
      <c r="D238" s="138" t="s">
        <v>330</v>
      </c>
      <c r="E238" s="160" t="s">
        <v>19</v>
      </c>
      <c r="F238" s="161" t="s">
        <v>5619</v>
      </c>
      <c r="H238" s="162">
        <v>-10.945</v>
      </c>
      <c r="I238" s="163"/>
      <c r="L238" s="159"/>
      <c r="M238" s="164"/>
      <c r="T238" s="165"/>
      <c r="AT238" s="160" t="s">
        <v>330</v>
      </c>
      <c r="AU238" s="160" t="s">
        <v>79</v>
      </c>
      <c r="AV238" s="13" t="s">
        <v>79</v>
      </c>
      <c r="AW238" s="13" t="s">
        <v>31</v>
      </c>
      <c r="AX238" s="13" t="s">
        <v>69</v>
      </c>
      <c r="AY238" s="160" t="s">
        <v>181</v>
      </c>
    </row>
    <row r="239" spans="2:65" s="13" customFormat="1" ht="11.25" x14ac:dyDescent="0.2">
      <c r="B239" s="159"/>
      <c r="D239" s="138" t="s">
        <v>330</v>
      </c>
      <c r="E239" s="160" t="s">
        <v>19</v>
      </c>
      <c r="F239" s="161" t="s">
        <v>5620</v>
      </c>
      <c r="H239" s="162">
        <v>6.4</v>
      </c>
      <c r="I239" s="163"/>
      <c r="L239" s="159"/>
      <c r="M239" s="164"/>
      <c r="T239" s="165"/>
      <c r="AT239" s="160" t="s">
        <v>330</v>
      </c>
      <c r="AU239" s="160" t="s">
        <v>79</v>
      </c>
      <c r="AV239" s="13" t="s">
        <v>79</v>
      </c>
      <c r="AW239" s="13" t="s">
        <v>31</v>
      </c>
      <c r="AX239" s="13" t="s">
        <v>69</v>
      </c>
      <c r="AY239" s="160" t="s">
        <v>181</v>
      </c>
    </row>
    <row r="240" spans="2:65" s="14" customFormat="1" ht="11.25" x14ac:dyDescent="0.2">
      <c r="B240" s="166"/>
      <c r="D240" s="138" t="s">
        <v>330</v>
      </c>
      <c r="E240" s="167" t="s">
        <v>19</v>
      </c>
      <c r="F240" s="168" t="s">
        <v>333</v>
      </c>
      <c r="H240" s="169">
        <v>8.1370000000000005</v>
      </c>
      <c r="I240" s="170"/>
      <c r="L240" s="166"/>
      <c r="M240" s="171"/>
      <c r="T240" s="172"/>
      <c r="AT240" s="167" t="s">
        <v>330</v>
      </c>
      <c r="AU240" s="167" t="s">
        <v>79</v>
      </c>
      <c r="AV240" s="14" t="s">
        <v>187</v>
      </c>
      <c r="AW240" s="14" t="s">
        <v>31</v>
      </c>
      <c r="AX240" s="14" t="s">
        <v>77</v>
      </c>
      <c r="AY240" s="167" t="s">
        <v>181</v>
      </c>
    </row>
    <row r="241" spans="2:65" s="1" customFormat="1" ht="16.5" customHeight="1" x14ac:dyDescent="0.2">
      <c r="B241" s="32"/>
      <c r="C241" s="125" t="s">
        <v>239</v>
      </c>
      <c r="D241" s="125" t="s">
        <v>182</v>
      </c>
      <c r="E241" s="126" t="s">
        <v>1869</v>
      </c>
      <c r="F241" s="127" t="s">
        <v>1870</v>
      </c>
      <c r="G241" s="128" t="s">
        <v>326</v>
      </c>
      <c r="H241" s="129">
        <v>2.536</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478</v>
      </c>
    </row>
    <row r="242" spans="2:65" s="1" customFormat="1" ht="11.25" x14ac:dyDescent="0.2">
      <c r="B242" s="32"/>
      <c r="D242" s="151" t="s">
        <v>328</v>
      </c>
      <c r="F242" s="152" t="s">
        <v>1871</v>
      </c>
      <c r="I242" s="140"/>
      <c r="L242" s="32"/>
      <c r="M242" s="141"/>
      <c r="T242" s="53"/>
      <c r="AT242" s="17" t="s">
        <v>328</v>
      </c>
      <c r="AU242" s="17" t="s">
        <v>79</v>
      </c>
    </row>
    <row r="243" spans="2:65" s="12" customFormat="1" ht="11.25" x14ac:dyDescent="0.2">
      <c r="B243" s="153"/>
      <c r="D243" s="138" t="s">
        <v>330</v>
      </c>
      <c r="E243" s="154" t="s">
        <v>19</v>
      </c>
      <c r="F243" s="155" t="s">
        <v>5614</v>
      </c>
      <c r="H243" s="154" t="s">
        <v>19</v>
      </c>
      <c r="I243" s="156"/>
      <c r="L243" s="153"/>
      <c r="M243" s="157"/>
      <c r="T243" s="158"/>
      <c r="AT243" s="154" t="s">
        <v>330</v>
      </c>
      <c r="AU243" s="154" t="s">
        <v>79</v>
      </c>
      <c r="AV243" s="12" t="s">
        <v>77</v>
      </c>
      <c r="AW243" s="12" t="s">
        <v>31</v>
      </c>
      <c r="AX243" s="12" t="s">
        <v>69</v>
      </c>
      <c r="AY243" s="154" t="s">
        <v>181</v>
      </c>
    </row>
    <row r="244" spans="2:65" s="13" customFormat="1" ht="11.25" x14ac:dyDescent="0.2">
      <c r="B244" s="159"/>
      <c r="D244" s="138" t="s">
        <v>330</v>
      </c>
      <c r="E244" s="160" t="s">
        <v>19</v>
      </c>
      <c r="F244" s="161" t="s">
        <v>5621</v>
      </c>
      <c r="H244" s="162">
        <v>2.536</v>
      </c>
      <c r="I244" s="163"/>
      <c r="L244" s="159"/>
      <c r="M244" s="164"/>
      <c r="T244" s="165"/>
      <c r="AT244" s="160" t="s">
        <v>330</v>
      </c>
      <c r="AU244" s="160" t="s">
        <v>79</v>
      </c>
      <c r="AV244" s="13" t="s">
        <v>79</v>
      </c>
      <c r="AW244" s="13" t="s">
        <v>31</v>
      </c>
      <c r="AX244" s="13" t="s">
        <v>69</v>
      </c>
      <c r="AY244" s="160" t="s">
        <v>181</v>
      </c>
    </row>
    <row r="245" spans="2:65" s="14" customFormat="1" ht="11.25" x14ac:dyDescent="0.2">
      <c r="B245" s="166"/>
      <c r="D245" s="138" t="s">
        <v>330</v>
      </c>
      <c r="E245" s="167" t="s">
        <v>19</v>
      </c>
      <c r="F245" s="168" t="s">
        <v>333</v>
      </c>
      <c r="H245" s="169">
        <v>2.536</v>
      </c>
      <c r="I245" s="170"/>
      <c r="L245" s="166"/>
      <c r="M245" s="171"/>
      <c r="T245" s="172"/>
      <c r="AT245" s="167" t="s">
        <v>330</v>
      </c>
      <c r="AU245" s="167" t="s">
        <v>79</v>
      </c>
      <c r="AV245" s="14" t="s">
        <v>187</v>
      </c>
      <c r="AW245" s="14" t="s">
        <v>31</v>
      </c>
      <c r="AX245" s="14" t="s">
        <v>77</v>
      </c>
      <c r="AY245" s="167" t="s">
        <v>181</v>
      </c>
    </row>
    <row r="246" spans="2:65" s="1" customFormat="1" ht="21.75" customHeight="1" x14ac:dyDescent="0.2">
      <c r="B246" s="32"/>
      <c r="C246" s="125" t="s">
        <v>481</v>
      </c>
      <c r="D246" s="125" t="s">
        <v>182</v>
      </c>
      <c r="E246" s="126" t="s">
        <v>405</v>
      </c>
      <c r="F246" s="127" t="s">
        <v>406</v>
      </c>
      <c r="G246" s="128" t="s">
        <v>326</v>
      </c>
      <c r="H246" s="129">
        <v>3.5910000000000002</v>
      </c>
      <c r="I246" s="130"/>
      <c r="J246" s="131">
        <f>ROUND(I246*H246,2)</f>
        <v>0</v>
      </c>
      <c r="K246" s="127" t="s">
        <v>327</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484</v>
      </c>
    </row>
    <row r="247" spans="2:65" s="1" customFormat="1" ht="11.25" x14ac:dyDescent="0.2">
      <c r="B247" s="32"/>
      <c r="D247" s="151" t="s">
        <v>328</v>
      </c>
      <c r="F247" s="152" t="s">
        <v>408</v>
      </c>
      <c r="I247" s="140"/>
      <c r="L247" s="32"/>
      <c r="M247" s="141"/>
      <c r="T247" s="53"/>
      <c r="AT247" s="17" t="s">
        <v>328</v>
      </c>
      <c r="AU247" s="17" t="s">
        <v>79</v>
      </c>
    </row>
    <row r="248" spans="2:65" s="12" customFormat="1" ht="11.25" x14ac:dyDescent="0.2">
      <c r="B248" s="153"/>
      <c r="D248" s="138" t="s">
        <v>330</v>
      </c>
      <c r="E248" s="154" t="s">
        <v>19</v>
      </c>
      <c r="F248" s="155" t="s">
        <v>409</v>
      </c>
      <c r="H248" s="154" t="s">
        <v>19</v>
      </c>
      <c r="I248" s="156"/>
      <c r="L248" s="153"/>
      <c r="M248" s="157"/>
      <c r="T248" s="158"/>
      <c r="AT248" s="154" t="s">
        <v>330</v>
      </c>
      <c r="AU248" s="154" t="s">
        <v>79</v>
      </c>
      <c r="AV248" s="12" t="s">
        <v>77</v>
      </c>
      <c r="AW248" s="12" t="s">
        <v>31</v>
      </c>
      <c r="AX248" s="12" t="s">
        <v>69</v>
      </c>
      <c r="AY248" s="154" t="s">
        <v>181</v>
      </c>
    </row>
    <row r="249" spans="2:65" s="13" customFormat="1" ht="11.25" x14ac:dyDescent="0.2">
      <c r="B249" s="159"/>
      <c r="D249" s="138" t="s">
        <v>330</v>
      </c>
      <c r="E249" s="160" t="s">
        <v>19</v>
      </c>
      <c r="F249" s="161" t="s">
        <v>5622</v>
      </c>
      <c r="H249" s="162">
        <v>3.5910000000000002</v>
      </c>
      <c r="I249" s="163"/>
      <c r="L249" s="159"/>
      <c r="M249" s="164"/>
      <c r="T249" s="165"/>
      <c r="AT249" s="160" t="s">
        <v>330</v>
      </c>
      <c r="AU249" s="160" t="s">
        <v>79</v>
      </c>
      <c r="AV249" s="13" t="s">
        <v>79</v>
      </c>
      <c r="AW249" s="13" t="s">
        <v>31</v>
      </c>
      <c r="AX249" s="13" t="s">
        <v>69</v>
      </c>
      <c r="AY249" s="160" t="s">
        <v>181</v>
      </c>
    </row>
    <row r="250" spans="2:65" s="14" customFormat="1" ht="11.25" x14ac:dyDescent="0.2">
      <c r="B250" s="166"/>
      <c r="D250" s="138" t="s">
        <v>330</v>
      </c>
      <c r="E250" s="167" t="s">
        <v>19</v>
      </c>
      <c r="F250" s="168" t="s">
        <v>333</v>
      </c>
      <c r="H250" s="169">
        <v>3.5910000000000002</v>
      </c>
      <c r="I250" s="170"/>
      <c r="L250" s="166"/>
      <c r="M250" s="171"/>
      <c r="T250" s="172"/>
      <c r="AT250" s="167" t="s">
        <v>330</v>
      </c>
      <c r="AU250" s="167" t="s">
        <v>79</v>
      </c>
      <c r="AV250" s="14" t="s">
        <v>187</v>
      </c>
      <c r="AW250" s="14" t="s">
        <v>31</v>
      </c>
      <c r="AX250" s="14" t="s">
        <v>77</v>
      </c>
      <c r="AY250" s="167" t="s">
        <v>181</v>
      </c>
    </row>
    <row r="251" spans="2:65" s="1" customFormat="1" ht="21.75" customHeight="1" x14ac:dyDescent="0.2">
      <c r="B251" s="32"/>
      <c r="C251" s="125" t="s">
        <v>407</v>
      </c>
      <c r="D251" s="125" t="s">
        <v>182</v>
      </c>
      <c r="E251" s="126" t="s">
        <v>411</v>
      </c>
      <c r="F251" s="127" t="s">
        <v>412</v>
      </c>
      <c r="G251" s="128" t="s">
        <v>326</v>
      </c>
      <c r="H251" s="129">
        <v>8.1370000000000005</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487</v>
      </c>
    </row>
    <row r="252" spans="2:65" s="1" customFormat="1" ht="11.25" x14ac:dyDescent="0.2">
      <c r="B252" s="32"/>
      <c r="D252" s="151" t="s">
        <v>328</v>
      </c>
      <c r="F252" s="152" t="s">
        <v>413</v>
      </c>
      <c r="I252" s="140"/>
      <c r="L252" s="32"/>
      <c r="M252" s="141"/>
      <c r="T252" s="53"/>
      <c r="AT252" s="17" t="s">
        <v>328</v>
      </c>
      <c r="AU252" s="17" t="s">
        <v>79</v>
      </c>
    </row>
    <row r="253" spans="2:65" s="12" customFormat="1" ht="11.25" x14ac:dyDescent="0.2">
      <c r="B253" s="153"/>
      <c r="D253" s="138" t="s">
        <v>330</v>
      </c>
      <c r="E253" s="154" t="s">
        <v>19</v>
      </c>
      <c r="F253" s="155" t="s">
        <v>409</v>
      </c>
      <c r="H253" s="154" t="s">
        <v>19</v>
      </c>
      <c r="I253" s="156"/>
      <c r="L253" s="153"/>
      <c r="M253" s="157"/>
      <c r="T253" s="158"/>
      <c r="AT253" s="154" t="s">
        <v>330</v>
      </c>
      <c r="AU253" s="154" t="s">
        <v>79</v>
      </c>
      <c r="AV253" s="12" t="s">
        <v>77</v>
      </c>
      <c r="AW253" s="12" t="s">
        <v>31</v>
      </c>
      <c r="AX253" s="12" t="s">
        <v>69</v>
      </c>
      <c r="AY253" s="154" t="s">
        <v>181</v>
      </c>
    </row>
    <row r="254" spans="2:65" s="13" customFormat="1" ht="11.25" x14ac:dyDescent="0.2">
      <c r="B254" s="159"/>
      <c r="D254" s="138" t="s">
        <v>330</v>
      </c>
      <c r="E254" s="160" t="s">
        <v>19</v>
      </c>
      <c r="F254" s="161" t="s">
        <v>5623</v>
      </c>
      <c r="H254" s="162">
        <v>8.1370000000000005</v>
      </c>
      <c r="I254" s="163"/>
      <c r="L254" s="159"/>
      <c r="M254" s="164"/>
      <c r="T254" s="165"/>
      <c r="AT254" s="160" t="s">
        <v>330</v>
      </c>
      <c r="AU254" s="160" t="s">
        <v>79</v>
      </c>
      <c r="AV254" s="13" t="s">
        <v>79</v>
      </c>
      <c r="AW254" s="13" t="s">
        <v>31</v>
      </c>
      <c r="AX254" s="13" t="s">
        <v>69</v>
      </c>
      <c r="AY254" s="160" t="s">
        <v>181</v>
      </c>
    </row>
    <row r="255" spans="2:65" s="14" customFormat="1" ht="11.25" x14ac:dyDescent="0.2">
      <c r="B255" s="166"/>
      <c r="D255" s="138" t="s">
        <v>330</v>
      </c>
      <c r="E255" s="167" t="s">
        <v>19</v>
      </c>
      <c r="F255" s="168" t="s">
        <v>333</v>
      </c>
      <c r="H255" s="169">
        <v>8.1370000000000005</v>
      </c>
      <c r="I255" s="170"/>
      <c r="L255" s="166"/>
      <c r="M255" s="171"/>
      <c r="T255" s="172"/>
      <c r="AT255" s="167" t="s">
        <v>330</v>
      </c>
      <c r="AU255" s="167" t="s">
        <v>79</v>
      </c>
      <c r="AV255" s="14" t="s">
        <v>187</v>
      </c>
      <c r="AW255" s="14" t="s">
        <v>31</v>
      </c>
      <c r="AX255" s="14" t="s">
        <v>77</v>
      </c>
      <c r="AY255" s="167" t="s">
        <v>181</v>
      </c>
    </row>
    <row r="256" spans="2:65" s="1" customFormat="1" ht="21.75" customHeight="1" x14ac:dyDescent="0.2">
      <c r="B256" s="32"/>
      <c r="C256" s="125" t="s">
        <v>489</v>
      </c>
      <c r="D256" s="125" t="s">
        <v>182</v>
      </c>
      <c r="E256" s="126" t="s">
        <v>415</v>
      </c>
      <c r="F256" s="127" t="s">
        <v>416</v>
      </c>
      <c r="G256" s="128" t="s">
        <v>326</v>
      </c>
      <c r="H256" s="129">
        <v>2.536</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490</v>
      </c>
    </row>
    <row r="257" spans="2:65" s="1" customFormat="1" ht="11.25" x14ac:dyDescent="0.2">
      <c r="B257" s="32"/>
      <c r="D257" s="151" t="s">
        <v>328</v>
      </c>
      <c r="F257" s="152" t="s">
        <v>417</v>
      </c>
      <c r="I257" s="140"/>
      <c r="L257" s="32"/>
      <c r="M257" s="141"/>
      <c r="T257" s="53"/>
      <c r="AT257" s="17" t="s">
        <v>328</v>
      </c>
      <c r="AU257" s="17" t="s">
        <v>79</v>
      </c>
    </row>
    <row r="258" spans="2:65" s="12" customFormat="1" ht="11.25" x14ac:dyDescent="0.2">
      <c r="B258" s="153"/>
      <c r="D258" s="138" t="s">
        <v>330</v>
      </c>
      <c r="E258" s="154" t="s">
        <v>19</v>
      </c>
      <c r="F258" s="155" t="s">
        <v>409</v>
      </c>
      <c r="H258" s="154" t="s">
        <v>19</v>
      </c>
      <c r="I258" s="156"/>
      <c r="L258" s="153"/>
      <c r="M258" s="157"/>
      <c r="T258" s="158"/>
      <c r="AT258" s="154" t="s">
        <v>330</v>
      </c>
      <c r="AU258" s="154" t="s">
        <v>79</v>
      </c>
      <c r="AV258" s="12" t="s">
        <v>77</v>
      </c>
      <c r="AW258" s="12" t="s">
        <v>31</v>
      </c>
      <c r="AX258" s="12" t="s">
        <v>69</v>
      </c>
      <c r="AY258" s="154" t="s">
        <v>181</v>
      </c>
    </row>
    <row r="259" spans="2:65" s="13" customFormat="1" ht="11.25" x14ac:dyDescent="0.2">
      <c r="B259" s="159"/>
      <c r="D259" s="138" t="s">
        <v>330</v>
      </c>
      <c r="E259" s="160" t="s">
        <v>19</v>
      </c>
      <c r="F259" s="161" t="s">
        <v>5624</v>
      </c>
      <c r="H259" s="162">
        <v>2.536</v>
      </c>
      <c r="I259" s="163"/>
      <c r="L259" s="159"/>
      <c r="M259" s="164"/>
      <c r="T259" s="165"/>
      <c r="AT259" s="160" t="s">
        <v>330</v>
      </c>
      <c r="AU259" s="160" t="s">
        <v>79</v>
      </c>
      <c r="AV259" s="13" t="s">
        <v>79</v>
      </c>
      <c r="AW259" s="13" t="s">
        <v>31</v>
      </c>
      <c r="AX259" s="13" t="s">
        <v>69</v>
      </c>
      <c r="AY259" s="160" t="s">
        <v>181</v>
      </c>
    </row>
    <row r="260" spans="2:65" s="14" customFormat="1" ht="11.25" x14ac:dyDescent="0.2">
      <c r="B260" s="166"/>
      <c r="D260" s="138" t="s">
        <v>330</v>
      </c>
      <c r="E260" s="167" t="s">
        <v>19</v>
      </c>
      <c r="F260" s="168" t="s">
        <v>333</v>
      </c>
      <c r="H260" s="169">
        <v>2.536</v>
      </c>
      <c r="I260" s="170"/>
      <c r="L260" s="166"/>
      <c r="M260" s="171"/>
      <c r="T260" s="172"/>
      <c r="AT260" s="167" t="s">
        <v>330</v>
      </c>
      <c r="AU260" s="167" t="s">
        <v>79</v>
      </c>
      <c r="AV260" s="14" t="s">
        <v>187</v>
      </c>
      <c r="AW260" s="14" t="s">
        <v>31</v>
      </c>
      <c r="AX260" s="14" t="s">
        <v>77</v>
      </c>
      <c r="AY260" s="167" t="s">
        <v>181</v>
      </c>
    </row>
    <row r="261" spans="2:65" s="1" customFormat="1" ht="24.2" customHeight="1" x14ac:dyDescent="0.2">
      <c r="B261" s="32"/>
      <c r="C261" s="125" t="s">
        <v>242</v>
      </c>
      <c r="D261" s="125" t="s">
        <v>182</v>
      </c>
      <c r="E261" s="126" t="s">
        <v>419</v>
      </c>
      <c r="F261" s="127" t="s">
        <v>420</v>
      </c>
      <c r="G261" s="128" t="s">
        <v>326</v>
      </c>
      <c r="H261" s="129">
        <v>35.909999999999997</v>
      </c>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ht="11.25" x14ac:dyDescent="0.2">
      <c r="B262" s="32"/>
      <c r="D262" s="151" t="s">
        <v>328</v>
      </c>
      <c r="F262" s="152" t="s">
        <v>421</v>
      </c>
      <c r="I262" s="140"/>
      <c r="L262" s="32"/>
      <c r="M262" s="141"/>
      <c r="T262" s="53"/>
      <c r="AT262" s="17" t="s">
        <v>328</v>
      </c>
      <c r="AU262" s="17" t="s">
        <v>79</v>
      </c>
    </row>
    <row r="263" spans="2:65" s="12" customFormat="1" ht="11.25" x14ac:dyDescent="0.2">
      <c r="B263" s="153"/>
      <c r="D263" s="138" t="s">
        <v>330</v>
      </c>
      <c r="E263" s="154" t="s">
        <v>19</v>
      </c>
      <c r="F263" s="155" t="s">
        <v>422</v>
      </c>
      <c r="H263" s="154" t="s">
        <v>19</v>
      </c>
      <c r="I263" s="156"/>
      <c r="L263" s="153"/>
      <c r="M263" s="157"/>
      <c r="T263" s="158"/>
      <c r="AT263" s="154" t="s">
        <v>330</v>
      </c>
      <c r="AU263" s="154" t="s">
        <v>79</v>
      </c>
      <c r="AV263" s="12" t="s">
        <v>77</v>
      </c>
      <c r="AW263" s="12" t="s">
        <v>31</v>
      </c>
      <c r="AX263" s="12" t="s">
        <v>69</v>
      </c>
      <c r="AY263" s="154" t="s">
        <v>181</v>
      </c>
    </row>
    <row r="264" spans="2:65" s="13" customFormat="1" ht="11.25" x14ac:dyDescent="0.2">
      <c r="B264" s="159"/>
      <c r="D264" s="138" t="s">
        <v>330</v>
      </c>
      <c r="E264" s="160" t="s">
        <v>19</v>
      </c>
      <c r="F264" s="161" t="s">
        <v>5625</v>
      </c>
      <c r="H264" s="162">
        <v>35.909999999999997</v>
      </c>
      <c r="I264" s="163"/>
      <c r="L264" s="159"/>
      <c r="M264" s="164"/>
      <c r="T264" s="165"/>
      <c r="AT264" s="160" t="s">
        <v>330</v>
      </c>
      <c r="AU264" s="160" t="s">
        <v>79</v>
      </c>
      <c r="AV264" s="13" t="s">
        <v>79</v>
      </c>
      <c r="AW264" s="13" t="s">
        <v>31</v>
      </c>
      <c r="AX264" s="13" t="s">
        <v>69</v>
      </c>
      <c r="AY264" s="160" t="s">
        <v>181</v>
      </c>
    </row>
    <row r="265" spans="2:65" s="14" customFormat="1" ht="11.25" x14ac:dyDescent="0.2">
      <c r="B265" s="166"/>
      <c r="D265" s="138" t="s">
        <v>330</v>
      </c>
      <c r="E265" s="167" t="s">
        <v>19</v>
      </c>
      <c r="F265" s="168" t="s">
        <v>333</v>
      </c>
      <c r="H265" s="169">
        <v>35.909999999999997</v>
      </c>
      <c r="I265" s="170"/>
      <c r="L265" s="166"/>
      <c r="M265" s="171"/>
      <c r="T265" s="172"/>
      <c r="AT265" s="167" t="s">
        <v>330</v>
      </c>
      <c r="AU265" s="167" t="s">
        <v>79</v>
      </c>
      <c r="AV265" s="14" t="s">
        <v>187</v>
      </c>
      <c r="AW265" s="14" t="s">
        <v>31</v>
      </c>
      <c r="AX265" s="14" t="s">
        <v>77</v>
      </c>
      <c r="AY265" s="167" t="s">
        <v>181</v>
      </c>
    </row>
    <row r="266" spans="2:65" s="1" customFormat="1" ht="24.2" customHeight="1" x14ac:dyDescent="0.2">
      <c r="B266" s="32"/>
      <c r="C266" s="125" t="s">
        <v>494</v>
      </c>
      <c r="D266" s="125" t="s">
        <v>182</v>
      </c>
      <c r="E266" s="126" t="s">
        <v>424</v>
      </c>
      <c r="F266" s="127" t="s">
        <v>425</v>
      </c>
      <c r="G266" s="128" t="s">
        <v>326</v>
      </c>
      <c r="H266" s="129">
        <v>81.37</v>
      </c>
      <c r="I266" s="130"/>
      <c r="J266" s="131">
        <f>ROUND(I266*H266,2)</f>
        <v>0</v>
      </c>
      <c r="K266" s="127" t="s">
        <v>327</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 customFormat="1" ht="11.25" x14ac:dyDescent="0.2">
      <c r="B267" s="32"/>
      <c r="D267" s="151" t="s">
        <v>328</v>
      </c>
      <c r="F267" s="152" t="s">
        <v>426</v>
      </c>
      <c r="I267" s="140"/>
      <c r="L267" s="32"/>
      <c r="M267" s="141"/>
      <c r="T267" s="53"/>
      <c r="AT267" s="17" t="s">
        <v>328</v>
      </c>
      <c r="AU267" s="17" t="s">
        <v>79</v>
      </c>
    </row>
    <row r="268" spans="2:65" s="12" customFormat="1" ht="11.25" x14ac:dyDescent="0.2">
      <c r="B268" s="153"/>
      <c r="D268" s="138" t="s">
        <v>330</v>
      </c>
      <c r="E268" s="154" t="s">
        <v>19</v>
      </c>
      <c r="F268" s="155" t="s">
        <v>422</v>
      </c>
      <c r="H268" s="154" t="s">
        <v>19</v>
      </c>
      <c r="I268" s="156"/>
      <c r="L268" s="153"/>
      <c r="M268" s="157"/>
      <c r="T268" s="158"/>
      <c r="AT268" s="154" t="s">
        <v>330</v>
      </c>
      <c r="AU268" s="154" t="s">
        <v>79</v>
      </c>
      <c r="AV268" s="12" t="s">
        <v>77</v>
      </c>
      <c r="AW268" s="12" t="s">
        <v>31</v>
      </c>
      <c r="AX268" s="12" t="s">
        <v>69</v>
      </c>
      <c r="AY268" s="154" t="s">
        <v>181</v>
      </c>
    </row>
    <row r="269" spans="2:65" s="13" customFormat="1" ht="11.25" x14ac:dyDescent="0.2">
      <c r="B269" s="159"/>
      <c r="D269" s="138" t="s">
        <v>330</v>
      </c>
      <c r="E269" s="160" t="s">
        <v>19</v>
      </c>
      <c r="F269" s="161" t="s">
        <v>5626</v>
      </c>
      <c r="H269" s="162">
        <v>81.37</v>
      </c>
      <c r="I269" s="163"/>
      <c r="L269" s="159"/>
      <c r="M269" s="164"/>
      <c r="T269" s="165"/>
      <c r="AT269" s="160" t="s">
        <v>330</v>
      </c>
      <c r="AU269" s="160" t="s">
        <v>79</v>
      </c>
      <c r="AV269" s="13" t="s">
        <v>79</v>
      </c>
      <c r="AW269" s="13" t="s">
        <v>31</v>
      </c>
      <c r="AX269" s="13" t="s">
        <v>69</v>
      </c>
      <c r="AY269" s="160" t="s">
        <v>181</v>
      </c>
    </row>
    <row r="270" spans="2:65" s="14" customFormat="1" ht="11.25" x14ac:dyDescent="0.2">
      <c r="B270" s="166"/>
      <c r="D270" s="138" t="s">
        <v>330</v>
      </c>
      <c r="E270" s="167" t="s">
        <v>19</v>
      </c>
      <c r="F270" s="168" t="s">
        <v>333</v>
      </c>
      <c r="H270" s="169">
        <v>81.37</v>
      </c>
      <c r="I270" s="170"/>
      <c r="L270" s="166"/>
      <c r="M270" s="171"/>
      <c r="T270" s="172"/>
      <c r="AT270" s="167" t="s">
        <v>330</v>
      </c>
      <c r="AU270" s="167" t="s">
        <v>79</v>
      </c>
      <c r="AV270" s="14" t="s">
        <v>187</v>
      </c>
      <c r="AW270" s="14" t="s">
        <v>31</v>
      </c>
      <c r="AX270" s="14" t="s">
        <v>77</v>
      </c>
      <c r="AY270" s="167" t="s">
        <v>181</v>
      </c>
    </row>
    <row r="271" spans="2:65" s="1" customFormat="1" ht="24.2" customHeight="1" x14ac:dyDescent="0.2">
      <c r="B271" s="32"/>
      <c r="C271" s="125" t="s">
        <v>246</v>
      </c>
      <c r="D271" s="125" t="s">
        <v>182</v>
      </c>
      <c r="E271" s="126" t="s">
        <v>428</v>
      </c>
      <c r="F271" s="127" t="s">
        <v>429</v>
      </c>
      <c r="G271" s="128" t="s">
        <v>326</v>
      </c>
      <c r="H271" s="129">
        <v>25.36</v>
      </c>
      <c r="I271" s="130"/>
      <c r="J271" s="131">
        <f>ROUND(I271*H271,2)</f>
        <v>0</v>
      </c>
      <c r="K271" s="127" t="s">
        <v>327</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497</v>
      </c>
    </row>
    <row r="272" spans="2:65" s="1" customFormat="1" ht="11.25" x14ac:dyDescent="0.2">
      <c r="B272" s="32"/>
      <c r="D272" s="151" t="s">
        <v>328</v>
      </c>
      <c r="F272" s="152" t="s">
        <v>430</v>
      </c>
      <c r="I272" s="140"/>
      <c r="L272" s="32"/>
      <c r="M272" s="141"/>
      <c r="T272" s="53"/>
      <c r="AT272" s="17" t="s">
        <v>328</v>
      </c>
      <c r="AU272" s="17" t="s">
        <v>79</v>
      </c>
    </row>
    <row r="273" spans="2:65" s="12" customFormat="1" ht="11.25" x14ac:dyDescent="0.2">
      <c r="B273" s="153"/>
      <c r="D273" s="138" t="s">
        <v>330</v>
      </c>
      <c r="E273" s="154" t="s">
        <v>19</v>
      </c>
      <c r="F273" s="155" t="s">
        <v>422</v>
      </c>
      <c r="H273" s="154" t="s">
        <v>19</v>
      </c>
      <c r="I273" s="156"/>
      <c r="L273" s="153"/>
      <c r="M273" s="157"/>
      <c r="T273" s="158"/>
      <c r="AT273" s="154" t="s">
        <v>330</v>
      </c>
      <c r="AU273" s="154" t="s">
        <v>79</v>
      </c>
      <c r="AV273" s="12" t="s">
        <v>77</v>
      </c>
      <c r="AW273" s="12" t="s">
        <v>31</v>
      </c>
      <c r="AX273" s="12" t="s">
        <v>69</v>
      </c>
      <c r="AY273" s="154" t="s">
        <v>181</v>
      </c>
    </row>
    <row r="274" spans="2:65" s="13" customFormat="1" ht="11.25" x14ac:dyDescent="0.2">
      <c r="B274" s="159"/>
      <c r="D274" s="138" t="s">
        <v>330</v>
      </c>
      <c r="E274" s="160" t="s">
        <v>19</v>
      </c>
      <c r="F274" s="161" t="s">
        <v>5627</v>
      </c>
      <c r="H274" s="162">
        <v>25.36</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25.36</v>
      </c>
      <c r="I275" s="170"/>
      <c r="L275" s="166"/>
      <c r="M275" s="171"/>
      <c r="T275" s="172"/>
      <c r="AT275" s="167" t="s">
        <v>330</v>
      </c>
      <c r="AU275" s="167" t="s">
        <v>79</v>
      </c>
      <c r="AV275" s="14" t="s">
        <v>187</v>
      </c>
      <c r="AW275" s="14" t="s">
        <v>31</v>
      </c>
      <c r="AX275" s="14" t="s">
        <v>77</v>
      </c>
      <c r="AY275" s="167" t="s">
        <v>181</v>
      </c>
    </row>
    <row r="276" spans="2:65" s="1" customFormat="1" ht="16.5" customHeight="1" x14ac:dyDescent="0.2">
      <c r="B276" s="32"/>
      <c r="C276" s="125" t="s">
        <v>499</v>
      </c>
      <c r="D276" s="125" t="s">
        <v>182</v>
      </c>
      <c r="E276" s="126" t="s">
        <v>432</v>
      </c>
      <c r="F276" s="127" t="s">
        <v>433</v>
      </c>
      <c r="G276" s="128" t="s">
        <v>326</v>
      </c>
      <c r="H276" s="129">
        <v>14.263999999999999</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500</v>
      </c>
    </row>
    <row r="277" spans="2:65" s="1" customFormat="1" ht="11.25" x14ac:dyDescent="0.2">
      <c r="B277" s="32"/>
      <c r="D277" s="151" t="s">
        <v>328</v>
      </c>
      <c r="F277" s="152" t="s">
        <v>434</v>
      </c>
      <c r="I277" s="140"/>
      <c r="L277" s="32"/>
      <c r="M277" s="141"/>
      <c r="T277" s="53"/>
      <c r="AT277" s="17" t="s">
        <v>328</v>
      </c>
      <c r="AU277" s="17" t="s">
        <v>79</v>
      </c>
    </row>
    <row r="278" spans="2:65" s="13" customFormat="1" ht="11.25" x14ac:dyDescent="0.2">
      <c r="B278" s="159"/>
      <c r="D278" s="138" t="s">
        <v>330</v>
      </c>
      <c r="E278" s="160" t="s">
        <v>19</v>
      </c>
      <c r="F278" s="161" t="s">
        <v>5628</v>
      </c>
      <c r="H278" s="162">
        <v>14.263999999999999</v>
      </c>
      <c r="I278" s="163"/>
      <c r="L278" s="159"/>
      <c r="M278" s="164"/>
      <c r="T278" s="165"/>
      <c r="AT278" s="160" t="s">
        <v>330</v>
      </c>
      <c r="AU278" s="160" t="s">
        <v>79</v>
      </c>
      <c r="AV278" s="13" t="s">
        <v>79</v>
      </c>
      <c r="AW278" s="13" t="s">
        <v>31</v>
      </c>
      <c r="AX278" s="13" t="s">
        <v>69</v>
      </c>
      <c r="AY278" s="160" t="s">
        <v>181</v>
      </c>
    </row>
    <row r="279" spans="2:65" s="14" customFormat="1" ht="11.25" x14ac:dyDescent="0.2">
      <c r="B279" s="166"/>
      <c r="D279" s="138" t="s">
        <v>330</v>
      </c>
      <c r="E279" s="167" t="s">
        <v>19</v>
      </c>
      <c r="F279" s="168" t="s">
        <v>333</v>
      </c>
      <c r="H279" s="169">
        <v>14.263999999999999</v>
      </c>
      <c r="I279" s="170"/>
      <c r="L279" s="166"/>
      <c r="M279" s="171"/>
      <c r="T279" s="172"/>
      <c r="AT279" s="167" t="s">
        <v>330</v>
      </c>
      <c r="AU279" s="167" t="s">
        <v>79</v>
      </c>
      <c r="AV279" s="14" t="s">
        <v>187</v>
      </c>
      <c r="AW279" s="14" t="s">
        <v>31</v>
      </c>
      <c r="AX279" s="14" t="s">
        <v>77</v>
      </c>
      <c r="AY279" s="167" t="s">
        <v>181</v>
      </c>
    </row>
    <row r="280" spans="2:65" s="1" customFormat="1" ht="16.5" customHeight="1" x14ac:dyDescent="0.2">
      <c r="B280" s="32"/>
      <c r="C280" s="125" t="s">
        <v>250</v>
      </c>
      <c r="D280" s="125" t="s">
        <v>182</v>
      </c>
      <c r="E280" s="126" t="s">
        <v>436</v>
      </c>
      <c r="F280" s="127" t="s">
        <v>437</v>
      </c>
      <c r="G280" s="128" t="s">
        <v>438</v>
      </c>
      <c r="H280" s="129">
        <v>28.527999999999999</v>
      </c>
      <c r="I280" s="130"/>
      <c r="J280" s="131">
        <f>ROUND(I280*H280,2)</f>
        <v>0</v>
      </c>
      <c r="K280" s="127" t="s">
        <v>327</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502</v>
      </c>
    </row>
    <row r="281" spans="2:65" s="1" customFormat="1" ht="11.25" x14ac:dyDescent="0.2">
      <c r="B281" s="32"/>
      <c r="D281" s="151" t="s">
        <v>328</v>
      </c>
      <c r="F281" s="152" t="s">
        <v>439</v>
      </c>
      <c r="I281" s="140"/>
      <c r="L281" s="32"/>
      <c r="M281" s="141"/>
      <c r="T281" s="53"/>
      <c r="AT281" s="17" t="s">
        <v>328</v>
      </c>
      <c r="AU281" s="17" t="s">
        <v>79</v>
      </c>
    </row>
    <row r="282" spans="2:65" s="1" customFormat="1" ht="48.75" x14ac:dyDescent="0.2">
      <c r="B282" s="32"/>
      <c r="D282" s="138" t="s">
        <v>214</v>
      </c>
      <c r="F282" s="139" t="s">
        <v>440</v>
      </c>
      <c r="I282" s="140"/>
      <c r="L282" s="32"/>
      <c r="M282" s="141"/>
      <c r="T282" s="53"/>
      <c r="AT282" s="17" t="s">
        <v>214</v>
      </c>
      <c r="AU282" s="17" t="s">
        <v>79</v>
      </c>
    </row>
    <row r="283" spans="2:65" s="13" customFormat="1" ht="11.25" x14ac:dyDescent="0.2">
      <c r="B283" s="159"/>
      <c r="D283" s="138" t="s">
        <v>330</v>
      </c>
      <c r="E283" s="160" t="s">
        <v>19</v>
      </c>
      <c r="F283" s="161" t="s">
        <v>5629</v>
      </c>
      <c r="H283" s="162">
        <v>28.527999999999999</v>
      </c>
      <c r="I283" s="163"/>
      <c r="L283" s="159"/>
      <c r="M283" s="164"/>
      <c r="T283" s="165"/>
      <c r="AT283" s="160" t="s">
        <v>330</v>
      </c>
      <c r="AU283" s="160" t="s">
        <v>79</v>
      </c>
      <c r="AV283" s="13" t="s">
        <v>79</v>
      </c>
      <c r="AW283" s="13" t="s">
        <v>31</v>
      </c>
      <c r="AX283" s="13" t="s">
        <v>69</v>
      </c>
      <c r="AY283" s="160" t="s">
        <v>181</v>
      </c>
    </row>
    <row r="284" spans="2:65" s="14" customFormat="1" ht="11.25" x14ac:dyDescent="0.2">
      <c r="B284" s="166"/>
      <c r="D284" s="138" t="s">
        <v>330</v>
      </c>
      <c r="E284" s="167" t="s">
        <v>19</v>
      </c>
      <c r="F284" s="168" t="s">
        <v>333</v>
      </c>
      <c r="H284" s="169">
        <v>28.527999999999999</v>
      </c>
      <c r="I284" s="170"/>
      <c r="L284" s="166"/>
      <c r="M284" s="171"/>
      <c r="T284" s="172"/>
      <c r="AT284" s="167" t="s">
        <v>330</v>
      </c>
      <c r="AU284" s="167" t="s">
        <v>79</v>
      </c>
      <c r="AV284" s="14" t="s">
        <v>187</v>
      </c>
      <c r="AW284" s="14" t="s">
        <v>31</v>
      </c>
      <c r="AX284" s="14" t="s">
        <v>77</v>
      </c>
      <c r="AY284" s="167" t="s">
        <v>181</v>
      </c>
    </row>
    <row r="285" spans="2:65" s="10" customFormat="1" ht="22.9" customHeight="1" x14ac:dyDescent="0.2">
      <c r="B285" s="115"/>
      <c r="D285" s="116" t="s">
        <v>68</v>
      </c>
      <c r="E285" s="149" t="s">
        <v>187</v>
      </c>
      <c r="F285" s="149" t="s">
        <v>2215</v>
      </c>
      <c r="I285" s="118"/>
      <c r="J285" s="150">
        <f>BK285</f>
        <v>0</v>
      </c>
      <c r="L285" s="115"/>
      <c r="M285" s="120"/>
      <c r="P285" s="121">
        <f>SUM(P286:P291)</f>
        <v>0</v>
      </c>
      <c r="R285" s="121">
        <f>SUM(R286:R291)</f>
        <v>0</v>
      </c>
      <c r="T285" s="122">
        <f>SUM(T286:T291)</f>
        <v>0</v>
      </c>
      <c r="AR285" s="116" t="s">
        <v>77</v>
      </c>
      <c r="AT285" s="123" t="s">
        <v>68</v>
      </c>
      <c r="AU285" s="123" t="s">
        <v>77</v>
      </c>
      <c r="AY285" s="116" t="s">
        <v>181</v>
      </c>
      <c r="BK285" s="124">
        <f>SUM(BK286:BK291)</f>
        <v>0</v>
      </c>
    </row>
    <row r="286" spans="2:65" s="1" customFormat="1" ht="16.5" customHeight="1" x14ac:dyDescent="0.2">
      <c r="B286" s="32"/>
      <c r="C286" s="125" t="s">
        <v>504</v>
      </c>
      <c r="D286" s="125" t="s">
        <v>182</v>
      </c>
      <c r="E286" s="126" t="s">
        <v>5630</v>
      </c>
      <c r="F286" s="127" t="s">
        <v>5631</v>
      </c>
      <c r="G286" s="128" t="s">
        <v>326</v>
      </c>
      <c r="H286" s="129">
        <v>3.4319999999999999</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505</v>
      </c>
    </row>
    <row r="287" spans="2:65" s="1" customFormat="1" ht="11.25" x14ac:dyDescent="0.2">
      <c r="B287" s="32"/>
      <c r="D287" s="151" t="s">
        <v>328</v>
      </c>
      <c r="F287" s="152" t="s">
        <v>5632</v>
      </c>
      <c r="I287" s="140"/>
      <c r="L287" s="32"/>
      <c r="M287" s="141"/>
      <c r="T287" s="53"/>
      <c r="AT287" s="17" t="s">
        <v>328</v>
      </c>
      <c r="AU287" s="17" t="s">
        <v>79</v>
      </c>
    </row>
    <row r="288" spans="2:65" s="13" customFormat="1" ht="11.25" x14ac:dyDescent="0.2">
      <c r="B288" s="159"/>
      <c r="D288" s="138" t="s">
        <v>330</v>
      </c>
      <c r="E288" s="160" t="s">
        <v>19</v>
      </c>
      <c r="F288" s="161" t="s">
        <v>5633</v>
      </c>
      <c r="H288" s="162">
        <v>2.4</v>
      </c>
      <c r="I288" s="163"/>
      <c r="L288" s="159"/>
      <c r="M288" s="164"/>
      <c r="T288" s="165"/>
      <c r="AT288" s="160" t="s">
        <v>330</v>
      </c>
      <c r="AU288" s="160" t="s">
        <v>79</v>
      </c>
      <c r="AV288" s="13" t="s">
        <v>79</v>
      </c>
      <c r="AW288" s="13" t="s">
        <v>31</v>
      </c>
      <c r="AX288" s="13" t="s">
        <v>69</v>
      </c>
      <c r="AY288" s="160" t="s">
        <v>181</v>
      </c>
    </row>
    <row r="289" spans="2:65" s="13" customFormat="1" ht="11.25" x14ac:dyDescent="0.2">
      <c r="B289" s="159"/>
      <c r="D289" s="138" t="s">
        <v>330</v>
      </c>
      <c r="E289" s="160" t="s">
        <v>19</v>
      </c>
      <c r="F289" s="161" t="s">
        <v>5634</v>
      </c>
      <c r="H289" s="162">
        <v>0.88800000000000001</v>
      </c>
      <c r="I289" s="163"/>
      <c r="L289" s="159"/>
      <c r="M289" s="164"/>
      <c r="T289" s="165"/>
      <c r="AT289" s="160" t="s">
        <v>330</v>
      </c>
      <c r="AU289" s="160" t="s">
        <v>79</v>
      </c>
      <c r="AV289" s="13" t="s">
        <v>79</v>
      </c>
      <c r="AW289" s="13" t="s">
        <v>31</v>
      </c>
      <c r="AX289" s="13" t="s">
        <v>69</v>
      </c>
      <c r="AY289" s="160" t="s">
        <v>181</v>
      </c>
    </row>
    <row r="290" spans="2:65" s="13" customFormat="1" ht="22.5" x14ac:dyDescent="0.2">
      <c r="B290" s="159"/>
      <c r="D290" s="138" t="s">
        <v>330</v>
      </c>
      <c r="E290" s="160" t="s">
        <v>19</v>
      </c>
      <c r="F290" s="161" t="s">
        <v>5635</v>
      </c>
      <c r="H290" s="162">
        <v>0.14399999999999999</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3.4319999999999999</v>
      </c>
      <c r="I291" s="170"/>
      <c r="L291" s="166"/>
      <c r="M291" s="171"/>
      <c r="T291" s="172"/>
      <c r="AT291" s="167" t="s">
        <v>330</v>
      </c>
      <c r="AU291" s="167" t="s">
        <v>79</v>
      </c>
      <c r="AV291" s="14" t="s">
        <v>187</v>
      </c>
      <c r="AW291" s="14" t="s">
        <v>31</v>
      </c>
      <c r="AX291" s="14" t="s">
        <v>77</v>
      </c>
      <c r="AY291" s="167" t="s">
        <v>181</v>
      </c>
    </row>
    <row r="292" spans="2:65" s="10" customFormat="1" ht="22.9" customHeight="1" x14ac:dyDescent="0.2">
      <c r="B292" s="115"/>
      <c r="D292" s="116" t="s">
        <v>68</v>
      </c>
      <c r="E292" s="149" t="s">
        <v>196</v>
      </c>
      <c r="F292" s="149" t="s">
        <v>5636</v>
      </c>
      <c r="I292" s="118"/>
      <c r="J292" s="150">
        <f>BK292</f>
        <v>0</v>
      </c>
      <c r="L292" s="115"/>
      <c r="M292" s="120"/>
      <c r="P292" s="121">
        <f>SUM(P293:P313)</f>
        <v>0</v>
      </c>
      <c r="R292" s="121">
        <f>SUM(R293:R313)</f>
        <v>0</v>
      </c>
      <c r="T292" s="122">
        <f>SUM(T293:T313)</f>
        <v>0</v>
      </c>
      <c r="AR292" s="116" t="s">
        <v>77</v>
      </c>
      <c r="AT292" s="123" t="s">
        <v>68</v>
      </c>
      <c r="AU292" s="123" t="s">
        <v>77</v>
      </c>
      <c r="AY292" s="116" t="s">
        <v>181</v>
      </c>
      <c r="BK292" s="124">
        <f>SUM(BK293:BK313)</f>
        <v>0</v>
      </c>
    </row>
    <row r="293" spans="2:65" s="1" customFormat="1" ht="21.75" customHeight="1" x14ac:dyDescent="0.2">
      <c r="B293" s="32"/>
      <c r="C293" s="125" t="s">
        <v>254</v>
      </c>
      <c r="D293" s="125" t="s">
        <v>182</v>
      </c>
      <c r="E293" s="126" t="s">
        <v>5637</v>
      </c>
      <c r="F293" s="127" t="s">
        <v>5638</v>
      </c>
      <c r="G293" s="128" t="s">
        <v>519</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511</v>
      </c>
    </row>
    <row r="294" spans="2:65" s="1" customFormat="1" ht="107.25" x14ac:dyDescent="0.2">
      <c r="B294" s="32"/>
      <c r="D294" s="138" t="s">
        <v>214</v>
      </c>
      <c r="F294" s="139" t="s">
        <v>5639</v>
      </c>
      <c r="I294" s="140"/>
      <c r="L294" s="32"/>
      <c r="M294" s="141"/>
      <c r="T294" s="53"/>
      <c r="AT294" s="17" t="s">
        <v>214</v>
      </c>
      <c r="AU294" s="17" t="s">
        <v>79</v>
      </c>
    </row>
    <row r="295" spans="2:65" s="13" customFormat="1" ht="11.25" x14ac:dyDescent="0.2">
      <c r="B295" s="159"/>
      <c r="D295" s="138" t="s">
        <v>330</v>
      </c>
      <c r="E295" s="160" t="s">
        <v>19</v>
      </c>
      <c r="F295" s="161" t="s">
        <v>5640</v>
      </c>
      <c r="H295" s="162">
        <v>1</v>
      </c>
      <c r="I295" s="163"/>
      <c r="L295" s="159"/>
      <c r="M295" s="164"/>
      <c r="T295" s="165"/>
      <c r="AT295" s="160" t="s">
        <v>330</v>
      </c>
      <c r="AU295" s="160" t="s">
        <v>79</v>
      </c>
      <c r="AV295" s="13" t="s">
        <v>79</v>
      </c>
      <c r="AW295" s="13" t="s">
        <v>31</v>
      </c>
      <c r="AX295" s="13" t="s">
        <v>69</v>
      </c>
      <c r="AY295" s="160" t="s">
        <v>181</v>
      </c>
    </row>
    <row r="296" spans="2:65" s="14" customFormat="1" ht="11.25" x14ac:dyDescent="0.2">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x14ac:dyDescent="0.2">
      <c r="B297" s="32"/>
      <c r="C297" s="125" t="s">
        <v>516</v>
      </c>
      <c r="D297" s="125" t="s">
        <v>182</v>
      </c>
      <c r="E297" s="126" t="s">
        <v>5641</v>
      </c>
      <c r="F297" s="127" t="s">
        <v>5642</v>
      </c>
      <c r="G297" s="128" t="s">
        <v>519</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520</v>
      </c>
    </row>
    <row r="298" spans="2:65" s="1" customFormat="1" ht="97.5" x14ac:dyDescent="0.2">
      <c r="B298" s="32"/>
      <c r="D298" s="138" t="s">
        <v>214</v>
      </c>
      <c r="F298" s="139" t="s">
        <v>5643</v>
      </c>
      <c r="I298" s="140"/>
      <c r="L298" s="32"/>
      <c r="M298" s="141"/>
      <c r="T298" s="53"/>
      <c r="AT298" s="17" t="s">
        <v>214</v>
      </c>
      <c r="AU298" s="17" t="s">
        <v>79</v>
      </c>
    </row>
    <row r="299" spans="2:65" s="13" customFormat="1" ht="11.25" x14ac:dyDescent="0.2">
      <c r="B299" s="159"/>
      <c r="D299" s="138" t="s">
        <v>330</v>
      </c>
      <c r="E299" s="160" t="s">
        <v>19</v>
      </c>
      <c r="F299" s="161" t="s">
        <v>5644</v>
      </c>
      <c r="H299" s="162">
        <v>1</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1</v>
      </c>
      <c r="I300" s="170"/>
      <c r="L300" s="166"/>
      <c r="M300" s="171"/>
      <c r="T300" s="172"/>
      <c r="AT300" s="167" t="s">
        <v>330</v>
      </c>
      <c r="AU300" s="167" t="s">
        <v>79</v>
      </c>
      <c r="AV300" s="14" t="s">
        <v>187</v>
      </c>
      <c r="AW300" s="14" t="s">
        <v>31</v>
      </c>
      <c r="AX300" s="14" t="s">
        <v>77</v>
      </c>
      <c r="AY300" s="167" t="s">
        <v>181</v>
      </c>
    </row>
    <row r="301" spans="2:65" s="1" customFormat="1" ht="16.5" customHeight="1" x14ac:dyDescent="0.2">
      <c r="B301" s="32"/>
      <c r="C301" s="125" t="s">
        <v>258</v>
      </c>
      <c r="D301" s="125" t="s">
        <v>182</v>
      </c>
      <c r="E301" s="126" t="s">
        <v>5645</v>
      </c>
      <c r="F301" s="127" t="s">
        <v>5646</v>
      </c>
      <c r="G301" s="128" t="s">
        <v>519</v>
      </c>
      <c r="H301" s="129">
        <v>2</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526</v>
      </c>
    </row>
    <row r="302" spans="2:65" s="1" customFormat="1" ht="29.25" x14ac:dyDescent="0.2">
      <c r="B302" s="32"/>
      <c r="D302" s="138" t="s">
        <v>214</v>
      </c>
      <c r="F302" s="139" t="s">
        <v>5647</v>
      </c>
      <c r="I302" s="140"/>
      <c r="L302" s="32"/>
      <c r="M302" s="141"/>
      <c r="T302" s="53"/>
      <c r="AT302" s="17" t="s">
        <v>214</v>
      </c>
      <c r="AU302" s="17" t="s">
        <v>79</v>
      </c>
    </row>
    <row r="303" spans="2:65" s="13" customFormat="1" ht="11.25" x14ac:dyDescent="0.2">
      <c r="B303" s="159"/>
      <c r="D303" s="138" t="s">
        <v>330</v>
      </c>
      <c r="E303" s="160" t="s">
        <v>19</v>
      </c>
      <c r="F303" s="161" t="s">
        <v>5648</v>
      </c>
      <c r="H303" s="162">
        <v>2</v>
      </c>
      <c r="I303" s="163"/>
      <c r="L303" s="159"/>
      <c r="M303" s="164"/>
      <c r="T303" s="165"/>
      <c r="AT303" s="160" t="s">
        <v>330</v>
      </c>
      <c r="AU303" s="160" t="s">
        <v>79</v>
      </c>
      <c r="AV303" s="13" t="s">
        <v>79</v>
      </c>
      <c r="AW303" s="13" t="s">
        <v>31</v>
      </c>
      <c r="AX303" s="13" t="s">
        <v>69</v>
      </c>
      <c r="AY303" s="160" t="s">
        <v>181</v>
      </c>
    </row>
    <row r="304" spans="2:65" s="14" customFormat="1" ht="11.25" x14ac:dyDescent="0.2">
      <c r="B304" s="166"/>
      <c r="D304" s="138" t="s">
        <v>330</v>
      </c>
      <c r="E304" s="167" t="s">
        <v>19</v>
      </c>
      <c r="F304" s="168" t="s">
        <v>333</v>
      </c>
      <c r="H304" s="169">
        <v>2</v>
      </c>
      <c r="I304" s="170"/>
      <c r="L304" s="166"/>
      <c r="M304" s="171"/>
      <c r="T304" s="172"/>
      <c r="AT304" s="167" t="s">
        <v>330</v>
      </c>
      <c r="AU304" s="167" t="s">
        <v>79</v>
      </c>
      <c r="AV304" s="14" t="s">
        <v>187</v>
      </c>
      <c r="AW304" s="14" t="s">
        <v>31</v>
      </c>
      <c r="AX304" s="14" t="s">
        <v>77</v>
      </c>
      <c r="AY304" s="167" t="s">
        <v>181</v>
      </c>
    </row>
    <row r="305" spans="2:65" s="1" customFormat="1" ht="21.75" customHeight="1" x14ac:dyDescent="0.2">
      <c r="B305" s="32"/>
      <c r="C305" s="125" t="s">
        <v>529</v>
      </c>
      <c r="D305" s="125" t="s">
        <v>182</v>
      </c>
      <c r="E305" s="126" t="s">
        <v>5649</v>
      </c>
      <c r="F305" s="127" t="s">
        <v>5650</v>
      </c>
      <c r="G305" s="128" t="s">
        <v>519</v>
      </c>
      <c r="H305" s="129">
        <v>2</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 customFormat="1" ht="78" x14ac:dyDescent="0.2">
      <c r="B306" s="32"/>
      <c r="D306" s="138" t="s">
        <v>214</v>
      </c>
      <c r="F306" s="139" t="s">
        <v>5651</v>
      </c>
      <c r="I306" s="140"/>
      <c r="L306" s="32"/>
      <c r="M306" s="141"/>
      <c r="T306" s="53"/>
      <c r="AT306" s="17" t="s">
        <v>214</v>
      </c>
      <c r="AU306" s="17" t="s">
        <v>79</v>
      </c>
    </row>
    <row r="307" spans="2:65" s="13" customFormat="1" ht="11.25" x14ac:dyDescent="0.2">
      <c r="B307" s="159"/>
      <c r="D307" s="138" t="s">
        <v>330</v>
      </c>
      <c r="E307" s="160" t="s">
        <v>19</v>
      </c>
      <c r="F307" s="161" t="s">
        <v>5652</v>
      </c>
      <c r="H307" s="162">
        <v>2</v>
      </c>
      <c r="I307" s="163"/>
      <c r="L307" s="159"/>
      <c r="M307" s="164"/>
      <c r="T307" s="165"/>
      <c r="AT307" s="160" t="s">
        <v>330</v>
      </c>
      <c r="AU307" s="160" t="s">
        <v>79</v>
      </c>
      <c r="AV307" s="13" t="s">
        <v>79</v>
      </c>
      <c r="AW307" s="13" t="s">
        <v>31</v>
      </c>
      <c r="AX307" s="13" t="s">
        <v>69</v>
      </c>
      <c r="AY307" s="160" t="s">
        <v>181</v>
      </c>
    </row>
    <row r="308" spans="2:65" s="14" customFormat="1" ht="11.25" x14ac:dyDescent="0.2">
      <c r="B308" s="166"/>
      <c r="D308" s="138" t="s">
        <v>330</v>
      </c>
      <c r="E308" s="167" t="s">
        <v>19</v>
      </c>
      <c r="F308" s="168" t="s">
        <v>333</v>
      </c>
      <c r="H308" s="169">
        <v>2</v>
      </c>
      <c r="I308" s="170"/>
      <c r="L308" s="166"/>
      <c r="M308" s="171"/>
      <c r="T308" s="172"/>
      <c r="AT308" s="167" t="s">
        <v>330</v>
      </c>
      <c r="AU308" s="167" t="s">
        <v>79</v>
      </c>
      <c r="AV308" s="14" t="s">
        <v>187</v>
      </c>
      <c r="AW308" s="14" t="s">
        <v>31</v>
      </c>
      <c r="AX308" s="14" t="s">
        <v>77</v>
      </c>
      <c r="AY308" s="167" t="s">
        <v>181</v>
      </c>
    </row>
    <row r="309" spans="2:65" s="1" customFormat="1" ht="16.5" customHeight="1" x14ac:dyDescent="0.2">
      <c r="B309" s="32"/>
      <c r="C309" s="125" t="s">
        <v>263</v>
      </c>
      <c r="D309" s="125" t="s">
        <v>182</v>
      </c>
      <c r="E309" s="126" t="s">
        <v>5653</v>
      </c>
      <c r="F309" s="127" t="s">
        <v>5654</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536</v>
      </c>
    </row>
    <row r="310" spans="2:65" s="1" customFormat="1" ht="19.5" x14ac:dyDescent="0.2">
      <c r="B310" s="32"/>
      <c r="D310" s="138" t="s">
        <v>214</v>
      </c>
      <c r="F310" s="139" t="s">
        <v>5655</v>
      </c>
      <c r="I310" s="140"/>
      <c r="L310" s="32"/>
      <c r="M310" s="141"/>
      <c r="T310" s="53"/>
      <c r="AT310" s="17" t="s">
        <v>214</v>
      </c>
      <c r="AU310" s="17" t="s">
        <v>79</v>
      </c>
    </row>
    <row r="311" spans="2:65" s="12" customFormat="1" ht="22.5" x14ac:dyDescent="0.2">
      <c r="B311" s="153"/>
      <c r="D311" s="138" t="s">
        <v>330</v>
      </c>
      <c r="E311" s="154" t="s">
        <v>19</v>
      </c>
      <c r="F311" s="155" t="s">
        <v>5656</v>
      </c>
      <c r="H311" s="154" t="s">
        <v>19</v>
      </c>
      <c r="I311" s="156"/>
      <c r="L311" s="153"/>
      <c r="M311" s="157"/>
      <c r="T311" s="158"/>
      <c r="AT311" s="154" t="s">
        <v>330</v>
      </c>
      <c r="AU311" s="154" t="s">
        <v>79</v>
      </c>
      <c r="AV311" s="12" t="s">
        <v>77</v>
      </c>
      <c r="AW311" s="12" t="s">
        <v>31</v>
      </c>
      <c r="AX311" s="12" t="s">
        <v>69</v>
      </c>
      <c r="AY311" s="154" t="s">
        <v>181</v>
      </c>
    </row>
    <row r="312" spans="2:65" s="13" customFormat="1" ht="11.25" x14ac:dyDescent="0.2">
      <c r="B312" s="159"/>
      <c r="D312" s="138" t="s">
        <v>330</v>
      </c>
      <c r="E312" s="160" t="s">
        <v>19</v>
      </c>
      <c r="F312" s="161" t="s">
        <v>5657</v>
      </c>
      <c r="H312" s="162">
        <v>1</v>
      </c>
      <c r="I312" s="163"/>
      <c r="L312" s="159"/>
      <c r="M312" s="164"/>
      <c r="T312" s="165"/>
      <c r="AT312" s="160" t="s">
        <v>330</v>
      </c>
      <c r="AU312" s="160" t="s">
        <v>79</v>
      </c>
      <c r="AV312" s="13" t="s">
        <v>79</v>
      </c>
      <c r="AW312" s="13" t="s">
        <v>31</v>
      </c>
      <c r="AX312" s="13" t="s">
        <v>69</v>
      </c>
      <c r="AY312" s="160" t="s">
        <v>181</v>
      </c>
    </row>
    <row r="313" spans="2:65" s="14" customFormat="1" ht="11.25" x14ac:dyDescent="0.2">
      <c r="B313" s="166"/>
      <c r="D313" s="138" t="s">
        <v>330</v>
      </c>
      <c r="E313" s="167" t="s">
        <v>19</v>
      </c>
      <c r="F313" s="168" t="s">
        <v>333</v>
      </c>
      <c r="H313" s="169">
        <v>1</v>
      </c>
      <c r="I313" s="170"/>
      <c r="L313" s="166"/>
      <c r="M313" s="171"/>
      <c r="T313" s="172"/>
      <c r="AT313" s="167" t="s">
        <v>330</v>
      </c>
      <c r="AU313" s="167" t="s">
        <v>79</v>
      </c>
      <c r="AV313" s="14" t="s">
        <v>187</v>
      </c>
      <c r="AW313" s="14" t="s">
        <v>31</v>
      </c>
      <c r="AX313" s="14" t="s">
        <v>77</v>
      </c>
      <c r="AY313" s="167" t="s">
        <v>181</v>
      </c>
    </row>
    <row r="314" spans="2:65" s="10" customFormat="1" ht="22.9" customHeight="1" x14ac:dyDescent="0.2">
      <c r="B314" s="115"/>
      <c r="D314" s="116" t="s">
        <v>68</v>
      </c>
      <c r="E314" s="149" t="s">
        <v>947</v>
      </c>
      <c r="F314" s="149" t="s">
        <v>1157</v>
      </c>
      <c r="I314" s="118"/>
      <c r="J314" s="150">
        <f>BK314</f>
        <v>0</v>
      </c>
      <c r="L314" s="115"/>
      <c r="M314" s="120"/>
      <c r="P314" s="121">
        <f>SUM(P315:P326)</f>
        <v>0</v>
      </c>
      <c r="R314" s="121">
        <f>SUM(R315:R326)</f>
        <v>0</v>
      </c>
      <c r="T314" s="122">
        <f>SUM(T315:T326)</f>
        <v>0</v>
      </c>
      <c r="AR314" s="116" t="s">
        <v>77</v>
      </c>
      <c r="AT314" s="123" t="s">
        <v>68</v>
      </c>
      <c r="AU314" s="123" t="s">
        <v>77</v>
      </c>
      <c r="AY314" s="116" t="s">
        <v>181</v>
      </c>
      <c r="BK314" s="124">
        <f>SUM(BK315:BK326)</f>
        <v>0</v>
      </c>
    </row>
    <row r="315" spans="2:65" s="1" customFormat="1" ht="16.5" customHeight="1" x14ac:dyDescent="0.2">
      <c r="B315" s="32"/>
      <c r="C315" s="125" t="s">
        <v>538</v>
      </c>
      <c r="D315" s="125" t="s">
        <v>182</v>
      </c>
      <c r="E315" s="126" t="s">
        <v>5658</v>
      </c>
      <c r="F315" s="127" t="s">
        <v>5659</v>
      </c>
      <c r="G315" s="128" t="s">
        <v>438</v>
      </c>
      <c r="H315" s="129">
        <v>28.4</v>
      </c>
      <c r="I315" s="130"/>
      <c r="J315" s="131">
        <f>ROUND(I315*H315,2)</f>
        <v>0</v>
      </c>
      <c r="K315" s="127" t="s">
        <v>327</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541</v>
      </c>
    </row>
    <row r="316" spans="2:65" s="1" customFormat="1" ht="11.25" x14ac:dyDescent="0.2">
      <c r="B316" s="32"/>
      <c r="D316" s="151" t="s">
        <v>328</v>
      </c>
      <c r="F316" s="152" t="s">
        <v>5660</v>
      </c>
      <c r="I316" s="140"/>
      <c r="L316" s="32"/>
      <c r="M316" s="141"/>
      <c r="T316" s="53"/>
      <c r="AT316" s="17" t="s">
        <v>328</v>
      </c>
      <c r="AU316" s="17" t="s">
        <v>79</v>
      </c>
    </row>
    <row r="317" spans="2:65" s="13" customFormat="1" ht="11.25" x14ac:dyDescent="0.2">
      <c r="B317" s="159"/>
      <c r="D317" s="138" t="s">
        <v>330</v>
      </c>
      <c r="E317" s="160" t="s">
        <v>19</v>
      </c>
      <c r="F317" s="161" t="s">
        <v>5661</v>
      </c>
      <c r="H317" s="162">
        <v>11.045</v>
      </c>
      <c r="I317" s="163"/>
      <c r="L317" s="159"/>
      <c r="M317" s="164"/>
      <c r="T317" s="165"/>
      <c r="AT317" s="160" t="s">
        <v>330</v>
      </c>
      <c r="AU317" s="160" t="s">
        <v>79</v>
      </c>
      <c r="AV317" s="13" t="s">
        <v>79</v>
      </c>
      <c r="AW317" s="13" t="s">
        <v>31</v>
      </c>
      <c r="AX317" s="13" t="s">
        <v>69</v>
      </c>
      <c r="AY317" s="160" t="s">
        <v>181</v>
      </c>
    </row>
    <row r="318" spans="2:65" s="13" customFormat="1" ht="11.25" x14ac:dyDescent="0.2">
      <c r="B318" s="159"/>
      <c r="D318" s="138" t="s">
        <v>330</v>
      </c>
      <c r="E318" s="160" t="s">
        <v>19</v>
      </c>
      <c r="F318" s="161" t="s">
        <v>5662</v>
      </c>
      <c r="H318" s="162">
        <v>17.355</v>
      </c>
      <c r="I318" s="163"/>
      <c r="L318" s="159"/>
      <c r="M318" s="164"/>
      <c r="T318" s="165"/>
      <c r="AT318" s="160" t="s">
        <v>330</v>
      </c>
      <c r="AU318" s="160" t="s">
        <v>79</v>
      </c>
      <c r="AV318" s="13" t="s">
        <v>79</v>
      </c>
      <c r="AW318" s="13" t="s">
        <v>31</v>
      </c>
      <c r="AX318" s="13" t="s">
        <v>69</v>
      </c>
      <c r="AY318" s="160" t="s">
        <v>181</v>
      </c>
    </row>
    <row r="319" spans="2:65" s="14" customFormat="1" ht="11.25" x14ac:dyDescent="0.2">
      <c r="B319" s="166"/>
      <c r="D319" s="138" t="s">
        <v>330</v>
      </c>
      <c r="E319" s="167" t="s">
        <v>19</v>
      </c>
      <c r="F319" s="168" t="s">
        <v>333</v>
      </c>
      <c r="H319" s="169">
        <v>28.4</v>
      </c>
      <c r="I319" s="170"/>
      <c r="L319" s="166"/>
      <c r="M319" s="171"/>
      <c r="T319" s="172"/>
      <c r="AT319" s="167" t="s">
        <v>330</v>
      </c>
      <c r="AU319" s="167" t="s">
        <v>79</v>
      </c>
      <c r="AV319" s="14" t="s">
        <v>187</v>
      </c>
      <c r="AW319" s="14" t="s">
        <v>31</v>
      </c>
      <c r="AX319" s="14" t="s">
        <v>77</v>
      </c>
      <c r="AY319" s="167" t="s">
        <v>181</v>
      </c>
    </row>
    <row r="320" spans="2:65" s="1" customFormat="1" ht="24.2" customHeight="1" x14ac:dyDescent="0.2">
      <c r="B320" s="32"/>
      <c r="C320" s="125" t="s">
        <v>266</v>
      </c>
      <c r="D320" s="125" t="s">
        <v>182</v>
      </c>
      <c r="E320" s="126" t="s">
        <v>5663</v>
      </c>
      <c r="F320" s="127" t="s">
        <v>5664</v>
      </c>
      <c r="G320" s="128" t="s">
        <v>438</v>
      </c>
      <c r="H320" s="129">
        <v>17.355</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545</v>
      </c>
    </row>
    <row r="321" spans="2:65" s="13" customFormat="1" ht="22.5" x14ac:dyDescent="0.2">
      <c r="B321" s="159"/>
      <c r="D321" s="138" t="s">
        <v>330</v>
      </c>
      <c r="E321" s="160" t="s">
        <v>19</v>
      </c>
      <c r="F321" s="161" t="s">
        <v>5665</v>
      </c>
      <c r="H321" s="162">
        <v>17.355</v>
      </c>
      <c r="I321" s="163"/>
      <c r="L321" s="159"/>
      <c r="M321" s="164"/>
      <c r="T321" s="165"/>
      <c r="AT321" s="160" t="s">
        <v>330</v>
      </c>
      <c r="AU321" s="160" t="s">
        <v>79</v>
      </c>
      <c r="AV321" s="13" t="s">
        <v>79</v>
      </c>
      <c r="AW321" s="13" t="s">
        <v>31</v>
      </c>
      <c r="AX321" s="13" t="s">
        <v>69</v>
      </c>
      <c r="AY321" s="160" t="s">
        <v>181</v>
      </c>
    </row>
    <row r="322" spans="2:65" s="14" customFormat="1" ht="11.25" x14ac:dyDescent="0.2">
      <c r="B322" s="166"/>
      <c r="D322" s="138" t="s">
        <v>330</v>
      </c>
      <c r="E322" s="167" t="s">
        <v>19</v>
      </c>
      <c r="F322" s="168" t="s">
        <v>333</v>
      </c>
      <c r="H322" s="169">
        <v>17.355</v>
      </c>
      <c r="I322" s="170"/>
      <c r="L322" s="166"/>
      <c r="M322" s="171"/>
      <c r="T322" s="172"/>
      <c r="AT322" s="167" t="s">
        <v>330</v>
      </c>
      <c r="AU322" s="167" t="s">
        <v>79</v>
      </c>
      <c r="AV322" s="14" t="s">
        <v>187</v>
      </c>
      <c r="AW322" s="14" t="s">
        <v>31</v>
      </c>
      <c r="AX322" s="14" t="s">
        <v>77</v>
      </c>
      <c r="AY322" s="167" t="s">
        <v>181</v>
      </c>
    </row>
    <row r="323" spans="2:65" s="1" customFormat="1" ht="16.5" customHeight="1" x14ac:dyDescent="0.2">
      <c r="B323" s="32"/>
      <c r="C323" s="125" t="s">
        <v>546</v>
      </c>
      <c r="D323" s="125" t="s">
        <v>182</v>
      </c>
      <c r="E323" s="126" t="s">
        <v>5666</v>
      </c>
      <c r="F323" s="127" t="s">
        <v>5667</v>
      </c>
      <c r="G323" s="128" t="s">
        <v>1053</v>
      </c>
      <c r="H323" s="129">
        <v>15</v>
      </c>
      <c r="I323" s="130"/>
      <c r="J323" s="131">
        <f>ROUND(I323*H323,2)</f>
        <v>0</v>
      </c>
      <c r="K323" s="127" t="s">
        <v>327</v>
      </c>
      <c r="L323" s="32"/>
      <c r="M323" s="132" t="s">
        <v>19</v>
      </c>
      <c r="N323" s="133" t="s">
        <v>40</v>
      </c>
      <c r="P323" s="134">
        <f>O323*H323</f>
        <v>0</v>
      </c>
      <c r="Q323" s="134">
        <v>0</v>
      </c>
      <c r="R323" s="134">
        <f>Q323*H323</f>
        <v>0</v>
      </c>
      <c r="S323" s="134">
        <v>0</v>
      </c>
      <c r="T323" s="135">
        <f>S323*H323</f>
        <v>0</v>
      </c>
      <c r="AR323" s="136" t="s">
        <v>187</v>
      </c>
      <c r="AT323" s="136" t="s">
        <v>182</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549</v>
      </c>
    </row>
    <row r="324" spans="2:65" s="1" customFormat="1" ht="11.25" x14ac:dyDescent="0.2">
      <c r="B324" s="32"/>
      <c r="D324" s="151" t="s">
        <v>328</v>
      </c>
      <c r="F324" s="152" t="s">
        <v>5668</v>
      </c>
      <c r="I324" s="140"/>
      <c r="L324" s="32"/>
      <c r="M324" s="141"/>
      <c r="T324" s="53"/>
      <c r="AT324" s="17" t="s">
        <v>328</v>
      </c>
      <c r="AU324" s="17" t="s">
        <v>79</v>
      </c>
    </row>
    <row r="325" spans="2:65" s="13" customFormat="1" ht="22.5" x14ac:dyDescent="0.2">
      <c r="B325" s="159"/>
      <c r="D325" s="138" t="s">
        <v>330</v>
      </c>
      <c r="E325" s="160" t="s">
        <v>19</v>
      </c>
      <c r="F325" s="161" t="s">
        <v>5669</v>
      </c>
      <c r="H325" s="162">
        <v>15</v>
      </c>
      <c r="I325" s="163"/>
      <c r="L325" s="159"/>
      <c r="M325" s="164"/>
      <c r="T325" s="165"/>
      <c r="AT325" s="160" t="s">
        <v>330</v>
      </c>
      <c r="AU325" s="160" t="s">
        <v>79</v>
      </c>
      <c r="AV325" s="13" t="s">
        <v>79</v>
      </c>
      <c r="AW325" s="13" t="s">
        <v>31</v>
      </c>
      <c r="AX325" s="13" t="s">
        <v>69</v>
      </c>
      <c r="AY325" s="160" t="s">
        <v>181</v>
      </c>
    </row>
    <row r="326" spans="2:65" s="14" customFormat="1" ht="11.25" x14ac:dyDescent="0.2">
      <c r="B326" s="166"/>
      <c r="D326" s="138" t="s">
        <v>330</v>
      </c>
      <c r="E326" s="167" t="s">
        <v>19</v>
      </c>
      <c r="F326" s="168" t="s">
        <v>333</v>
      </c>
      <c r="H326" s="169">
        <v>15</v>
      </c>
      <c r="I326" s="170"/>
      <c r="L326" s="166"/>
      <c r="M326" s="171"/>
      <c r="T326" s="172"/>
      <c r="AT326" s="167" t="s">
        <v>330</v>
      </c>
      <c r="AU326" s="167" t="s">
        <v>79</v>
      </c>
      <c r="AV326" s="14" t="s">
        <v>187</v>
      </c>
      <c r="AW326" s="14" t="s">
        <v>31</v>
      </c>
      <c r="AX326" s="14" t="s">
        <v>77</v>
      </c>
      <c r="AY326" s="167" t="s">
        <v>181</v>
      </c>
    </row>
    <row r="327" spans="2:65" s="10" customFormat="1" ht="25.9" customHeight="1" x14ac:dyDescent="0.2">
      <c r="B327" s="115"/>
      <c r="D327" s="116" t="s">
        <v>68</v>
      </c>
      <c r="E327" s="117" t="s">
        <v>1174</v>
      </c>
      <c r="F327" s="117" t="s">
        <v>1175</v>
      </c>
      <c r="I327" s="118"/>
      <c r="J327" s="119">
        <f>BK327</f>
        <v>0</v>
      </c>
      <c r="L327" s="115"/>
      <c r="M327" s="120"/>
      <c r="P327" s="121">
        <f>P328+P577+P732</f>
        <v>0</v>
      </c>
      <c r="R327" s="121">
        <f>R328+R577+R732</f>
        <v>0</v>
      </c>
      <c r="T327" s="122">
        <f>T328+T577+T732</f>
        <v>0</v>
      </c>
      <c r="AR327" s="116" t="s">
        <v>79</v>
      </c>
      <c r="AT327" s="123" t="s">
        <v>68</v>
      </c>
      <c r="AU327" s="123" t="s">
        <v>69</v>
      </c>
      <c r="AY327" s="116" t="s">
        <v>181</v>
      </c>
      <c r="BK327" s="124">
        <f>BK328+BK577+BK732</f>
        <v>0</v>
      </c>
    </row>
    <row r="328" spans="2:65" s="10" customFormat="1" ht="22.9" customHeight="1" x14ac:dyDescent="0.2">
      <c r="B328" s="115"/>
      <c r="D328" s="116" t="s">
        <v>68</v>
      </c>
      <c r="E328" s="149" t="s">
        <v>1234</v>
      </c>
      <c r="F328" s="149" t="s">
        <v>5670</v>
      </c>
      <c r="I328" s="118"/>
      <c r="J328" s="150">
        <f>BK328</f>
        <v>0</v>
      </c>
      <c r="L328" s="115"/>
      <c r="M328" s="120"/>
      <c r="P328" s="121">
        <f>SUM(P329:P576)</f>
        <v>0</v>
      </c>
      <c r="R328" s="121">
        <f>SUM(R329:R576)</f>
        <v>0</v>
      </c>
      <c r="T328" s="122">
        <f>SUM(T329:T576)</f>
        <v>0</v>
      </c>
      <c r="AR328" s="116" t="s">
        <v>79</v>
      </c>
      <c r="AT328" s="123" t="s">
        <v>68</v>
      </c>
      <c r="AU328" s="123" t="s">
        <v>77</v>
      </c>
      <c r="AY328" s="116" t="s">
        <v>181</v>
      </c>
      <c r="BK328" s="124">
        <f>SUM(BK329:BK576)</f>
        <v>0</v>
      </c>
    </row>
    <row r="329" spans="2:65" s="1" customFormat="1" ht="16.5" customHeight="1" x14ac:dyDescent="0.2">
      <c r="B329" s="32"/>
      <c r="C329" s="125" t="s">
        <v>270</v>
      </c>
      <c r="D329" s="125" t="s">
        <v>182</v>
      </c>
      <c r="E329" s="126" t="s">
        <v>5671</v>
      </c>
      <c r="F329" s="127" t="s">
        <v>5672</v>
      </c>
      <c r="G329" s="128" t="s">
        <v>636</v>
      </c>
      <c r="H329" s="129">
        <v>22</v>
      </c>
      <c r="I329" s="130"/>
      <c r="J329" s="131">
        <f>ROUND(I329*H329,2)</f>
        <v>0</v>
      </c>
      <c r="K329" s="127" t="s">
        <v>327</v>
      </c>
      <c r="L329" s="32"/>
      <c r="M329" s="132" t="s">
        <v>19</v>
      </c>
      <c r="N329" s="133" t="s">
        <v>40</v>
      </c>
      <c r="P329" s="134">
        <f>O329*H329</f>
        <v>0</v>
      </c>
      <c r="Q329" s="134">
        <v>0</v>
      </c>
      <c r="R329" s="134">
        <f>Q329*H329</f>
        <v>0</v>
      </c>
      <c r="S329" s="134">
        <v>0</v>
      </c>
      <c r="T329" s="135">
        <f>S329*H329</f>
        <v>0</v>
      </c>
      <c r="AR329" s="136" t="s">
        <v>209</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209</v>
      </c>
      <c r="BM329" s="136" t="s">
        <v>552</v>
      </c>
    </row>
    <row r="330" spans="2:65" s="1" customFormat="1" ht="11.25" x14ac:dyDescent="0.2">
      <c r="B330" s="32"/>
      <c r="D330" s="151" t="s">
        <v>328</v>
      </c>
      <c r="F330" s="152" t="s">
        <v>5673</v>
      </c>
      <c r="I330" s="140"/>
      <c r="L330" s="32"/>
      <c r="M330" s="141"/>
      <c r="T330" s="53"/>
      <c r="AT330" s="17" t="s">
        <v>328</v>
      </c>
      <c r="AU330" s="17" t="s">
        <v>79</v>
      </c>
    </row>
    <row r="331" spans="2:65" s="1" customFormat="1" ht="19.5" x14ac:dyDescent="0.2">
      <c r="B331" s="32"/>
      <c r="D331" s="138" t="s">
        <v>214</v>
      </c>
      <c r="F331" s="139" t="s">
        <v>5674</v>
      </c>
      <c r="I331" s="140"/>
      <c r="L331" s="32"/>
      <c r="M331" s="141"/>
      <c r="T331" s="53"/>
      <c r="AT331" s="17" t="s">
        <v>214</v>
      </c>
      <c r="AU331" s="17" t="s">
        <v>79</v>
      </c>
    </row>
    <row r="332" spans="2:65" s="12" customFormat="1" ht="11.25" x14ac:dyDescent="0.2">
      <c r="B332" s="153"/>
      <c r="D332" s="138" t="s">
        <v>330</v>
      </c>
      <c r="E332" s="154" t="s">
        <v>19</v>
      </c>
      <c r="F332" s="155" t="s">
        <v>5675</v>
      </c>
      <c r="H332" s="154" t="s">
        <v>19</v>
      </c>
      <c r="I332" s="156"/>
      <c r="L332" s="153"/>
      <c r="M332" s="157"/>
      <c r="T332" s="158"/>
      <c r="AT332" s="154" t="s">
        <v>330</v>
      </c>
      <c r="AU332" s="154" t="s">
        <v>79</v>
      </c>
      <c r="AV332" s="12" t="s">
        <v>77</v>
      </c>
      <c r="AW332" s="12" t="s">
        <v>31</v>
      </c>
      <c r="AX332" s="12" t="s">
        <v>69</v>
      </c>
      <c r="AY332" s="154" t="s">
        <v>181</v>
      </c>
    </row>
    <row r="333" spans="2:65" s="13" customFormat="1" ht="11.25" x14ac:dyDescent="0.2">
      <c r="B333" s="159"/>
      <c r="D333" s="138" t="s">
        <v>330</v>
      </c>
      <c r="E333" s="160" t="s">
        <v>19</v>
      </c>
      <c r="F333" s="161" t="s">
        <v>5676</v>
      </c>
      <c r="H333" s="162">
        <v>22</v>
      </c>
      <c r="I333" s="163"/>
      <c r="L333" s="159"/>
      <c r="M333" s="164"/>
      <c r="T333" s="165"/>
      <c r="AT333" s="160" t="s">
        <v>330</v>
      </c>
      <c r="AU333" s="160" t="s">
        <v>79</v>
      </c>
      <c r="AV333" s="13" t="s">
        <v>79</v>
      </c>
      <c r="AW333" s="13" t="s">
        <v>31</v>
      </c>
      <c r="AX333" s="13" t="s">
        <v>69</v>
      </c>
      <c r="AY333" s="160" t="s">
        <v>181</v>
      </c>
    </row>
    <row r="334" spans="2:65" s="14" customFormat="1" ht="11.25" x14ac:dyDescent="0.2">
      <c r="B334" s="166"/>
      <c r="D334" s="138" t="s">
        <v>330</v>
      </c>
      <c r="E334" s="167" t="s">
        <v>19</v>
      </c>
      <c r="F334" s="168" t="s">
        <v>333</v>
      </c>
      <c r="H334" s="169">
        <v>22</v>
      </c>
      <c r="I334" s="170"/>
      <c r="L334" s="166"/>
      <c r="M334" s="171"/>
      <c r="T334" s="172"/>
      <c r="AT334" s="167" t="s">
        <v>330</v>
      </c>
      <c r="AU334" s="167" t="s">
        <v>79</v>
      </c>
      <c r="AV334" s="14" t="s">
        <v>187</v>
      </c>
      <c r="AW334" s="14" t="s">
        <v>31</v>
      </c>
      <c r="AX334" s="14" t="s">
        <v>77</v>
      </c>
      <c r="AY334" s="167" t="s">
        <v>181</v>
      </c>
    </row>
    <row r="335" spans="2:65" s="1" customFormat="1" ht="16.5" customHeight="1" x14ac:dyDescent="0.2">
      <c r="B335" s="32"/>
      <c r="C335" s="125" t="s">
        <v>553</v>
      </c>
      <c r="D335" s="125" t="s">
        <v>182</v>
      </c>
      <c r="E335" s="126" t="s">
        <v>5677</v>
      </c>
      <c r="F335" s="127" t="s">
        <v>5678</v>
      </c>
      <c r="G335" s="128" t="s">
        <v>636</v>
      </c>
      <c r="H335" s="129">
        <v>10.56</v>
      </c>
      <c r="I335" s="130"/>
      <c r="J335" s="131">
        <f>ROUND(I335*H335,2)</f>
        <v>0</v>
      </c>
      <c r="K335" s="127" t="s">
        <v>327</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556</v>
      </c>
    </row>
    <row r="336" spans="2:65" s="1" customFormat="1" ht="11.25" x14ac:dyDescent="0.2">
      <c r="B336" s="32"/>
      <c r="D336" s="151" t="s">
        <v>328</v>
      </c>
      <c r="F336" s="152" t="s">
        <v>5679</v>
      </c>
      <c r="I336" s="140"/>
      <c r="L336" s="32"/>
      <c r="M336" s="141"/>
      <c r="T336" s="53"/>
      <c r="AT336" s="17" t="s">
        <v>328</v>
      </c>
      <c r="AU336" s="17" t="s">
        <v>79</v>
      </c>
    </row>
    <row r="337" spans="2:65" s="1" customFormat="1" ht="19.5" x14ac:dyDescent="0.2">
      <c r="B337" s="32"/>
      <c r="D337" s="138" t="s">
        <v>214</v>
      </c>
      <c r="F337" s="139" t="s">
        <v>5674</v>
      </c>
      <c r="I337" s="140"/>
      <c r="L337" s="32"/>
      <c r="M337" s="141"/>
      <c r="T337" s="53"/>
      <c r="AT337" s="17" t="s">
        <v>214</v>
      </c>
      <c r="AU337" s="17" t="s">
        <v>79</v>
      </c>
    </row>
    <row r="338" spans="2:65" s="12" customFormat="1" ht="11.25" x14ac:dyDescent="0.2">
      <c r="B338" s="153"/>
      <c r="D338" s="138" t="s">
        <v>330</v>
      </c>
      <c r="E338" s="154" t="s">
        <v>19</v>
      </c>
      <c r="F338" s="155" t="s">
        <v>5675</v>
      </c>
      <c r="H338" s="154" t="s">
        <v>19</v>
      </c>
      <c r="I338" s="156"/>
      <c r="L338" s="153"/>
      <c r="M338" s="157"/>
      <c r="T338" s="158"/>
      <c r="AT338" s="154" t="s">
        <v>330</v>
      </c>
      <c r="AU338" s="154" t="s">
        <v>79</v>
      </c>
      <c r="AV338" s="12" t="s">
        <v>77</v>
      </c>
      <c r="AW338" s="12" t="s">
        <v>31</v>
      </c>
      <c r="AX338" s="12" t="s">
        <v>69</v>
      </c>
      <c r="AY338" s="154" t="s">
        <v>181</v>
      </c>
    </row>
    <row r="339" spans="2:65" s="13" customFormat="1" ht="11.25" x14ac:dyDescent="0.2">
      <c r="B339" s="159"/>
      <c r="D339" s="138" t="s">
        <v>330</v>
      </c>
      <c r="E339" s="160" t="s">
        <v>19</v>
      </c>
      <c r="F339" s="161" t="s">
        <v>5680</v>
      </c>
      <c r="H339" s="162">
        <v>10.56</v>
      </c>
      <c r="I339" s="163"/>
      <c r="L339" s="159"/>
      <c r="M339" s="164"/>
      <c r="T339" s="165"/>
      <c r="AT339" s="160" t="s">
        <v>330</v>
      </c>
      <c r="AU339" s="160" t="s">
        <v>79</v>
      </c>
      <c r="AV339" s="13" t="s">
        <v>79</v>
      </c>
      <c r="AW339" s="13" t="s">
        <v>31</v>
      </c>
      <c r="AX339" s="13" t="s">
        <v>69</v>
      </c>
      <c r="AY339" s="160" t="s">
        <v>181</v>
      </c>
    </row>
    <row r="340" spans="2:65" s="14" customFormat="1" ht="11.25" x14ac:dyDescent="0.2">
      <c r="B340" s="166"/>
      <c r="D340" s="138" t="s">
        <v>330</v>
      </c>
      <c r="E340" s="167" t="s">
        <v>19</v>
      </c>
      <c r="F340" s="168" t="s">
        <v>333</v>
      </c>
      <c r="H340" s="169">
        <v>10.56</v>
      </c>
      <c r="I340" s="170"/>
      <c r="L340" s="166"/>
      <c r="M340" s="171"/>
      <c r="T340" s="172"/>
      <c r="AT340" s="167" t="s">
        <v>330</v>
      </c>
      <c r="AU340" s="167" t="s">
        <v>79</v>
      </c>
      <c r="AV340" s="14" t="s">
        <v>187</v>
      </c>
      <c r="AW340" s="14" t="s">
        <v>31</v>
      </c>
      <c r="AX340" s="14" t="s">
        <v>77</v>
      </c>
      <c r="AY340" s="167" t="s">
        <v>181</v>
      </c>
    </row>
    <row r="341" spans="2:65" s="1" customFormat="1" ht="16.5" customHeight="1" x14ac:dyDescent="0.2">
      <c r="B341" s="32"/>
      <c r="C341" s="125" t="s">
        <v>273</v>
      </c>
      <c r="D341" s="125" t="s">
        <v>182</v>
      </c>
      <c r="E341" s="126" t="s">
        <v>5681</v>
      </c>
      <c r="F341" s="127" t="s">
        <v>5682</v>
      </c>
      <c r="G341" s="128" t="s">
        <v>636</v>
      </c>
      <c r="H341" s="129">
        <v>7.92</v>
      </c>
      <c r="I341" s="130"/>
      <c r="J341" s="131">
        <f>ROUND(I341*H341,2)</f>
        <v>0</v>
      </c>
      <c r="K341" s="127" t="s">
        <v>327</v>
      </c>
      <c r="L341" s="32"/>
      <c r="M341" s="132" t="s">
        <v>19</v>
      </c>
      <c r="N341" s="133" t="s">
        <v>40</v>
      </c>
      <c r="P341" s="134">
        <f>O341*H341</f>
        <v>0</v>
      </c>
      <c r="Q341" s="134">
        <v>0</v>
      </c>
      <c r="R341" s="134">
        <f>Q341*H341</f>
        <v>0</v>
      </c>
      <c r="S341" s="134">
        <v>0</v>
      </c>
      <c r="T341" s="135">
        <f>S341*H341</f>
        <v>0</v>
      </c>
      <c r="AR341" s="136" t="s">
        <v>209</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209</v>
      </c>
      <c r="BM341" s="136" t="s">
        <v>560</v>
      </c>
    </row>
    <row r="342" spans="2:65" s="1" customFormat="1" ht="11.25" x14ac:dyDescent="0.2">
      <c r="B342" s="32"/>
      <c r="D342" s="151" t="s">
        <v>328</v>
      </c>
      <c r="F342" s="152" t="s">
        <v>5683</v>
      </c>
      <c r="I342" s="140"/>
      <c r="L342" s="32"/>
      <c r="M342" s="141"/>
      <c r="T342" s="53"/>
      <c r="AT342" s="17" t="s">
        <v>328</v>
      </c>
      <c r="AU342" s="17" t="s">
        <v>79</v>
      </c>
    </row>
    <row r="343" spans="2:65" s="1" customFormat="1" ht="19.5" x14ac:dyDescent="0.2">
      <c r="B343" s="32"/>
      <c r="D343" s="138" t="s">
        <v>214</v>
      </c>
      <c r="F343" s="139" t="s">
        <v>5674</v>
      </c>
      <c r="I343" s="140"/>
      <c r="L343" s="32"/>
      <c r="M343" s="141"/>
      <c r="T343" s="53"/>
      <c r="AT343" s="17" t="s">
        <v>214</v>
      </c>
      <c r="AU343" s="17" t="s">
        <v>79</v>
      </c>
    </row>
    <row r="344" spans="2:65" s="12" customFormat="1" ht="11.25" x14ac:dyDescent="0.2">
      <c r="B344" s="153"/>
      <c r="D344" s="138" t="s">
        <v>330</v>
      </c>
      <c r="E344" s="154" t="s">
        <v>19</v>
      </c>
      <c r="F344" s="155" t="s">
        <v>5675</v>
      </c>
      <c r="H344" s="154" t="s">
        <v>19</v>
      </c>
      <c r="I344" s="156"/>
      <c r="L344" s="153"/>
      <c r="M344" s="157"/>
      <c r="T344" s="158"/>
      <c r="AT344" s="154" t="s">
        <v>330</v>
      </c>
      <c r="AU344" s="154" t="s">
        <v>79</v>
      </c>
      <c r="AV344" s="12" t="s">
        <v>77</v>
      </c>
      <c r="AW344" s="12" t="s">
        <v>31</v>
      </c>
      <c r="AX344" s="12" t="s">
        <v>69</v>
      </c>
      <c r="AY344" s="154" t="s">
        <v>181</v>
      </c>
    </row>
    <row r="345" spans="2:65" s="13" customFormat="1" ht="11.25" x14ac:dyDescent="0.2">
      <c r="B345" s="159"/>
      <c r="D345" s="138" t="s">
        <v>330</v>
      </c>
      <c r="E345" s="160" t="s">
        <v>19</v>
      </c>
      <c r="F345" s="161" t="s">
        <v>5684</v>
      </c>
      <c r="H345" s="162">
        <v>7.92</v>
      </c>
      <c r="I345" s="163"/>
      <c r="L345" s="159"/>
      <c r="M345" s="164"/>
      <c r="T345" s="165"/>
      <c r="AT345" s="160" t="s">
        <v>330</v>
      </c>
      <c r="AU345" s="160" t="s">
        <v>79</v>
      </c>
      <c r="AV345" s="13" t="s">
        <v>79</v>
      </c>
      <c r="AW345" s="13" t="s">
        <v>31</v>
      </c>
      <c r="AX345" s="13" t="s">
        <v>69</v>
      </c>
      <c r="AY345" s="160" t="s">
        <v>181</v>
      </c>
    </row>
    <row r="346" spans="2:65" s="14" customFormat="1" ht="11.25" x14ac:dyDescent="0.2">
      <c r="B346" s="166"/>
      <c r="D346" s="138" t="s">
        <v>330</v>
      </c>
      <c r="E346" s="167" t="s">
        <v>19</v>
      </c>
      <c r="F346" s="168" t="s">
        <v>333</v>
      </c>
      <c r="H346" s="169">
        <v>7.92</v>
      </c>
      <c r="I346" s="170"/>
      <c r="L346" s="166"/>
      <c r="M346" s="171"/>
      <c r="T346" s="172"/>
      <c r="AT346" s="167" t="s">
        <v>330</v>
      </c>
      <c r="AU346" s="167" t="s">
        <v>79</v>
      </c>
      <c r="AV346" s="14" t="s">
        <v>187</v>
      </c>
      <c r="AW346" s="14" t="s">
        <v>31</v>
      </c>
      <c r="AX346" s="14" t="s">
        <v>77</v>
      </c>
      <c r="AY346" s="167" t="s">
        <v>181</v>
      </c>
    </row>
    <row r="347" spans="2:65" s="1" customFormat="1" ht="16.5" customHeight="1" x14ac:dyDescent="0.2">
      <c r="B347" s="32"/>
      <c r="C347" s="125" t="s">
        <v>566</v>
      </c>
      <c r="D347" s="125" t="s">
        <v>182</v>
      </c>
      <c r="E347" s="126" t="s">
        <v>5685</v>
      </c>
      <c r="F347" s="127" t="s">
        <v>5686</v>
      </c>
      <c r="G347" s="128" t="s">
        <v>636</v>
      </c>
      <c r="H347" s="129">
        <v>1.43</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569</v>
      </c>
    </row>
    <row r="348" spans="2:65" s="1" customFormat="1" ht="11.25" x14ac:dyDescent="0.2">
      <c r="B348" s="32"/>
      <c r="D348" s="151" t="s">
        <v>328</v>
      </c>
      <c r="F348" s="152" t="s">
        <v>5687</v>
      </c>
      <c r="I348" s="140"/>
      <c r="L348" s="32"/>
      <c r="M348" s="141"/>
      <c r="T348" s="53"/>
      <c r="AT348" s="17" t="s">
        <v>328</v>
      </c>
      <c r="AU348" s="17" t="s">
        <v>79</v>
      </c>
    </row>
    <row r="349" spans="2:65" s="1" customFormat="1" ht="19.5" x14ac:dyDescent="0.2">
      <c r="B349" s="32"/>
      <c r="D349" s="138" t="s">
        <v>214</v>
      </c>
      <c r="F349" s="139" t="s">
        <v>5674</v>
      </c>
      <c r="I349" s="140"/>
      <c r="L349" s="32"/>
      <c r="M349" s="141"/>
      <c r="T349" s="53"/>
      <c r="AT349" s="17" t="s">
        <v>214</v>
      </c>
      <c r="AU349" s="17" t="s">
        <v>79</v>
      </c>
    </row>
    <row r="350" spans="2:65" s="12" customFormat="1" ht="11.25" x14ac:dyDescent="0.2">
      <c r="B350" s="153"/>
      <c r="D350" s="138" t="s">
        <v>330</v>
      </c>
      <c r="E350" s="154" t="s">
        <v>19</v>
      </c>
      <c r="F350" s="155" t="s">
        <v>5688</v>
      </c>
      <c r="H350" s="154" t="s">
        <v>19</v>
      </c>
      <c r="I350" s="156"/>
      <c r="L350" s="153"/>
      <c r="M350" s="157"/>
      <c r="T350" s="158"/>
      <c r="AT350" s="154" t="s">
        <v>330</v>
      </c>
      <c r="AU350" s="154" t="s">
        <v>79</v>
      </c>
      <c r="AV350" s="12" t="s">
        <v>77</v>
      </c>
      <c r="AW350" s="12" t="s">
        <v>31</v>
      </c>
      <c r="AX350" s="12" t="s">
        <v>69</v>
      </c>
      <c r="AY350" s="154" t="s">
        <v>181</v>
      </c>
    </row>
    <row r="351" spans="2:65" s="13" customFormat="1" ht="11.25" x14ac:dyDescent="0.2">
      <c r="B351" s="159"/>
      <c r="D351" s="138" t="s">
        <v>330</v>
      </c>
      <c r="E351" s="160" t="s">
        <v>19</v>
      </c>
      <c r="F351" s="161" t="s">
        <v>5689</v>
      </c>
      <c r="H351" s="162">
        <v>1.43</v>
      </c>
      <c r="I351" s="163"/>
      <c r="L351" s="159"/>
      <c r="M351" s="164"/>
      <c r="T351" s="165"/>
      <c r="AT351" s="160" t="s">
        <v>330</v>
      </c>
      <c r="AU351" s="160" t="s">
        <v>79</v>
      </c>
      <c r="AV351" s="13" t="s">
        <v>79</v>
      </c>
      <c r="AW351" s="13" t="s">
        <v>31</v>
      </c>
      <c r="AX351" s="13" t="s">
        <v>69</v>
      </c>
      <c r="AY351" s="160" t="s">
        <v>181</v>
      </c>
    </row>
    <row r="352" spans="2:65" s="14" customFormat="1" ht="11.25" x14ac:dyDescent="0.2">
      <c r="B352" s="166"/>
      <c r="D352" s="138" t="s">
        <v>330</v>
      </c>
      <c r="E352" s="167" t="s">
        <v>19</v>
      </c>
      <c r="F352" s="168" t="s">
        <v>333</v>
      </c>
      <c r="H352" s="169">
        <v>1.43</v>
      </c>
      <c r="I352" s="170"/>
      <c r="L352" s="166"/>
      <c r="M352" s="171"/>
      <c r="T352" s="172"/>
      <c r="AT352" s="167" t="s">
        <v>330</v>
      </c>
      <c r="AU352" s="167" t="s">
        <v>79</v>
      </c>
      <c r="AV352" s="14" t="s">
        <v>187</v>
      </c>
      <c r="AW352" s="14" t="s">
        <v>31</v>
      </c>
      <c r="AX352" s="14" t="s">
        <v>77</v>
      </c>
      <c r="AY352" s="167" t="s">
        <v>181</v>
      </c>
    </row>
    <row r="353" spans="2:65" s="1" customFormat="1" ht="16.5" customHeight="1" x14ac:dyDescent="0.2">
      <c r="B353" s="32"/>
      <c r="C353" s="125" t="s">
        <v>277</v>
      </c>
      <c r="D353" s="125" t="s">
        <v>182</v>
      </c>
      <c r="E353" s="126" t="s">
        <v>5690</v>
      </c>
      <c r="F353" s="127" t="s">
        <v>5691</v>
      </c>
      <c r="G353" s="128" t="s">
        <v>636</v>
      </c>
      <c r="H353" s="129">
        <v>49.72</v>
      </c>
      <c r="I353" s="130"/>
      <c r="J353" s="131">
        <f>ROUND(I353*H353,2)</f>
        <v>0</v>
      </c>
      <c r="K353" s="127" t="s">
        <v>327</v>
      </c>
      <c r="L353" s="32"/>
      <c r="M353" s="132" t="s">
        <v>19</v>
      </c>
      <c r="N353" s="133" t="s">
        <v>40</v>
      </c>
      <c r="P353" s="134">
        <f>O353*H353</f>
        <v>0</v>
      </c>
      <c r="Q353" s="134">
        <v>0</v>
      </c>
      <c r="R353" s="134">
        <f>Q353*H353</f>
        <v>0</v>
      </c>
      <c r="S353" s="134">
        <v>0</v>
      </c>
      <c r="T353" s="135">
        <f>S353*H353</f>
        <v>0</v>
      </c>
      <c r="AR353" s="136" t="s">
        <v>209</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209</v>
      </c>
      <c r="BM353" s="136" t="s">
        <v>578</v>
      </c>
    </row>
    <row r="354" spans="2:65" s="1" customFormat="1" ht="11.25" x14ac:dyDescent="0.2">
      <c r="B354" s="32"/>
      <c r="D354" s="151" t="s">
        <v>328</v>
      </c>
      <c r="F354" s="152" t="s">
        <v>5692</v>
      </c>
      <c r="I354" s="140"/>
      <c r="L354" s="32"/>
      <c r="M354" s="141"/>
      <c r="T354" s="53"/>
      <c r="AT354" s="17" t="s">
        <v>328</v>
      </c>
      <c r="AU354" s="17" t="s">
        <v>79</v>
      </c>
    </row>
    <row r="355" spans="2:65" s="1" customFormat="1" ht="19.5" x14ac:dyDescent="0.2">
      <c r="B355" s="32"/>
      <c r="D355" s="138" t="s">
        <v>214</v>
      </c>
      <c r="F355" s="139" t="s">
        <v>5674</v>
      </c>
      <c r="I355" s="140"/>
      <c r="L355" s="32"/>
      <c r="M355" s="141"/>
      <c r="T355" s="53"/>
      <c r="AT355" s="17" t="s">
        <v>214</v>
      </c>
      <c r="AU355" s="17" t="s">
        <v>79</v>
      </c>
    </row>
    <row r="356" spans="2:65" s="12" customFormat="1" ht="11.25" x14ac:dyDescent="0.2">
      <c r="B356" s="153"/>
      <c r="D356" s="138" t="s">
        <v>330</v>
      </c>
      <c r="E356" s="154" t="s">
        <v>19</v>
      </c>
      <c r="F356" s="155" t="s">
        <v>5688</v>
      </c>
      <c r="H356" s="154" t="s">
        <v>19</v>
      </c>
      <c r="I356" s="156"/>
      <c r="L356" s="153"/>
      <c r="M356" s="157"/>
      <c r="T356" s="158"/>
      <c r="AT356" s="154" t="s">
        <v>330</v>
      </c>
      <c r="AU356" s="154" t="s">
        <v>79</v>
      </c>
      <c r="AV356" s="12" t="s">
        <v>77</v>
      </c>
      <c r="AW356" s="12" t="s">
        <v>31</v>
      </c>
      <c r="AX356" s="12" t="s">
        <v>69</v>
      </c>
      <c r="AY356" s="154" t="s">
        <v>181</v>
      </c>
    </row>
    <row r="357" spans="2:65" s="13" customFormat="1" ht="11.25" x14ac:dyDescent="0.2">
      <c r="B357" s="159"/>
      <c r="D357" s="138" t="s">
        <v>330</v>
      </c>
      <c r="E357" s="160" t="s">
        <v>19</v>
      </c>
      <c r="F357" s="161" t="s">
        <v>5693</v>
      </c>
      <c r="H357" s="162">
        <v>21.01</v>
      </c>
      <c r="I357" s="163"/>
      <c r="L357" s="159"/>
      <c r="M357" s="164"/>
      <c r="T357" s="165"/>
      <c r="AT357" s="160" t="s">
        <v>330</v>
      </c>
      <c r="AU357" s="160" t="s">
        <v>79</v>
      </c>
      <c r="AV357" s="13" t="s">
        <v>79</v>
      </c>
      <c r="AW357" s="13" t="s">
        <v>31</v>
      </c>
      <c r="AX357" s="13" t="s">
        <v>69</v>
      </c>
      <c r="AY357" s="160" t="s">
        <v>181</v>
      </c>
    </row>
    <row r="358" spans="2:65" s="13" customFormat="1" ht="11.25" x14ac:dyDescent="0.2">
      <c r="B358" s="159"/>
      <c r="D358" s="138" t="s">
        <v>330</v>
      </c>
      <c r="E358" s="160" t="s">
        <v>19</v>
      </c>
      <c r="F358" s="161" t="s">
        <v>5694</v>
      </c>
      <c r="H358" s="162">
        <v>7.04</v>
      </c>
      <c r="I358" s="163"/>
      <c r="L358" s="159"/>
      <c r="M358" s="164"/>
      <c r="T358" s="165"/>
      <c r="AT358" s="160" t="s">
        <v>330</v>
      </c>
      <c r="AU358" s="160" t="s">
        <v>79</v>
      </c>
      <c r="AV358" s="13" t="s">
        <v>79</v>
      </c>
      <c r="AW358" s="13" t="s">
        <v>31</v>
      </c>
      <c r="AX358" s="13" t="s">
        <v>69</v>
      </c>
      <c r="AY358" s="160" t="s">
        <v>181</v>
      </c>
    </row>
    <row r="359" spans="2:65" s="13" customFormat="1" ht="11.25" x14ac:dyDescent="0.2">
      <c r="B359" s="159"/>
      <c r="D359" s="138" t="s">
        <v>330</v>
      </c>
      <c r="E359" s="160" t="s">
        <v>19</v>
      </c>
      <c r="F359" s="161" t="s">
        <v>5695</v>
      </c>
      <c r="H359" s="162">
        <v>21.67</v>
      </c>
      <c r="I359" s="163"/>
      <c r="L359" s="159"/>
      <c r="M359" s="164"/>
      <c r="T359" s="165"/>
      <c r="AT359" s="160" t="s">
        <v>330</v>
      </c>
      <c r="AU359" s="160" t="s">
        <v>79</v>
      </c>
      <c r="AV359" s="13" t="s">
        <v>79</v>
      </c>
      <c r="AW359" s="13" t="s">
        <v>31</v>
      </c>
      <c r="AX359" s="13" t="s">
        <v>69</v>
      </c>
      <c r="AY359" s="160" t="s">
        <v>181</v>
      </c>
    </row>
    <row r="360" spans="2:65" s="14" customFormat="1" ht="11.25" x14ac:dyDescent="0.2">
      <c r="B360" s="166"/>
      <c r="D360" s="138" t="s">
        <v>330</v>
      </c>
      <c r="E360" s="167" t="s">
        <v>19</v>
      </c>
      <c r="F360" s="168" t="s">
        <v>333</v>
      </c>
      <c r="H360" s="169">
        <v>49.72</v>
      </c>
      <c r="I360" s="170"/>
      <c r="L360" s="166"/>
      <c r="M360" s="171"/>
      <c r="T360" s="172"/>
      <c r="AT360" s="167" t="s">
        <v>330</v>
      </c>
      <c r="AU360" s="167" t="s">
        <v>79</v>
      </c>
      <c r="AV360" s="14" t="s">
        <v>187</v>
      </c>
      <c r="AW360" s="14" t="s">
        <v>31</v>
      </c>
      <c r="AX360" s="14" t="s">
        <v>77</v>
      </c>
      <c r="AY360" s="167" t="s">
        <v>181</v>
      </c>
    </row>
    <row r="361" spans="2:65" s="1" customFormat="1" ht="16.5" customHeight="1" x14ac:dyDescent="0.2">
      <c r="B361" s="32"/>
      <c r="C361" s="125" t="s">
        <v>584</v>
      </c>
      <c r="D361" s="125" t="s">
        <v>182</v>
      </c>
      <c r="E361" s="126" t="s">
        <v>5696</v>
      </c>
      <c r="F361" s="127" t="s">
        <v>5697</v>
      </c>
      <c r="G361" s="128" t="s">
        <v>636</v>
      </c>
      <c r="H361" s="129">
        <v>1.54</v>
      </c>
      <c r="I361" s="130"/>
      <c r="J361" s="131">
        <f>ROUND(I361*H361,2)</f>
        <v>0</v>
      </c>
      <c r="K361" s="127" t="s">
        <v>327</v>
      </c>
      <c r="L361" s="32"/>
      <c r="M361" s="132" t="s">
        <v>19</v>
      </c>
      <c r="N361" s="133" t="s">
        <v>40</v>
      </c>
      <c r="P361" s="134">
        <f>O361*H361</f>
        <v>0</v>
      </c>
      <c r="Q361" s="134">
        <v>0</v>
      </c>
      <c r="R361" s="134">
        <f>Q361*H361</f>
        <v>0</v>
      </c>
      <c r="S361" s="134">
        <v>0</v>
      </c>
      <c r="T361" s="135">
        <f>S361*H361</f>
        <v>0</v>
      </c>
      <c r="AR361" s="136" t="s">
        <v>209</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209</v>
      </c>
      <c r="BM361" s="136" t="s">
        <v>587</v>
      </c>
    </row>
    <row r="362" spans="2:65" s="1" customFormat="1" ht="11.25" x14ac:dyDescent="0.2">
      <c r="B362" s="32"/>
      <c r="D362" s="151" t="s">
        <v>328</v>
      </c>
      <c r="F362" s="152" t="s">
        <v>5698</v>
      </c>
      <c r="I362" s="140"/>
      <c r="L362" s="32"/>
      <c r="M362" s="141"/>
      <c r="T362" s="53"/>
      <c r="AT362" s="17" t="s">
        <v>328</v>
      </c>
      <c r="AU362" s="17" t="s">
        <v>79</v>
      </c>
    </row>
    <row r="363" spans="2:65" s="1" customFormat="1" ht="19.5" x14ac:dyDescent="0.2">
      <c r="B363" s="32"/>
      <c r="D363" s="138" t="s">
        <v>214</v>
      </c>
      <c r="F363" s="139" t="s">
        <v>5674</v>
      </c>
      <c r="I363" s="140"/>
      <c r="L363" s="32"/>
      <c r="M363" s="141"/>
      <c r="T363" s="53"/>
      <c r="AT363" s="17" t="s">
        <v>214</v>
      </c>
      <c r="AU363" s="17" t="s">
        <v>79</v>
      </c>
    </row>
    <row r="364" spans="2:65" s="12" customFormat="1" ht="11.25" x14ac:dyDescent="0.2">
      <c r="B364" s="153"/>
      <c r="D364" s="138" t="s">
        <v>330</v>
      </c>
      <c r="E364" s="154" t="s">
        <v>19</v>
      </c>
      <c r="F364" s="155" t="s">
        <v>5688</v>
      </c>
      <c r="H364" s="154" t="s">
        <v>19</v>
      </c>
      <c r="I364" s="156"/>
      <c r="L364" s="153"/>
      <c r="M364" s="157"/>
      <c r="T364" s="158"/>
      <c r="AT364" s="154" t="s">
        <v>330</v>
      </c>
      <c r="AU364" s="154" t="s">
        <v>79</v>
      </c>
      <c r="AV364" s="12" t="s">
        <v>77</v>
      </c>
      <c r="AW364" s="12" t="s">
        <v>31</v>
      </c>
      <c r="AX364" s="12" t="s">
        <v>69</v>
      </c>
      <c r="AY364" s="154" t="s">
        <v>181</v>
      </c>
    </row>
    <row r="365" spans="2:65" s="13" customFormat="1" ht="11.25" x14ac:dyDescent="0.2">
      <c r="B365" s="159"/>
      <c r="D365" s="138" t="s">
        <v>330</v>
      </c>
      <c r="E365" s="160" t="s">
        <v>19</v>
      </c>
      <c r="F365" s="161" t="s">
        <v>5699</v>
      </c>
      <c r="H365" s="162">
        <v>1.54</v>
      </c>
      <c r="I365" s="163"/>
      <c r="L365" s="159"/>
      <c r="M365" s="164"/>
      <c r="T365" s="165"/>
      <c r="AT365" s="160" t="s">
        <v>330</v>
      </c>
      <c r="AU365" s="160" t="s">
        <v>79</v>
      </c>
      <c r="AV365" s="13" t="s">
        <v>79</v>
      </c>
      <c r="AW365" s="13" t="s">
        <v>31</v>
      </c>
      <c r="AX365" s="13" t="s">
        <v>69</v>
      </c>
      <c r="AY365" s="160" t="s">
        <v>181</v>
      </c>
    </row>
    <row r="366" spans="2:65" s="14" customFormat="1" ht="11.25" x14ac:dyDescent="0.2">
      <c r="B366" s="166"/>
      <c r="D366" s="138" t="s">
        <v>330</v>
      </c>
      <c r="E366" s="167" t="s">
        <v>19</v>
      </c>
      <c r="F366" s="168" t="s">
        <v>333</v>
      </c>
      <c r="H366" s="169">
        <v>1.54</v>
      </c>
      <c r="I366" s="170"/>
      <c r="L366" s="166"/>
      <c r="M366" s="171"/>
      <c r="T366" s="172"/>
      <c r="AT366" s="167" t="s">
        <v>330</v>
      </c>
      <c r="AU366" s="167" t="s">
        <v>79</v>
      </c>
      <c r="AV366" s="14" t="s">
        <v>187</v>
      </c>
      <c r="AW366" s="14" t="s">
        <v>31</v>
      </c>
      <c r="AX366" s="14" t="s">
        <v>77</v>
      </c>
      <c r="AY366" s="167" t="s">
        <v>181</v>
      </c>
    </row>
    <row r="367" spans="2:65" s="1" customFormat="1" ht="16.5" customHeight="1" x14ac:dyDescent="0.2">
      <c r="B367" s="32"/>
      <c r="C367" s="125" t="s">
        <v>280</v>
      </c>
      <c r="D367" s="125" t="s">
        <v>182</v>
      </c>
      <c r="E367" s="126" t="s">
        <v>5700</v>
      </c>
      <c r="F367" s="127" t="s">
        <v>5701</v>
      </c>
      <c r="G367" s="128" t="s">
        <v>636</v>
      </c>
      <c r="H367" s="129">
        <v>16.940000000000001</v>
      </c>
      <c r="I367" s="130"/>
      <c r="J367" s="131">
        <f>ROUND(I367*H367,2)</f>
        <v>0</v>
      </c>
      <c r="K367" s="127" t="s">
        <v>327</v>
      </c>
      <c r="L367" s="32"/>
      <c r="M367" s="132" t="s">
        <v>19</v>
      </c>
      <c r="N367" s="133" t="s">
        <v>40</v>
      </c>
      <c r="P367" s="134">
        <f>O367*H367</f>
        <v>0</v>
      </c>
      <c r="Q367" s="134">
        <v>0</v>
      </c>
      <c r="R367" s="134">
        <f>Q367*H367</f>
        <v>0</v>
      </c>
      <c r="S367" s="134">
        <v>0</v>
      </c>
      <c r="T367" s="135">
        <f>S367*H367</f>
        <v>0</v>
      </c>
      <c r="AR367" s="136" t="s">
        <v>209</v>
      </c>
      <c r="AT367" s="136" t="s">
        <v>182</v>
      </c>
      <c r="AU367" s="136" t="s">
        <v>79</v>
      </c>
      <c r="AY367" s="17" t="s">
        <v>181</v>
      </c>
      <c r="BE367" s="137">
        <f>IF(N367="základní",J367,0)</f>
        <v>0</v>
      </c>
      <c r="BF367" s="137">
        <f>IF(N367="snížená",J367,0)</f>
        <v>0</v>
      </c>
      <c r="BG367" s="137">
        <f>IF(N367="zákl. přenesená",J367,0)</f>
        <v>0</v>
      </c>
      <c r="BH367" s="137">
        <f>IF(N367="sníž. přenesená",J367,0)</f>
        <v>0</v>
      </c>
      <c r="BI367" s="137">
        <f>IF(N367="nulová",J367,0)</f>
        <v>0</v>
      </c>
      <c r="BJ367" s="17" t="s">
        <v>77</v>
      </c>
      <c r="BK367" s="137">
        <f>ROUND(I367*H367,2)</f>
        <v>0</v>
      </c>
      <c r="BL367" s="17" t="s">
        <v>209</v>
      </c>
      <c r="BM367" s="136" t="s">
        <v>592</v>
      </c>
    </row>
    <row r="368" spans="2:65" s="1" customFormat="1" ht="11.25" x14ac:dyDescent="0.2">
      <c r="B368" s="32"/>
      <c r="D368" s="151" t="s">
        <v>328</v>
      </c>
      <c r="F368" s="152" t="s">
        <v>5702</v>
      </c>
      <c r="I368" s="140"/>
      <c r="L368" s="32"/>
      <c r="M368" s="141"/>
      <c r="T368" s="53"/>
      <c r="AT368" s="17" t="s">
        <v>328</v>
      </c>
      <c r="AU368" s="17" t="s">
        <v>79</v>
      </c>
    </row>
    <row r="369" spans="2:65" s="1" customFormat="1" ht="19.5" x14ac:dyDescent="0.2">
      <c r="B369" s="32"/>
      <c r="D369" s="138" t="s">
        <v>214</v>
      </c>
      <c r="F369" s="139" t="s">
        <v>5674</v>
      </c>
      <c r="I369" s="140"/>
      <c r="L369" s="32"/>
      <c r="M369" s="141"/>
      <c r="T369" s="53"/>
      <c r="AT369" s="17" t="s">
        <v>214</v>
      </c>
      <c r="AU369" s="17" t="s">
        <v>79</v>
      </c>
    </row>
    <row r="370" spans="2:65" s="12" customFormat="1" ht="11.25" x14ac:dyDescent="0.2">
      <c r="B370" s="153"/>
      <c r="D370" s="138" t="s">
        <v>330</v>
      </c>
      <c r="E370" s="154" t="s">
        <v>19</v>
      </c>
      <c r="F370" s="155" t="s">
        <v>5688</v>
      </c>
      <c r="H370" s="154" t="s">
        <v>19</v>
      </c>
      <c r="I370" s="156"/>
      <c r="L370" s="153"/>
      <c r="M370" s="157"/>
      <c r="T370" s="158"/>
      <c r="AT370" s="154" t="s">
        <v>330</v>
      </c>
      <c r="AU370" s="154" t="s">
        <v>79</v>
      </c>
      <c r="AV370" s="12" t="s">
        <v>77</v>
      </c>
      <c r="AW370" s="12" t="s">
        <v>31</v>
      </c>
      <c r="AX370" s="12" t="s">
        <v>69</v>
      </c>
      <c r="AY370" s="154" t="s">
        <v>181</v>
      </c>
    </row>
    <row r="371" spans="2:65" s="13" customFormat="1" ht="11.25" x14ac:dyDescent="0.2">
      <c r="B371" s="159"/>
      <c r="D371" s="138" t="s">
        <v>330</v>
      </c>
      <c r="E371" s="160" t="s">
        <v>19</v>
      </c>
      <c r="F371" s="161" t="s">
        <v>5703</v>
      </c>
      <c r="H371" s="162">
        <v>6.38</v>
      </c>
      <c r="I371" s="163"/>
      <c r="L371" s="159"/>
      <c r="M371" s="164"/>
      <c r="T371" s="165"/>
      <c r="AT371" s="160" t="s">
        <v>330</v>
      </c>
      <c r="AU371" s="160" t="s">
        <v>79</v>
      </c>
      <c r="AV371" s="13" t="s">
        <v>79</v>
      </c>
      <c r="AW371" s="13" t="s">
        <v>31</v>
      </c>
      <c r="AX371" s="13" t="s">
        <v>69</v>
      </c>
      <c r="AY371" s="160" t="s">
        <v>181</v>
      </c>
    </row>
    <row r="372" spans="2:65" s="13" customFormat="1" ht="11.25" x14ac:dyDescent="0.2">
      <c r="B372" s="159"/>
      <c r="D372" s="138" t="s">
        <v>330</v>
      </c>
      <c r="E372" s="160" t="s">
        <v>19</v>
      </c>
      <c r="F372" s="161" t="s">
        <v>5704</v>
      </c>
      <c r="H372" s="162">
        <v>10.56</v>
      </c>
      <c r="I372" s="163"/>
      <c r="L372" s="159"/>
      <c r="M372" s="164"/>
      <c r="T372" s="165"/>
      <c r="AT372" s="160" t="s">
        <v>330</v>
      </c>
      <c r="AU372" s="160" t="s">
        <v>79</v>
      </c>
      <c r="AV372" s="13" t="s">
        <v>79</v>
      </c>
      <c r="AW372" s="13" t="s">
        <v>31</v>
      </c>
      <c r="AX372" s="13" t="s">
        <v>69</v>
      </c>
      <c r="AY372" s="160" t="s">
        <v>181</v>
      </c>
    </row>
    <row r="373" spans="2:65" s="14" customFormat="1" ht="11.25" x14ac:dyDescent="0.2">
      <c r="B373" s="166"/>
      <c r="D373" s="138" t="s">
        <v>330</v>
      </c>
      <c r="E373" s="167" t="s">
        <v>19</v>
      </c>
      <c r="F373" s="168" t="s">
        <v>333</v>
      </c>
      <c r="H373" s="169">
        <v>16.940000000000001</v>
      </c>
      <c r="I373" s="170"/>
      <c r="L373" s="166"/>
      <c r="M373" s="171"/>
      <c r="T373" s="172"/>
      <c r="AT373" s="167" t="s">
        <v>330</v>
      </c>
      <c r="AU373" s="167" t="s">
        <v>79</v>
      </c>
      <c r="AV373" s="14" t="s">
        <v>187</v>
      </c>
      <c r="AW373" s="14" t="s">
        <v>31</v>
      </c>
      <c r="AX373" s="14" t="s">
        <v>77</v>
      </c>
      <c r="AY373" s="167" t="s">
        <v>181</v>
      </c>
    </row>
    <row r="374" spans="2:65" s="1" customFormat="1" ht="16.5" customHeight="1" x14ac:dyDescent="0.2">
      <c r="B374" s="32"/>
      <c r="C374" s="125" t="s">
        <v>598</v>
      </c>
      <c r="D374" s="125" t="s">
        <v>182</v>
      </c>
      <c r="E374" s="126" t="s">
        <v>5705</v>
      </c>
      <c r="F374" s="127" t="s">
        <v>5706</v>
      </c>
      <c r="G374" s="128" t="s">
        <v>636</v>
      </c>
      <c r="H374" s="129">
        <v>33.659999999999997</v>
      </c>
      <c r="I374" s="130"/>
      <c r="J374" s="131">
        <f>ROUND(I374*H374,2)</f>
        <v>0</v>
      </c>
      <c r="K374" s="127" t="s">
        <v>327</v>
      </c>
      <c r="L374" s="32"/>
      <c r="M374" s="132" t="s">
        <v>19</v>
      </c>
      <c r="N374" s="133" t="s">
        <v>40</v>
      </c>
      <c r="P374" s="134">
        <f>O374*H374</f>
        <v>0</v>
      </c>
      <c r="Q374" s="134">
        <v>0</v>
      </c>
      <c r="R374" s="134">
        <f>Q374*H374</f>
        <v>0</v>
      </c>
      <c r="S374" s="134">
        <v>0</v>
      </c>
      <c r="T374" s="135">
        <f>S374*H374</f>
        <v>0</v>
      </c>
      <c r="AR374" s="136" t="s">
        <v>209</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209</v>
      </c>
      <c r="BM374" s="136" t="s">
        <v>601</v>
      </c>
    </row>
    <row r="375" spans="2:65" s="1" customFormat="1" ht="11.25" x14ac:dyDescent="0.2">
      <c r="B375" s="32"/>
      <c r="D375" s="151" t="s">
        <v>328</v>
      </c>
      <c r="F375" s="152" t="s">
        <v>5707</v>
      </c>
      <c r="I375" s="140"/>
      <c r="L375" s="32"/>
      <c r="M375" s="141"/>
      <c r="T375" s="53"/>
      <c r="AT375" s="17" t="s">
        <v>328</v>
      </c>
      <c r="AU375" s="17" t="s">
        <v>79</v>
      </c>
    </row>
    <row r="376" spans="2:65" s="1" customFormat="1" ht="19.5" x14ac:dyDescent="0.2">
      <c r="B376" s="32"/>
      <c r="D376" s="138" t="s">
        <v>214</v>
      </c>
      <c r="F376" s="139" t="s">
        <v>5674</v>
      </c>
      <c r="I376" s="140"/>
      <c r="L376" s="32"/>
      <c r="M376" s="141"/>
      <c r="T376" s="53"/>
      <c r="AT376" s="17" t="s">
        <v>214</v>
      </c>
      <c r="AU376" s="17" t="s">
        <v>79</v>
      </c>
    </row>
    <row r="377" spans="2:65" s="12" customFormat="1" ht="11.25" x14ac:dyDescent="0.2">
      <c r="B377" s="153"/>
      <c r="D377" s="138" t="s">
        <v>330</v>
      </c>
      <c r="E377" s="154" t="s">
        <v>19</v>
      </c>
      <c r="F377" s="155" t="s">
        <v>5708</v>
      </c>
      <c r="H377" s="154" t="s">
        <v>19</v>
      </c>
      <c r="I377" s="156"/>
      <c r="L377" s="153"/>
      <c r="M377" s="157"/>
      <c r="T377" s="158"/>
      <c r="AT377" s="154" t="s">
        <v>330</v>
      </c>
      <c r="AU377" s="154" t="s">
        <v>79</v>
      </c>
      <c r="AV377" s="12" t="s">
        <v>77</v>
      </c>
      <c r="AW377" s="12" t="s">
        <v>31</v>
      </c>
      <c r="AX377" s="12" t="s">
        <v>69</v>
      </c>
      <c r="AY377" s="154" t="s">
        <v>181</v>
      </c>
    </row>
    <row r="378" spans="2:65" s="13" customFormat="1" ht="11.25" x14ac:dyDescent="0.2">
      <c r="B378" s="159"/>
      <c r="D378" s="138" t="s">
        <v>330</v>
      </c>
      <c r="E378" s="160" t="s">
        <v>19</v>
      </c>
      <c r="F378" s="161" t="s">
        <v>5709</v>
      </c>
      <c r="H378" s="162">
        <v>17.93</v>
      </c>
      <c r="I378" s="163"/>
      <c r="L378" s="159"/>
      <c r="M378" s="164"/>
      <c r="T378" s="165"/>
      <c r="AT378" s="160" t="s">
        <v>330</v>
      </c>
      <c r="AU378" s="160" t="s">
        <v>79</v>
      </c>
      <c r="AV378" s="13" t="s">
        <v>79</v>
      </c>
      <c r="AW378" s="13" t="s">
        <v>31</v>
      </c>
      <c r="AX378" s="13" t="s">
        <v>69</v>
      </c>
      <c r="AY378" s="160" t="s">
        <v>181</v>
      </c>
    </row>
    <row r="379" spans="2:65" s="13" customFormat="1" ht="11.25" x14ac:dyDescent="0.2">
      <c r="B379" s="159"/>
      <c r="D379" s="138" t="s">
        <v>330</v>
      </c>
      <c r="E379" s="160" t="s">
        <v>19</v>
      </c>
      <c r="F379" s="161" t="s">
        <v>5710</v>
      </c>
      <c r="H379" s="162">
        <v>11.55</v>
      </c>
      <c r="I379" s="163"/>
      <c r="L379" s="159"/>
      <c r="M379" s="164"/>
      <c r="T379" s="165"/>
      <c r="AT379" s="160" t="s">
        <v>330</v>
      </c>
      <c r="AU379" s="160" t="s">
        <v>79</v>
      </c>
      <c r="AV379" s="13" t="s">
        <v>79</v>
      </c>
      <c r="AW379" s="13" t="s">
        <v>31</v>
      </c>
      <c r="AX379" s="13" t="s">
        <v>69</v>
      </c>
      <c r="AY379" s="160" t="s">
        <v>181</v>
      </c>
    </row>
    <row r="380" spans="2:65" s="13" customFormat="1" ht="11.25" x14ac:dyDescent="0.2">
      <c r="B380" s="159"/>
      <c r="D380" s="138" t="s">
        <v>330</v>
      </c>
      <c r="E380" s="160" t="s">
        <v>19</v>
      </c>
      <c r="F380" s="161" t="s">
        <v>5711</v>
      </c>
      <c r="H380" s="162">
        <v>4.18</v>
      </c>
      <c r="I380" s="163"/>
      <c r="L380" s="159"/>
      <c r="M380" s="164"/>
      <c r="T380" s="165"/>
      <c r="AT380" s="160" t="s">
        <v>330</v>
      </c>
      <c r="AU380" s="160" t="s">
        <v>79</v>
      </c>
      <c r="AV380" s="13" t="s">
        <v>79</v>
      </c>
      <c r="AW380" s="13" t="s">
        <v>31</v>
      </c>
      <c r="AX380" s="13" t="s">
        <v>69</v>
      </c>
      <c r="AY380" s="160" t="s">
        <v>181</v>
      </c>
    </row>
    <row r="381" spans="2:65" s="14" customFormat="1" ht="11.25" x14ac:dyDescent="0.2">
      <c r="B381" s="166"/>
      <c r="D381" s="138" t="s">
        <v>330</v>
      </c>
      <c r="E381" s="167" t="s">
        <v>19</v>
      </c>
      <c r="F381" s="168" t="s">
        <v>333</v>
      </c>
      <c r="H381" s="169">
        <v>33.659999999999997</v>
      </c>
      <c r="I381" s="170"/>
      <c r="L381" s="166"/>
      <c r="M381" s="171"/>
      <c r="T381" s="172"/>
      <c r="AT381" s="167" t="s">
        <v>330</v>
      </c>
      <c r="AU381" s="167" t="s">
        <v>79</v>
      </c>
      <c r="AV381" s="14" t="s">
        <v>187</v>
      </c>
      <c r="AW381" s="14" t="s">
        <v>31</v>
      </c>
      <c r="AX381" s="14" t="s">
        <v>77</v>
      </c>
      <c r="AY381" s="167" t="s">
        <v>181</v>
      </c>
    </row>
    <row r="382" spans="2:65" s="1" customFormat="1" ht="16.5" customHeight="1" x14ac:dyDescent="0.2">
      <c r="B382" s="32"/>
      <c r="C382" s="125" t="s">
        <v>284</v>
      </c>
      <c r="D382" s="125" t="s">
        <v>182</v>
      </c>
      <c r="E382" s="126" t="s">
        <v>5712</v>
      </c>
      <c r="F382" s="127" t="s">
        <v>5713</v>
      </c>
      <c r="G382" s="128" t="s">
        <v>636</v>
      </c>
      <c r="H382" s="129">
        <v>66.55</v>
      </c>
      <c r="I382" s="130"/>
      <c r="J382" s="131">
        <f>ROUND(I382*H382,2)</f>
        <v>0</v>
      </c>
      <c r="K382" s="127" t="s">
        <v>327</v>
      </c>
      <c r="L382" s="32"/>
      <c r="M382" s="132" t="s">
        <v>19</v>
      </c>
      <c r="N382" s="133" t="s">
        <v>40</v>
      </c>
      <c r="P382" s="134">
        <f>O382*H382</f>
        <v>0</v>
      </c>
      <c r="Q382" s="134">
        <v>0</v>
      </c>
      <c r="R382" s="134">
        <f>Q382*H382</f>
        <v>0</v>
      </c>
      <c r="S382" s="134">
        <v>0</v>
      </c>
      <c r="T382" s="135">
        <f>S382*H382</f>
        <v>0</v>
      </c>
      <c r="AR382" s="136" t="s">
        <v>209</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209</v>
      </c>
      <c r="BM382" s="136" t="s">
        <v>608</v>
      </c>
    </row>
    <row r="383" spans="2:65" s="1" customFormat="1" ht="11.25" x14ac:dyDescent="0.2">
      <c r="B383" s="32"/>
      <c r="D383" s="151" t="s">
        <v>328</v>
      </c>
      <c r="F383" s="152" t="s">
        <v>5714</v>
      </c>
      <c r="I383" s="140"/>
      <c r="L383" s="32"/>
      <c r="M383" s="141"/>
      <c r="T383" s="53"/>
      <c r="AT383" s="17" t="s">
        <v>328</v>
      </c>
      <c r="AU383" s="17" t="s">
        <v>79</v>
      </c>
    </row>
    <row r="384" spans="2:65" s="1" customFormat="1" ht="19.5" x14ac:dyDescent="0.2">
      <c r="B384" s="32"/>
      <c r="D384" s="138" t="s">
        <v>214</v>
      </c>
      <c r="F384" s="139" t="s">
        <v>5674</v>
      </c>
      <c r="I384" s="140"/>
      <c r="L384" s="32"/>
      <c r="M384" s="141"/>
      <c r="T384" s="53"/>
      <c r="AT384" s="17" t="s">
        <v>214</v>
      </c>
      <c r="AU384" s="17" t="s">
        <v>79</v>
      </c>
    </row>
    <row r="385" spans="2:65" s="12" customFormat="1" ht="11.25" x14ac:dyDescent="0.2">
      <c r="B385" s="153"/>
      <c r="D385" s="138" t="s">
        <v>330</v>
      </c>
      <c r="E385" s="154" t="s">
        <v>19</v>
      </c>
      <c r="F385" s="155" t="s">
        <v>5708</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5715</v>
      </c>
      <c r="H386" s="162">
        <v>37.29</v>
      </c>
      <c r="I386" s="163"/>
      <c r="L386" s="159"/>
      <c r="M386" s="164"/>
      <c r="T386" s="165"/>
      <c r="AT386" s="160" t="s">
        <v>330</v>
      </c>
      <c r="AU386" s="160" t="s">
        <v>79</v>
      </c>
      <c r="AV386" s="13" t="s">
        <v>79</v>
      </c>
      <c r="AW386" s="13" t="s">
        <v>31</v>
      </c>
      <c r="AX386" s="13" t="s">
        <v>69</v>
      </c>
      <c r="AY386" s="160" t="s">
        <v>181</v>
      </c>
    </row>
    <row r="387" spans="2:65" s="13" customFormat="1" ht="11.25" x14ac:dyDescent="0.2">
      <c r="B387" s="159"/>
      <c r="D387" s="138" t="s">
        <v>330</v>
      </c>
      <c r="E387" s="160" t="s">
        <v>19</v>
      </c>
      <c r="F387" s="161" t="s">
        <v>5716</v>
      </c>
      <c r="H387" s="162">
        <v>24.53</v>
      </c>
      <c r="I387" s="163"/>
      <c r="L387" s="159"/>
      <c r="M387" s="164"/>
      <c r="T387" s="165"/>
      <c r="AT387" s="160" t="s">
        <v>330</v>
      </c>
      <c r="AU387" s="160" t="s">
        <v>79</v>
      </c>
      <c r="AV387" s="13" t="s">
        <v>79</v>
      </c>
      <c r="AW387" s="13" t="s">
        <v>31</v>
      </c>
      <c r="AX387" s="13" t="s">
        <v>69</v>
      </c>
      <c r="AY387" s="160" t="s">
        <v>181</v>
      </c>
    </row>
    <row r="388" spans="2:65" s="13" customFormat="1" ht="11.25" x14ac:dyDescent="0.2">
      <c r="B388" s="159"/>
      <c r="D388" s="138" t="s">
        <v>330</v>
      </c>
      <c r="E388" s="160" t="s">
        <v>19</v>
      </c>
      <c r="F388" s="161" t="s">
        <v>5717</v>
      </c>
      <c r="H388" s="162">
        <v>4.7300000000000004</v>
      </c>
      <c r="I388" s="163"/>
      <c r="L388" s="159"/>
      <c r="M388" s="164"/>
      <c r="T388" s="165"/>
      <c r="AT388" s="160" t="s">
        <v>330</v>
      </c>
      <c r="AU388" s="160" t="s">
        <v>79</v>
      </c>
      <c r="AV388" s="13" t="s">
        <v>79</v>
      </c>
      <c r="AW388" s="13" t="s">
        <v>31</v>
      </c>
      <c r="AX388" s="13" t="s">
        <v>69</v>
      </c>
      <c r="AY388" s="160" t="s">
        <v>181</v>
      </c>
    </row>
    <row r="389" spans="2:65" s="14" customFormat="1" ht="11.25" x14ac:dyDescent="0.2">
      <c r="B389" s="166"/>
      <c r="D389" s="138" t="s">
        <v>330</v>
      </c>
      <c r="E389" s="167" t="s">
        <v>19</v>
      </c>
      <c r="F389" s="168" t="s">
        <v>333</v>
      </c>
      <c r="H389" s="169">
        <v>66.55</v>
      </c>
      <c r="I389" s="170"/>
      <c r="L389" s="166"/>
      <c r="M389" s="171"/>
      <c r="T389" s="172"/>
      <c r="AT389" s="167" t="s">
        <v>330</v>
      </c>
      <c r="AU389" s="167" t="s">
        <v>79</v>
      </c>
      <c r="AV389" s="14" t="s">
        <v>187</v>
      </c>
      <c r="AW389" s="14" t="s">
        <v>31</v>
      </c>
      <c r="AX389" s="14" t="s">
        <v>77</v>
      </c>
      <c r="AY389" s="167" t="s">
        <v>181</v>
      </c>
    </row>
    <row r="390" spans="2:65" s="1" customFormat="1" ht="16.5" customHeight="1" x14ac:dyDescent="0.2">
      <c r="B390" s="32"/>
      <c r="C390" s="125" t="s">
        <v>611</v>
      </c>
      <c r="D390" s="125" t="s">
        <v>182</v>
      </c>
      <c r="E390" s="126" t="s">
        <v>5718</v>
      </c>
      <c r="F390" s="127" t="s">
        <v>5719</v>
      </c>
      <c r="G390" s="128" t="s">
        <v>636</v>
      </c>
      <c r="H390" s="129">
        <v>7.59</v>
      </c>
      <c r="I390" s="130"/>
      <c r="J390" s="131">
        <f>ROUND(I390*H390,2)</f>
        <v>0</v>
      </c>
      <c r="K390" s="127" t="s">
        <v>327</v>
      </c>
      <c r="L390" s="32"/>
      <c r="M390" s="132" t="s">
        <v>19</v>
      </c>
      <c r="N390" s="133" t="s">
        <v>40</v>
      </c>
      <c r="P390" s="134">
        <f>O390*H390</f>
        <v>0</v>
      </c>
      <c r="Q390" s="134">
        <v>0</v>
      </c>
      <c r="R390" s="134">
        <f>Q390*H390</f>
        <v>0</v>
      </c>
      <c r="S390" s="134">
        <v>0</v>
      </c>
      <c r="T390" s="135">
        <f>S390*H390</f>
        <v>0</v>
      </c>
      <c r="AR390" s="136" t="s">
        <v>209</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209</v>
      </c>
      <c r="BM390" s="136" t="s">
        <v>614</v>
      </c>
    </row>
    <row r="391" spans="2:65" s="1" customFormat="1" ht="11.25" x14ac:dyDescent="0.2">
      <c r="B391" s="32"/>
      <c r="D391" s="151" t="s">
        <v>328</v>
      </c>
      <c r="F391" s="152" t="s">
        <v>5720</v>
      </c>
      <c r="I391" s="140"/>
      <c r="L391" s="32"/>
      <c r="M391" s="141"/>
      <c r="T391" s="53"/>
      <c r="AT391" s="17" t="s">
        <v>328</v>
      </c>
      <c r="AU391" s="17" t="s">
        <v>79</v>
      </c>
    </row>
    <row r="392" spans="2:65" s="1" customFormat="1" ht="19.5" x14ac:dyDescent="0.2">
      <c r="B392" s="32"/>
      <c r="D392" s="138" t="s">
        <v>214</v>
      </c>
      <c r="F392" s="139" t="s">
        <v>5674</v>
      </c>
      <c r="I392" s="140"/>
      <c r="L392" s="32"/>
      <c r="M392" s="141"/>
      <c r="T392" s="53"/>
      <c r="AT392" s="17" t="s">
        <v>214</v>
      </c>
      <c r="AU392" s="17" t="s">
        <v>79</v>
      </c>
    </row>
    <row r="393" spans="2:65" s="12" customFormat="1" ht="11.25" x14ac:dyDescent="0.2">
      <c r="B393" s="153"/>
      <c r="D393" s="138" t="s">
        <v>330</v>
      </c>
      <c r="E393" s="154" t="s">
        <v>19</v>
      </c>
      <c r="F393" s="155" t="s">
        <v>5708</v>
      </c>
      <c r="H393" s="154" t="s">
        <v>19</v>
      </c>
      <c r="I393" s="156"/>
      <c r="L393" s="153"/>
      <c r="M393" s="157"/>
      <c r="T393" s="158"/>
      <c r="AT393" s="154" t="s">
        <v>330</v>
      </c>
      <c r="AU393" s="154" t="s">
        <v>79</v>
      </c>
      <c r="AV393" s="12" t="s">
        <v>77</v>
      </c>
      <c r="AW393" s="12" t="s">
        <v>31</v>
      </c>
      <c r="AX393" s="12" t="s">
        <v>69</v>
      </c>
      <c r="AY393" s="154" t="s">
        <v>181</v>
      </c>
    </row>
    <row r="394" spans="2:65" s="13" customFormat="1" ht="11.25" x14ac:dyDescent="0.2">
      <c r="B394" s="159"/>
      <c r="D394" s="138" t="s">
        <v>330</v>
      </c>
      <c r="E394" s="160" t="s">
        <v>19</v>
      </c>
      <c r="F394" s="161" t="s">
        <v>5721</v>
      </c>
      <c r="H394" s="162">
        <v>7.59</v>
      </c>
      <c r="I394" s="163"/>
      <c r="L394" s="159"/>
      <c r="M394" s="164"/>
      <c r="T394" s="165"/>
      <c r="AT394" s="160" t="s">
        <v>330</v>
      </c>
      <c r="AU394" s="160" t="s">
        <v>79</v>
      </c>
      <c r="AV394" s="13" t="s">
        <v>79</v>
      </c>
      <c r="AW394" s="13" t="s">
        <v>31</v>
      </c>
      <c r="AX394" s="13" t="s">
        <v>69</v>
      </c>
      <c r="AY394" s="160" t="s">
        <v>181</v>
      </c>
    </row>
    <row r="395" spans="2:65" s="14" customFormat="1" ht="11.25" x14ac:dyDescent="0.2">
      <c r="B395" s="166"/>
      <c r="D395" s="138" t="s">
        <v>330</v>
      </c>
      <c r="E395" s="167" t="s">
        <v>19</v>
      </c>
      <c r="F395" s="168" t="s">
        <v>333</v>
      </c>
      <c r="H395" s="169">
        <v>7.59</v>
      </c>
      <c r="I395" s="170"/>
      <c r="L395" s="166"/>
      <c r="M395" s="171"/>
      <c r="T395" s="172"/>
      <c r="AT395" s="167" t="s">
        <v>330</v>
      </c>
      <c r="AU395" s="167" t="s">
        <v>79</v>
      </c>
      <c r="AV395" s="14" t="s">
        <v>187</v>
      </c>
      <c r="AW395" s="14" t="s">
        <v>31</v>
      </c>
      <c r="AX395" s="14" t="s">
        <v>77</v>
      </c>
      <c r="AY395" s="167" t="s">
        <v>181</v>
      </c>
    </row>
    <row r="396" spans="2:65" s="1" customFormat="1" ht="16.5" customHeight="1" x14ac:dyDescent="0.2">
      <c r="B396" s="32"/>
      <c r="C396" s="125" t="s">
        <v>288</v>
      </c>
      <c r="D396" s="125" t="s">
        <v>182</v>
      </c>
      <c r="E396" s="126" t="s">
        <v>5722</v>
      </c>
      <c r="F396" s="127" t="s">
        <v>5723</v>
      </c>
      <c r="G396" s="128" t="s">
        <v>636</v>
      </c>
      <c r="H396" s="129">
        <v>26.95</v>
      </c>
      <c r="I396" s="130"/>
      <c r="J396" s="131">
        <f>ROUND(I396*H396,2)</f>
        <v>0</v>
      </c>
      <c r="K396" s="127" t="s">
        <v>186</v>
      </c>
      <c r="L396" s="32"/>
      <c r="M396" s="132" t="s">
        <v>19</v>
      </c>
      <c r="N396" s="133" t="s">
        <v>40</v>
      </c>
      <c r="P396" s="134">
        <f>O396*H396</f>
        <v>0</v>
      </c>
      <c r="Q396" s="134">
        <v>0</v>
      </c>
      <c r="R396" s="134">
        <f>Q396*H396</f>
        <v>0</v>
      </c>
      <c r="S396" s="134">
        <v>0</v>
      </c>
      <c r="T396" s="135">
        <f>S396*H396</f>
        <v>0</v>
      </c>
      <c r="AR396" s="136" t="s">
        <v>209</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209</v>
      </c>
      <c r="BM396" s="136" t="s">
        <v>619</v>
      </c>
    </row>
    <row r="397" spans="2:65" s="1" customFormat="1" ht="19.5" x14ac:dyDescent="0.2">
      <c r="B397" s="32"/>
      <c r="D397" s="138" t="s">
        <v>214</v>
      </c>
      <c r="F397" s="139" t="s">
        <v>5674</v>
      </c>
      <c r="I397" s="140"/>
      <c r="L397" s="32"/>
      <c r="M397" s="141"/>
      <c r="T397" s="53"/>
      <c r="AT397" s="17" t="s">
        <v>214</v>
      </c>
      <c r="AU397" s="17" t="s">
        <v>79</v>
      </c>
    </row>
    <row r="398" spans="2:65" s="12" customFormat="1" ht="11.25" x14ac:dyDescent="0.2">
      <c r="B398" s="153"/>
      <c r="D398" s="138" t="s">
        <v>330</v>
      </c>
      <c r="E398" s="154" t="s">
        <v>19</v>
      </c>
      <c r="F398" s="155" t="s">
        <v>5724</v>
      </c>
      <c r="H398" s="154" t="s">
        <v>19</v>
      </c>
      <c r="I398" s="156"/>
      <c r="L398" s="153"/>
      <c r="M398" s="157"/>
      <c r="T398" s="158"/>
      <c r="AT398" s="154" t="s">
        <v>330</v>
      </c>
      <c r="AU398" s="154" t="s">
        <v>79</v>
      </c>
      <c r="AV398" s="12" t="s">
        <v>77</v>
      </c>
      <c r="AW398" s="12" t="s">
        <v>31</v>
      </c>
      <c r="AX398" s="12" t="s">
        <v>69</v>
      </c>
      <c r="AY398" s="154" t="s">
        <v>181</v>
      </c>
    </row>
    <row r="399" spans="2:65" s="12" customFormat="1" ht="22.5" x14ac:dyDescent="0.2">
      <c r="B399" s="153"/>
      <c r="D399" s="138" t="s">
        <v>330</v>
      </c>
      <c r="E399" s="154" t="s">
        <v>19</v>
      </c>
      <c r="F399" s="155" t="s">
        <v>5725</v>
      </c>
      <c r="H399" s="154" t="s">
        <v>19</v>
      </c>
      <c r="I399" s="156"/>
      <c r="L399" s="153"/>
      <c r="M399" s="157"/>
      <c r="T399" s="158"/>
      <c r="AT399" s="154" t="s">
        <v>330</v>
      </c>
      <c r="AU399" s="154" t="s">
        <v>79</v>
      </c>
      <c r="AV399" s="12" t="s">
        <v>77</v>
      </c>
      <c r="AW399" s="12" t="s">
        <v>31</v>
      </c>
      <c r="AX399" s="12" t="s">
        <v>69</v>
      </c>
      <c r="AY399" s="154" t="s">
        <v>181</v>
      </c>
    </row>
    <row r="400" spans="2:65" s="13" customFormat="1" ht="11.25" x14ac:dyDescent="0.2">
      <c r="B400" s="159"/>
      <c r="D400" s="138" t="s">
        <v>330</v>
      </c>
      <c r="E400" s="160" t="s">
        <v>19</v>
      </c>
      <c r="F400" s="161" t="s">
        <v>5726</v>
      </c>
      <c r="H400" s="162">
        <v>26.95</v>
      </c>
      <c r="I400" s="163"/>
      <c r="L400" s="159"/>
      <c r="M400" s="164"/>
      <c r="T400" s="165"/>
      <c r="AT400" s="160" t="s">
        <v>330</v>
      </c>
      <c r="AU400" s="160" t="s">
        <v>79</v>
      </c>
      <c r="AV400" s="13" t="s">
        <v>79</v>
      </c>
      <c r="AW400" s="13" t="s">
        <v>31</v>
      </c>
      <c r="AX400" s="13" t="s">
        <v>69</v>
      </c>
      <c r="AY400" s="160" t="s">
        <v>181</v>
      </c>
    </row>
    <row r="401" spans="2:65" s="14" customFormat="1" ht="11.25" x14ac:dyDescent="0.2">
      <c r="B401" s="166"/>
      <c r="D401" s="138" t="s">
        <v>330</v>
      </c>
      <c r="E401" s="167" t="s">
        <v>19</v>
      </c>
      <c r="F401" s="168" t="s">
        <v>333</v>
      </c>
      <c r="H401" s="169">
        <v>26.95</v>
      </c>
      <c r="I401" s="170"/>
      <c r="L401" s="166"/>
      <c r="M401" s="171"/>
      <c r="T401" s="172"/>
      <c r="AT401" s="167" t="s">
        <v>330</v>
      </c>
      <c r="AU401" s="167" t="s">
        <v>79</v>
      </c>
      <c r="AV401" s="14" t="s">
        <v>187</v>
      </c>
      <c r="AW401" s="14" t="s">
        <v>31</v>
      </c>
      <c r="AX401" s="14" t="s">
        <v>77</v>
      </c>
      <c r="AY401" s="167" t="s">
        <v>181</v>
      </c>
    </row>
    <row r="402" spans="2:65" s="1" customFormat="1" ht="16.5" customHeight="1" x14ac:dyDescent="0.2">
      <c r="B402" s="32"/>
      <c r="C402" s="125" t="s">
        <v>622</v>
      </c>
      <c r="D402" s="125" t="s">
        <v>182</v>
      </c>
      <c r="E402" s="126" t="s">
        <v>5727</v>
      </c>
      <c r="F402" s="127" t="s">
        <v>5728</v>
      </c>
      <c r="G402" s="128" t="s">
        <v>636</v>
      </c>
      <c r="H402" s="129">
        <v>6.71</v>
      </c>
      <c r="I402" s="130"/>
      <c r="J402" s="131">
        <f>ROUND(I402*H402,2)</f>
        <v>0</v>
      </c>
      <c r="K402" s="127" t="s">
        <v>186</v>
      </c>
      <c r="L402" s="32"/>
      <c r="M402" s="132" t="s">
        <v>19</v>
      </c>
      <c r="N402" s="133" t="s">
        <v>40</v>
      </c>
      <c r="P402" s="134">
        <f>O402*H402</f>
        <v>0</v>
      </c>
      <c r="Q402" s="134">
        <v>0</v>
      </c>
      <c r="R402" s="134">
        <f>Q402*H402</f>
        <v>0</v>
      </c>
      <c r="S402" s="134">
        <v>0</v>
      </c>
      <c r="T402" s="135">
        <f>S402*H402</f>
        <v>0</v>
      </c>
      <c r="AR402" s="136" t="s">
        <v>209</v>
      </c>
      <c r="AT402" s="136" t="s">
        <v>182</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209</v>
      </c>
      <c r="BM402" s="136" t="s">
        <v>625</v>
      </c>
    </row>
    <row r="403" spans="2:65" s="1" customFormat="1" ht="19.5" x14ac:dyDescent="0.2">
      <c r="B403" s="32"/>
      <c r="D403" s="138" t="s">
        <v>214</v>
      </c>
      <c r="F403" s="139" t="s">
        <v>5674</v>
      </c>
      <c r="I403" s="140"/>
      <c r="L403" s="32"/>
      <c r="M403" s="141"/>
      <c r="T403" s="53"/>
      <c r="AT403" s="17" t="s">
        <v>214</v>
      </c>
      <c r="AU403" s="17" t="s">
        <v>79</v>
      </c>
    </row>
    <row r="404" spans="2:65" s="12" customFormat="1" ht="11.25" x14ac:dyDescent="0.2">
      <c r="B404" s="153"/>
      <c r="D404" s="138" t="s">
        <v>330</v>
      </c>
      <c r="E404" s="154" t="s">
        <v>19</v>
      </c>
      <c r="F404" s="155" t="s">
        <v>5724</v>
      </c>
      <c r="H404" s="154" t="s">
        <v>19</v>
      </c>
      <c r="I404" s="156"/>
      <c r="L404" s="153"/>
      <c r="M404" s="157"/>
      <c r="T404" s="158"/>
      <c r="AT404" s="154" t="s">
        <v>330</v>
      </c>
      <c r="AU404" s="154" t="s">
        <v>79</v>
      </c>
      <c r="AV404" s="12" t="s">
        <v>77</v>
      </c>
      <c r="AW404" s="12" t="s">
        <v>31</v>
      </c>
      <c r="AX404" s="12" t="s">
        <v>69</v>
      </c>
      <c r="AY404" s="154" t="s">
        <v>181</v>
      </c>
    </row>
    <row r="405" spans="2:65" s="12" customFormat="1" ht="22.5" x14ac:dyDescent="0.2">
      <c r="B405" s="153"/>
      <c r="D405" s="138" t="s">
        <v>330</v>
      </c>
      <c r="E405" s="154" t="s">
        <v>19</v>
      </c>
      <c r="F405" s="155" t="s">
        <v>5725</v>
      </c>
      <c r="H405" s="154" t="s">
        <v>19</v>
      </c>
      <c r="I405" s="156"/>
      <c r="L405" s="153"/>
      <c r="M405" s="157"/>
      <c r="T405" s="158"/>
      <c r="AT405" s="154" t="s">
        <v>330</v>
      </c>
      <c r="AU405" s="154" t="s">
        <v>79</v>
      </c>
      <c r="AV405" s="12" t="s">
        <v>77</v>
      </c>
      <c r="AW405" s="12" t="s">
        <v>31</v>
      </c>
      <c r="AX405" s="12" t="s">
        <v>69</v>
      </c>
      <c r="AY405" s="154" t="s">
        <v>181</v>
      </c>
    </row>
    <row r="406" spans="2:65" s="13" customFormat="1" ht="11.25" x14ac:dyDescent="0.2">
      <c r="B406" s="159"/>
      <c r="D406" s="138" t="s">
        <v>330</v>
      </c>
      <c r="E406" s="160" t="s">
        <v>19</v>
      </c>
      <c r="F406" s="161" t="s">
        <v>5729</v>
      </c>
      <c r="H406" s="162">
        <v>6.71</v>
      </c>
      <c r="I406" s="163"/>
      <c r="L406" s="159"/>
      <c r="M406" s="164"/>
      <c r="T406" s="165"/>
      <c r="AT406" s="160" t="s">
        <v>330</v>
      </c>
      <c r="AU406" s="160" t="s">
        <v>79</v>
      </c>
      <c r="AV406" s="13" t="s">
        <v>79</v>
      </c>
      <c r="AW406" s="13" t="s">
        <v>31</v>
      </c>
      <c r="AX406" s="13" t="s">
        <v>69</v>
      </c>
      <c r="AY406" s="160" t="s">
        <v>181</v>
      </c>
    </row>
    <row r="407" spans="2:65" s="14" customFormat="1" ht="11.25" x14ac:dyDescent="0.2">
      <c r="B407" s="166"/>
      <c r="D407" s="138" t="s">
        <v>330</v>
      </c>
      <c r="E407" s="167" t="s">
        <v>19</v>
      </c>
      <c r="F407" s="168" t="s">
        <v>333</v>
      </c>
      <c r="H407" s="169">
        <v>6.71</v>
      </c>
      <c r="I407" s="170"/>
      <c r="L407" s="166"/>
      <c r="M407" s="171"/>
      <c r="T407" s="172"/>
      <c r="AT407" s="167" t="s">
        <v>330</v>
      </c>
      <c r="AU407" s="167" t="s">
        <v>79</v>
      </c>
      <c r="AV407" s="14" t="s">
        <v>187</v>
      </c>
      <c r="AW407" s="14" t="s">
        <v>31</v>
      </c>
      <c r="AX407" s="14" t="s">
        <v>77</v>
      </c>
      <c r="AY407" s="167" t="s">
        <v>181</v>
      </c>
    </row>
    <row r="408" spans="2:65" s="1" customFormat="1" ht="16.5" customHeight="1" x14ac:dyDescent="0.2">
      <c r="B408" s="32"/>
      <c r="C408" s="125" t="s">
        <v>293</v>
      </c>
      <c r="D408" s="125" t="s">
        <v>182</v>
      </c>
      <c r="E408" s="126" t="s">
        <v>5730</v>
      </c>
      <c r="F408" s="127" t="s">
        <v>5731</v>
      </c>
      <c r="G408" s="128" t="s">
        <v>636</v>
      </c>
      <c r="H408" s="129">
        <v>7.81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209</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209</v>
      </c>
      <c r="BM408" s="136" t="s">
        <v>630</v>
      </c>
    </row>
    <row r="409" spans="2:65" s="1" customFormat="1" ht="19.5" x14ac:dyDescent="0.2">
      <c r="B409" s="32"/>
      <c r="D409" s="138" t="s">
        <v>214</v>
      </c>
      <c r="F409" s="139" t="s">
        <v>5732</v>
      </c>
      <c r="I409" s="140"/>
      <c r="L409" s="32"/>
      <c r="M409" s="141"/>
      <c r="T409" s="53"/>
      <c r="AT409" s="17" t="s">
        <v>214</v>
      </c>
      <c r="AU409" s="17" t="s">
        <v>79</v>
      </c>
    </row>
    <row r="410" spans="2:65" s="12" customFormat="1" ht="11.25" x14ac:dyDescent="0.2">
      <c r="B410" s="153"/>
      <c r="D410" s="138" t="s">
        <v>330</v>
      </c>
      <c r="E410" s="154" t="s">
        <v>19</v>
      </c>
      <c r="F410" s="155" t="s">
        <v>5733</v>
      </c>
      <c r="H410" s="154" t="s">
        <v>19</v>
      </c>
      <c r="I410" s="156"/>
      <c r="L410" s="153"/>
      <c r="M410" s="157"/>
      <c r="T410" s="158"/>
      <c r="AT410" s="154" t="s">
        <v>330</v>
      </c>
      <c r="AU410" s="154" t="s">
        <v>79</v>
      </c>
      <c r="AV410" s="12" t="s">
        <v>77</v>
      </c>
      <c r="AW410" s="12" t="s">
        <v>31</v>
      </c>
      <c r="AX410" s="12" t="s">
        <v>69</v>
      </c>
      <c r="AY410" s="154" t="s">
        <v>181</v>
      </c>
    </row>
    <row r="411" spans="2:65" s="13" customFormat="1" ht="11.25" x14ac:dyDescent="0.2">
      <c r="B411" s="159"/>
      <c r="D411" s="138" t="s">
        <v>330</v>
      </c>
      <c r="E411" s="160" t="s">
        <v>19</v>
      </c>
      <c r="F411" s="161" t="s">
        <v>5734</v>
      </c>
      <c r="H411" s="162">
        <v>4.62</v>
      </c>
      <c r="I411" s="163"/>
      <c r="L411" s="159"/>
      <c r="M411" s="164"/>
      <c r="T411" s="165"/>
      <c r="AT411" s="160" t="s">
        <v>330</v>
      </c>
      <c r="AU411" s="160" t="s">
        <v>79</v>
      </c>
      <c r="AV411" s="13" t="s">
        <v>79</v>
      </c>
      <c r="AW411" s="13" t="s">
        <v>31</v>
      </c>
      <c r="AX411" s="13" t="s">
        <v>69</v>
      </c>
      <c r="AY411" s="160" t="s">
        <v>181</v>
      </c>
    </row>
    <row r="412" spans="2:65" s="13" customFormat="1" ht="11.25" x14ac:dyDescent="0.2">
      <c r="B412" s="159"/>
      <c r="D412" s="138" t="s">
        <v>330</v>
      </c>
      <c r="E412" s="160" t="s">
        <v>19</v>
      </c>
      <c r="F412" s="161" t="s">
        <v>5735</v>
      </c>
      <c r="H412" s="162">
        <v>3.19</v>
      </c>
      <c r="I412" s="163"/>
      <c r="L412" s="159"/>
      <c r="M412" s="164"/>
      <c r="T412" s="165"/>
      <c r="AT412" s="160" t="s">
        <v>330</v>
      </c>
      <c r="AU412" s="160" t="s">
        <v>79</v>
      </c>
      <c r="AV412" s="13" t="s">
        <v>79</v>
      </c>
      <c r="AW412" s="13" t="s">
        <v>31</v>
      </c>
      <c r="AX412" s="13" t="s">
        <v>69</v>
      </c>
      <c r="AY412" s="160" t="s">
        <v>181</v>
      </c>
    </row>
    <row r="413" spans="2:65" s="14" customFormat="1" ht="11.25" x14ac:dyDescent="0.2">
      <c r="B413" s="166"/>
      <c r="D413" s="138" t="s">
        <v>330</v>
      </c>
      <c r="E413" s="167" t="s">
        <v>19</v>
      </c>
      <c r="F413" s="168" t="s">
        <v>333</v>
      </c>
      <c r="H413" s="169">
        <v>7.81</v>
      </c>
      <c r="I413" s="170"/>
      <c r="L413" s="166"/>
      <c r="M413" s="171"/>
      <c r="T413" s="172"/>
      <c r="AT413" s="167" t="s">
        <v>330</v>
      </c>
      <c r="AU413" s="167" t="s">
        <v>79</v>
      </c>
      <c r="AV413" s="14" t="s">
        <v>187</v>
      </c>
      <c r="AW413" s="14" t="s">
        <v>31</v>
      </c>
      <c r="AX413" s="14" t="s">
        <v>77</v>
      </c>
      <c r="AY413" s="167" t="s">
        <v>181</v>
      </c>
    </row>
    <row r="414" spans="2:65" s="1" customFormat="1" ht="16.5" customHeight="1" x14ac:dyDescent="0.2">
      <c r="B414" s="32"/>
      <c r="C414" s="125" t="s">
        <v>633</v>
      </c>
      <c r="D414" s="125" t="s">
        <v>182</v>
      </c>
      <c r="E414" s="126" t="s">
        <v>5736</v>
      </c>
      <c r="F414" s="127" t="s">
        <v>5737</v>
      </c>
      <c r="G414" s="128" t="s">
        <v>636</v>
      </c>
      <c r="H414" s="129">
        <v>7.15</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637</v>
      </c>
    </row>
    <row r="415" spans="2:65" s="1" customFormat="1" ht="19.5" x14ac:dyDescent="0.2">
      <c r="B415" s="32"/>
      <c r="D415" s="138" t="s">
        <v>214</v>
      </c>
      <c r="F415" s="139" t="s">
        <v>5732</v>
      </c>
      <c r="I415" s="140"/>
      <c r="L415" s="32"/>
      <c r="M415" s="141"/>
      <c r="T415" s="53"/>
      <c r="AT415" s="17" t="s">
        <v>214</v>
      </c>
      <c r="AU415" s="17" t="s">
        <v>79</v>
      </c>
    </row>
    <row r="416" spans="2:65" s="12" customFormat="1" ht="11.25" x14ac:dyDescent="0.2">
      <c r="B416" s="153"/>
      <c r="D416" s="138" t="s">
        <v>330</v>
      </c>
      <c r="E416" s="154" t="s">
        <v>19</v>
      </c>
      <c r="F416" s="155" t="s">
        <v>5733</v>
      </c>
      <c r="H416" s="154" t="s">
        <v>19</v>
      </c>
      <c r="I416" s="156"/>
      <c r="L416" s="153"/>
      <c r="M416" s="157"/>
      <c r="T416" s="158"/>
      <c r="AT416" s="154" t="s">
        <v>330</v>
      </c>
      <c r="AU416" s="154" t="s">
        <v>79</v>
      </c>
      <c r="AV416" s="12" t="s">
        <v>77</v>
      </c>
      <c r="AW416" s="12" t="s">
        <v>31</v>
      </c>
      <c r="AX416" s="12" t="s">
        <v>69</v>
      </c>
      <c r="AY416" s="154" t="s">
        <v>181</v>
      </c>
    </row>
    <row r="417" spans="2:65" s="13" customFormat="1" ht="11.25" x14ac:dyDescent="0.2">
      <c r="B417" s="159"/>
      <c r="D417" s="138" t="s">
        <v>330</v>
      </c>
      <c r="E417" s="160" t="s">
        <v>19</v>
      </c>
      <c r="F417" s="161" t="s">
        <v>5738</v>
      </c>
      <c r="H417" s="162">
        <v>7.15</v>
      </c>
      <c r="I417" s="163"/>
      <c r="L417" s="159"/>
      <c r="M417" s="164"/>
      <c r="T417" s="165"/>
      <c r="AT417" s="160" t="s">
        <v>330</v>
      </c>
      <c r="AU417" s="160" t="s">
        <v>79</v>
      </c>
      <c r="AV417" s="13" t="s">
        <v>79</v>
      </c>
      <c r="AW417" s="13" t="s">
        <v>31</v>
      </c>
      <c r="AX417" s="13" t="s">
        <v>69</v>
      </c>
      <c r="AY417" s="160" t="s">
        <v>181</v>
      </c>
    </row>
    <row r="418" spans="2:65" s="14" customFormat="1" ht="11.25" x14ac:dyDescent="0.2">
      <c r="B418" s="166"/>
      <c r="D418" s="138" t="s">
        <v>330</v>
      </c>
      <c r="E418" s="167" t="s">
        <v>19</v>
      </c>
      <c r="F418" s="168" t="s">
        <v>333</v>
      </c>
      <c r="H418" s="169">
        <v>7.15</v>
      </c>
      <c r="I418" s="170"/>
      <c r="L418" s="166"/>
      <c r="M418" s="171"/>
      <c r="T418" s="172"/>
      <c r="AT418" s="167" t="s">
        <v>330</v>
      </c>
      <c r="AU418" s="167" t="s">
        <v>79</v>
      </c>
      <c r="AV418" s="14" t="s">
        <v>187</v>
      </c>
      <c r="AW418" s="14" t="s">
        <v>31</v>
      </c>
      <c r="AX418" s="14" t="s">
        <v>77</v>
      </c>
      <c r="AY418" s="167" t="s">
        <v>181</v>
      </c>
    </row>
    <row r="419" spans="2:65" s="1" customFormat="1" ht="16.5" customHeight="1" x14ac:dyDescent="0.2">
      <c r="B419" s="32"/>
      <c r="C419" s="125" t="s">
        <v>478</v>
      </c>
      <c r="D419" s="125" t="s">
        <v>182</v>
      </c>
      <c r="E419" s="126" t="s">
        <v>5739</v>
      </c>
      <c r="F419" s="127" t="s">
        <v>5740</v>
      </c>
      <c r="G419" s="128" t="s">
        <v>636</v>
      </c>
      <c r="H419" s="129">
        <v>7.37</v>
      </c>
      <c r="I419" s="130"/>
      <c r="J419" s="131">
        <f>ROUND(I419*H419,2)</f>
        <v>0</v>
      </c>
      <c r="K419" s="127" t="s">
        <v>186</v>
      </c>
      <c r="L419" s="32"/>
      <c r="M419" s="132" t="s">
        <v>19</v>
      </c>
      <c r="N419" s="133" t="s">
        <v>40</v>
      </c>
      <c r="P419" s="134">
        <f>O419*H419</f>
        <v>0</v>
      </c>
      <c r="Q419" s="134">
        <v>0</v>
      </c>
      <c r="R419" s="134">
        <f>Q419*H419</f>
        <v>0</v>
      </c>
      <c r="S419" s="134">
        <v>0</v>
      </c>
      <c r="T419" s="135">
        <f>S419*H419</f>
        <v>0</v>
      </c>
      <c r="AR419" s="136" t="s">
        <v>209</v>
      </c>
      <c r="AT419" s="136" t="s">
        <v>182</v>
      </c>
      <c r="AU419" s="136" t="s">
        <v>79</v>
      </c>
      <c r="AY419" s="17" t="s">
        <v>181</v>
      </c>
      <c r="BE419" s="137">
        <f>IF(N419="základní",J419,0)</f>
        <v>0</v>
      </c>
      <c r="BF419" s="137">
        <f>IF(N419="snížená",J419,0)</f>
        <v>0</v>
      </c>
      <c r="BG419" s="137">
        <f>IF(N419="zákl. přenesená",J419,0)</f>
        <v>0</v>
      </c>
      <c r="BH419" s="137">
        <f>IF(N419="sníž. přenesená",J419,0)</f>
        <v>0</v>
      </c>
      <c r="BI419" s="137">
        <f>IF(N419="nulová",J419,0)</f>
        <v>0</v>
      </c>
      <c r="BJ419" s="17" t="s">
        <v>77</v>
      </c>
      <c r="BK419" s="137">
        <f>ROUND(I419*H419,2)</f>
        <v>0</v>
      </c>
      <c r="BL419" s="17" t="s">
        <v>209</v>
      </c>
      <c r="BM419" s="136" t="s">
        <v>642</v>
      </c>
    </row>
    <row r="420" spans="2:65" s="1" customFormat="1" ht="19.5" x14ac:dyDescent="0.2">
      <c r="B420" s="32"/>
      <c r="D420" s="138" t="s">
        <v>214</v>
      </c>
      <c r="F420" s="139" t="s">
        <v>5732</v>
      </c>
      <c r="I420" s="140"/>
      <c r="L420" s="32"/>
      <c r="M420" s="141"/>
      <c r="T420" s="53"/>
      <c r="AT420" s="17" t="s">
        <v>214</v>
      </c>
      <c r="AU420" s="17" t="s">
        <v>79</v>
      </c>
    </row>
    <row r="421" spans="2:65" s="12" customFormat="1" ht="11.25" x14ac:dyDescent="0.2">
      <c r="B421" s="153"/>
      <c r="D421" s="138" t="s">
        <v>330</v>
      </c>
      <c r="E421" s="154" t="s">
        <v>19</v>
      </c>
      <c r="F421" s="155" t="s">
        <v>5733</v>
      </c>
      <c r="H421" s="154" t="s">
        <v>19</v>
      </c>
      <c r="I421" s="156"/>
      <c r="L421" s="153"/>
      <c r="M421" s="157"/>
      <c r="T421" s="158"/>
      <c r="AT421" s="154" t="s">
        <v>330</v>
      </c>
      <c r="AU421" s="154" t="s">
        <v>79</v>
      </c>
      <c r="AV421" s="12" t="s">
        <v>77</v>
      </c>
      <c r="AW421" s="12" t="s">
        <v>31</v>
      </c>
      <c r="AX421" s="12" t="s">
        <v>69</v>
      </c>
      <c r="AY421" s="154" t="s">
        <v>181</v>
      </c>
    </row>
    <row r="422" spans="2:65" s="13" customFormat="1" ht="11.25" x14ac:dyDescent="0.2">
      <c r="B422" s="159"/>
      <c r="D422" s="138" t="s">
        <v>330</v>
      </c>
      <c r="E422" s="160" t="s">
        <v>19</v>
      </c>
      <c r="F422" s="161" t="s">
        <v>5741</v>
      </c>
      <c r="H422" s="162">
        <v>7.37</v>
      </c>
      <c r="I422" s="163"/>
      <c r="L422" s="159"/>
      <c r="M422" s="164"/>
      <c r="T422" s="165"/>
      <c r="AT422" s="160" t="s">
        <v>330</v>
      </c>
      <c r="AU422" s="160" t="s">
        <v>79</v>
      </c>
      <c r="AV422" s="13" t="s">
        <v>79</v>
      </c>
      <c r="AW422" s="13" t="s">
        <v>31</v>
      </c>
      <c r="AX422" s="13" t="s">
        <v>69</v>
      </c>
      <c r="AY422" s="160" t="s">
        <v>181</v>
      </c>
    </row>
    <row r="423" spans="2:65" s="14" customFormat="1" ht="11.25" x14ac:dyDescent="0.2">
      <c r="B423" s="166"/>
      <c r="D423" s="138" t="s">
        <v>330</v>
      </c>
      <c r="E423" s="167" t="s">
        <v>19</v>
      </c>
      <c r="F423" s="168" t="s">
        <v>333</v>
      </c>
      <c r="H423" s="169">
        <v>7.37</v>
      </c>
      <c r="I423" s="170"/>
      <c r="L423" s="166"/>
      <c r="M423" s="171"/>
      <c r="T423" s="172"/>
      <c r="AT423" s="167" t="s">
        <v>330</v>
      </c>
      <c r="AU423" s="167" t="s">
        <v>79</v>
      </c>
      <c r="AV423" s="14" t="s">
        <v>187</v>
      </c>
      <c r="AW423" s="14" t="s">
        <v>31</v>
      </c>
      <c r="AX423" s="14" t="s">
        <v>77</v>
      </c>
      <c r="AY423" s="167" t="s">
        <v>181</v>
      </c>
    </row>
    <row r="424" spans="2:65" s="1" customFormat="1" ht="24.2" customHeight="1" x14ac:dyDescent="0.2">
      <c r="B424" s="32"/>
      <c r="C424" s="125" t="s">
        <v>645</v>
      </c>
      <c r="D424" s="125" t="s">
        <v>182</v>
      </c>
      <c r="E424" s="126" t="s">
        <v>5742</v>
      </c>
      <c r="F424" s="127" t="s">
        <v>5743</v>
      </c>
      <c r="G424" s="128" t="s">
        <v>636</v>
      </c>
      <c r="H424" s="129">
        <v>21.12</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209</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209</v>
      </c>
      <c r="BM424" s="136" t="s">
        <v>648</v>
      </c>
    </row>
    <row r="425" spans="2:65" s="1" customFormat="1" ht="19.5" x14ac:dyDescent="0.2">
      <c r="B425" s="32"/>
      <c r="D425" s="138" t="s">
        <v>214</v>
      </c>
      <c r="F425" s="139" t="s">
        <v>5732</v>
      </c>
      <c r="I425" s="140"/>
      <c r="L425" s="32"/>
      <c r="M425" s="141"/>
      <c r="T425" s="53"/>
      <c r="AT425" s="17" t="s">
        <v>214</v>
      </c>
      <c r="AU425" s="17" t="s">
        <v>79</v>
      </c>
    </row>
    <row r="426" spans="2:65" s="12" customFormat="1" ht="11.25" x14ac:dyDescent="0.2">
      <c r="B426" s="153"/>
      <c r="D426" s="138" t="s">
        <v>330</v>
      </c>
      <c r="E426" s="154" t="s">
        <v>19</v>
      </c>
      <c r="F426" s="155" t="s">
        <v>5744</v>
      </c>
      <c r="H426" s="154" t="s">
        <v>19</v>
      </c>
      <c r="I426" s="156"/>
      <c r="L426" s="153"/>
      <c r="M426" s="157"/>
      <c r="T426" s="158"/>
      <c r="AT426" s="154" t="s">
        <v>330</v>
      </c>
      <c r="AU426" s="154" t="s">
        <v>79</v>
      </c>
      <c r="AV426" s="12" t="s">
        <v>77</v>
      </c>
      <c r="AW426" s="12" t="s">
        <v>31</v>
      </c>
      <c r="AX426" s="12" t="s">
        <v>69</v>
      </c>
      <c r="AY426" s="154" t="s">
        <v>181</v>
      </c>
    </row>
    <row r="427" spans="2:65" s="13" customFormat="1" ht="11.25" x14ac:dyDescent="0.2">
      <c r="B427" s="159"/>
      <c r="D427" s="138" t="s">
        <v>330</v>
      </c>
      <c r="E427" s="160" t="s">
        <v>19</v>
      </c>
      <c r="F427" s="161" t="s">
        <v>5745</v>
      </c>
      <c r="H427" s="162">
        <v>21.12</v>
      </c>
      <c r="I427" s="163"/>
      <c r="L427" s="159"/>
      <c r="M427" s="164"/>
      <c r="T427" s="165"/>
      <c r="AT427" s="160" t="s">
        <v>330</v>
      </c>
      <c r="AU427" s="160" t="s">
        <v>79</v>
      </c>
      <c r="AV427" s="13" t="s">
        <v>79</v>
      </c>
      <c r="AW427" s="13" t="s">
        <v>31</v>
      </c>
      <c r="AX427" s="13" t="s">
        <v>69</v>
      </c>
      <c r="AY427" s="160" t="s">
        <v>181</v>
      </c>
    </row>
    <row r="428" spans="2:65" s="14" customFormat="1" ht="11.25" x14ac:dyDescent="0.2">
      <c r="B428" s="166"/>
      <c r="D428" s="138" t="s">
        <v>330</v>
      </c>
      <c r="E428" s="167" t="s">
        <v>19</v>
      </c>
      <c r="F428" s="168" t="s">
        <v>333</v>
      </c>
      <c r="H428" s="169">
        <v>21.12</v>
      </c>
      <c r="I428" s="170"/>
      <c r="L428" s="166"/>
      <c r="M428" s="171"/>
      <c r="T428" s="172"/>
      <c r="AT428" s="167" t="s">
        <v>330</v>
      </c>
      <c r="AU428" s="167" t="s">
        <v>79</v>
      </c>
      <c r="AV428" s="14" t="s">
        <v>187</v>
      </c>
      <c r="AW428" s="14" t="s">
        <v>31</v>
      </c>
      <c r="AX428" s="14" t="s">
        <v>77</v>
      </c>
      <c r="AY428" s="167" t="s">
        <v>181</v>
      </c>
    </row>
    <row r="429" spans="2:65" s="1" customFormat="1" ht="24.2" customHeight="1" x14ac:dyDescent="0.2">
      <c r="B429" s="32"/>
      <c r="C429" s="125" t="s">
        <v>484</v>
      </c>
      <c r="D429" s="125" t="s">
        <v>182</v>
      </c>
      <c r="E429" s="126" t="s">
        <v>5746</v>
      </c>
      <c r="F429" s="127" t="s">
        <v>5747</v>
      </c>
      <c r="G429" s="128" t="s">
        <v>636</v>
      </c>
      <c r="H429" s="129">
        <v>29.15</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209</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209</v>
      </c>
      <c r="BM429" s="136" t="s">
        <v>653</v>
      </c>
    </row>
    <row r="430" spans="2:65" s="1" customFormat="1" ht="19.5" x14ac:dyDescent="0.2">
      <c r="B430" s="32"/>
      <c r="D430" s="138" t="s">
        <v>214</v>
      </c>
      <c r="F430" s="139" t="s">
        <v>5732</v>
      </c>
      <c r="I430" s="140"/>
      <c r="L430" s="32"/>
      <c r="M430" s="141"/>
      <c r="T430" s="53"/>
      <c r="AT430" s="17" t="s">
        <v>214</v>
      </c>
      <c r="AU430" s="17" t="s">
        <v>79</v>
      </c>
    </row>
    <row r="431" spans="2:65" s="12" customFormat="1" ht="11.25" x14ac:dyDescent="0.2">
      <c r="B431" s="153"/>
      <c r="D431" s="138" t="s">
        <v>330</v>
      </c>
      <c r="E431" s="154" t="s">
        <v>19</v>
      </c>
      <c r="F431" s="155" t="s">
        <v>5748</v>
      </c>
      <c r="H431" s="154" t="s">
        <v>19</v>
      </c>
      <c r="I431" s="156"/>
      <c r="L431" s="153"/>
      <c r="M431" s="157"/>
      <c r="T431" s="158"/>
      <c r="AT431" s="154" t="s">
        <v>330</v>
      </c>
      <c r="AU431" s="154" t="s">
        <v>79</v>
      </c>
      <c r="AV431" s="12" t="s">
        <v>77</v>
      </c>
      <c r="AW431" s="12" t="s">
        <v>31</v>
      </c>
      <c r="AX431" s="12" t="s">
        <v>69</v>
      </c>
      <c r="AY431" s="154" t="s">
        <v>181</v>
      </c>
    </row>
    <row r="432" spans="2:65" s="13" customFormat="1" ht="11.25" x14ac:dyDescent="0.2">
      <c r="B432" s="159"/>
      <c r="D432" s="138" t="s">
        <v>330</v>
      </c>
      <c r="E432" s="160" t="s">
        <v>19</v>
      </c>
      <c r="F432" s="161" t="s">
        <v>5749</v>
      </c>
      <c r="H432" s="162">
        <v>29.15</v>
      </c>
      <c r="I432" s="163"/>
      <c r="L432" s="159"/>
      <c r="M432" s="164"/>
      <c r="T432" s="165"/>
      <c r="AT432" s="160" t="s">
        <v>330</v>
      </c>
      <c r="AU432" s="160" t="s">
        <v>79</v>
      </c>
      <c r="AV432" s="13" t="s">
        <v>79</v>
      </c>
      <c r="AW432" s="13" t="s">
        <v>31</v>
      </c>
      <c r="AX432" s="13" t="s">
        <v>69</v>
      </c>
      <c r="AY432" s="160" t="s">
        <v>181</v>
      </c>
    </row>
    <row r="433" spans="2:65" s="14" customFormat="1" ht="11.25" x14ac:dyDescent="0.2">
      <c r="B433" s="166"/>
      <c r="D433" s="138" t="s">
        <v>330</v>
      </c>
      <c r="E433" s="167" t="s">
        <v>19</v>
      </c>
      <c r="F433" s="168" t="s">
        <v>333</v>
      </c>
      <c r="H433" s="169">
        <v>29.15</v>
      </c>
      <c r="I433" s="170"/>
      <c r="L433" s="166"/>
      <c r="M433" s="171"/>
      <c r="T433" s="172"/>
      <c r="AT433" s="167" t="s">
        <v>330</v>
      </c>
      <c r="AU433" s="167" t="s">
        <v>79</v>
      </c>
      <c r="AV433" s="14" t="s">
        <v>187</v>
      </c>
      <c r="AW433" s="14" t="s">
        <v>31</v>
      </c>
      <c r="AX433" s="14" t="s">
        <v>77</v>
      </c>
      <c r="AY433" s="167" t="s">
        <v>181</v>
      </c>
    </row>
    <row r="434" spans="2:65" s="1" customFormat="1" ht="16.5" customHeight="1" x14ac:dyDescent="0.2">
      <c r="B434" s="32"/>
      <c r="C434" s="125" t="s">
        <v>660</v>
      </c>
      <c r="D434" s="125" t="s">
        <v>182</v>
      </c>
      <c r="E434" s="126" t="s">
        <v>5750</v>
      </c>
      <c r="F434" s="127" t="s">
        <v>5751</v>
      </c>
      <c r="G434" s="128" t="s">
        <v>519</v>
      </c>
      <c r="H434" s="129">
        <v>2</v>
      </c>
      <c r="I434" s="130"/>
      <c r="J434" s="131">
        <f>ROUND(I434*H434,2)</f>
        <v>0</v>
      </c>
      <c r="K434" s="127" t="s">
        <v>186</v>
      </c>
      <c r="L434" s="32"/>
      <c r="M434" s="132" t="s">
        <v>19</v>
      </c>
      <c r="N434" s="133" t="s">
        <v>40</v>
      </c>
      <c r="P434" s="134">
        <f>O434*H434</f>
        <v>0</v>
      </c>
      <c r="Q434" s="134">
        <v>0</v>
      </c>
      <c r="R434" s="134">
        <f>Q434*H434</f>
        <v>0</v>
      </c>
      <c r="S434" s="134">
        <v>0</v>
      </c>
      <c r="T434" s="135">
        <f>S434*H434</f>
        <v>0</v>
      </c>
      <c r="AR434" s="136" t="s">
        <v>209</v>
      </c>
      <c r="AT434" s="136" t="s">
        <v>182</v>
      </c>
      <c r="AU434" s="136" t="s">
        <v>79</v>
      </c>
      <c r="AY434" s="17" t="s">
        <v>181</v>
      </c>
      <c r="BE434" s="137">
        <f>IF(N434="základní",J434,0)</f>
        <v>0</v>
      </c>
      <c r="BF434" s="137">
        <f>IF(N434="snížená",J434,0)</f>
        <v>0</v>
      </c>
      <c r="BG434" s="137">
        <f>IF(N434="zákl. přenesená",J434,0)</f>
        <v>0</v>
      </c>
      <c r="BH434" s="137">
        <f>IF(N434="sníž. přenesená",J434,0)</f>
        <v>0</v>
      </c>
      <c r="BI434" s="137">
        <f>IF(N434="nulová",J434,0)</f>
        <v>0</v>
      </c>
      <c r="BJ434" s="17" t="s">
        <v>77</v>
      </c>
      <c r="BK434" s="137">
        <f>ROUND(I434*H434,2)</f>
        <v>0</v>
      </c>
      <c r="BL434" s="17" t="s">
        <v>209</v>
      </c>
      <c r="BM434" s="136" t="s">
        <v>663</v>
      </c>
    </row>
    <row r="435" spans="2:65" s="1" customFormat="1" ht="48.75" x14ac:dyDescent="0.2">
      <c r="B435" s="32"/>
      <c r="D435" s="138" t="s">
        <v>214</v>
      </c>
      <c r="F435" s="139" t="s">
        <v>5752</v>
      </c>
      <c r="I435" s="140"/>
      <c r="L435" s="32"/>
      <c r="M435" s="141"/>
      <c r="T435" s="53"/>
      <c r="AT435" s="17" t="s">
        <v>214</v>
      </c>
      <c r="AU435" s="17" t="s">
        <v>79</v>
      </c>
    </row>
    <row r="436" spans="2:65" s="12" customFormat="1" ht="11.25" x14ac:dyDescent="0.2">
      <c r="B436" s="153"/>
      <c r="D436" s="138" t="s">
        <v>330</v>
      </c>
      <c r="E436" s="154" t="s">
        <v>19</v>
      </c>
      <c r="F436" s="155" t="s">
        <v>5753</v>
      </c>
      <c r="H436" s="154" t="s">
        <v>19</v>
      </c>
      <c r="I436" s="156"/>
      <c r="L436" s="153"/>
      <c r="M436" s="157"/>
      <c r="T436" s="158"/>
      <c r="AT436" s="154" t="s">
        <v>330</v>
      </c>
      <c r="AU436" s="154" t="s">
        <v>79</v>
      </c>
      <c r="AV436" s="12" t="s">
        <v>77</v>
      </c>
      <c r="AW436" s="12" t="s">
        <v>31</v>
      </c>
      <c r="AX436" s="12" t="s">
        <v>69</v>
      </c>
      <c r="AY436" s="154" t="s">
        <v>181</v>
      </c>
    </row>
    <row r="437" spans="2:65" s="13" customFormat="1" ht="11.25" x14ac:dyDescent="0.2">
      <c r="B437" s="159"/>
      <c r="D437" s="138" t="s">
        <v>330</v>
      </c>
      <c r="E437" s="160" t="s">
        <v>19</v>
      </c>
      <c r="F437" s="161" t="s">
        <v>5754</v>
      </c>
      <c r="H437" s="162">
        <v>1</v>
      </c>
      <c r="I437" s="163"/>
      <c r="L437" s="159"/>
      <c r="M437" s="164"/>
      <c r="T437" s="165"/>
      <c r="AT437" s="160" t="s">
        <v>330</v>
      </c>
      <c r="AU437" s="160" t="s">
        <v>79</v>
      </c>
      <c r="AV437" s="13" t="s">
        <v>79</v>
      </c>
      <c r="AW437" s="13" t="s">
        <v>31</v>
      </c>
      <c r="AX437" s="13" t="s">
        <v>69</v>
      </c>
      <c r="AY437" s="160" t="s">
        <v>181</v>
      </c>
    </row>
    <row r="438" spans="2:65" s="13" customFormat="1" ht="11.25" x14ac:dyDescent="0.2">
      <c r="B438" s="159"/>
      <c r="D438" s="138" t="s">
        <v>330</v>
      </c>
      <c r="E438" s="160" t="s">
        <v>19</v>
      </c>
      <c r="F438" s="161" t="s">
        <v>4442</v>
      </c>
      <c r="H438" s="162">
        <v>1</v>
      </c>
      <c r="I438" s="163"/>
      <c r="L438" s="159"/>
      <c r="M438" s="164"/>
      <c r="T438" s="165"/>
      <c r="AT438" s="160" t="s">
        <v>330</v>
      </c>
      <c r="AU438" s="160" t="s">
        <v>79</v>
      </c>
      <c r="AV438" s="13" t="s">
        <v>79</v>
      </c>
      <c r="AW438" s="13" t="s">
        <v>31</v>
      </c>
      <c r="AX438" s="13" t="s">
        <v>69</v>
      </c>
      <c r="AY438" s="160" t="s">
        <v>181</v>
      </c>
    </row>
    <row r="439" spans="2:65" s="14" customFormat="1" ht="11.25" x14ac:dyDescent="0.2">
      <c r="B439" s="166"/>
      <c r="D439" s="138" t="s">
        <v>330</v>
      </c>
      <c r="E439" s="167" t="s">
        <v>19</v>
      </c>
      <c r="F439" s="168" t="s">
        <v>333</v>
      </c>
      <c r="H439" s="169">
        <v>2</v>
      </c>
      <c r="I439" s="170"/>
      <c r="L439" s="166"/>
      <c r="M439" s="171"/>
      <c r="T439" s="172"/>
      <c r="AT439" s="167" t="s">
        <v>330</v>
      </c>
      <c r="AU439" s="167" t="s">
        <v>79</v>
      </c>
      <c r="AV439" s="14" t="s">
        <v>187</v>
      </c>
      <c r="AW439" s="14" t="s">
        <v>31</v>
      </c>
      <c r="AX439" s="14" t="s">
        <v>77</v>
      </c>
      <c r="AY439" s="167" t="s">
        <v>181</v>
      </c>
    </row>
    <row r="440" spans="2:65" s="1" customFormat="1" ht="16.5" customHeight="1" x14ac:dyDescent="0.2">
      <c r="B440" s="32"/>
      <c r="C440" s="125" t="s">
        <v>487</v>
      </c>
      <c r="D440" s="125" t="s">
        <v>182</v>
      </c>
      <c r="E440" s="126" t="s">
        <v>5755</v>
      </c>
      <c r="F440" s="127" t="s">
        <v>5756</v>
      </c>
      <c r="G440" s="128" t="s">
        <v>519</v>
      </c>
      <c r="H440" s="129">
        <v>9</v>
      </c>
      <c r="I440" s="130"/>
      <c r="J440" s="131">
        <f>ROUND(I440*H440,2)</f>
        <v>0</v>
      </c>
      <c r="K440" s="127" t="s">
        <v>186</v>
      </c>
      <c r="L440" s="32"/>
      <c r="M440" s="132" t="s">
        <v>19</v>
      </c>
      <c r="N440" s="133" t="s">
        <v>40</v>
      </c>
      <c r="P440" s="134">
        <f>O440*H440</f>
        <v>0</v>
      </c>
      <c r="Q440" s="134">
        <v>0</v>
      </c>
      <c r="R440" s="134">
        <f>Q440*H440</f>
        <v>0</v>
      </c>
      <c r="S440" s="134">
        <v>0</v>
      </c>
      <c r="T440" s="135">
        <f>S440*H440</f>
        <v>0</v>
      </c>
      <c r="AR440" s="136" t="s">
        <v>209</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209</v>
      </c>
      <c r="BM440" s="136" t="s">
        <v>672</v>
      </c>
    </row>
    <row r="441" spans="2:65" s="1" customFormat="1" ht="48.75" x14ac:dyDescent="0.2">
      <c r="B441" s="32"/>
      <c r="D441" s="138" t="s">
        <v>214</v>
      </c>
      <c r="F441" s="139" t="s">
        <v>5757</v>
      </c>
      <c r="I441" s="140"/>
      <c r="L441" s="32"/>
      <c r="M441" s="141"/>
      <c r="T441" s="53"/>
      <c r="AT441" s="17" t="s">
        <v>214</v>
      </c>
      <c r="AU441" s="17" t="s">
        <v>79</v>
      </c>
    </row>
    <row r="442" spans="2:65" s="12" customFormat="1" ht="11.25" x14ac:dyDescent="0.2">
      <c r="B442" s="153"/>
      <c r="D442" s="138" t="s">
        <v>330</v>
      </c>
      <c r="E442" s="154" t="s">
        <v>19</v>
      </c>
      <c r="F442" s="155" t="s">
        <v>5758</v>
      </c>
      <c r="H442" s="154" t="s">
        <v>19</v>
      </c>
      <c r="I442" s="156"/>
      <c r="L442" s="153"/>
      <c r="M442" s="157"/>
      <c r="T442" s="158"/>
      <c r="AT442" s="154" t="s">
        <v>330</v>
      </c>
      <c r="AU442" s="154" t="s">
        <v>79</v>
      </c>
      <c r="AV442" s="12" t="s">
        <v>77</v>
      </c>
      <c r="AW442" s="12" t="s">
        <v>31</v>
      </c>
      <c r="AX442" s="12" t="s">
        <v>69</v>
      </c>
      <c r="AY442" s="154" t="s">
        <v>181</v>
      </c>
    </row>
    <row r="443" spans="2:65" s="13" customFormat="1" ht="11.25" x14ac:dyDescent="0.2">
      <c r="B443" s="159"/>
      <c r="D443" s="138" t="s">
        <v>330</v>
      </c>
      <c r="E443" s="160" t="s">
        <v>19</v>
      </c>
      <c r="F443" s="161" t="s">
        <v>5759</v>
      </c>
      <c r="H443" s="162">
        <v>5</v>
      </c>
      <c r="I443" s="163"/>
      <c r="L443" s="159"/>
      <c r="M443" s="164"/>
      <c r="T443" s="165"/>
      <c r="AT443" s="160" t="s">
        <v>330</v>
      </c>
      <c r="AU443" s="160" t="s">
        <v>79</v>
      </c>
      <c r="AV443" s="13" t="s">
        <v>79</v>
      </c>
      <c r="AW443" s="13" t="s">
        <v>31</v>
      </c>
      <c r="AX443" s="13" t="s">
        <v>69</v>
      </c>
      <c r="AY443" s="160" t="s">
        <v>181</v>
      </c>
    </row>
    <row r="444" spans="2:65" s="13" customFormat="1" ht="11.25" x14ac:dyDescent="0.2">
      <c r="B444" s="159"/>
      <c r="D444" s="138" t="s">
        <v>330</v>
      </c>
      <c r="E444" s="160" t="s">
        <v>19</v>
      </c>
      <c r="F444" s="161" t="s">
        <v>5760</v>
      </c>
      <c r="H444" s="162">
        <v>4</v>
      </c>
      <c r="I444" s="163"/>
      <c r="L444" s="159"/>
      <c r="M444" s="164"/>
      <c r="T444" s="165"/>
      <c r="AT444" s="160" t="s">
        <v>330</v>
      </c>
      <c r="AU444" s="160" t="s">
        <v>79</v>
      </c>
      <c r="AV444" s="13" t="s">
        <v>79</v>
      </c>
      <c r="AW444" s="13" t="s">
        <v>31</v>
      </c>
      <c r="AX444" s="13" t="s">
        <v>69</v>
      </c>
      <c r="AY444" s="160" t="s">
        <v>181</v>
      </c>
    </row>
    <row r="445" spans="2:65" s="14" customFormat="1" ht="11.25" x14ac:dyDescent="0.2">
      <c r="B445" s="166"/>
      <c r="D445" s="138" t="s">
        <v>330</v>
      </c>
      <c r="E445" s="167" t="s">
        <v>19</v>
      </c>
      <c r="F445" s="168" t="s">
        <v>333</v>
      </c>
      <c r="H445" s="169">
        <v>9</v>
      </c>
      <c r="I445" s="170"/>
      <c r="L445" s="166"/>
      <c r="M445" s="171"/>
      <c r="T445" s="172"/>
      <c r="AT445" s="167" t="s">
        <v>330</v>
      </c>
      <c r="AU445" s="167" t="s">
        <v>79</v>
      </c>
      <c r="AV445" s="14" t="s">
        <v>187</v>
      </c>
      <c r="AW445" s="14" t="s">
        <v>31</v>
      </c>
      <c r="AX445" s="14" t="s">
        <v>77</v>
      </c>
      <c r="AY445" s="167" t="s">
        <v>181</v>
      </c>
    </row>
    <row r="446" spans="2:65" s="1" customFormat="1" ht="21.75" customHeight="1" x14ac:dyDescent="0.2">
      <c r="B446" s="32"/>
      <c r="C446" s="125" t="s">
        <v>682</v>
      </c>
      <c r="D446" s="125" t="s">
        <v>182</v>
      </c>
      <c r="E446" s="126" t="s">
        <v>5761</v>
      </c>
      <c r="F446" s="127" t="s">
        <v>5762</v>
      </c>
      <c r="G446" s="128" t="s">
        <v>519</v>
      </c>
      <c r="H446" s="129">
        <v>3</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209</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209</v>
      </c>
      <c r="BM446" s="136" t="s">
        <v>685</v>
      </c>
    </row>
    <row r="447" spans="2:65" s="1" customFormat="1" ht="58.5" x14ac:dyDescent="0.2">
      <c r="B447" s="32"/>
      <c r="D447" s="138" t="s">
        <v>214</v>
      </c>
      <c r="F447" s="139" t="s">
        <v>5763</v>
      </c>
      <c r="I447" s="140"/>
      <c r="L447" s="32"/>
      <c r="M447" s="141"/>
      <c r="T447" s="53"/>
      <c r="AT447" s="17" t="s">
        <v>214</v>
      </c>
      <c r="AU447" s="17" t="s">
        <v>79</v>
      </c>
    </row>
    <row r="448" spans="2:65" s="12" customFormat="1" ht="11.25" x14ac:dyDescent="0.2">
      <c r="B448" s="153"/>
      <c r="D448" s="138" t="s">
        <v>330</v>
      </c>
      <c r="E448" s="154" t="s">
        <v>19</v>
      </c>
      <c r="F448" s="155" t="s">
        <v>5764</v>
      </c>
      <c r="H448" s="154" t="s">
        <v>19</v>
      </c>
      <c r="I448" s="156"/>
      <c r="L448" s="153"/>
      <c r="M448" s="157"/>
      <c r="T448" s="158"/>
      <c r="AT448" s="154" t="s">
        <v>330</v>
      </c>
      <c r="AU448" s="154" t="s">
        <v>79</v>
      </c>
      <c r="AV448" s="12" t="s">
        <v>77</v>
      </c>
      <c r="AW448" s="12" t="s">
        <v>31</v>
      </c>
      <c r="AX448" s="12" t="s">
        <v>69</v>
      </c>
      <c r="AY448" s="154" t="s">
        <v>181</v>
      </c>
    </row>
    <row r="449" spans="2:65" s="13" customFormat="1" ht="11.25" x14ac:dyDescent="0.2">
      <c r="B449" s="159"/>
      <c r="D449" s="138" t="s">
        <v>330</v>
      </c>
      <c r="E449" s="160" t="s">
        <v>19</v>
      </c>
      <c r="F449" s="161" t="s">
        <v>5765</v>
      </c>
      <c r="H449" s="162">
        <v>3</v>
      </c>
      <c r="I449" s="163"/>
      <c r="L449" s="159"/>
      <c r="M449" s="164"/>
      <c r="T449" s="165"/>
      <c r="AT449" s="160" t="s">
        <v>330</v>
      </c>
      <c r="AU449" s="160" t="s">
        <v>79</v>
      </c>
      <c r="AV449" s="13" t="s">
        <v>79</v>
      </c>
      <c r="AW449" s="13" t="s">
        <v>31</v>
      </c>
      <c r="AX449" s="13" t="s">
        <v>69</v>
      </c>
      <c r="AY449" s="160" t="s">
        <v>181</v>
      </c>
    </row>
    <row r="450" spans="2:65" s="14" customFormat="1" ht="11.25" x14ac:dyDescent="0.2">
      <c r="B450" s="166"/>
      <c r="D450" s="138" t="s">
        <v>330</v>
      </c>
      <c r="E450" s="167" t="s">
        <v>19</v>
      </c>
      <c r="F450" s="168" t="s">
        <v>333</v>
      </c>
      <c r="H450" s="169">
        <v>3</v>
      </c>
      <c r="I450" s="170"/>
      <c r="L450" s="166"/>
      <c r="M450" s="171"/>
      <c r="T450" s="172"/>
      <c r="AT450" s="167" t="s">
        <v>330</v>
      </c>
      <c r="AU450" s="167" t="s">
        <v>79</v>
      </c>
      <c r="AV450" s="14" t="s">
        <v>187</v>
      </c>
      <c r="AW450" s="14" t="s">
        <v>31</v>
      </c>
      <c r="AX450" s="14" t="s">
        <v>77</v>
      </c>
      <c r="AY450" s="167" t="s">
        <v>181</v>
      </c>
    </row>
    <row r="451" spans="2:65" s="1" customFormat="1" ht="16.5" customHeight="1" x14ac:dyDescent="0.2">
      <c r="B451" s="32"/>
      <c r="C451" s="125" t="s">
        <v>490</v>
      </c>
      <c r="D451" s="125" t="s">
        <v>182</v>
      </c>
      <c r="E451" s="126" t="s">
        <v>5766</v>
      </c>
      <c r="F451" s="127" t="s">
        <v>5767</v>
      </c>
      <c r="G451" s="128" t="s">
        <v>636</v>
      </c>
      <c r="H451" s="129">
        <v>264.89999999999998</v>
      </c>
      <c r="I451" s="130"/>
      <c r="J451" s="131">
        <f>ROUND(I451*H451,2)</f>
        <v>0</v>
      </c>
      <c r="K451" s="127" t="s">
        <v>327</v>
      </c>
      <c r="L451" s="32"/>
      <c r="M451" s="132" t="s">
        <v>19</v>
      </c>
      <c r="N451" s="133" t="s">
        <v>40</v>
      </c>
      <c r="P451" s="134">
        <f>O451*H451</f>
        <v>0</v>
      </c>
      <c r="Q451" s="134">
        <v>0</v>
      </c>
      <c r="R451" s="134">
        <f>Q451*H451</f>
        <v>0</v>
      </c>
      <c r="S451" s="134">
        <v>0</v>
      </c>
      <c r="T451" s="135">
        <f>S451*H451</f>
        <v>0</v>
      </c>
      <c r="AR451" s="136" t="s">
        <v>209</v>
      </c>
      <c r="AT451" s="136" t="s">
        <v>182</v>
      </c>
      <c r="AU451" s="136" t="s">
        <v>79</v>
      </c>
      <c r="AY451" s="17" t="s">
        <v>181</v>
      </c>
      <c r="BE451" s="137">
        <f>IF(N451="základní",J451,0)</f>
        <v>0</v>
      </c>
      <c r="BF451" s="137">
        <f>IF(N451="snížená",J451,0)</f>
        <v>0</v>
      </c>
      <c r="BG451" s="137">
        <f>IF(N451="zákl. přenesená",J451,0)</f>
        <v>0</v>
      </c>
      <c r="BH451" s="137">
        <f>IF(N451="sníž. přenesená",J451,0)</f>
        <v>0</v>
      </c>
      <c r="BI451" s="137">
        <f>IF(N451="nulová",J451,0)</f>
        <v>0</v>
      </c>
      <c r="BJ451" s="17" t="s">
        <v>77</v>
      </c>
      <c r="BK451" s="137">
        <f>ROUND(I451*H451,2)</f>
        <v>0</v>
      </c>
      <c r="BL451" s="17" t="s">
        <v>209</v>
      </c>
      <c r="BM451" s="136" t="s">
        <v>692</v>
      </c>
    </row>
    <row r="452" spans="2:65" s="1" customFormat="1" ht="11.25" x14ac:dyDescent="0.2">
      <c r="B452" s="32"/>
      <c r="D452" s="151" t="s">
        <v>328</v>
      </c>
      <c r="F452" s="152" t="s">
        <v>5768</v>
      </c>
      <c r="I452" s="140"/>
      <c r="L452" s="32"/>
      <c r="M452" s="141"/>
      <c r="T452" s="53"/>
      <c r="AT452" s="17" t="s">
        <v>328</v>
      </c>
      <c r="AU452" s="17" t="s">
        <v>79</v>
      </c>
    </row>
    <row r="453" spans="2:65" s="13" customFormat="1" ht="11.25" x14ac:dyDescent="0.2">
      <c r="B453" s="159"/>
      <c r="D453" s="138" t="s">
        <v>330</v>
      </c>
      <c r="E453" s="160" t="s">
        <v>19</v>
      </c>
      <c r="F453" s="161" t="s">
        <v>5769</v>
      </c>
      <c r="H453" s="162">
        <v>7.1</v>
      </c>
      <c r="I453" s="163"/>
      <c r="L453" s="159"/>
      <c r="M453" s="164"/>
      <c r="T453" s="165"/>
      <c r="AT453" s="160" t="s">
        <v>330</v>
      </c>
      <c r="AU453" s="160" t="s">
        <v>79</v>
      </c>
      <c r="AV453" s="13" t="s">
        <v>79</v>
      </c>
      <c r="AW453" s="13" t="s">
        <v>31</v>
      </c>
      <c r="AX453" s="13" t="s">
        <v>69</v>
      </c>
      <c r="AY453" s="160" t="s">
        <v>181</v>
      </c>
    </row>
    <row r="454" spans="2:65" s="13" customFormat="1" ht="11.25" x14ac:dyDescent="0.2">
      <c r="B454" s="159"/>
      <c r="D454" s="138" t="s">
        <v>330</v>
      </c>
      <c r="E454" s="160" t="s">
        <v>19</v>
      </c>
      <c r="F454" s="161" t="s">
        <v>5770</v>
      </c>
      <c r="H454" s="162">
        <v>6.5</v>
      </c>
      <c r="I454" s="163"/>
      <c r="L454" s="159"/>
      <c r="M454" s="164"/>
      <c r="T454" s="165"/>
      <c r="AT454" s="160" t="s">
        <v>330</v>
      </c>
      <c r="AU454" s="160" t="s">
        <v>79</v>
      </c>
      <c r="AV454" s="13" t="s">
        <v>79</v>
      </c>
      <c r="AW454" s="13" t="s">
        <v>31</v>
      </c>
      <c r="AX454" s="13" t="s">
        <v>69</v>
      </c>
      <c r="AY454" s="160" t="s">
        <v>181</v>
      </c>
    </row>
    <row r="455" spans="2:65" s="13" customFormat="1" ht="11.25" x14ac:dyDescent="0.2">
      <c r="B455" s="159"/>
      <c r="D455" s="138" t="s">
        <v>330</v>
      </c>
      <c r="E455" s="160" t="s">
        <v>19</v>
      </c>
      <c r="F455" s="161" t="s">
        <v>5771</v>
      </c>
      <c r="H455" s="162">
        <v>6.7</v>
      </c>
      <c r="I455" s="163"/>
      <c r="L455" s="159"/>
      <c r="M455" s="164"/>
      <c r="T455" s="165"/>
      <c r="AT455" s="160" t="s">
        <v>330</v>
      </c>
      <c r="AU455" s="160" t="s">
        <v>79</v>
      </c>
      <c r="AV455" s="13" t="s">
        <v>79</v>
      </c>
      <c r="AW455" s="13" t="s">
        <v>31</v>
      </c>
      <c r="AX455" s="13" t="s">
        <v>69</v>
      </c>
      <c r="AY455" s="160" t="s">
        <v>181</v>
      </c>
    </row>
    <row r="456" spans="2:65" s="13" customFormat="1" ht="11.25" x14ac:dyDescent="0.2">
      <c r="B456" s="159"/>
      <c r="D456" s="138" t="s">
        <v>330</v>
      </c>
      <c r="E456" s="160" t="s">
        <v>19</v>
      </c>
      <c r="F456" s="161" t="s">
        <v>5772</v>
      </c>
      <c r="H456" s="162">
        <v>19.2</v>
      </c>
      <c r="I456" s="163"/>
      <c r="L456" s="159"/>
      <c r="M456" s="164"/>
      <c r="T456" s="165"/>
      <c r="AT456" s="160" t="s">
        <v>330</v>
      </c>
      <c r="AU456" s="160" t="s">
        <v>79</v>
      </c>
      <c r="AV456" s="13" t="s">
        <v>79</v>
      </c>
      <c r="AW456" s="13" t="s">
        <v>31</v>
      </c>
      <c r="AX456" s="13" t="s">
        <v>69</v>
      </c>
      <c r="AY456" s="160" t="s">
        <v>181</v>
      </c>
    </row>
    <row r="457" spans="2:65" s="13" customFormat="1" ht="11.25" x14ac:dyDescent="0.2">
      <c r="B457" s="159"/>
      <c r="D457" s="138" t="s">
        <v>330</v>
      </c>
      <c r="E457" s="160" t="s">
        <v>19</v>
      </c>
      <c r="F457" s="161" t="s">
        <v>5773</v>
      </c>
      <c r="H457" s="162">
        <v>26.5</v>
      </c>
      <c r="I457" s="163"/>
      <c r="L457" s="159"/>
      <c r="M457" s="164"/>
      <c r="T457" s="165"/>
      <c r="AT457" s="160" t="s">
        <v>330</v>
      </c>
      <c r="AU457" s="160" t="s">
        <v>79</v>
      </c>
      <c r="AV457" s="13" t="s">
        <v>79</v>
      </c>
      <c r="AW457" s="13" t="s">
        <v>31</v>
      </c>
      <c r="AX457" s="13" t="s">
        <v>69</v>
      </c>
      <c r="AY457" s="160" t="s">
        <v>181</v>
      </c>
    </row>
    <row r="458" spans="2:65" s="13" customFormat="1" ht="11.25" x14ac:dyDescent="0.2">
      <c r="B458" s="159"/>
      <c r="D458" s="138" t="s">
        <v>330</v>
      </c>
      <c r="E458" s="160" t="s">
        <v>19</v>
      </c>
      <c r="F458" s="161" t="s">
        <v>5774</v>
      </c>
      <c r="H458" s="162">
        <v>1.3</v>
      </c>
      <c r="I458" s="163"/>
      <c r="L458" s="159"/>
      <c r="M458" s="164"/>
      <c r="T458" s="165"/>
      <c r="AT458" s="160" t="s">
        <v>330</v>
      </c>
      <c r="AU458" s="160" t="s">
        <v>79</v>
      </c>
      <c r="AV458" s="13" t="s">
        <v>79</v>
      </c>
      <c r="AW458" s="13" t="s">
        <v>31</v>
      </c>
      <c r="AX458" s="13" t="s">
        <v>69</v>
      </c>
      <c r="AY458" s="160" t="s">
        <v>181</v>
      </c>
    </row>
    <row r="459" spans="2:65" s="13" customFormat="1" ht="11.25" x14ac:dyDescent="0.2">
      <c r="B459" s="159"/>
      <c r="D459" s="138" t="s">
        <v>330</v>
      </c>
      <c r="E459" s="160" t="s">
        <v>19</v>
      </c>
      <c r="F459" s="161" t="s">
        <v>5775</v>
      </c>
      <c r="H459" s="162">
        <v>45.2</v>
      </c>
      <c r="I459" s="163"/>
      <c r="L459" s="159"/>
      <c r="M459" s="164"/>
      <c r="T459" s="165"/>
      <c r="AT459" s="160" t="s">
        <v>330</v>
      </c>
      <c r="AU459" s="160" t="s">
        <v>79</v>
      </c>
      <c r="AV459" s="13" t="s">
        <v>79</v>
      </c>
      <c r="AW459" s="13" t="s">
        <v>31</v>
      </c>
      <c r="AX459" s="13" t="s">
        <v>69</v>
      </c>
      <c r="AY459" s="160" t="s">
        <v>181</v>
      </c>
    </row>
    <row r="460" spans="2:65" s="13" customFormat="1" ht="11.25" x14ac:dyDescent="0.2">
      <c r="B460" s="159"/>
      <c r="D460" s="138" t="s">
        <v>330</v>
      </c>
      <c r="E460" s="160" t="s">
        <v>19</v>
      </c>
      <c r="F460" s="161" t="s">
        <v>5776</v>
      </c>
      <c r="H460" s="162">
        <v>32</v>
      </c>
      <c r="I460" s="163"/>
      <c r="L460" s="159"/>
      <c r="M460" s="164"/>
      <c r="T460" s="165"/>
      <c r="AT460" s="160" t="s">
        <v>330</v>
      </c>
      <c r="AU460" s="160" t="s">
        <v>79</v>
      </c>
      <c r="AV460" s="13" t="s">
        <v>79</v>
      </c>
      <c r="AW460" s="13" t="s">
        <v>31</v>
      </c>
      <c r="AX460" s="13" t="s">
        <v>69</v>
      </c>
      <c r="AY460" s="160" t="s">
        <v>181</v>
      </c>
    </row>
    <row r="461" spans="2:65" s="13" customFormat="1" ht="11.25" x14ac:dyDescent="0.2">
      <c r="B461" s="159"/>
      <c r="D461" s="138" t="s">
        <v>330</v>
      </c>
      <c r="E461" s="160" t="s">
        <v>19</v>
      </c>
      <c r="F461" s="161" t="s">
        <v>5777</v>
      </c>
      <c r="H461" s="162">
        <v>75.900000000000006</v>
      </c>
      <c r="I461" s="163"/>
      <c r="L461" s="159"/>
      <c r="M461" s="164"/>
      <c r="T461" s="165"/>
      <c r="AT461" s="160" t="s">
        <v>330</v>
      </c>
      <c r="AU461" s="160" t="s">
        <v>79</v>
      </c>
      <c r="AV461" s="13" t="s">
        <v>79</v>
      </c>
      <c r="AW461" s="13" t="s">
        <v>31</v>
      </c>
      <c r="AX461" s="13" t="s">
        <v>69</v>
      </c>
      <c r="AY461" s="160" t="s">
        <v>181</v>
      </c>
    </row>
    <row r="462" spans="2:65" s="13" customFormat="1" ht="11.25" x14ac:dyDescent="0.2">
      <c r="B462" s="159"/>
      <c r="D462" s="138" t="s">
        <v>330</v>
      </c>
      <c r="E462" s="160" t="s">
        <v>19</v>
      </c>
      <c r="F462" s="161" t="s">
        <v>5778</v>
      </c>
      <c r="H462" s="162">
        <v>44.5</v>
      </c>
      <c r="I462" s="163"/>
      <c r="L462" s="159"/>
      <c r="M462" s="164"/>
      <c r="T462" s="165"/>
      <c r="AT462" s="160" t="s">
        <v>330</v>
      </c>
      <c r="AU462" s="160" t="s">
        <v>79</v>
      </c>
      <c r="AV462" s="13" t="s">
        <v>79</v>
      </c>
      <c r="AW462" s="13" t="s">
        <v>31</v>
      </c>
      <c r="AX462" s="13" t="s">
        <v>69</v>
      </c>
      <c r="AY462" s="160" t="s">
        <v>181</v>
      </c>
    </row>
    <row r="463" spans="2:65" s="14" customFormat="1" ht="11.25" x14ac:dyDescent="0.2">
      <c r="B463" s="166"/>
      <c r="D463" s="138" t="s">
        <v>330</v>
      </c>
      <c r="E463" s="167" t="s">
        <v>19</v>
      </c>
      <c r="F463" s="168" t="s">
        <v>333</v>
      </c>
      <c r="H463" s="169">
        <v>264.89999999999998</v>
      </c>
      <c r="I463" s="170"/>
      <c r="L463" s="166"/>
      <c r="M463" s="171"/>
      <c r="T463" s="172"/>
      <c r="AT463" s="167" t="s">
        <v>330</v>
      </c>
      <c r="AU463" s="167" t="s">
        <v>79</v>
      </c>
      <c r="AV463" s="14" t="s">
        <v>187</v>
      </c>
      <c r="AW463" s="14" t="s">
        <v>31</v>
      </c>
      <c r="AX463" s="14" t="s">
        <v>77</v>
      </c>
      <c r="AY463" s="167" t="s">
        <v>181</v>
      </c>
    </row>
    <row r="464" spans="2:65" s="1" customFormat="1" ht="16.5" customHeight="1" x14ac:dyDescent="0.2">
      <c r="B464" s="32"/>
      <c r="C464" s="125" t="s">
        <v>697</v>
      </c>
      <c r="D464" s="125" t="s">
        <v>182</v>
      </c>
      <c r="E464" s="126" t="s">
        <v>5779</v>
      </c>
      <c r="F464" s="127" t="s">
        <v>5780</v>
      </c>
      <c r="G464" s="128" t="s">
        <v>636</v>
      </c>
      <c r="H464" s="129">
        <v>29.8</v>
      </c>
      <c r="I464" s="130"/>
      <c r="J464" s="131">
        <f>ROUND(I464*H464,2)</f>
        <v>0</v>
      </c>
      <c r="K464" s="127" t="s">
        <v>327</v>
      </c>
      <c r="L464" s="32"/>
      <c r="M464" s="132" t="s">
        <v>19</v>
      </c>
      <c r="N464" s="133" t="s">
        <v>40</v>
      </c>
      <c r="P464" s="134">
        <f>O464*H464</f>
        <v>0</v>
      </c>
      <c r="Q464" s="134">
        <v>0</v>
      </c>
      <c r="R464" s="134">
        <f>Q464*H464</f>
        <v>0</v>
      </c>
      <c r="S464" s="134">
        <v>0</v>
      </c>
      <c r="T464" s="135">
        <f>S464*H464</f>
        <v>0</v>
      </c>
      <c r="AR464" s="136" t="s">
        <v>209</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209</v>
      </c>
      <c r="BM464" s="136" t="s">
        <v>700</v>
      </c>
    </row>
    <row r="465" spans="2:65" s="1" customFormat="1" ht="11.25" x14ac:dyDescent="0.2">
      <c r="B465" s="32"/>
      <c r="D465" s="151" t="s">
        <v>328</v>
      </c>
      <c r="F465" s="152" t="s">
        <v>5781</v>
      </c>
      <c r="I465" s="140"/>
      <c r="L465" s="32"/>
      <c r="M465" s="141"/>
      <c r="T465" s="53"/>
      <c r="AT465" s="17" t="s">
        <v>328</v>
      </c>
      <c r="AU465" s="17" t="s">
        <v>79</v>
      </c>
    </row>
    <row r="466" spans="2:65" s="13" customFormat="1" ht="11.25" x14ac:dyDescent="0.2">
      <c r="B466" s="159"/>
      <c r="D466" s="138" t="s">
        <v>330</v>
      </c>
      <c r="E466" s="160" t="s">
        <v>19</v>
      </c>
      <c r="F466" s="161" t="s">
        <v>5782</v>
      </c>
      <c r="H466" s="162">
        <v>22.6</v>
      </c>
      <c r="I466" s="163"/>
      <c r="L466" s="159"/>
      <c r="M466" s="164"/>
      <c r="T466" s="165"/>
      <c r="AT466" s="160" t="s">
        <v>330</v>
      </c>
      <c r="AU466" s="160" t="s">
        <v>79</v>
      </c>
      <c r="AV466" s="13" t="s">
        <v>79</v>
      </c>
      <c r="AW466" s="13" t="s">
        <v>31</v>
      </c>
      <c r="AX466" s="13" t="s">
        <v>69</v>
      </c>
      <c r="AY466" s="160" t="s">
        <v>181</v>
      </c>
    </row>
    <row r="467" spans="2:65" s="13" customFormat="1" ht="11.25" x14ac:dyDescent="0.2">
      <c r="B467" s="159"/>
      <c r="D467" s="138" t="s">
        <v>330</v>
      </c>
      <c r="E467" s="160" t="s">
        <v>19</v>
      </c>
      <c r="F467" s="161" t="s">
        <v>5783</v>
      </c>
      <c r="H467" s="162">
        <v>7.2</v>
      </c>
      <c r="I467" s="163"/>
      <c r="L467" s="159"/>
      <c r="M467" s="164"/>
      <c r="T467" s="165"/>
      <c r="AT467" s="160" t="s">
        <v>330</v>
      </c>
      <c r="AU467" s="160" t="s">
        <v>79</v>
      </c>
      <c r="AV467" s="13" t="s">
        <v>79</v>
      </c>
      <c r="AW467" s="13" t="s">
        <v>31</v>
      </c>
      <c r="AX467" s="13" t="s">
        <v>69</v>
      </c>
      <c r="AY467" s="160" t="s">
        <v>181</v>
      </c>
    </row>
    <row r="468" spans="2:65" s="14" customFormat="1" ht="11.25" x14ac:dyDescent="0.2">
      <c r="B468" s="166"/>
      <c r="D468" s="138" t="s">
        <v>330</v>
      </c>
      <c r="E468" s="167" t="s">
        <v>19</v>
      </c>
      <c r="F468" s="168" t="s">
        <v>333</v>
      </c>
      <c r="H468" s="169">
        <v>29.8</v>
      </c>
      <c r="I468" s="170"/>
      <c r="L468" s="166"/>
      <c r="M468" s="171"/>
      <c r="T468" s="172"/>
      <c r="AT468" s="167" t="s">
        <v>330</v>
      </c>
      <c r="AU468" s="167" t="s">
        <v>79</v>
      </c>
      <c r="AV468" s="14" t="s">
        <v>187</v>
      </c>
      <c r="AW468" s="14" t="s">
        <v>31</v>
      </c>
      <c r="AX468" s="14" t="s">
        <v>77</v>
      </c>
      <c r="AY468" s="167" t="s">
        <v>181</v>
      </c>
    </row>
    <row r="469" spans="2:65" s="1" customFormat="1" ht="16.5" customHeight="1" x14ac:dyDescent="0.2">
      <c r="B469" s="32"/>
      <c r="C469" s="125" t="s">
        <v>492</v>
      </c>
      <c r="D469" s="125" t="s">
        <v>182</v>
      </c>
      <c r="E469" s="126" t="s">
        <v>5784</v>
      </c>
      <c r="F469" s="127" t="s">
        <v>5785</v>
      </c>
      <c r="G469" s="128" t="s">
        <v>519</v>
      </c>
      <c r="H469" s="129">
        <v>2</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209</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209</v>
      </c>
      <c r="BM469" s="136" t="s">
        <v>718</v>
      </c>
    </row>
    <row r="470" spans="2:65" s="1" customFormat="1" ht="19.5" x14ac:dyDescent="0.2">
      <c r="B470" s="32"/>
      <c r="D470" s="138" t="s">
        <v>214</v>
      </c>
      <c r="F470" s="139" t="s">
        <v>5786</v>
      </c>
      <c r="I470" s="140"/>
      <c r="L470" s="32"/>
      <c r="M470" s="141"/>
      <c r="T470" s="53"/>
      <c r="AT470" s="17" t="s">
        <v>214</v>
      </c>
      <c r="AU470" s="17" t="s">
        <v>79</v>
      </c>
    </row>
    <row r="471" spans="2:65" s="12" customFormat="1" ht="11.25" x14ac:dyDescent="0.2">
      <c r="B471" s="153"/>
      <c r="D471" s="138" t="s">
        <v>330</v>
      </c>
      <c r="E471" s="154" t="s">
        <v>19</v>
      </c>
      <c r="F471" s="155" t="s">
        <v>5787</v>
      </c>
      <c r="H471" s="154" t="s">
        <v>19</v>
      </c>
      <c r="I471" s="156"/>
      <c r="L471" s="153"/>
      <c r="M471" s="157"/>
      <c r="T471" s="158"/>
      <c r="AT471" s="154" t="s">
        <v>330</v>
      </c>
      <c r="AU471" s="154" t="s">
        <v>79</v>
      </c>
      <c r="AV471" s="12" t="s">
        <v>77</v>
      </c>
      <c r="AW471" s="12" t="s">
        <v>31</v>
      </c>
      <c r="AX471" s="12" t="s">
        <v>69</v>
      </c>
      <c r="AY471" s="154" t="s">
        <v>181</v>
      </c>
    </row>
    <row r="472" spans="2:65" s="13" customFormat="1" ht="11.25" x14ac:dyDescent="0.2">
      <c r="B472" s="159"/>
      <c r="D472" s="138" t="s">
        <v>330</v>
      </c>
      <c r="E472" s="160" t="s">
        <v>19</v>
      </c>
      <c r="F472" s="161" t="s">
        <v>5788</v>
      </c>
      <c r="H472" s="162">
        <v>2</v>
      </c>
      <c r="I472" s="163"/>
      <c r="L472" s="159"/>
      <c r="M472" s="164"/>
      <c r="T472" s="165"/>
      <c r="AT472" s="160" t="s">
        <v>330</v>
      </c>
      <c r="AU472" s="160" t="s">
        <v>79</v>
      </c>
      <c r="AV472" s="13" t="s">
        <v>79</v>
      </c>
      <c r="AW472" s="13" t="s">
        <v>31</v>
      </c>
      <c r="AX472" s="13" t="s">
        <v>69</v>
      </c>
      <c r="AY472" s="160" t="s">
        <v>181</v>
      </c>
    </row>
    <row r="473" spans="2:65" s="14" customFormat="1" ht="11.25" x14ac:dyDescent="0.2">
      <c r="B473" s="166"/>
      <c r="D473" s="138" t="s">
        <v>330</v>
      </c>
      <c r="E473" s="167" t="s">
        <v>19</v>
      </c>
      <c r="F473" s="168" t="s">
        <v>333</v>
      </c>
      <c r="H473" s="169">
        <v>2</v>
      </c>
      <c r="I473" s="170"/>
      <c r="L473" s="166"/>
      <c r="M473" s="171"/>
      <c r="T473" s="172"/>
      <c r="AT473" s="167" t="s">
        <v>330</v>
      </c>
      <c r="AU473" s="167" t="s">
        <v>79</v>
      </c>
      <c r="AV473" s="14" t="s">
        <v>187</v>
      </c>
      <c r="AW473" s="14" t="s">
        <v>31</v>
      </c>
      <c r="AX473" s="14" t="s">
        <v>77</v>
      </c>
      <c r="AY473" s="167" t="s">
        <v>181</v>
      </c>
    </row>
    <row r="474" spans="2:65" s="1" customFormat="1" ht="16.5" customHeight="1" x14ac:dyDescent="0.2">
      <c r="B474" s="32"/>
      <c r="C474" s="125" t="s">
        <v>723</v>
      </c>
      <c r="D474" s="125" t="s">
        <v>182</v>
      </c>
      <c r="E474" s="126" t="s">
        <v>5789</v>
      </c>
      <c r="F474" s="127" t="s">
        <v>5790</v>
      </c>
      <c r="G474" s="128" t="s">
        <v>519</v>
      </c>
      <c r="H474" s="129">
        <v>8</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209</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209</v>
      </c>
      <c r="BM474" s="136" t="s">
        <v>726</v>
      </c>
    </row>
    <row r="475" spans="2:65" s="1" customFormat="1" ht="19.5" x14ac:dyDescent="0.2">
      <c r="B475" s="32"/>
      <c r="D475" s="138" t="s">
        <v>214</v>
      </c>
      <c r="F475" s="139" t="s">
        <v>5786</v>
      </c>
      <c r="I475" s="140"/>
      <c r="L475" s="32"/>
      <c r="M475" s="141"/>
      <c r="T475" s="53"/>
      <c r="AT475" s="17" t="s">
        <v>214</v>
      </c>
      <c r="AU475" s="17" t="s">
        <v>79</v>
      </c>
    </row>
    <row r="476" spans="2:65" s="12" customFormat="1" ht="11.25" x14ac:dyDescent="0.2">
      <c r="B476" s="153"/>
      <c r="D476" s="138" t="s">
        <v>330</v>
      </c>
      <c r="E476" s="154" t="s">
        <v>19</v>
      </c>
      <c r="F476" s="155" t="s">
        <v>5787</v>
      </c>
      <c r="H476" s="154" t="s">
        <v>19</v>
      </c>
      <c r="I476" s="156"/>
      <c r="L476" s="153"/>
      <c r="M476" s="157"/>
      <c r="T476" s="158"/>
      <c r="AT476" s="154" t="s">
        <v>330</v>
      </c>
      <c r="AU476" s="154" t="s">
        <v>79</v>
      </c>
      <c r="AV476" s="12" t="s">
        <v>77</v>
      </c>
      <c r="AW476" s="12" t="s">
        <v>31</v>
      </c>
      <c r="AX476" s="12" t="s">
        <v>69</v>
      </c>
      <c r="AY476" s="154" t="s">
        <v>181</v>
      </c>
    </row>
    <row r="477" spans="2:65" s="13" customFormat="1" ht="11.25" x14ac:dyDescent="0.2">
      <c r="B477" s="159"/>
      <c r="D477" s="138" t="s">
        <v>330</v>
      </c>
      <c r="E477" s="160" t="s">
        <v>19</v>
      </c>
      <c r="F477" s="161" t="s">
        <v>5791</v>
      </c>
      <c r="H477" s="162">
        <v>7</v>
      </c>
      <c r="I477" s="163"/>
      <c r="L477" s="159"/>
      <c r="M477" s="164"/>
      <c r="T477" s="165"/>
      <c r="AT477" s="160" t="s">
        <v>330</v>
      </c>
      <c r="AU477" s="160" t="s">
        <v>79</v>
      </c>
      <c r="AV477" s="13" t="s">
        <v>79</v>
      </c>
      <c r="AW477" s="13" t="s">
        <v>31</v>
      </c>
      <c r="AX477" s="13" t="s">
        <v>69</v>
      </c>
      <c r="AY477" s="160" t="s">
        <v>181</v>
      </c>
    </row>
    <row r="478" spans="2:65" s="13" customFormat="1" ht="11.25" x14ac:dyDescent="0.2">
      <c r="B478" s="159"/>
      <c r="D478" s="138" t="s">
        <v>330</v>
      </c>
      <c r="E478" s="160" t="s">
        <v>19</v>
      </c>
      <c r="F478" s="161" t="s">
        <v>4442</v>
      </c>
      <c r="H478" s="162">
        <v>1</v>
      </c>
      <c r="I478" s="163"/>
      <c r="L478" s="159"/>
      <c r="M478" s="164"/>
      <c r="T478" s="165"/>
      <c r="AT478" s="160" t="s">
        <v>330</v>
      </c>
      <c r="AU478" s="160" t="s">
        <v>79</v>
      </c>
      <c r="AV478" s="13" t="s">
        <v>79</v>
      </c>
      <c r="AW478" s="13" t="s">
        <v>31</v>
      </c>
      <c r="AX478" s="13" t="s">
        <v>69</v>
      </c>
      <c r="AY478" s="160" t="s">
        <v>181</v>
      </c>
    </row>
    <row r="479" spans="2:65" s="14" customFormat="1" ht="11.25" x14ac:dyDescent="0.2">
      <c r="B479" s="166"/>
      <c r="D479" s="138" t="s">
        <v>330</v>
      </c>
      <c r="E479" s="167" t="s">
        <v>19</v>
      </c>
      <c r="F479" s="168" t="s">
        <v>333</v>
      </c>
      <c r="H479" s="169">
        <v>8</v>
      </c>
      <c r="I479" s="170"/>
      <c r="L479" s="166"/>
      <c r="M479" s="171"/>
      <c r="T479" s="172"/>
      <c r="AT479" s="167" t="s">
        <v>330</v>
      </c>
      <c r="AU479" s="167" t="s">
        <v>79</v>
      </c>
      <c r="AV479" s="14" t="s">
        <v>187</v>
      </c>
      <c r="AW479" s="14" t="s">
        <v>31</v>
      </c>
      <c r="AX479" s="14" t="s">
        <v>77</v>
      </c>
      <c r="AY479" s="167" t="s">
        <v>181</v>
      </c>
    </row>
    <row r="480" spans="2:65" s="1" customFormat="1" ht="16.5" customHeight="1" x14ac:dyDescent="0.2">
      <c r="B480" s="32"/>
      <c r="C480" s="125" t="s">
        <v>495</v>
      </c>
      <c r="D480" s="125" t="s">
        <v>182</v>
      </c>
      <c r="E480" s="126" t="s">
        <v>5792</v>
      </c>
      <c r="F480" s="127" t="s">
        <v>5793</v>
      </c>
      <c r="G480" s="128" t="s">
        <v>519</v>
      </c>
      <c r="H480" s="129">
        <v>1</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209</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209</v>
      </c>
      <c r="BM480" s="136" t="s">
        <v>734</v>
      </c>
    </row>
    <row r="481" spans="2:65" s="1" customFormat="1" ht="19.5" x14ac:dyDescent="0.2">
      <c r="B481" s="32"/>
      <c r="D481" s="138" t="s">
        <v>214</v>
      </c>
      <c r="F481" s="139" t="s">
        <v>5786</v>
      </c>
      <c r="I481" s="140"/>
      <c r="L481" s="32"/>
      <c r="M481" s="141"/>
      <c r="T481" s="53"/>
      <c r="AT481" s="17" t="s">
        <v>214</v>
      </c>
      <c r="AU481" s="17" t="s">
        <v>79</v>
      </c>
    </row>
    <row r="482" spans="2:65" s="12" customFormat="1" ht="11.25" x14ac:dyDescent="0.2">
      <c r="B482" s="153"/>
      <c r="D482" s="138" t="s">
        <v>330</v>
      </c>
      <c r="E482" s="154" t="s">
        <v>19</v>
      </c>
      <c r="F482" s="155" t="s">
        <v>5787</v>
      </c>
      <c r="H482" s="154" t="s">
        <v>19</v>
      </c>
      <c r="I482" s="156"/>
      <c r="L482" s="153"/>
      <c r="M482" s="157"/>
      <c r="T482" s="158"/>
      <c r="AT482" s="154" t="s">
        <v>330</v>
      </c>
      <c r="AU482" s="154" t="s">
        <v>79</v>
      </c>
      <c r="AV482" s="12" t="s">
        <v>77</v>
      </c>
      <c r="AW482" s="12" t="s">
        <v>31</v>
      </c>
      <c r="AX482" s="12" t="s">
        <v>69</v>
      </c>
      <c r="AY482" s="154" t="s">
        <v>181</v>
      </c>
    </row>
    <row r="483" spans="2:65" s="13" customFormat="1" ht="11.25" x14ac:dyDescent="0.2">
      <c r="B483" s="159"/>
      <c r="D483" s="138" t="s">
        <v>330</v>
      </c>
      <c r="E483" s="160" t="s">
        <v>19</v>
      </c>
      <c r="F483" s="161" t="s">
        <v>4442</v>
      </c>
      <c r="H483" s="162">
        <v>1</v>
      </c>
      <c r="I483" s="163"/>
      <c r="L483" s="159"/>
      <c r="M483" s="164"/>
      <c r="T483" s="165"/>
      <c r="AT483" s="160" t="s">
        <v>330</v>
      </c>
      <c r="AU483" s="160" t="s">
        <v>79</v>
      </c>
      <c r="AV483" s="13" t="s">
        <v>79</v>
      </c>
      <c r="AW483" s="13" t="s">
        <v>31</v>
      </c>
      <c r="AX483" s="13" t="s">
        <v>69</v>
      </c>
      <c r="AY483" s="160" t="s">
        <v>181</v>
      </c>
    </row>
    <row r="484" spans="2:65" s="14" customFormat="1" ht="11.25" x14ac:dyDescent="0.2">
      <c r="B484" s="166"/>
      <c r="D484" s="138" t="s">
        <v>330</v>
      </c>
      <c r="E484" s="167" t="s">
        <v>19</v>
      </c>
      <c r="F484" s="168" t="s">
        <v>333</v>
      </c>
      <c r="H484" s="169">
        <v>1</v>
      </c>
      <c r="I484" s="170"/>
      <c r="L484" s="166"/>
      <c r="M484" s="171"/>
      <c r="T484" s="172"/>
      <c r="AT484" s="167" t="s">
        <v>330</v>
      </c>
      <c r="AU484" s="167" t="s">
        <v>79</v>
      </c>
      <c r="AV484" s="14" t="s">
        <v>187</v>
      </c>
      <c r="AW484" s="14" t="s">
        <v>31</v>
      </c>
      <c r="AX484" s="14" t="s">
        <v>77</v>
      </c>
      <c r="AY484" s="167" t="s">
        <v>181</v>
      </c>
    </row>
    <row r="485" spans="2:65" s="1" customFormat="1" ht="16.5" customHeight="1" x14ac:dyDescent="0.2">
      <c r="B485" s="32"/>
      <c r="C485" s="125" t="s">
        <v>741</v>
      </c>
      <c r="D485" s="125" t="s">
        <v>182</v>
      </c>
      <c r="E485" s="126" t="s">
        <v>5794</v>
      </c>
      <c r="F485" s="127" t="s">
        <v>5795</v>
      </c>
      <c r="G485" s="128" t="s">
        <v>519</v>
      </c>
      <c r="H485" s="129">
        <v>1</v>
      </c>
      <c r="I485" s="130"/>
      <c r="J485" s="131">
        <f>ROUND(I485*H485,2)</f>
        <v>0</v>
      </c>
      <c r="K485" s="127" t="s">
        <v>186</v>
      </c>
      <c r="L485" s="32"/>
      <c r="M485" s="132" t="s">
        <v>19</v>
      </c>
      <c r="N485" s="133" t="s">
        <v>40</v>
      </c>
      <c r="P485" s="134">
        <f>O485*H485</f>
        <v>0</v>
      </c>
      <c r="Q485" s="134">
        <v>0</v>
      </c>
      <c r="R485" s="134">
        <f>Q485*H485</f>
        <v>0</v>
      </c>
      <c r="S485" s="134">
        <v>0</v>
      </c>
      <c r="T485" s="135">
        <f>S485*H485</f>
        <v>0</v>
      </c>
      <c r="AR485" s="136" t="s">
        <v>209</v>
      </c>
      <c r="AT485" s="136" t="s">
        <v>182</v>
      </c>
      <c r="AU485" s="136" t="s">
        <v>79</v>
      </c>
      <c r="AY485" s="17" t="s">
        <v>181</v>
      </c>
      <c r="BE485" s="137">
        <f>IF(N485="základní",J485,0)</f>
        <v>0</v>
      </c>
      <c r="BF485" s="137">
        <f>IF(N485="snížená",J485,0)</f>
        <v>0</v>
      </c>
      <c r="BG485" s="137">
        <f>IF(N485="zákl. přenesená",J485,0)</f>
        <v>0</v>
      </c>
      <c r="BH485" s="137">
        <f>IF(N485="sníž. přenesená",J485,0)</f>
        <v>0</v>
      </c>
      <c r="BI485" s="137">
        <f>IF(N485="nulová",J485,0)</f>
        <v>0</v>
      </c>
      <c r="BJ485" s="17" t="s">
        <v>77</v>
      </c>
      <c r="BK485" s="137">
        <f>ROUND(I485*H485,2)</f>
        <v>0</v>
      </c>
      <c r="BL485" s="17" t="s">
        <v>209</v>
      </c>
      <c r="BM485" s="136" t="s">
        <v>744</v>
      </c>
    </row>
    <row r="486" spans="2:65" s="1" customFormat="1" ht="19.5" x14ac:dyDescent="0.2">
      <c r="B486" s="32"/>
      <c r="D486" s="138" t="s">
        <v>214</v>
      </c>
      <c r="F486" s="139" t="s">
        <v>5786</v>
      </c>
      <c r="I486" s="140"/>
      <c r="L486" s="32"/>
      <c r="M486" s="141"/>
      <c r="T486" s="53"/>
      <c r="AT486" s="17" t="s">
        <v>214</v>
      </c>
      <c r="AU486" s="17" t="s">
        <v>79</v>
      </c>
    </row>
    <row r="487" spans="2:65" s="12" customFormat="1" ht="11.25" x14ac:dyDescent="0.2">
      <c r="B487" s="153"/>
      <c r="D487" s="138" t="s">
        <v>330</v>
      </c>
      <c r="E487" s="154" t="s">
        <v>19</v>
      </c>
      <c r="F487" s="155" t="s">
        <v>5787</v>
      </c>
      <c r="H487" s="154" t="s">
        <v>19</v>
      </c>
      <c r="I487" s="156"/>
      <c r="L487" s="153"/>
      <c r="M487" s="157"/>
      <c r="T487" s="158"/>
      <c r="AT487" s="154" t="s">
        <v>330</v>
      </c>
      <c r="AU487" s="154" t="s">
        <v>79</v>
      </c>
      <c r="AV487" s="12" t="s">
        <v>77</v>
      </c>
      <c r="AW487" s="12" t="s">
        <v>31</v>
      </c>
      <c r="AX487" s="12" t="s">
        <v>69</v>
      </c>
      <c r="AY487" s="154" t="s">
        <v>181</v>
      </c>
    </row>
    <row r="488" spans="2:65" s="13" customFormat="1" ht="11.25" x14ac:dyDescent="0.2">
      <c r="B488" s="159"/>
      <c r="D488" s="138" t="s">
        <v>330</v>
      </c>
      <c r="E488" s="160" t="s">
        <v>19</v>
      </c>
      <c r="F488" s="161" t="s">
        <v>5796</v>
      </c>
      <c r="H488" s="162">
        <v>1</v>
      </c>
      <c r="I488" s="163"/>
      <c r="L488" s="159"/>
      <c r="M488" s="164"/>
      <c r="T488" s="165"/>
      <c r="AT488" s="160" t="s">
        <v>330</v>
      </c>
      <c r="AU488" s="160" t="s">
        <v>79</v>
      </c>
      <c r="AV488" s="13" t="s">
        <v>79</v>
      </c>
      <c r="AW488" s="13" t="s">
        <v>31</v>
      </c>
      <c r="AX488" s="13" t="s">
        <v>69</v>
      </c>
      <c r="AY488" s="160" t="s">
        <v>181</v>
      </c>
    </row>
    <row r="489" spans="2:65" s="14" customFormat="1" ht="11.25" x14ac:dyDescent="0.2">
      <c r="B489" s="166"/>
      <c r="D489" s="138" t="s">
        <v>330</v>
      </c>
      <c r="E489" s="167" t="s">
        <v>19</v>
      </c>
      <c r="F489" s="168" t="s">
        <v>333</v>
      </c>
      <c r="H489" s="169">
        <v>1</v>
      </c>
      <c r="I489" s="170"/>
      <c r="L489" s="166"/>
      <c r="M489" s="171"/>
      <c r="T489" s="172"/>
      <c r="AT489" s="167" t="s">
        <v>330</v>
      </c>
      <c r="AU489" s="167" t="s">
        <v>79</v>
      </c>
      <c r="AV489" s="14" t="s">
        <v>187</v>
      </c>
      <c r="AW489" s="14" t="s">
        <v>31</v>
      </c>
      <c r="AX489" s="14" t="s">
        <v>77</v>
      </c>
      <c r="AY489" s="167" t="s">
        <v>181</v>
      </c>
    </row>
    <row r="490" spans="2:65" s="1" customFormat="1" ht="16.5" customHeight="1" x14ac:dyDescent="0.2">
      <c r="B490" s="32"/>
      <c r="C490" s="125" t="s">
        <v>497</v>
      </c>
      <c r="D490" s="125" t="s">
        <v>182</v>
      </c>
      <c r="E490" s="126" t="s">
        <v>5797</v>
      </c>
      <c r="F490" s="127" t="s">
        <v>5798</v>
      </c>
      <c r="G490" s="128" t="s">
        <v>519</v>
      </c>
      <c r="H490" s="129">
        <v>3</v>
      </c>
      <c r="I490" s="130"/>
      <c r="J490" s="131">
        <f>ROUND(I490*H490,2)</f>
        <v>0</v>
      </c>
      <c r="K490" s="127" t="s">
        <v>186</v>
      </c>
      <c r="L490" s="32"/>
      <c r="M490" s="132" t="s">
        <v>19</v>
      </c>
      <c r="N490" s="133" t="s">
        <v>40</v>
      </c>
      <c r="P490" s="134">
        <f>O490*H490</f>
        <v>0</v>
      </c>
      <c r="Q490" s="134">
        <v>0</v>
      </c>
      <c r="R490" s="134">
        <f>Q490*H490</f>
        <v>0</v>
      </c>
      <c r="S490" s="134">
        <v>0</v>
      </c>
      <c r="T490" s="135">
        <f>S490*H490</f>
        <v>0</v>
      </c>
      <c r="AR490" s="136" t="s">
        <v>209</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209</v>
      </c>
      <c r="BM490" s="136" t="s">
        <v>756</v>
      </c>
    </row>
    <row r="491" spans="2:65" s="1" customFormat="1" ht="19.5" x14ac:dyDescent="0.2">
      <c r="B491" s="32"/>
      <c r="D491" s="138" t="s">
        <v>214</v>
      </c>
      <c r="F491" s="139" t="s">
        <v>5799</v>
      </c>
      <c r="I491" s="140"/>
      <c r="L491" s="32"/>
      <c r="M491" s="141"/>
      <c r="T491" s="53"/>
      <c r="AT491" s="17" t="s">
        <v>214</v>
      </c>
      <c r="AU491" s="17" t="s">
        <v>79</v>
      </c>
    </row>
    <row r="492" spans="2:65" s="12" customFormat="1" ht="11.25" x14ac:dyDescent="0.2">
      <c r="B492" s="153"/>
      <c r="D492" s="138" t="s">
        <v>330</v>
      </c>
      <c r="E492" s="154" t="s">
        <v>19</v>
      </c>
      <c r="F492" s="155" t="s">
        <v>5800</v>
      </c>
      <c r="H492" s="154" t="s">
        <v>19</v>
      </c>
      <c r="I492" s="156"/>
      <c r="L492" s="153"/>
      <c r="M492" s="157"/>
      <c r="T492" s="158"/>
      <c r="AT492" s="154" t="s">
        <v>330</v>
      </c>
      <c r="AU492" s="154" t="s">
        <v>79</v>
      </c>
      <c r="AV492" s="12" t="s">
        <v>77</v>
      </c>
      <c r="AW492" s="12" t="s">
        <v>31</v>
      </c>
      <c r="AX492" s="12" t="s">
        <v>69</v>
      </c>
      <c r="AY492" s="154" t="s">
        <v>181</v>
      </c>
    </row>
    <row r="493" spans="2:65" s="13" customFormat="1" ht="11.25" x14ac:dyDescent="0.2">
      <c r="B493" s="159"/>
      <c r="D493" s="138" t="s">
        <v>330</v>
      </c>
      <c r="E493" s="160" t="s">
        <v>19</v>
      </c>
      <c r="F493" s="161" t="s">
        <v>5788</v>
      </c>
      <c r="H493" s="162">
        <v>2</v>
      </c>
      <c r="I493" s="163"/>
      <c r="L493" s="159"/>
      <c r="M493" s="164"/>
      <c r="T493" s="165"/>
      <c r="AT493" s="160" t="s">
        <v>330</v>
      </c>
      <c r="AU493" s="160" t="s">
        <v>79</v>
      </c>
      <c r="AV493" s="13" t="s">
        <v>79</v>
      </c>
      <c r="AW493" s="13" t="s">
        <v>31</v>
      </c>
      <c r="AX493" s="13" t="s">
        <v>69</v>
      </c>
      <c r="AY493" s="160" t="s">
        <v>181</v>
      </c>
    </row>
    <row r="494" spans="2:65" s="13" customFormat="1" ht="11.25" x14ac:dyDescent="0.2">
      <c r="B494" s="159"/>
      <c r="D494" s="138" t="s">
        <v>330</v>
      </c>
      <c r="E494" s="160" t="s">
        <v>19</v>
      </c>
      <c r="F494" s="161" t="s">
        <v>4442</v>
      </c>
      <c r="H494" s="162">
        <v>1</v>
      </c>
      <c r="I494" s="163"/>
      <c r="L494" s="159"/>
      <c r="M494" s="164"/>
      <c r="T494" s="165"/>
      <c r="AT494" s="160" t="s">
        <v>330</v>
      </c>
      <c r="AU494" s="160" t="s">
        <v>79</v>
      </c>
      <c r="AV494" s="13" t="s">
        <v>79</v>
      </c>
      <c r="AW494" s="13" t="s">
        <v>31</v>
      </c>
      <c r="AX494" s="13" t="s">
        <v>69</v>
      </c>
      <c r="AY494" s="160" t="s">
        <v>181</v>
      </c>
    </row>
    <row r="495" spans="2:65" s="14" customFormat="1" ht="11.25" x14ac:dyDescent="0.2">
      <c r="B495" s="166"/>
      <c r="D495" s="138" t="s">
        <v>330</v>
      </c>
      <c r="E495" s="167" t="s">
        <v>19</v>
      </c>
      <c r="F495" s="168" t="s">
        <v>333</v>
      </c>
      <c r="H495" s="169">
        <v>3</v>
      </c>
      <c r="I495" s="170"/>
      <c r="L495" s="166"/>
      <c r="M495" s="171"/>
      <c r="T495" s="172"/>
      <c r="AT495" s="167" t="s">
        <v>330</v>
      </c>
      <c r="AU495" s="167" t="s">
        <v>79</v>
      </c>
      <c r="AV495" s="14" t="s">
        <v>187</v>
      </c>
      <c r="AW495" s="14" t="s">
        <v>31</v>
      </c>
      <c r="AX495" s="14" t="s">
        <v>77</v>
      </c>
      <c r="AY495" s="167" t="s">
        <v>181</v>
      </c>
    </row>
    <row r="496" spans="2:65" s="1" customFormat="1" ht="16.5" customHeight="1" x14ac:dyDescent="0.2">
      <c r="B496" s="32"/>
      <c r="C496" s="125" t="s">
        <v>760</v>
      </c>
      <c r="D496" s="125" t="s">
        <v>182</v>
      </c>
      <c r="E496" s="126" t="s">
        <v>5801</v>
      </c>
      <c r="F496" s="127" t="s">
        <v>5802</v>
      </c>
      <c r="G496" s="128" t="s">
        <v>519</v>
      </c>
      <c r="H496" s="129">
        <v>3</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209</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209</v>
      </c>
      <c r="BM496" s="136" t="s">
        <v>763</v>
      </c>
    </row>
    <row r="497" spans="2:65" s="1" customFormat="1" ht="68.25" x14ac:dyDescent="0.2">
      <c r="B497" s="32"/>
      <c r="D497" s="138" t="s">
        <v>214</v>
      </c>
      <c r="F497" s="139" t="s">
        <v>5803</v>
      </c>
      <c r="I497" s="140"/>
      <c r="L497" s="32"/>
      <c r="M497" s="141"/>
      <c r="T497" s="53"/>
      <c r="AT497" s="17" t="s">
        <v>214</v>
      </c>
      <c r="AU497" s="17" t="s">
        <v>79</v>
      </c>
    </row>
    <row r="498" spans="2:65" s="13" customFormat="1" ht="11.25" x14ac:dyDescent="0.2">
      <c r="B498" s="159"/>
      <c r="D498" s="138" t="s">
        <v>330</v>
      </c>
      <c r="E498" s="160" t="s">
        <v>19</v>
      </c>
      <c r="F498" s="161" t="s">
        <v>5796</v>
      </c>
      <c r="H498" s="162">
        <v>1</v>
      </c>
      <c r="I498" s="163"/>
      <c r="L498" s="159"/>
      <c r="M498" s="164"/>
      <c r="T498" s="165"/>
      <c r="AT498" s="160" t="s">
        <v>330</v>
      </c>
      <c r="AU498" s="160" t="s">
        <v>79</v>
      </c>
      <c r="AV498" s="13" t="s">
        <v>79</v>
      </c>
      <c r="AW498" s="13" t="s">
        <v>31</v>
      </c>
      <c r="AX498" s="13" t="s">
        <v>69</v>
      </c>
      <c r="AY498" s="160" t="s">
        <v>181</v>
      </c>
    </row>
    <row r="499" spans="2:65" s="13" customFormat="1" ht="11.25" x14ac:dyDescent="0.2">
      <c r="B499" s="159"/>
      <c r="D499" s="138" t="s">
        <v>330</v>
      </c>
      <c r="E499" s="160" t="s">
        <v>19</v>
      </c>
      <c r="F499" s="161" t="s">
        <v>4419</v>
      </c>
      <c r="H499" s="162">
        <v>2</v>
      </c>
      <c r="I499" s="163"/>
      <c r="L499" s="159"/>
      <c r="M499" s="164"/>
      <c r="T499" s="165"/>
      <c r="AT499" s="160" t="s">
        <v>330</v>
      </c>
      <c r="AU499" s="160" t="s">
        <v>79</v>
      </c>
      <c r="AV499" s="13" t="s">
        <v>79</v>
      </c>
      <c r="AW499" s="13" t="s">
        <v>31</v>
      </c>
      <c r="AX499" s="13" t="s">
        <v>69</v>
      </c>
      <c r="AY499" s="160" t="s">
        <v>181</v>
      </c>
    </row>
    <row r="500" spans="2:65" s="14" customFormat="1" ht="11.25" x14ac:dyDescent="0.2">
      <c r="B500" s="166"/>
      <c r="D500" s="138" t="s">
        <v>330</v>
      </c>
      <c r="E500" s="167" t="s">
        <v>19</v>
      </c>
      <c r="F500" s="168" t="s">
        <v>333</v>
      </c>
      <c r="H500" s="169">
        <v>3</v>
      </c>
      <c r="I500" s="170"/>
      <c r="L500" s="166"/>
      <c r="M500" s="171"/>
      <c r="T500" s="172"/>
      <c r="AT500" s="167" t="s">
        <v>330</v>
      </c>
      <c r="AU500" s="167" t="s">
        <v>79</v>
      </c>
      <c r="AV500" s="14" t="s">
        <v>187</v>
      </c>
      <c r="AW500" s="14" t="s">
        <v>31</v>
      </c>
      <c r="AX500" s="14" t="s">
        <v>77</v>
      </c>
      <c r="AY500" s="167" t="s">
        <v>181</v>
      </c>
    </row>
    <row r="501" spans="2:65" s="1" customFormat="1" ht="16.5" customHeight="1" x14ac:dyDescent="0.2">
      <c r="B501" s="32"/>
      <c r="C501" s="125" t="s">
        <v>500</v>
      </c>
      <c r="D501" s="125" t="s">
        <v>182</v>
      </c>
      <c r="E501" s="126" t="s">
        <v>5804</v>
      </c>
      <c r="F501" s="127" t="s">
        <v>5805</v>
      </c>
      <c r="G501" s="128" t="s">
        <v>519</v>
      </c>
      <c r="H501" s="129">
        <v>1</v>
      </c>
      <c r="I501" s="130"/>
      <c r="J501" s="131">
        <f>ROUND(I501*H501,2)</f>
        <v>0</v>
      </c>
      <c r="K501" s="127" t="s">
        <v>186</v>
      </c>
      <c r="L501" s="32"/>
      <c r="M501" s="132" t="s">
        <v>19</v>
      </c>
      <c r="N501" s="133" t="s">
        <v>40</v>
      </c>
      <c r="P501" s="134">
        <f>O501*H501</f>
        <v>0</v>
      </c>
      <c r="Q501" s="134">
        <v>0</v>
      </c>
      <c r="R501" s="134">
        <f>Q501*H501</f>
        <v>0</v>
      </c>
      <c r="S501" s="134">
        <v>0</v>
      </c>
      <c r="T501" s="135">
        <f>S501*H501</f>
        <v>0</v>
      </c>
      <c r="AR501" s="136" t="s">
        <v>209</v>
      </c>
      <c r="AT501" s="136" t="s">
        <v>182</v>
      </c>
      <c r="AU501" s="136" t="s">
        <v>79</v>
      </c>
      <c r="AY501" s="17" t="s">
        <v>181</v>
      </c>
      <c r="BE501" s="137">
        <f>IF(N501="základní",J501,0)</f>
        <v>0</v>
      </c>
      <c r="BF501" s="137">
        <f>IF(N501="snížená",J501,0)</f>
        <v>0</v>
      </c>
      <c r="BG501" s="137">
        <f>IF(N501="zákl. přenesená",J501,0)</f>
        <v>0</v>
      </c>
      <c r="BH501" s="137">
        <f>IF(N501="sníž. přenesená",J501,0)</f>
        <v>0</v>
      </c>
      <c r="BI501" s="137">
        <f>IF(N501="nulová",J501,0)</f>
        <v>0</v>
      </c>
      <c r="BJ501" s="17" t="s">
        <v>77</v>
      </c>
      <c r="BK501" s="137">
        <f>ROUND(I501*H501,2)</f>
        <v>0</v>
      </c>
      <c r="BL501" s="17" t="s">
        <v>209</v>
      </c>
      <c r="BM501" s="136" t="s">
        <v>768</v>
      </c>
    </row>
    <row r="502" spans="2:65" s="1" customFormat="1" ht="29.25" x14ac:dyDescent="0.2">
      <c r="B502" s="32"/>
      <c r="D502" s="138" t="s">
        <v>214</v>
      </c>
      <c r="F502" s="139" t="s">
        <v>5806</v>
      </c>
      <c r="I502" s="140"/>
      <c r="L502" s="32"/>
      <c r="M502" s="141"/>
      <c r="T502" s="53"/>
      <c r="AT502" s="17" t="s">
        <v>214</v>
      </c>
      <c r="AU502" s="17" t="s">
        <v>79</v>
      </c>
    </row>
    <row r="503" spans="2:65" s="12" customFormat="1" ht="11.25" x14ac:dyDescent="0.2">
      <c r="B503" s="153"/>
      <c r="D503" s="138" t="s">
        <v>330</v>
      </c>
      <c r="E503" s="154" t="s">
        <v>19</v>
      </c>
      <c r="F503" s="155" t="s">
        <v>5807</v>
      </c>
      <c r="H503" s="154" t="s">
        <v>19</v>
      </c>
      <c r="I503" s="156"/>
      <c r="L503" s="153"/>
      <c r="M503" s="157"/>
      <c r="T503" s="158"/>
      <c r="AT503" s="154" t="s">
        <v>330</v>
      </c>
      <c r="AU503" s="154" t="s">
        <v>79</v>
      </c>
      <c r="AV503" s="12" t="s">
        <v>77</v>
      </c>
      <c r="AW503" s="12" t="s">
        <v>31</v>
      </c>
      <c r="AX503" s="12" t="s">
        <v>69</v>
      </c>
      <c r="AY503" s="154" t="s">
        <v>181</v>
      </c>
    </row>
    <row r="504" spans="2:65" s="13" customFormat="1" ht="11.25" x14ac:dyDescent="0.2">
      <c r="B504" s="159"/>
      <c r="D504" s="138" t="s">
        <v>330</v>
      </c>
      <c r="E504" s="160" t="s">
        <v>19</v>
      </c>
      <c r="F504" s="161" t="s">
        <v>5796</v>
      </c>
      <c r="H504" s="162">
        <v>1</v>
      </c>
      <c r="I504" s="163"/>
      <c r="L504" s="159"/>
      <c r="M504" s="164"/>
      <c r="T504" s="165"/>
      <c r="AT504" s="160" t="s">
        <v>330</v>
      </c>
      <c r="AU504" s="160" t="s">
        <v>79</v>
      </c>
      <c r="AV504" s="13" t="s">
        <v>79</v>
      </c>
      <c r="AW504" s="13" t="s">
        <v>31</v>
      </c>
      <c r="AX504" s="13" t="s">
        <v>69</v>
      </c>
      <c r="AY504" s="160" t="s">
        <v>181</v>
      </c>
    </row>
    <row r="505" spans="2:65" s="14" customFormat="1" ht="11.25" x14ac:dyDescent="0.2">
      <c r="B505" s="166"/>
      <c r="D505" s="138" t="s">
        <v>330</v>
      </c>
      <c r="E505" s="167" t="s">
        <v>19</v>
      </c>
      <c r="F505" s="168" t="s">
        <v>333</v>
      </c>
      <c r="H505" s="169">
        <v>1</v>
      </c>
      <c r="I505" s="170"/>
      <c r="L505" s="166"/>
      <c r="M505" s="171"/>
      <c r="T505" s="172"/>
      <c r="AT505" s="167" t="s">
        <v>330</v>
      </c>
      <c r="AU505" s="167" t="s">
        <v>79</v>
      </c>
      <c r="AV505" s="14" t="s">
        <v>187</v>
      </c>
      <c r="AW505" s="14" t="s">
        <v>31</v>
      </c>
      <c r="AX505" s="14" t="s">
        <v>77</v>
      </c>
      <c r="AY505" s="167" t="s">
        <v>181</v>
      </c>
    </row>
    <row r="506" spans="2:65" s="1" customFormat="1" ht="16.5" customHeight="1" x14ac:dyDescent="0.2">
      <c r="B506" s="32"/>
      <c r="C506" s="125" t="s">
        <v>2148</v>
      </c>
      <c r="D506" s="125" t="s">
        <v>182</v>
      </c>
      <c r="E506" s="126" t="s">
        <v>5808</v>
      </c>
      <c r="F506" s="127" t="s">
        <v>5809</v>
      </c>
      <c r="G506" s="128" t="s">
        <v>519</v>
      </c>
      <c r="H506" s="129">
        <v>1</v>
      </c>
      <c r="I506" s="130"/>
      <c r="J506" s="131">
        <f>ROUND(I506*H506,2)</f>
        <v>0</v>
      </c>
      <c r="K506" s="127" t="s">
        <v>186</v>
      </c>
      <c r="L506" s="32"/>
      <c r="M506" s="132" t="s">
        <v>19</v>
      </c>
      <c r="N506" s="133" t="s">
        <v>40</v>
      </c>
      <c r="P506" s="134">
        <f>O506*H506</f>
        <v>0</v>
      </c>
      <c r="Q506" s="134">
        <v>0</v>
      </c>
      <c r="R506" s="134">
        <f>Q506*H506</f>
        <v>0</v>
      </c>
      <c r="S506" s="134">
        <v>0</v>
      </c>
      <c r="T506" s="135">
        <f>S506*H506</f>
        <v>0</v>
      </c>
      <c r="AR506" s="136" t="s">
        <v>209</v>
      </c>
      <c r="AT506" s="136" t="s">
        <v>182</v>
      </c>
      <c r="AU506" s="136" t="s">
        <v>79</v>
      </c>
      <c r="AY506" s="17" t="s">
        <v>181</v>
      </c>
      <c r="BE506" s="137">
        <f>IF(N506="základní",J506,0)</f>
        <v>0</v>
      </c>
      <c r="BF506" s="137">
        <f>IF(N506="snížená",J506,0)</f>
        <v>0</v>
      </c>
      <c r="BG506" s="137">
        <f>IF(N506="zákl. přenesená",J506,0)</f>
        <v>0</v>
      </c>
      <c r="BH506" s="137">
        <f>IF(N506="sníž. přenesená",J506,0)</f>
        <v>0</v>
      </c>
      <c r="BI506" s="137">
        <f>IF(N506="nulová",J506,0)</f>
        <v>0</v>
      </c>
      <c r="BJ506" s="17" t="s">
        <v>77</v>
      </c>
      <c r="BK506" s="137">
        <f>ROUND(I506*H506,2)</f>
        <v>0</v>
      </c>
      <c r="BL506" s="17" t="s">
        <v>209</v>
      </c>
      <c r="BM506" s="136" t="s">
        <v>1391</v>
      </c>
    </row>
    <row r="507" spans="2:65" s="1" customFormat="1" ht="48.75" x14ac:dyDescent="0.2">
      <c r="B507" s="32"/>
      <c r="D507" s="138" t="s">
        <v>214</v>
      </c>
      <c r="F507" s="139" t="s">
        <v>5810</v>
      </c>
      <c r="I507" s="140"/>
      <c r="L507" s="32"/>
      <c r="M507" s="141"/>
      <c r="T507" s="53"/>
      <c r="AT507" s="17" t="s">
        <v>214</v>
      </c>
      <c r="AU507" s="17" t="s">
        <v>79</v>
      </c>
    </row>
    <row r="508" spans="2:65" s="13" customFormat="1" ht="11.25" x14ac:dyDescent="0.2">
      <c r="B508" s="159"/>
      <c r="D508" s="138" t="s">
        <v>330</v>
      </c>
      <c r="E508" s="160" t="s">
        <v>19</v>
      </c>
      <c r="F508" s="161" t="s">
        <v>5796</v>
      </c>
      <c r="H508" s="162">
        <v>1</v>
      </c>
      <c r="I508" s="163"/>
      <c r="L508" s="159"/>
      <c r="M508" s="164"/>
      <c r="T508" s="165"/>
      <c r="AT508" s="160" t="s">
        <v>330</v>
      </c>
      <c r="AU508" s="160" t="s">
        <v>79</v>
      </c>
      <c r="AV508" s="13" t="s">
        <v>79</v>
      </c>
      <c r="AW508" s="13" t="s">
        <v>31</v>
      </c>
      <c r="AX508" s="13" t="s">
        <v>69</v>
      </c>
      <c r="AY508" s="160" t="s">
        <v>181</v>
      </c>
    </row>
    <row r="509" spans="2:65" s="14" customFormat="1" ht="11.25" x14ac:dyDescent="0.2">
      <c r="B509" s="166"/>
      <c r="D509" s="138" t="s">
        <v>330</v>
      </c>
      <c r="E509" s="167" t="s">
        <v>19</v>
      </c>
      <c r="F509" s="168" t="s">
        <v>333</v>
      </c>
      <c r="H509" s="169">
        <v>1</v>
      </c>
      <c r="I509" s="170"/>
      <c r="L509" s="166"/>
      <c r="M509" s="171"/>
      <c r="T509" s="172"/>
      <c r="AT509" s="167" t="s">
        <v>330</v>
      </c>
      <c r="AU509" s="167" t="s">
        <v>79</v>
      </c>
      <c r="AV509" s="14" t="s">
        <v>187</v>
      </c>
      <c r="AW509" s="14" t="s">
        <v>31</v>
      </c>
      <c r="AX509" s="14" t="s">
        <v>77</v>
      </c>
      <c r="AY509" s="167" t="s">
        <v>181</v>
      </c>
    </row>
    <row r="510" spans="2:65" s="1" customFormat="1" ht="16.5" customHeight="1" x14ac:dyDescent="0.2">
      <c r="B510" s="32"/>
      <c r="C510" s="125" t="s">
        <v>502</v>
      </c>
      <c r="D510" s="125" t="s">
        <v>182</v>
      </c>
      <c r="E510" s="126" t="s">
        <v>5811</v>
      </c>
      <c r="F510" s="127" t="s">
        <v>5812</v>
      </c>
      <c r="G510" s="128" t="s">
        <v>519</v>
      </c>
      <c r="H510" s="129">
        <v>11</v>
      </c>
      <c r="I510" s="130"/>
      <c r="J510" s="131">
        <f>ROUND(I510*H510,2)</f>
        <v>0</v>
      </c>
      <c r="K510" s="127" t="s">
        <v>186</v>
      </c>
      <c r="L510" s="32"/>
      <c r="M510" s="132" t="s">
        <v>19</v>
      </c>
      <c r="N510" s="133" t="s">
        <v>40</v>
      </c>
      <c r="P510" s="134">
        <f>O510*H510</f>
        <v>0</v>
      </c>
      <c r="Q510" s="134">
        <v>0</v>
      </c>
      <c r="R510" s="134">
        <f>Q510*H510</f>
        <v>0</v>
      </c>
      <c r="S510" s="134">
        <v>0</v>
      </c>
      <c r="T510" s="135">
        <f>S510*H510</f>
        <v>0</v>
      </c>
      <c r="AR510" s="136" t="s">
        <v>209</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209</v>
      </c>
      <c r="BM510" s="136" t="s">
        <v>792</v>
      </c>
    </row>
    <row r="511" spans="2:65" s="1" customFormat="1" ht="19.5" x14ac:dyDescent="0.2">
      <c r="B511" s="32"/>
      <c r="D511" s="138" t="s">
        <v>214</v>
      </c>
      <c r="F511" s="139" t="s">
        <v>5813</v>
      </c>
      <c r="I511" s="140"/>
      <c r="L511" s="32"/>
      <c r="M511" s="141"/>
      <c r="T511" s="53"/>
      <c r="AT511" s="17" t="s">
        <v>214</v>
      </c>
      <c r="AU511" s="17" t="s">
        <v>79</v>
      </c>
    </row>
    <row r="512" spans="2:65" s="12" customFormat="1" ht="11.25" x14ac:dyDescent="0.2">
      <c r="B512" s="153"/>
      <c r="D512" s="138" t="s">
        <v>330</v>
      </c>
      <c r="E512" s="154" t="s">
        <v>19</v>
      </c>
      <c r="F512" s="155" t="s">
        <v>5814</v>
      </c>
      <c r="H512" s="154" t="s">
        <v>19</v>
      </c>
      <c r="I512" s="156"/>
      <c r="L512" s="153"/>
      <c r="M512" s="157"/>
      <c r="T512" s="158"/>
      <c r="AT512" s="154" t="s">
        <v>330</v>
      </c>
      <c r="AU512" s="154" t="s">
        <v>79</v>
      </c>
      <c r="AV512" s="12" t="s">
        <v>77</v>
      </c>
      <c r="AW512" s="12" t="s">
        <v>31</v>
      </c>
      <c r="AX512" s="12" t="s">
        <v>69</v>
      </c>
      <c r="AY512" s="154" t="s">
        <v>181</v>
      </c>
    </row>
    <row r="513" spans="2:65" s="13" customFormat="1" ht="11.25" x14ac:dyDescent="0.2">
      <c r="B513" s="159"/>
      <c r="D513" s="138" t="s">
        <v>330</v>
      </c>
      <c r="E513" s="160" t="s">
        <v>19</v>
      </c>
      <c r="F513" s="161" t="s">
        <v>5815</v>
      </c>
      <c r="H513" s="162">
        <v>9</v>
      </c>
      <c r="I513" s="163"/>
      <c r="L513" s="159"/>
      <c r="M513" s="164"/>
      <c r="T513" s="165"/>
      <c r="AT513" s="160" t="s">
        <v>330</v>
      </c>
      <c r="AU513" s="160" t="s">
        <v>79</v>
      </c>
      <c r="AV513" s="13" t="s">
        <v>79</v>
      </c>
      <c r="AW513" s="13" t="s">
        <v>31</v>
      </c>
      <c r="AX513" s="13" t="s">
        <v>69</v>
      </c>
      <c r="AY513" s="160" t="s">
        <v>181</v>
      </c>
    </row>
    <row r="514" spans="2:65" s="13" customFormat="1" ht="11.25" x14ac:dyDescent="0.2">
      <c r="B514" s="159"/>
      <c r="D514" s="138" t="s">
        <v>330</v>
      </c>
      <c r="E514" s="160" t="s">
        <v>19</v>
      </c>
      <c r="F514" s="161" t="s">
        <v>5816</v>
      </c>
      <c r="H514" s="162">
        <v>2</v>
      </c>
      <c r="I514" s="163"/>
      <c r="L514" s="159"/>
      <c r="M514" s="164"/>
      <c r="T514" s="165"/>
      <c r="AT514" s="160" t="s">
        <v>330</v>
      </c>
      <c r="AU514" s="160" t="s">
        <v>79</v>
      </c>
      <c r="AV514" s="13" t="s">
        <v>79</v>
      </c>
      <c r="AW514" s="13" t="s">
        <v>31</v>
      </c>
      <c r="AX514" s="13" t="s">
        <v>69</v>
      </c>
      <c r="AY514" s="160" t="s">
        <v>181</v>
      </c>
    </row>
    <row r="515" spans="2:65" s="14" customFormat="1" ht="11.25" x14ac:dyDescent="0.2">
      <c r="B515" s="166"/>
      <c r="D515" s="138" t="s">
        <v>330</v>
      </c>
      <c r="E515" s="167" t="s">
        <v>19</v>
      </c>
      <c r="F515" s="168" t="s">
        <v>333</v>
      </c>
      <c r="H515" s="169">
        <v>11</v>
      </c>
      <c r="I515" s="170"/>
      <c r="L515" s="166"/>
      <c r="M515" s="171"/>
      <c r="T515" s="172"/>
      <c r="AT515" s="167" t="s">
        <v>330</v>
      </c>
      <c r="AU515" s="167" t="s">
        <v>79</v>
      </c>
      <c r="AV515" s="14" t="s">
        <v>187</v>
      </c>
      <c r="AW515" s="14" t="s">
        <v>31</v>
      </c>
      <c r="AX515" s="14" t="s">
        <v>77</v>
      </c>
      <c r="AY515" s="167" t="s">
        <v>181</v>
      </c>
    </row>
    <row r="516" spans="2:65" s="1" customFormat="1" ht="16.5" customHeight="1" x14ac:dyDescent="0.2">
      <c r="B516" s="32"/>
      <c r="C516" s="125" t="s">
        <v>800</v>
      </c>
      <c r="D516" s="125" t="s">
        <v>182</v>
      </c>
      <c r="E516" s="126" t="s">
        <v>5817</v>
      </c>
      <c r="F516" s="127" t="s">
        <v>5818</v>
      </c>
      <c r="G516" s="128" t="s">
        <v>519</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209</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209</v>
      </c>
      <c r="BM516" s="136" t="s">
        <v>803</v>
      </c>
    </row>
    <row r="517" spans="2:65" s="1" customFormat="1" ht="19.5" x14ac:dyDescent="0.2">
      <c r="B517" s="32"/>
      <c r="D517" s="138" t="s">
        <v>214</v>
      </c>
      <c r="F517" s="139" t="s">
        <v>5813</v>
      </c>
      <c r="I517" s="140"/>
      <c r="L517" s="32"/>
      <c r="M517" s="141"/>
      <c r="T517" s="53"/>
      <c r="AT517" s="17" t="s">
        <v>214</v>
      </c>
      <c r="AU517" s="17" t="s">
        <v>79</v>
      </c>
    </row>
    <row r="518" spans="2:65" s="12" customFormat="1" ht="11.25" x14ac:dyDescent="0.2">
      <c r="B518" s="153"/>
      <c r="D518" s="138" t="s">
        <v>330</v>
      </c>
      <c r="E518" s="154" t="s">
        <v>19</v>
      </c>
      <c r="F518" s="155" t="s">
        <v>5814</v>
      </c>
      <c r="H518" s="154" t="s">
        <v>19</v>
      </c>
      <c r="I518" s="156"/>
      <c r="L518" s="153"/>
      <c r="M518" s="157"/>
      <c r="T518" s="158"/>
      <c r="AT518" s="154" t="s">
        <v>330</v>
      </c>
      <c r="AU518" s="154" t="s">
        <v>79</v>
      </c>
      <c r="AV518" s="12" t="s">
        <v>77</v>
      </c>
      <c r="AW518" s="12" t="s">
        <v>31</v>
      </c>
      <c r="AX518" s="12" t="s">
        <v>69</v>
      </c>
      <c r="AY518" s="154" t="s">
        <v>181</v>
      </c>
    </row>
    <row r="519" spans="2:65" s="13" customFormat="1" ht="11.25" x14ac:dyDescent="0.2">
      <c r="B519" s="159"/>
      <c r="D519" s="138" t="s">
        <v>330</v>
      </c>
      <c r="E519" s="160" t="s">
        <v>19</v>
      </c>
      <c r="F519" s="161" t="s">
        <v>5819</v>
      </c>
      <c r="H519" s="162">
        <v>3</v>
      </c>
      <c r="I519" s="163"/>
      <c r="L519" s="159"/>
      <c r="M519" s="164"/>
      <c r="T519" s="165"/>
      <c r="AT519" s="160" t="s">
        <v>330</v>
      </c>
      <c r="AU519" s="160" t="s">
        <v>79</v>
      </c>
      <c r="AV519" s="13" t="s">
        <v>79</v>
      </c>
      <c r="AW519" s="13" t="s">
        <v>31</v>
      </c>
      <c r="AX519" s="13" t="s">
        <v>69</v>
      </c>
      <c r="AY519" s="160" t="s">
        <v>181</v>
      </c>
    </row>
    <row r="520" spans="2:65" s="14" customFormat="1" ht="11.25" x14ac:dyDescent="0.2">
      <c r="B520" s="166"/>
      <c r="D520" s="138" t="s">
        <v>330</v>
      </c>
      <c r="E520" s="167" t="s">
        <v>19</v>
      </c>
      <c r="F520" s="168" t="s">
        <v>333</v>
      </c>
      <c r="H520" s="169">
        <v>3</v>
      </c>
      <c r="I520" s="170"/>
      <c r="L520" s="166"/>
      <c r="M520" s="171"/>
      <c r="T520" s="172"/>
      <c r="AT520" s="167" t="s">
        <v>330</v>
      </c>
      <c r="AU520" s="167" t="s">
        <v>79</v>
      </c>
      <c r="AV520" s="14" t="s">
        <v>187</v>
      </c>
      <c r="AW520" s="14" t="s">
        <v>31</v>
      </c>
      <c r="AX520" s="14" t="s">
        <v>77</v>
      </c>
      <c r="AY520" s="167" t="s">
        <v>181</v>
      </c>
    </row>
    <row r="521" spans="2:65" s="1" customFormat="1" ht="16.5" customHeight="1" x14ac:dyDescent="0.2">
      <c r="B521" s="32"/>
      <c r="C521" s="125" t="s">
        <v>505</v>
      </c>
      <c r="D521" s="125" t="s">
        <v>182</v>
      </c>
      <c r="E521" s="126" t="s">
        <v>5820</v>
      </c>
      <c r="F521" s="127" t="s">
        <v>5821</v>
      </c>
      <c r="G521" s="128" t="s">
        <v>519</v>
      </c>
      <c r="H521" s="129">
        <v>1</v>
      </c>
      <c r="I521" s="130"/>
      <c r="J521" s="131">
        <f>ROUND(I521*H521,2)</f>
        <v>0</v>
      </c>
      <c r="K521" s="127" t="s">
        <v>186</v>
      </c>
      <c r="L521" s="32"/>
      <c r="M521" s="132" t="s">
        <v>19</v>
      </c>
      <c r="N521" s="133" t="s">
        <v>40</v>
      </c>
      <c r="P521" s="134">
        <f>O521*H521</f>
        <v>0</v>
      </c>
      <c r="Q521" s="134">
        <v>0</v>
      </c>
      <c r="R521" s="134">
        <f>Q521*H521</f>
        <v>0</v>
      </c>
      <c r="S521" s="134">
        <v>0</v>
      </c>
      <c r="T521" s="135">
        <f>S521*H521</f>
        <v>0</v>
      </c>
      <c r="AR521" s="136" t="s">
        <v>209</v>
      </c>
      <c r="AT521" s="136" t="s">
        <v>182</v>
      </c>
      <c r="AU521" s="136" t="s">
        <v>79</v>
      </c>
      <c r="AY521" s="17" t="s">
        <v>181</v>
      </c>
      <c r="BE521" s="137">
        <f>IF(N521="základní",J521,0)</f>
        <v>0</v>
      </c>
      <c r="BF521" s="137">
        <f>IF(N521="snížená",J521,0)</f>
        <v>0</v>
      </c>
      <c r="BG521" s="137">
        <f>IF(N521="zákl. přenesená",J521,0)</f>
        <v>0</v>
      </c>
      <c r="BH521" s="137">
        <f>IF(N521="sníž. přenesená",J521,0)</f>
        <v>0</v>
      </c>
      <c r="BI521" s="137">
        <f>IF(N521="nulová",J521,0)</f>
        <v>0</v>
      </c>
      <c r="BJ521" s="17" t="s">
        <v>77</v>
      </c>
      <c r="BK521" s="137">
        <f>ROUND(I521*H521,2)</f>
        <v>0</v>
      </c>
      <c r="BL521" s="17" t="s">
        <v>209</v>
      </c>
      <c r="BM521" s="136" t="s">
        <v>814</v>
      </c>
    </row>
    <row r="522" spans="2:65" s="1" customFormat="1" ht="19.5" x14ac:dyDescent="0.2">
      <c r="B522" s="32"/>
      <c r="D522" s="138" t="s">
        <v>214</v>
      </c>
      <c r="F522" s="139" t="s">
        <v>5813</v>
      </c>
      <c r="I522" s="140"/>
      <c r="L522" s="32"/>
      <c r="M522" s="141"/>
      <c r="T522" s="53"/>
      <c r="AT522" s="17" t="s">
        <v>214</v>
      </c>
      <c r="AU522" s="17" t="s">
        <v>79</v>
      </c>
    </row>
    <row r="523" spans="2:65" s="12" customFormat="1" ht="11.25" x14ac:dyDescent="0.2">
      <c r="B523" s="153"/>
      <c r="D523" s="138" t="s">
        <v>330</v>
      </c>
      <c r="E523" s="154" t="s">
        <v>19</v>
      </c>
      <c r="F523" s="155" t="s">
        <v>5814</v>
      </c>
      <c r="H523" s="154" t="s">
        <v>19</v>
      </c>
      <c r="I523" s="156"/>
      <c r="L523" s="153"/>
      <c r="M523" s="157"/>
      <c r="T523" s="158"/>
      <c r="AT523" s="154" t="s">
        <v>330</v>
      </c>
      <c r="AU523" s="154" t="s">
        <v>79</v>
      </c>
      <c r="AV523" s="12" t="s">
        <v>77</v>
      </c>
      <c r="AW523" s="12" t="s">
        <v>31</v>
      </c>
      <c r="AX523" s="12" t="s">
        <v>69</v>
      </c>
      <c r="AY523" s="154" t="s">
        <v>181</v>
      </c>
    </row>
    <row r="524" spans="2:65" s="13" customFormat="1" ht="11.25" x14ac:dyDescent="0.2">
      <c r="B524" s="159"/>
      <c r="D524" s="138" t="s">
        <v>330</v>
      </c>
      <c r="E524" s="160" t="s">
        <v>19</v>
      </c>
      <c r="F524" s="161" t="s">
        <v>4442</v>
      </c>
      <c r="H524" s="162">
        <v>1</v>
      </c>
      <c r="I524" s="163"/>
      <c r="L524" s="159"/>
      <c r="M524" s="164"/>
      <c r="T524" s="165"/>
      <c r="AT524" s="160" t="s">
        <v>330</v>
      </c>
      <c r="AU524" s="160" t="s">
        <v>79</v>
      </c>
      <c r="AV524" s="13" t="s">
        <v>79</v>
      </c>
      <c r="AW524" s="13" t="s">
        <v>31</v>
      </c>
      <c r="AX524" s="13" t="s">
        <v>69</v>
      </c>
      <c r="AY524" s="160" t="s">
        <v>181</v>
      </c>
    </row>
    <row r="525" spans="2:65" s="14" customFormat="1" ht="11.25" x14ac:dyDescent="0.2">
      <c r="B525" s="166"/>
      <c r="D525" s="138" t="s">
        <v>330</v>
      </c>
      <c r="E525" s="167" t="s">
        <v>19</v>
      </c>
      <c r="F525" s="168" t="s">
        <v>333</v>
      </c>
      <c r="H525" s="169">
        <v>1</v>
      </c>
      <c r="I525" s="170"/>
      <c r="L525" s="166"/>
      <c r="M525" s="171"/>
      <c r="T525" s="172"/>
      <c r="AT525" s="167" t="s">
        <v>330</v>
      </c>
      <c r="AU525" s="167" t="s">
        <v>79</v>
      </c>
      <c r="AV525" s="14" t="s">
        <v>187</v>
      </c>
      <c r="AW525" s="14" t="s">
        <v>31</v>
      </c>
      <c r="AX525" s="14" t="s">
        <v>77</v>
      </c>
      <c r="AY525" s="167" t="s">
        <v>181</v>
      </c>
    </row>
    <row r="526" spans="2:65" s="1" customFormat="1" ht="16.5" customHeight="1" x14ac:dyDescent="0.2">
      <c r="B526" s="32"/>
      <c r="C526" s="125" t="s">
        <v>818</v>
      </c>
      <c r="D526" s="125" t="s">
        <v>182</v>
      </c>
      <c r="E526" s="126" t="s">
        <v>1237</v>
      </c>
      <c r="F526" s="127" t="s">
        <v>5822</v>
      </c>
      <c r="G526" s="128" t="s">
        <v>519</v>
      </c>
      <c r="H526" s="129">
        <v>8</v>
      </c>
      <c r="I526" s="130"/>
      <c r="J526" s="131">
        <f>ROUND(I526*H526,2)</f>
        <v>0</v>
      </c>
      <c r="K526" s="127" t="s">
        <v>186</v>
      </c>
      <c r="L526" s="32"/>
      <c r="M526" s="132" t="s">
        <v>19</v>
      </c>
      <c r="N526" s="133" t="s">
        <v>40</v>
      </c>
      <c r="P526" s="134">
        <f>O526*H526</f>
        <v>0</v>
      </c>
      <c r="Q526" s="134">
        <v>0</v>
      </c>
      <c r="R526" s="134">
        <f>Q526*H526</f>
        <v>0</v>
      </c>
      <c r="S526" s="134">
        <v>0</v>
      </c>
      <c r="T526" s="135">
        <f>S526*H526</f>
        <v>0</v>
      </c>
      <c r="AR526" s="136" t="s">
        <v>209</v>
      </c>
      <c r="AT526" s="136" t="s">
        <v>182</v>
      </c>
      <c r="AU526" s="136" t="s">
        <v>79</v>
      </c>
      <c r="AY526" s="17" t="s">
        <v>181</v>
      </c>
      <c r="BE526" s="137">
        <f>IF(N526="základní",J526,0)</f>
        <v>0</v>
      </c>
      <c r="BF526" s="137">
        <f>IF(N526="snížená",J526,0)</f>
        <v>0</v>
      </c>
      <c r="BG526" s="137">
        <f>IF(N526="zákl. přenesená",J526,0)</f>
        <v>0</v>
      </c>
      <c r="BH526" s="137">
        <f>IF(N526="sníž. přenesená",J526,0)</f>
        <v>0</v>
      </c>
      <c r="BI526" s="137">
        <f>IF(N526="nulová",J526,0)</f>
        <v>0</v>
      </c>
      <c r="BJ526" s="17" t="s">
        <v>77</v>
      </c>
      <c r="BK526" s="137">
        <f>ROUND(I526*H526,2)</f>
        <v>0</v>
      </c>
      <c r="BL526" s="17" t="s">
        <v>209</v>
      </c>
      <c r="BM526" s="136" t="s">
        <v>821</v>
      </c>
    </row>
    <row r="527" spans="2:65" s="1" customFormat="1" ht="29.25" x14ac:dyDescent="0.2">
      <c r="B527" s="32"/>
      <c r="D527" s="138" t="s">
        <v>214</v>
      </c>
      <c r="F527" s="139" t="s">
        <v>5823</v>
      </c>
      <c r="I527" s="140"/>
      <c r="L527" s="32"/>
      <c r="M527" s="141"/>
      <c r="T527" s="53"/>
      <c r="AT527" s="17" t="s">
        <v>214</v>
      </c>
      <c r="AU527" s="17" t="s">
        <v>79</v>
      </c>
    </row>
    <row r="528" spans="2:65" s="12" customFormat="1" ht="11.25" x14ac:dyDescent="0.2">
      <c r="B528" s="153"/>
      <c r="D528" s="138" t="s">
        <v>330</v>
      </c>
      <c r="E528" s="154" t="s">
        <v>19</v>
      </c>
      <c r="F528" s="155" t="s">
        <v>5824</v>
      </c>
      <c r="H528" s="154" t="s">
        <v>19</v>
      </c>
      <c r="I528" s="156"/>
      <c r="L528" s="153"/>
      <c r="M528" s="157"/>
      <c r="T528" s="158"/>
      <c r="AT528" s="154" t="s">
        <v>330</v>
      </c>
      <c r="AU528" s="154" t="s">
        <v>79</v>
      </c>
      <c r="AV528" s="12" t="s">
        <v>77</v>
      </c>
      <c r="AW528" s="12" t="s">
        <v>31</v>
      </c>
      <c r="AX528" s="12" t="s">
        <v>69</v>
      </c>
      <c r="AY528" s="154" t="s">
        <v>181</v>
      </c>
    </row>
    <row r="529" spans="2:65" s="13" customFormat="1" ht="11.25" x14ac:dyDescent="0.2">
      <c r="B529" s="159"/>
      <c r="D529" s="138" t="s">
        <v>330</v>
      </c>
      <c r="E529" s="160" t="s">
        <v>19</v>
      </c>
      <c r="F529" s="161" t="s">
        <v>5760</v>
      </c>
      <c r="H529" s="162">
        <v>4</v>
      </c>
      <c r="I529" s="163"/>
      <c r="L529" s="159"/>
      <c r="M529" s="164"/>
      <c r="T529" s="165"/>
      <c r="AT529" s="160" t="s">
        <v>330</v>
      </c>
      <c r="AU529" s="160" t="s">
        <v>79</v>
      </c>
      <c r="AV529" s="13" t="s">
        <v>79</v>
      </c>
      <c r="AW529" s="13" t="s">
        <v>31</v>
      </c>
      <c r="AX529" s="13" t="s">
        <v>69</v>
      </c>
      <c r="AY529" s="160" t="s">
        <v>181</v>
      </c>
    </row>
    <row r="530" spans="2:65" s="12" customFormat="1" ht="11.25" x14ac:dyDescent="0.2">
      <c r="B530" s="153"/>
      <c r="D530" s="138" t="s">
        <v>330</v>
      </c>
      <c r="E530" s="154" t="s">
        <v>19</v>
      </c>
      <c r="F530" s="155" t="s">
        <v>5825</v>
      </c>
      <c r="H530" s="154" t="s">
        <v>19</v>
      </c>
      <c r="I530" s="156"/>
      <c r="L530" s="153"/>
      <c r="M530" s="157"/>
      <c r="T530" s="158"/>
      <c r="AT530" s="154" t="s">
        <v>330</v>
      </c>
      <c r="AU530" s="154" t="s">
        <v>79</v>
      </c>
      <c r="AV530" s="12" t="s">
        <v>77</v>
      </c>
      <c r="AW530" s="12" t="s">
        <v>31</v>
      </c>
      <c r="AX530" s="12" t="s">
        <v>69</v>
      </c>
      <c r="AY530" s="154" t="s">
        <v>181</v>
      </c>
    </row>
    <row r="531" spans="2:65" s="13" customFormat="1" ht="11.25" x14ac:dyDescent="0.2">
      <c r="B531" s="159"/>
      <c r="D531" s="138" t="s">
        <v>330</v>
      </c>
      <c r="E531" s="160" t="s">
        <v>19</v>
      </c>
      <c r="F531" s="161" t="s">
        <v>5754</v>
      </c>
      <c r="H531" s="162">
        <v>1</v>
      </c>
      <c r="I531" s="163"/>
      <c r="L531" s="159"/>
      <c r="M531" s="164"/>
      <c r="T531" s="165"/>
      <c r="AT531" s="160" t="s">
        <v>330</v>
      </c>
      <c r="AU531" s="160" t="s">
        <v>79</v>
      </c>
      <c r="AV531" s="13" t="s">
        <v>79</v>
      </c>
      <c r="AW531" s="13" t="s">
        <v>31</v>
      </c>
      <c r="AX531" s="13" t="s">
        <v>69</v>
      </c>
      <c r="AY531" s="160" t="s">
        <v>181</v>
      </c>
    </row>
    <row r="532" spans="2:65" s="13" customFormat="1" ht="11.25" x14ac:dyDescent="0.2">
      <c r="B532" s="159"/>
      <c r="D532" s="138" t="s">
        <v>330</v>
      </c>
      <c r="E532" s="160" t="s">
        <v>19</v>
      </c>
      <c r="F532" s="161" t="s">
        <v>5826</v>
      </c>
      <c r="H532" s="162">
        <v>3</v>
      </c>
      <c r="I532" s="163"/>
      <c r="L532" s="159"/>
      <c r="M532" s="164"/>
      <c r="T532" s="165"/>
      <c r="AT532" s="160" t="s">
        <v>330</v>
      </c>
      <c r="AU532" s="160" t="s">
        <v>79</v>
      </c>
      <c r="AV532" s="13" t="s">
        <v>79</v>
      </c>
      <c r="AW532" s="13" t="s">
        <v>31</v>
      </c>
      <c r="AX532" s="13" t="s">
        <v>69</v>
      </c>
      <c r="AY532" s="160" t="s">
        <v>181</v>
      </c>
    </row>
    <row r="533" spans="2:65" s="14" customFormat="1" ht="11.25" x14ac:dyDescent="0.2">
      <c r="B533" s="166"/>
      <c r="D533" s="138" t="s">
        <v>330</v>
      </c>
      <c r="E533" s="167" t="s">
        <v>19</v>
      </c>
      <c r="F533" s="168" t="s">
        <v>333</v>
      </c>
      <c r="H533" s="169">
        <v>8</v>
      </c>
      <c r="I533" s="170"/>
      <c r="L533" s="166"/>
      <c r="M533" s="171"/>
      <c r="T533" s="172"/>
      <c r="AT533" s="167" t="s">
        <v>330</v>
      </c>
      <c r="AU533" s="167" t="s">
        <v>79</v>
      </c>
      <c r="AV533" s="14" t="s">
        <v>187</v>
      </c>
      <c r="AW533" s="14" t="s">
        <v>31</v>
      </c>
      <c r="AX533" s="14" t="s">
        <v>77</v>
      </c>
      <c r="AY533" s="167" t="s">
        <v>181</v>
      </c>
    </row>
    <row r="534" spans="2:65" s="1" customFormat="1" ht="16.5" customHeight="1" x14ac:dyDescent="0.2">
      <c r="B534" s="32"/>
      <c r="C534" s="125" t="s">
        <v>511</v>
      </c>
      <c r="D534" s="125" t="s">
        <v>182</v>
      </c>
      <c r="E534" s="126" t="s">
        <v>5827</v>
      </c>
      <c r="F534" s="127" t="s">
        <v>5828</v>
      </c>
      <c r="G534" s="128" t="s">
        <v>185</v>
      </c>
      <c r="H534" s="129">
        <v>24</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209</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209</v>
      </c>
      <c r="BM534" s="136" t="s">
        <v>829</v>
      </c>
    </row>
    <row r="535" spans="2:65" s="1" customFormat="1" ht="68.25" x14ac:dyDescent="0.2">
      <c r="B535" s="32"/>
      <c r="D535" s="138" t="s">
        <v>214</v>
      </c>
      <c r="F535" s="139" t="s">
        <v>5829</v>
      </c>
      <c r="I535" s="140"/>
      <c r="L535" s="32"/>
      <c r="M535" s="141"/>
      <c r="T535" s="53"/>
      <c r="AT535" s="17" t="s">
        <v>214</v>
      </c>
      <c r="AU535" s="17" t="s">
        <v>79</v>
      </c>
    </row>
    <row r="536" spans="2:65" s="12" customFormat="1" ht="11.25" x14ac:dyDescent="0.2">
      <c r="B536" s="153"/>
      <c r="D536" s="138" t="s">
        <v>330</v>
      </c>
      <c r="E536" s="154" t="s">
        <v>19</v>
      </c>
      <c r="F536" s="155" t="s">
        <v>5830</v>
      </c>
      <c r="H536" s="154" t="s">
        <v>19</v>
      </c>
      <c r="I536" s="156"/>
      <c r="L536" s="153"/>
      <c r="M536" s="157"/>
      <c r="T536" s="158"/>
      <c r="AT536" s="154" t="s">
        <v>330</v>
      </c>
      <c r="AU536" s="154" t="s">
        <v>79</v>
      </c>
      <c r="AV536" s="12" t="s">
        <v>77</v>
      </c>
      <c r="AW536" s="12" t="s">
        <v>31</v>
      </c>
      <c r="AX536" s="12" t="s">
        <v>69</v>
      </c>
      <c r="AY536" s="154" t="s">
        <v>181</v>
      </c>
    </row>
    <row r="537" spans="2:65" s="12" customFormat="1" ht="11.25" x14ac:dyDescent="0.2">
      <c r="B537" s="153"/>
      <c r="D537" s="138" t="s">
        <v>330</v>
      </c>
      <c r="E537" s="154" t="s">
        <v>19</v>
      </c>
      <c r="F537" s="155" t="s">
        <v>5831</v>
      </c>
      <c r="H537" s="154" t="s">
        <v>19</v>
      </c>
      <c r="I537" s="156"/>
      <c r="L537" s="153"/>
      <c r="M537" s="157"/>
      <c r="T537" s="158"/>
      <c r="AT537" s="154" t="s">
        <v>330</v>
      </c>
      <c r="AU537" s="154" t="s">
        <v>79</v>
      </c>
      <c r="AV537" s="12" t="s">
        <v>77</v>
      </c>
      <c r="AW537" s="12" t="s">
        <v>31</v>
      </c>
      <c r="AX537" s="12" t="s">
        <v>69</v>
      </c>
      <c r="AY537" s="154" t="s">
        <v>181</v>
      </c>
    </row>
    <row r="538" spans="2:65" s="13" customFormat="1" ht="11.25" x14ac:dyDescent="0.2">
      <c r="B538" s="159"/>
      <c r="D538" s="138" t="s">
        <v>330</v>
      </c>
      <c r="E538" s="160" t="s">
        <v>19</v>
      </c>
      <c r="F538" s="161" t="s">
        <v>5832</v>
      </c>
      <c r="H538" s="162">
        <v>13</v>
      </c>
      <c r="I538" s="163"/>
      <c r="L538" s="159"/>
      <c r="M538" s="164"/>
      <c r="T538" s="165"/>
      <c r="AT538" s="160" t="s">
        <v>330</v>
      </c>
      <c r="AU538" s="160" t="s">
        <v>79</v>
      </c>
      <c r="AV538" s="13" t="s">
        <v>79</v>
      </c>
      <c r="AW538" s="13" t="s">
        <v>31</v>
      </c>
      <c r="AX538" s="13" t="s">
        <v>69</v>
      </c>
      <c r="AY538" s="160" t="s">
        <v>181</v>
      </c>
    </row>
    <row r="539" spans="2:65" s="13" customFormat="1" ht="11.25" x14ac:dyDescent="0.2">
      <c r="B539" s="159"/>
      <c r="D539" s="138" t="s">
        <v>330</v>
      </c>
      <c r="E539" s="160" t="s">
        <v>19</v>
      </c>
      <c r="F539" s="161" t="s">
        <v>5760</v>
      </c>
      <c r="H539" s="162">
        <v>4</v>
      </c>
      <c r="I539" s="163"/>
      <c r="L539" s="159"/>
      <c r="M539" s="164"/>
      <c r="T539" s="165"/>
      <c r="AT539" s="160" t="s">
        <v>330</v>
      </c>
      <c r="AU539" s="160" t="s">
        <v>79</v>
      </c>
      <c r="AV539" s="13" t="s">
        <v>79</v>
      </c>
      <c r="AW539" s="13" t="s">
        <v>31</v>
      </c>
      <c r="AX539" s="13" t="s">
        <v>69</v>
      </c>
      <c r="AY539" s="160" t="s">
        <v>181</v>
      </c>
    </row>
    <row r="540" spans="2:65" s="13" customFormat="1" ht="11.25" x14ac:dyDescent="0.2">
      <c r="B540" s="159"/>
      <c r="D540" s="138" t="s">
        <v>330</v>
      </c>
      <c r="E540" s="160" t="s">
        <v>19</v>
      </c>
      <c r="F540" s="161" t="s">
        <v>5833</v>
      </c>
      <c r="H540" s="162">
        <v>6</v>
      </c>
      <c r="I540" s="163"/>
      <c r="L540" s="159"/>
      <c r="M540" s="164"/>
      <c r="T540" s="165"/>
      <c r="AT540" s="160" t="s">
        <v>330</v>
      </c>
      <c r="AU540" s="160" t="s">
        <v>79</v>
      </c>
      <c r="AV540" s="13" t="s">
        <v>79</v>
      </c>
      <c r="AW540" s="13" t="s">
        <v>31</v>
      </c>
      <c r="AX540" s="13" t="s">
        <v>69</v>
      </c>
      <c r="AY540" s="160" t="s">
        <v>181</v>
      </c>
    </row>
    <row r="541" spans="2:65" s="12" customFormat="1" ht="11.25" x14ac:dyDescent="0.2">
      <c r="B541" s="153"/>
      <c r="D541" s="138" t="s">
        <v>330</v>
      </c>
      <c r="E541" s="154" t="s">
        <v>19</v>
      </c>
      <c r="F541" s="155" t="s">
        <v>5834</v>
      </c>
      <c r="H541" s="154" t="s">
        <v>19</v>
      </c>
      <c r="I541" s="156"/>
      <c r="L541" s="153"/>
      <c r="M541" s="157"/>
      <c r="T541" s="158"/>
      <c r="AT541" s="154" t="s">
        <v>330</v>
      </c>
      <c r="AU541" s="154" t="s">
        <v>79</v>
      </c>
      <c r="AV541" s="12" t="s">
        <v>77</v>
      </c>
      <c r="AW541" s="12" t="s">
        <v>31</v>
      </c>
      <c r="AX541" s="12" t="s">
        <v>69</v>
      </c>
      <c r="AY541" s="154" t="s">
        <v>181</v>
      </c>
    </row>
    <row r="542" spans="2:65" s="13" customFormat="1" ht="11.25" x14ac:dyDescent="0.2">
      <c r="B542" s="159"/>
      <c r="D542" s="138" t="s">
        <v>330</v>
      </c>
      <c r="E542" s="160" t="s">
        <v>19</v>
      </c>
      <c r="F542" s="161" t="s">
        <v>4442</v>
      </c>
      <c r="H542" s="162">
        <v>1</v>
      </c>
      <c r="I542" s="163"/>
      <c r="L542" s="159"/>
      <c r="M542" s="164"/>
      <c r="T542" s="165"/>
      <c r="AT542" s="160" t="s">
        <v>330</v>
      </c>
      <c r="AU542" s="160" t="s">
        <v>79</v>
      </c>
      <c r="AV542" s="13" t="s">
        <v>79</v>
      </c>
      <c r="AW542" s="13" t="s">
        <v>31</v>
      </c>
      <c r="AX542" s="13" t="s">
        <v>69</v>
      </c>
      <c r="AY542" s="160" t="s">
        <v>181</v>
      </c>
    </row>
    <row r="543" spans="2:65" s="14" customFormat="1" ht="11.25" x14ac:dyDescent="0.2">
      <c r="B543" s="166"/>
      <c r="D543" s="138" t="s">
        <v>330</v>
      </c>
      <c r="E543" s="167" t="s">
        <v>19</v>
      </c>
      <c r="F543" s="168" t="s">
        <v>333</v>
      </c>
      <c r="H543" s="169">
        <v>24</v>
      </c>
      <c r="I543" s="170"/>
      <c r="L543" s="166"/>
      <c r="M543" s="171"/>
      <c r="T543" s="172"/>
      <c r="AT543" s="167" t="s">
        <v>330</v>
      </c>
      <c r="AU543" s="167" t="s">
        <v>79</v>
      </c>
      <c r="AV543" s="14" t="s">
        <v>187</v>
      </c>
      <c r="AW543" s="14" t="s">
        <v>31</v>
      </c>
      <c r="AX543" s="14" t="s">
        <v>77</v>
      </c>
      <c r="AY543" s="167" t="s">
        <v>181</v>
      </c>
    </row>
    <row r="544" spans="2:65" s="1" customFormat="1" ht="21.75" customHeight="1" x14ac:dyDescent="0.2">
      <c r="B544" s="32"/>
      <c r="C544" s="125" t="s">
        <v>833</v>
      </c>
      <c r="D544" s="125" t="s">
        <v>182</v>
      </c>
      <c r="E544" s="126" t="s">
        <v>5835</v>
      </c>
      <c r="F544" s="127" t="s">
        <v>5836</v>
      </c>
      <c r="G544" s="128" t="s">
        <v>185</v>
      </c>
      <c r="H544" s="129">
        <v>3</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209</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209</v>
      </c>
      <c r="BM544" s="136" t="s">
        <v>836</v>
      </c>
    </row>
    <row r="545" spans="2:65" s="1" customFormat="1" ht="78" x14ac:dyDescent="0.2">
      <c r="B545" s="32"/>
      <c r="D545" s="138" t="s">
        <v>214</v>
      </c>
      <c r="F545" s="139" t="s">
        <v>5837</v>
      </c>
      <c r="I545" s="140"/>
      <c r="L545" s="32"/>
      <c r="M545" s="141"/>
      <c r="T545" s="53"/>
      <c r="AT545" s="17" t="s">
        <v>214</v>
      </c>
      <c r="AU545" s="17" t="s">
        <v>79</v>
      </c>
    </row>
    <row r="546" spans="2:65" s="12" customFormat="1" ht="11.25" x14ac:dyDescent="0.2">
      <c r="B546" s="153"/>
      <c r="D546" s="138" t="s">
        <v>330</v>
      </c>
      <c r="E546" s="154" t="s">
        <v>19</v>
      </c>
      <c r="F546" s="155" t="s">
        <v>5838</v>
      </c>
      <c r="H546" s="154" t="s">
        <v>19</v>
      </c>
      <c r="I546" s="156"/>
      <c r="L546" s="153"/>
      <c r="M546" s="157"/>
      <c r="T546" s="158"/>
      <c r="AT546" s="154" t="s">
        <v>330</v>
      </c>
      <c r="AU546" s="154" t="s">
        <v>79</v>
      </c>
      <c r="AV546" s="12" t="s">
        <v>77</v>
      </c>
      <c r="AW546" s="12" t="s">
        <v>31</v>
      </c>
      <c r="AX546" s="12" t="s">
        <v>69</v>
      </c>
      <c r="AY546" s="154" t="s">
        <v>181</v>
      </c>
    </row>
    <row r="547" spans="2:65" s="13" customFormat="1" ht="11.25" x14ac:dyDescent="0.2">
      <c r="B547" s="159"/>
      <c r="D547" s="138" t="s">
        <v>330</v>
      </c>
      <c r="E547" s="160" t="s">
        <v>19</v>
      </c>
      <c r="F547" s="161" t="s">
        <v>5819</v>
      </c>
      <c r="H547" s="162">
        <v>3</v>
      </c>
      <c r="I547" s="163"/>
      <c r="L547" s="159"/>
      <c r="M547" s="164"/>
      <c r="T547" s="165"/>
      <c r="AT547" s="160" t="s">
        <v>330</v>
      </c>
      <c r="AU547" s="160" t="s">
        <v>79</v>
      </c>
      <c r="AV547" s="13" t="s">
        <v>79</v>
      </c>
      <c r="AW547" s="13" t="s">
        <v>31</v>
      </c>
      <c r="AX547" s="13" t="s">
        <v>69</v>
      </c>
      <c r="AY547" s="160" t="s">
        <v>181</v>
      </c>
    </row>
    <row r="548" spans="2:65" s="14" customFormat="1" ht="11.25" x14ac:dyDescent="0.2">
      <c r="B548" s="166"/>
      <c r="D548" s="138" t="s">
        <v>330</v>
      </c>
      <c r="E548" s="167" t="s">
        <v>19</v>
      </c>
      <c r="F548" s="168" t="s">
        <v>333</v>
      </c>
      <c r="H548" s="169">
        <v>3</v>
      </c>
      <c r="I548" s="170"/>
      <c r="L548" s="166"/>
      <c r="M548" s="171"/>
      <c r="T548" s="172"/>
      <c r="AT548" s="167" t="s">
        <v>330</v>
      </c>
      <c r="AU548" s="167" t="s">
        <v>79</v>
      </c>
      <c r="AV548" s="14" t="s">
        <v>187</v>
      </c>
      <c r="AW548" s="14" t="s">
        <v>31</v>
      </c>
      <c r="AX548" s="14" t="s">
        <v>77</v>
      </c>
      <c r="AY548" s="167" t="s">
        <v>181</v>
      </c>
    </row>
    <row r="549" spans="2:65" s="1" customFormat="1" ht="16.5" customHeight="1" x14ac:dyDescent="0.2">
      <c r="B549" s="32"/>
      <c r="C549" s="125" t="s">
        <v>520</v>
      </c>
      <c r="D549" s="125" t="s">
        <v>182</v>
      </c>
      <c r="E549" s="126" t="s">
        <v>5839</v>
      </c>
      <c r="F549" s="127" t="s">
        <v>5840</v>
      </c>
      <c r="G549" s="128" t="s">
        <v>185</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209</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209</v>
      </c>
      <c r="BM549" s="136" t="s">
        <v>842</v>
      </c>
    </row>
    <row r="550" spans="2:65" s="1" customFormat="1" ht="58.5" x14ac:dyDescent="0.2">
      <c r="B550" s="32"/>
      <c r="D550" s="138" t="s">
        <v>214</v>
      </c>
      <c r="F550" s="139" t="s">
        <v>5841</v>
      </c>
      <c r="I550" s="140"/>
      <c r="L550" s="32"/>
      <c r="M550" s="141"/>
      <c r="T550" s="53"/>
      <c r="AT550" s="17" t="s">
        <v>214</v>
      </c>
      <c r="AU550" s="17" t="s">
        <v>79</v>
      </c>
    </row>
    <row r="551" spans="2:65" s="13" customFormat="1" ht="11.25" x14ac:dyDescent="0.2">
      <c r="B551" s="159"/>
      <c r="D551" s="138" t="s">
        <v>330</v>
      </c>
      <c r="E551" s="160" t="s">
        <v>19</v>
      </c>
      <c r="F551" s="161" t="s">
        <v>5842</v>
      </c>
      <c r="H551" s="162">
        <v>1</v>
      </c>
      <c r="I551" s="163"/>
      <c r="L551" s="159"/>
      <c r="M551" s="164"/>
      <c r="T551" s="165"/>
      <c r="AT551" s="160" t="s">
        <v>330</v>
      </c>
      <c r="AU551" s="160" t="s">
        <v>79</v>
      </c>
      <c r="AV551" s="13" t="s">
        <v>79</v>
      </c>
      <c r="AW551" s="13" t="s">
        <v>31</v>
      </c>
      <c r="AX551" s="13" t="s">
        <v>69</v>
      </c>
      <c r="AY551" s="160" t="s">
        <v>181</v>
      </c>
    </row>
    <row r="552" spans="2:65" s="14" customFormat="1" ht="11.25" x14ac:dyDescent="0.2">
      <c r="B552" s="166"/>
      <c r="D552" s="138" t="s">
        <v>330</v>
      </c>
      <c r="E552" s="167" t="s">
        <v>19</v>
      </c>
      <c r="F552" s="168" t="s">
        <v>333</v>
      </c>
      <c r="H552" s="169">
        <v>1</v>
      </c>
      <c r="I552" s="170"/>
      <c r="L552" s="166"/>
      <c r="M552" s="171"/>
      <c r="T552" s="172"/>
      <c r="AT552" s="167" t="s">
        <v>330</v>
      </c>
      <c r="AU552" s="167" t="s">
        <v>79</v>
      </c>
      <c r="AV552" s="14" t="s">
        <v>187</v>
      </c>
      <c r="AW552" s="14" t="s">
        <v>31</v>
      </c>
      <c r="AX552" s="14" t="s">
        <v>77</v>
      </c>
      <c r="AY552" s="167" t="s">
        <v>181</v>
      </c>
    </row>
    <row r="553" spans="2:65" s="1" customFormat="1" ht="16.5" customHeight="1" x14ac:dyDescent="0.2">
      <c r="B553" s="32"/>
      <c r="C553" s="125" t="s">
        <v>846</v>
      </c>
      <c r="D553" s="125" t="s">
        <v>182</v>
      </c>
      <c r="E553" s="126" t="s">
        <v>5843</v>
      </c>
      <c r="F553" s="127" t="s">
        <v>5844</v>
      </c>
      <c r="G553" s="128" t="s">
        <v>185</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209</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209</v>
      </c>
      <c r="BM553" s="136" t="s">
        <v>849</v>
      </c>
    </row>
    <row r="554" spans="2:65" s="1" customFormat="1" ht="68.25" x14ac:dyDescent="0.2">
      <c r="B554" s="32"/>
      <c r="D554" s="138" t="s">
        <v>214</v>
      </c>
      <c r="F554" s="139" t="s">
        <v>5845</v>
      </c>
      <c r="I554" s="140"/>
      <c r="L554" s="32"/>
      <c r="M554" s="141"/>
      <c r="T554" s="53"/>
      <c r="AT554" s="17" t="s">
        <v>214</v>
      </c>
      <c r="AU554" s="17" t="s">
        <v>79</v>
      </c>
    </row>
    <row r="555" spans="2:65" s="13" customFormat="1" ht="11.25" x14ac:dyDescent="0.2">
      <c r="B555" s="159"/>
      <c r="D555" s="138" t="s">
        <v>330</v>
      </c>
      <c r="E555" s="160" t="s">
        <v>19</v>
      </c>
      <c r="F555" s="161" t="s">
        <v>5846</v>
      </c>
      <c r="H555" s="162">
        <v>1</v>
      </c>
      <c r="I555" s="163"/>
      <c r="L555" s="159"/>
      <c r="M555" s="164"/>
      <c r="T555" s="165"/>
      <c r="AT555" s="160" t="s">
        <v>330</v>
      </c>
      <c r="AU555" s="160" t="s">
        <v>79</v>
      </c>
      <c r="AV555" s="13" t="s">
        <v>79</v>
      </c>
      <c r="AW555" s="13" t="s">
        <v>31</v>
      </c>
      <c r="AX555" s="13" t="s">
        <v>69</v>
      </c>
      <c r="AY555" s="160" t="s">
        <v>181</v>
      </c>
    </row>
    <row r="556" spans="2:65" s="14" customFormat="1" ht="11.25" x14ac:dyDescent="0.2">
      <c r="B556" s="166"/>
      <c r="D556" s="138" t="s">
        <v>330</v>
      </c>
      <c r="E556" s="167" t="s">
        <v>19</v>
      </c>
      <c r="F556" s="168" t="s">
        <v>333</v>
      </c>
      <c r="H556" s="169">
        <v>1</v>
      </c>
      <c r="I556" s="170"/>
      <c r="L556" s="166"/>
      <c r="M556" s="171"/>
      <c r="T556" s="172"/>
      <c r="AT556" s="167" t="s">
        <v>330</v>
      </c>
      <c r="AU556" s="167" t="s">
        <v>79</v>
      </c>
      <c r="AV556" s="14" t="s">
        <v>187</v>
      </c>
      <c r="AW556" s="14" t="s">
        <v>31</v>
      </c>
      <c r="AX556" s="14" t="s">
        <v>77</v>
      </c>
      <c r="AY556" s="167" t="s">
        <v>181</v>
      </c>
    </row>
    <row r="557" spans="2:65" s="1" customFormat="1" ht="16.5" customHeight="1" x14ac:dyDescent="0.2">
      <c r="B557" s="32"/>
      <c r="C557" s="125" t="s">
        <v>526</v>
      </c>
      <c r="D557" s="125" t="s">
        <v>182</v>
      </c>
      <c r="E557" s="126" t="s">
        <v>5847</v>
      </c>
      <c r="F557" s="127" t="s">
        <v>5848</v>
      </c>
      <c r="G557" s="128" t="s">
        <v>185</v>
      </c>
      <c r="H557" s="129">
        <v>1</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209</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209</v>
      </c>
      <c r="BM557" s="136" t="s">
        <v>856</v>
      </c>
    </row>
    <row r="558" spans="2:65" s="1" customFormat="1" ht="48.75" x14ac:dyDescent="0.2">
      <c r="B558" s="32"/>
      <c r="D558" s="138" t="s">
        <v>214</v>
      </c>
      <c r="F558" s="139" t="s">
        <v>5849</v>
      </c>
      <c r="I558" s="140"/>
      <c r="L558" s="32"/>
      <c r="M558" s="141"/>
      <c r="T558" s="53"/>
      <c r="AT558" s="17" t="s">
        <v>214</v>
      </c>
      <c r="AU558" s="17" t="s">
        <v>79</v>
      </c>
    </row>
    <row r="559" spans="2:65" s="13" customFormat="1" ht="11.25" x14ac:dyDescent="0.2">
      <c r="B559" s="159"/>
      <c r="D559" s="138" t="s">
        <v>330</v>
      </c>
      <c r="E559" s="160" t="s">
        <v>19</v>
      </c>
      <c r="F559" s="161" t="s">
        <v>5850</v>
      </c>
      <c r="H559" s="162">
        <v>1</v>
      </c>
      <c r="I559" s="163"/>
      <c r="L559" s="159"/>
      <c r="M559" s="164"/>
      <c r="T559" s="165"/>
      <c r="AT559" s="160" t="s">
        <v>330</v>
      </c>
      <c r="AU559" s="160" t="s">
        <v>79</v>
      </c>
      <c r="AV559" s="13" t="s">
        <v>79</v>
      </c>
      <c r="AW559" s="13" t="s">
        <v>31</v>
      </c>
      <c r="AX559" s="13" t="s">
        <v>69</v>
      </c>
      <c r="AY559" s="160" t="s">
        <v>181</v>
      </c>
    </row>
    <row r="560" spans="2:65" s="14" customFormat="1" ht="11.25" x14ac:dyDescent="0.2">
      <c r="B560" s="166"/>
      <c r="D560" s="138" t="s">
        <v>330</v>
      </c>
      <c r="E560" s="167" t="s">
        <v>19</v>
      </c>
      <c r="F560" s="168" t="s">
        <v>333</v>
      </c>
      <c r="H560" s="169">
        <v>1</v>
      </c>
      <c r="I560" s="170"/>
      <c r="L560" s="166"/>
      <c r="M560" s="171"/>
      <c r="T560" s="172"/>
      <c r="AT560" s="167" t="s">
        <v>330</v>
      </c>
      <c r="AU560" s="167" t="s">
        <v>79</v>
      </c>
      <c r="AV560" s="14" t="s">
        <v>187</v>
      </c>
      <c r="AW560" s="14" t="s">
        <v>31</v>
      </c>
      <c r="AX560" s="14" t="s">
        <v>77</v>
      </c>
      <c r="AY560" s="167" t="s">
        <v>181</v>
      </c>
    </row>
    <row r="561" spans="2:65" s="1" customFormat="1" ht="16.5" customHeight="1" x14ac:dyDescent="0.2">
      <c r="B561" s="32"/>
      <c r="C561" s="125" t="s">
        <v>859</v>
      </c>
      <c r="D561" s="125" t="s">
        <v>182</v>
      </c>
      <c r="E561" s="126" t="s">
        <v>5851</v>
      </c>
      <c r="F561" s="127" t="s">
        <v>5852</v>
      </c>
      <c r="G561" s="128" t="s">
        <v>185</v>
      </c>
      <c r="H561" s="129">
        <v>1</v>
      </c>
      <c r="I561" s="130"/>
      <c r="J561" s="131">
        <f>ROUND(I561*H561,2)</f>
        <v>0</v>
      </c>
      <c r="K561" s="127" t="s">
        <v>186</v>
      </c>
      <c r="L561" s="32"/>
      <c r="M561" s="132" t="s">
        <v>19</v>
      </c>
      <c r="N561" s="133" t="s">
        <v>40</v>
      </c>
      <c r="P561" s="134">
        <f>O561*H561</f>
        <v>0</v>
      </c>
      <c r="Q561" s="134">
        <v>0</v>
      </c>
      <c r="R561" s="134">
        <f>Q561*H561</f>
        <v>0</v>
      </c>
      <c r="S561" s="134">
        <v>0</v>
      </c>
      <c r="T561" s="135">
        <f>S561*H561</f>
        <v>0</v>
      </c>
      <c r="AR561" s="136" t="s">
        <v>209</v>
      </c>
      <c r="AT561" s="136" t="s">
        <v>182</v>
      </c>
      <c r="AU561" s="136" t="s">
        <v>79</v>
      </c>
      <c r="AY561" s="17" t="s">
        <v>181</v>
      </c>
      <c r="BE561" s="137">
        <f>IF(N561="základní",J561,0)</f>
        <v>0</v>
      </c>
      <c r="BF561" s="137">
        <f>IF(N561="snížená",J561,0)</f>
        <v>0</v>
      </c>
      <c r="BG561" s="137">
        <f>IF(N561="zákl. přenesená",J561,0)</f>
        <v>0</v>
      </c>
      <c r="BH561" s="137">
        <f>IF(N561="sníž. přenesená",J561,0)</f>
        <v>0</v>
      </c>
      <c r="BI561" s="137">
        <f>IF(N561="nulová",J561,0)</f>
        <v>0</v>
      </c>
      <c r="BJ561" s="17" t="s">
        <v>77</v>
      </c>
      <c r="BK561" s="137">
        <f>ROUND(I561*H561,2)</f>
        <v>0</v>
      </c>
      <c r="BL561" s="17" t="s">
        <v>209</v>
      </c>
      <c r="BM561" s="136" t="s">
        <v>862</v>
      </c>
    </row>
    <row r="562" spans="2:65" s="1" customFormat="1" ht="58.5" x14ac:dyDescent="0.2">
      <c r="B562" s="32"/>
      <c r="D562" s="138" t="s">
        <v>214</v>
      </c>
      <c r="F562" s="139" t="s">
        <v>5853</v>
      </c>
      <c r="I562" s="140"/>
      <c r="L562" s="32"/>
      <c r="M562" s="141"/>
      <c r="T562" s="53"/>
      <c r="AT562" s="17" t="s">
        <v>214</v>
      </c>
      <c r="AU562" s="17" t="s">
        <v>79</v>
      </c>
    </row>
    <row r="563" spans="2:65" s="13" customFormat="1" ht="11.25" x14ac:dyDescent="0.2">
      <c r="B563" s="159"/>
      <c r="D563" s="138" t="s">
        <v>330</v>
      </c>
      <c r="E563" s="160" t="s">
        <v>19</v>
      </c>
      <c r="F563" s="161" t="s">
        <v>5854</v>
      </c>
      <c r="H563" s="162">
        <v>1</v>
      </c>
      <c r="I563" s="163"/>
      <c r="L563" s="159"/>
      <c r="M563" s="164"/>
      <c r="T563" s="165"/>
      <c r="AT563" s="160" t="s">
        <v>330</v>
      </c>
      <c r="AU563" s="160" t="s">
        <v>79</v>
      </c>
      <c r="AV563" s="13" t="s">
        <v>79</v>
      </c>
      <c r="AW563" s="13" t="s">
        <v>31</v>
      </c>
      <c r="AX563" s="13" t="s">
        <v>69</v>
      </c>
      <c r="AY563" s="160" t="s">
        <v>181</v>
      </c>
    </row>
    <row r="564" spans="2:65" s="14" customFormat="1" ht="11.25" x14ac:dyDescent="0.2">
      <c r="B564" s="166"/>
      <c r="D564" s="138" t="s">
        <v>330</v>
      </c>
      <c r="E564" s="167" t="s">
        <v>19</v>
      </c>
      <c r="F564" s="168" t="s">
        <v>333</v>
      </c>
      <c r="H564" s="169">
        <v>1</v>
      </c>
      <c r="I564" s="170"/>
      <c r="L564" s="166"/>
      <c r="M564" s="171"/>
      <c r="T564" s="172"/>
      <c r="AT564" s="167" t="s">
        <v>330</v>
      </c>
      <c r="AU564" s="167" t="s">
        <v>79</v>
      </c>
      <c r="AV564" s="14" t="s">
        <v>187</v>
      </c>
      <c r="AW564" s="14" t="s">
        <v>31</v>
      </c>
      <c r="AX564" s="14" t="s">
        <v>77</v>
      </c>
      <c r="AY564" s="167" t="s">
        <v>181</v>
      </c>
    </row>
    <row r="565" spans="2:65" s="1" customFormat="1" ht="16.5" customHeight="1" x14ac:dyDescent="0.2">
      <c r="B565" s="32"/>
      <c r="C565" s="125" t="s">
        <v>532</v>
      </c>
      <c r="D565" s="125" t="s">
        <v>182</v>
      </c>
      <c r="E565" s="126" t="s">
        <v>5855</v>
      </c>
      <c r="F565" s="127" t="s">
        <v>5856</v>
      </c>
      <c r="G565" s="128" t="s">
        <v>185</v>
      </c>
      <c r="H565" s="129">
        <v>1</v>
      </c>
      <c r="I565" s="130"/>
      <c r="J565" s="131">
        <f>ROUND(I565*H565,2)</f>
        <v>0</v>
      </c>
      <c r="K565" s="127" t="s">
        <v>186</v>
      </c>
      <c r="L565" s="32"/>
      <c r="M565" s="132" t="s">
        <v>19</v>
      </c>
      <c r="N565" s="133" t="s">
        <v>40</v>
      </c>
      <c r="P565" s="134">
        <f>O565*H565</f>
        <v>0</v>
      </c>
      <c r="Q565" s="134">
        <v>0</v>
      </c>
      <c r="R565" s="134">
        <f>Q565*H565</f>
        <v>0</v>
      </c>
      <c r="S565" s="134">
        <v>0</v>
      </c>
      <c r="T565" s="135">
        <f>S565*H565</f>
        <v>0</v>
      </c>
      <c r="AR565" s="136" t="s">
        <v>209</v>
      </c>
      <c r="AT565" s="136" t="s">
        <v>182</v>
      </c>
      <c r="AU565" s="136" t="s">
        <v>79</v>
      </c>
      <c r="AY565" s="17" t="s">
        <v>181</v>
      </c>
      <c r="BE565" s="137">
        <f>IF(N565="základní",J565,0)</f>
        <v>0</v>
      </c>
      <c r="BF565" s="137">
        <f>IF(N565="snížená",J565,0)</f>
        <v>0</v>
      </c>
      <c r="BG565" s="137">
        <f>IF(N565="zákl. přenesená",J565,0)</f>
        <v>0</v>
      </c>
      <c r="BH565" s="137">
        <f>IF(N565="sníž. přenesená",J565,0)</f>
        <v>0</v>
      </c>
      <c r="BI565" s="137">
        <f>IF(N565="nulová",J565,0)</f>
        <v>0</v>
      </c>
      <c r="BJ565" s="17" t="s">
        <v>77</v>
      </c>
      <c r="BK565" s="137">
        <f>ROUND(I565*H565,2)</f>
        <v>0</v>
      </c>
      <c r="BL565" s="17" t="s">
        <v>209</v>
      </c>
      <c r="BM565" s="136" t="s">
        <v>868</v>
      </c>
    </row>
    <row r="566" spans="2:65" s="1" customFormat="1" ht="19.5" x14ac:dyDescent="0.2">
      <c r="B566" s="32"/>
      <c r="D566" s="138" t="s">
        <v>214</v>
      </c>
      <c r="F566" s="139" t="s">
        <v>5857</v>
      </c>
      <c r="I566" s="140"/>
      <c r="L566" s="32"/>
      <c r="M566" s="141"/>
      <c r="T566" s="53"/>
      <c r="AT566" s="17" t="s">
        <v>214</v>
      </c>
      <c r="AU566" s="17" t="s">
        <v>79</v>
      </c>
    </row>
    <row r="567" spans="2:65" s="13" customFormat="1" ht="22.5" x14ac:dyDescent="0.2">
      <c r="B567" s="159"/>
      <c r="D567" s="138" t="s">
        <v>330</v>
      </c>
      <c r="E567" s="160" t="s">
        <v>19</v>
      </c>
      <c r="F567" s="161" t="s">
        <v>5858</v>
      </c>
      <c r="H567" s="162">
        <v>1</v>
      </c>
      <c r="I567" s="163"/>
      <c r="L567" s="159"/>
      <c r="M567" s="164"/>
      <c r="T567" s="165"/>
      <c r="AT567" s="160" t="s">
        <v>330</v>
      </c>
      <c r="AU567" s="160" t="s">
        <v>79</v>
      </c>
      <c r="AV567" s="13" t="s">
        <v>79</v>
      </c>
      <c r="AW567" s="13" t="s">
        <v>31</v>
      </c>
      <c r="AX567" s="13" t="s">
        <v>69</v>
      </c>
      <c r="AY567" s="160" t="s">
        <v>181</v>
      </c>
    </row>
    <row r="568" spans="2:65" s="14" customFormat="1" ht="11.25" x14ac:dyDescent="0.2">
      <c r="B568" s="166"/>
      <c r="D568" s="138" t="s">
        <v>330</v>
      </c>
      <c r="E568" s="167" t="s">
        <v>19</v>
      </c>
      <c r="F568" s="168" t="s">
        <v>333</v>
      </c>
      <c r="H568" s="169">
        <v>1</v>
      </c>
      <c r="I568" s="170"/>
      <c r="L568" s="166"/>
      <c r="M568" s="171"/>
      <c r="T568" s="172"/>
      <c r="AT568" s="167" t="s">
        <v>330</v>
      </c>
      <c r="AU568" s="167" t="s">
        <v>79</v>
      </c>
      <c r="AV568" s="14" t="s">
        <v>187</v>
      </c>
      <c r="AW568" s="14" t="s">
        <v>31</v>
      </c>
      <c r="AX568" s="14" t="s">
        <v>77</v>
      </c>
      <c r="AY568" s="167" t="s">
        <v>181</v>
      </c>
    </row>
    <row r="569" spans="2:65" s="1" customFormat="1" ht="16.5" customHeight="1" x14ac:dyDescent="0.2">
      <c r="B569" s="32"/>
      <c r="C569" s="125" t="s">
        <v>874</v>
      </c>
      <c r="D569" s="125" t="s">
        <v>182</v>
      </c>
      <c r="E569" s="126" t="s">
        <v>5859</v>
      </c>
      <c r="F569" s="127" t="s">
        <v>5860</v>
      </c>
      <c r="G569" s="128" t="s">
        <v>2805</v>
      </c>
      <c r="H569" s="186"/>
      <c r="I569" s="130"/>
      <c r="J569" s="131">
        <f>ROUND(I569*H569,2)</f>
        <v>0</v>
      </c>
      <c r="K569" s="127" t="s">
        <v>327</v>
      </c>
      <c r="L569" s="32"/>
      <c r="M569" s="132" t="s">
        <v>19</v>
      </c>
      <c r="N569" s="133" t="s">
        <v>40</v>
      </c>
      <c r="P569" s="134">
        <f>O569*H569</f>
        <v>0</v>
      </c>
      <c r="Q569" s="134">
        <v>0</v>
      </c>
      <c r="R569" s="134">
        <f>Q569*H569</f>
        <v>0</v>
      </c>
      <c r="S569" s="134">
        <v>0</v>
      </c>
      <c r="T569" s="135">
        <f>S569*H569</f>
        <v>0</v>
      </c>
      <c r="AR569" s="136" t="s">
        <v>209</v>
      </c>
      <c r="AT569" s="136" t="s">
        <v>182</v>
      </c>
      <c r="AU569" s="136" t="s">
        <v>79</v>
      </c>
      <c r="AY569" s="17" t="s">
        <v>181</v>
      </c>
      <c r="BE569" s="137">
        <f>IF(N569="základní",J569,0)</f>
        <v>0</v>
      </c>
      <c r="BF569" s="137">
        <f>IF(N569="snížená",J569,0)</f>
        <v>0</v>
      </c>
      <c r="BG569" s="137">
        <f>IF(N569="zákl. přenesená",J569,0)</f>
        <v>0</v>
      </c>
      <c r="BH569" s="137">
        <f>IF(N569="sníž. přenesená",J569,0)</f>
        <v>0</v>
      </c>
      <c r="BI569" s="137">
        <f>IF(N569="nulová",J569,0)</f>
        <v>0</v>
      </c>
      <c r="BJ569" s="17" t="s">
        <v>77</v>
      </c>
      <c r="BK569" s="137">
        <f>ROUND(I569*H569,2)</f>
        <v>0</v>
      </c>
      <c r="BL569" s="17" t="s">
        <v>209</v>
      </c>
      <c r="BM569" s="136" t="s">
        <v>877</v>
      </c>
    </row>
    <row r="570" spans="2:65" s="1" customFormat="1" ht="11.25" x14ac:dyDescent="0.2">
      <c r="B570" s="32"/>
      <c r="D570" s="151" t="s">
        <v>328</v>
      </c>
      <c r="F570" s="152" t="s">
        <v>5861</v>
      </c>
      <c r="I570" s="140"/>
      <c r="L570" s="32"/>
      <c r="M570" s="141"/>
      <c r="T570" s="53"/>
      <c r="AT570" s="17" t="s">
        <v>328</v>
      </c>
      <c r="AU570" s="17" t="s">
        <v>79</v>
      </c>
    </row>
    <row r="571" spans="2:65" s="1" customFormat="1" ht="29.25" x14ac:dyDescent="0.2">
      <c r="B571" s="32"/>
      <c r="D571" s="138" t="s">
        <v>214</v>
      </c>
      <c r="F571" s="139" t="s">
        <v>5862</v>
      </c>
      <c r="I571" s="140"/>
      <c r="L571" s="32"/>
      <c r="M571" s="141"/>
      <c r="T571" s="53"/>
      <c r="AT571" s="17" t="s">
        <v>214</v>
      </c>
      <c r="AU571" s="17" t="s">
        <v>79</v>
      </c>
    </row>
    <row r="572" spans="2:65" s="1" customFormat="1" ht="16.5" customHeight="1" x14ac:dyDescent="0.2">
      <c r="B572" s="32"/>
      <c r="C572" s="125" t="s">
        <v>536</v>
      </c>
      <c r="D572" s="125" t="s">
        <v>182</v>
      </c>
      <c r="E572" s="126" t="s">
        <v>1259</v>
      </c>
      <c r="F572" s="127" t="s">
        <v>1260</v>
      </c>
      <c r="G572" s="128" t="s">
        <v>1053</v>
      </c>
      <c r="H572" s="129">
        <v>5</v>
      </c>
      <c r="I572" s="130"/>
      <c r="J572" s="131">
        <f>ROUND(I572*H572,2)</f>
        <v>0</v>
      </c>
      <c r="K572" s="127" t="s">
        <v>327</v>
      </c>
      <c r="L572" s="32"/>
      <c r="M572" s="132" t="s">
        <v>19</v>
      </c>
      <c r="N572" s="133" t="s">
        <v>40</v>
      </c>
      <c r="P572" s="134">
        <f>O572*H572</f>
        <v>0</v>
      </c>
      <c r="Q572" s="134">
        <v>0</v>
      </c>
      <c r="R572" s="134">
        <f>Q572*H572</f>
        <v>0</v>
      </c>
      <c r="S572" s="134">
        <v>0</v>
      </c>
      <c r="T572" s="135">
        <f>S572*H572</f>
        <v>0</v>
      </c>
      <c r="AR572" s="136" t="s">
        <v>209</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209</v>
      </c>
      <c r="BM572" s="136" t="s">
        <v>888</v>
      </c>
    </row>
    <row r="573" spans="2:65" s="1" customFormat="1" ht="11.25" x14ac:dyDescent="0.2">
      <c r="B573" s="32"/>
      <c r="D573" s="151" t="s">
        <v>328</v>
      </c>
      <c r="F573" s="152" t="s">
        <v>1262</v>
      </c>
      <c r="I573" s="140"/>
      <c r="L573" s="32"/>
      <c r="M573" s="141"/>
      <c r="T573" s="53"/>
      <c r="AT573" s="17" t="s">
        <v>328</v>
      </c>
      <c r="AU573" s="17" t="s">
        <v>79</v>
      </c>
    </row>
    <row r="574" spans="2:65" s="1" customFormat="1" ht="29.25" x14ac:dyDescent="0.2">
      <c r="B574" s="32"/>
      <c r="D574" s="138" t="s">
        <v>214</v>
      </c>
      <c r="F574" s="139" t="s">
        <v>5863</v>
      </c>
      <c r="I574" s="140"/>
      <c r="L574" s="32"/>
      <c r="M574" s="141"/>
      <c r="T574" s="53"/>
      <c r="AT574" s="17" t="s">
        <v>214</v>
      </c>
      <c r="AU574" s="17" t="s">
        <v>79</v>
      </c>
    </row>
    <row r="575" spans="2:65" s="13" customFormat="1" ht="11.25" x14ac:dyDescent="0.2">
      <c r="B575" s="159"/>
      <c r="D575" s="138" t="s">
        <v>330</v>
      </c>
      <c r="E575" s="160" t="s">
        <v>19</v>
      </c>
      <c r="F575" s="161" t="s">
        <v>5864</v>
      </c>
      <c r="H575" s="162">
        <v>5</v>
      </c>
      <c r="I575" s="163"/>
      <c r="L575" s="159"/>
      <c r="M575" s="164"/>
      <c r="T575" s="165"/>
      <c r="AT575" s="160" t="s">
        <v>330</v>
      </c>
      <c r="AU575" s="160" t="s">
        <v>79</v>
      </c>
      <c r="AV575" s="13" t="s">
        <v>79</v>
      </c>
      <c r="AW575" s="13" t="s">
        <v>31</v>
      </c>
      <c r="AX575" s="13" t="s">
        <v>69</v>
      </c>
      <c r="AY575" s="160" t="s">
        <v>181</v>
      </c>
    </row>
    <row r="576" spans="2:65" s="14" customFormat="1" ht="11.25" x14ac:dyDescent="0.2">
      <c r="B576" s="166"/>
      <c r="D576" s="138" t="s">
        <v>330</v>
      </c>
      <c r="E576" s="167" t="s">
        <v>19</v>
      </c>
      <c r="F576" s="168" t="s">
        <v>333</v>
      </c>
      <c r="H576" s="169">
        <v>5</v>
      </c>
      <c r="I576" s="170"/>
      <c r="L576" s="166"/>
      <c r="M576" s="171"/>
      <c r="T576" s="172"/>
      <c r="AT576" s="167" t="s">
        <v>330</v>
      </c>
      <c r="AU576" s="167" t="s">
        <v>79</v>
      </c>
      <c r="AV576" s="14" t="s">
        <v>187</v>
      </c>
      <c r="AW576" s="14" t="s">
        <v>31</v>
      </c>
      <c r="AX576" s="14" t="s">
        <v>77</v>
      </c>
      <c r="AY576" s="167" t="s">
        <v>181</v>
      </c>
    </row>
    <row r="577" spans="2:65" s="10" customFormat="1" ht="22.9" customHeight="1" x14ac:dyDescent="0.2">
      <c r="B577" s="115"/>
      <c r="D577" s="116" t="s">
        <v>68</v>
      </c>
      <c r="E577" s="149" t="s">
        <v>1265</v>
      </c>
      <c r="F577" s="149" t="s">
        <v>5865</v>
      </c>
      <c r="I577" s="118"/>
      <c r="J577" s="150">
        <f>BK577</f>
        <v>0</v>
      </c>
      <c r="L577" s="115"/>
      <c r="M577" s="120"/>
      <c r="P577" s="121">
        <f>SUM(P578:P731)</f>
        <v>0</v>
      </c>
      <c r="R577" s="121">
        <f>SUM(R578:R731)</f>
        <v>0</v>
      </c>
      <c r="T577" s="122">
        <f>SUM(T578:T731)</f>
        <v>0</v>
      </c>
      <c r="AR577" s="116" t="s">
        <v>79</v>
      </c>
      <c r="AT577" s="123" t="s">
        <v>68</v>
      </c>
      <c r="AU577" s="123" t="s">
        <v>77</v>
      </c>
      <c r="AY577" s="116" t="s">
        <v>181</v>
      </c>
      <c r="BK577" s="124">
        <f>SUM(BK578:BK731)</f>
        <v>0</v>
      </c>
    </row>
    <row r="578" spans="2:65" s="1" customFormat="1" ht="16.5" customHeight="1" x14ac:dyDescent="0.2">
      <c r="B578" s="32"/>
      <c r="C578" s="125" t="s">
        <v>893</v>
      </c>
      <c r="D578" s="125" t="s">
        <v>182</v>
      </c>
      <c r="E578" s="126" t="s">
        <v>5866</v>
      </c>
      <c r="F578" s="127" t="s">
        <v>5867</v>
      </c>
      <c r="G578" s="128" t="s">
        <v>636</v>
      </c>
      <c r="H578" s="129">
        <v>7.48</v>
      </c>
      <c r="I578" s="130"/>
      <c r="J578" s="131">
        <f>ROUND(I578*H578,2)</f>
        <v>0</v>
      </c>
      <c r="K578" s="127" t="s">
        <v>327</v>
      </c>
      <c r="L578" s="32"/>
      <c r="M578" s="132" t="s">
        <v>19</v>
      </c>
      <c r="N578" s="133" t="s">
        <v>40</v>
      </c>
      <c r="P578" s="134">
        <f>O578*H578</f>
        <v>0</v>
      </c>
      <c r="Q578" s="134">
        <v>0</v>
      </c>
      <c r="R578" s="134">
        <f>Q578*H578</f>
        <v>0</v>
      </c>
      <c r="S578" s="134">
        <v>0</v>
      </c>
      <c r="T578" s="135">
        <f>S578*H578</f>
        <v>0</v>
      </c>
      <c r="AR578" s="136" t="s">
        <v>209</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209</v>
      </c>
      <c r="BM578" s="136" t="s">
        <v>896</v>
      </c>
    </row>
    <row r="579" spans="2:65" s="1" customFormat="1" ht="11.25" x14ac:dyDescent="0.2">
      <c r="B579" s="32"/>
      <c r="D579" s="151" t="s">
        <v>328</v>
      </c>
      <c r="F579" s="152" t="s">
        <v>5868</v>
      </c>
      <c r="I579" s="140"/>
      <c r="L579" s="32"/>
      <c r="M579" s="141"/>
      <c r="T579" s="53"/>
      <c r="AT579" s="17" t="s">
        <v>328</v>
      </c>
      <c r="AU579" s="17" t="s">
        <v>79</v>
      </c>
    </row>
    <row r="580" spans="2:65" s="1" customFormat="1" ht="19.5" x14ac:dyDescent="0.2">
      <c r="B580" s="32"/>
      <c r="D580" s="138" t="s">
        <v>214</v>
      </c>
      <c r="F580" s="139" t="s">
        <v>5674</v>
      </c>
      <c r="I580" s="140"/>
      <c r="L580" s="32"/>
      <c r="M580" s="141"/>
      <c r="T580" s="53"/>
      <c r="AT580" s="17" t="s">
        <v>214</v>
      </c>
      <c r="AU580" s="17" t="s">
        <v>79</v>
      </c>
    </row>
    <row r="581" spans="2:65" s="12" customFormat="1" ht="11.25" x14ac:dyDescent="0.2">
      <c r="B581" s="153"/>
      <c r="D581" s="138" t="s">
        <v>330</v>
      </c>
      <c r="E581" s="154" t="s">
        <v>19</v>
      </c>
      <c r="F581" s="155" t="s">
        <v>5869</v>
      </c>
      <c r="H581" s="154" t="s">
        <v>19</v>
      </c>
      <c r="I581" s="156"/>
      <c r="L581" s="153"/>
      <c r="M581" s="157"/>
      <c r="T581" s="158"/>
      <c r="AT581" s="154" t="s">
        <v>330</v>
      </c>
      <c r="AU581" s="154" t="s">
        <v>79</v>
      </c>
      <c r="AV581" s="12" t="s">
        <v>77</v>
      </c>
      <c r="AW581" s="12" t="s">
        <v>31</v>
      </c>
      <c r="AX581" s="12" t="s">
        <v>69</v>
      </c>
      <c r="AY581" s="154" t="s">
        <v>181</v>
      </c>
    </row>
    <row r="582" spans="2:65" s="13" customFormat="1" ht="11.25" x14ac:dyDescent="0.2">
      <c r="B582" s="159"/>
      <c r="D582" s="138" t="s">
        <v>330</v>
      </c>
      <c r="E582" s="160" t="s">
        <v>19</v>
      </c>
      <c r="F582" s="161" t="s">
        <v>5870</v>
      </c>
      <c r="H582" s="162">
        <v>7.48</v>
      </c>
      <c r="I582" s="163"/>
      <c r="L582" s="159"/>
      <c r="M582" s="164"/>
      <c r="T582" s="165"/>
      <c r="AT582" s="160" t="s">
        <v>330</v>
      </c>
      <c r="AU582" s="160" t="s">
        <v>79</v>
      </c>
      <c r="AV582" s="13" t="s">
        <v>79</v>
      </c>
      <c r="AW582" s="13" t="s">
        <v>31</v>
      </c>
      <c r="AX582" s="13" t="s">
        <v>69</v>
      </c>
      <c r="AY582" s="160" t="s">
        <v>181</v>
      </c>
    </row>
    <row r="583" spans="2:65" s="14" customFormat="1" ht="11.25" x14ac:dyDescent="0.2">
      <c r="B583" s="166"/>
      <c r="D583" s="138" t="s">
        <v>330</v>
      </c>
      <c r="E583" s="167" t="s">
        <v>19</v>
      </c>
      <c r="F583" s="168" t="s">
        <v>333</v>
      </c>
      <c r="H583" s="169">
        <v>7.48</v>
      </c>
      <c r="I583" s="170"/>
      <c r="L583" s="166"/>
      <c r="M583" s="171"/>
      <c r="T583" s="172"/>
      <c r="AT583" s="167" t="s">
        <v>330</v>
      </c>
      <c r="AU583" s="167" t="s">
        <v>79</v>
      </c>
      <c r="AV583" s="14" t="s">
        <v>187</v>
      </c>
      <c r="AW583" s="14" t="s">
        <v>31</v>
      </c>
      <c r="AX583" s="14" t="s">
        <v>77</v>
      </c>
      <c r="AY583" s="167" t="s">
        <v>181</v>
      </c>
    </row>
    <row r="584" spans="2:65" s="1" customFormat="1" ht="16.5" customHeight="1" x14ac:dyDescent="0.2">
      <c r="B584" s="32"/>
      <c r="C584" s="125" t="s">
        <v>541</v>
      </c>
      <c r="D584" s="125" t="s">
        <v>182</v>
      </c>
      <c r="E584" s="126" t="s">
        <v>5871</v>
      </c>
      <c r="F584" s="127" t="s">
        <v>5872</v>
      </c>
      <c r="G584" s="128" t="s">
        <v>636</v>
      </c>
      <c r="H584" s="129">
        <v>36.19</v>
      </c>
      <c r="I584" s="130"/>
      <c r="J584" s="131">
        <f>ROUND(I584*H584,2)</f>
        <v>0</v>
      </c>
      <c r="K584" s="127" t="s">
        <v>327</v>
      </c>
      <c r="L584" s="32"/>
      <c r="M584" s="132" t="s">
        <v>19</v>
      </c>
      <c r="N584" s="133" t="s">
        <v>40</v>
      </c>
      <c r="P584" s="134">
        <f>O584*H584</f>
        <v>0</v>
      </c>
      <c r="Q584" s="134">
        <v>0</v>
      </c>
      <c r="R584" s="134">
        <f>Q584*H584</f>
        <v>0</v>
      </c>
      <c r="S584" s="134">
        <v>0</v>
      </c>
      <c r="T584" s="135">
        <f>S584*H584</f>
        <v>0</v>
      </c>
      <c r="AR584" s="136" t="s">
        <v>209</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209</v>
      </c>
      <c r="BM584" s="136" t="s">
        <v>903</v>
      </c>
    </row>
    <row r="585" spans="2:65" s="1" customFormat="1" ht="11.25" x14ac:dyDescent="0.2">
      <c r="B585" s="32"/>
      <c r="D585" s="151" t="s">
        <v>328</v>
      </c>
      <c r="F585" s="152" t="s">
        <v>5873</v>
      </c>
      <c r="I585" s="140"/>
      <c r="L585" s="32"/>
      <c r="M585" s="141"/>
      <c r="T585" s="53"/>
      <c r="AT585" s="17" t="s">
        <v>328</v>
      </c>
      <c r="AU585" s="17" t="s">
        <v>79</v>
      </c>
    </row>
    <row r="586" spans="2:65" s="1" customFormat="1" ht="19.5" x14ac:dyDescent="0.2">
      <c r="B586" s="32"/>
      <c r="D586" s="138" t="s">
        <v>214</v>
      </c>
      <c r="F586" s="139" t="s">
        <v>5674</v>
      </c>
      <c r="I586" s="140"/>
      <c r="L586" s="32"/>
      <c r="M586" s="141"/>
      <c r="T586" s="53"/>
      <c r="AT586" s="17" t="s">
        <v>214</v>
      </c>
      <c r="AU586" s="17" t="s">
        <v>79</v>
      </c>
    </row>
    <row r="587" spans="2:65" s="12" customFormat="1" ht="11.25" x14ac:dyDescent="0.2">
      <c r="B587" s="153"/>
      <c r="D587" s="138" t="s">
        <v>330</v>
      </c>
      <c r="E587" s="154" t="s">
        <v>19</v>
      </c>
      <c r="F587" s="155" t="s">
        <v>5869</v>
      </c>
      <c r="H587" s="154" t="s">
        <v>19</v>
      </c>
      <c r="I587" s="156"/>
      <c r="L587" s="153"/>
      <c r="M587" s="157"/>
      <c r="T587" s="158"/>
      <c r="AT587" s="154" t="s">
        <v>330</v>
      </c>
      <c r="AU587" s="154" t="s">
        <v>79</v>
      </c>
      <c r="AV587" s="12" t="s">
        <v>77</v>
      </c>
      <c r="AW587" s="12" t="s">
        <v>31</v>
      </c>
      <c r="AX587" s="12" t="s">
        <v>69</v>
      </c>
      <c r="AY587" s="154" t="s">
        <v>181</v>
      </c>
    </row>
    <row r="588" spans="2:65" s="13" customFormat="1" ht="11.25" x14ac:dyDescent="0.2">
      <c r="B588" s="159"/>
      <c r="D588" s="138" t="s">
        <v>330</v>
      </c>
      <c r="E588" s="160" t="s">
        <v>19</v>
      </c>
      <c r="F588" s="161" t="s">
        <v>5874</v>
      </c>
      <c r="H588" s="162">
        <v>36.19</v>
      </c>
      <c r="I588" s="163"/>
      <c r="L588" s="159"/>
      <c r="M588" s="164"/>
      <c r="T588" s="165"/>
      <c r="AT588" s="160" t="s">
        <v>330</v>
      </c>
      <c r="AU588" s="160" t="s">
        <v>79</v>
      </c>
      <c r="AV588" s="13" t="s">
        <v>79</v>
      </c>
      <c r="AW588" s="13" t="s">
        <v>31</v>
      </c>
      <c r="AX588" s="13" t="s">
        <v>69</v>
      </c>
      <c r="AY588" s="160" t="s">
        <v>181</v>
      </c>
    </row>
    <row r="589" spans="2:65" s="14" customFormat="1" ht="11.25" x14ac:dyDescent="0.2">
      <c r="B589" s="166"/>
      <c r="D589" s="138" t="s">
        <v>330</v>
      </c>
      <c r="E589" s="167" t="s">
        <v>19</v>
      </c>
      <c r="F589" s="168" t="s">
        <v>333</v>
      </c>
      <c r="H589" s="169">
        <v>36.19</v>
      </c>
      <c r="I589" s="170"/>
      <c r="L589" s="166"/>
      <c r="M589" s="171"/>
      <c r="T589" s="172"/>
      <c r="AT589" s="167" t="s">
        <v>330</v>
      </c>
      <c r="AU589" s="167" t="s">
        <v>79</v>
      </c>
      <c r="AV589" s="14" t="s">
        <v>187</v>
      </c>
      <c r="AW589" s="14" t="s">
        <v>31</v>
      </c>
      <c r="AX589" s="14" t="s">
        <v>77</v>
      </c>
      <c r="AY589" s="167" t="s">
        <v>181</v>
      </c>
    </row>
    <row r="590" spans="2:65" s="1" customFormat="1" ht="24.2" customHeight="1" x14ac:dyDescent="0.2">
      <c r="B590" s="32"/>
      <c r="C590" s="125" t="s">
        <v>919</v>
      </c>
      <c r="D590" s="125" t="s">
        <v>182</v>
      </c>
      <c r="E590" s="126" t="s">
        <v>5875</v>
      </c>
      <c r="F590" s="127" t="s">
        <v>5876</v>
      </c>
      <c r="G590" s="128" t="s">
        <v>636</v>
      </c>
      <c r="H590" s="129">
        <v>106.7</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209</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209</v>
      </c>
      <c r="BM590" s="136" t="s">
        <v>922</v>
      </c>
    </row>
    <row r="591" spans="2:65" s="1" customFormat="1" ht="68.25" x14ac:dyDescent="0.2">
      <c r="B591" s="32"/>
      <c r="D591" s="138" t="s">
        <v>214</v>
      </c>
      <c r="F591" s="139" t="s">
        <v>5877</v>
      </c>
      <c r="I591" s="140"/>
      <c r="L591" s="32"/>
      <c r="M591" s="141"/>
      <c r="T591" s="53"/>
      <c r="AT591" s="17" t="s">
        <v>214</v>
      </c>
      <c r="AU591" s="17" t="s">
        <v>79</v>
      </c>
    </row>
    <row r="592" spans="2:65" s="13" customFormat="1" ht="11.25" x14ac:dyDescent="0.2">
      <c r="B592" s="159"/>
      <c r="D592" s="138" t="s">
        <v>330</v>
      </c>
      <c r="E592" s="160" t="s">
        <v>19</v>
      </c>
      <c r="F592" s="161" t="s">
        <v>5878</v>
      </c>
      <c r="H592" s="162">
        <v>106.7</v>
      </c>
      <c r="I592" s="163"/>
      <c r="L592" s="159"/>
      <c r="M592" s="164"/>
      <c r="T592" s="165"/>
      <c r="AT592" s="160" t="s">
        <v>330</v>
      </c>
      <c r="AU592" s="160" t="s">
        <v>79</v>
      </c>
      <c r="AV592" s="13" t="s">
        <v>79</v>
      </c>
      <c r="AW592" s="13" t="s">
        <v>31</v>
      </c>
      <c r="AX592" s="13" t="s">
        <v>69</v>
      </c>
      <c r="AY592" s="160" t="s">
        <v>181</v>
      </c>
    </row>
    <row r="593" spans="2:65" s="14" customFormat="1" ht="11.25" x14ac:dyDescent="0.2">
      <c r="B593" s="166"/>
      <c r="D593" s="138" t="s">
        <v>330</v>
      </c>
      <c r="E593" s="167" t="s">
        <v>19</v>
      </c>
      <c r="F593" s="168" t="s">
        <v>333</v>
      </c>
      <c r="H593" s="169">
        <v>106.7</v>
      </c>
      <c r="I593" s="170"/>
      <c r="L593" s="166"/>
      <c r="M593" s="171"/>
      <c r="T593" s="172"/>
      <c r="AT593" s="167" t="s">
        <v>330</v>
      </c>
      <c r="AU593" s="167" t="s">
        <v>79</v>
      </c>
      <c r="AV593" s="14" t="s">
        <v>187</v>
      </c>
      <c r="AW593" s="14" t="s">
        <v>31</v>
      </c>
      <c r="AX593" s="14" t="s">
        <v>77</v>
      </c>
      <c r="AY593" s="167" t="s">
        <v>181</v>
      </c>
    </row>
    <row r="594" spans="2:65" s="1" customFormat="1" ht="24.2" customHeight="1" x14ac:dyDescent="0.2">
      <c r="B594" s="32"/>
      <c r="C594" s="125" t="s">
        <v>545</v>
      </c>
      <c r="D594" s="125" t="s">
        <v>182</v>
      </c>
      <c r="E594" s="126" t="s">
        <v>5879</v>
      </c>
      <c r="F594" s="127" t="s">
        <v>5880</v>
      </c>
      <c r="G594" s="128" t="s">
        <v>636</v>
      </c>
      <c r="H594" s="129">
        <v>122.2</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209</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209</v>
      </c>
      <c r="BM594" s="136" t="s">
        <v>929</v>
      </c>
    </row>
    <row r="595" spans="2:65" s="1" customFormat="1" ht="78" x14ac:dyDescent="0.2">
      <c r="B595" s="32"/>
      <c r="D595" s="138" t="s">
        <v>214</v>
      </c>
      <c r="F595" s="139" t="s">
        <v>5881</v>
      </c>
      <c r="I595" s="140"/>
      <c r="L595" s="32"/>
      <c r="M595" s="141"/>
      <c r="T595" s="53"/>
      <c r="AT595" s="17" t="s">
        <v>214</v>
      </c>
      <c r="AU595" s="17" t="s">
        <v>79</v>
      </c>
    </row>
    <row r="596" spans="2:65" s="13" customFormat="1" ht="11.25" x14ac:dyDescent="0.2">
      <c r="B596" s="159"/>
      <c r="D596" s="138" t="s">
        <v>330</v>
      </c>
      <c r="E596" s="160" t="s">
        <v>19</v>
      </c>
      <c r="F596" s="161" t="s">
        <v>5882</v>
      </c>
      <c r="H596" s="162">
        <v>122.2</v>
      </c>
      <c r="I596" s="163"/>
      <c r="L596" s="159"/>
      <c r="M596" s="164"/>
      <c r="T596" s="165"/>
      <c r="AT596" s="160" t="s">
        <v>330</v>
      </c>
      <c r="AU596" s="160" t="s">
        <v>79</v>
      </c>
      <c r="AV596" s="13" t="s">
        <v>79</v>
      </c>
      <c r="AW596" s="13" t="s">
        <v>31</v>
      </c>
      <c r="AX596" s="13" t="s">
        <v>69</v>
      </c>
      <c r="AY596" s="160" t="s">
        <v>181</v>
      </c>
    </row>
    <row r="597" spans="2:65" s="14" customFormat="1" ht="11.25" x14ac:dyDescent="0.2">
      <c r="B597" s="166"/>
      <c r="D597" s="138" t="s">
        <v>330</v>
      </c>
      <c r="E597" s="167" t="s">
        <v>19</v>
      </c>
      <c r="F597" s="168" t="s">
        <v>333</v>
      </c>
      <c r="H597" s="169">
        <v>122.2</v>
      </c>
      <c r="I597" s="170"/>
      <c r="L597" s="166"/>
      <c r="M597" s="171"/>
      <c r="T597" s="172"/>
      <c r="AT597" s="167" t="s">
        <v>330</v>
      </c>
      <c r="AU597" s="167" t="s">
        <v>79</v>
      </c>
      <c r="AV597" s="14" t="s">
        <v>187</v>
      </c>
      <c r="AW597" s="14" t="s">
        <v>31</v>
      </c>
      <c r="AX597" s="14" t="s">
        <v>77</v>
      </c>
      <c r="AY597" s="167" t="s">
        <v>181</v>
      </c>
    </row>
    <row r="598" spans="2:65" s="1" customFormat="1" ht="24.2" customHeight="1" x14ac:dyDescent="0.2">
      <c r="B598" s="32"/>
      <c r="C598" s="125" t="s">
        <v>933</v>
      </c>
      <c r="D598" s="125" t="s">
        <v>182</v>
      </c>
      <c r="E598" s="126" t="s">
        <v>5883</v>
      </c>
      <c r="F598" s="127" t="s">
        <v>5884</v>
      </c>
      <c r="G598" s="128" t="s">
        <v>636</v>
      </c>
      <c r="H598" s="129">
        <v>70.900000000000006</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209</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209</v>
      </c>
      <c r="BM598" s="136" t="s">
        <v>936</v>
      </c>
    </row>
    <row r="599" spans="2:65" s="1" customFormat="1" ht="68.25" x14ac:dyDescent="0.2">
      <c r="B599" s="32"/>
      <c r="D599" s="138" t="s">
        <v>214</v>
      </c>
      <c r="F599" s="139" t="s">
        <v>5885</v>
      </c>
      <c r="I599" s="140"/>
      <c r="L599" s="32"/>
      <c r="M599" s="141"/>
      <c r="T599" s="53"/>
      <c r="AT599" s="17" t="s">
        <v>214</v>
      </c>
      <c r="AU599" s="17" t="s">
        <v>79</v>
      </c>
    </row>
    <row r="600" spans="2:65" s="13" customFormat="1" ht="11.25" x14ac:dyDescent="0.2">
      <c r="B600" s="159"/>
      <c r="D600" s="138" t="s">
        <v>330</v>
      </c>
      <c r="E600" s="160" t="s">
        <v>19</v>
      </c>
      <c r="F600" s="161" t="s">
        <v>5886</v>
      </c>
      <c r="H600" s="162">
        <v>70.900000000000006</v>
      </c>
      <c r="I600" s="163"/>
      <c r="L600" s="159"/>
      <c r="M600" s="164"/>
      <c r="T600" s="165"/>
      <c r="AT600" s="160" t="s">
        <v>330</v>
      </c>
      <c r="AU600" s="160" t="s">
        <v>79</v>
      </c>
      <c r="AV600" s="13" t="s">
        <v>79</v>
      </c>
      <c r="AW600" s="13" t="s">
        <v>31</v>
      </c>
      <c r="AX600" s="13" t="s">
        <v>69</v>
      </c>
      <c r="AY600" s="160" t="s">
        <v>181</v>
      </c>
    </row>
    <row r="601" spans="2:65" s="14" customFormat="1" ht="11.25" x14ac:dyDescent="0.2">
      <c r="B601" s="166"/>
      <c r="D601" s="138" t="s">
        <v>330</v>
      </c>
      <c r="E601" s="167" t="s">
        <v>19</v>
      </c>
      <c r="F601" s="168" t="s">
        <v>333</v>
      </c>
      <c r="H601" s="169">
        <v>70.900000000000006</v>
      </c>
      <c r="I601" s="170"/>
      <c r="L601" s="166"/>
      <c r="M601" s="171"/>
      <c r="T601" s="172"/>
      <c r="AT601" s="167" t="s">
        <v>330</v>
      </c>
      <c r="AU601" s="167" t="s">
        <v>79</v>
      </c>
      <c r="AV601" s="14" t="s">
        <v>187</v>
      </c>
      <c r="AW601" s="14" t="s">
        <v>31</v>
      </c>
      <c r="AX601" s="14" t="s">
        <v>77</v>
      </c>
      <c r="AY601" s="167" t="s">
        <v>181</v>
      </c>
    </row>
    <row r="602" spans="2:65" s="1" customFormat="1" ht="24.2" customHeight="1" x14ac:dyDescent="0.2">
      <c r="B602" s="32"/>
      <c r="C602" s="125" t="s">
        <v>549</v>
      </c>
      <c r="D602" s="125" t="s">
        <v>182</v>
      </c>
      <c r="E602" s="126" t="s">
        <v>5887</v>
      </c>
      <c r="F602" s="127" t="s">
        <v>5888</v>
      </c>
      <c r="G602" s="128" t="s">
        <v>636</v>
      </c>
      <c r="H602" s="129">
        <v>49.5</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209</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209</v>
      </c>
      <c r="BM602" s="136" t="s">
        <v>943</v>
      </c>
    </row>
    <row r="603" spans="2:65" s="1" customFormat="1" ht="78" x14ac:dyDescent="0.2">
      <c r="B603" s="32"/>
      <c r="D603" s="138" t="s">
        <v>214</v>
      </c>
      <c r="F603" s="139" t="s">
        <v>5889</v>
      </c>
      <c r="I603" s="140"/>
      <c r="L603" s="32"/>
      <c r="M603" s="141"/>
      <c r="T603" s="53"/>
      <c r="AT603" s="17" t="s">
        <v>214</v>
      </c>
      <c r="AU603" s="17" t="s">
        <v>79</v>
      </c>
    </row>
    <row r="604" spans="2:65" s="13" customFormat="1" ht="11.25" x14ac:dyDescent="0.2">
      <c r="B604" s="159"/>
      <c r="D604" s="138" t="s">
        <v>330</v>
      </c>
      <c r="E604" s="160" t="s">
        <v>19</v>
      </c>
      <c r="F604" s="161" t="s">
        <v>5890</v>
      </c>
      <c r="H604" s="162">
        <v>49.5</v>
      </c>
      <c r="I604" s="163"/>
      <c r="L604" s="159"/>
      <c r="M604" s="164"/>
      <c r="T604" s="165"/>
      <c r="AT604" s="160" t="s">
        <v>330</v>
      </c>
      <c r="AU604" s="160" t="s">
        <v>79</v>
      </c>
      <c r="AV604" s="13" t="s">
        <v>79</v>
      </c>
      <c r="AW604" s="13" t="s">
        <v>31</v>
      </c>
      <c r="AX604" s="13" t="s">
        <v>69</v>
      </c>
      <c r="AY604" s="160" t="s">
        <v>181</v>
      </c>
    </row>
    <row r="605" spans="2:65" s="14" customFormat="1" ht="11.25" x14ac:dyDescent="0.2">
      <c r="B605" s="166"/>
      <c r="D605" s="138" t="s">
        <v>330</v>
      </c>
      <c r="E605" s="167" t="s">
        <v>19</v>
      </c>
      <c r="F605" s="168" t="s">
        <v>333</v>
      </c>
      <c r="H605" s="169">
        <v>49.5</v>
      </c>
      <c r="I605" s="170"/>
      <c r="L605" s="166"/>
      <c r="M605" s="171"/>
      <c r="T605" s="172"/>
      <c r="AT605" s="167" t="s">
        <v>330</v>
      </c>
      <c r="AU605" s="167" t="s">
        <v>79</v>
      </c>
      <c r="AV605" s="14" t="s">
        <v>187</v>
      </c>
      <c r="AW605" s="14" t="s">
        <v>31</v>
      </c>
      <c r="AX605" s="14" t="s">
        <v>77</v>
      </c>
      <c r="AY605" s="167" t="s">
        <v>181</v>
      </c>
    </row>
    <row r="606" spans="2:65" s="1" customFormat="1" ht="24.2" customHeight="1" x14ac:dyDescent="0.2">
      <c r="B606" s="32"/>
      <c r="C606" s="125" t="s">
        <v>947</v>
      </c>
      <c r="D606" s="125" t="s">
        <v>182</v>
      </c>
      <c r="E606" s="126" t="s">
        <v>5891</v>
      </c>
      <c r="F606" s="127" t="s">
        <v>5892</v>
      </c>
      <c r="G606" s="128" t="s">
        <v>636</v>
      </c>
      <c r="H606" s="129">
        <v>8.9</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209</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209</v>
      </c>
      <c r="BM606" s="136" t="s">
        <v>950</v>
      </c>
    </row>
    <row r="607" spans="2:65" s="1" customFormat="1" ht="68.25" x14ac:dyDescent="0.2">
      <c r="B607" s="32"/>
      <c r="D607" s="138" t="s">
        <v>214</v>
      </c>
      <c r="F607" s="139" t="s">
        <v>5893</v>
      </c>
      <c r="I607" s="140"/>
      <c r="L607" s="32"/>
      <c r="M607" s="141"/>
      <c r="T607" s="53"/>
      <c r="AT607" s="17" t="s">
        <v>214</v>
      </c>
      <c r="AU607" s="17" t="s">
        <v>79</v>
      </c>
    </row>
    <row r="608" spans="2:65" s="13" customFormat="1" ht="11.25" x14ac:dyDescent="0.2">
      <c r="B608" s="159"/>
      <c r="D608" s="138" t="s">
        <v>330</v>
      </c>
      <c r="E608" s="160" t="s">
        <v>19</v>
      </c>
      <c r="F608" s="161" t="s">
        <v>5894</v>
      </c>
      <c r="H608" s="162">
        <v>8.9</v>
      </c>
      <c r="I608" s="163"/>
      <c r="L608" s="159"/>
      <c r="M608" s="164"/>
      <c r="T608" s="165"/>
      <c r="AT608" s="160" t="s">
        <v>330</v>
      </c>
      <c r="AU608" s="160" t="s">
        <v>79</v>
      </c>
      <c r="AV608" s="13" t="s">
        <v>79</v>
      </c>
      <c r="AW608" s="13" t="s">
        <v>31</v>
      </c>
      <c r="AX608" s="13" t="s">
        <v>69</v>
      </c>
      <c r="AY608" s="160" t="s">
        <v>181</v>
      </c>
    </row>
    <row r="609" spans="2:65" s="14" customFormat="1" ht="11.25" x14ac:dyDescent="0.2">
      <c r="B609" s="166"/>
      <c r="D609" s="138" t="s">
        <v>330</v>
      </c>
      <c r="E609" s="167" t="s">
        <v>19</v>
      </c>
      <c r="F609" s="168" t="s">
        <v>333</v>
      </c>
      <c r="H609" s="169">
        <v>8.9</v>
      </c>
      <c r="I609" s="170"/>
      <c r="L609" s="166"/>
      <c r="M609" s="171"/>
      <c r="T609" s="172"/>
      <c r="AT609" s="167" t="s">
        <v>330</v>
      </c>
      <c r="AU609" s="167" t="s">
        <v>79</v>
      </c>
      <c r="AV609" s="14" t="s">
        <v>187</v>
      </c>
      <c r="AW609" s="14" t="s">
        <v>31</v>
      </c>
      <c r="AX609" s="14" t="s">
        <v>77</v>
      </c>
      <c r="AY609" s="167" t="s">
        <v>181</v>
      </c>
    </row>
    <row r="610" spans="2:65" s="1" customFormat="1" ht="24.2" customHeight="1" x14ac:dyDescent="0.2">
      <c r="B610" s="32"/>
      <c r="C610" s="125" t="s">
        <v>552</v>
      </c>
      <c r="D610" s="125" t="s">
        <v>182</v>
      </c>
      <c r="E610" s="126" t="s">
        <v>5895</v>
      </c>
      <c r="F610" s="127" t="s">
        <v>5896</v>
      </c>
      <c r="G610" s="128" t="s">
        <v>636</v>
      </c>
      <c r="H610" s="129">
        <v>58.1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209</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209</v>
      </c>
      <c r="BM610" s="136" t="s">
        <v>955</v>
      </c>
    </row>
    <row r="611" spans="2:65" s="1" customFormat="1" ht="78" x14ac:dyDescent="0.2">
      <c r="B611" s="32"/>
      <c r="D611" s="138" t="s">
        <v>214</v>
      </c>
      <c r="F611" s="139" t="s">
        <v>5897</v>
      </c>
      <c r="I611" s="140"/>
      <c r="L611" s="32"/>
      <c r="M611" s="141"/>
      <c r="T611" s="53"/>
      <c r="AT611" s="17" t="s">
        <v>214</v>
      </c>
      <c r="AU611" s="17" t="s">
        <v>79</v>
      </c>
    </row>
    <row r="612" spans="2:65" s="13" customFormat="1" ht="11.25" x14ac:dyDescent="0.2">
      <c r="B612" s="159"/>
      <c r="D612" s="138" t="s">
        <v>330</v>
      </c>
      <c r="E612" s="160" t="s">
        <v>19</v>
      </c>
      <c r="F612" s="161" t="s">
        <v>5898</v>
      </c>
      <c r="H612" s="162">
        <v>58.1</v>
      </c>
      <c r="I612" s="163"/>
      <c r="L612" s="159"/>
      <c r="M612" s="164"/>
      <c r="T612" s="165"/>
      <c r="AT612" s="160" t="s">
        <v>330</v>
      </c>
      <c r="AU612" s="160" t="s">
        <v>79</v>
      </c>
      <c r="AV612" s="13" t="s">
        <v>79</v>
      </c>
      <c r="AW612" s="13" t="s">
        <v>31</v>
      </c>
      <c r="AX612" s="13" t="s">
        <v>69</v>
      </c>
      <c r="AY612" s="160" t="s">
        <v>181</v>
      </c>
    </row>
    <row r="613" spans="2:65" s="14" customFormat="1" ht="11.25" x14ac:dyDescent="0.2">
      <c r="B613" s="166"/>
      <c r="D613" s="138" t="s">
        <v>330</v>
      </c>
      <c r="E613" s="167" t="s">
        <v>19</v>
      </c>
      <c r="F613" s="168" t="s">
        <v>333</v>
      </c>
      <c r="H613" s="169">
        <v>58.1</v>
      </c>
      <c r="I613" s="170"/>
      <c r="L613" s="166"/>
      <c r="M613" s="171"/>
      <c r="T613" s="172"/>
      <c r="AT613" s="167" t="s">
        <v>330</v>
      </c>
      <c r="AU613" s="167" t="s">
        <v>79</v>
      </c>
      <c r="AV613" s="14" t="s">
        <v>187</v>
      </c>
      <c r="AW613" s="14" t="s">
        <v>31</v>
      </c>
      <c r="AX613" s="14" t="s">
        <v>77</v>
      </c>
      <c r="AY613" s="167" t="s">
        <v>181</v>
      </c>
    </row>
    <row r="614" spans="2:65" s="1" customFormat="1" ht="24.2" customHeight="1" x14ac:dyDescent="0.2">
      <c r="B614" s="32"/>
      <c r="C614" s="125" t="s">
        <v>960</v>
      </c>
      <c r="D614" s="125" t="s">
        <v>182</v>
      </c>
      <c r="E614" s="126" t="s">
        <v>5899</v>
      </c>
      <c r="F614" s="127" t="s">
        <v>5900</v>
      </c>
      <c r="G614" s="128" t="s">
        <v>636</v>
      </c>
      <c r="H614" s="129">
        <v>54.9</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209</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209</v>
      </c>
      <c r="BM614" s="136" t="s">
        <v>963</v>
      </c>
    </row>
    <row r="615" spans="2:65" s="1" customFormat="1" ht="68.25" x14ac:dyDescent="0.2">
      <c r="B615" s="32"/>
      <c r="D615" s="138" t="s">
        <v>214</v>
      </c>
      <c r="F615" s="139" t="s">
        <v>5901</v>
      </c>
      <c r="I615" s="140"/>
      <c r="L615" s="32"/>
      <c r="M615" s="141"/>
      <c r="T615" s="53"/>
      <c r="AT615" s="17" t="s">
        <v>214</v>
      </c>
      <c r="AU615" s="17" t="s">
        <v>79</v>
      </c>
    </row>
    <row r="616" spans="2:65" s="13" customFormat="1" ht="11.25" x14ac:dyDescent="0.2">
      <c r="B616" s="159"/>
      <c r="D616" s="138" t="s">
        <v>330</v>
      </c>
      <c r="E616" s="160" t="s">
        <v>19</v>
      </c>
      <c r="F616" s="161" t="s">
        <v>5902</v>
      </c>
      <c r="H616" s="162">
        <v>54.9</v>
      </c>
      <c r="I616" s="163"/>
      <c r="L616" s="159"/>
      <c r="M616" s="164"/>
      <c r="T616" s="165"/>
      <c r="AT616" s="160" t="s">
        <v>330</v>
      </c>
      <c r="AU616" s="160" t="s">
        <v>79</v>
      </c>
      <c r="AV616" s="13" t="s">
        <v>79</v>
      </c>
      <c r="AW616" s="13" t="s">
        <v>31</v>
      </c>
      <c r="AX616" s="13" t="s">
        <v>69</v>
      </c>
      <c r="AY616" s="160" t="s">
        <v>181</v>
      </c>
    </row>
    <row r="617" spans="2:65" s="14" customFormat="1" ht="11.25" x14ac:dyDescent="0.2">
      <c r="B617" s="166"/>
      <c r="D617" s="138" t="s">
        <v>330</v>
      </c>
      <c r="E617" s="167" t="s">
        <v>19</v>
      </c>
      <c r="F617" s="168" t="s">
        <v>333</v>
      </c>
      <c r="H617" s="169">
        <v>54.9</v>
      </c>
      <c r="I617" s="170"/>
      <c r="L617" s="166"/>
      <c r="M617" s="171"/>
      <c r="T617" s="172"/>
      <c r="AT617" s="167" t="s">
        <v>330</v>
      </c>
      <c r="AU617" s="167" t="s">
        <v>79</v>
      </c>
      <c r="AV617" s="14" t="s">
        <v>187</v>
      </c>
      <c r="AW617" s="14" t="s">
        <v>31</v>
      </c>
      <c r="AX617" s="14" t="s">
        <v>77</v>
      </c>
      <c r="AY617" s="167" t="s">
        <v>181</v>
      </c>
    </row>
    <row r="618" spans="2:65" s="1" customFormat="1" ht="24.2" customHeight="1" x14ac:dyDescent="0.2">
      <c r="B618" s="32"/>
      <c r="C618" s="125" t="s">
        <v>556</v>
      </c>
      <c r="D618" s="125" t="s">
        <v>182</v>
      </c>
      <c r="E618" s="126" t="s">
        <v>5903</v>
      </c>
      <c r="F618" s="127" t="s">
        <v>5904</v>
      </c>
      <c r="G618" s="128" t="s">
        <v>636</v>
      </c>
      <c r="H618" s="129">
        <v>64.2</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209</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209</v>
      </c>
      <c r="BM618" s="136" t="s">
        <v>971</v>
      </c>
    </row>
    <row r="619" spans="2:65" s="1" customFormat="1" ht="78" x14ac:dyDescent="0.2">
      <c r="B619" s="32"/>
      <c r="D619" s="138" t="s">
        <v>214</v>
      </c>
      <c r="F619" s="139" t="s">
        <v>5905</v>
      </c>
      <c r="I619" s="140"/>
      <c r="L619" s="32"/>
      <c r="M619" s="141"/>
      <c r="T619" s="53"/>
      <c r="AT619" s="17" t="s">
        <v>214</v>
      </c>
      <c r="AU619" s="17" t="s">
        <v>79</v>
      </c>
    </row>
    <row r="620" spans="2:65" s="13" customFormat="1" ht="11.25" x14ac:dyDescent="0.2">
      <c r="B620" s="159"/>
      <c r="D620" s="138" t="s">
        <v>330</v>
      </c>
      <c r="E620" s="160" t="s">
        <v>19</v>
      </c>
      <c r="F620" s="161" t="s">
        <v>5906</v>
      </c>
      <c r="H620" s="162">
        <v>64.2</v>
      </c>
      <c r="I620" s="163"/>
      <c r="L620" s="159"/>
      <c r="M620" s="164"/>
      <c r="T620" s="165"/>
      <c r="AT620" s="160" t="s">
        <v>330</v>
      </c>
      <c r="AU620" s="160" t="s">
        <v>79</v>
      </c>
      <c r="AV620" s="13" t="s">
        <v>79</v>
      </c>
      <c r="AW620" s="13" t="s">
        <v>31</v>
      </c>
      <c r="AX620" s="13" t="s">
        <v>69</v>
      </c>
      <c r="AY620" s="160" t="s">
        <v>181</v>
      </c>
    </row>
    <row r="621" spans="2:65" s="14" customFormat="1" ht="11.25" x14ac:dyDescent="0.2">
      <c r="B621" s="166"/>
      <c r="D621" s="138" t="s">
        <v>330</v>
      </c>
      <c r="E621" s="167" t="s">
        <v>19</v>
      </c>
      <c r="F621" s="168" t="s">
        <v>333</v>
      </c>
      <c r="H621" s="169">
        <v>64.2</v>
      </c>
      <c r="I621" s="170"/>
      <c r="L621" s="166"/>
      <c r="M621" s="171"/>
      <c r="T621" s="172"/>
      <c r="AT621" s="167" t="s">
        <v>330</v>
      </c>
      <c r="AU621" s="167" t="s">
        <v>79</v>
      </c>
      <c r="AV621" s="14" t="s">
        <v>187</v>
      </c>
      <c r="AW621" s="14" t="s">
        <v>31</v>
      </c>
      <c r="AX621" s="14" t="s">
        <v>77</v>
      </c>
      <c r="AY621" s="167" t="s">
        <v>181</v>
      </c>
    </row>
    <row r="622" spans="2:65" s="1" customFormat="1" ht="24.2" customHeight="1" x14ac:dyDescent="0.2">
      <c r="B622" s="32"/>
      <c r="C622" s="125" t="s">
        <v>975</v>
      </c>
      <c r="D622" s="125" t="s">
        <v>182</v>
      </c>
      <c r="E622" s="126" t="s">
        <v>5907</v>
      </c>
      <c r="F622" s="127" t="s">
        <v>5908</v>
      </c>
      <c r="G622" s="128" t="s">
        <v>636</v>
      </c>
      <c r="H622" s="129">
        <v>26.7</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209</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209</v>
      </c>
      <c r="BM622" s="136" t="s">
        <v>978</v>
      </c>
    </row>
    <row r="623" spans="2:65" s="1" customFormat="1" ht="78" x14ac:dyDescent="0.2">
      <c r="B623" s="32"/>
      <c r="D623" s="138" t="s">
        <v>214</v>
      </c>
      <c r="F623" s="139" t="s">
        <v>5909</v>
      </c>
      <c r="I623" s="140"/>
      <c r="L623" s="32"/>
      <c r="M623" s="141"/>
      <c r="T623" s="53"/>
      <c r="AT623" s="17" t="s">
        <v>214</v>
      </c>
      <c r="AU623" s="17" t="s">
        <v>79</v>
      </c>
    </row>
    <row r="624" spans="2:65" s="13" customFormat="1" ht="11.25" x14ac:dyDescent="0.2">
      <c r="B624" s="159"/>
      <c r="D624" s="138" t="s">
        <v>330</v>
      </c>
      <c r="E624" s="160" t="s">
        <v>19</v>
      </c>
      <c r="F624" s="161" t="s">
        <v>5910</v>
      </c>
      <c r="H624" s="162">
        <v>26.7</v>
      </c>
      <c r="I624" s="163"/>
      <c r="L624" s="159"/>
      <c r="M624" s="164"/>
      <c r="T624" s="165"/>
      <c r="AT624" s="160" t="s">
        <v>330</v>
      </c>
      <c r="AU624" s="160" t="s">
        <v>79</v>
      </c>
      <c r="AV624" s="13" t="s">
        <v>79</v>
      </c>
      <c r="AW624" s="13" t="s">
        <v>31</v>
      </c>
      <c r="AX624" s="13" t="s">
        <v>69</v>
      </c>
      <c r="AY624" s="160" t="s">
        <v>181</v>
      </c>
    </row>
    <row r="625" spans="2:65" s="14" customFormat="1" ht="11.25" x14ac:dyDescent="0.2">
      <c r="B625" s="166"/>
      <c r="D625" s="138" t="s">
        <v>330</v>
      </c>
      <c r="E625" s="167" t="s">
        <v>19</v>
      </c>
      <c r="F625" s="168" t="s">
        <v>333</v>
      </c>
      <c r="H625" s="169">
        <v>26.7</v>
      </c>
      <c r="I625" s="170"/>
      <c r="L625" s="166"/>
      <c r="M625" s="171"/>
      <c r="T625" s="172"/>
      <c r="AT625" s="167" t="s">
        <v>330</v>
      </c>
      <c r="AU625" s="167" t="s">
        <v>79</v>
      </c>
      <c r="AV625" s="14" t="s">
        <v>187</v>
      </c>
      <c r="AW625" s="14" t="s">
        <v>31</v>
      </c>
      <c r="AX625" s="14" t="s">
        <v>77</v>
      </c>
      <c r="AY625" s="167" t="s">
        <v>181</v>
      </c>
    </row>
    <row r="626" spans="2:65" s="1" customFormat="1" ht="24.2" customHeight="1" x14ac:dyDescent="0.2">
      <c r="B626" s="32"/>
      <c r="C626" s="125" t="s">
        <v>560</v>
      </c>
      <c r="D626" s="125" t="s">
        <v>182</v>
      </c>
      <c r="E626" s="126" t="s">
        <v>5911</v>
      </c>
      <c r="F626" s="127" t="s">
        <v>5912</v>
      </c>
      <c r="G626" s="128" t="s">
        <v>636</v>
      </c>
      <c r="H626" s="129">
        <v>32.9</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209</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209</v>
      </c>
      <c r="BM626" s="136" t="s">
        <v>984</v>
      </c>
    </row>
    <row r="627" spans="2:65" s="1" customFormat="1" ht="68.25" x14ac:dyDescent="0.2">
      <c r="B627" s="32"/>
      <c r="D627" s="138" t="s">
        <v>214</v>
      </c>
      <c r="F627" s="139" t="s">
        <v>5913</v>
      </c>
      <c r="I627" s="140"/>
      <c r="L627" s="32"/>
      <c r="M627" s="141"/>
      <c r="T627" s="53"/>
      <c r="AT627" s="17" t="s">
        <v>214</v>
      </c>
      <c r="AU627" s="17" t="s">
        <v>79</v>
      </c>
    </row>
    <row r="628" spans="2:65" s="13" customFormat="1" ht="11.25" x14ac:dyDescent="0.2">
      <c r="B628" s="159"/>
      <c r="D628" s="138" t="s">
        <v>330</v>
      </c>
      <c r="E628" s="160" t="s">
        <v>19</v>
      </c>
      <c r="F628" s="161" t="s">
        <v>5914</v>
      </c>
      <c r="H628" s="162">
        <v>32.9</v>
      </c>
      <c r="I628" s="163"/>
      <c r="L628" s="159"/>
      <c r="M628" s="164"/>
      <c r="T628" s="165"/>
      <c r="AT628" s="160" t="s">
        <v>330</v>
      </c>
      <c r="AU628" s="160" t="s">
        <v>79</v>
      </c>
      <c r="AV628" s="13" t="s">
        <v>79</v>
      </c>
      <c r="AW628" s="13" t="s">
        <v>31</v>
      </c>
      <c r="AX628" s="13" t="s">
        <v>69</v>
      </c>
      <c r="AY628" s="160" t="s">
        <v>181</v>
      </c>
    </row>
    <row r="629" spans="2:65" s="14" customFormat="1" ht="11.25" x14ac:dyDescent="0.2">
      <c r="B629" s="166"/>
      <c r="D629" s="138" t="s">
        <v>330</v>
      </c>
      <c r="E629" s="167" t="s">
        <v>19</v>
      </c>
      <c r="F629" s="168" t="s">
        <v>333</v>
      </c>
      <c r="H629" s="169">
        <v>32.9</v>
      </c>
      <c r="I629" s="170"/>
      <c r="L629" s="166"/>
      <c r="M629" s="171"/>
      <c r="T629" s="172"/>
      <c r="AT629" s="167" t="s">
        <v>330</v>
      </c>
      <c r="AU629" s="167" t="s">
        <v>79</v>
      </c>
      <c r="AV629" s="14" t="s">
        <v>187</v>
      </c>
      <c r="AW629" s="14" t="s">
        <v>31</v>
      </c>
      <c r="AX629" s="14" t="s">
        <v>77</v>
      </c>
      <c r="AY629" s="167" t="s">
        <v>181</v>
      </c>
    </row>
    <row r="630" spans="2:65" s="1" customFormat="1" ht="24.2" customHeight="1" x14ac:dyDescent="0.2">
      <c r="B630" s="32"/>
      <c r="C630" s="125" t="s">
        <v>990</v>
      </c>
      <c r="D630" s="125" t="s">
        <v>182</v>
      </c>
      <c r="E630" s="126" t="s">
        <v>5915</v>
      </c>
      <c r="F630" s="127" t="s">
        <v>5916</v>
      </c>
      <c r="G630" s="128" t="s">
        <v>636</v>
      </c>
      <c r="H630" s="129">
        <v>21.7</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209</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209</v>
      </c>
      <c r="BM630" s="136" t="s">
        <v>993</v>
      </c>
    </row>
    <row r="631" spans="2:65" s="1" customFormat="1" ht="78" x14ac:dyDescent="0.2">
      <c r="B631" s="32"/>
      <c r="D631" s="138" t="s">
        <v>214</v>
      </c>
      <c r="F631" s="139" t="s">
        <v>5917</v>
      </c>
      <c r="I631" s="140"/>
      <c r="L631" s="32"/>
      <c r="M631" s="141"/>
      <c r="T631" s="53"/>
      <c r="AT631" s="17" t="s">
        <v>214</v>
      </c>
      <c r="AU631" s="17" t="s">
        <v>79</v>
      </c>
    </row>
    <row r="632" spans="2:65" s="13" customFormat="1" ht="11.25" x14ac:dyDescent="0.2">
      <c r="B632" s="159"/>
      <c r="D632" s="138" t="s">
        <v>330</v>
      </c>
      <c r="E632" s="160" t="s">
        <v>19</v>
      </c>
      <c r="F632" s="161" t="s">
        <v>5918</v>
      </c>
      <c r="H632" s="162">
        <v>21.7</v>
      </c>
      <c r="I632" s="163"/>
      <c r="L632" s="159"/>
      <c r="M632" s="164"/>
      <c r="T632" s="165"/>
      <c r="AT632" s="160" t="s">
        <v>330</v>
      </c>
      <c r="AU632" s="160" t="s">
        <v>79</v>
      </c>
      <c r="AV632" s="13" t="s">
        <v>79</v>
      </c>
      <c r="AW632" s="13" t="s">
        <v>31</v>
      </c>
      <c r="AX632" s="13" t="s">
        <v>69</v>
      </c>
      <c r="AY632" s="160" t="s">
        <v>181</v>
      </c>
    </row>
    <row r="633" spans="2:65" s="14" customFormat="1" ht="11.25" x14ac:dyDescent="0.2">
      <c r="B633" s="166"/>
      <c r="D633" s="138" t="s">
        <v>330</v>
      </c>
      <c r="E633" s="167" t="s">
        <v>19</v>
      </c>
      <c r="F633" s="168" t="s">
        <v>333</v>
      </c>
      <c r="H633" s="169">
        <v>21.7</v>
      </c>
      <c r="I633" s="170"/>
      <c r="L633" s="166"/>
      <c r="M633" s="171"/>
      <c r="T633" s="172"/>
      <c r="AT633" s="167" t="s">
        <v>330</v>
      </c>
      <c r="AU633" s="167" t="s">
        <v>79</v>
      </c>
      <c r="AV633" s="14" t="s">
        <v>187</v>
      </c>
      <c r="AW633" s="14" t="s">
        <v>31</v>
      </c>
      <c r="AX633" s="14" t="s">
        <v>77</v>
      </c>
      <c r="AY633" s="167" t="s">
        <v>181</v>
      </c>
    </row>
    <row r="634" spans="2:65" s="1" customFormat="1" ht="16.5" customHeight="1" x14ac:dyDescent="0.2">
      <c r="B634" s="32"/>
      <c r="C634" s="125" t="s">
        <v>569</v>
      </c>
      <c r="D634" s="125" t="s">
        <v>182</v>
      </c>
      <c r="E634" s="126" t="s">
        <v>5919</v>
      </c>
      <c r="F634" s="127" t="s">
        <v>5920</v>
      </c>
      <c r="G634" s="128" t="s">
        <v>636</v>
      </c>
      <c r="H634" s="129">
        <v>1312.8</v>
      </c>
      <c r="I634" s="130"/>
      <c r="J634" s="131">
        <f>ROUND(I634*H634,2)</f>
        <v>0</v>
      </c>
      <c r="K634" s="127" t="s">
        <v>327</v>
      </c>
      <c r="L634" s="32"/>
      <c r="M634" s="132" t="s">
        <v>19</v>
      </c>
      <c r="N634" s="133" t="s">
        <v>40</v>
      </c>
      <c r="P634" s="134">
        <f>O634*H634</f>
        <v>0</v>
      </c>
      <c r="Q634" s="134">
        <v>0</v>
      </c>
      <c r="R634" s="134">
        <f>Q634*H634</f>
        <v>0</v>
      </c>
      <c r="S634" s="134">
        <v>0</v>
      </c>
      <c r="T634" s="135">
        <f>S634*H634</f>
        <v>0</v>
      </c>
      <c r="AR634" s="136" t="s">
        <v>209</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209</v>
      </c>
      <c r="BM634" s="136" t="s">
        <v>999</v>
      </c>
    </row>
    <row r="635" spans="2:65" s="1" customFormat="1" ht="11.25" x14ac:dyDescent="0.2">
      <c r="B635" s="32"/>
      <c r="D635" s="151" t="s">
        <v>328</v>
      </c>
      <c r="F635" s="152" t="s">
        <v>5921</v>
      </c>
      <c r="I635" s="140"/>
      <c r="L635" s="32"/>
      <c r="M635" s="141"/>
      <c r="T635" s="53"/>
      <c r="AT635" s="17" t="s">
        <v>328</v>
      </c>
      <c r="AU635" s="17" t="s">
        <v>79</v>
      </c>
    </row>
    <row r="636" spans="2:65" s="12" customFormat="1" ht="11.25" x14ac:dyDescent="0.2">
      <c r="B636" s="153"/>
      <c r="D636" s="138" t="s">
        <v>330</v>
      </c>
      <c r="E636" s="154" t="s">
        <v>19</v>
      </c>
      <c r="F636" s="155" t="s">
        <v>5922</v>
      </c>
      <c r="H636" s="154" t="s">
        <v>19</v>
      </c>
      <c r="I636" s="156"/>
      <c r="L636" s="153"/>
      <c r="M636" s="157"/>
      <c r="T636" s="158"/>
      <c r="AT636" s="154" t="s">
        <v>330</v>
      </c>
      <c r="AU636" s="154" t="s">
        <v>79</v>
      </c>
      <c r="AV636" s="12" t="s">
        <v>77</v>
      </c>
      <c r="AW636" s="12" t="s">
        <v>31</v>
      </c>
      <c r="AX636" s="12" t="s">
        <v>69</v>
      </c>
      <c r="AY636" s="154" t="s">
        <v>181</v>
      </c>
    </row>
    <row r="637" spans="2:65" s="12" customFormat="1" ht="11.25" x14ac:dyDescent="0.2">
      <c r="B637" s="153"/>
      <c r="D637" s="138" t="s">
        <v>330</v>
      </c>
      <c r="E637" s="154" t="s">
        <v>19</v>
      </c>
      <c r="F637" s="155" t="s">
        <v>5923</v>
      </c>
      <c r="H637" s="154" t="s">
        <v>19</v>
      </c>
      <c r="I637" s="156"/>
      <c r="L637" s="153"/>
      <c r="M637" s="157"/>
      <c r="T637" s="158"/>
      <c r="AT637" s="154" t="s">
        <v>330</v>
      </c>
      <c r="AU637" s="154" t="s">
        <v>79</v>
      </c>
      <c r="AV637" s="12" t="s">
        <v>77</v>
      </c>
      <c r="AW637" s="12" t="s">
        <v>31</v>
      </c>
      <c r="AX637" s="12" t="s">
        <v>69</v>
      </c>
      <c r="AY637" s="154" t="s">
        <v>181</v>
      </c>
    </row>
    <row r="638" spans="2:65" s="13" customFormat="1" ht="11.25" x14ac:dyDescent="0.2">
      <c r="B638" s="159"/>
      <c r="D638" s="138" t="s">
        <v>330</v>
      </c>
      <c r="E638" s="160" t="s">
        <v>19</v>
      </c>
      <c r="F638" s="161" t="s">
        <v>5924</v>
      </c>
      <c r="H638" s="162">
        <v>13.6</v>
      </c>
      <c r="I638" s="163"/>
      <c r="L638" s="159"/>
      <c r="M638" s="164"/>
      <c r="T638" s="165"/>
      <c r="AT638" s="160" t="s">
        <v>330</v>
      </c>
      <c r="AU638" s="160" t="s">
        <v>79</v>
      </c>
      <c r="AV638" s="13" t="s">
        <v>79</v>
      </c>
      <c r="AW638" s="13" t="s">
        <v>31</v>
      </c>
      <c r="AX638" s="13" t="s">
        <v>69</v>
      </c>
      <c r="AY638" s="160" t="s">
        <v>181</v>
      </c>
    </row>
    <row r="639" spans="2:65" s="13" customFormat="1" ht="11.25" x14ac:dyDescent="0.2">
      <c r="B639" s="159"/>
      <c r="D639" s="138" t="s">
        <v>330</v>
      </c>
      <c r="E639" s="160" t="s">
        <v>19</v>
      </c>
      <c r="F639" s="161" t="s">
        <v>5925</v>
      </c>
      <c r="H639" s="162">
        <v>65.8</v>
      </c>
      <c r="I639" s="163"/>
      <c r="L639" s="159"/>
      <c r="M639" s="164"/>
      <c r="T639" s="165"/>
      <c r="AT639" s="160" t="s">
        <v>330</v>
      </c>
      <c r="AU639" s="160" t="s">
        <v>79</v>
      </c>
      <c r="AV639" s="13" t="s">
        <v>79</v>
      </c>
      <c r="AW639" s="13" t="s">
        <v>31</v>
      </c>
      <c r="AX639" s="13" t="s">
        <v>69</v>
      </c>
      <c r="AY639" s="160" t="s">
        <v>181</v>
      </c>
    </row>
    <row r="640" spans="2:65" s="12" customFormat="1" ht="11.25" x14ac:dyDescent="0.2">
      <c r="B640" s="153"/>
      <c r="D640" s="138" t="s">
        <v>330</v>
      </c>
      <c r="E640" s="154" t="s">
        <v>19</v>
      </c>
      <c r="F640" s="155" t="s">
        <v>5926</v>
      </c>
      <c r="H640" s="154" t="s">
        <v>19</v>
      </c>
      <c r="I640" s="156"/>
      <c r="L640" s="153"/>
      <c r="M640" s="157"/>
      <c r="T640" s="158"/>
      <c r="AT640" s="154" t="s">
        <v>330</v>
      </c>
      <c r="AU640" s="154" t="s">
        <v>79</v>
      </c>
      <c r="AV640" s="12" t="s">
        <v>77</v>
      </c>
      <c r="AW640" s="12" t="s">
        <v>31</v>
      </c>
      <c r="AX640" s="12" t="s">
        <v>69</v>
      </c>
      <c r="AY640" s="154" t="s">
        <v>181</v>
      </c>
    </row>
    <row r="641" spans="2:65" s="13" customFormat="1" ht="11.25" x14ac:dyDescent="0.2">
      <c r="B641" s="159"/>
      <c r="D641" s="138" t="s">
        <v>330</v>
      </c>
      <c r="E641" s="160" t="s">
        <v>19</v>
      </c>
      <c r="F641" s="161" t="s">
        <v>5927</v>
      </c>
      <c r="H641" s="162">
        <v>213.4</v>
      </c>
      <c r="I641" s="163"/>
      <c r="L641" s="159"/>
      <c r="M641" s="164"/>
      <c r="T641" s="165"/>
      <c r="AT641" s="160" t="s">
        <v>330</v>
      </c>
      <c r="AU641" s="160" t="s">
        <v>79</v>
      </c>
      <c r="AV641" s="13" t="s">
        <v>79</v>
      </c>
      <c r="AW641" s="13" t="s">
        <v>31</v>
      </c>
      <c r="AX641" s="13" t="s">
        <v>69</v>
      </c>
      <c r="AY641" s="160" t="s">
        <v>181</v>
      </c>
    </row>
    <row r="642" spans="2:65" s="13" customFormat="1" ht="11.25" x14ac:dyDescent="0.2">
      <c r="B642" s="159"/>
      <c r="D642" s="138" t="s">
        <v>330</v>
      </c>
      <c r="E642" s="160" t="s">
        <v>19</v>
      </c>
      <c r="F642" s="161" t="s">
        <v>5928</v>
      </c>
      <c r="H642" s="162">
        <v>141.80000000000001</v>
      </c>
      <c r="I642" s="163"/>
      <c r="L642" s="159"/>
      <c r="M642" s="164"/>
      <c r="T642" s="165"/>
      <c r="AT642" s="160" t="s">
        <v>330</v>
      </c>
      <c r="AU642" s="160" t="s">
        <v>79</v>
      </c>
      <c r="AV642" s="13" t="s">
        <v>79</v>
      </c>
      <c r="AW642" s="13" t="s">
        <v>31</v>
      </c>
      <c r="AX642" s="13" t="s">
        <v>69</v>
      </c>
      <c r="AY642" s="160" t="s">
        <v>181</v>
      </c>
    </row>
    <row r="643" spans="2:65" s="13" customFormat="1" ht="11.25" x14ac:dyDescent="0.2">
      <c r="B643" s="159"/>
      <c r="D643" s="138" t="s">
        <v>330</v>
      </c>
      <c r="E643" s="160" t="s">
        <v>19</v>
      </c>
      <c r="F643" s="161" t="s">
        <v>5929</v>
      </c>
      <c r="H643" s="162">
        <v>17.8</v>
      </c>
      <c r="I643" s="163"/>
      <c r="L643" s="159"/>
      <c r="M643" s="164"/>
      <c r="T643" s="165"/>
      <c r="AT643" s="160" t="s">
        <v>330</v>
      </c>
      <c r="AU643" s="160" t="s">
        <v>79</v>
      </c>
      <c r="AV643" s="13" t="s">
        <v>79</v>
      </c>
      <c r="AW643" s="13" t="s">
        <v>31</v>
      </c>
      <c r="AX643" s="13" t="s">
        <v>69</v>
      </c>
      <c r="AY643" s="160" t="s">
        <v>181</v>
      </c>
    </row>
    <row r="644" spans="2:65" s="13" customFormat="1" ht="11.25" x14ac:dyDescent="0.2">
      <c r="B644" s="159"/>
      <c r="D644" s="138" t="s">
        <v>330</v>
      </c>
      <c r="E644" s="160" t="s">
        <v>19</v>
      </c>
      <c r="F644" s="161" t="s">
        <v>5930</v>
      </c>
      <c r="H644" s="162">
        <v>109.8</v>
      </c>
      <c r="I644" s="163"/>
      <c r="L644" s="159"/>
      <c r="M644" s="164"/>
      <c r="T644" s="165"/>
      <c r="AT644" s="160" t="s">
        <v>330</v>
      </c>
      <c r="AU644" s="160" t="s">
        <v>79</v>
      </c>
      <c r="AV644" s="13" t="s">
        <v>79</v>
      </c>
      <c r="AW644" s="13" t="s">
        <v>31</v>
      </c>
      <c r="AX644" s="13" t="s">
        <v>69</v>
      </c>
      <c r="AY644" s="160" t="s">
        <v>181</v>
      </c>
    </row>
    <row r="645" spans="2:65" s="13" customFormat="1" ht="11.25" x14ac:dyDescent="0.2">
      <c r="B645" s="159"/>
      <c r="D645" s="138" t="s">
        <v>330</v>
      </c>
      <c r="E645" s="160" t="s">
        <v>19</v>
      </c>
      <c r="F645" s="161" t="s">
        <v>5931</v>
      </c>
      <c r="H645" s="162">
        <v>65.8</v>
      </c>
      <c r="I645" s="163"/>
      <c r="L645" s="159"/>
      <c r="M645" s="164"/>
      <c r="T645" s="165"/>
      <c r="AT645" s="160" t="s">
        <v>330</v>
      </c>
      <c r="AU645" s="160" t="s">
        <v>79</v>
      </c>
      <c r="AV645" s="13" t="s">
        <v>79</v>
      </c>
      <c r="AW645" s="13" t="s">
        <v>31</v>
      </c>
      <c r="AX645" s="13" t="s">
        <v>69</v>
      </c>
      <c r="AY645" s="160" t="s">
        <v>181</v>
      </c>
    </row>
    <row r="646" spans="2:65" s="12" customFormat="1" ht="11.25" x14ac:dyDescent="0.2">
      <c r="B646" s="153"/>
      <c r="D646" s="138" t="s">
        <v>330</v>
      </c>
      <c r="E646" s="154" t="s">
        <v>19</v>
      </c>
      <c r="F646" s="155" t="s">
        <v>5932</v>
      </c>
      <c r="H646" s="154" t="s">
        <v>19</v>
      </c>
      <c r="I646" s="156"/>
      <c r="L646" s="153"/>
      <c r="M646" s="157"/>
      <c r="T646" s="158"/>
      <c r="AT646" s="154" t="s">
        <v>330</v>
      </c>
      <c r="AU646" s="154" t="s">
        <v>79</v>
      </c>
      <c r="AV646" s="12" t="s">
        <v>77</v>
      </c>
      <c r="AW646" s="12" t="s">
        <v>31</v>
      </c>
      <c r="AX646" s="12" t="s">
        <v>69</v>
      </c>
      <c r="AY646" s="154" t="s">
        <v>181</v>
      </c>
    </row>
    <row r="647" spans="2:65" s="13" customFormat="1" ht="11.25" x14ac:dyDescent="0.2">
      <c r="B647" s="159"/>
      <c r="D647" s="138" t="s">
        <v>330</v>
      </c>
      <c r="E647" s="160" t="s">
        <v>19</v>
      </c>
      <c r="F647" s="161" t="s">
        <v>5933</v>
      </c>
      <c r="H647" s="162">
        <v>244.4</v>
      </c>
      <c r="I647" s="163"/>
      <c r="L647" s="159"/>
      <c r="M647" s="164"/>
      <c r="T647" s="165"/>
      <c r="AT647" s="160" t="s">
        <v>330</v>
      </c>
      <c r="AU647" s="160" t="s">
        <v>79</v>
      </c>
      <c r="AV647" s="13" t="s">
        <v>79</v>
      </c>
      <c r="AW647" s="13" t="s">
        <v>31</v>
      </c>
      <c r="AX647" s="13" t="s">
        <v>69</v>
      </c>
      <c r="AY647" s="160" t="s">
        <v>181</v>
      </c>
    </row>
    <row r="648" spans="2:65" s="13" customFormat="1" ht="11.25" x14ac:dyDescent="0.2">
      <c r="B648" s="159"/>
      <c r="D648" s="138" t="s">
        <v>330</v>
      </c>
      <c r="E648" s="160" t="s">
        <v>19</v>
      </c>
      <c r="F648" s="161" t="s">
        <v>5934</v>
      </c>
      <c r="H648" s="162">
        <v>99</v>
      </c>
      <c r="I648" s="163"/>
      <c r="L648" s="159"/>
      <c r="M648" s="164"/>
      <c r="T648" s="165"/>
      <c r="AT648" s="160" t="s">
        <v>330</v>
      </c>
      <c r="AU648" s="160" t="s">
        <v>79</v>
      </c>
      <c r="AV648" s="13" t="s">
        <v>79</v>
      </c>
      <c r="AW648" s="13" t="s">
        <v>31</v>
      </c>
      <c r="AX648" s="13" t="s">
        <v>69</v>
      </c>
      <c r="AY648" s="160" t="s">
        <v>181</v>
      </c>
    </row>
    <row r="649" spans="2:65" s="13" customFormat="1" ht="11.25" x14ac:dyDescent="0.2">
      <c r="B649" s="159"/>
      <c r="D649" s="138" t="s">
        <v>330</v>
      </c>
      <c r="E649" s="160" t="s">
        <v>19</v>
      </c>
      <c r="F649" s="161" t="s">
        <v>5935</v>
      </c>
      <c r="H649" s="162">
        <v>116.2</v>
      </c>
      <c r="I649" s="163"/>
      <c r="L649" s="159"/>
      <c r="M649" s="164"/>
      <c r="T649" s="165"/>
      <c r="AT649" s="160" t="s">
        <v>330</v>
      </c>
      <c r="AU649" s="160" t="s">
        <v>79</v>
      </c>
      <c r="AV649" s="13" t="s">
        <v>79</v>
      </c>
      <c r="AW649" s="13" t="s">
        <v>31</v>
      </c>
      <c r="AX649" s="13" t="s">
        <v>69</v>
      </c>
      <c r="AY649" s="160" t="s">
        <v>181</v>
      </c>
    </row>
    <row r="650" spans="2:65" s="13" customFormat="1" ht="11.25" x14ac:dyDescent="0.2">
      <c r="B650" s="159"/>
      <c r="D650" s="138" t="s">
        <v>330</v>
      </c>
      <c r="E650" s="160" t="s">
        <v>19</v>
      </c>
      <c r="F650" s="161" t="s">
        <v>5936</v>
      </c>
      <c r="H650" s="162">
        <v>128.4</v>
      </c>
      <c r="I650" s="163"/>
      <c r="L650" s="159"/>
      <c r="M650" s="164"/>
      <c r="T650" s="165"/>
      <c r="AT650" s="160" t="s">
        <v>330</v>
      </c>
      <c r="AU650" s="160" t="s">
        <v>79</v>
      </c>
      <c r="AV650" s="13" t="s">
        <v>79</v>
      </c>
      <c r="AW650" s="13" t="s">
        <v>31</v>
      </c>
      <c r="AX650" s="13" t="s">
        <v>69</v>
      </c>
      <c r="AY650" s="160" t="s">
        <v>181</v>
      </c>
    </row>
    <row r="651" spans="2:65" s="13" customFormat="1" ht="11.25" x14ac:dyDescent="0.2">
      <c r="B651" s="159"/>
      <c r="D651" s="138" t="s">
        <v>330</v>
      </c>
      <c r="E651" s="160" t="s">
        <v>19</v>
      </c>
      <c r="F651" s="161" t="s">
        <v>5937</v>
      </c>
      <c r="H651" s="162">
        <v>53.4</v>
      </c>
      <c r="I651" s="163"/>
      <c r="L651" s="159"/>
      <c r="M651" s="164"/>
      <c r="T651" s="165"/>
      <c r="AT651" s="160" t="s">
        <v>330</v>
      </c>
      <c r="AU651" s="160" t="s">
        <v>79</v>
      </c>
      <c r="AV651" s="13" t="s">
        <v>79</v>
      </c>
      <c r="AW651" s="13" t="s">
        <v>31</v>
      </c>
      <c r="AX651" s="13" t="s">
        <v>69</v>
      </c>
      <c r="AY651" s="160" t="s">
        <v>181</v>
      </c>
    </row>
    <row r="652" spans="2:65" s="13" customFormat="1" ht="11.25" x14ac:dyDescent="0.2">
      <c r="B652" s="159"/>
      <c r="D652" s="138" t="s">
        <v>330</v>
      </c>
      <c r="E652" s="160" t="s">
        <v>19</v>
      </c>
      <c r="F652" s="161" t="s">
        <v>5938</v>
      </c>
      <c r="H652" s="162">
        <v>43.4</v>
      </c>
      <c r="I652" s="163"/>
      <c r="L652" s="159"/>
      <c r="M652" s="164"/>
      <c r="T652" s="165"/>
      <c r="AT652" s="160" t="s">
        <v>330</v>
      </c>
      <c r="AU652" s="160" t="s">
        <v>79</v>
      </c>
      <c r="AV652" s="13" t="s">
        <v>79</v>
      </c>
      <c r="AW652" s="13" t="s">
        <v>31</v>
      </c>
      <c r="AX652" s="13" t="s">
        <v>69</v>
      </c>
      <c r="AY652" s="160" t="s">
        <v>181</v>
      </c>
    </row>
    <row r="653" spans="2:65" s="14" customFormat="1" ht="11.25" x14ac:dyDescent="0.2">
      <c r="B653" s="166"/>
      <c r="D653" s="138" t="s">
        <v>330</v>
      </c>
      <c r="E653" s="167" t="s">
        <v>19</v>
      </c>
      <c r="F653" s="168" t="s">
        <v>333</v>
      </c>
      <c r="H653" s="169">
        <v>1312.8</v>
      </c>
      <c r="I653" s="170"/>
      <c r="L653" s="166"/>
      <c r="M653" s="171"/>
      <c r="T653" s="172"/>
      <c r="AT653" s="167" t="s">
        <v>330</v>
      </c>
      <c r="AU653" s="167" t="s">
        <v>79</v>
      </c>
      <c r="AV653" s="14" t="s">
        <v>187</v>
      </c>
      <c r="AW653" s="14" t="s">
        <v>31</v>
      </c>
      <c r="AX653" s="14" t="s">
        <v>77</v>
      </c>
      <c r="AY653" s="167" t="s">
        <v>181</v>
      </c>
    </row>
    <row r="654" spans="2:65" s="1" customFormat="1" ht="16.5" customHeight="1" x14ac:dyDescent="0.2">
      <c r="B654" s="32"/>
      <c r="C654" s="125" t="s">
        <v>1004</v>
      </c>
      <c r="D654" s="125" t="s">
        <v>182</v>
      </c>
      <c r="E654" s="126" t="s">
        <v>5939</v>
      </c>
      <c r="F654" s="127" t="s">
        <v>5940</v>
      </c>
      <c r="G654" s="128" t="s">
        <v>636</v>
      </c>
      <c r="H654" s="129">
        <v>656.4</v>
      </c>
      <c r="I654" s="130"/>
      <c r="J654" s="131">
        <f>ROUND(I654*H654,2)</f>
        <v>0</v>
      </c>
      <c r="K654" s="127" t="s">
        <v>327</v>
      </c>
      <c r="L654" s="32"/>
      <c r="M654" s="132" t="s">
        <v>19</v>
      </c>
      <c r="N654" s="133" t="s">
        <v>40</v>
      </c>
      <c r="P654" s="134">
        <f>O654*H654</f>
        <v>0</v>
      </c>
      <c r="Q654" s="134">
        <v>0</v>
      </c>
      <c r="R654" s="134">
        <f>Q654*H654</f>
        <v>0</v>
      </c>
      <c r="S654" s="134">
        <v>0</v>
      </c>
      <c r="T654" s="135">
        <f>S654*H654</f>
        <v>0</v>
      </c>
      <c r="AR654" s="136" t="s">
        <v>209</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209</v>
      </c>
      <c r="BM654" s="136" t="s">
        <v>1007</v>
      </c>
    </row>
    <row r="655" spans="2:65" s="1" customFormat="1" ht="11.25" x14ac:dyDescent="0.2">
      <c r="B655" s="32"/>
      <c r="D655" s="151" t="s">
        <v>328</v>
      </c>
      <c r="F655" s="152" t="s">
        <v>5941</v>
      </c>
      <c r="I655" s="140"/>
      <c r="L655" s="32"/>
      <c r="M655" s="141"/>
      <c r="T655" s="53"/>
      <c r="AT655" s="17" t="s">
        <v>328</v>
      </c>
      <c r="AU655" s="17" t="s">
        <v>79</v>
      </c>
    </row>
    <row r="656" spans="2:65" s="1" customFormat="1" ht="16.5" customHeight="1" x14ac:dyDescent="0.2">
      <c r="B656" s="32"/>
      <c r="C656" s="125" t="s">
        <v>578</v>
      </c>
      <c r="D656" s="125" t="s">
        <v>182</v>
      </c>
      <c r="E656" s="126" t="s">
        <v>5942</v>
      </c>
      <c r="F656" s="127" t="s">
        <v>5943</v>
      </c>
      <c r="G656" s="128" t="s">
        <v>519</v>
      </c>
      <c r="H656" s="129">
        <v>14</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209</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209</v>
      </c>
      <c r="BM656" s="136" t="s">
        <v>1219</v>
      </c>
    </row>
    <row r="657" spans="2:65" s="1" customFormat="1" ht="19.5" x14ac:dyDescent="0.2">
      <c r="B657" s="32"/>
      <c r="D657" s="138" t="s">
        <v>214</v>
      </c>
      <c r="F657" s="139" t="s">
        <v>5944</v>
      </c>
      <c r="I657" s="140"/>
      <c r="L657" s="32"/>
      <c r="M657" s="141"/>
      <c r="T657" s="53"/>
      <c r="AT657" s="17" t="s">
        <v>214</v>
      </c>
      <c r="AU657" s="17" t="s">
        <v>79</v>
      </c>
    </row>
    <row r="658" spans="2:65" s="12" customFormat="1" ht="11.25" x14ac:dyDescent="0.2">
      <c r="B658" s="153"/>
      <c r="D658" s="138" t="s">
        <v>330</v>
      </c>
      <c r="E658" s="154" t="s">
        <v>19</v>
      </c>
      <c r="F658" s="155" t="s">
        <v>5945</v>
      </c>
      <c r="H658" s="154" t="s">
        <v>19</v>
      </c>
      <c r="I658" s="156"/>
      <c r="L658" s="153"/>
      <c r="M658" s="157"/>
      <c r="T658" s="158"/>
      <c r="AT658" s="154" t="s">
        <v>330</v>
      </c>
      <c r="AU658" s="154" t="s">
        <v>79</v>
      </c>
      <c r="AV658" s="12" t="s">
        <v>77</v>
      </c>
      <c r="AW658" s="12" t="s">
        <v>31</v>
      </c>
      <c r="AX658" s="12" t="s">
        <v>69</v>
      </c>
      <c r="AY658" s="154" t="s">
        <v>181</v>
      </c>
    </row>
    <row r="659" spans="2:65" s="13" customFormat="1" ht="11.25" x14ac:dyDescent="0.2">
      <c r="B659" s="159"/>
      <c r="D659" s="138" t="s">
        <v>330</v>
      </c>
      <c r="E659" s="160" t="s">
        <v>19</v>
      </c>
      <c r="F659" s="161" t="s">
        <v>5815</v>
      </c>
      <c r="H659" s="162">
        <v>9</v>
      </c>
      <c r="I659" s="163"/>
      <c r="L659" s="159"/>
      <c r="M659" s="164"/>
      <c r="T659" s="165"/>
      <c r="AT659" s="160" t="s">
        <v>330</v>
      </c>
      <c r="AU659" s="160" t="s">
        <v>79</v>
      </c>
      <c r="AV659" s="13" t="s">
        <v>79</v>
      </c>
      <c r="AW659" s="13" t="s">
        <v>31</v>
      </c>
      <c r="AX659" s="13" t="s">
        <v>69</v>
      </c>
      <c r="AY659" s="160" t="s">
        <v>181</v>
      </c>
    </row>
    <row r="660" spans="2:65" s="13" customFormat="1" ht="11.25" x14ac:dyDescent="0.2">
      <c r="B660" s="159"/>
      <c r="D660" s="138" t="s">
        <v>330</v>
      </c>
      <c r="E660" s="160" t="s">
        <v>19</v>
      </c>
      <c r="F660" s="161" t="s">
        <v>5946</v>
      </c>
      <c r="H660" s="162">
        <v>5</v>
      </c>
      <c r="I660" s="163"/>
      <c r="L660" s="159"/>
      <c r="M660" s="164"/>
      <c r="T660" s="165"/>
      <c r="AT660" s="160" t="s">
        <v>330</v>
      </c>
      <c r="AU660" s="160" t="s">
        <v>79</v>
      </c>
      <c r="AV660" s="13" t="s">
        <v>79</v>
      </c>
      <c r="AW660" s="13" t="s">
        <v>31</v>
      </c>
      <c r="AX660" s="13" t="s">
        <v>69</v>
      </c>
      <c r="AY660" s="160" t="s">
        <v>181</v>
      </c>
    </row>
    <row r="661" spans="2:65" s="14" customFormat="1" ht="11.25" x14ac:dyDescent="0.2">
      <c r="B661" s="166"/>
      <c r="D661" s="138" t="s">
        <v>330</v>
      </c>
      <c r="E661" s="167" t="s">
        <v>19</v>
      </c>
      <c r="F661" s="168" t="s">
        <v>333</v>
      </c>
      <c r="H661" s="169">
        <v>14</v>
      </c>
      <c r="I661" s="170"/>
      <c r="L661" s="166"/>
      <c r="M661" s="171"/>
      <c r="T661" s="172"/>
      <c r="AT661" s="167" t="s">
        <v>330</v>
      </c>
      <c r="AU661" s="167" t="s">
        <v>79</v>
      </c>
      <c r="AV661" s="14" t="s">
        <v>187</v>
      </c>
      <c r="AW661" s="14" t="s">
        <v>31</v>
      </c>
      <c r="AX661" s="14" t="s">
        <v>77</v>
      </c>
      <c r="AY661" s="167" t="s">
        <v>181</v>
      </c>
    </row>
    <row r="662" spans="2:65" s="1" customFormat="1" ht="16.5" customHeight="1" x14ac:dyDescent="0.2">
      <c r="B662" s="32"/>
      <c r="C662" s="125" t="s">
        <v>1010</v>
      </c>
      <c r="D662" s="125" t="s">
        <v>182</v>
      </c>
      <c r="E662" s="126" t="s">
        <v>5947</v>
      </c>
      <c r="F662" s="127" t="s">
        <v>5948</v>
      </c>
      <c r="G662" s="128" t="s">
        <v>519</v>
      </c>
      <c r="H662" s="129">
        <v>1</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209</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209</v>
      </c>
      <c r="BM662" s="136" t="s">
        <v>784</v>
      </c>
    </row>
    <row r="663" spans="2:65" s="1" customFormat="1" ht="19.5" x14ac:dyDescent="0.2">
      <c r="B663" s="32"/>
      <c r="D663" s="138" t="s">
        <v>214</v>
      </c>
      <c r="F663" s="139" t="s">
        <v>5944</v>
      </c>
      <c r="I663" s="140"/>
      <c r="L663" s="32"/>
      <c r="M663" s="141"/>
      <c r="T663" s="53"/>
      <c r="AT663" s="17" t="s">
        <v>214</v>
      </c>
      <c r="AU663" s="17" t="s">
        <v>79</v>
      </c>
    </row>
    <row r="664" spans="2:65" s="12" customFormat="1" ht="11.25" x14ac:dyDescent="0.2">
      <c r="B664" s="153"/>
      <c r="D664" s="138" t="s">
        <v>330</v>
      </c>
      <c r="E664" s="154" t="s">
        <v>19</v>
      </c>
      <c r="F664" s="155" t="s">
        <v>5949</v>
      </c>
      <c r="H664" s="154" t="s">
        <v>19</v>
      </c>
      <c r="I664" s="156"/>
      <c r="L664" s="153"/>
      <c r="M664" s="157"/>
      <c r="T664" s="158"/>
      <c r="AT664" s="154" t="s">
        <v>330</v>
      </c>
      <c r="AU664" s="154" t="s">
        <v>79</v>
      </c>
      <c r="AV664" s="12" t="s">
        <v>77</v>
      </c>
      <c r="AW664" s="12" t="s">
        <v>31</v>
      </c>
      <c r="AX664" s="12" t="s">
        <v>69</v>
      </c>
      <c r="AY664" s="154" t="s">
        <v>181</v>
      </c>
    </row>
    <row r="665" spans="2:65" s="13" customFormat="1" ht="11.25" x14ac:dyDescent="0.2">
      <c r="B665" s="159"/>
      <c r="D665" s="138" t="s">
        <v>330</v>
      </c>
      <c r="E665" s="160" t="s">
        <v>19</v>
      </c>
      <c r="F665" s="161" t="s">
        <v>5754</v>
      </c>
      <c r="H665" s="162">
        <v>1</v>
      </c>
      <c r="I665" s="163"/>
      <c r="L665" s="159"/>
      <c r="M665" s="164"/>
      <c r="T665" s="165"/>
      <c r="AT665" s="160" t="s">
        <v>330</v>
      </c>
      <c r="AU665" s="160" t="s">
        <v>79</v>
      </c>
      <c r="AV665" s="13" t="s">
        <v>79</v>
      </c>
      <c r="AW665" s="13" t="s">
        <v>31</v>
      </c>
      <c r="AX665" s="13" t="s">
        <v>69</v>
      </c>
      <c r="AY665" s="160" t="s">
        <v>181</v>
      </c>
    </row>
    <row r="666" spans="2:65" s="14" customFormat="1" ht="11.25" x14ac:dyDescent="0.2">
      <c r="B666" s="166"/>
      <c r="D666" s="138" t="s">
        <v>330</v>
      </c>
      <c r="E666" s="167" t="s">
        <v>19</v>
      </c>
      <c r="F666" s="168" t="s">
        <v>333</v>
      </c>
      <c r="H666" s="169">
        <v>1</v>
      </c>
      <c r="I666" s="170"/>
      <c r="L666" s="166"/>
      <c r="M666" s="171"/>
      <c r="T666" s="172"/>
      <c r="AT666" s="167" t="s">
        <v>330</v>
      </c>
      <c r="AU666" s="167" t="s">
        <v>79</v>
      </c>
      <c r="AV666" s="14" t="s">
        <v>187</v>
      </c>
      <c r="AW666" s="14" t="s">
        <v>31</v>
      </c>
      <c r="AX666" s="14" t="s">
        <v>77</v>
      </c>
      <c r="AY666" s="167" t="s">
        <v>181</v>
      </c>
    </row>
    <row r="667" spans="2:65" s="1" customFormat="1" ht="16.5" customHeight="1" x14ac:dyDescent="0.2">
      <c r="B667" s="32"/>
      <c r="C667" s="125" t="s">
        <v>587</v>
      </c>
      <c r="D667" s="125" t="s">
        <v>182</v>
      </c>
      <c r="E667" s="126" t="s">
        <v>5950</v>
      </c>
      <c r="F667" s="127" t="s">
        <v>5951</v>
      </c>
      <c r="G667" s="128" t="s">
        <v>519</v>
      </c>
      <c r="H667" s="129">
        <v>10</v>
      </c>
      <c r="I667" s="130"/>
      <c r="J667" s="131">
        <f>ROUND(I667*H667,2)</f>
        <v>0</v>
      </c>
      <c r="K667" s="127" t="s">
        <v>186</v>
      </c>
      <c r="L667" s="32"/>
      <c r="M667" s="132" t="s">
        <v>19</v>
      </c>
      <c r="N667" s="133" t="s">
        <v>40</v>
      </c>
      <c r="P667" s="134">
        <f>O667*H667</f>
        <v>0</v>
      </c>
      <c r="Q667" s="134">
        <v>0</v>
      </c>
      <c r="R667" s="134">
        <f>Q667*H667</f>
        <v>0</v>
      </c>
      <c r="S667" s="134">
        <v>0</v>
      </c>
      <c r="T667" s="135">
        <f>S667*H667</f>
        <v>0</v>
      </c>
      <c r="AR667" s="136" t="s">
        <v>209</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209</v>
      </c>
      <c r="BM667" s="136" t="s">
        <v>1225</v>
      </c>
    </row>
    <row r="668" spans="2:65" s="1" customFormat="1" ht="19.5" x14ac:dyDescent="0.2">
      <c r="B668" s="32"/>
      <c r="D668" s="138" t="s">
        <v>214</v>
      </c>
      <c r="F668" s="139" t="s">
        <v>5952</v>
      </c>
      <c r="I668" s="140"/>
      <c r="L668" s="32"/>
      <c r="M668" s="141"/>
      <c r="T668" s="53"/>
      <c r="AT668" s="17" t="s">
        <v>214</v>
      </c>
      <c r="AU668" s="17" t="s">
        <v>79</v>
      </c>
    </row>
    <row r="669" spans="2:65" s="12" customFormat="1" ht="11.25" x14ac:dyDescent="0.2">
      <c r="B669" s="153"/>
      <c r="D669" s="138" t="s">
        <v>330</v>
      </c>
      <c r="E669" s="154" t="s">
        <v>19</v>
      </c>
      <c r="F669" s="155" t="s">
        <v>5953</v>
      </c>
      <c r="H669" s="154" t="s">
        <v>19</v>
      </c>
      <c r="I669" s="156"/>
      <c r="L669" s="153"/>
      <c r="M669" s="157"/>
      <c r="T669" s="158"/>
      <c r="AT669" s="154" t="s">
        <v>330</v>
      </c>
      <c r="AU669" s="154" t="s">
        <v>79</v>
      </c>
      <c r="AV669" s="12" t="s">
        <v>77</v>
      </c>
      <c r="AW669" s="12" t="s">
        <v>31</v>
      </c>
      <c r="AX669" s="12" t="s">
        <v>69</v>
      </c>
      <c r="AY669" s="154" t="s">
        <v>181</v>
      </c>
    </row>
    <row r="670" spans="2:65" s="13" customFormat="1" ht="11.25" x14ac:dyDescent="0.2">
      <c r="B670" s="159"/>
      <c r="D670" s="138" t="s">
        <v>330</v>
      </c>
      <c r="E670" s="160" t="s">
        <v>19</v>
      </c>
      <c r="F670" s="161" t="s">
        <v>5954</v>
      </c>
      <c r="H670" s="162">
        <v>8</v>
      </c>
      <c r="I670" s="163"/>
      <c r="L670" s="159"/>
      <c r="M670" s="164"/>
      <c r="T670" s="165"/>
      <c r="AT670" s="160" t="s">
        <v>330</v>
      </c>
      <c r="AU670" s="160" t="s">
        <v>79</v>
      </c>
      <c r="AV670" s="13" t="s">
        <v>79</v>
      </c>
      <c r="AW670" s="13" t="s">
        <v>31</v>
      </c>
      <c r="AX670" s="13" t="s">
        <v>69</v>
      </c>
      <c r="AY670" s="160" t="s">
        <v>181</v>
      </c>
    </row>
    <row r="671" spans="2:65" s="13" customFormat="1" ht="11.25" x14ac:dyDescent="0.2">
      <c r="B671" s="159"/>
      <c r="D671" s="138" t="s">
        <v>330</v>
      </c>
      <c r="E671" s="160" t="s">
        <v>19</v>
      </c>
      <c r="F671" s="161" t="s">
        <v>5955</v>
      </c>
      <c r="H671" s="162">
        <v>2</v>
      </c>
      <c r="I671" s="163"/>
      <c r="L671" s="159"/>
      <c r="M671" s="164"/>
      <c r="T671" s="165"/>
      <c r="AT671" s="160" t="s">
        <v>330</v>
      </c>
      <c r="AU671" s="160" t="s">
        <v>79</v>
      </c>
      <c r="AV671" s="13" t="s">
        <v>79</v>
      </c>
      <c r="AW671" s="13" t="s">
        <v>31</v>
      </c>
      <c r="AX671" s="13" t="s">
        <v>69</v>
      </c>
      <c r="AY671" s="160" t="s">
        <v>181</v>
      </c>
    </row>
    <row r="672" spans="2:65" s="14" customFormat="1" ht="11.25" x14ac:dyDescent="0.2">
      <c r="B672" s="166"/>
      <c r="D672" s="138" t="s">
        <v>330</v>
      </c>
      <c r="E672" s="167" t="s">
        <v>19</v>
      </c>
      <c r="F672" s="168" t="s">
        <v>333</v>
      </c>
      <c r="H672" s="169">
        <v>10</v>
      </c>
      <c r="I672" s="170"/>
      <c r="L672" s="166"/>
      <c r="M672" s="171"/>
      <c r="T672" s="172"/>
      <c r="AT672" s="167" t="s">
        <v>330</v>
      </c>
      <c r="AU672" s="167" t="s">
        <v>79</v>
      </c>
      <c r="AV672" s="14" t="s">
        <v>187</v>
      </c>
      <c r="AW672" s="14" t="s">
        <v>31</v>
      </c>
      <c r="AX672" s="14" t="s">
        <v>77</v>
      </c>
      <c r="AY672" s="167" t="s">
        <v>181</v>
      </c>
    </row>
    <row r="673" spans="2:65" s="1" customFormat="1" ht="16.5" customHeight="1" x14ac:dyDescent="0.2">
      <c r="B673" s="32"/>
      <c r="C673" s="125" t="s">
        <v>1050</v>
      </c>
      <c r="D673" s="125" t="s">
        <v>182</v>
      </c>
      <c r="E673" s="126" t="s">
        <v>5956</v>
      </c>
      <c r="F673" s="127" t="s">
        <v>5957</v>
      </c>
      <c r="G673" s="128" t="s">
        <v>519</v>
      </c>
      <c r="H673" s="129">
        <v>18</v>
      </c>
      <c r="I673" s="130"/>
      <c r="J673" s="131">
        <f>ROUND(I673*H673,2)</f>
        <v>0</v>
      </c>
      <c r="K673" s="127" t="s">
        <v>186</v>
      </c>
      <c r="L673" s="32"/>
      <c r="M673" s="132" t="s">
        <v>19</v>
      </c>
      <c r="N673" s="133" t="s">
        <v>40</v>
      </c>
      <c r="P673" s="134">
        <f>O673*H673</f>
        <v>0</v>
      </c>
      <c r="Q673" s="134">
        <v>0</v>
      </c>
      <c r="R673" s="134">
        <f>Q673*H673</f>
        <v>0</v>
      </c>
      <c r="S673" s="134">
        <v>0</v>
      </c>
      <c r="T673" s="135">
        <f>S673*H673</f>
        <v>0</v>
      </c>
      <c r="AR673" s="136" t="s">
        <v>209</v>
      </c>
      <c r="AT673" s="136" t="s">
        <v>182</v>
      </c>
      <c r="AU673" s="136" t="s">
        <v>79</v>
      </c>
      <c r="AY673" s="17" t="s">
        <v>181</v>
      </c>
      <c r="BE673" s="137">
        <f>IF(N673="základní",J673,0)</f>
        <v>0</v>
      </c>
      <c r="BF673" s="137">
        <f>IF(N673="snížená",J673,0)</f>
        <v>0</v>
      </c>
      <c r="BG673" s="137">
        <f>IF(N673="zákl. přenesená",J673,0)</f>
        <v>0</v>
      </c>
      <c r="BH673" s="137">
        <f>IF(N673="sníž. přenesená",J673,0)</f>
        <v>0</v>
      </c>
      <c r="BI673" s="137">
        <f>IF(N673="nulová",J673,0)</f>
        <v>0</v>
      </c>
      <c r="BJ673" s="17" t="s">
        <v>77</v>
      </c>
      <c r="BK673" s="137">
        <f>ROUND(I673*H673,2)</f>
        <v>0</v>
      </c>
      <c r="BL673" s="17" t="s">
        <v>209</v>
      </c>
      <c r="BM673" s="136" t="s">
        <v>1054</v>
      </c>
    </row>
    <row r="674" spans="2:65" s="1" customFormat="1" ht="19.5" x14ac:dyDescent="0.2">
      <c r="B674" s="32"/>
      <c r="D674" s="138" t="s">
        <v>214</v>
      </c>
      <c r="F674" s="139" t="s">
        <v>5952</v>
      </c>
      <c r="I674" s="140"/>
      <c r="L674" s="32"/>
      <c r="M674" s="141"/>
      <c r="T674" s="53"/>
      <c r="AT674" s="17" t="s">
        <v>214</v>
      </c>
      <c r="AU674" s="17" t="s">
        <v>79</v>
      </c>
    </row>
    <row r="675" spans="2:65" s="12" customFormat="1" ht="11.25" x14ac:dyDescent="0.2">
      <c r="B675" s="153"/>
      <c r="D675" s="138" t="s">
        <v>330</v>
      </c>
      <c r="E675" s="154" t="s">
        <v>19</v>
      </c>
      <c r="F675" s="155" t="s">
        <v>5958</v>
      </c>
      <c r="H675" s="154" t="s">
        <v>19</v>
      </c>
      <c r="I675" s="156"/>
      <c r="L675" s="153"/>
      <c r="M675" s="157"/>
      <c r="T675" s="158"/>
      <c r="AT675" s="154" t="s">
        <v>330</v>
      </c>
      <c r="AU675" s="154" t="s">
        <v>79</v>
      </c>
      <c r="AV675" s="12" t="s">
        <v>77</v>
      </c>
      <c r="AW675" s="12" t="s">
        <v>31</v>
      </c>
      <c r="AX675" s="12" t="s">
        <v>69</v>
      </c>
      <c r="AY675" s="154" t="s">
        <v>181</v>
      </c>
    </row>
    <row r="676" spans="2:65" s="13" customFormat="1" ht="11.25" x14ac:dyDescent="0.2">
      <c r="B676" s="159"/>
      <c r="D676" s="138" t="s">
        <v>330</v>
      </c>
      <c r="E676" s="160" t="s">
        <v>19</v>
      </c>
      <c r="F676" s="161" t="s">
        <v>5959</v>
      </c>
      <c r="H676" s="162">
        <v>16</v>
      </c>
      <c r="I676" s="163"/>
      <c r="L676" s="159"/>
      <c r="M676" s="164"/>
      <c r="T676" s="165"/>
      <c r="AT676" s="160" t="s">
        <v>330</v>
      </c>
      <c r="AU676" s="160" t="s">
        <v>79</v>
      </c>
      <c r="AV676" s="13" t="s">
        <v>79</v>
      </c>
      <c r="AW676" s="13" t="s">
        <v>31</v>
      </c>
      <c r="AX676" s="13" t="s">
        <v>69</v>
      </c>
      <c r="AY676" s="160" t="s">
        <v>181</v>
      </c>
    </row>
    <row r="677" spans="2:65" s="13" customFormat="1" ht="11.25" x14ac:dyDescent="0.2">
      <c r="B677" s="159"/>
      <c r="D677" s="138" t="s">
        <v>330</v>
      </c>
      <c r="E677" s="160" t="s">
        <v>19</v>
      </c>
      <c r="F677" s="161" t="s">
        <v>5955</v>
      </c>
      <c r="H677" s="162">
        <v>2</v>
      </c>
      <c r="I677" s="163"/>
      <c r="L677" s="159"/>
      <c r="M677" s="164"/>
      <c r="T677" s="165"/>
      <c r="AT677" s="160" t="s">
        <v>330</v>
      </c>
      <c r="AU677" s="160" t="s">
        <v>79</v>
      </c>
      <c r="AV677" s="13" t="s">
        <v>79</v>
      </c>
      <c r="AW677" s="13" t="s">
        <v>31</v>
      </c>
      <c r="AX677" s="13" t="s">
        <v>69</v>
      </c>
      <c r="AY677" s="160" t="s">
        <v>181</v>
      </c>
    </row>
    <row r="678" spans="2:65" s="14" customFormat="1" ht="11.25" x14ac:dyDescent="0.2">
      <c r="B678" s="166"/>
      <c r="D678" s="138" t="s">
        <v>330</v>
      </c>
      <c r="E678" s="167" t="s">
        <v>19</v>
      </c>
      <c r="F678" s="168" t="s">
        <v>333</v>
      </c>
      <c r="H678" s="169">
        <v>18</v>
      </c>
      <c r="I678" s="170"/>
      <c r="L678" s="166"/>
      <c r="M678" s="171"/>
      <c r="T678" s="172"/>
      <c r="AT678" s="167" t="s">
        <v>330</v>
      </c>
      <c r="AU678" s="167" t="s">
        <v>79</v>
      </c>
      <c r="AV678" s="14" t="s">
        <v>187</v>
      </c>
      <c r="AW678" s="14" t="s">
        <v>31</v>
      </c>
      <c r="AX678" s="14" t="s">
        <v>77</v>
      </c>
      <c r="AY678" s="167" t="s">
        <v>181</v>
      </c>
    </row>
    <row r="679" spans="2:65" s="1" customFormat="1" ht="16.5" customHeight="1" x14ac:dyDescent="0.2">
      <c r="B679" s="32"/>
      <c r="C679" s="125" t="s">
        <v>592</v>
      </c>
      <c r="D679" s="125" t="s">
        <v>182</v>
      </c>
      <c r="E679" s="126" t="s">
        <v>5960</v>
      </c>
      <c r="F679" s="127" t="s">
        <v>5961</v>
      </c>
      <c r="G679" s="128" t="s">
        <v>519</v>
      </c>
      <c r="H679" s="129">
        <v>10</v>
      </c>
      <c r="I679" s="130"/>
      <c r="J679" s="131">
        <f>ROUND(I679*H679,2)</f>
        <v>0</v>
      </c>
      <c r="K679" s="127" t="s">
        <v>186</v>
      </c>
      <c r="L679" s="32"/>
      <c r="M679" s="132" t="s">
        <v>19</v>
      </c>
      <c r="N679" s="133" t="s">
        <v>40</v>
      </c>
      <c r="P679" s="134">
        <f>O679*H679</f>
        <v>0</v>
      </c>
      <c r="Q679" s="134">
        <v>0</v>
      </c>
      <c r="R679" s="134">
        <f>Q679*H679</f>
        <v>0</v>
      </c>
      <c r="S679" s="134">
        <v>0</v>
      </c>
      <c r="T679" s="135">
        <f>S679*H679</f>
        <v>0</v>
      </c>
      <c r="AR679" s="136" t="s">
        <v>209</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209</v>
      </c>
      <c r="BM679" s="136" t="s">
        <v>1059</v>
      </c>
    </row>
    <row r="680" spans="2:65" s="1" customFormat="1" ht="29.25" x14ac:dyDescent="0.2">
      <c r="B680" s="32"/>
      <c r="D680" s="138" t="s">
        <v>214</v>
      </c>
      <c r="F680" s="139" t="s">
        <v>5962</v>
      </c>
      <c r="I680" s="140"/>
      <c r="L680" s="32"/>
      <c r="M680" s="141"/>
      <c r="T680" s="53"/>
      <c r="AT680" s="17" t="s">
        <v>214</v>
      </c>
      <c r="AU680" s="17" t="s">
        <v>79</v>
      </c>
    </row>
    <row r="681" spans="2:65" s="12" customFormat="1" ht="11.25" x14ac:dyDescent="0.2">
      <c r="B681" s="153"/>
      <c r="D681" s="138" t="s">
        <v>330</v>
      </c>
      <c r="E681" s="154" t="s">
        <v>19</v>
      </c>
      <c r="F681" s="155" t="s">
        <v>5963</v>
      </c>
      <c r="H681" s="154" t="s">
        <v>19</v>
      </c>
      <c r="I681" s="156"/>
      <c r="L681" s="153"/>
      <c r="M681" s="157"/>
      <c r="T681" s="158"/>
      <c r="AT681" s="154" t="s">
        <v>330</v>
      </c>
      <c r="AU681" s="154" t="s">
        <v>79</v>
      </c>
      <c r="AV681" s="12" t="s">
        <v>77</v>
      </c>
      <c r="AW681" s="12" t="s">
        <v>31</v>
      </c>
      <c r="AX681" s="12" t="s">
        <v>69</v>
      </c>
      <c r="AY681" s="154" t="s">
        <v>181</v>
      </c>
    </row>
    <row r="682" spans="2:65" s="13" customFormat="1" ht="11.25" x14ac:dyDescent="0.2">
      <c r="B682" s="159"/>
      <c r="D682" s="138" t="s">
        <v>330</v>
      </c>
      <c r="E682" s="160" t="s">
        <v>19</v>
      </c>
      <c r="F682" s="161" t="s">
        <v>5954</v>
      </c>
      <c r="H682" s="162">
        <v>8</v>
      </c>
      <c r="I682" s="163"/>
      <c r="L682" s="159"/>
      <c r="M682" s="164"/>
      <c r="T682" s="165"/>
      <c r="AT682" s="160" t="s">
        <v>330</v>
      </c>
      <c r="AU682" s="160" t="s">
        <v>79</v>
      </c>
      <c r="AV682" s="13" t="s">
        <v>79</v>
      </c>
      <c r="AW682" s="13" t="s">
        <v>31</v>
      </c>
      <c r="AX682" s="13" t="s">
        <v>69</v>
      </c>
      <c r="AY682" s="160" t="s">
        <v>181</v>
      </c>
    </row>
    <row r="683" spans="2:65" s="13" customFormat="1" ht="11.25" x14ac:dyDescent="0.2">
      <c r="B683" s="159"/>
      <c r="D683" s="138" t="s">
        <v>330</v>
      </c>
      <c r="E683" s="160" t="s">
        <v>19</v>
      </c>
      <c r="F683" s="161" t="s">
        <v>5955</v>
      </c>
      <c r="H683" s="162">
        <v>2</v>
      </c>
      <c r="I683" s="163"/>
      <c r="L683" s="159"/>
      <c r="M683" s="164"/>
      <c r="T683" s="165"/>
      <c r="AT683" s="160" t="s">
        <v>330</v>
      </c>
      <c r="AU683" s="160" t="s">
        <v>79</v>
      </c>
      <c r="AV683" s="13" t="s">
        <v>79</v>
      </c>
      <c r="AW683" s="13" t="s">
        <v>31</v>
      </c>
      <c r="AX683" s="13" t="s">
        <v>69</v>
      </c>
      <c r="AY683" s="160" t="s">
        <v>181</v>
      </c>
    </row>
    <row r="684" spans="2:65" s="14" customFormat="1" ht="11.25" x14ac:dyDescent="0.2">
      <c r="B684" s="166"/>
      <c r="D684" s="138" t="s">
        <v>330</v>
      </c>
      <c r="E684" s="167" t="s">
        <v>19</v>
      </c>
      <c r="F684" s="168" t="s">
        <v>333</v>
      </c>
      <c r="H684" s="169">
        <v>10</v>
      </c>
      <c r="I684" s="170"/>
      <c r="L684" s="166"/>
      <c r="M684" s="171"/>
      <c r="T684" s="172"/>
      <c r="AT684" s="167" t="s">
        <v>330</v>
      </c>
      <c r="AU684" s="167" t="s">
        <v>79</v>
      </c>
      <c r="AV684" s="14" t="s">
        <v>187</v>
      </c>
      <c r="AW684" s="14" t="s">
        <v>31</v>
      </c>
      <c r="AX684" s="14" t="s">
        <v>77</v>
      </c>
      <c r="AY684" s="167" t="s">
        <v>181</v>
      </c>
    </row>
    <row r="685" spans="2:65" s="1" customFormat="1" ht="16.5" customHeight="1" x14ac:dyDescent="0.2">
      <c r="B685" s="32"/>
      <c r="C685" s="125" t="s">
        <v>1062</v>
      </c>
      <c r="D685" s="125" t="s">
        <v>182</v>
      </c>
      <c r="E685" s="126" t="s">
        <v>5964</v>
      </c>
      <c r="F685" s="127" t="s">
        <v>5965</v>
      </c>
      <c r="G685" s="128" t="s">
        <v>519</v>
      </c>
      <c r="H685" s="129">
        <v>1</v>
      </c>
      <c r="I685" s="130"/>
      <c r="J685" s="131">
        <f>ROUND(I685*H685,2)</f>
        <v>0</v>
      </c>
      <c r="K685" s="127" t="s">
        <v>186</v>
      </c>
      <c r="L685" s="32"/>
      <c r="M685" s="132" t="s">
        <v>19</v>
      </c>
      <c r="N685" s="133" t="s">
        <v>40</v>
      </c>
      <c r="P685" s="134">
        <f>O685*H685</f>
        <v>0</v>
      </c>
      <c r="Q685" s="134">
        <v>0</v>
      </c>
      <c r="R685" s="134">
        <f>Q685*H685</f>
        <v>0</v>
      </c>
      <c r="S685" s="134">
        <v>0</v>
      </c>
      <c r="T685" s="135">
        <f>S685*H685</f>
        <v>0</v>
      </c>
      <c r="AR685" s="136" t="s">
        <v>209</v>
      </c>
      <c r="AT685" s="136" t="s">
        <v>182</v>
      </c>
      <c r="AU685" s="136" t="s">
        <v>79</v>
      </c>
      <c r="AY685" s="17" t="s">
        <v>181</v>
      </c>
      <c r="BE685" s="137">
        <f>IF(N685="základní",J685,0)</f>
        <v>0</v>
      </c>
      <c r="BF685" s="137">
        <f>IF(N685="snížená",J685,0)</f>
        <v>0</v>
      </c>
      <c r="BG685" s="137">
        <f>IF(N685="zákl. přenesená",J685,0)</f>
        <v>0</v>
      </c>
      <c r="BH685" s="137">
        <f>IF(N685="sníž. přenesená",J685,0)</f>
        <v>0</v>
      </c>
      <c r="BI685" s="137">
        <f>IF(N685="nulová",J685,0)</f>
        <v>0</v>
      </c>
      <c r="BJ685" s="17" t="s">
        <v>77</v>
      </c>
      <c r="BK685" s="137">
        <f>ROUND(I685*H685,2)</f>
        <v>0</v>
      </c>
      <c r="BL685" s="17" t="s">
        <v>209</v>
      </c>
      <c r="BM685" s="136" t="s">
        <v>1065</v>
      </c>
    </row>
    <row r="686" spans="2:65" s="1" customFormat="1" ht="29.25" x14ac:dyDescent="0.2">
      <c r="B686" s="32"/>
      <c r="D686" s="138" t="s">
        <v>214</v>
      </c>
      <c r="F686" s="139" t="s">
        <v>5966</v>
      </c>
      <c r="I686" s="140"/>
      <c r="L686" s="32"/>
      <c r="M686" s="141"/>
      <c r="T686" s="53"/>
      <c r="AT686" s="17" t="s">
        <v>214</v>
      </c>
      <c r="AU686" s="17" t="s">
        <v>79</v>
      </c>
    </row>
    <row r="687" spans="2:65" s="12" customFormat="1" ht="11.25" x14ac:dyDescent="0.2">
      <c r="B687" s="153"/>
      <c r="D687" s="138" t="s">
        <v>330</v>
      </c>
      <c r="E687" s="154" t="s">
        <v>19</v>
      </c>
      <c r="F687" s="155" t="s">
        <v>5967</v>
      </c>
      <c r="H687" s="154" t="s">
        <v>19</v>
      </c>
      <c r="I687" s="156"/>
      <c r="L687" s="153"/>
      <c r="M687" s="157"/>
      <c r="T687" s="158"/>
      <c r="AT687" s="154" t="s">
        <v>330</v>
      </c>
      <c r="AU687" s="154" t="s">
        <v>79</v>
      </c>
      <c r="AV687" s="12" t="s">
        <v>77</v>
      </c>
      <c r="AW687" s="12" t="s">
        <v>31</v>
      </c>
      <c r="AX687" s="12" t="s">
        <v>69</v>
      </c>
      <c r="AY687" s="154" t="s">
        <v>181</v>
      </c>
    </row>
    <row r="688" spans="2:65" s="13" customFormat="1" ht="11.25" x14ac:dyDescent="0.2">
      <c r="B688" s="159"/>
      <c r="D688" s="138" t="s">
        <v>330</v>
      </c>
      <c r="E688" s="160" t="s">
        <v>19</v>
      </c>
      <c r="F688" s="161" t="s">
        <v>5796</v>
      </c>
      <c r="H688" s="162">
        <v>1</v>
      </c>
      <c r="I688" s="163"/>
      <c r="L688" s="159"/>
      <c r="M688" s="164"/>
      <c r="T688" s="165"/>
      <c r="AT688" s="160" t="s">
        <v>330</v>
      </c>
      <c r="AU688" s="160" t="s">
        <v>79</v>
      </c>
      <c r="AV688" s="13" t="s">
        <v>79</v>
      </c>
      <c r="AW688" s="13" t="s">
        <v>31</v>
      </c>
      <c r="AX688" s="13" t="s">
        <v>69</v>
      </c>
      <c r="AY688" s="160" t="s">
        <v>181</v>
      </c>
    </row>
    <row r="689" spans="2:65" s="14" customFormat="1" ht="11.25" x14ac:dyDescent="0.2">
      <c r="B689" s="166"/>
      <c r="D689" s="138" t="s">
        <v>330</v>
      </c>
      <c r="E689" s="167" t="s">
        <v>19</v>
      </c>
      <c r="F689" s="168" t="s">
        <v>333</v>
      </c>
      <c r="H689" s="169">
        <v>1</v>
      </c>
      <c r="I689" s="170"/>
      <c r="L689" s="166"/>
      <c r="M689" s="171"/>
      <c r="T689" s="172"/>
      <c r="AT689" s="167" t="s">
        <v>330</v>
      </c>
      <c r="AU689" s="167" t="s">
        <v>79</v>
      </c>
      <c r="AV689" s="14" t="s">
        <v>187</v>
      </c>
      <c r="AW689" s="14" t="s">
        <v>31</v>
      </c>
      <c r="AX689" s="14" t="s">
        <v>77</v>
      </c>
      <c r="AY689" s="167" t="s">
        <v>181</v>
      </c>
    </row>
    <row r="690" spans="2:65" s="1" customFormat="1" ht="16.5" customHeight="1" x14ac:dyDescent="0.2">
      <c r="B690" s="32"/>
      <c r="C690" s="125" t="s">
        <v>601</v>
      </c>
      <c r="D690" s="125" t="s">
        <v>182</v>
      </c>
      <c r="E690" s="126" t="s">
        <v>5968</v>
      </c>
      <c r="F690" s="127" t="s">
        <v>5969</v>
      </c>
      <c r="G690" s="128" t="s">
        <v>519</v>
      </c>
      <c r="H690" s="129">
        <v>1</v>
      </c>
      <c r="I690" s="130"/>
      <c r="J690" s="131">
        <f>ROUND(I690*H690,2)</f>
        <v>0</v>
      </c>
      <c r="K690" s="127" t="s">
        <v>186</v>
      </c>
      <c r="L690" s="32"/>
      <c r="M690" s="132" t="s">
        <v>19</v>
      </c>
      <c r="N690" s="133" t="s">
        <v>40</v>
      </c>
      <c r="P690" s="134">
        <f>O690*H690</f>
        <v>0</v>
      </c>
      <c r="Q690" s="134">
        <v>0</v>
      </c>
      <c r="R690" s="134">
        <f>Q690*H690</f>
        <v>0</v>
      </c>
      <c r="S690" s="134">
        <v>0</v>
      </c>
      <c r="T690" s="135">
        <f>S690*H690</f>
        <v>0</v>
      </c>
      <c r="AR690" s="136" t="s">
        <v>209</v>
      </c>
      <c r="AT690" s="136" t="s">
        <v>182</v>
      </c>
      <c r="AU690" s="136" t="s">
        <v>79</v>
      </c>
      <c r="AY690" s="17" t="s">
        <v>181</v>
      </c>
      <c r="BE690" s="137">
        <f>IF(N690="základní",J690,0)</f>
        <v>0</v>
      </c>
      <c r="BF690" s="137">
        <f>IF(N690="snížená",J690,0)</f>
        <v>0</v>
      </c>
      <c r="BG690" s="137">
        <f>IF(N690="zákl. přenesená",J690,0)</f>
        <v>0</v>
      </c>
      <c r="BH690" s="137">
        <f>IF(N690="sníž. přenesená",J690,0)</f>
        <v>0</v>
      </c>
      <c r="BI690" s="137">
        <f>IF(N690="nulová",J690,0)</f>
        <v>0</v>
      </c>
      <c r="BJ690" s="17" t="s">
        <v>77</v>
      </c>
      <c r="BK690" s="137">
        <f>ROUND(I690*H690,2)</f>
        <v>0</v>
      </c>
      <c r="BL690" s="17" t="s">
        <v>209</v>
      </c>
      <c r="BM690" s="136" t="s">
        <v>1082</v>
      </c>
    </row>
    <row r="691" spans="2:65" s="1" customFormat="1" ht="29.25" x14ac:dyDescent="0.2">
      <c r="B691" s="32"/>
      <c r="D691" s="138" t="s">
        <v>214</v>
      </c>
      <c r="F691" s="139" t="s">
        <v>5966</v>
      </c>
      <c r="I691" s="140"/>
      <c r="L691" s="32"/>
      <c r="M691" s="141"/>
      <c r="T691" s="53"/>
      <c r="AT691" s="17" t="s">
        <v>214</v>
      </c>
      <c r="AU691" s="17" t="s">
        <v>79</v>
      </c>
    </row>
    <row r="692" spans="2:65" s="12" customFormat="1" ht="11.25" x14ac:dyDescent="0.2">
      <c r="B692" s="153"/>
      <c r="D692" s="138" t="s">
        <v>330</v>
      </c>
      <c r="E692" s="154" t="s">
        <v>19</v>
      </c>
      <c r="F692" s="155" t="s">
        <v>5970</v>
      </c>
      <c r="H692" s="154" t="s">
        <v>19</v>
      </c>
      <c r="I692" s="156"/>
      <c r="L692" s="153"/>
      <c r="M692" s="157"/>
      <c r="T692" s="158"/>
      <c r="AT692" s="154" t="s">
        <v>330</v>
      </c>
      <c r="AU692" s="154" t="s">
        <v>79</v>
      </c>
      <c r="AV692" s="12" t="s">
        <v>77</v>
      </c>
      <c r="AW692" s="12" t="s">
        <v>31</v>
      </c>
      <c r="AX692" s="12" t="s">
        <v>69</v>
      </c>
      <c r="AY692" s="154" t="s">
        <v>181</v>
      </c>
    </row>
    <row r="693" spans="2:65" s="13" customFormat="1" ht="11.25" x14ac:dyDescent="0.2">
      <c r="B693" s="159"/>
      <c r="D693" s="138" t="s">
        <v>330</v>
      </c>
      <c r="E693" s="160" t="s">
        <v>19</v>
      </c>
      <c r="F693" s="161" t="s">
        <v>5796</v>
      </c>
      <c r="H693" s="162">
        <v>1</v>
      </c>
      <c r="I693" s="163"/>
      <c r="L693" s="159"/>
      <c r="M693" s="164"/>
      <c r="T693" s="165"/>
      <c r="AT693" s="160" t="s">
        <v>330</v>
      </c>
      <c r="AU693" s="160" t="s">
        <v>79</v>
      </c>
      <c r="AV693" s="13" t="s">
        <v>79</v>
      </c>
      <c r="AW693" s="13" t="s">
        <v>31</v>
      </c>
      <c r="AX693" s="13" t="s">
        <v>69</v>
      </c>
      <c r="AY693" s="160" t="s">
        <v>181</v>
      </c>
    </row>
    <row r="694" spans="2:65" s="14" customFormat="1" ht="11.25" x14ac:dyDescent="0.2">
      <c r="B694" s="166"/>
      <c r="D694" s="138" t="s">
        <v>330</v>
      </c>
      <c r="E694" s="167" t="s">
        <v>19</v>
      </c>
      <c r="F694" s="168" t="s">
        <v>333</v>
      </c>
      <c r="H694" s="169">
        <v>1</v>
      </c>
      <c r="I694" s="170"/>
      <c r="L694" s="166"/>
      <c r="M694" s="171"/>
      <c r="T694" s="172"/>
      <c r="AT694" s="167" t="s">
        <v>330</v>
      </c>
      <c r="AU694" s="167" t="s">
        <v>79</v>
      </c>
      <c r="AV694" s="14" t="s">
        <v>187</v>
      </c>
      <c r="AW694" s="14" t="s">
        <v>31</v>
      </c>
      <c r="AX694" s="14" t="s">
        <v>77</v>
      </c>
      <c r="AY694" s="167" t="s">
        <v>181</v>
      </c>
    </row>
    <row r="695" spans="2:65" s="1" customFormat="1" ht="21.75" customHeight="1" x14ac:dyDescent="0.2">
      <c r="B695" s="32"/>
      <c r="C695" s="125" t="s">
        <v>726</v>
      </c>
      <c r="D695" s="125" t="s">
        <v>182</v>
      </c>
      <c r="E695" s="126" t="s">
        <v>5971</v>
      </c>
      <c r="F695" s="127" t="s">
        <v>5972</v>
      </c>
      <c r="G695" s="128" t="s">
        <v>519</v>
      </c>
      <c r="H695" s="129">
        <v>30</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209</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209</v>
      </c>
      <c r="BM695" s="136" t="s">
        <v>5973</v>
      </c>
    </row>
    <row r="696" spans="2:65" s="1" customFormat="1" ht="19.5" x14ac:dyDescent="0.2">
      <c r="B696" s="32"/>
      <c r="D696" s="138" t="s">
        <v>214</v>
      </c>
      <c r="F696" s="139" t="s">
        <v>5974</v>
      </c>
      <c r="I696" s="140"/>
      <c r="L696" s="32"/>
      <c r="M696" s="141"/>
      <c r="T696" s="53"/>
      <c r="AT696" s="17" t="s">
        <v>214</v>
      </c>
      <c r="AU696" s="17" t="s">
        <v>79</v>
      </c>
    </row>
    <row r="697" spans="2:65" s="12" customFormat="1" ht="11.25" x14ac:dyDescent="0.2">
      <c r="B697" s="153"/>
      <c r="D697" s="138" t="s">
        <v>330</v>
      </c>
      <c r="E697" s="154" t="s">
        <v>19</v>
      </c>
      <c r="F697" s="155" t="s">
        <v>5975</v>
      </c>
      <c r="H697" s="154" t="s">
        <v>19</v>
      </c>
      <c r="I697" s="156"/>
      <c r="L697" s="153"/>
      <c r="M697" s="157"/>
      <c r="T697" s="158"/>
      <c r="AT697" s="154" t="s">
        <v>330</v>
      </c>
      <c r="AU697" s="154" t="s">
        <v>79</v>
      </c>
      <c r="AV697" s="12" t="s">
        <v>77</v>
      </c>
      <c r="AW697" s="12" t="s">
        <v>31</v>
      </c>
      <c r="AX697" s="12" t="s">
        <v>69</v>
      </c>
      <c r="AY697" s="154" t="s">
        <v>181</v>
      </c>
    </row>
    <row r="698" spans="2:65" s="13" customFormat="1" ht="11.25" x14ac:dyDescent="0.2">
      <c r="B698" s="159"/>
      <c r="D698" s="138" t="s">
        <v>330</v>
      </c>
      <c r="E698" s="160" t="s">
        <v>19</v>
      </c>
      <c r="F698" s="161" t="s">
        <v>5976</v>
      </c>
      <c r="H698" s="162">
        <v>30</v>
      </c>
      <c r="I698" s="163"/>
      <c r="L698" s="159"/>
      <c r="M698" s="164"/>
      <c r="T698" s="165"/>
      <c r="AT698" s="160" t="s">
        <v>330</v>
      </c>
      <c r="AU698" s="160" t="s">
        <v>79</v>
      </c>
      <c r="AV698" s="13" t="s">
        <v>79</v>
      </c>
      <c r="AW698" s="13" t="s">
        <v>31</v>
      </c>
      <c r="AX698" s="13" t="s">
        <v>69</v>
      </c>
      <c r="AY698" s="160" t="s">
        <v>181</v>
      </c>
    </row>
    <row r="699" spans="2:65" s="14" customFormat="1" ht="11.25" x14ac:dyDescent="0.2">
      <c r="B699" s="166"/>
      <c r="D699" s="138" t="s">
        <v>330</v>
      </c>
      <c r="E699" s="167" t="s">
        <v>19</v>
      </c>
      <c r="F699" s="168" t="s">
        <v>333</v>
      </c>
      <c r="H699" s="169">
        <v>30</v>
      </c>
      <c r="I699" s="170"/>
      <c r="L699" s="166"/>
      <c r="M699" s="171"/>
      <c r="T699" s="172"/>
      <c r="AT699" s="167" t="s">
        <v>330</v>
      </c>
      <c r="AU699" s="167" t="s">
        <v>79</v>
      </c>
      <c r="AV699" s="14" t="s">
        <v>187</v>
      </c>
      <c r="AW699" s="14" t="s">
        <v>31</v>
      </c>
      <c r="AX699" s="14" t="s">
        <v>77</v>
      </c>
      <c r="AY699" s="167" t="s">
        <v>181</v>
      </c>
    </row>
    <row r="700" spans="2:65" s="1" customFormat="1" ht="16.5" customHeight="1" x14ac:dyDescent="0.2">
      <c r="B700" s="32"/>
      <c r="C700" s="125" t="s">
        <v>1089</v>
      </c>
      <c r="D700" s="125" t="s">
        <v>182</v>
      </c>
      <c r="E700" s="126" t="s">
        <v>5977</v>
      </c>
      <c r="F700" s="127" t="s">
        <v>5978</v>
      </c>
      <c r="G700" s="128" t="s">
        <v>185</v>
      </c>
      <c r="H700" s="129">
        <v>47</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209</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209</v>
      </c>
      <c r="BM700" s="136" t="s">
        <v>1092</v>
      </c>
    </row>
    <row r="701" spans="2:65" s="1" customFormat="1" ht="78" x14ac:dyDescent="0.2">
      <c r="B701" s="32"/>
      <c r="D701" s="138" t="s">
        <v>214</v>
      </c>
      <c r="F701" s="139" t="s">
        <v>5979</v>
      </c>
      <c r="I701" s="140"/>
      <c r="L701" s="32"/>
      <c r="M701" s="141"/>
      <c r="T701" s="53"/>
      <c r="AT701" s="17" t="s">
        <v>214</v>
      </c>
      <c r="AU701" s="17" t="s">
        <v>79</v>
      </c>
    </row>
    <row r="702" spans="2:65" s="12" customFormat="1" ht="11.25" x14ac:dyDescent="0.2">
      <c r="B702" s="153"/>
      <c r="D702" s="138" t="s">
        <v>330</v>
      </c>
      <c r="E702" s="154" t="s">
        <v>19</v>
      </c>
      <c r="F702" s="155" t="s">
        <v>5980</v>
      </c>
      <c r="H702" s="154" t="s">
        <v>19</v>
      </c>
      <c r="I702" s="156"/>
      <c r="L702" s="153"/>
      <c r="M702" s="157"/>
      <c r="T702" s="158"/>
      <c r="AT702" s="154" t="s">
        <v>330</v>
      </c>
      <c r="AU702" s="154" t="s">
        <v>79</v>
      </c>
      <c r="AV702" s="12" t="s">
        <v>77</v>
      </c>
      <c r="AW702" s="12" t="s">
        <v>31</v>
      </c>
      <c r="AX702" s="12" t="s">
        <v>69</v>
      </c>
      <c r="AY702" s="154" t="s">
        <v>181</v>
      </c>
    </row>
    <row r="703" spans="2:65" s="13" customFormat="1" ht="11.25" x14ac:dyDescent="0.2">
      <c r="B703" s="159"/>
      <c r="D703" s="138" t="s">
        <v>330</v>
      </c>
      <c r="E703" s="160" t="s">
        <v>19</v>
      </c>
      <c r="F703" s="161" t="s">
        <v>5981</v>
      </c>
      <c r="H703" s="162">
        <v>17</v>
      </c>
      <c r="I703" s="163"/>
      <c r="L703" s="159"/>
      <c r="M703" s="164"/>
      <c r="T703" s="165"/>
      <c r="AT703" s="160" t="s">
        <v>330</v>
      </c>
      <c r="AU703" s="160" t="s">
        <v>79</v>
      </c>
      <c r="AV703" s="13" t="s">
        <v>79</v>
      </c>
      <c r="AW703" s="13" t="s">
        <v>31</v>
      </c>
      <c r="AX703" s="13" t="s">
        <v>69</v>
      </c>
      <c r="AY703" s="160" t="s">
        <v>181</v>
      </c>
    </row>
    <row r="704" spans="2:65" s="13" customFormat="1" ht="11.25" x14ac:dyDescent="0.2">
      <c r="B704" s="159"/>
      <c r="D704" s="138" t="s">
        <v>330</v>
      </c>
      <c r="E704" s="160" t="s">
        <v>19</v>
      </c>
      <c r="F704" s="161" t="s">
        <v>5982</v>
      </c>
      <c r="H704" s="162">
        <v>16</v>
      </c>
      <c r="I704" s="163"/>
      <c r="L704" s="159"/>
      <c r="M704" s="164"/>
      <c r="T704" s="165"/>
      <c r="AT704" s="160" t="s">
        <v>330</v>
      </c>
      <c r="AU704" s="160" t="s">
        <v>79</v>
      </c>
      <c r="AV704" s="13" t="s">
        <v>79</v>
      </c>
      <c r="AW704" s="13" t="s">
        <v>31</v>
      </c>
      <c r="AX704" s="13" t="s">
        <v>69</v>
      </c>
      <c r="AY704" s="160" t="s">
        <v>181</v>
      </c>
    </row>
    <row r="705" spans="2:65" s="13" customFormat="1" ht="11.25" x14ac:dyDescent="0.2">
      <c r="B705" s="159"/>
      <c r="D705" s="138" t="s">
        <v>330</v>
      </c>
      <c r="E705" s="160" t="s">
        <v>19</v>
      </c>
      <c r="F705" s="161" t="s">
        <v>5983</v>
      </c>
      <c r="H705" s="162">
        <v>12</v>
      </c>
      <c r="I705" s="163"/>
      <c r="L705" s="159"/>
      <c r="M705" s="164"/>
      <c r="T705" s="165"/>
      <c r="AT705" s="160" t="s">
        <v>330</v>
      </c>
      <c r="AU705" s="160" t="s">
        <v>79</v>
      </c>
      <c r="AV705" s="13" t="s">
        <v>79</v>
      </c>
      <c r="AW705" s="13" t="s">
        <v>31</v>
      </c>
      <c r="AX705" s="13" t="s">
        <v>69</v>
      </c>
      <c r="AY705" s="160" t="s">
        <v>181</v>
      </c>
    </row>
    <row r="706" spans="2:65" s="13" customFormat="1" ht="11.25" x14ac:dyDescent="0.2">
      <c r="B706" s="159"/>
      <c r="D706" s="138" t="s">
        <v>330</v>
      </c>
      <c r="E706" s="160" t="s">
        <v>19</v>
      </c>
      <c r="F706" s="161" t="s">
        <v>5984</v>
      </c>
      <c r="H706" s="162">
        <v>2</v>
      </c>
      <c r="I706" s="163"/>
      <c r="L706" s="159"/>
      <c r="M706" s="164"/>
      <c r="T706" s="165"/>
      <c r="AT706" s="160" t="s">
        <v>330</v>
      </c>
      <c r="AU706" s="160" t="s">
        <v>79</v>
      </c>
      <c r="AV706" s="13" t="s">
        <v>79</v>
      </c>
      <c r="AW706" s="13" t="s">
        <v>31</v>
      </c>
      <c r="AX706" s="13" t="s">
        <v>69</v>
      </c>
      <c r="AY706" s="160" t="s">
        <v>181</v>
      </c>
    </row>
    <row r="707" spans="2:65" s="14" customFormat="1" ht="11.25" x14ac:dyDescent="0.2">
      <c r="B707" s="166"/>
      <c r="D707" s="138" t="s">
        <v>330</v>
      </c>
      <c r="E707" s="167" t="s">
        <v>19</v>
      </c>
      <c r="F707" s="168" t="s">
        <v>333</v>
      </c>
      <c r="H707" s="169">
        <v>47</v>
      </c>
      <c r="I707" s="170"/>
      <c r="L707" s="166"/>
      <c r="M707" s="171"/>
      <c r="T707" s="172"/>
      <c r="AT707" s="167" t="s">
        <v>330</v>
      </c>
      <c r="AU707" s="167" t="s">
        <v>79</v>
      </c>
      <c r="AV707" s="14" t="s">
        <v>187</v>
      </c>
      <c r="AW707" s="14" t="s">
        <v>31</v>
      </c>
      <c r="AX707" s="14" t="s">
        <v>77</v>
      </c>
      <c r="AY707" s="167" t="s">
        <v>181</v>
      </c>
    </row>
    <row r="708" spans="2:65" s="1" customFormat="1" ht="16.5" customHeight="1" x14ac:dyDescent="0.2">
      <c r="B708" s="32"/>
      <c r="C708" s="125" t="s">
        <v>1108</v>
      </c>
      <c r="D708" s="125" t="s">
        <v>182</v>
      </c>
      <c r="E708" s="126" t="s">
        <v>5985</v>
      </c>
      <c r="F708" s="127" t="s">
        <v>5986</v>
      </c>
      <c r="G708" s="128" t="s">
        <v>185</v>
      </c>
      <c r="H708" s="129">
        <v>1</v>
      </c>
      <c r="I708" s="130"/>
      <c r="J708" s="131">
        <f>ROUND(I708*H708,2)</f>
        <v>0</v>
      </c>
      <c r="K708" s="127" t="s">
        <v>186</v>
      </c>
      <c r="L708" s="32"/>
      <c r="M708" s="132" t="s">
        <v>19</v>
      </c>
      <c r="N708" s="133" t="s">
        <v>40</v>
      </c>
      <c r="P708" s="134">
        <f>O708*H708</f>
        <v>0</v>
      </c>
      <c r="Q708" s="134">
        <v>0</v>
      </c>
      <c r="R708" s="134">
        <f>Q708*H708</f>
        <v>0</v>
      </c>
      <c r="S708" s="134">
        <v>0</v>
      </c>
      <c r="T708" s="135">
        <f>S708*H708</f>
        <v>0</v>
      </c>
      <c r="AR708" s="136" t="s">
        <v>209</v>
      </c>
      <c r="AT708" s="136" t="s">
        <v>182</v>
      </c>
      <c r="AU708" s="136" t="s">
        <v>79</v>
      </c>
      <c r="AY708" s="17" t="s">
        <v>181</v>
      </c>
      <c r="BE708" s="137">
        <f>IF(N708="základní",J708,0)</f>
        <v>0</v>
      </c>
      <c r="BF708" s="137">
        <f>IF(N708="snížená",J708,0)</f>
        <v>0</v>
      </c>
      <c r="BG708" s="137">
        <f>IF(N708="zákl. přenesená",J708,0)</f>
        <v>0</v>
      </c>
      <c r="BH708" s="137">
        <f>IF(N708="sníž. přenesená",J708,0)</f>
        <v>0</v>
      </c>
      <c r="BI708" s="137">
        <f>IF(N708="nulová",J708,0)</f>
        <v>0</v>
      </c>
      <c r="BJ708" s="17" t="s">
        <v>77</v>
      </c>
      <c r="BK708" s="137">
        <f>ROUND(I708*H708,2)</f>
        <v>0</v>
      </c>
      <c r="BL708" s="17" t="s">
        <v>209</v>
      </c>
      <c r="BM708" s="136" t="s">
        <v>1111</v>
      </c>
    </row>
    <row r="709" spans="2:65" s="1" customFormat="1" ht="68.25" x14ac:dyDescent="0.2">
      <c r="B709" s="32"/>
      <c r="D709" s="138" t="s">
        <v>214</v>
      </c>
      <c r="F709" s="139" t="s">
        <v>5987</v>
      </c>
      <c r="I709" s="140"/>
      <c r="L709" s="32"/>
      <c r="M709" s="141"/>
      <c r="T709" s="53"/>
      <c r="AT709" s="17" t="s">
        <v>214</v>
      </c>
      <c r="AU709" s="17" t="s">
        <v>79</v>
      </c>
    </row>
    <row r="710" spans="2:65" s="13" customFormat="1" ht="11.25" x14ac:dyDescent="0.2">
      <c r="B710" s="159"/>
      <c r="D710" s="138" t="s">
        <v>330</v>
      </c>
      <c r="E710" s="160" t="s">
        <v>19</v>
      </c>
      <c r="F710" s="161" t="s">
        <v>5988</v>
      </c>
      <c r="H710" s="162">
        <v>1</v>
      </c>
      <c r="I710" s="163"/>
      <c r="L710" s="159"/>
      <c r="M710" s="164"/>
      <c r="T710" s="165"/>
      <c r="AT710" s="160" t="s">
        <v>330</v>
      </c>
      <c r="AU710" s="160" t="s">
        <v>79</v>
      </c>
      <c r="AV710" s="13" t="s">
        <v>79</v>
      </c>
      <c r="AW710" s="13" t="s">
        <v>31</v>
      </c>
      <c r="AX710" s="13" t="s">
        <v>69</v>
      </c>
      <c r="AY710" s="160" t="s">
        <v>181</v>
      </c>
    </row>
    <row r="711" spans="2:65" s="14" customFormat="1" ht="11.25" x14ac:dyDescent="0.2">
      <c r="B711" s="166"/>
      <c r="D711" s="138" t="s">
        <v>330</v>
      </c>
      <c r="E711" s="167" t="s">
        <v>19</v>
      </c>
      <c r="F711" s="168" t="s">
        <v>333</v>
      </c>
      <c r="H711" s="169">
        <v>1</v>
      </c>
      <c r="I711" s="170"/>
      <c r="L711" s="166"/>
      <c r="M711" s="171"/>
      <c r="T711" s="172"/>
      <c r="AT711" s="167" t="s">
        <v>330</v>
      </c>
      <c r="AU711" s="167" t="s">
        <v>79</v>
      </c>
      <c r="AV711" s="14" t="s">
        <v>187</v>
      </c>
      <c r="AW711" s="14" t="s">
        <v>31</v>
      </c>
      <c r="AX711" s="14" t="s">
        <v>77</v>
      </c>
      <c r="AY711" s="167" t="s">
        <v>181</v>
      </c>
    </row>
    <row r="712" spans="2:65" s="1" customFormat="1" ht="16.5" customHeight="1" x14ac:dyDescent="0.2">
      <c r="B712" s="32"/>
      <c r="C712" s="125" t="s">
        <v>614</v>
      </c>
      <c r="D712" s="125" t="s">
        <v>182</v>
      </c>
      <c r="E712" s="126" t="s">
        <v>5989</v>
      </c>
      <c r="F712" s="127" t="s">
        <v>5990</v>
      </c>
      <c r="G712" s="128" t="s">
        <v>185</v>
      </c>
      <c r="H712" s="129">
        <v>1</v>
      </c>
      <c r="I712" s="130"/>
      <c r="J712" s="131">
        <f>ROUND(I712*H712,2)</f>
        <v>0</v>
      </c>
      <c r="K712" s="127" t="s">
        <v>186</v>
      </c>
      <c r="L712" s="32"/>
      <c r="M712" s="132" t="s">
        <v>19</v>
      </c>
      <c r="N712" s="133" t="s">
        <v>40</v>
      </c>
      <c r="P712" s="134">
        <f>O712*H712</f>
        <v>0</v>
      </c>
      <c r="Q712" s="134">
        <v>0</v>
      </c>
      <c r="R712" s="134">
        <f>Q712*H712</f>
        <v>0</v>
      </c>
      <c r="S712" s="134">
        <v>0</v>
      </c>
      <c r="T712" s="135">
        <f>S712*H712</f>
        <v>0</v>
      </c>
      <c r="AR712" s="136" t="s">
        <v>209</v>
      </c>
      <c r="AT712" s="136" t="s">
        <v>182</v>
      </c>
      <c r="AU712" s="136" t="s">
        <v>79</v>
      </c>
      <c r="AY712" s="17" t="s">
        <v>181</v>
      </c>
      <c r="BE712" s="137">
        <f>IF(N712="základní",J712,0)</f>
        <v>0</v>
      </c>
      <c r="BF712" s="137">
        <f>IF(N712="snížená",J712,0)</f>
        <v>0</v>
      </c>
      <c r="BG712" s="137">
        <f>IF(N712="zákl. přenesená",J712,0)</f>
        <v>0</v>
      </c>
      <c r="BH712" s="137">
        <f>IF(N712="sníž. přenesená",J712,0)</f>
        <v>0</v>
      </c>
      <c r="BI712" s="137">
        <f>IF(N712="nulová",J712,0)</f>
        <v>0</v>
      </c>
      <c r="BJ712" s="17" t="s">
        <v>77</v>
      </c>
      <c r="BK712" s="137">
        <f>ROUND(I712*H712,2)</f>
        <v>0</v>
      </c>
      <c r="BL712" s="17" t="s">
        <v>209</v>
      </c>
      <c r="BM712" s="136" t="s">
        <v>1116</v>
      </c>
    </row>
    <row r="713" spans="2:65" s="1" customFormat="1" ht="68.25" x14ac:dyDescent="0.2">
      <c r="B713" s="32"/>
      <c r="D713" s="138" t="s">
        <v>214</v>
      </c>
      <c r="F713" s="139" t="s">
        <v>5991</v>
      </c>
      <c r="I713" s="140"/>
      <c r="L713" s="32"/>
      <c r="M713" s="141"/>
      <c r="T713" s="53"/>
      <c r="AT713" s="17" t="s">
        <v>214</v>
      </c>
      <c r="AU713" s="17" t="s">
        <v>79</v>
      </c>
    </row>
    <row r="714" spans="2:65" s="13" customFormat="1" ht="11.25" x14ac:dyDescent="0.2">
      <c r="B714" s="159"/>
      <c r="D714" s="138" t="s">
        <v>330</v>
      </c>
      <c r="E714" s="160" t="s">
        <v>19</v>
      </c>
      <c r="F714" s="161" t="s">
        <v>5992</v>
      </c>
      <c r="H714" s="162">
        <v>1</v>
      </c>
      <c r="I714" s="163"/>
      <c r="L714" s="159"/>
      <c r="M714" s="164"/>
      <c r="T714" s="165"/>
      <c r="AT714" s="160" t="s">
        <v>330</v>
      </c>
      <c r="AU714" s="160" t="s">
        <v>79</v>
      </c>
      <c r="AV714" s="13" t="s">
        <v>79</v>
      </c>
      <c r="AW714" s="13" t="s">
        <v>31</v>
      </c>
      <c r="AX714" s="13" t="s">
        <v>69</v>
      </c>
      <c r="AY714" s="160" t="s">
        <v>181</v>
      </c>
    </row>
    <row r="715" spans="2:65" s="14" customFormat="1" ht="11.25" x14ac:dyDescent="0.2">
      <c r="B715" s="166"/>
      <c r="D715" s="138" t="s">
        <v>330</v>
      </c>
      <c r="E715" s="167" t="s">
        <v>19</v>
      </c>
      <c r="F715" s="168" t="s">
        <v>333</v>
      </c>
      <c r="H715" s="169">
        <v>1</v>
      </c>
      <c r="I715" s="170"/>
      <c r="L715" s="166"/>
      <c r="M715" s="171"/>
      <c r="T715" s="172"/>
      <c r="AT715" s="167" t="s">
        <v>330</v>
      </c>
      <c r="AU715" s="167" t="s">
        <v>79</v>
      </c>
      <c r="AV715" s="14" t="s">
        <v>187</v>
      </c>
      <c r="AW715" s="14" t="s">
        <v>31</v>
      </c>
      <c r="AX715" s="14" t="s">
        <v>77</v>
      </c>
      <c r="AY715" s="167" t="s">
        <v>181</v>
      </c>
    </row>
    <row r="716" spans="2:65" s="1" customFormat="1" ht="16.5" customHeight="1" x14ac:dyDescent="0.2">
      <c r="B716" s="32"/>
      <c r="C716" s="125" t="s">
        <v>1121</v>
      </c>
      <c r="D716" s="125" t="s">
        <v>182</v>
      </c>
      <c r="E716" s="126" t="s">
        <v>5993</v>
      </c>
      <c r="F716" s="127" t="s">
        <v>5852</v>
      </c>
      <c r="G716" s="128" t="s">
        <v>185</v>
      </c>
      <c r="H716" s="129">
        <v>1</v>
      </c>
      <c r="I716" s="130"/>
      <c r="J716" s="131">
        <f>ROUND(I716*H716,2)</f>
        <v>0</v>
      </c>
      <c r="K716" s="127" t="s">
        <v>186</v>
      </c>
      <c r="L716" s="32"/>
      <c r="M716" s="132" t="s">
        <v>19</v>
      </c>
      <c r="N716" s="133" t="s">
        <v>40</v>
      </c>
      <c r="P716" s="134">
        <f>O716*H716</f>
        <v>0</v>
      </c>
      <c r="Q716" s="134">
        <v>0</v>
      </c>
      <c r="R716" s="134">
        <f>Q716*H716</f>
        <v>0</v>
      </c>
      <c r="S716" s="134">
        <v>0</v>
      </c>
      <c r="T716" s="135">
        <f>S716*H716</f>
        <v>0</v>
      </c>
      <c r="AR716" s="136" t="s">
        <v>209</v>
      </c>
      <c r="AT716" s="136" t="s">
        <v>182</v>
      </c>
      <c r="AU716" s="136" t="s">
        <v>79</v>
      </c>
      <c r="AY716" s="17" t="s">
        <v>181</v>
      </c>
      <c r="BE716" s="137">
        <f>IF(N716="základní",J716,0)</f>
        <v>0</v>
      </c>
      <c r="BF716" s="137">
        <f>IF(N716="snížená",J716,0)</f>
        <v>0</v>
      </c>
      <c r="BG716" s="137">
        <f>IF(N716="zákl. přenesená",J716,0)</f>
        <v>0</v>
      </c>
      <c r="BH716" s="137">
        <f>IF(N716="sníž. přenesená",J716,0)</f>
        <v>0</v>
      </c>
      <c r="BI716" s="137">
        <f>IF(N716="nulová",J716,0)</f>
        <v>0</v>
      </c>
      <c r="BJ716" s="17" t="s">
        <v>77</v>
      </c>
      <c r="BK716" s="137">
        <f>ROUND(I716*H716,2)</f>
        <v>0</v>
      </c>
      <c r="BL716" s="17" t="s">
        <v>209</v>
      </c>
      <c r="BM716" s="136" t="s">
        <v>1124</v>
      </c>
    </row>
    <row r="717" spans="2:65" s="1" customFormat="1" ht="58.5" x14ac:dyDescent="0.2">
      <c r="B717" s="32"/>
      <c r="D717" s="138" t="s">
        <v>214</v>
      </c>
      <c r="F717" s="139" t="s">
        <v>5994</v>
      </c>
      <c r="I717" s="140"/>
      <c r="L717" s="32"/>
      <c r="M717" s="141"/>
      <c r="T717" s="53"/>
      <c r="AT717" s="17" t="s">
        <v>214</v>
      </c>
      <c r="AU717" s="17" t="s">
        <v>79</v>
      </c>
    </row>
    <row r="718" spans="2:65" s="13" customFormat="1" ht="11.25" x14ac:dyDescent="0.2">
      <c r="B718" s="159"/>
      <c r="D718" s="138" t="s">
        <v>330</v>
      </c>
      <c r="E718" s="160" t="s">
        <v>19</v>
      </c>
      <c r="F718" s="161" t="s">
        <v>5854</v>
      </c>
      <c r="H718" s="162">
        <v>1</v>
      </c>
      <c r="I718" s="163"/>
      <c r="L718" s="159"/>
      <c r="M718" s="164"/>
      <c r="T718" s="165"/>
      <c r="AT718" s="160" t="s">
        <v>330</v>
      </c>
      <c r="AU718" s="160" t="s">
        <v>79</v>
      </c>
      <c r="AV718" s="13" t="s">
        <v>79</v>
      </c>
      <c r="AW718" s="13" t="s">
        <v>31</v>
      </c>
      <c r="AX718" s="13" t="s">
        <v>69</v>
      </c>
      <c r="AY718" s="160" t="s">
        <v>181</v>
      </c>
    </row>
    <row r="719" spans="2:65" s="14" customFormat="1" ht="11.25" x14ac:dyDescent="0.2">
      <c r="B719" s="166"/>
      <c r="D719" s="138" t="s">
        <v>330</v>
      </c>
      <c r="E719" s="167" t="s">
        <v>19</v>
      </c>
      <c r="F719" s="168" t="s">
        <v>333</v>
      </c>
      <c r="H719" s="169">
        <v>1</v>
      </c>
      <c r="I719" s="170"/>
      <c r="L719" s="166"/>
      <c r="M719" s="171"/>
      <c r="T719" s="172"/>
      <c r="AT719" s="167" t="s">
        <v>330</v>
      </c>
      <c r="AU719" s="167" t="s">
        <v>79</v>
      </c>
      <c r="AV719" s="14" t="s">
        <v>187</v>
      </c>
      <c r="AW719" s="14" t="s">
        <v>31</v>
      </c>
      <c r="AX719" s="14" t="s">
        <v>77</v>
      </c>
      <c r="AY719" s="167" t="s">
        <v>181</v>
      </c>
    </row>
    <row r="720" spans="2:65" s="1" customFormat="1" ht="16.5" customHeight="1" x14ac:dyDescent="0.2">
      <c r="B720" s="32"/>
      <c r="C720" s="125" t="s">
        <v>619</v>
      </c>
      <c r="D720" s="125" t="s">
        <v>182</v>
      </c>
      <c r="E720" s="126" t="s">
        <v>5995</v>
      </c>
      <c r="F720" s="127" t="s">
        <v>5856</v>
      </c>
      <c r="G720" s="128" t="s">
        <v>185</v>
      </c>
      <c r="H720" s="129">
        <v>1</v>
      </c>
      <c r="I720" s="130"/>
      <c r="J720" s="131">
        <f>ROUND(I720*H720,2)</f>
        <v>0</v>
      </c>
      <c r="K720" s="127" t="s">
        <v>186</v>
      </c>
      <c r="L720" s="32"/>
      <c r="M720" s="132" t="s">
        <v>19</v>
      </c>
      <c r="N720" s="133" t="s">
        <v>40</v>
      </c>
      <c r="P720" s="134">
        <f>O720*H720</f>
        <v>0</v>
      </c>
      <c r="Q720" s="134">
        <v>0</v>
      </c>
      <c r="R720" s="134">
        <f>Q720*H720</f>
        <v>0</v>
      </c>
      <c r="S720" s="134">
        <v>0</v>
      </c>
      <c r="T720" s="135">
        <f>S720*H720</f>
        <v>0</v>
      </c>
      <c r="AR720" s="136" t="s">
        <v>209</v>
      </c>
      <c r="AT720" s="136" t="s">
        <v>182</v>
      </c>
      <c r="AU720" s="136" t="s">
        <v>79</v>
      </c>
      <c r="AY720" s="17" t="s">
        <v>181</v>
      </c>
      <c r="BE720" s="137">
        <f>IF(N720="základní",J720,0)</f>
        <v>0</v>
      </c>
      <c r="BF720" s="137">
        <f>IF(N720="snížená",J720,0)</f>
        <v>0</v>
      </c>
      <c r="BG720" s="137">
        <f>IF(N720="zákl. přenesená",J720,0)</f>
        <v>0</v>
      </c>
      <c r="BH720" s="137">
        <f>IF(N720="sníž. přenesená",J720,0)</f>
        <v>0</v>
      </c>
      <c r="BI720" s="137">
        <f>IF(N720="nulová",J720,0)</f>
        <v>0</v>
      </c>
      <c r="BJ720" s="17" t="s">
        <v>77</v>
      </c>
      <c r="BK720" s="137">
        <f>ROUND(I720*H720,2)</f>
        <v>0</v>
      </c>
      <c r="BL720" s="17" t="s">
        <v>209</v>
      </c>
      <c r="BM720" s="136" t="s">
        <v>1129</v>
      </c>
    </row>
    <row r="721" spans="2:65" s="1" customFormat="1" ht="19.5" x14ac:dyDescent="0.2">
      <c r="B721" s="32"/>
      <c r="D721" s="138" t="s">
        <v>214</v>
      </c>
      <c r="F721" s="139" t="s">
        <v>5857</v>
      </c>
      <c r="I721" s="140"/>
      <c r="L721" s="32"/>
      <c r="M721" s="141"/>
      <c r="T721" s="53"/>
      <c r="AT721" s="17" t="s">
        <v>214</v>
      </c>
      <c r="AU721" s="17" t="s">
        <v>79</v>
      </c>
    </row>
    <row r="722" spans="2:65" s="13" customFormat="1" ht="22.5" x14ac:dyDescent="0.2">
      <c r="B722" s="159"/>
      <c r="D722" s="138" t="s">
        <v>330</v>
      </c>
      <c r="E722" s="160" t="s">
        <v>19</v>
      </c>
      <c r="F722" s="161" t="s">
        <v>5858</v>
      </c>
      <c r="H722" s="162">
        <v>1</v>
      </c>
      <c r="I722" s="163"/>
      <c r="L722" s="159"/>
      <c r="M722" s="164"/>
      <c r="T722" s="165"/>
      <c r="AT722" s="160" t="s">
        <v>330</v>
      </c>
      <c r="AU722" s="160" t="s">
        <v>79</v>
      </c>
      <c r="AV722" s="13" t="s">
        <v>79</v>
      </c>
      <c r="AW722" s="13" t="s">
        <v>31</v>
      </c>
      <c r="AX722" s="13" t="s">
        <v>69</v>
      </c>
      <c r="AY722" s="160" t="s">
        <v>181</v>
      </c>
    </row>
    <row r="723" spans="2:65" s="14" customFormat="1" ht="11.25" x14ac:dyDescent="0.2">
      <c r="B723" s="166"/>
      <c r="D723" s="138" t="s">
        <v>330</v>
      </c>
      <c r="E723" s="167" t="s">
        <v>19</v>
      </c>
      <c r="F723" s="168" t="s">
        <v>333</v>
      </c>
      <c r="H723" s="169">
        <v>1</v>
      </c>
      <c r="I723" s="170"/>
      <c r="L723" s="166"/>
      <c r="M723" s="171"/>
      <c r="T723" s="172"/>
      <c r="AT723" s="167" t="s">
        <v>330</v>
      </c>
      <c r="AU723" s="167" t="s">
        <v>79</v>
      </c>
      <c r="AV723" s="14" t="s">
        <v>187</v>
      </c>
      <c r="AW723" s="14" t="s">
        <v>31</v>
      </c>
      <c r="AX723" s="14" t="s">
        <v>77</v>
      </c>
      <c r="AY723" s="167" t="s">
        <v>181</v>
      </c>
    </row>
    <row r="724" spans="2:65" s="1" customFormat="1" ht="16.5" customHeight="1" x14ac:dyDescent="0.2">
      <c r="B724" s="32"/>
      <c r="C724" s="125" t="s">
        <v>1132</v>
      </c>
      <c r="D724" s="125" t="s">
        <v>182</v>
      </c>
      <c r="E724" s="126" t="s">
        <v>5996</v>
      </c>
      <c r="F724" s="127" t="s">
        <v>5997</v>
      </c>
      <c r="G724" s="128" t="s">
        <v>2805</v>
      </c>
      <c r="H724" s="186"/>
      <c r="I724" s="130"/>
      <c r="J724" s="131">
        <f>ROUND(I724*H724,2)</f>
        <v>0</v>
      </c>
      <c r="K724" s="127" t="s">
        <v>327</v>
      </c>
      <c r="L724" s="32"/>
      <c r="M724" s="132" t="s">
        <v>19</v>
      </c>
      <c r="N724" s="133" t="s">
        <v>40</v>
      </c>
      <c r="P724" s="134">
        <f>O724*H724</f>
        <v>0</v>
      </c>
      <c r="Q724" s="134">
        <v>0</v>
      </c>
      <c r="R724" s="134">
        <f>Q724*H724</f>
        <v>0</v>
      </c>
      <c r="S724" s="134">
        <v>0</v>
      </c>
      <c r="T724" s="135">
        <f>S724*H724</f>
        <v>0</v>
      </c>
      <c r="AR724" s="136" t="s">
        <v>209</v>
      </c>
      <c r="AT724" s="136" t="s">
        <v>182</v>
      </c>
      <c r="AU724" s="136" t="s">
        <v>79</v>
      </c>
      <c r="AY724" s="17" t="s">
        <v>181</v>
      </c>
      <c r="BE724" s="137">
        <f>IF(N724="základní",J724,0)</f>
        <v>0</v>
      </c>
      <c r="BF724" s="137">
        <f>IF(N724="snížená",J724,0)</f>
        <v>0</v>
      </c>
      <c r="BG724" s="137">
        <f>IF(N724="zákl. přenesená",J724,0)</f>
        <v>0</v>
      </c>
      <c r="BH724" s="137">
        <f>IF(N724="sníž. přenesená",J724,0)</f>
        <v>0</v>
      </c>
      <c r="BI724" s="137">
        <f>IF(N724="nulová",J724,0)</f>
        <v>0</v>
      </c>
      <c r="BJ724" s="17" t="s">
        <v>77</v>
      </c>
      <c r="BK724" s="137">
        <f>ROUND(I724*H724,2)</f>
        <v>0</v>
      </c>
      <c r="BL724" s="17" t="s">
        <v>209</v>
      </c>
      <c r="BM724" s="136" t="s">
        <v>1135</v>
      </c>
    </row>
    <row r="725" spans="2:65" s="1" customFormat="1" ht="11.25" x14ac:dyDescent="0.2">
      <c r="B725" s="32"/>
      <c r="D725" s="151" t="s">
        <v>328</v>
      </c>
      <c r="F725" s="152" t="s">
        <v>5998</v>
      </c>
      <c r="I725" s="140"/>
      <c r="L725" s="32"/>
      <c r="M725" s="141"/>
      <c r="T725" s="53"/>
      <c r="AT725" s="17" t="s">
        <v>328</v>
      </c>
      <c r="AU725" s="17" t="s">
        <v>79</v>
      </c>
    </row>
    <row r="726" spans="2:65" s="1" customFormat="1" ht="29.25" x14ac:dyDescent="0.2">
      <c r="B726" s="32"/>
      <c r="D726" s="138" t="s">
        <v>214</v>
      </c>
      <c r="F726" s="139" t="s">
        <v>5999</v>
      </c>
      <c r="I726" s="140"/>
      <c r="L726" s="32"/>
      <c r="M726" s="141"/>
      <c r="T726" s="53"/>
      <c r="AT726" s="17" t="s">
        <v>214</v>
      </c>
      <c r="AU726" s="17" t="s">
        <v>79</v>
      </c>
    </row>
    <row r="727" spans="2:65" s="1" customFormat="1" ht="16.5" customHeight="1" x14ac:dyDescent="0.2">
      <c r="B727" s="32"/>
      <c r="C727" s="125" t="s">
        <v>625</v>
      </c>
      <c r="D727" s="125" t="s">
        <v>182</v>
      </c>
      <c r="E727" s="126" t="s">
        <v>1259</v>
      </c>
      <c r="F727" s="127" t="s">
        <v>1260</v>
      </c>
      <c r="G727" s="128" t="s">
        <v>1053</v>
      </c>
      <c r="H727" s="129">
        <v>20</v>
      </c>
      <c r="I727" s="130"/>
      <c r="J727" s="131">
        <f>ROUND(I727*H727,2)</f>
        <v>0</v>
      </c>
      <c r="K727" s="127" t="s">
        <v>327</v>
      </c>
      <c r="L727" s="32"/>
      <c r="M727" s="132" t="s">
        <v>19</v>
      </c>
      <c r="N727" s="133" t="s">
        <v>40</v>
      </c>
      <c r="P727" s="134">
        <f>O727*H727</f>
        <v>0</v>
      </c>
      <c r="Q727" s="134">
        <v>0</v>
      </c>
      <c r="R727" s="134">
        <f>Q727*H727</f>
        <v>0</v>
      </c>
      <c r="S727" s="134">
        <v>0</v>
      </c>
      <c r="T727" s="135">
        <f>S727*H727</f>
        <v>0</v>
      </c>
      <c r="AR727" s="136" t="s">
        <v>209</v>
      </c>
      <c r="AT727" s="136" t="s">
        <v>182</v>
      </c>
      <c r="AU727" s="136" t="s">
        <v>79</v>
      </c>
      <c r="AY727" s="17" t="s">
        <v>181</v>
      </c>
      <c r="BE727" s="137">
        <f>IF(N727="základní",J727,0)</f>
        <v>0</v>
      </c>
      <c r="BF727" s="137">
        <f>IF(N727="snížená",J727,0)</f>
        <v>0</v>
      </c>
      <c r="BG727" s="137">
        <f>IF(N727="zákl. přenesená",J727,0)</f>
        <v>0</v>
      </c>
      <c r="BH727" s="137">
        <f>IF(N727="sníž. přenesená",J727,0)</f>
        <v>0</v>
      </c>
      <c r="BI727" s="137">
        <f>IF(N727="nulová",J727,0)</f>
        <v>0</v>
      </c>
      <c r="BJ727" s="17" t="s">
        <v>77</v>
      </c>
      <c r="BK727" s="137">
        <f>ROUND(I727*H727,2)</f>
        <v>0</v>
      </c>
      <c r="BL727" s="17" t="s">
        <v>209</v>
      </c>
      <c r="BM727" s="136" t="s">
        <v>1139</v>
      </c>
    </row>
    <row r="728" spans="2:65" s="1" customFormat="1" ht="11.25" x14ac:dyDescent="0.2">
      <c r="B728" s="32"/>
      <c r="D728" s="151" t="s">
        <v>328</v>
      </c>
      <c r="F728" s="152" t="s">
        <v>1262</v>
      </c>
      <c r="I728" s="140"/>
      <c r="L728" s="32"/>
      <c r="M728" s="141"/>
      <c r="T728" s="53"/>
      <c r="AT728" s="17" t="s">
        <v>328</v>
      </c>
      <c r="AU728" s="17" t="s">
        <v>79</v>
      </c>
    </row>
    <row r="729" spans="2:65" s="1" customFormat="1" ht="29.25" x14ac:dyDescent="0.2">
      <c r="B729" s="32"/>
      <c r="D729" s="138" t="s">
        <v>214</v>
      </c>
      <c r="F729" s="139" t="s">
        <v>5863</v>
      </c>
      <c r="I729" s="140"/>
      <c r="L729" s="32"/>
      <c r="M729" s="141"/>
      <c r="T729" s="53"/>
      <c r="AT729" s="17" t="s">
        <v>214</v>
      </c>
      <c r="AU729" s="17" t="s">
        <v>79</v>
      </c>
    </row>
    <row r="730" spans="2:65" s="13" customFormat="1" ht="11.25" x14ac:dyDescent="0.2">
      <c r="B730" s="159"/>
      <c r="D730" s="138" t="s">
        <v>330</v>
      </c>
      <c r="E730" s="160" t="s">
        <v>19</v>
      </c>
      <c r="F730" s="161" t="s">
        <v>6000</v>
      </c>
      <c r="H730" s="162">
        <v>20</v>
      </c>
      <c r="I730" s="163"/>
      <c r="L730" s="159"/>
      <c r="M730" s="164"/>
      <c r="T730" s="165"/>
      <c r="AT730" s="160" t="s">
        <v>330</v>
      </c>
      <c r="AU730" s="160" t="s">
        <v>79</v>
      </c>
      <c r="AV730" s="13" t="s">
        <v>79</v>
      </c>
      <c r="AW730" s="13" t="s">
        <v>31</v>
      </c>
      <c r="AX730" s="13" t="s">
        <v>69</v>
      </c>
      <c r="AY730" s="160" t="s">
        <v>181</v>
      </c>
    </row>
    <row r="731" spans="2:65" s="14" customFormat="1" ht="11.25" x14ac:dyDescent="0.2">
      <c r="B731" s="166"/>
      <c r="D731" s="138" t="s">
        <v>330</v>
      </c>
      <c r="E731" s="167" t="s">
        <v>19</v>
      </c>
      <c r="F731" s="168" t="s">
        <v>333</v>
      </c>
      <c r="H731" s="169">
        <v>20</v>
      </c>
      <c r="I731" s="170"/>
      <c r="L731" s="166"/>
      <c r="M731" s="171"/>
      <c r="T731" s="172"/>
      <c r="AT731" s="167" t="s">
        <v>330</v>
      </c>
      <c r="AU731" s="167" t="s">
        <v>79</v>
      </c>
      <c r="AV731" s="14" t="s">
        <v>187</v>
      </c>
      <c r="AW731" s="14" t="s">
        <v>31</v>
      </c>
      <c r="AX731" s="14" t="s">
        <v>77</v>
      </c>
      <c r="AY731" s="167" t="s">
        <v>181</v>
      </c>
    </row>
    <row r="732" spans="2:65" s="10" customFormat="1" ht="22.9" customHeight="1" x14ac:dyDescent="0.2">
      <c r="B732" s="115"/>
      <c r="D732" s="116" t="s">
        <v>68</v>
      </c>
      <c r="E732" s="149" t="s">
        <v>1307</v>
      </c>
      <c r="F732" s="149" t="s">
        <v>6001</v>
      </c>
      <c r="I732" s="118"/>
      <c r="J732" s="150">
        <f>BK732</f>
        <v>0</v>
      </c>
      <c r="L732" s="115"/>
      <c r="M732" s="120"/>
      <c r="P732" s="121">
        <f>SUM(P733:P861)</f>
        <v>0</v>
      </c>
      <c r="R732" s="121">
        <f>SUM(R733:R861)</f>
        <v>0</v>
      </c>
      <c r="T732" s="122">
        <f>SUM(T733:T861)</f>
        <v>0</v>
      </c>
      <c r="AR732" s="116" t="s">
        <v>79</v>
      </c>
      <c r="AT732" s="123" t="s">
        <v>68</v>
      </c>
      <c r="AU732" s="123" t="s">
        <v>77</v>
      </c>
      <c r="AY732" s="116" t="s">
        <v>181</v>
      </c>
      <c r="BK732" s="124">
        <f>SUM(BK733:BK861)</f>
        <v>0</v>
      </c>
    </row>
    <row r="733" spans="2:65" s="1" customFormat="1" ht="16.5" customHeight="1" x14ac:dyDescent="0.2">
      <c r="B733" s="32"/>
      <c r="C733" s="125" t="s">
        <v>1158</v>
      </c>
      <c r="D733" s="125" t="s">
        <v>182</v>
      </c>
      <c r="E733" s="126" t="s">
        <v>1371</v>
      </c>
      <c r="F733" s="127" t="s">
        <v>6002</v>
      </c>
      <c r="G733" s="128" t="s">
        <v>519</v>
      </c>
      <c r="H733" s="129">
        <v>7</v>
      </c>
      <c r="I733" s="130"/>
      <c r="J733" s="131">
        <f>ROUND(I733*H733,2)</f>
        <v>0</v>
      </c>
      <c r="K733" s="127" t="s">
        <v>186</v>
      </c>
      <c r="L733" s="32"/>
      <c r="M733" s="132" t="s">
        <v>19</v>
      </c>
      <c r="N733" s="133" t="s">
        <v>40</v>
      </c>
      <c r="P733" s="134">
        <f>O733*H733</f>
        <v>0</v>
      </c>
      <c r="Q733" s="134">
        <v>0</v>
      </c>
      <c r="R733" s="134">
        <f>Q733*H733</f>
        <v>0</v>
      </c>
      <c r="S733" s="134">
        <v>0</v>
      </c>
      <c r="T733" s="135">
        <f>S733*H733</f>
        <v>0</v>
      </c>
      <c r="AR733" s="136" t="s">
        <v>209</v>
      </c>
      <c r="AT733" s="136" t="s">
        <v>182</v>
      </c>
      <c r="AU733" s="136" t="s">
        <v>79</v>
      </c>
      <c r="AY733" s="17" t="s">
        <v>181</v>
      </c>
      <c r="BE733" s="137">
        <f>IF(N733="základní",J733,0)</f>
        <v>0</v>
      </c>
      <c r="BF733" s="137">
        <f>IF(N733="snížená",J733,0)</f>
        <v>0</v>
      </c>
      <c r="BG733" s="137">
        <f>IF(N733="zákl. přenesená",J733,0)</f>
        <v>0</v>
      </c>
      <c r="BH733" s="137">
        <f>IF(N733="sníž. přenesená",J733,0)</f>
        <v>0</v>
      </c>
      <c r="BI733" s="137">
        <f>IF(N733="nulová",J733,0)</f>
        <v>0</v>
      </c>
      <c r="BJ733" s="17" t="s">
        <v>77</v>
      </c>
      <c r="BK733" s="137">
        <f>ROUND(I733*H733,2)</f>
        <v>0</v>
      </c>
      <c r="BL733" s="17" t="s">
        <v>209</v>
      </c>
      <c r="BM733" s="136" t="s">
        <v>1161</v>
      </c>
    </row>
    <row r="734" spans="2:65" s="1" customFormat="1" ht="48.75" x14ac:dyDescent="0.2">
      <c r="B734" s="32"/>
      <c r="D734" s="138" t="s">
        <v>214</v>
      </c>
      <c r="F734" s="139" t="s">
        <v>6003</v>
      </c>
      <c r="I734" s="140"/>
      <c r="L734" s="32"/>
      <c r="M734" s="141"/>
      <c r="T734" s="53"/>
      <c r="AT734" s="17" t="s">
        <v>214</v>
      </c>
      <c r="AU734" s="17" t="s">
        <v>79</v>
      </c>
    </row>
    <row r="735" spans="2:65" s="12" customFormat="1" ht="11.25" x14ac:dyDescent="0.2">
      <c r="B735" s="153"/>
      <c r="D735" s="138" t="s">
        <v>330</v>
      </c>
      <c r="E735" s="154" t="s">
        <v>19</v>
      </c>
      <c r="F735" s="155" t="s">
        <v>6004</v>
      </c>
      <c r="H735" s="154" t="s">
        <v>19</v>
      </c>
      <c r="I735" s="156"/>
      <c r="L735" s="153"/>
      <c r="M735" s="157"/>
      <c r="T735" s="158"/>
      <c r="AT735" s="154" t="s">
        <v>330</v>
      </c>
      <c r="AU735" s="154" t="s">
        <v>79</v>
      </c>
      <c r="AV735" s="12" t="s">
        <v>77</v>
      </c>
      <c r="AW735" s="12" t="s">
        <v>31</v>
      </c>
      <c r="AX735" s="12" t="s">
        <v>69</v>
      </c>
      <c r="AY735" s="154" t="s">
        <v>181</v>
      </c>
    </row>
    <row r="736" spans="2:65" s="13" customFormat="1" ht="11.25" x14ac:dyDescent="0.2">
      <c r="B736" s="159"/>
      <c r="D736" s="138" t="s">
        <v>330</v>
      </c>
      <c r="E736" s="160" t="s">
        <v>19</v>
      </c>
      <c r="F736" s="161" t="s">
        <v>5759</v>
      </c>
      <c r="H736" s="162">
        <v>5</v>
      </c>
      <c r="I736" s="163"/>
      <c r="L736" s="159"/>
      <c r="M736" s="164"/>
      <c r="T736" s="165"/>
      <c r="AT736" s="160" t="s">
        <v>330</v>
      </c>
      <c r="AU736" s="160" t="s">
        <v>79</v>
      </c>
      <c r="AV736" s="13" t="s">
        <v>79</v>
      </c>
      <c r="AW736" s="13" t="s">
        <v>31</v>
      </c>
      <c r="AX736" s="13" t="s">
        <v>69</v>
      </c>
      <c r="AY736" s="160" t="s">
        <v>181</v>
      </c>
    </row>
    <row r="737" spans="2:65" s="13" customFormat="1" ht="11.25" x14ac:dyDescent="0.2">
      <c r="B737" s="159"/>
      <c r="D737" s="138" t="s">
        <v>330</v>
      </c>
      <c r="E737" s="160" t="s">
        <v>19</v>
      </c>
      <c r="F737" s="161" t="s">
        <v>4419</v>
      </c>
      <c r="H737" s="162">
        <v>2</v>
      </c>
      <c r="I737" s="163"/>
      <c r="L737" s="159"/>
      <c r="M737" s="164"/>
      <c r="T737" s="165"/>
      <c r="AT737" s="160" t="s">
        <v>330</v>
      </c>
      <c r="AU737" s="160" t="s">
        <v>79</v>
      </c>
      <c r="AV737" s="13" t="s">
        <v>79</v>
      </c>
      <c r="AW737" s="13" t="s">
        <v>31</v>
      </c>
      <c r="AX737" s="13" t="s">
        <v>69</v>
      </c>
      <c r="AY737" s="160" t="s">
        <v>181</v>
      </c>
    </row>
    <row r="738" spans="2:65" s="14" customFormat="1" ht="11.25" x14ac:dyDescent="0.2">
      <c r="B738" s="166"/>
      <c r="D738" s="138" t="s">
        <v>330</v>
      </c>
      <c r="E738" s="167" t="s">
        <v>19</v>
      </c>
      <c r="F738" s="168" t="s">
        <v>333</v>
      </c>
      <c r="H738" s="169">
        <v>7</v>
      </c>
      <c r="I738" s="170"/>
      <c r="L738" s="166"/>
      <c r="M738" s="171"/>
      <c r="T738" s="172"/>
      <c r="AT738" s="167" t="s">
        <v>330</v>
      </c>
      <c r="AU738" s="167" t="s">
        <v>79</v>
      </c>
      <c r="AV738" s="14" t="s">
        <v>187</v>
      </c>
      <c r="AW738" s="14" t="s">
        <v>31</v>
      </c>
      <c r="AX738" s="14" t="s">
        <v>77</v>
      </c>
      <c r="AY738" s="167" t="s">
        <v>181</v>
      </c>
    </row>
    <row r="739" spans="2:65" s="1" customFormat="1" ht="21.75" customHeight="1" x14ac:dyDescent="0.2">
      <c r="B739" s="32"/>
      <c r="C739" s="125" t="s">
        <v>630</v>
      </c>
      <c r="D739" s="125" t="s">
        <v>182</v>
      </c>
      <c r="E739" s="126" t="s">
        <v>6005</v>
      </c>
      <c r="F739" s="127" t="s">
        <v>6006</v>
      </c>
      <c r="G739" s="128" t="s">
        <v>519</v>
      </c>
      <c r="H739" s="129">
        <v>3</v>
      </c>
      <c r="I739" s="130"/>
      <c r="J739" s="131">
        <f>ROUND(I739*H739,2)</f>
        <v>0</v>
      </c>
      <c r="K739" s="127" t="s">
        <v>186</v>
      </c>
      <c r="L739" s="32"/>
      <c r="M739" s="132" t="s">
        <v>19</v>
      </c>
      <c r="N739" s="133" t="s">
        <v>40</v>
      </c>
      <c r="P739" s="134">
        <f>O739*H739</f>
        <v>0</v>
      </c>
      <c r="Q739" s="134">
        <v>0</v>
      </c>
      <c r="R739" s="134">
        <f>Q739*H739</f>
        <v>0</v>
      </c>
      <c r="S739" s="134">
        <v>0</v>
      </c>
      <c r="T739" s="135">
        <f>S739*H739</f>
        <v>0</v>
      </c>
      <c r="AR739" s="136" t="s">
        <v>209</v>
      </c>
      <c r="AT739" s="136" t="s">
        <v>182</v>
      </c>
      <c r="AU739" s="136" t="s">
        <v>79</v>
      </c>
      <c r="AY739" s="17" t="s">
        <v>181</v>
      </c>
      <c r="BE739" s="137">
        <f>IF(N739="základní",J739,0)</f>
        <v>0</v>
      </c>
      <c r="BF739" s="137">
        <f>IF(N739="snížená",J739,0)</f>
        <v>0</v>
      </c>
      <c r="BG739" s="137">
        <f>IF(N739="zákl. přenesená",J739,0)</f>
        <v>0</v>
      </c>
      <c r="BH739" s="137">
        <f>IF(N739="sníž. přenesená",J739,0)</f>
        <v>0</v>
      </c>
      <c r="BI739" s="137">
        <f>IF(N739="nulová",J739,0)</f>
        <v>0</v>
      </c>
      <c r="BJ739" s="17" t="s">
        <v>77</v>
      </c>
      <c r="BK739" s="137">
        <f>ROUND(I739*H739,2)</f>
        <v>0</v>
      </c>
      <c r="BL739" s="17" t="s">
        <v>209</v>
      </c>
      <c r="BM739" s="136" t="s">
        <v>2360</v>
      </c>
    </row>
    <row r="740" spans="2:65" s="1" customFormat="1" ht="58.5" x14ac:dyDescent="0.2">
      <c r="B740" s="32"/>
      <c r="D740" s="138" t="s">
        <v>214</v>
      </c>
      <c r="F740" s="139" t="s">
        <v>6007</v>
      </c>
      <c r="I740" s="140"/>
      <c r="L740" s="32"/>
      <c r="M740" s="141"/>
      <c r="T740" s="53"/>
      <c r="AT740" s="17" t="s">
        <v>214</v>
      </c>
      <c r="AU740" s="17" t="s">
        <v>79</v>
      </c>
    </row>
    <row r="741" spans="2:65" s="12" customFormat="1" ht="11.25" x14ac:dyDescent="0.2">
      <c r="B741" s="153"/>
      <c r="D741" s="138" t="s">
        <v>330</v>
      </c>
      <c r="E741" s="154" t="s">
        <v>19</v>
      </c>
      <c r="F741" s="155" t="s">
        <v>6008</v>
      </c>
      <c r="H741" s="154" t="s">
        <v>19</v>
      </c>
      <c r="I741" s="156"/>
      <c r="L741" s="153"/>
      <c r="M741" s="157"/>
      <c r="T741" s="158"/>
      <c r="AT741" s="154" t="s">
        <v>330</v>
      </c>
      <c r="AU741" s="154" t="s">
        <v>79</v>
      </c>
      <c r="AV741" s="12" t="s">
        <v>77</v>
      </c>
      <c r="AW741" s="12" t="s">
        <v>31</v>
      </c>
      <c r="AX741" s="12" t="s">
        <v>69</v>
      </c>
      <c r="AY741" s="154" t="s">
        <v>181</v>
      </c>
    </row>
    <row r="742" spans="2:65" s="13" customFormat="1" ht="11.25" x14ac:dyDescent="0.2">
      <c r="B742" s="159"/>
      <c r="D742" s="138" t="s">
        <v>330</v>
      </c>
      <c r="E742" s="160" t="s">
        <v>19</v>
      </c>
      <c r="F742" s="161" t="s">
        <v>5754</v>
      </c>
      <c r="H742" s="162">
        <v>1</v>
      </c>
      <c r="I742" s="163"/>
      <c r="L742" s="159"/>
      <c r="M742" s="164"/>
      <c r="T742" s="165"/>
      <c r="AT742" s="160" t="s">
        <v>330</v>
      </c>
      <c r="AU742" s="160" t="s">
        <v>79</v>
      </c>
      <c r="AV742" s="13" t="s">
        <v>79</v>
      </c>
      <c r="AW742" s="13" t="s">
        <v>31</v>
      </c>
      <c r="AX742" s="13" t="s">
        <v>69</v>
      </c>
      <c r="AY742" s="160" t="s">
        <v>181</v>
      </c>
    </row>
    <row r="743" spans="2:65" s="13" customFormat="1" ht="11.25" x14ac:dyDescent="0.2">
      <c r="B743" s="159"/>
      <c r="D743" s="138" t="s">
        <v>330</v>
      </c>
      <c r="E743" s="160" t="s">
        <v>19</v>
      </c>
      <c r="F743" s="161" t="s">
        <v>4419</v>
      </c>
      <c r="H743" s="162">
        <v>2</v>
      </c>
      <c r="I743" s="163"/>
      <c r="L743" s="159"/>
      <c r="M743" s="164"/>
      <c r="T743" s="165"/>
      <c r="AT743" s="160" t="s">
        <v>330</v>
      </c>
      <c r="AU743" s="160" t="s">
        <v>79</v>
      </c>
      <c r="AV743" s="13" t="s">
        <v>79</v>
      </c>
      <c r="AW743" s="13" t="s">
        <v>31</v>
      </c>
      <c r="AX743" s="13" t="s">
        <v>69</v>
      </c>
      <c r="AY743" s="160" t="s">
        <v>181</v>
      </c>
    </row>
    <row r="744" spans="2:65" s="14" customFormat="1" ht="11.25" x14ac:dyDescent="0.2">
      <c r="B744" s="166"/>
      <c r="D744" s="138" t="s">
        <v>330</v>
      </c>
      <c r="E744" s="167" t="s">
        <v>19</v>
      </c>
      <c r="F744" s="168" t="s">
        <v>333</v>
      </c>
      <c r="H744" s="169">
        <v>3</v>
      </c>
      <c r="I744" s="170"/>
      <c r="L744" s="166"/>
      <c r="M744" s="171"/>
      <c r="T744" s="172"/>
      <c r="AT744" s="167" t="s">
        <v>330</v>
      </c>
      <c r="AU744" s="167" t="s">
        <v>79</v>
      </c>
      <c r="AV744" s="14" t="s">
        <v>187</v>
      </c>
      <c r="AW744" s="14" t="s">
        <v>31</v>
      </c>
      <c r="AX744" s="14" t="s">
        <v>77</v>
      </c>
      <c r="AY744" s="167" t="s">
        <v>181</v>
      </c>
    </row>
    <row r="745" spans="2:65" s="1" customFormat="1" ht="16.5" customHeight="1" x14ac:dyDescent="0.2">
      <c r="B745" s="32"/>
      <c r="C745" s="125" t="s">
        <v>1163</v>
      </c>
      <c r="D745" s="125" t="s">
        <v>182</v>
      </c>
      <c r="E745" s="126" t="s">
        <v>6009</v>
      </c>
      <c r="F745" s="127" t="s">
        <v>6010</v>
      </c>
      <c r="G745" s="128" t="s">
        <v>519</v>
      </c>
      <c r="H745" s="129">
        <v>9</v>
      </c>
      <c r="I745" s="130"/>
      <c r="J745" s="131">
        <f>ROUND(I745*H745,2)</f>
        <v>0</v>
      </c>
      <c r="K745" s="127" t="s">
        <v>186</v>
      </c>
      <c r="L745" s="32"/>
      <c r="M745" s="132" t="s">
        <v>19</v>
      </c>
      <c r="N745" s="133" t="s">
        <v>40</v>
      </c>
      <c r="P745" s="134">
        <f>O745*H745</f>
        <v>0</v>
      </c>
      <c r="Q745" s="134">
        <v>0</v>
      </c>
      <c r="R745" s="134">
        <f>Q745*H745</f>
        <v>0</v>
      </c>
      <c r="S745" s="134">
        <v>0</v>
      </c>
      <c r="T745" s="135">
        <f>S745*H745</f>
        <v>0</v>
      </c>
      <c r="AR745" s="136" t="s">
        <v>209</v>
      </c>
      <c r="AT745" s="136" t="s">
        <v>182</v>
      </c>
      <c r="AU745" s="136" t="s">
        <v>79</v>
      </c>
      <c r="AY745" s="17" t="s">
        <v>181</v>
      </c>
      <c r="BE745" s="137">
        <f>IF(N745="základní",J745,0)</f>
        <v>0</v>
      </c>
      <c r="BF745" s="137">
        <f>IF(N745="snížená",J745,0)</f>
        <v>0</v>
      </c>
      <c r="BG745" s="137">
        <f>IF(N745="zákl. přenesená",J745,0)</f>
        <v>0</v>
      </c>
      <c r="BH745" s="137">
        <f>IF(N745="sníž. přenesená",J745,0)</f>
        <v>0</v>
      </c>
      <c r="BI745" s="137">
        <f>IF(N745="nulová",J745,0)</f>
        <v>0</v>
      </c>
      <c r="BJ745" s="17" t="s">
        <v>77</v>
      </c>
      <c r="BK745" s="137">
        <f>ROUND(I745*H745,2)</f>
        <v>0</v>
      </c>
      <c r="BL745" s="17" t="s">
        <v>209</v>
      </c>
      <c r="BM745" s="136" t="s">
        <v>1166</v>
      </c>
    </row>
    <row r="746" spans="2:65" s="1" customFormat="1" ht="39" x14ac:dyDescent="0.2">
      <c r="B746" s="32"/>
      <c r="D746" s="138" t="s">
        <v>214</v>
      </c>
      <c r="F746" s="139" t="s">
        <v>6011</v>
      </c>
      <c r="I746" s="140"/>
      <c r="L746" s="32"/>
      <c r="M746" s="141"/>
      <c r="T746" s="53"/>
      <c r="AT746" s="17" t="s">
        <v>214</v>
      </c>
      <c r="AU746" s="17" t="s">
        <v>79</v>
      </c>
    </row>
    <row r="747" spans="2:65" s="12" customFormat="1" ht="11.25" x14ac:dyDescent="0.2">
      <c r="B747" s="153"/>
      <c r="D747" s="138" t="s">
        <v>330</v>
      </c>
      <c r="E747" s="154" t="s">
        <v>19</v>
      </c>
      <c r="F747" s="155" t="s">
        <v>6012</v>
      </c>
      <c r="H747" s="154" t="s">
        <v>19</v>
      </c>
      <c r="I747" s="156"/>
      <c r="L747" s="153"/>
      <c r="M747" s="157"/>
      <c r="T747" s="158"/>
      <c r="AT747" s="154" t="s">
        <v>330</v>
      </c>
      <c r="AU747" s="154" t="s">
        <v>79</v>
      </c>
      <c r="AV747" s="12" t="s">
        <v>77</v>
      </c>
      <c r="AW747" s="12" t="s">
        <v>31</v>
      </c>
      <c r="AX747" s="12" t="s">
        <v>69</v>
      </c>
      <c r="AY747" s="154" t="s">
        <v>181</v>
      </c>
    </row>
    <row r="748" spans="2:65" s="13" customFormat="1" ht="11.25" x14ac:dyDescent="0.2">
      <c r="B748" s="159"/>
      <c r="D748" s="138" t="s">
        <v>330</v>
      </c>
      <c r="E748" s="160" t="s">
        <v>19</v>
      </c>
      <c r="F748" s="161" t="s">
        <v>6013</v>
      </c>
      <c r="H748" s="162">
        <v>6</v>
      </c>
      <c r="I748" s="163"/>
      <c r="L748" s="159"/>
      <c r="M748" s="164"/>
      <c r="T748" s="165"/>
      <c r="AT748" s="160" t="s">
        <v>330</v>
      </c>
      <c r="AU748" s="160" t="s">
        <v>79</v>
      </c>
      <c r="AV748" s="13" t="s">
        <v>79</v>
      </c>
      <c r="AW748" s="13" t="s">
        <v>31</v>
      </c>
      <c r="AX748" s="13" t="s">
        <v>69</v>
      </c>
      <c r="AY748" s="160" t="s">
        <v>181</v>
      </c>
    </row>
    <row r="749" spans="2:65" s="13" customFormat="1" ht="11.25" x14ac:dyDescent="0.2">
      <c r="B749" s="159"/>
      <c r="D749" s="138" t="s">
        <v>330</v>
      </c>
      <c r="E749" s="160" t="s">
        <v>19</v>
      </c>
      <c r="F749" s="161" t="s">
        <v>5955</v>
      </c>
      <c r="H749" s="162">
        <v>2</v>
      </c>
      <c r="I749" s="163"/>
      <c r="L749" s="159"/>
      <c r="M749" s="164"/>
      <c r="T749" s="165"/>
      <c r="AT749" s="160" t="s">
        <v>330</v>
      </c>
      <c r="AU749" s="160" t="s">
        <v>79</v>
      </c>
      <c r="AV749" s="13" t="s">
        <v>79</v>
      </c>
      <c r="AW749" s="13" t="s">
        <v>31</v>
      </c>
      <c r="AX749" s="13" t="s">
        <v>69</v>
      </c>
      <c r="AY749" s="160" t="s">
        <v>181</v>
      </c>
    </row>
    <row r="750" spans="2:65" s="13" customFormat="1" ht="11.25" x14ac:dyDescent="0.2">
      <c r="B750" s="159"/>
      <c r="D750" s="138" t="s">
        <v>330</v>
      </c>
      <c r="E750" s="160" t="s">
        <v>19</v>
      </c>
      <c r="F750" s="161" t="s">
        <v>4442</v>
      </c>
      <c r="H750" s="162">
        <v>1</v>
      </c>
      <c r="I750" s="163"/>
      <c r="L750" s="159"/>
      <c r="M750" s="164"/>
      <c r="T750" s="165"/>
      <c r="AT750" s="160" t="s">
        <v>330</v>
      </c>
      <c r="AU750" s="160" t="s">
        <v>79</v>
      </c>
      <c r="AV750" s="13" t="s">
        <v>79</v>
      </c>
      <c r="AW750" s="13" t="s">
        <v>31</v>
      </c>
      <c r="AX750" s="13" t="s">
        <v>69</v>
      </c>
      <c r="AY750" s="160" t="s">
        <v>181</v>
      </c>
    </row>
    <row r="751" spans="2:65" s="14" customFormat="1" ht="11.25" x14ac:dyDescent="0.2">
      <c r="B751" s="166"/>
      <c r="D751" s="138" t="s">
        <v>330</v>
      </c>
      <c r="E751" s="167" t="s">
        <v>19</v>
      </c>
      <c r="F751" s="168" t="s">
        <v>333</v>
      </c>
      <c r="H751" s="169">
        <v>9</v>
      </c>
      <c r="I751" s="170"/>
      <c r="L751" s="166"/>
      <c r="M751" s="171"/>
      <c r="T751" s="172"/>
      <c r="AT751" s="167" t="s">
        <v>330</v>
      </c>
      <c r="AU751" s="167" t="s">
        <v>79</v>
      </c>
      <c r="AV751" s="14" t="s">
        <v>187</v>
      </c>
      <c r="AW751" s="14" t="s">
        <v>31</v>
      </c>
      <c r="AX751" s="14" t="s">
        <v>77</v>
      </c>
      <c r="AY751" s="167" t="s">
        <v>181</v>
      </c>
    </row>
    <row r="752" spans="2:65" s="1" customFormat="1" ht="16.5" customHeight="1" x14ac:dyDescent="0.2">
      <c r="B752" s="32"/>
      <c r="C752" s="125" t="s">
        <v>637</v>
      </c>
      <c r="D752" s="125" t="s">
        <v>182</v>
      </c>
      <c r="E752" s="126" t="s">
        <v>6014</v>
      </c>
      <c r="F752" s="127" t="s">
        <v>6015</v>
      </c>
      <c r="G752" s="128" t="s">
        <v>519</v>
      </c>
      <c r="H752" s="129">
        <v>2</v>
      </c>
      <c r="I752" s="130"/>
      <c r="J752" s="131">
        <f>ROUND(I752*H752,2)</f>
        <v>0</v>
      </c>
      <c r="K752" s="127" t="s">
        <v>186</v>
      </c>
      <c r="L752" s="32"/>
      <c r="M752" s="132" t="s">
        <v>19</v>
      </c>
      <c r="N752" s="133" t="s">
        <v>40</v>
      </c>
      <c r="P752" s="134">
        <f>O752*H752</f>
        <v>0</v>
      </c>
      <c r="Q752" s="134">
        <v>0</v>
      </c>
      <c r="R752" s="134">
        <f>Q752*H752</f>
        <v>0</v>
      </c>
      <c r="S752" s="134">
        <v>0</v>
      </c>
      <c r="T752" s="135">
        <f>S752*H752</f>
        <v>0</v>
      </c>
      <c r="AR752" s="136" t="s">
        <v>209</v>
      </c>
      <c r="AT752" s="136" t="s">
        <v>182</v>
      </c>
      <c r="AU752" s="136" t="s">
        <v>79</v>
      </c>
      <c r="AY752" s="17" t="s">
        <v>181</v>
      </c>
      <c r="BE752" s="137">
        <f>IF(N752="základní",J752,0)</f>
        <v>0</v>
      </c>
      <c r="BF752" s="137">
        <f>IF(N752="snížená",J752,0)</f>
        <v>0</v>
      </c>
      <c r="BG752" s="137">
        <f>IF(N752="zákl. přenesená",J752,0)</f>
        <v>0</v>
      </c>
      <c r="BH752" s="137">
        <f>IF(N752="sníž. přenesená",J752,0)</f>
        <v>0</v>
      </c>
      <c r="BI752" s="137">
        <f>IF(N752="nulová",J752,0)</f>
        <v>0</v>
      </c>
      <c r="BJ752" s="17" t="s">
        <v>77</v>
      </c>
      <c r="BK752" s="137">
        <f>ROUND(I752*H752,2)</f>
        <v>0</v>
      </c>
      <c r="BL752" s="17" t="s">
        <v>209</v>
      </c>
      <c r="BM752" s="136" t="s">
        <v>1171</v>
      </c>
    </row>
    <row r="753" spans="2:65" s="1" customFormat="1" ht="39" x14ac:dyDescent="0.2">
      <c r="B753" s="32"/>
      <c r="D753" s="138" t="s">
        <v>214</v>
      </c>
      <c r="F753" s="139" t="s">
        <v>6016</v>
      </c>
      <c r="I753" s="140"/>
      <c r="L753" s="32"/>
      <c r="M753" s="141"/>
      <c r="T753" s="53"/>
      <c r="AT753" s="17" t="s">
        <v>214</v>
      </c>
      <c r="AU753" s="17" t="s">
        <v>79</v>
      </c>
    </row>
    <row r="754" spans="2:65" s="12" customFormat="1" ht="11.25" x14ac:dyDescent="0.2">
      <c r="B754" s="153"/>
      <c r="D754" s="138" t="s">
        <v>330</v>
      </c>
      <c r="E754" s="154" t="s">
        <v>19</v>
      </c>
      <c r="F754" s="155" t="s">
        <v>6012</v>
      </c>
      <c r="H754" s="154" t="s">
        <v>19</v>
      </c>
      <c r="I754" s="156"/>
      <c r="L754" s="153"/>
      <c r="M754" s="157"/>
      <c r="T754" s="158"/>
      <c r="AT754" s="154" t="s">
        <v>330</v>
      </c>
      <c r="AU754" s="154" t="s">
        <v>79</v>
      </c>
      <c r="AV754" s="12" t="s">
        <v>77</v>
      </c>
      <c r="AW754" s="12" t="s">
        <v>31</v>
      </c>
      <c r="AX754" s="12" t="s">
        <v>69</v>
      </c>
      <c r="AY754" s="154" t="s">
        <v>181</v>
      </c>
    </row>
    <row r="755" spans="2:65" s="13" customFormat="1" ht="11.25" x14ac:dyDescent="0.2">
      <c r="B755" s="159"/>
      <c r="D755" s="138" t="s">
        <v>330</v>
      </c>
      <c r="E755" s="160" t="s">
        <v>19</v>
      </c>
      <c r="F755" s="161" t="s">
        <v>5788</v>
      </c>
      <c r="H755" s="162">
        <v>2</v>
      </c>
      <c r="I755" s="163"/>
      <c r="L755" s="159"/>
      <c r="M755" s="164"/>
      <c r="T755" s="165"/>
      <c r="AT755" s="160" t="s">
        <v>330</v>
      </c>
      <c r="AU755" s="160" t="s">
        <v>79</v>
      </c>
      <c r="AV755" s="13" t="s">
        <v>79</v>
      </c>
      <c r="AW755" s="13" t="s">
        <v>31</v>
      </c>
      <c r="AX755" s="13" t="s">
        <v>69</v>
      </c>
      <c r="AY755" s="160" t="s">
        <v>181</v>
      </c>
    </row>
    <row r="756" spans="2:65" s="14" customFormat="1" ht="11.25" x14ac:dyDescent="0.2">
      <c r="B756" s="166"/>
      <c r="D756" s="138" t="s">
        <v>330</v>
      </c>
      <c r="E756" s="167" t="s">
        <v>19</v>
      </c>
      <c r="F756" s="168" t="s">
        <v>333</v>
      </c>
      <c r="H756" s="169">
        <v>2</v>
      </c>
      <c r="I756" s="170"/>
      <c r="L756" s="166"/>
      <c r="M756" s="171"/>
      <c r="T756" s="172"/>
      <c r="AT756" s="167" t="s">
        <v>330</v>
      </c>
      <c r="AU756" s="167" t="s">
        <v>79</v>
      </c>
      <c r="AV756" s="14" t="s">
        <v>187</v>
      </c>
      <c r="AW756" s="14" t="s">
        <v>31</v>
      </c>
      <c r="AX756" s="14" t="s">
        <v>77</v>
      </c>
      <c r="AY756" s="167" t="s">
        <v>181</v>
      </c>
    </row>
    <row r="757" spans="2:65" s="1" customFormat="1" ht="24.2" customHeight="1" x14ac:dyDescent="0.2">
      <c r="B757" s="32"/>
      <c r="C757" s="125" t="s">
        <v>1178</v>
      </c>
      <c r="D757" s="125" t="s">
        <v>182</v>
      </c>
      <c r="E757" s="126" t="s">
        <v>6017</v>
      </c>
      <c r="F757" s="127" t="s">
        <v>6018</v>
      </c>
      <c r="G757" s="128" t="s">
        <v>519</v>
      </c>
      <c r="H757" s="129">
        <v>2</v>
      </c>
      <c r="I757" s="130"/>
      <c r="J757" s="131">
        <f>ROUND(I757*H757,2)</f>
        <v>0</v>
      </c>
      <c r="K757" s="127" t="s">
        <v>186</v>
      </c>
      <c r="L757" s="32"/>
      <c r="M757" s="132" t="s">
        <v>19</v>
      </c>
      <c r="N757" s="133" t="s">
        <v>40</v>
      </c>
      <c r="P757" s="134">
        <f>O757*H757</f>
        <v>0</v>
      </c>
      <c r="Q757" s="134">
        <v>0</v>
      </c>
      <c r="R757" s="134">
        <f>Q757*H757</f>
        <v>0</v>
      </c>
      <c r="S757" s="134">
        <v>0</v>
      </c>
      <c r="T757" s="135">
        <f>S757*H757</f>
        <v>0</v>
      </c>
      <c r="AR757" s="136" t="s">
        <v>209</v>
      </c>
      <c r="AT757" s="136" t="s">
        <v>182</v>
      </c>
      <c r="AU757" s="136" t="s">
        <v>79</v>
      </c>
      <c r="AY757" s="17" t="s">
        <v>181</v>
      </c>
      <c r="BE757" s="137">
        <f>IF(N757="základní",J757,0)</f>
        <v>0</v>
      </c>
      <c r="BF757" s="137">
        <f>IF(N757="snížená",J757,0)</f>
        <v>0</v>
      </c>
      <c r="BG757" s="137">
        <f>IF(N757="zákl. přenesená",J757,0)</f>
        <v>0</v>
      </c>
      <c r="BH757" s="137">
        <f>IF(N757="sníž. přenesená",J757,0)</f>
        <v>0</v>
      </c>
      <c r="BI757" s="137">
        <f>IF(N757="nulová",J757,0)</f>
        <v>0</v>
      </c>
      <c r="BJ757" s="17" t="s">
        <v>77</v>
      </c>
      <c r="BK757" s="137">
        <f>ROUND(I757*H757,2)</f>
        <v>0</v>
      </c>
      <c r="BL757" s="17" t="s">
        <v>209</v>
      </c>
      <c r="BM757" s="136" t="s">
        <v>1181</v>
      </c>
    </row>
    <row r="758" spans="2:65" s="1" customFormat="1" ht="39" x14ac:dyDescent="0.2">
      <c r="B758" s="32"/>
      <c r="D758" s="138" t="s">
        <v>214</v>
      </c>
      <c r="F758" s="139" t="s">
        <v>6011</v>
      </c>
      <c r="I758" s="140"/>
      <c r="L758" s="32"/>
      <c r="M758" s="141"/>
      <c r="T758" s="53"/>
      <c r="AT758" s="17" t="s">
        <v>214</v>
      </c>
      <c r="AU758" s="17" t="s">
        <v>79</v>
      </c>
    </row>
    <row r="759" spans="2:65" s="12" customFormat="1" ht="11.25" x14ac:dyDescent="0.2">
      <c r="B759" s="153"/>
      <c r="D759" s="138" t="s">
        <v>330</v>
      </c>
      <c r="E759" s="154" t="s">
        <v>19</v>
      </c>
      <c r="F759" s="155" t="s">
        <v>6019</v>
      </c>
      <c r="H759" s="154" t="s">
        <v>19</v>
      </c>
      <c r="I759" s="156"/>
      <c r="L759" s="153"/>
      <c r="M759" s="157"/>
      <c r="T759" s="158"/>
      <c r="AT759" s="154" t="s">
        <v>330</v>
      </c>
      <c r="AU759" s="154" t="s">
        <v>79</v>
      </c>
      <c r="AV759" s="12" t="s">
        <v>77</v>
      </c>
      <c r="AW759" s="12" t="s">
        <v>31</v>
      </c>
      <c r="AX759" s="12" t="s">
        <v>69</v>
      </c>
      <c r="AY759" s="154" t="s">
        <v>181</v>
      </c>
    </row>
    <row r="760" spans="2:65" s="13" customFormat="1" ht="11.25" x14ac:dyDescent="0.2">
      <c r="B760" s="159"/>
      <c r="D760" s="138" t="s">
        <v>330</v>
      </c>
      <c r="E760" s="160" t="s">
        <v>19</v>
      </c>
      <c r="F760" s="161" t="s">
        <v>4419</v>
      </c>
      <c r="H760" s="162">
        <v>2</v>
      </c>
      <c r="I760" s="163"/>
      <c r="L760" s="159"/>
      <c r="M760" s="164"/>
      <c r="T760" s="165"/>
      <c r="AT760" s="160" t="s">
        <v>330</v>
      </c>
      <c r="AU760" s="160" t="s">
        <v>79</v>
      </c>
      <c r="AV760" s="13" t="s">
        <v>79</v>
      </c>
      <c r="AW760" s="13" t="s">
        <v>31</v>
      </c>
      <c r="AX760" s="13" t="s">
        <v>69</v>
      </c>
      <c r="AY760" s="160" t="s">
        <v>181</v>
      </c>
    </row>
    <row r="761" spans="2:65" s="14" customFormat="1" ht="11.25" x14ac:dyDescent="0.2">
      <c r="B761" s="166"/>
      <c r="D761" s="138" t="s">
        <v>330</v>
      </c>
      <c r="E761" s="167" t="s">
        <v>19</v>
      </c>
      <c r="F761" s="168" t="s">
        <v>333</v>
      </c>
      <c r="H761" s="169">
        <v>2</v>
      </c>
      <c r="I761" s="170"/>
      <c r="L761" s="166"/>
      <c r="M761" s="171"/>
      <c r="T761" s="172"/>
      <c r="AT761" s="167" t="s">
        <v>330</v>
      </c>
      <c r="AU761" s="167" t="s">
        <v>79</v>
      </c>
      <c r="AV761" s="14" t="s">
        <v>187</v>
      </c>
      <c r="AW761" s="14" t="s">
        <v>31</v>
      </c>
      <c r="AX761" s="14" t="s">
        <v>77</v>
      </c>
      <c r="AY761" s="167" t="s">
        <v>181</v>
      </c>
    </row>
    <row r="762" spans="2:65" s="1" customFormat="1" ht="16.5" customHeight="1" x14ac:dyDescent="0.2">
      <c r="B762" s="32"/>
      <c r="C762" s="125" t="s">
        <v>642</v>
      </c>
      <c r="D762" s="125" t="s">
        <v>182</v>
      </c>
      <c r="E762" s="126" t="s">
        <v>6020</v>
      </c>
      <c r="F762" s="127" t="s">
        <v>6021</v>
      </c>
      <c r="G762" s="128" t="s">
        <v>519</v>
      </c>
      <c r="H762" s="129">
        <v>3</v>
      </c>
      <c r="I762" s="130"/>
      <c r="J762" s="131">
        <f>ROUND(I762*H762,2)</f>
        <v>0</v>
      </c>
      <c r="K762" s="127" t="s">
        <v>186</v>
      </c>
      <c r="L762" s="32"/>
      <c r="M762" s="132" t="s">
        <v>19</v>
      </c>
      <c r="N762" s="133" t="s">
        <v>40</v>
      </c>
      <c r="P762" s="134">
        <f>O762*H762</f>
        <v>0</v>
      </c>
      <c r="Q762" s="134">
        <v>0</v>
      </c>
      <c r="R762" s="134">
        <f>Q762*H762</f>
        <v>0</v>
      </c>
      <c r="S762" s="134">
        <v>0</v>
      </c>
      <c r="T762" s="135">
        <f>S762*H762</f>
        <v>0</v>
      </c>
      <c r="AR762" s="136" t="s">
        <v>209</v>
      </c>
      <c r="AT762" s="136" t="s">
        <v>182</v>
      </c>
      <c r="AU762" s="136" t="s">
        <v>79</v>
      </c>
      <c r="AY762" s="17" t="s">
        <v>181</v>
      </c>
      <c r="BE762" s="137">
        <f>IF(N762="základní",J762,0)</f>
        <v>0</v>
      </c>
      <c r="BF762" s="137">
        <f>IF(N762="snížená",J762,0)</f>
        <v>0</v>
      </c>
      <c r="BG762" s="137">
        <f>IF(N762="zákl. přenesená",J762,0)</f>
        <v>0</v>
      </c>
      <c r="BH762" s="137">
        <f>IF(N762="sníž. přenesená",J762,0)</f>
        <v>0</v>
      </c>
      <c r="BI762" s="137">
        <f>IF(N762="nulová",J762,0)</f>
        <v>0</v>
      </c>
      <c r="BJ762" s="17" t="s">
        <v>77</v>
      </c>
      <c r="BK762" s="137">
        <f>ROUND(I762*H762,2)</f>
        <v>0</v>
      </c>
      <c r="BL762" s="17" t="s">
        <v>209</v>
      </c>
      <c r="BM762" s="136" t="s">
        <v>1198</v>
      </c>
    </row>
    <row r="763" spans="2:65" s="1" customFormat="1" ht="48.75" x14ac:dyDescent="0.2">
      <c r="B763" s="32"/>
      <c r="D763" s="138" t="s">
        <v>214</v>
      </c>
      <c r="F763" s="139" t="s">
        <v>6022</v>
      </c>
      <c r="I763" s="140"/>
      <c r="L763" s="32"/>
      <c r="M763" s="141"/>
      <c r="T763" s="53"/>
      <c r="AT763" s="17" t="s">
        <v>214</v>
      </c>
      <c r="AU763" s="17" t="s">
        <v>79</v>
      </c>
    </row>
    <row r="764" spans="2:65" s="12" customFormat="1" ht="11.25" x14ac:dyDescent="0.2">
      <c r="B764" s="153"/>
      <c r="D764" s="138" t="s">
        <v>330</v>
      </c>
      <c r="E764" s="154" t="s">
        <v>19</v>
      </c>
      <c r="F764" s="155" t="s">
        <v>6023</v>
      </c>
      <c r="H764" s="154" t="s">
        <v>19</v>
      </c>
      <c r="I764" s="156"/>
      <c r="L764" s="153"/>
      <c r="M764" s="157"/>
      <c r="T764" s="158"/>
      <c r="AT764" s="154" t="s">
        <v>330</v>
      </c>
      <c r="AU764" s="154" t="s">
        <v>79</v>
      </c>
      <c r="AV764" s="12" t="s">
        <v>77</v>
      </c>
      <c r="AW764" s="12" t="s">
        <v>31</v>
      </c>
      <c r="AX764" s="12" t="s">
        <v>69</v>
      </c>
      <c r="AY764" s="154" t="s">
        <v>181</v>
      </c>
    </row>
    <row r="765" spans="2:65" s="13" customFormat="1" ht="11.25" x14ac:dyDescent="0.2">
      <c r="B765" s="159"/>
      <c r="D765" s="138" t="s">
        <v>330</v>
      </c>
      <c r="E765" s="160" t="s">
        <v>19</v>
      </c>
      <c r="F765" s="161" t="s">
        <v>5754</v>
      </c>
      <c r="H765" s="162">
        <v>1</v>
      </c>
      <c r="I765" s="163"/>
      <c r="L765" s="159"/>
      <c r="M765" s="164"/>
      <c r="T765" s="165"/>
      <c r="AT765" s="160" t="s">
        <v>330</v>
      </c>
      <c r="AU765" s="160" t="s">
        <v>79</v>
      </c>
      <c r="AV765" s="13" t="s">
        <v>79</v>
      </c>
      <c r="AW765" s="13" t="s">
        <v>31</v>
      </c>
      <c r="AX765" s="13" t="s">
        <v>69</v>
      </c>
      <c r="AY765" s="160" t="s">
        <v>181</v>
      </c>
    </row>
    <row r="766" spans="2:65" s="13" customFormat="1" ht="11.25" x14ac:dyDescent="0.2">
      <c r="B766" s="159"/>
      <c r="D766" s="138" t="s">
        <v>330</v>
      </c>
      <c r="E766" s="160" t="s">
        <v>19</v>
      </c>
      <c r="F766" s="161" t="s">
        <v>4419</v>
      </c>
      <c r="H766" s="162">
        <v>2</v>
      </c>
      <c r="I766" s="163"/>
      <c r="L766" s="159"/>
      <c r="M766" s="164"/>
      <c r="T766" s="165"/>
      <c r="AT766" s="160" t="s">
        <v>330</v>
      </c>
      <c r="AU766" s="160" t="s">
        <v>79</v>
      </c>
      <c r="AV766" s="13" t="s">
        <v>79</v>
      </c>
      <c r="AW766" s="13" t="s">
        <v>31</v>
      </c>
      <c r="AX766" s="13" t="s">
        <v>69</v>
      </c>
      <c r="AY766" s="160" t="s">
        <v>181</v>
      </c>
    </row>
    <row r="767" spans="2:65" s="14" customFormat="1" ht="11.25" x14ac:dyDescent="0.2">
      <c r="B767" s="166"/>
      <c r="D767" s="138" t="s">
        <v>330</v>
      </c>
      <c r="E767" s="167" t="s">
        <v>19</v>
      </c>
      <c r="F767" s="168" t="s">
        <v>333</v>
      </c>
      <c r="H767" s="169">
        <v>3</v>
      </c>
      <c r="I767" s="170"/>
      <c r="L767" s="166"/>
      <c r="M767" s="171"/>
      <c r="T767" s="172"/>
      <c r="AT767" s="167" t="s">
        <v>330</v>
      </c>
      <c r="AU767" s="167" t="s">
        <v>79</v>
      </c>
      <c r="AV767" s="14" t="s">
        <v>187</v>
      </c>
      <c r="AW767" s="14" t="s">
        <v>31</v>
      </c>
      <c r="AX767" s="14" t="s">
        <v>77</v>
      </c>
      <c r="AY767" s="167" t="s">
        <v>181</v>
      </c>
    </row>
    <row r="768" spans="2:65" s="1" customFormat="1" ht="16.5" customHeight="1" x14ac:dyDescent="0.2">
      <c r="B768" s="32"/>
      <c r="C768" s="125" t="s">
        <v>1203</v>
      </c>
      <c r="D768" s="125" t="s">
        <v>182</v>
      </c>
      <c r="E768" s="126" t="s">
        <v>6024</v>
      </c>
      <c r="F768" s="127" t="s">
        <v>6025</v>
      </c>
      <c r="G768" s="128" t="s">
        <v>519</v>
      </c>
      <c r="H768" s="129">
        <v>3</v>
      </c>
      <c r="I768" s="130"/>
      <c r="J768" s="131">
        <f>ROUND(I768*H768,2)</f>
        <v>0</v>
      </c>
      <c r="K768" s="127" t="s">
        <v>186</v>
      </c>
      <c r="L768" s="32"/>
      <c r="M768" s="132" t="s">
        <v>19</v>
      </c>
      <c r="N768" s="133" t="s">
        <v>40</v>
      </c>
      <c r="P768" s="134">
        <f>O768*H768</f>
        <v>0</v>
      </c>
      <c r="Q768" s="134">
        <v>0</v>
      </c>
      <c r="R768" s="134">
        <f>Q768*H768</f>
        <v>0</v>
      </c>
      <c r="S768" s="134">
        <v>0</v>
      </c>
      <c r="T768" s="135">
        <f>S768*H768</f>
        <v>0</v>
      </c>
      <c r="AR768" s="136" t="s">
        <v>209</v>
      </c>
      <c r="AT768" s="136" t="s">
        <v>182</v>
      </c>
      <c r="AU768" s="136" t="s">
        <v>79</v>
      </c>
      <c r="AY768" s="17" t="s">
        <v>181</v>
      </c>
      <c r="BE768" s="137">
        <f>IF(N768="základní",J768,0)</f>
        <v>0</v>
      </c>
      <c r="BF768" s="137">
        <f>IF(N768="snížená",J768,0)</f>
        <v>0</v>
      </c>
      <c r="BG768" s="137">
        <f>IF(N768="zákl. přenesená",J768,0)</f>
        <v>0</v>
      </c>
      <c r="BH768" s="137">
        <f>IF(N768="sníž. přenesená",J768,0)</f>
        <v>0</v>
      </c>
      <c r="BI768" s="137">
        <f>IF(N768="nulová",J768,0)</f>
        <v>0</v>
      </c>
      <c r="BJ768" s="17" t="s">
        <v>77</v>
      </c>
      <c r="BK768" s="137">
        <f>ROUND(I768*H768,2)</f>
        <v>0</v>
      </c>
      <c r="BL768" s="17" t="s">
        <v>209</v>
      </c>
      <c r="BM768" s="136" t="s">
        <v>1206</v>
      </c>
    </row>
    <row r="769" spans="2:65" s="1" customFormat="1" ht="58.5" x14ac:dyDescent="0.2">
      <c r="B769" s="32"/>
      <c r="D769" s="138" t="s">
        <v>214</v>
      </c>
      <c r="F769" s="139" t="s">
        <v>6026</v>
      </c>
      <c r="I769" s="140"/>
      <c r="L769" s="32"/>
      <c r="M769" s="141"/>
      <c r="T769" s="53"/>
      <c r="AT769" s="17" t="s">
        <v>214</v>
      </c>
      <c r="AU769" s="17" t="s">
        <v>79</v>
      </c>
    </row>
    <row r="770" spans="2:65" s="12" customFormat="1" ht="11.25" x14ac:dyDescent="0.2">
      <c r="B770" s="153"/>
      <c r="D770" s="138" t="s">
        <v>330</v>
      </c>
      <c r="E770" s="154" t="s">
        <v>19</v>
      </c>
      <c r="F770" s="155" t="s">
        <v>6027</v>
      </c>
      <c r="H770" s="154" t="s">
        <v>19</v>
      </c>
      <c r="I770" s="156"/>
      <c r="L770" s="153"/>
      <c r="M770" s="157"/>
      <c r="T770" s="158"/>
      <c r="AT770" s="154" t="s">
        <v>330</v>
      </c>
      <c r="AU770" s="154" t="s">
        <v>79</v>
      </c>
      <c r="AV770" s="12" t="s">
        <v>77</v>
      </c>
      <c r="AW770" s="12" t="s">
        <v>31</v>
      </c>
      <c r="AX770" s="12" t="s">
        <v>69</v>
      </c>
      <c r="AY770" s="154" t="s">
        <v>181</v>
      </c>
    </row>
    <row r="771" spans="2:65" s="13" customFormat="1" ht="11.25" x14ac:dyDescent="0.2">
      <c r="B771" s="159"/>
      <c r="D771" s="138" t="s">
        <v>330</v>
      </c>
      <c r="E771" s="160" t="s">
        <v>19</v>
      </c>
      <c r="F771" s="161" t="s">
        <v>5754</v>
      </c>
      <c r="H771" s="162">
        <v>1</v>
      </c>
      <c r="I771" s="163"/>
      <c r="L771" s="159"/>
      <c r="M771" s="164"/>
      <c r="T771" s="165"/>
      <c r="AT771" s="160" t="s">
        <v>330</v>
      </c>
      <c r="AU771" s="160" t="s">
        <v>79</v>
      </c>
      <c r="AV771" s="13" t="s">
        <v>79</v>
      </c>
      <c r="AW771" s="13" t="s">
        <v>31</v>
      </c>
      <c r="AX771" s="13" t="s">
        <v>69</v>
      </c>
      <c r="AY771" s="160" t="s">
        <v>181</v>
      </c>
    </row>
    <row r="772" spans="2:65" s="13" customFormat="1" ht="11.25" x14ac:dyDescent="0.2">
      <c r="B772" s="159"/>
      <c r="D772" s="138" t="s">
        <v>330</v>
      </c>
      <c r="E772" s="160" t="s">
        <v>19</v>
      </c>
      <c r="F772" s="161" t="s">
        <v>4419</v>
      </c>
      <c r="H772" s="162">
        <v>2</v>
      </c>
      <c r="I772" s="163"/>
      <c r="L772" s="159"/>
      <c r="M772" s="164"/>
      <c r="T772" s="165"/>
      <c r="AT772" s="160" t="s">
        <v>330</v>
      </c>
      <c r="AU772" s="160" t="s">
        <v>79</v>
      </c>
      <c r="AV772" s="13" t="s">
        <v>79</v>
      </c>
      <c r="AW772" s="13" t="s">
        <v>31</v>
      </c>
      <c r="AX772" s="13" t="s">
        <v>69</v>
      </c>
      <c r="AY772" s="160" t="s">
        <v>181</v>
      </c>
    </row>
    <row r="773" spans="2:65" s="14" customFormat="1" ht="11.25" x14ac:dyDescent="0.2">
      <c r="B773" s="166"/>
      <c r="D773" s="138" t="s">
        <v>330</v>
      </c>
      <c r="E773" s="167" t="s">
        <v>19</v>
      </c>
      <c r="F773" s="168" t="s">
        <v>333</v>
      </c>
      <c r="H773" s="169">
        <v>3</v>
      </c>
      <c r="I773" s="170"/>
      <c r="L773" s="166"/>
      <c r="M773" s="171"/>
      <c r="T773" s="172"/>
      <c r="AT773" s="167" t="s">
        <v>330</v>
      </c>
      <c r="AU773" s="167" t="s">
        <v>79</v>
      </c>
      <c r="AV773" s="14" t="s">
        <v>187</v>
      </c>
      <c r="AW773" s="14" t="s">
        <v>31</v>
      </c>
      <c r="AX773" s="14" t="s">
        <v>77</v>
      </c>
      <c r="AY773" s="167" t="s">
        <v>181</v>
      </c>
    </row>
    <row r="774" spans="2:65" s="1" customFormat="1" ht="16.5" customHeight="1" x14ac:dyDescent="0.2">
      <c r="B774" s="32"/>
      <c r="C774" s="125" t="s">
        <v>648</v>
      </c>
      <c r="D774" s="125" t="s">
        <v>182</v>
      </c>
      <c r="E774" s="126" t="s">
        <v>6028</v>
      </c>
      <c r="F774" s="127" t="s">
        <v>6029</v>
      </c>
      <c r="G774" s="128" t="s">
        <v>519</v>
      </c>
      <c r="H774" s="129">
        <v>2</v>
      </c>
      <c r="I774" s="130"/>
      <c r="J774" s="131">
        <f>ROUND(I774*H774,2)</f>
        <v>0</v>
      </c>
      <c r="K774" s="127" t="s">
        <v>186</v>
      </c>
      <c r="L774" s="32"/>
      <c r="M774" s="132" t="s">
        <v>19</v>
      </c>
      <c r="N774" s="133" t="s">
        <v>40</v>
      </c>
      <c r="P774" s="134">
        <f>O774*H774</f>
        <v>0</v>
      </c>
      <c r="Q774" s="134">
        <v>0</v>
      </c>
      <c r="R774" s="134">
        <f>Q774*H774</f>
        <v>0</v>
      </c>
      <c r="S774" s="134">
        <v>0</v>
      </c>
      <c r="T774" s="135">
        <f>S774*H774</f>
        <v>0</v>
      </c>
      <c r="AR774" s="136" t="s">
        <v>209</v>
      </c>
      <c r="AT774" s="136" t="s">
        <v>182</v>
      </c>
      <c r="AU774" s="136" t="s">
        <v>79</v>
      </c>
      <c r="AY774" s="17" t="s">
        <v>181</v>
      </c>
      <c r="BE774" s="137">
        <f>IF(N774="základní",J774,0)</f>
        <v>0</v>
      </c>
      <c r="BF774" s="137">
        <f>IF(N774="snížená",J774,0)</f>
        <v>0</v>
      </c>
      <c r="BG774" s="137">
        <f>IF(N774="zákl. přenesená",J774,0)</f>
        <v>0</v>
      </c>
      <c r="BH774" s="137">
        <f>IF(N774="sníž. přenesená",J774,0)</f>
        <v>0</v>
      </c>
      <c r="BI774" s="137">
        <f>IF(N774="nulová",J774,0)</f>
        <v>0</v>
      </c>
      <c r="BJ774" s="17" t="s">
        <v>77</v>
      </c>
      <c r="BK774" s="137">
        <f>ROUND(I774*H774,2)</f>
        <v>0</v>
      </c>
      <c r="BL774" s="17" t="s">
        <v>209</v>
      </c>
      <c r="BM774" s="136" t="s">
        <v>1232</v>
      </c>
    </row>
    <row r="775" spans="2:65" s="1" customFormat="1" ht="48.75" x14ac:dyDescent="0.2">
      <c r="B775" s="32"/>
      <c r="D775" s="138" t="s">
        <v>214</v>
      </c>
      <c r="F775" s="139" t="s">
        <v>6030</v>
      </c>
      <c r="I775" s="140"/>
      <c r="L775" s="32"/>
      <c r="M775" s="141"/>
      <c r="T775" s="53"/>
      <c r="AT775" s="17" t="s">
        <v>214</v>
      </c>
      <c r="AU775" s="17" t="s">
        <v>79</v>
      </c>
    </row>
    <row r="776" spans="2:65" s="12" customFormat="1" ht="11.25" x14ac:dyDescent="0.2">
      <c r="B776" s="153"/>
      <c r="D776" s="138" t="s">
        <v>330</v>
      </c>
      <c r="E776" s="154" t="s">
        <v>19</v>
      </c>
      <c r="F776" s="155" t="s">
        <v>6031</v>
      </c>
      <c r="H776" s="154" t="s">
        <v>19</v>
      </c>
      <c r="I776" s="156"/>
      <c r="L776" s="153"/>
      <c r="M776" s="157"/>
      <c r="T776" s="158"/>
      <c r="AT776" s="154" t="s">
        <v>330</v>
      </c>
      <c r="AU776" s="154" t="s">
        <v>79</v>
      </c>
      <c r="AV776" s="12" t="s">
        <v>77</v>
      </c>
      <c r="AW776" s="12" t="s">
        <v>31</v>
      </c>
      <c r="AX776" s="12" t="s">
        <v>69</v>
      </c>
      <c r="AY776" s="154" t="s">
        <v>181</v>
      </c>
    </row>
    <row r="777" spans="2:65" s="13" customFormat="1" ht="11.25" x14ac:dyDescent="0.2">
      <c r="B777" s="159"/>
      <c r="D777" s="138" t="s">
        <v>330</v>
      </c>
      <c r="E777" s="160" t="s">
        <v>19</v>
      </c>
      <c r="F777" s="161" t="s">
        <v>5788</v>
      </c>
      <c r="H777" s="162">
        <v>2</v>
      </c>
      <c r="I777" s="163"/>
      <c r="L777" s="159"/>
      <c r="M777" s="164"/>
      <c r="T777" s="165"/>
      <c r="AT777" s="160" t="s">
        <v>330</v>
      </c>
      <c r="AU777" s="160" t="s">
        <v>79</v>
      </c>
      <c r="AV777" s="13" t="s">
        <v>79</v>
      </c>
      <c r="AW777" s="13" t="s">
        <v>31</v>
      </c>
      <c r="AX777" s="13" t="s">
        <v>69</v>
      </c>
      <c r="AY777" s="160" t="s">
        <v>181</v>
      </c>
    </row>
    <row r="778" spans="2:65" s="14" customFormat="1" ht="11.25" x14ac:dyDescent="0.2">
      <c r="B778" s="166"/>
      <c r="D778" s="138" t="s">
        <v>330</v>
      </c>
      <c r="E778" s="167" t="s">
        <v>19</v>
      </c>
      <c r="F778" s="168" t="s">
        <v>333</v>
      </c>
      <c r="H778" s="169">
        <v>2</v>
      </c>
      <c r="I778" s="170"/>
      <c r="L778" s="166"/>
      <c r="M778" s="171"/>
      <c r="T778" s="172"/>
      <c r="AT778" s="167" t="s">
        <v>330</v>
      </c>
      <c r="AU778" s="167" t="s">
        <v>79</v>
      </c>
      <c r="AV778" s="14" t="s">
        <v>187</v>
      </c>
      <c r="AW778" s="14" t="s">
        <v>31</v>
      </c>
      <c r="AX778" s="14" t="s">
        <v>77</v>
      </c>
      <c r="AY778" s="167" t="s">
        <v>181</v>
      </c>
    </row>
    <row r="779" spans="2:65" s="1" customFormat="1" ht="16.5" customHeight="1" x14ac:dyDescent="0.2">
      <c r="B779" s="32"/>
      <c r="C779" s="125" t="s">
        <v>1236</v>
      </c>
      <c r="D779" s="125" t="s">
        <v>182</v>
      </c>
      <c r="E779" s="126" t="s">
        <v>6032</v>
      </c>
      <c r="F779" s="127" t="s">
        <v>6033</v>
      </c>
      <c r="G779" s="128" t="s">
        <v>519</v>
      </c>
      <c r="H779" s="129">
        <v>1</v>
      </c>
      <c r="I779" s="130"/>
      <c r="J779" s="131">
        <f>ROUND(I779*H779,2)</f>
        <v>0</v>
      </c>
      <c r="K779" s="127" t="s">
        <v>186</v>
      </c>
      <c r="L779" s="32"/>
      <c r="M779" s="132" t="s">
        <v>19</v>
      </c>
      <c r="N779" s="133" t="s">
        <v>40</v>
      </c>
      <c r="P779" s="134">
        <f>O779*H779</f>
        <v>0</v>
      </c>
      <c r="Q779" s="134">
        <v>0</v>
      </c>
      <c r="R779" s="134">
        <f>Q779*H779</f>
        <v>0</v>
      </c>
      <c r="S779" s="134">
        <v>0</v>
      </c>
      <c r="T779" s="135">
        <f>S779*H779</f>
        <v>0</v>
      </c>
      <c r="AR779" s="136" t="s">
        <v>209</v>
      </c>
      <c r="AT779" s="136" t="s">
        <v>182</v>
      </c>
      <c r="AU779" s="136" t="s">
        <v>79</v>
      </c>
      <c r="AY779" s="17" t="s">
        <v>181</v>
      </c>
      <c r="BE779" s="137">
        <f>IF(N779="základní",J779,0)</f>
        <v>0</v>
      </c>
      <c r="BF779" s="137">
        <f>IF(N779="snížená",J779,0)</f>
        <v>0</v>
      </c>
      <c r="BG779" s="137">
        <f>IF(N779="zákl. přenesená",J779,0)</f>
        <v>0</v>
      </c>
      <c r="BH779" s="137">
        <f>IF(N779="sníž. přenesená",J779,0)</f>
        <v>0</v>
      </c>
      <c r="BI779" s="137">
        <f>IF(N779="nulová",J779,0)</f>
        <v>0</v>
      </c>
      <c r="BJ779" s="17" t="s">
        <v>77</v>
      </c>
      <c r="BK779" s="137">
        <f>ROUND(I779*H779,2)</f>
        <v>0</v>
      </c>
      <c r="BL779" s="17" t="s">
        <v>209</v>
      </c>
      <c r="BM779" s="136" t="s">
        <v>1239</v>
      </c>
    </row>
    <row r="780" spans="2:65" s="1" customFormat="1" ht="48.75" x14ac:dyDescent="0.2">
      <c r="B780" s="32"/>
      <c r="D780" s="138" t="s">
        <v>214</v>
      </c>
      <c r="F780" s="139" t="s">
        <v>6034</v>
      </c>
      <c r="I780" s="140"/>
      <c r="L780" s="32"/>
      <c r="M780" s="141"/>
      <c r="T780" s="53"/>
      <c r="AT780" s="17" t="s">
        <v>214</v>
      </c>
      <c r="AU780" s="17" t="s">
        <v>79</v>
      </c>
    </row>
    <row r="781" spans="2:65" s="12" customFormat="1" ht="11.25" x14ac:dyDescent="0.2">
      <c r="B781" s="153"/>
      <c r="D781" s="138" t="s">
        <v>330</v>
      </c>
      <c r="E781" s="154" t="s">
        <v>19</v>
      </c>
      <c r="F781" s="155" t="s">
        <v>6035</v>
      </c>
      <c r="H781" s="154" t="s">
        <v>19</v>
      </c>
      <c r="I781" s="156"/>
      <c r="L781" s="153"/>
      <c r="M781" s="157"/>
      <c r="T781" s="158"/>
      <c r="AT781" s="154" t="s">
        <v>330</v>
      </c>
      <c r="AU781" s="154" t="s">
        <v>79</v>
      </c>
      <c r="AV781" s="12" t="s">
        <v>77</v>
      </c>
      <c r="AW781" s="12" t="s">
        <v>31</v>
      </c>
      <c r="AX781" s="12" t="s">
        <v>69</v>
      </c>
      <c r="AY781" s="154" t="s">
        <v>181</v>
      </c>
    </row>
    <row r="782" spans="2:65" s="13" customFormat="1" ht="11.25" x14ac:dyDescent="0.2">
      <c r="B782" s="159"/>
      <c r="D782" s="138" t="s">
        <v>330</v>
      </c>
      <c r="E782" s="160" t="s">
        <v>19</v>
      </c>
      <c r="F782" s="161" t="s">
        <v>4442</v>
      </c>
      <c r="H782" s="162">
        <v>1</v>
      </c>
      <c r="I782" s="163"/>
      <c r="L782" s="159"/>
      <c r="M782" s="164"/>
      <c r="T782" s="165"/>
      <c r="AT782" s="160" t="s">
        <v>330</v>
      </c>
      <c r="AU782" s="160" t="s">
        <v>79</v>
      </c>
      <c r="AV782" s="13" t="s">
        <v>79</v>
      </c>
      <c r="AW782" s="13" t="s">
        <v>31</v>
      </c>
      <c r="AX782" s="13" t="s">
        <v>69</v>
      </c>
      <c r="AY782" s="160" t="s">
        <v>181</v>
      </c>
    </row>
    <row r="783" spans="2:65" s="14" customFormat="1" ht="11.25" x14ac:dyDescent="0.2">
      <c r="B783" s="166"/>
      <c r="D783" s="138" t="s">
        <v>330</v>
      </c>
      <c r="E783" s="167" t="s">
        <v>19</v>
      </c>
      <c r="F783" s="168" t="s">
        <v>333</v>
      </c>
      <c r="H783" s="169">
        <v>1</v>
      </c>
      <c r="I783" s="170"/>
      <c r="L783" s="166"/>
      <c r="M783" s="171"/>
      <c r="T783" s="172"/>
      <c r="AT783" s="167" t="s">
        <v>330</v>
      </c>
      <c r="AU783" s="167" t="s">
        <v>79</v>
      </c>
      <c r="AV783" s="14" t="s">
        <v>187</v>
      </c>
      <c r="AW783" s="14" t="s">
        <v>31</v>
      </c>
      <c r="AX783" s="14" t="s">
        <v>77</v>
      </c>
      <c r="AY783" s="167" t="s">
        <v>181</v>
      </c>
    </row>
    <row r="784" spans="2:65" s="1" customFormat="1" ht="16.5" customHeight="1" x14ac:dyDescent="0.2">
      <c r="B784" s="32"/>
      <c r="C784" s="125" t="s">
        <v>653</v>
      </c>
      <c r="D784" s="125" t="s">
        <v>182</v>
      </c>
      <c r="E784" s="126" t="s">
        <v>6036</v>
      </c>
      <c r="F784" s="127" t="s">
        <v>6037</v>
      </c>
      <c r="G784" s="128" t="s">
        <v>519</v>
      </c>
      <c r="H784" s="129">
        <v>1</v>
      </c>
      <c r="I784" s="130"/>
      <c r="J784" s="131">
        <f>ROUND(I784*H784,2)</f>
        <v>0</v>
      </c>
      <c r="K784" s="127" t="s">
        <v>186</v>
      </c>
      <c r="L784" s="32"/>
      <c r="M784" s="132" t="s">
        <v>19</v>
      </c>
      <c r="N784" s="133" t="s">
        <v>40</v>
      </c>
      <c r="P784" s="134">
        <f>O784*H784</f>
        <v>0</v>
      </c>
      <c r="Q784" s="134">
        <v>0</v>
      </c>
      <c r="R784" s="134">
        <f>Q784*H784</f>
        <v>0</v>
      </c>
      <c r="S784" s="134">
        <v>0</v>
      </c>
      <c r="T784" s="135">
        <f>S784*H784</f>
        <v>0</v>
      </c>
      <c r="AR784" s="136" t="s">
        <v>209</v>
      </c>
      <c r="AT784" s="136" t="s">
        <v>182</v>
      </c>
      <c r="AU784" s="136" t="s">
        <v>79</v>
      </c>
      <c r="AY784" s="17" t="s">
        <v>181</v>
      </c>
      <c r="BE784" s="137">
        <f>IF(N784="základní",J784,0)</f>
        <v>0</v>
      </c>
      <c r="BF784" s="137">
        <f>IF(N784="snížená",J784,0)</f>
        <v>0</v>
      </c>
      <c r="BG784" s="137">
        <f>IF(N784="zákl. přenesená",J784,0)</f>
        <v>0</v>
      </c>
      <c r="BH784" s="137">
        <f>IF(N784="sníž. přenesená",J784,0)</f>
        <v>0</v>
      </c>
      <c r="BI784" s="137">
        <f>IF(N784="nulová",J784,0)</f>
        <v>0</v>
      </c>
      <c r="BJ784" s="17" t="s">
        <v>77</v>
      </c>
      <c r="BK784" s="137">
        <f>ROUND(I784*H784,2)</f>
        <v>0</v>
      </c>
      <c r="BL784" s="17" t="s">
        <v>209</v>
      </c>
      <c r="BM784" s="136" t="s">
        <v>1244</v>
      </c>
    </row>
    <row r="785" spans="2:65" s="1" customFormat="1" ht="48.75" x14ac:dyDescent="0.2">
      <c r="B785" s="32"/>
      <c r="D785" s="138" t="s">
        <v>214</v>
      </c>
      <c r="F785" s="139" t="s">
        <v>6038</v>
      </c>
      <c r="I785" s="140"/>
      <c r="L785" s="32"/>
      <c r="M785" s="141"/>
      <c r="T785" s="53"/>
      <c r="AT785" s="17" t="s">
        <v>214</v>
      </c>
      <c r="AU785" s="17" t="s">
        <v>79</v>
      </c>
    </row>
    <row r="786" spans="2:65" s="12" customFormat="1" ht="11.25" x14ac:dyDescent="0.2">
      <c r="B786" s="153"/>
      <c r="D786" s="138" t="s">
        <v>330</v>
      </c>
      <c r="E786" s="154" t="s">
        <v>19</v>
      </c>
      <c r="F786" s="155" t="s">
        <v>6039</v>
      </c>
      <c r="H786" s="154" t="s">
        <v>19</v>
      </c>
      <c r="I786" s="156"/>
      <c r="L786" s="153"/>
      <c r="M786" s="157"/>
      <c r="T786" s="158"/>
      <c r="AT786" s="154" t="s">
        <v>330</v>
      </c>
      <c r="AU786" s="154" t="s">
        <v>79</v>
      </c>
      <c r="AV786" s="12" t="s">
        <v>77</v>
      </c>
      <c r="AW786" s="12" t="s">
        <v>31</v>
      </c>
      <c r="AX786" s="12" t="s">
        <v>69</v>
      </c>
      <c r="AY786" s="154" t="s">
        <v>181</v>
      </c>
    </row>
    <row r="787" spans="2:65" s="13" customFormat="1" ht="11.25" x14ac:dyDescent="0.2">
      <c r="B787" s="159"/>
      <c r="D787" s="138" t="s">
        <v>330</v>
      </c>
      <c r="E787" s="160" t="s">
        <v>19</v>
      </c>
      <c r="F787" s="161" t="s">
        <v>4442</v>
      </c>
      <c r="H787" s="162">
        <v>1</v>
      </c>
      <c r="I787" s="163"/>
      <c r="L787" s="159"/>
      <c r="M787" s="164"/>
      <c r="T787" s="165"/>
      <c r="AT787" s="160" t="s">
        <v>330</v>
      </c>
      <c r="AU787" s="160" t="s">
        <v>79</v>
      </c>
      <c r="AV787" s="13" t="s">
        <v>79</v>
      </c>
      <c r="AW787" s="13" t="s">
        <v>31</v>
      </c>
      <c r="AX787" s="13" t="s">
        <v>69</v>
      </c>
      <c r="AY787" s="160" t="s">
        <v>181</v>
      </c>
    </row>
    <row r="788" spans="2:65" s="14" customFormat="1" ht="11.25" x14ac:dyDescent="0.2">
      <c r="B788" s="166"/>
      <c r="D788" s="138" t="s">
        <v>330</v>
      </c>
      <c r="E788" s="167" t="s">
        <v>19</v>
      </c>
      <c r="F788" s="168" t="s">
        <v>333</v>
      </c>
      <c r="H788" s="169">
        <v>1</v>
      </c>
      <c r="I788" s="170"/>
      <c r="L788" s="166"/>
      <c r="M788" s="171"/>
      <c r="T788" s="172"/>
      <c r="AT788" s="167" t="s">
        <v>330</v>
      </c>
      <c r="AU788" s="167" t="s">
        <v>79</v>
      </c>
      <c r="AV788" s="14" t="s">
        <v>187</v>
      </c>
      <c r="AW788" s="14" t="s">
        <v>31</v>
      </c>
      <c r="AX788" s="14" t="s">
        <v>77</v>
      </c>
      <c r="AY788" s="167" t="s">
        <v>181</v>
      </c>
    </row>
    <row r="789" spans="2:65" s="1" customFormat="1" ht="24.2" customHeight="1" x14ac:dyDescent="0.2">
      <c r="B789" s="32"/>
      <c r="C789" s="125" t="s">
        <v>1247</v>
      </c>
      <c r="D789" s="125" t="s">
        <v>182</v>
      </c>
      <c r="E789" s="126" t="s">
        <v>6040</v>
      </c>
      <c r="F789" s="127" t="s">
        <v>6041</v>
      </c>
      <c r="G789" s="128" t="s">
        <v>519</v>
      </c>
      <c r="H789" s="129">
        <v>1</v>
      </c>
      <c r="I789" s="130"/>
      <c r="J789" s="131">
        <f>ROUND(I789*H789,2)</f>
        <v>0</v>
      </c>
      <c r="K789" s="127" t="s">
        <v>186</v>
      </c>
      <c r="L789" s="32"/>
      <c r="M789" s="132" t="s">
        <v>19</v>
      </c>
      <c r="N789" s="133" t="s">
        <v>40</v>
      </c>
      <c r="P789" s="134">
        <f>O789*H789</f>
        <v>0</v>
      </c>
      <c r="Q789" s="134">
        <v>0</v>
      </c>
      <c r="R789" s="134">
        <f>Q789*H789</f>
        <v>0</v>
      </c>
      <c r="S789" s="134">
        <v>0</v>
      </c>
      <c r="T789" s="135">
        <f>S789*H789</f>
        <v>0</v>
      </c>
      <c r="AR789" s="136" t="s">
        <v>209</v>
      </c>
      <c r="AT789" s="136" t="s">
        <v>182</v>
      </c>
      <c r="AU789" s="136" t="s">
        <v>79</v>
      </c>
      <c r="AY789" s="17" t="s">
        <v>181</v>
      </c>
      <c r="BE789" s="137">
        <f>IF(N789="základní",J789,0)</f>
        <v>0</v>
      </c>
      <c r="BF789" s="137">
        <f>IF(N789="snížená",J789,0)</f>
        <v>0</v>
      </c>
      <c r="BG789" s="137">
        <f>IF(N789="zákl. přenesená",J789,0)</f>
        <v>0</v>
      </c>
      <c r="BH789" s="137">
        <f>IF(N789="sníž. přenesená",J789,0)</f>
        <v>0</v>
      </c>
      <c r="BI789" s="137">
        <f>IF(N789="nulová",J789,0)</f>
        <v>0</v>
      </c>
      <c r="BJ789" s="17" t="s">
        <v>77</v>
      </c>
      <c r="BK789" s="137">
        <f>ROUND(I789*H789,2)</f>
        <v>0</v>
      </c>
      <c r="BL789" s="17" t="s">
        <v>209</v>
      </c>
      <c r="BM789" s="136" t="s">
        <v>1250</v>
      </c>
    </row>
    <row r="790" spans="2:65" s="1" customFormat="1" ht="39" x14ac:dyDescent="0.2">
      <c r="B790" s="32"/>
      <c r="D790" s="138" t="s">
        <v>214</v>
      </c>
      <c r="F790" s="139" t="s">
        <v>6042</v>
      </c>
      <c r="I790" s="140"/>
      <c r="L790" s="32"/>
      <c r="M790" s="141"/>
      <c r="T790" s="53"/>
      <c r="AT790" s="17" t="s">
        <v>214</v>
      </c>
      <c r="AU790" s="17" t="s">
        <v>79</v>
      </c>
    </row>
    <row r="791" spans="2:65" s="12" customFormat="1" ht="11.25" x14ac:dyDescent="0.2">
      <c r="B791" s="153"/>
      <c r="D791" s="138" t="s">
        <v>330</v>
      </c>
      <c r="E791" s="154" t="s">
        <v>19</v>
      </c>
      <c r="F791" s="155" t="s">
        <v>6043</v>
      </c>
      <c r="H791" s="154" t="s">
        <v>19</v>
      </c>
      <c r="I791" s="156"/>
      <c r="L791" s="153"/>
      <c r="M791" s="157"/>
      <c r="T791" s="158"/>
      <c r="AT791" s="154" t="s">
        <v>330</v>
      </c>
      <c r="AU791" s="154" t="s">
        <v>79</v>
      </c>
      <c r="AV791" s="12" t="s">
        <v>77</v>
      </c>
      <c r="AW791" s="12" t="s">
        <v>31</v>
      </c>
      <c r="AX791" s="12" t="s">
        <v>69</v>
      </c>
      <c r="AY791" s="154" t="s">
        <v>181</v>
      </c>
    </row>
    <row r="792" spans="2:65" s="13" customFormat="1" ht="11.25" x14ac:dyDescent="0.2">
      <c r="B792" s="159"/>
      <c r="D792" s="138" t="s">
        <v>330</v>
      </c>
      <c r="E792" s="160" t="s">
        <v>19</v>
      </c>
      <c r="F792" s="161" t="s">
        <v>4442</v>
      </c>
      <c r="H792" s="162">
        <v>1</v>
      </c>
      <c r="I792" s="163"/>
      <c r="L792" s="159"/>
      <c r="M792" s="164"/>
      <c r="T792" s="165"/>
      <c r="AT792" s="160" t="s">
        <v>330</v>
      </c>
      <c r="AU792" s="160" t="s">
        <v>79</v>
      </c>
      <c r="AV792" s="13" t="s">
        <v>79</v>
      </c>
      <c r="AW792" s="13" t="s">
        <v>31</v>
      </c>
      <c r="AX792" s="13" t="s">
        <v>69</v>
      </c>
      <c r="AY792" s="160" t="s">
        <v>181</v>
      </c>
    </row>
    <row r="793" spans="2:65" s="14" customFormat="1" ht="11.25" x14ac:dyDescent="0.2">
      <c r="B793" s="166"/>
      <c r="D793" s="138" t="s">
        <v>330</v>
      </c>
      <c r="E793" s="167" t="s">
        <v>19</v>
      </c>
      <c r="F793" s="168" t="s">
        <v>333</v>
      </c>
      <c r="H793" s="169">
        <v>1</v>
      </c>
      <c r="I793" s="170"/>
      <c r="L793" s="166"/>
      <c r="M793" s="171"/>
      <c r="T793" s="172"/>
      <c r="AT793" s="167" t="s">
        <v>330</v>
      </c>
      <c r="AU793" s="167" t="s">
        <v>79</v>
      </c>
      <c r="AV793" s="14" t="s">
        <v>187</v>
      </c>
      <c r="AW793" s="14" t="s">
        <v>31</v>
      </c>
      <c r="AX793" s="14" t="s">
        <v>77</v>
      </c>
      <c r="AY793" s="167" t="s">
        <v>181</v>
      </c>
    </row>
    <row r="794" spans="2:65" s="1" customFormat="1" ht="24.2" customHeight="1" x14ac:dyDescent="0.2">
      <c r="B794" s="32"/>
      <c r="C794" s="125" t="s">
        <v>663</v>
      </c>
      <c r="D794" s="125" t="s">
        <v>182</v>
      </c>
      <c r="E794" s="126" t="s">
        <v>6044</v>
      </c>
      <c r="F794" s="127" t="s">
        <v>6045</v>
      </c>
      <c r="G794" s="128" t="s">
        <v>519</v>
      </c>
      <c r="H794" s="129">
        <v>1</v>
      </c>
      <c r="I794" s="130"/>
      <c r="J794" s="131">
        <f>ROUND(I794*H794,2)</f>
        <v>0</v>
      </c>
      <c r="K794" s="127" t="s">
        <v>186</v>
      </c>
      <c r="L794" s="32"/>
      <c r="M794" s="132" t="s">
        <v>19</v>
      </c>
      <c r="N794" s="133" t="s">
        <v>40</v>
      </c>
      <c r="P794" s="134">
        <f>O794*H794</f>
        <v>0</v>
      </c>
      <c r="Q794" s="134">
        <v>0</v>
      </c>
      <c r="R794" s="134">
        <f>Q794*H794</f>
        <v>0</v>
      </c>
      <c r="S794" s="134">
        <v>0</v>
      </c>
      <c r="T794" s="135">
        <f>S794*H794</f>
        <v>0</v>
      </c>
      <c r="AR794" s="136" t="s">
        <v>209</v>
      </c>
      <c r="AT794" s="136" t="s">
        <v>182</v>
      </c>
      <c r="AU794" s="136" t="s">
        <v>79</v>
      </c>
      <c r="AY794" s="17" t="s">
        <v>181</v>
      </c>
      <c r="BE794" s="137">
        <f>IF(N794="základní",J794,0)</f>
        <v>0</v>
      </c>
      <c r="BF794" s="137">
        <f>IF(N794="snížená",J794,0)</f>
        <v>0</v>
      </c>
      <c r="BG794" s="137">
        <f>IF(N794="zákl. přenesená",J794,0)</f>
        <v>0</v>
      </c>
      <c r="BH794" s="137">
        <f>IF(N794="sníž. přenesená",J794,0)</f>
        <v>0</v>
      </c>
      <c r="BI794" s="137">
        <f>IF(N794="nulová",J794,0)</f>
        <v>0</v>
      </c>
      <c r="BJ794" s="17" t="s">
        <v>77</v>
      </c>
      <c r="BK794" s="137">
        <f>ROUND(I794*H794,2)</f>
        <v>0</v>
      </c>
      <c r="BL794" s="17" t="s">
        <v>209</v>
      </c>
      <c r="BM794" s="136" t="s">
        <v>1255</v>
      </c>
    </row>
    <row r="795" spans="2:65" s="1" customFormat="1" ht="39" x14ac:dyDescent="0.2">
      <c r="B795" s="32"/>
      <c r="D795" s="138" t="s">
        <v>214</v>
      </c>
      <c r="F795" s="139" t="s">
        <v>6046</v>
      </c>
      <c r="I795" s="140"/>
      <c r="L795" s="32"/>
      <c r="M795" s="141"/>
      <c r="T795" s="53"/>
      <c r="AT795" s="17" t="s">
        <v>214</v>
      </c>
      <c r="AU795" s="17" t="s">
        <v>79</v>
      </c>
    </row>
    <row r="796" spans="2:65" s="12" customFormat="1" ht="11.25" x14ac:dyDescent="0.2">
      <c r="B796" s="153"/>
      <c r="D796" s="138" t="s">
        <v>330</v>
      </c>
      <c r="E796" s="154" t="s">
        <v>19</v>
      </c>
      <c r="F796" s="155" t="s">
        <v>6047</v>
      </c>
      <c r="H796" s="154" t="s">
        <v>19</v>
      </c>
      <c r="I796" s="156"/>
      <c r="L796" s="153"/>
      <c r="M796" s="157"/>
      <c r="T796" s="158"/>
      <c r="AT796" s="154" t="s">
        <v>330</v>
      </c>
      <c r="AU796" s="154" t="s">
        <v>79</v>
      </c>
      <c r="AV796" s="12" t="s">
        <v>77</v>
      </c>
      <c r="AW796" s="12" t="s">
        <v>31</v>
      </c>
      <c r="AX796" s="12" t="s">
        <v>69</v>
      </c>
      <c r="AY796" s="154" t="s">
        <v>181</v>
      </c>
    </row>
    <row r="797" spans="2:65" s="13" customFormat="1" ht="11.25" x14ac:dyDescent="0.2">
      <c r="B797" s="159"/>
      <c r="D797" s="138" t="s">
        <v>330</v>
      </c>
      <c r="E797" s="160" t="s">
        <v>19</v>
      </c>
      <c r="F797" s="161" t="s">
        <v>4442</v>
      </c>
      <c r="H797" s="162">
        <v>1</v>
      </c>
      <c r="I797" s="163"/>
      <c r="L797" s="159"/>
      <c r="M797" s="164"/>
      <c r="T797" s="165"/>
      <c r="AT797" s="160" t="s">
        <v>330</v>
      </c>
      <c r="AU797" s="160" t="s">
        <v>79</v>
      </c>
      <c r="AV797" s="13" t="s">
        <v>79</v>
      </c>
      <c r="AW797" s="13" t="s">
        <v>31</v>
      </c>
      <c r="AX797" s="13" t="s">
        <v>69</v>
      </c>
      <c r="AY797" s="160" t="s">
        <v>181</v>
      </c>
    </row>
    <row r="798" spans="2:65" s="14" customFormat="1" ht="11.25" x14ac:dyDescent="0.2">
      <c r="B798" s="166"/>
      <c r="D798" s="138" t="s">
        <v>330</v>
      </c>
      <c r="E798" s="167" t="s">
        <v>19</v>
      </c>
      <c r="F798" s="168" t="s">
        <v>333</v>
      </c>
      <c r="H798" s="169">
        <v>1</v>
      </c>
      <c r="I798" s="170"/>
      <c r="L798" s="166"/>
      <c r="M798" s="171"/>
      <c r="T798" s="172"/>
      <c r="AT798" s="167" t="s">
        <v>330</v>
      </c>
      <c r="AU798" s="167" t="s">
        <v>79</v>
      </c>
      <c r="AV798" s="14" t="s">
        <v>187</v>
      </c>
      <c r="AW798" s="14" t="s">
        <v>31</v>
      </c>
      <c r="AX798" s="14" t="s">
        <v>77</v>
      </c>
      <c r="AY798" s="167" t="s">
        <v>181</v>
      </c>
    </row>
    <row r="799" spans="2:65" s="1" customFormat="1" ht="16.5" customHeight="1" x14ac:dyDescent="0.2">
      <c r="B799" s="32"/>
      <c r="C799" s="125" t="s">
        <v>1258</v>
      </c>
      <c r="D799" s="125" t="s">
        <v>182</v>
      </c>
      <c r="E799" s="126" t="s">
        <v>1376</v>
      </c>
      <c r="F799" s="127" t="s">
        <v>6048</v>
      </c>
      <c r="G799" s="128" t="s">
        <v>519</v>
      </c>
      <c r="H799" s="129">
        <v>2</v>
      </c>
      <c r="I799" s="130"/>
      <c r="J799" s="131">
        <f>ROUND(I799*H799,2)</f>
        <v>0</v>
      </c>
      <c r="K799" s="127" t="s">
        <v>186</v>
      </c>
      <c r="L799" s="32"/>
      <c r="M799" s="132" t="s">
        <v>19</v>
      </c>
      <c r="N799" s="133" t="s">
        <v>40</v>
      </c>
      <c r="P799" s="134">
        <f>O799*H799</f>
        <v>0</v>
      </c>
      <c r="Q799" s="134">
        <v>0</v>
      </c>
      <c r="R799" s="134">
        <f>Q799*H799</f>
        <v>0</v>
      </c>
      <c r="S799" s="134">
        <v>0</v>
      </c>
      <c r="T799" s="135">
        <f>S799*H799</f>
        <v>0</v>
      </c>
      <c r="AR799" s="136" t="s">
        <v>209</v>
      </c>
      <c r="AT799" s="136" t="s">
        <v>182</v>
      </c>
      <c r="AU799" s="136" t="s">
        <v>79</v>
      </c>
      <c r="AY799" s="17" t="s">
        <v>181</v>
      </c>
      <c r="BE799" s="137">
        <f>IF(N799="základní",J799,0)</f>
        <v>0</v>
      </c>
      <c r="BF799" s="137">
        <f>IF(N799="snížená",J799,0)</f>
        <v>0</v>
      </c>
      <c r="BG799" s="137">
        <f>IF(N799="zákl. přenesená",J799,0)</f>
        <v>0</v>
      </c>
      <c r="BH799" s="137">
        <f>IF(N799="sníž. přenesená",J799,0)</f>
        <v>0</v>
      </c>
      <c r="BI799" s="137">
        <f>IF(N799="nulová",J799,0)</f>
        <v>0</v>
      </c>
      <c r="BJ799" s="17" t="s">
        <v>77</v>
      </c>
      <c r="BK799" s="137">
        <f>ROUND(I799*H799,2)</f>
        <v>0</v>
      </c>
      <c r="BL799" s="17" t="s">
        <v>209</v>
      </c>
      <c r="BM799" s="136" t="s">
        <v>1261</v>
      </c>
    </row>
    <row r="800" spans="2:65" s="1" customFormat="1" ht="29.25" x14ac:dyDescent="0.2">
      <c r="B800" s="32"/>
      <c r="D800" s="138" t="s">
        <v>214</v>
      </c>
      <c r="F800" s="139" t="s">
        <v>6049</v>
      </c>
      <c r="I800" s="140"/>
      <c r="L800" s="32"/>
      <c r="M800" s="141"/>
      <c r="T800" s="53"/>
      <c r="AT800" s="17" t="s">
        <v>214</v>
      </c>
      <c r="AU800" s="17" t="s">
        <v>79</v>
      </c>
    </row>
    <row r="801" spans="2:65" s="12" customFormat="1" ht="11.25" x14ac:dyDescent="0.2">
      <c r="B801" s="153"/>
      <c r="D801" s="138" t="s">
        <v>330</v>
      </c>
      <c r="E801" s="154" t="s">
        <v>19</v>
      </c>
      <c r="F801" s="155" t="s">
        <v>6050</v>
      </c>
      <c r="H801" s="154" t="s">
        <v>19</v>
      </c>
      <c r="I801" s="156"/>
      <c r="L801" s="153"/>
      <c r="M801" s="157"/>
      <c r="T801" s="158"/>
      <c r="AT801" s="154" t="s">
        <v>330</v>
      </c>
      <c r="AU801" s="154" t="s">
        <v>79</v>
      </c>
      <c r="AV801" s="12" t="s">
        <v>77</v>
      </c>
      <c r="AW801" s="12" t="s">
        <v>31</v>
      </c>
      <c r="AX801" s="12" t="s">
        <v>69</v>
      </c>
      <c r="AY801" s="154" t="s">
        <v>181</v>
      </c>
    </row>
    <row r="802" spans="2:65" s="12" customFormat="1" ht="11.25" x14ac:dyDescent="0.2">
      <c r="B802" s="153"/>
      <c r="D802" s="138" t="s">
        <v>330</v>
      </c>
      <c r="E802" s="154" t="s">
        <v>19</v>
      </c>
      <c r="F802" s="155" t="s">
        <v>6051</v>
      </c>
      <c r="H802" s="154" t="s">
        <v>19</v>
      </c>
      <c r="I802" s="156"/>
      <c r="L802" s="153"/>
      <c r="M802" s="157"/>
      <c r="T802" s="158"/>
      <c r="AT802" s="154" t="s">
        <v>330</v>
      </c>
      <c r="AU802" s="154" t="s">
        <v>79</v>
      </c>
      <c r="AV802" s="12" t="s">
        <v>77</v>
      </c>
      <c r="AW802" s="12" t="s">
        <v>31</v>
      </c>
      <c r="AX802" s="12" t="s">
        <v>69</v>
      </c>
      <c r="AY802" s="154" t="s">
        <v>181</v>
      </c>
    </row>
    <row r="803" spans="2:65" s="13" customFormat="1" ht="11.25" x14ac:dyDescent="0.2">
      <c r="B803" s="159"/>
      <c r="D803" s="138" t="s">
        <v>330</v>
      </c>
      <c r="E803" s="160" t="s">
        <v>19</v>
      </c>
      <c r="F803" s="161" t="s">
        <v>5796</v>
      </c>
      <c r="H803" s="162">
        <v>1</v>
      </c>
      <c r="I803" s="163"/>
      <c r="L803" s="159"/>
      <c r="M803" s="164"/>
      <c r="T803" s="165"/>
      <c r="AT803" s="160" t="s">
        <v>330</v>
      </c>
      <c r="AU803" s="160" t="s">
        <v>79</v>
      </c>
      <c r="AV803" s="13" t="s">
        <v>79</v>
      </c>
      <c r="AW803" s="13" t="s">
        <v>31</v>
      </c>
      <c r="AX803" s="13" t="s">
        <v>69</v>
      </c>
      <c r="AY803" s="160" t="s">
        <v>181</v>
      </c>
    </row>
    <row r="804" spans="2:65" s="13" customFormat="1" ht="11.25" x14ac:dyDescent="0.2">
      <c r="B804" s="159"/>
      <c r="D804" s="138" t="s">
        <v>330</v>
      </c>
      <c r="E804" s="160" t="s">
        <v>19</v>
      </c>
      <c r="F804" s="161" t="s">
        <v>4442</v>
      </c>
      <c r="H804" s="162">
        <v>1</v>
      </c>
      <c r="I804" s="163"/>
      <c r="L804" s="159"/>
      <c r="M804" s="164"/>
      <c r="T804" s="165"/>
      <c r="AT804" s="160" t="s">
        <v>330</v>
      </c>
      <c r="AU804" s="160" t="s">
        <v>79</v>
      </c>
      <c r="AV804" s="13" t="s">
        <v>79</v>
      </c>
      <c r="AW804" s="13" t="s">
        <v>31</v>
      </c>
      <c r="AX804" s="13" t="s">
        <v>69</v>
      </c>
      <c r="AY804" s="160" t="s">
        <v>181</v>
      </c>
    </row>
    <row r="805" spans="2:65" s="14" customFormat="1" ht="11.25" x14ac:dyDescent="0.2">
      <c r="B805" s="166"/>
      <c r="D805" s="138" t="s">
        <v>330</v>
      </c>
      <c r="E805" s="167" t="s">
        <v>19</v>
      </c>
      <c r="F805" s="168" t="s">
        <v>333</v>
      </c>
      <c r="H805" s="169">
        <v>2</v>
      </c>
      <c r="I805" s="170"/>
      <c r="L805" s="166"/>
      <c r="M805" s="171"/>
      <c r="T805" s="172"/>
      <c r="AT805" s="167" t="s">
        <v>330</v>
      </c>
      <c r="AU805" s="167" t="s">
        <v>79</v>
      </c>
      <c r="AV805" s="14" t="s">
        <v>187</v>
      </c>
      <c r="AW805" s="14" t="s">
        <v>31</v>
      </c>
      <c r="AX805" s="14" t="s">
        <v>77</v>
      </c>
      <c r="AY805" s="167" t="s">
        <v>181</v>
      </c>
    </row>
    <row r="806" spans="2:65" s="1" customFormat="1" ht="16.5" customHeight="1" x14ac:dyDescent="0.2">
      <c r="B806" s="32"/>
      <c r="C806" s="125" t="s">
        <v>672</v>
      </c>
      <c r="D806" s="125" t="s">
        <v>182</v>
      </c>
      <c r="E806" s="126" t="s">
        <v>6052</v>
      </c>
      <c r="F806" s="127" t="s">
        <v>6053</v>
      </c>
      <c r="G806" s="128" t="s">
        <v>519</v>
      </c>
      <c r="H806" s="129">
        <v>1</v>
      </c>
      <c r="I806" s="130"/>
      <c r="J806" s="131">
        <f>ROUND(I806*H806,2)</f>
        <v>0</v>
      </c>
      <c r="K806" s="127" t="s">
        <v>186</v>
      </c>
      <c r="L806" s="32"/>
      <c r="M806" s="132" t="s">
        <v>19</v>
      </c>
      <c r="N806" s="133" t="s">
        <v>40</v>
      </c>
      <c r="P806" s="134">
        <f>O806*H806</f>
        <v>0</v>
      </c>
      <c r="Q806" s="134">
        <v>0</v>
      </c>
      <c r="R806" s="134">
        <f>Q806*H806</f>
        <v>0</v>
      </c>
      <c r="S806" s="134">
        <v>0</v>
      </c>
      <c r="T806" s="135">
        <f>S806*H806</f>
        <v>0</v>
      </c>
      <c r="AR806" s="136" t="s">
        <v>209</v>
      </c>
      <c r="AT806" s="136" t="s">
        <v>182</v>
      </c>
      <c r="AU806" s="136" t="s">
        <v>79</v>
      </c>
      <c r="AY806" s="17" t="s">
        <v>181</v>
      </c>
      <c r="BE806" s="137">
        <f>IF(N806="základní",J806,0)</f>
        <v>0</v>
      </c>
      <c r="BF806" s="137">
        <f>IF(N806="snížená",J806,0)</f>
        <v>0</v>
      </c>
      <c r="BG806" s="137">
        <f>IF(N806="zákl. přenesená",J806,0)</f>
        <v>0</v>
      </c>
      <c r="BH806" s="137">
        <f>IF(N806="sníž. přenesená",J806,0)</f>
        <v>0</v>
      </c>
      <c r="BI806" s="137">
        <f>IF(N806="nulová",J806,0)</f>
        <v>0</v>
      </c>
      <c r="BJ806" s="17" t="s">
        <v>77</v>
      </c>
      <c r="BK806" s="137">
        <f>ROUND(I806*H806,2)</f>
        <v>0</v>
      </c>
      <c r="BL806" s="17" t="s">
        <v>209</v>
      </c>
      <c r="BM806" s="136" t="s">
        <v>1269</v>
      </c>
    </row>
    <row r="807" spans="2:65" s="1" customFormat="1" ht="29.25" x14ac:dyDescent="0.2">
      <c r="B807" s="32"/>
      <c r="D807" s="138" t="s">
        <v>214</v>
      </c>
      <c r="F807" s="139" t="s">
        <v>6054</v>
      </c>
      <c r="I807" s="140"/>
      <c r="L807" s="32"/>
      <c r="M807" s="141"/>
      <c r="T807" s="53"/>
      <c r="AT807" s="17" t="s">
        <v>214</v>
      </c>
      <c r="AU807" s="17" t="s">
        <v>79</v>
      </c>
    </row>
    <row r="808" spans="2:65" s="12" customFormat="1" ht="11.25" x14ac:dyDescent="0.2">
      <c r="B808" s="153"/>
      <c r="D808" s="138" t="s">
        <v>330</v>
      </c>
      <c r="E808" s="154" t="s">
        <v>19</v>
      </c>
      <c r="F808" s="155" t="s">
        <v>6055</v>
      </c>
      <c r="H808" s="154" t="s">
        <v>19</v>
      </c>
      <c r="I808" s="156"/>
      <c r="L808" s="153"/>
      <c r="M808" s="157"/>
      <c r="T808" s="158"/>
      <c r="AT808" s="154" t="s">
        <v>330</v>
      </c>
      <c r="AU808" s="154" t="s">
        <v>79</v>
      </c>
      <c r="AV808" s="12" t="s">
        <v>77</v>
      </c>
      <c r="AW808" s="12" t="s">
        <v>31</v>
      </c>
      <c r="AX808" s="12" t="s">
        <v>69</v>
      </c>
      <c r="AY808" s="154" t="s">
        <v>181</v>
      </c>
    </row>
    <row r="809" spans="2:65" s="12" customFormat="1" ht="11.25" x14ac:dyDescent="0.2">
      <c r="B809" s="153"/>
      <c r="D809" s="138" t="s">
        <v>330</v>
      </c>
      <c r="E809" s="154" t="s">
        <v>19</v>
      </c>
      <c r="F809" s="155" t="s">
        <v>6056</v>
      </c>
      <c r="H809" s="154" t="s">
        <v>19</v>
      </c>
      <c r="I809" s="156"/>
      <c r="L809" s="153"/>
      <c r="M809" s="157"/>
      <c r="T809" s="158"/>
      <c r="AT809" s="154" t="s">
        <v>330</v>
      </c>
      <c r="AU809" s="154" t="s">
        <v>79</v>
      </c>
      <c r="AV809" s="12" t="s">
        <v>77</v>
      </c>
      <c r="AW809" s="12" t="s">
        <v>31</v>
      </c>
      <c r="AX809" s="12" t="s">
        <v>69</v>
      </c>
      <c r="AY809" s="154" t="s">
        <v>181</v>
      </c>
    </row>
    <row r="810" spans="2:65" s="13" customFormat="1" ht="11.25" x14ac:dyDescent="0.2">
      <c r="B810" s="159"/>
      <c r="D810" s="138" t="s">
        <v>330</v>
      </c>
      <c r="E810" s="160" t="s">
        <v>19</v>
      </c>
      <c r="F810" s="161" t="s">
        <v>4442</v>
      </c>
      <c r="H810" s="162">
        <v>1</v>
      </c>
      <c r="I810" s="163"/>
      <c r="L810" s="159"/>
      <c r="M810" s="164"/>
      <c r="T810" s="165"/>
      <c r="AT810" s="160" t="s">
        <v>330</v>
      </c>
      <c r="AU810" s="160" t="s">
        <v>79</v>
      </c>
      <c r="AV810" s="13" t="s">
        <v>79</v>
      </c>
      <c r="AW810" s="13" t="s">
        <v>31</v>
      </c>
      <c r="AX810" s="13" t="s">
        <v>69</v>
      </c>
      <c r="AY810" s="160" t="s">
        <v>181</v>
      </c>
    </row>
    <row r="811" spans="2:65" s="14" customFormat="1" ht="11.25" x14ac:dyDescent="0.2">
      <c r="B811" s="166"/>
      <c r="D811" s="138" t="s">
        <v>330</v>
      </c>
      <c r="E811" s="167" t="s">
        <v>19</v>
      </c>
      <c r="F811" s="168" t="s">
        <v>333</v>
      </c>
      <c r="H811" s="169">
        <v>1</v>
      </c>
      <c r="I811" s="170"/>
      <c r="L811" s="166"/>
      <c r="M811" s="171"/>
      <c r="T811" s="172"/>
      <c r="AT811" s="167" t="s">
        <v>330</v>
      </c>
      <c r="AU811" s="167" t="s">
        <v>79</v>
      </c>
      <c r="AV811" s="14" t="s">
        <v>187</v>
      </c>
      <c r="AW811" s="14" t="s">
        <v>31</v>
      </c>
      <c r="AX811" s="14" t="s">
        <v>77</v>
      </c>
      <c r="AY811" s="167" t="s">
        <v>181</v>
      </c>
    </row>
    <row r="812" spans="2:65" s="1" customFormat="1" ht="21.75" customHeight="1" x14ac:dyDescent="0.2">
      <c r="B812" s="32"/>
      <c r="C812" s="125" t="s">
        <v>1272</v>
      </c>
      <c r="D812" s="125" t="s">
        <v>182</v>
      </c>
      <c r="E812" s="126" t="s">
        <v>6057</v>
      </c>
      <c r="F812" s="127" t="s">
        <v>6058</v>
      </c>
      <c r="G812" s="128" t="s">
        <v>519</v>
      </c>
      <c r="H812" s="129">
        <v>2</v>
      </c>
      <c r="I812" s="130"/>
      <c r="J812" s="131">
        <f>ROUND(I812*H812,2)</f>
        <v>0</v>
      </c>
      <c r="K812" s="127" t="s">
        <v>186</v>
      </c>
      <c r="L812" s="32"/>
      <c r="M812" s="132" t="s">
        <v>19</v>
      </c>
      <c r="N812" s="133" t="s">
        <v>40</v>
      </c>
      <c r="P812" s="134">
        <f>O812*H812</f>
        <v>0</v>
      </c>
      <c r="Q812" s="134">
        <v>0</v>
      </c>
      <c r="R812" s="134">
        <f>Q812*H812</f>
        <v>0</v>
      </c>
      <c r="S812" s="134">
        <v>0</v>
      </c>
      <c r="T812" s="135">
        <f>S812*H812</f>
        <v>0</v>
      </c>
      <c r="AR812" s="136" t="s">
        <v>209</v>
      </c>
      <c r="AT812" s="136" t="s">
        <v>182</v>
      </c>
      <c r="AU812" s="136" t="s">
        <v>79</v>
      </c>
      <c r="AY812" s="17" t="s">
        <v>181</v>
      </c>
      <c r="BE812" s="137">
        <f>IF(N812="základní",J812,0)</f>
        <v>0</v>
      </c>
      <c r="BF812" s="137">
        <f>IF(N812="snížená",J812,0)</f>
        <v>0</v>
      </c>
      <c r="BG812" s="137">
        <f>IF(N812="zákl. přenesená",J812,0)</f>
        <v>0</v>
      </c>
      <c r="BH812" s="137">
        <f>IF(N812="sníž. přenesená",J812,0)</f>
        <v>0</v>
      </c>
      <c r="BI812" s="137">
        <f>IF(N812="nulová",J812,0)</f>
        <v>0</v>
      </c>
      <c r="BJ812" s="17" t="s">
        <v>77</v>
      </c>
      <c r="BK812" s="137">
        <f>ROUND(I812*H812,2)</f>
        <v>0</v>
      </c>
      <c r="BL812" s="17" t="s">
        <v>209</v>
      </c>
      <c r="BM812" s="136" t="s">
        <v>1275</v>
      </c>
    </row>
    <row r="813" spans="2:65" s="1" customFormat="1" ht="29.25" x14ac:dyDescent="0.2">
      <c r="B813" s="32"/>
      <c r="D813" s="138" t="s">
        <v>214</v>
      </c>
      <c r="F813" s="139" t="s">
        <v>6059</v>
      </c>
      <c r="I813" s="140"/>
      <c r="L813" s="32"/>
      <c r="M813" s="141"/>
      <c r="T813" s="53"/>
      <c r="AT813" s="17" t="s">
        <v>214</v>
      </c>
      <c r="AU813" s="17" t="s">
        <v>79</v>
      </c>
    </row>
    <row r="814" spans="2:65" s="12" customFormat="1" ht="11.25" x14ac:dyDescent="0.2">
      <c r="B814" s="153"/>
      <c r="D814" s="138" t="s">
        <v>330</v>
      </c>
      <c r="E814" s="154" t="s">
        <v>19</v>
      </c>
      <c r="F814" s="155" t="s">
        <v>6060</v>
      </c>
      <c r="H814" s="154" t="s">
        <v>19</v>
      </c>
      <c r="I814" s="156"/>
      <c r="L814" s="153"/>
      <c r="M814" s="157"/>
      <c r="T814" s="158"/>
      <c r="AT814" s="154" t="s">
        <v>330</v>
      </c>
      <c r="AU814" s="154" t="s">
        <v>79</v>
      </c>
      <c r="AV814" s="12" t="s">
        <v>77</v>
      </c>
      <c r="AW814" s="12" t="s">
        <v>31</v>
      </c>
      <c r="AX814" s="12" t="s">
        <v>69</v>
      </c>
      <c r="AY814" s="154" t="s">
        <v>181</v>
      </c>
    </row>
    <row r="815" spans="2:65" s="12" customFormat="1" ht="11.25" x14ac:dyDescent="0.2">
      <c r="B815" s="153"/>
      <c r="D815" s="138" t="s">
        <v>330</v>
      </c>
      <c r="E815" s="154" t="s">
        <v>19</v>
      </c>
      <c r="F815" s="155" t="s">
        <v>6061</v>
      </c>
      <c r="H815" s="154" t="s">
        <v>19</v>
      </c>
      <c r="I815" s="156"/>
      <c r="L815" s="153"/>
      <c r="M815" s="157"/>
      <c r="T815" s="158"/>
      <c r="AT815" s="154" t="s">
        <v>330</v>
      </c>
      <c r="AU815" s="154" t="s">
        <v>79</v>
      </c>
      <c r="AV815" s="12" t="s">
        <v>77</v>
      </c>
      <c r="AW815" s="12" t="s">
        <v>31</v>
      </c>
      <c r="AX815" s="12" t="s">
        <v>69</v>
      </c>
      <c r="AY815" s="154" t="s">
        <v>181</v>
      </c>
    </row>
    <row r="816" spans="2:65" s="13" customFormat="1" ht="11.25" x14ac:dyDescent="0.2">
      <c r="B816" s="159"/>
      <c r="D816" s="138" t="s">
        <v>330</v>
      </c>
      <c r="E816" s="160" t="s">
        <v>19</v>
      </c>
      <c r="F816" s="161" t="s">
        <v>5796</v>
      </c>
      <c r="H816" s="162">
        <v>1</v>
      </c>
      <c r="I816" s="163"/>
      <c r="L816" s="159"/>
      <c r="M816" s="164"/>
      <c r="T816" s="165"/>
      <c r="AT816" s="160" t="s">
        <v>330</v>
      </c>
      <c r="AU816" s="160" t="s">
        <v>79</v>
      </c>
      <c r="AV816" s="13" t="s">
        <v>79</v>
      </c>
      <c r="AW816" s="13" t="s">
        <v>31</v>
      </c>
      <c r="AX816" s="13" t="s">
        <v>69</v>
      </c>
      <c r="AY816" s="160" t="s">
        <v>181</v>
      </c>
    </row>
    <row r="817" spans="2:65" s="13" customFormat="1" ht="11.25" x14ac:dyDescent="0.2">
      <c r="B817" s="159"/>
      <c r="D817" s="138" t="s">
        <v>330</v>
      </c>
      <c r="E817" s="160" t="s">
        <v>19</v>
      </c>
      <c r="F817" s="161" t="s">
        <v>4442</v>
      </c>
      <c r="H817" s="162">
        <v>1</v>
      </c>
      <c r="I817" s="163"/>
      <c r="L817" s="159"/>
      <c r="M817" s="164"/>
      <c r="T817" s="165"/>
      <c r="AT817" s="160" t="s">
        <v>330</v>
      </c>
      <c r="AU817" s="160" t="s">
        <v>79</v>
      </c>
      <c r="AV817" s="13" t="s">
        <v>79</v>
      </c>
      <c r="AW817" s="13" t="s">
        <v>31</v>
      </c>
      <c r="AX817" s="13" t="s">
        <v>69</v>
      </c>
      <c r="AY817" s="160" t="s">
        <v>181</v>
      </c>
    </row>
    <row r="818" spans="2:65" s="14" customFormat="1" ht="11.25" x14ac:dyDescent="0.2">
      <c r="B818" s="166"/>
      <c r="D818" s="138" t="s">
        <v>330</v>
      </c>
      <c r="E818" s="167" t="s">
        <v>19</v>
      </c>
      <c r="F818" s="168" t="s">
        <v>333</v>
      </c>
      <c r="H818" s="169">
        <v>2</v>
      </c>
      <c r="I818" s="170"/>
      <c r="L818" s="166"/>
      <c r="M818" s="171"/>
      <c r="T818" s="172"/>
      <c r="AT818" s="167" t="s">
        <v>330</v>
      </c>
      <c r="AU818" s="167" t="s">
        <v>79</v>
      </c>
      <c r="AV818" s="14" t="s">
        <v>187</v>
      </c>
      <c r="AW818" s="14" t="s">
        <v>31</v>
      </c>
      <c r="AX818" s="14" t="s">
        <v>77</v>
      </c>
      <c r="AY818" s="167" t="s">
        <v>181</v>
      </c>
    </row>
    <row r="819" spans="2:65" s="1" customFormat="1" ht="21.75" customHeight="1" x14ac:dyDescent="0.2">
      <c r="B819" s="32"/>
      <c r="C819" s="125" t="s">
        <v>685</v>
      </c>
      <c r="D819" s="125" t="s">
        <v>182</v>
      </c>
      <c r="E819" s="126" t="s">
        <v>6062</v>
      </c>
      <c r="F819" s="127" t="s">
        <v>6063</v>
      </c>
      <c r="G819" s="128" t="s">
        <v>519</v>
      </c>
      <c r="H819" s="129">
        <v>10</v>
      </c>
      <c r="I819" s="130"/>
      <c r="J819" s="131">
        <f>ROUND(I819*H819,2)</f>
        <v>0</v>
      </c>
      <c r="K819" s="127" t="s">
        <v>186</v>
      </c>
      <c r="L819" s="32"/>
      <c r="M819" s="132" t="s">
        <v>19</v>
      </c>
      <c r="N819" s="133" t="s">
        <v>40</v>
      </c>
      <c r="P819" s="134">
        <f>O819*H819</f>
        <v>0</v>
      </c>
      <c r="Q819" s="134">
        <v>0</v>
      </c>
      <c r="R819" s="134">
        <f>Q819*H819</f>
        <v>0</v>
      </c>
      <c r="S819" s="134">
        <v>0</v>
      </c>
      <c r="T819" s="135">
        <f>S819*H819</f>
        <v>0</v>
      </c>
      <c r="AR819" s="136" t="s">
        <v>209</v>
      </c>
      <c r="AT819" s="136" t="s">
        <v>182</v>
      </c>
      <c r="AU819" s="136" t="s">
        <v>79</v>
      </c>
      <c r="AY819" s="17" t="s">
        <v>181</v>
      </c>
      <c r="BE819" s="137">
        <f>IF(N819="základní",J819,0)</f>
        <v>0</v>
      </c>
      <c r="BF819" s="137">
        <f>IF(N819="snížená",J819,0)</f>
        <v>0</v>
      </c>
      <c r="BG819" s="137">
        <f>IF(N819="zákl. přenesená",J819,0)</f>
        <v>0</v>
      </c>
      <c r="BH819" s="137">
        <f>IF(N819="sníž. přenesená",J819,0)</f>
        <v>0</v>
      </c>
      <c r="BI819" s="137">
        <f>IF(N819="nulová",J819,0)</f>
        <v>0</v>
      </c>
      <c r="BJ819" s="17" t="s">
        <v>77</v>
      </c>
      <c r="BK819" s="137">
        <f>ROUND(I819*H819,2)</f>
        <v>0</v>
      </c>
      <c r="BL819" s="17" t="s">
        <v>209</v>
      </c>
      <c r="BM819" s="136" t="s">
        <v>1280</v>
      </c>
    </row>
    <row r="820" spans="2:65" s="1" customFormat="1" ht="29.25" x14ac:dyDescent="0.2">
      <c r="B820" s="32"/>
      <c r="D820" s="138" t="s">
        <v>214</v>
      </c>
      <c r="F820" s="139" t="s">
        <v>6059</v>
      </c>
      <c r="I820" s="140"/>
      <c r="L820" s="32"/>
      <c r="M820" s="141"/>
      <c r="T820" s="53"/>
      <c r="AT820" s="17" t="s">
        <v>214</v>
      </c>
      <c r="AU820" s="17" t="s">
        <v>79</v>
      </c>
    </row>
    <row r="821" spans="2:65" s="12" customFormat="1" ht="11.25" x14ac:dyDescent="0.2">
      <c r="B821" s="153"/>
      <c r="D821" s="138" t="s">
        <v>330</v>
      </c>
      <c r="E821" s="154" t="s">
        <v>19</v>
      </c>
      <c r="F821" s="155" t="s">
        <v>6064</v>
      </c>
      <c r="H821" s="154" t="s">
        <v>19</v>
      </c>
      <c r="I821" s="156"/>
      <c r="L821" s="153"/>
      <c r="M821" s="157"/>
      <c r="T821" s="158"/>
      <c r="AT821" s="154" t="s">
        <v>330</v>
      </c>
      <c r="AU821" s="154" t="s">
        <v>79</v>
      </c>
      <c r="AV821" s="12" t="s">
        <v>77</v>
      </c>
      <c r="AW821" s="12" t="s">
        <v>31</v>
      </c>
      <c r="AX821" s="12" t="s">
        <v>69</v>
      </c>
      <c r="AY821" s="154" t="s">
        <v>181</v>
      </c>
    </row>
    <row r="822" spans="2:65" s="12" customFormat="1" ht="11.25" x14ac:dyDescent="0.2">
      <c r="B822" s="153"/>
      <c r="D822" s="138" t="s">
        <v>330</v>
      </c>
      <c r="E822" s="154" t="s">
        <v>19</v>
      </c>
      <c r="F822" s="155" t="s">
        <v>6061</v>
      </c>
      <c r="H822" s="154" t="s">
        <v>19</v>
      </c>
      <c r="I822" s="156"/>
      <c r="L822" s="153"/>
      <c r="M822" s="157"/>
      <c r="T822" s="158"/>
      <c r="AT822" s="154" t="s">
        <v>330</v>
      </c>
      <c r="AU822" s="154" t="s">
        <v>79</v>
      </c>
      <c r="AV822" s="12" t="s">
        <v>77</v>
      </c>
      <c r="AW822" s="12" t="s">
        <v>31</v>
      </c>
      <c r="AX822" s="12" t="s">
        <v>69</v>
      </c>
      <c r="AY822" s="154" t="s">
        <v>181</v>
      </c>
    </row>
    <row r="823" spans="2:65" s="13" customFormat="1" ht="11.25" x14ac:dyDescent="0.2">
      <c r="B823" s="159"/>
      <c r="D823" s="138" t="s">
        <v>330</v>
      </c>
      <c r="E823" s="160" t="s">
        <v>19</v>
      </c>
      <c r="F823" s="161" t="s">
        <v>5759</v>
      </c>
      <c r="H823" s="162">
        <v>5</v>
      </c>
      <c r="I823" s="163"/>
      <c r="L823" s="159"/>
      <c r="M823" s="164"/>
      <c r="T823" s="165"/>
      <c r="AT823" s="160" t="s">
        <v>330</v>
      </c>
      <c r="AU823" s="160" t="s">
        <v>79</v>
      </c>
      <c r="AV823" s="13" t="s">
        <v>79</v>
      </c>
      <c r="AW823" s="13" t="s">
        <v>31</v>
      </c>
      <c r="AX823" s="13" t="s">
        <v>69</v>
      </c>
      <c r="AY823" s="160" t="s">
        <v>181</v>
      </c>
    </row>
    <row r="824" spans="2:65" s="13" customFormat="1" ht="11.25" x14ac:dyDescent="0.2">
      <c r="B824" s="159"/>
      <c r="D824" s="138" t="s">
        <v>330</v>
      </c>
      <c r="E824" s="160" t="s">
        <v>19</v>
      </c>
      <c r="F824" s="161" t="s">
        <v>5432</v>
      </c>
      <c r="H824" s="162">
        <v>5</v>
      </c>
      <c r="I824" s="163"/>
      <c r="L824" s="159"/>
      <c r="M824" s="164"/>
      <c r="T824" s="165"/>
      <c r="AT824" s="160" t="s">
        <v>330</v>
      </c>
      <c r="AU824" s="160" t="s">
        <v>79</v>
      </c>
      <c r="AV824" s="13" t="s">
        <v>79</v>
      </c>
      <c r="AW824" s="13" t="s">
        <v>31</v>
      </c>
      <c r="AX824" s="13" t="s">
        <v>69</v>
      </c>
      <c r="AY824" s="160" t="s">
        <v>181</v>
      </c>
    </row>
    <row r="825" spans="2:65" s="14" customFormat="1" ht="11.25" x14ac:dyDescent="0.2">
      <c r="B825" s="166"/>
      <c r="D825" s="138" t="s">
        <v>330</v>
      </c>
      <c r="E825" s="167" t="s">
        <v>19</v>
      </c>
      <c r="F825" s="168" t="s">
        <v>333</v>
      </c>
      <c r="H825" s="169">
        <v>10</v>
      </c>
      <c r="I825" s="170"/>
      <c r="L825" s="166"/>
      <c r="M825" s="171"/>
      <c r="T825" s="172"/>
      <c r="AT825" s="167" t="s">
        <v>330</v>
      </c>
      <c r="AU825" s="167" t="s">
        <v>79</v>
      </c>
      <c r="AV825" s="14" t="s">
        <v>187</v>
      </c>
      <c r="AW825" s="14" t="s">
        <v>31</v>
      </c>
      <c r="AX825" s="14" t="s">
        <v>77</v>
      </c>
      <c r="AY825" s="167" t="s">
        <v>181</v>
      </c>
    </row>
    <row r="826" spans="2:65" s="1" customFormat="1" ht="16.5" customHeight="1" x14ac:dyDescent="0.2">
      <c r="B826" s="32"/>
      <c r="C826" s="125" t="s">
        <v>1283</v>
      </c>
      <c r="D826" s="125" t="s">
        <v>182</v>
      </c>
      <c r="E826" s="126" t="s">
        <v>6065</v>
      </c>
      <c r="F826" s="127" t="s">
        <v>6066</v>
      </c>
      <c r="G826" s="128" t="s">
        <v>519</v>
      </c>
      <c r="H826" s="129">
        <v>7</v>
      </c>
      <c r="I826" s="130"/>
      <c r="J826" s="131">
        <f>ROUND(I826*H826,2)</f>
        <v>0</v>
      </c>
      <c r="K826" s="127" t="s">
        <v>186</v>
      </c>
      <c r="L826" s="32"/>
      <c r="M826" s="132" t="s">
        <v>19</v>
      </c>
      <c r="N826" s="133" t="s">
        <v>40</v>
      </c>
      <c r="P826" s="134">
        <f>O826*H826</f>
        <v>0</v>
      </c>
      <c r="Q826" s="134">
        <v>0</v>
      </c>
      <c r="R826" s="134">
        <f>Q826*H826</f>
        <v>0</v>
      </c>
      <c r="S826" s="134">
        <v>0</v>
      </c>
      <c r="T826" s="135">
        <f>S826*H826</f>
        <v>0</v>
      </c>
      <c r="AR826" s="136" t="s">
        <v>209</v>
      </c>
      <c r="AT826" s="136" t="s">
        <v>182</v>
      </c>
      <c r="AU826" s="136" t="s">
        <v>79</v>
      </c>
      <c r="AY826" s="17" t="s">
        <v>181</v>
      </c>
      <c r="BE826" s="137">
        <f>IF(N826="základní",J826,0)</f>
        <v>0</v>
      </c>
      <c r="BF826" s="137">
        <f>IF(N826="snížená",J826,0)</f>
        <v>0</v>
      </c>
      <c r="BG826" s="137">
        <f>IF(N826="zákl. přenesená",J826,0)</f>
        <v>0</v>
      </c>
      <c r="BH826" s="137">
        <f>IF(N826="sníž. přenesená",J826,0)</f>
        <v>0</v>
      </c>
      <c r="BI826" s="137">
        <f>IF(N826="nulová",J826,0)</f>
        <v>0</v>
      </c>
      <c r="BJ826" s="17" t="s">
        <v>77</v>
      </c>
      <c r="BK826" s="137">
        <f>ROUND(I826*H826,2)</f>
        <v>0</v>
      </c>
      <c r="BL826" s="17" t="s">
        <v>209</v>
      </c>
      <c r="BM826" s="136" t="s">
        <v>1286</v>
      </c>
    </row>
    <row r="827" spans="2:65" s="1" customFormat="1" ht="29.25" x14ac:dyDescent="0.2">
      <c r="B827" s="32"/>
      <c r="D827" s="138" t="s">
        <v>214</v>
      </c>
      <c r="F827" s="139" t="s">
        <v>6059</v>
      </c>
      <c r="I827" s="140"/>
      <c r="L827" s="32"/>
      <c r="M827" s="141"/>
      <c r="T827" s="53"/>
      <c r="AT827" s="17" t="s">
        <v>214</v>
      </c>
      <c r="AU827" s="17" t="s">
        <v>79</v>
      </c>
    </row>
    <row r="828" spans="2:65" s="12" customFormat="1" ht="11.25" x14ac:dyDescent="0.2">
      <c r="B828" s="153"/>
      <c r="D828" s="138" t="s">
        <v>330</v>
      </c>
      <c r="E828" s="154" t="s">
        <v>19</v>
      </c>
      <c r="F828" s="155" t="s">
        <v>6067</v>
      </c>
      <c r="H828" s="154" t="s">
        <v>19</v>
      </c>
      <c r="I828" s="156"/>
      <c r="L828" s="153"/>
      <c r="M828" s="157"/>
      <c r="T828" s="158"/>
      <c r="AT828" s="154" t="s">
        <v>330</v>
      </c>
      <c r="AU828" s="154" t="s">
        <v>79</v>
      </c>
      <c r="AV828" s="12" t="s">
        <v>77</v>
      </c>
      <c r="AW828" s="12" t="s">
        <v>31</v>
      </c>
      <c r="AX828" s="12" t="s">
        <v>69</v>
      </c>
      <c r="AY828" s="154" t="s">
        <v>181</v>
      </c>
    </row>
    <row r="829" spans="2:65" s="12" customFormat="1" ht="11.25" x14ac:dyDescent="0.2">
      <c r="B829" s="153"/>
      <c r="D829" s="138" t="s">
        <v>330</v>
      </c>
      <c r="E829" s="154" t="s">
        <v>19</v>
      </c>
      <c r="F829" s="155" t="s">
        <v>6068</v>
      </c>
      <c r="H829" s="154" t="s">
        <v>19</v>
      </c>
      <c r="I829" s="156"/>
      <c r="L829" s="153"/>
      <c r="M829" s="157"/>
      <c r="T829" s="158"/>
      <c r="AT829" s="154" t="s">
        <v>330</v>
      </c>
      <c r="AU829" s="154" t="s">
        <v>79</v>
      </c>
      <c r="AV829" s="12" t="s">
        <v>77</v>
      </c>
      <c r="AW829" s="12" t="s">
        <v>31</v>
      </c>
      <c r="AX829" s="12" t="s">
        <v>69</v>
      </c>
      <c r="AY829" s="154" t="s">
        <v>181</v>
      </c>
    </row>
    <row r="830" spans="2:65" s="13" customFormat="1" ht="11.25" x14ac:dyDescent="0.2">
      <c r="B830" s="159"/>
      <c r="D830" s="138" t="s">
        <v>330</v>
      </c>
      <c r="E830" s="160" t="s">
        <v>19</v>
      </c>
      <c r="F830" s="161" t="s">
        <v>5759</v>
      </c>
      <c r="H830" s="162">
        <v>5</v>
      </c>
      <c r="I830" s="163"/>
      <c r="L830" s="159"/>
      <c r="M830" s="164"/>
      <c r="T830" s="165"/>
      <c r="AT830" s="160" t="s">
        <v>330</v>
      </c>
      <c r="AU830" s="160" t="s">
        <v>79</v>
      </c>
      <c r="AV830" s="13" t="s">
        <v>79</v>
      </c>
      <c r="AW830" s="13" t="s">
        <v>31</v>
      </c>
      <c r="AX830" s="13" t="s">
        <v>69</v>
      </c>
      <c r="AY830" s="160" t="s">
        <v>181</v>
      </c>
    </row>
    <row r="831" spans="2:65" s="13" customFormat="1" ht="11.25" x14ac:dyDescent="0.2">
      <c r="B831" s="159"/>
      <c r="D831" s="138" t="s">
        <v>330</v>
      </c>
      <c r="E831" s="160" t="s">
        <v>19</v>
      </c>
      <c r="F831" s="161" t="s">
        <v>4419</v>
      </c>
      <c r="H831" s="162">
        <v>2</v>
      </c>
      <c r="I831" s="163"/>
      <c r="L831" s="159"/>
      <c r="M831" s="164"/>
      <c r="T831" s="165"/>
      <c r="AT831" s="160" t="s">
        <v>330</v>
      </c>
      <c r="AU831" s="160" t="s">
        <v>79</v>
      </c>
      <c r="AV831" s="13" t="s">
        <v>79</v>
      </c>
      <c r="AW831" s="13" t="s">
        <v>31</v>
      </c>
      <c r="AX831" s="13" t="s">
        <v>69</v>
      </c>
      <c r="AY831" s="160" t="s">
        <v>181</v>
      </c>
    </row>
    <row r="832" spans="2:65" s="14" customFormat="1" ht="11.25" x14ac:dyDescent="0.2">
      <c r="B832" s="166"/>
      <c r="D832" s="138" t="s">
        <v>330</v>
      </c>
      <c r="E832" s="167" t="s">
        <v>19</v>
      </c>
      <c r="F832" s="168" t="s">
        <v>333</v>
      </c>
      <c r="H832" s="169">
        <v>7</v>
      </c>
      <c r="I832" s="170"/>
      <c r="L832" s="166"/>
      <c r="M832" s="171"/>
      <c r="T832" s="172"/>
      <c r="AT832" s="167" t="s">
        <v>330</v>
      </c>
      <c r="AU832" s="167" t="s">
        <v>79</v>
      </c>
      <c r="AV832" s="14" t="s">
        <v>187</v>
      </c>
      <c r="AW832" s="14" t="s">
        <v>31</v>
      </c>
      <c r="AX832" s="14" t="s">
        <v>77</v>
      </c>
      <c r="AY832" s="167" t="s">
        <v>181</v>
      </c>
    </row>
    <row r="833" spans="2:65" s="1" customFormat="1" ht="24.2" customHeight="1" x14ac:dyDescent="0.2">
      <c r="B833" s="32"/>
      <c r="C833" s="125" t="s">
        <v>692</v>
      </c>
      <c r="D833" s="125" t="s">
        <v>182</v>
      </c>
      <c r="E833" s="126" t="s">
        <v>6069</v>
      </c>
      <c r="F833" s="127" t="s">
        <v>6070</v>
      </c>
      <c r="G833" s="128" t="s">
        <v>519</v>
      </c>
      <c r="H833" s="129">
        <v>1</v>
      </c>
      <c r="I833" s="130"/>
      <c r="J833" s="131">
        <f>ROUND(I833*H833,2)</f>
        <v>0</v>
      </c>
      <c r="K833" s="127" t="s">
        <v>186</v>
      </c>
      <c r="L833" s="32"/>
      <c r="M833" s="132" t="s">
        <v>19</v>
      </c>
      <c r="N833" s="133" t="s">
        <v>40</v>
      </c>
      <c r="P833" s="134">
        <f>O833*H833</f>
        <v>0</v>
      </c>
      <c r="Q833" s="134">
        <v>0</v>
      </c>
      <c r="R833" s="134">
        <f>Q833*H833</f>
        <v>0</v>
      </c>
      <c r="S833" s="134">
        <v>0</v>
      </c>
      <c r="T833" s="135">
        <f>S833*H833</f>
        <v>0</v>
      </c>
      <c r="AR833" s="136" t="s">
        <v>209</v>
      </c>
      <c r="AT833" s="136" t="s">
        <v>182</v>
      </c>
      <c r="AU833" s="136" t="s">
        <v>79</v>
      </c>
      <c r="AY833" s="17" t="s">
        <v>181</v>
      </c>
      <c r="BE833" s="137">
        <f>IF(N833="základní",J833,0)</f>
        <v>0</v>
      </c>
      <c r="BF833" s="137">
        <f>IF(N833="snížená",J833,0)</f>
        <v>0</v>
      </c>
      <c r="BG833" s="137">
        <f>IF(N833="zákl. přenesená",J833,0)</f>
        <v>0</v>
      </c>
      <c r="BH833" s="137">
        <f>IF(N833="sníž. přenesená",J833,0)</f>
        <v>0</v>
      </c>
      <c r="BI833" s="137">
        <f>IF(N833="nulová",J833,0)</f>
        <v>0</v>
      </c>
      <c r="BJ833" s="17" t="s">
        <v>77</v>
      </c>
      <c r="BK833" s="137">
        <f>ROUND(I833*H833,2)</f>
        <v>0</v>
      </c>
      <c r="BL833" s="17" t="s">
        <v>209</v>
      </c>
      <c r="BM833" s="136" t="s">
        <v>1289</v>
      </c>
    </row>
    <row r="834" spans="2:65" s="1" customFormat="1" ht="29.25" x14ac:dyDescent="0.2">
      <c r="B834" s="32"/>
      <c r="D834" s="138" t="s">
        <v>214</v>
      </c>
      <c r="F834" s="139" t="s">
        <v>6071</v>
      </c>
      <c r="I834" s="140"/>
      <c r="L834" s="32"/>
      <c r="M834" s="141"/>
      <c r="T834" s="53"/>
      <c r="AT834" s="17" t="s">
        <v>214</v>
      </c>
      <c r="AU834" s="17" t="s">
        <v>79</v>
      </c>
    </row>
    <row r="835" spans="2:65" s="12" customFormat="1" ht="11.25" x14ac:dyDescent="0.2">
      <c r="B835" s="153"/>
      <c r="D835" s="138" t="s">
        <v>330</v>
      </c>
      <c r="E835" s="154" t="s">
        <v>19</v>
      </c>
      <c r="F835" s="155" t="s">
        <v>6072</v>
      </c>
      <c r="H835" s="154" t="s">
        <v>19</v>
      </c>
      <c r="I835" s="156"/>
      <c r="L835" s="153"/>
      <c r="M835" s="157"/>
      <c r="T835" s="158"/>
      <c r="AT835" s="154" t="s">
        <v>330</v>
      </c>
      <c r="AU835" s="154" t="s">
        <v>79</v>
      </c>
      <c r="AV835" s="12" t="s">
        <v>77</v>
      </c>
      <c r="AW835" s="12" t="s">
        <v>31</v>
      </c>
      <c r="AX835" s="12" t="s">
        <v>69</v>
      </c>
      <c r="AY835" s="154" t="s">
        <v>181</v>
      </c>
    </row>
    <row r="836" spans="2:65" s="12" customFormat="1" ht="11.25" x14ac:dyDescent="0.2">
      <c r="B836" s="153"/>
      <c r="D836" s="138" t="s">
        <v>330</v>
      </c>
      <c r="E836" s="154" t="s">
        <v>19</v>
      </c>
      <c r="F836" s="155" t="s">
        <v>6073</v>
      </c>
      <c r="H836" s="154" t="s">
        <v>19</v>
      </c>
      <c r="I836" s="156"/>
      <c r="L836" s="153"/>
      <c r="M836" s="157"/>
      <c r="T836" s="158"/>
      <c r="AT836" s="154" t="s">
        <v>330</v>
      </c>
      <c r="AU836" s="154" t="s">
        <v>79</v>
      </c>
      <c r="AV836" s="12" t="s">
        <v>77</v>
      </c>
      <c r="AW836" s="12" t="s">
        <v>31</v>
      </c>
      <c r="AX836" s="12" t="s">
        <v>69</v>
      </c>
      <c r="AY836" s="154" t="s">
        <v>181</v>
      </c>
    </row>
    <row r="837" spans="2:65" s="13" customFormat="1" ht="11.25" x14ac:dyDescent="0.2">
      <c r="B837" s="159"/>
      <c r="D837" s="138" t="s">
        <v>330</v>
      </c>
      <c r="E837" s="160" t="s">
        <v>19</v>
      </c>
      <c r="F837" s="161" t="s">
        <v>4442</v>
      </c>
      <c r="H837" s="162">
        <v>1</v>
      </c>
      <c r="I837" s="163"/>
      <c r="L837" s="159"/>
      <c r="M837" s="164"/>
      <c r="T837" s="165"/>
      <c r="AT837" s="160" t="s">
        <v>330</v>
      </c>
      <c r="AU837" s="160" t="s">
        <v>79</v>
      </c>
      <c r="AV837" s="13" t="s">
        <v>79</v>
      </c>
      <c r="AW837" s="13" t="s">
        <v>31</v>
      </c>
      <c r="AX837" s="13" t="s">
        <v>69</v>
      </c>
      <c r="AY837" s="160" t="s">
        <v>181</v>
      </c>
    </row>
    <row r="838" spans="2:65" s="14" customFormat="1" ht="11.25" x14ac:dyDescent="0.2">
      <c r="B838" s="166"/>
      <c r="D838" s="138" t="s">
        <v>330</v>
      </c>
      <c r="E838" s="167" t="s">
        <v>19</v>
      </c>
      <c r="F838" s="168" t="s">
        <v>333</v>
      </c>
      <c r="H838" s="169">
        <v>1</v>
      </c>
      <c r="I838" s="170"/>
      <c r="L838" s="166"/>
      <c r="M838" s="171"/>
      <c r="T838" s="172"/>
      <c r="AT838" s="167" t="s">
        <v>330</v>
      </c>
      <c r="AU838" s="167" t="s">
        <v>79</v>
      </c>
      <c r="AV838" s="14" t="s">
        <v>187</v>
      </c>
      <c r="AW838" s="14" t="s">
        <v>31</v>
      </c>
      <c r="AX838" s="14" t="s">
        <v>77</v>
      </c>
      <c r="AY838" s="167" t="s">
        <v>181</v>
      </c>
    </row>
    <row r="839" spans="2:65" s="1" customFormat="1" ht="16.5" customHeight="1" x14ac:dyDescent="0.2">
      <c r="B839" s="32"/>
      <c r="C839" s="125" t="s">
        <v>1293</v>
      </c>
      <c r="D839" s="125" t="s">
        <v>182</v>
      </c>
      <c r="E839" s="126" t="s">
        <v>6074</v>
      </c>
      <c r="F839" s="127" t="s">
        <v>6075</v>
      </c>
      <c r="G839" s="128" t="s">
        <v>519</v>
      </c>
      <c r="H839" s="129">
        <v>2</v>
      </c>
      <c r="I839" s="130"/>
      <c r="J839" s="131">
        <f>ROUND(I839*H839,2)</f>
        <v>0</v>
      </c>
      <c r="K839" s="127" t="s">
        <v>186</v>
      </c>
      <c r="L839" s="32"/>
      <c r="M839" s="132" t="s">
        <v>19</v>
      </c>
      <c r="N839" s="133" t="s">
        <v>40</v>
      </c>
      <c r="P839" s="134">
        <f>O839*H839</f>
        <v>0</v>
      </c>
      <c r="Q839" s="134">
        <v>0</v>
      </c>
      <c r="R839" s="134">
        <f>Q839*H839</f>
        <v>0</v>
      </c>
      <c r="S839" s="134">
        <v>0</v>
      </c>
      <c r="T839" s="135">
        <f>S839*H839</f>
        <v>0</v>
      </c>
      <c r="AR839" s="136" t="s">
        <v>209</v>
      </c>
      <c r="AT839" s="136" t="s">
        <v>182</v>
      </c>
      <c r="AU839" s="136" t="s">
        <v>79</v>
      </c>
      <c r="AY839" s="17" t="s">
        <v>181</v>
      </c>
      <c r="BE839" s="137">
        <f>IF(N839="základní",J839,0)</f>
        <v>0</v>
      </c>
      <c r="BF839" s="137">
        <f>IF(N839="snížená",J839,0)</f>
        <v>0</v>
      </c>
      <c r="BG839" s="137">
        <f>IF(N839="zákl. přenesená",J839,0)</f>
        <v>0</v>
      </c>
      <c r="BH839" s="137">
        <f>IF(N839="sníž. přenesená",J839,0)</f>
        <v>0</v>
      </c>
      <c r="BI839" s="137">
        <f>IF(N839="nulová",J839,0)</f>
        <v>0</v>
      </c>
      <c r="BJ839" s="17" t="s">
        <v>77</v>
      </c>
      <c r="BK839" s="137">
        <f>ROUND(I839*H839,2)</f>
        <v>0</v>
      </c>
      <c r="BL839" s="17" t="s">
        <v>209</v>
      </c>
      <c r="BM839" s="136" t="s">
        <v>1296</v>
      </c>
    </row>
    <row r="840" spans="2:65" s="1" customFormat="1" ht="29.25" x14ac:dyDescent="0.2">
      <c r="B840" s="32"/>
      <c r="D840" s="138" t="s">
        <v>214</v>
      </c>
      <c r="F840" s="139" t="s">
        <v>6076</v>
      </c>
      <c r="I840" s="140"/>
      <c r="L840" s="32"/>
      <c r="M840" s="141"/>
      <c r="T840" s="53"/>
      <c r="AT840" s="17" t="s">
        <v>214</v>
      </c>
      <c r="AU840" s="17" t="s">
        <v>79</v>
      </c>
    </row>
    <row r="841" spans="2:65" s="12" customFormat="1" ht="11.25" x14ac:dyDescent="0.2">
      <c r="B841" s="153"/>
      <c r="D841" s="138" t="s">
        <v>330</v>
      </c>
      <c r="E841" s="154" t="s">
        <v>19</v>
      </c>
      <c r="F841" s="155" t="s">
        <v>6077</v>
      </c>
      <c r="H841" s="154" t="s">
        <v>19</v>
      </c>
      <c r="I841" s="156"/>
      <c r="L841" s="153"/>
      <c r="M841" s="157"/>
      <c r="T841" s="158"/>
      <c r="AT841" s="154" t="s">
        <v>330</v>
      </c>
      <c r="AU841" s="154" t="s">
        <v>79</v>
      </c>
      <c r="AV841" s="12" t="s">
        <v>77</v>
      </c>
      <c r="AW841" s="12" t="s">
        <v>31</v>
      </c>
      <c r="AX841" s="12" t="s">
        <v>69</v>
      </c>
      <c r="AY841" s="154" t="s">
        <v>181</v>
      </c>
    </row>
    <row r="842" spans="2:65" s="13" customFormat="1" ht="11.25" x14ac:dyDescent="0.2">
      <c r="B842" s="159"/>
      <c r="D842" s="138" t="s">
        <v>330</v>
      </c>
      <c r="E842" s="160" t="s">
        <v>19</v>
      </c>
      <c r="F842" s="161" t="s">
        <v>5754</v>
      </c>
      <c r="H842" s="162">
        <v>1</v>
      </c>
      <c r="I842" s="163"/>
      <c r="L842" s="159"/>
      <c r="M842" s="164"/>
      <c r="T842" s="165"/>
      <c r="AT842" s="160" t="s">
        <v>330</v>
      </c>
      <c r="AU842" s="160" t="s">
        <v>79</v>
      </c>
      <c r="AV842" s="13" t="s">
        <v>79</v>
      </c>
      <c r="AW842" s="13" t="s">
        <v>31</v>
      </c>
      <c r="AX842" s="13" t="s">
        <v>69</v>
      </c>
      <c r="AY842" s="160" t="s">
        <v>181</v>
      </c>
    </row>
    <row r="843" spans="2:65" s="13" customFormat="1" ht="11.25" x14ac:dyDescent="0.2">
      <c r="B843" s="159"/>
      <c r="D843" s="138" t="s">
        <v>330</v>
      </c>
      <c r="E843" s="160" t="s">
        <v>19</v>
      </c>
      <c r="F843" s="161" t="s">
        <v>4442</v>
      </c>
      <c r="H843" s="162">
        <v>1</v>
      </c>
      <c r="I843" s="163"/>
      <c r="L843" s="159"/>
      <c r="M843" s="164"/>
      <c r="T843" s="165"/>
      <c r="AT843" s="160" t="s">
        <v>330</v>
      </c>
      <c r="AU843" s="160" t="s">
        <v>79</v>
      </c>
      <c r="AV843" s="13" t="s">
        <v>79</v>
      </c>
      <c r="AW843" s="13" t="s">
        <v>31</v>
      </c>
      <c r="AX843" s="13" t="s">
        <v>69</v>
      </c>
      <c r="AY843" s="160" t="s">
        <v>181</v>
      </c>
    </row>
    <row r="844" spans="2:65" s="14" customFormat="1" ht="11.25" x14ac:dyDescent="0.2">
      <c r="B844" s="166"/>
      <c r="D844" s="138" t="s">
        <v>330</v>
      </c>
      <c r="E844" s="167" t="s">
        <v>19</v>
      </c>
      <c r="F844" s="168" t="s">
        <v>333</v>
      </c>
      <c r="H844" s="169">
        <v>2</v>
      </c>
      <c r="I844" s="170"/>
      <c r="L844" s="166"/>
      <c r="M844" s="171"/>
      <c r="T844" s="172"/>
      <c r="AT844" s="167" t="s">
        <v>330</v>
      </c>
      <c r="AU844" s="167" t="s">
        <v>79</v>
      </c>
      <c r="AV844" s="14" t="s">
        <v>187</v>
      </c>
      <c r="AW844" s="14" t="s">
        <v>31</v>
      </c>
      <c r="AX844" s="14" t="s">
        <v>77</v>
      </c>
      <c r="AY844" s="167" t="s">
        <v>181</v>
      </c>
    </row>
    <row r="845" spans="2:65" s="1" customFormat="1" ht="16.5" customHeight="1" x14ac:dyDescent="0.2">
      <c r="B845" s="32"/>
      <c r="C845" s="125" t="s">
        <v>700</v>
      </c>
      <c r="D845" s="125" t="s">
        <v>182</v>
      </c>
      <c r="E845" s="126" t="s">
        <v>6078</v>
      </c>
      <c r="F845" s="127" t="s">
        <v>6079</v>
      </c>
      <c r="G845" s="128" t="s">
        <v>519</v>
      </c>
      <c r="H845" s="129">
        <v>17</v>
      </c>
      <c r="I845" s="130"/>
      <c r="J845" s="131">
        <f>ROUND(I845*H845,2)</f>
        <v>0</v>
      </c>
      <c r="K845" s="127" t="s">
        <v>186</v>
      </c>
      <c r="L845" s="32"/>
      <c r="M845" s="132" t="s">
        <v>19</v>
      </c>
      <c r="N845" s="133" t="s">
        <v>40</v>
      </c>
      <c r="P845" s="134">
        <f>O845*H845</f>
        <v>0</v>
      </c>
      <c r="Q845" s="134">
        <v>0</v>
      </c>
      <c r="R845" s="134">
        <f>Q845*H845</f>
        <v>0</v>
      </c>
      <c r="S845" s="134">
        <v>0</v>
      </c>
      <c r="T845" s="135">
        <f>S845*H845</f>
        <v>0</v>
      </c>
      <c r="AR845" s="136" t="s">
        <v>209</v>
      </c>
      <c r="AT845" s="136" t="s">
        <v>182</v>
      </c>
      <c r="AU845" s="136" t="s">
        <v>79</v>
      </c>
      <c r="AY845" s="17" t="s">
        <v>181</v>
      </c>
      <c r="BE845" s="137">
        <f>IF(N845="základní",J845,0)</f>
        <v>0</v>
      </c>
      <c r="BF845" s="137">
        <f>IF(N845="snížená",J845,0)</f>
        <v>0</v>
      </c>
      <c r="BG845" s="137">
        <f>IF(N845="zákl. přenesená",J845,0)</f>
        <v>0</v>
      </c>
      <c r="BH845" s="137">
        <f>IF(N845="sníž. přenesená",J845,0)</f>
        <v>0</v>
      </c>
      <c r="BI845" s="137">
        <f>IF(N845="nulová",J845,0)</f>
        <v>0</v>
      </c>
      <c r="BJ845" s="17" t="s">
        <v>77</v>
      </c>
      <c r="BK845" s="137">
        <f>ROUND(I845*H845,2)</f>
        <v>0</v>
      </c>
      <c r="BL845" s="17" t="s">
        <v>209</v>
      </c>
      <c r="BM845" s="136" t="s">
        <v>1301</v>
      </c>
    </row>
    <row r="846" spans="2:65" s="1" customFormat="1" ht="29.25" x14ac:dyDescent="0.2">
      <c r="B846" s="32"/>
      <c r="D846" s="138" t="s">
        <v>214</v>
      </c>
      <c r="F846" s="139" t="s">
        <v>6080</v>
      </c>
      <c r="I846" s="140"/>
      <c r="L846" s="32"/>
      <c r="M846" s="141"/>
      <c r="T846" s="53"/>
      <c r="AT846" s="17" t="s">
        <v>214</v>
      </c>
      <c r="AU846" s="17" t="s">
        <v>79</v>
      </c>
    </row>
    <row r="847" spans="2:65" s="12" customFormat="1" ht="11.25" x14ac:dyDescent="0.2">
      <c r="B847" s="153"/>
      <c r="D847" s="138" t="s">
        <v>330</v>
      </c>
      <c r="E847" s="154" t="s">
        <v>19</v>
      </c>
      <c r="F847" s="155" t="s">
        <v>6081</v>
      </c>
      <c r="H847" s="154" t="s">
        <v>19</v>
      </c>
      <c r="I847" s="156"/>
      <c r="L847" s="153"/>
      <c r="M847" s="157"/>
      <c r="T847" s="158"/>
      <c r="AT847" s="154" t="s">
        <v>330</v>
      </c>
      <c r="AU847" s="154" t="s">
        <v>79</v>
      </c>
      <c r="AV847" s="12" t="s">
        <v>77</v>
      </c>
      <c r="AW847" s="12" t="s">
        <v>31</v>
      </c>
      <c r="AX847" s="12" t="s">
        <v>69</v>
      </c>
      <c r="AY847" s="154" t="s">
        <v>181</v>
      </c>
    </row>
    <row r="848" spans="2:65" s="13" customFormat="1" ht="11.25" x14ac:dyDescent="0.2">
      <c r="B848" s="159"/>
      <c r="D848" s="138" t="s">
        <v>330</v>
      </c>
      <c r="E848" s="160" t="s">
        <v>19</v>
      </c>
      <c r="F848" s="161" t="s">
        <v>6082</v>
      </c>
      <c r="H848" s="162">
        <v>16</v>
      </c>
      <c r="I848" s="163"/>
      <c r="L848" s="159"/>
      <c r="M848" s="164"/>
      <c r="T848" s="165"/>
      <c r="AT848" s="160" t="s">
        <v>330</v>
      </c>
      <c r="AU848" s="160" t="s">
        <v>79</v>
      </c>
      <c r="AV848" s="13" t="s">
        <v>79</v>
      </c>
      <c r="AW848" s="13" t="s">
        <v>31</v>
      </c>
      <c r="AX848" s="13" t="s">
        <v>69</v>
      </c>
      <c r="AY848" s="160" t="s">
        <v>181</v>
      </c>
    </row>
    <row r="849" spans="2:65" s="13" customFormat="1" ht="11.25" x14ac:dyDescent="0.2">
      <c r="B849" s="159"/>
      <c r="D849" s="138" t="s">
        <v>330</v>
      </c>
      <c r="E849" s="160" t="s">
        <v>19</v>
      </c>
      <c r="F849" s="161" t="s">
        <v>6083</v>
      </c>
      <c r="H849" s="162">
        <v>1</v>
      </c>
      <c r="I849" s="163"/>
      <c r="L849" s="159"/>
      <c r="M849" s="164"/>
      <c r="T849" s="165"/>
      <c r="AT849" s="160" t="s">
        <v>330</v>
      </c>
      <c r="AU849" s="160" t="s">
        <v>79</v>
      </c>
      <c r="AV849" s="13" t="s">
        <v>79</v>
      </c>
      <c r="AW849" s="13" t="s">
        <v>31</v>
      </c>
      <c r="AX849" s="13" t="s">
        <v>69</v>
      </c>
      <c r="AY849" s="160" t="s">
        <v>181</v>
      </c>
    </row>
    <row r="850" spans="2:65" s="14" customFormat="1" ht="11.25" x14ac:dyDescent="0.2">
      <c r="B850" s="166"/>
      <c r="D850" s="138" t="s">
        <v>330</v>
      </c>
      <c r="E850" s="167" t="s">
        <v>19</v>
      </c>
      <c r="F850" s="168" t="s">
        <v>333</v>
      </c>
      <c r="H850" s="169">
        <v>17</v>
      </c>
      <c r="I850" s="170"/>
      <c r="L850" s="166"/>
      <c r="M850" s="171"/>
      <c r="T850" s="172"/>
      <c r="AT850" s="167" t="s">
        <v>330</v>
      </c>
      <c r="AU850" s="167" t="s">
        <v>79</v>
      </c>
      <c r="AV850" s="14" t="s">
        <v>187</v>
      </c>
      <c r="AW850" s="14" t="s">
        <v>31</v>
      </c>
      <c r="AX850" s="14" t="s">
        <v>77</v>
      </c>
      <c r="AY850" s="167" t="s">
        <v>181</v>
      </c>
    </row>
    <row r="851" spans="2:65" s="1" customFormat="1" ht="16.5" customHeight="1" x14ac:dyDescent="0.2">
      <c r="B851" s="32"/>
      <c r="C851" s="125" t="s">
        <v>1304</v>
      </c>
      <c r="D851" s="125" t="s">
        <v>182</v>
      </c>
      <c r="E851" s="126" t="s">
        <v>6084</v>
      </c>
      <c r="F851" s="127" t="s">
        <v>6085</v>
      </c>
      <c r="G851" s="128" t="s">
        <v>185</v>
      </c>
      <c r="H851" s="129">
        <v>1</v>
      </c>
      <c r="I851" s="130"/>
      <c r="J851" s="131">
        <f>ROUND(I851*H851,2)</f>
        <v>0</v>
      </c>
      <c r="K851" s="127" t="s">
        <v>186</v>
      </c>
      <c r="L851" s="32"/>
      <c r="M851" s="132" t="s">
        <v>19</v>
      </c>
      <c r="N851" s="133" t="s">
        <v>40</v>
      </c>
      <c r="P851" s="134">
        <f>O851*H851</f>
        <v>0</v>
      </c>
      <c r="Q851" s="134">
        <v>0</v>
      </c>
      <c r="R851" s="134">
        <f>Q851*H851</f>
        <v>0</v>
      </c>
      <c r="S851" s="134">
        <v>0</v>
      </c>
      <c r="T851" s="135">
        <f>S851*H851</f>
        <v>0</v>
      </c>
      <c r="AR851" s="136" t="s">
        <v>209</v>
      </c>
      <c r="AT851" s="136" t="s">
        <v>182</v>
      </c>
      <c r="AU851" s="136" t="s">
        <v>79</v>
      </c>
      <c r="AY851" s="17" t="s">
        <v>181</v>
      </c>
      <c r="BE851" s="137">
        <f>IF(N851="základní",J851,0)</f>
        <v>0</v>
      </c>
      <c r="BF851" s="137">
        <f>IF(N851="snížená",J851,0)</f>
        <v>0</v>
      </c>
      <c r="BG851" s="137">
        <f>IF(N851="zákl. přenesená",J851,0)</f>
        <v>0</v>
      </c>
      <c r="BH851" s="137">
        <f>IF(N851="sníž. přenesená",J851,0)</f>
        <v>0</v>
      </c>
      <c r="BI851" s="137">
        <f>IF(N851="nulová",J851,0)</f>
        <v>0</v>
      </c>
      <c r="BJ851" s="17" t="s">
        <v>77</v>
      </c>
      <c r="BK851" s="137">
        <f>ROUND(I851*H851,2)</f>
        <v>0</v>
      </c>
      <c r="BL851" s="17" t="s">
        <v>209</v>
      </c>
      <c r="BM851" s="136" t="s">
        <v>1305</v>
      </c>
    </row>
    <row r="852" spans="2:65" s="13" customFormat="1" ht="11.25" x14ac:dyDescent="0.2">
      <c r="B852" s="159"/>
      <c r="D852" s="138" t="s">
        <v>330</v>
      </c>
      <c r="E852" s="160" t="s">
        <v>19</v>
      </c>
      <c r="F852" s="161" t="s">
        <v>6086</v>
      </c>
      <c r="H852" s="162">
        <v>1</v>
      </c>
      <c r="I852" s="163"/>
      <c r="L852" s="159"/>
      <c r="M852" s="164"/>
      <c r="T852" s="165"/>
      <c r="AT852" s="160" t="s">
        <v>330</v>
      </c>
      <c r="AU852" s="160" t="s">
        <v>79</v>
      </c>
      <c r="AV852" s="13" t="s">
        <v>79</v>
      </c>
      <c r="AW852" s="13" t="s">
        <v>31</v>
      </c>
      <c r="AX852" s="13" t="s">
        <v>69</v>
      </c>
      <c r="AY852" s="160" t="s">
        <v>181</v>
      </c>
    </row>
    <row r="853" spans="2:65" s="14" customFormat="1" ht="11.25" x14ac:dyDescent="0.2">
      <c r="B853" s="166"/>
      <c r="D853" s="138" t="s">
        <v>330</v>
      </c>
      <c r="E853" s="167" t="s">
        <v>19</v>
      </c>
      <c r="F853" s="168" t="s">
        <v>333</v>
      </c>
      <c r="H853" s="169">
        <v>1</v>
      </c>
      <c r="I853" s="170"/>
      <c r="L853" s="166"/>
      <c r="M853" s="171"/>
      <c r="T853" s="172"/>
      <c r="AT853" s="167" t="s">
        <v>330</v>
      </c>
      <c r="AU853" s="167" t="s">
        <v>79</v>
      </c>
      <c r="AV853" s="14" t="s">
        <v>187</v>
      </c>
      <c r="AW853" s="14" t="s">
        <v>31</v>
      </c>
      <c r="AX853" s="14" t="s">
        <v>77</v>
      </c>
      <c r="AY853" s="167" t="s">
        <v>181</v>
      </c>
    </row>
    <row r="854" spans="2:65" s="1" customFormat="1" ht="16.5" customHeight="1" x14ac:dyDescent="0.2">
      <c r="B854" s="32"/>
      <c r="C854" s="125" t="s">
        <v>718</v>
      </c>
      <c r="D854" s="125" t="s">
        <v>182</v>
      </c>
      <c r="E854" s="126" t="s">
        <v>6087</v>
      </c>
      <c r="F854" s="127" t="s">
        <v>6088</v>
      </c>
      <c r="G854" s="128" t="s">
        <v>2805</v>
      </c>
      <c r="H854" s="186"/>
      <c r="I854" s="130"/>
      <c r="J854" s="131">
        <f>ROUND(I854*H854,2)</f>
        <v>0</v>
      </c>
      <c r="K854" s="127" t="s">
        <v>327</v>
      </c>
      <c r="L854" s="32"/>
      <c r="M854" s="132" t="s">
        <v>19</v>
      </c>
      <c r="N854" s="133" t="s">
        <v>40</v>
      </c>
      <c r="P854" s="134">
        <f>O854*H854</f>
        <v>0</v>
      </c>
      <c r="Q854" s="134">
        <v>0</v>
      </c>
      <c r="R854" s="134">
        <f>Q854*H854</f>
        <v>0</v>
      </c>
      <c r="S854" s="134">
        <v>0</v>
      </c>
      <c r="T854" s="135">
        <f>S854*H854</f>
        <v>0</v>
      </c>
      <c r="AR854" s="136" t="s">
        <v>209</v>
      </c>
      <c r="AT854" s="136" t="s">
        <v>182</v>
      </c>
      <c r="AU854" s="136" t="s">
        <v>79</v>
      </c>
      <c r="AY854" s="17" t="s">
        <v>181</v>
      </c>
      <c r="BE854" s="137">
        <f>IF(N854="základní",J854,0)</f>
        <v>0</v>
      </c>
      <c r="BF854" s="137">
        <f>IF(N854="snížená",J854,0)</f>
        <v>0</v>
      </c>
      <c r="BG854" s="137">
        <f>IF(N854="zákl. přenesená",J854,0)</f>
        <v>0</v>
      </c>
      <c r="BH854" s="137">
        <f>IF(N854="sníž. přenesená",J854,0)</f>
        <v>0</v>
      </c>
      <c r="BI854" s="137">
        <f>IF(N854="nulová",J854,0)</f>
        <v>0</v>
      </c>
      <c r="BJ854" s="17" t="s">
        <v>77</v>
      </c>
      <c r="BK854" s="137">
        <f>ROUND(I854*H854,2)</f>
        <v>0</v>
      </c>
      <c r="BL854" s="17" t="s">
        <v>209</v>
      </c>
      <c r="BM854" s="136" t="s">
        <v>1312</v>
      </c>
    </row>
    <row r="855" spans="2:65" s="1" customFormat="1" ht="11.25" x14ac:dyDescent="0.2">
      <c r="B855" s="32"/>
      <c r="D855" s="151" t="s">
        <v>328</v>
      </c>
      <c r="F855" s="152" t="s">
        <v>6089</v>
      </c>
      <c r="I855" s="140"/>
      <c r="L855" s="32"/>
      <c r="M855" s="141"/>
      <c r="T855" s="53"/>
      <c r="AT855" s="17" t="s">
        <v>328</v>
      </c>
      <c r="AU855" s="17" t="s">
        <v>79</v>
      </c>
    </row>
    <row r="856" spans="2:65" s="1" customFormat="1" ht="29.25" x14ac:dyDescent="0.2">
      <c r="B856" s="32"/>
      <c r="D856" s="138" t="s">
        <v>214</v>
      </c>
      <c r="F856" s="139" t="s">
        <v>6090</v>
      </c>
      <c r="I856" s="140"/>
      <c r="L856" s="32"/>
      <c r="M856" s="141"/>
      <c r="T856" s="53"/>
      <c r="AT856" s="17" t="s">
        <v>214</v>
      </c>
      <c r="AU856" s="17" t="s">
        <v>79</v>
      </c>
    </row>
    <row r="857" spans="2:65" s="1" customFormat="1" ht="16.5" customHeight="1" x14ac:dyDescent="0.2">
      <c r="B857" s="32"/>
      <c r="C857" s="125" t="s">
        <v>1316</v>
      </c>
      <c r="D857" s="125" t="s">
        <v>182</v>
      </c>
      <c r="E857" s="126" t="s">
        <v>1196</v>
      </c>
      <c r="F857" s="127" t="s">
        <v>1197</v>
      </c>
      <c r="G857" s="128" t="s">
        <v>1053</v>
      </c>
      <c r="H857" s="129">
        <v>20</v>
      </c>
      <c r="I857" s="130"/>
      <c r="J857" s="131">
        <f>ROUND(I857*H857,2)</f>
        <v>0</v>
      </c>
      <c r="K857" s="127" t="s">
        <v>327</v>
      </c>
      <c r="L857" s="32"/>
      <c r="M857" s="132" t="s">
        <v>19</v>
      </c>
      <c r="N857" s="133" t="s">
        <v>40</v>
      </c>
      <c r="P857" s="134">
        <f>O857*H857</f>
        <v>0</v>
      </c>
      <c r="Q857" s="134">
        <v>0</v>
      </c>
      <c r="R857" s="134">
        <f>Q857*H857</f>
        <v>0</v>
      </c>
      <c r="S857" s="134">
        <v>0</v>
      </c>
      <c r="T857" s="135">
        <f>S857*H857</f>
        <v>0</v>
      </c>
      <c r="AR857" s="136" t="s">
        <v>209</v>
      </c>
      <c r="AT857" s="136" t="s">
        <v>182</v>
      </c>
      <c r="AU857" s="136" t="s">
        <v>79</v>
      </c>
      <c r="AY857" s="17" t="s">
        <v>181</v>
      </c>
      <c r="BE857" s="137">
        <f>IF(N857="základní",J857,0)</f>
        <v>0</v>
      </c>
      <c r="BF857" s="137">
        <f>IF(N857="snížená",J857,0)</f>
        <v>0</v>
      </c>
      <c r="BG857" s="137">
        <f>IF(N857="zákl. přenesená",J857,0)</f>
        <v>0</v>
      </c>
      <c r="BH857" s="137">
        <f>IF(N857="sníž. přenesená",J857,0)</f>
        <v>0</v>
      </c>
      <c r="BI857" s="137">
        <f>IF(N857="nulová",J857,0)</f>
        <v>0</v>
      </c>
      <c r="BJ857" s="17" t="s">
        <v>77</v>
      </c>
      <c r="BK857" s="137">
        <f>ROUND(I857*H857,2)</f>
        <v>0</v>
      </c>
      <c r="BL857" s="17" t="s">
        <v>209</v>
      </c>
      <c r="BM857" s="136" t="s">
        <v>1319</v>
      </c>
    </row>
    <row r="858" spans="2:65" s="1" customFormat="1" ht="11.25" x14ac:dyDescent="0.2">
      <c r="B858" s="32"/>
      <c r="D858" s="151" t="s">
        <v>328</v>
      </c>
      <c r="F858" s="152" t="s">
        <v>1199</v>
      </c>
      <c r="I858" s="140"/>
      <c r="L858" s="32"/>
      <c r="M858" s="141"/>
      <c r="T858" s="53"/>
      <c r="AT858" s="17" t="s">
        <v>328</v>
      </c>
      <c r="AU858" s="17" t="s">
        <v>79</v>
      </c>
    </row>
    <row r="859" spans="2:65" s="1" customFormat="1" ht="19.5" x14ac:dyDescent="0.2">
      <c r="B859" s="32"/>
      <c r="D859" s="138" t="s">
        <v>214</v>
      </c>
      <c r="F859" s="139" t="s">
        <v>3247</v>
      </c>
      <c r="I859" s="140"/>
      <c r="L859" s="32"/>
      <c r="M859" s="141"/>
      <c r="T859" s="53"/>
      <c r="AT859" s="17" t="s">
        <v>214</v>
      </c>
      <c r="AU859" s="17" t="s">
        <v>79</v>
      </c>
    </row>
    <row r="860" spans="2:65" s="13" customFormat="1" ht="11.25" x14ac:dyDescent="0.2">
      <c r="B860" s="159"/>
      <c r="D860" s="138" t="s">
        <v>330</v>
      </c>
      <c r="E860" s="160" t="s">
        <v>19</v>
      </c>
      <c r="F860" s="161" t="s">
        <v>6091</v>
      </c>
      <c r="H860" s="162">
        <v>20</v>
      </c>
      <c r="I860" s="163"/>
      <c r="L860" s="159"/>
      <c r="M860" s="164"/>
      <c r="T860" s="165"/>
      <c r="AT860" s="160" t="s">
        <v>330</v>
      </c>
      <c r="AU860" s="160" t="s">
        <v>79</v>
      </c>
      <c r="AV860" s="13" t="s">
        <v>79</v>
      </c>
      <c r="AW860" s="13" t="s">
        <v>31</v>
      </c>
      <c r="AX860" s="13" t="s">
        <v>69</v>
      </c>
      <c r="AY860" s="160" t="s">
        <v>181</v>
      </c>
    </row>
    <row r="861" spans="2:65" s="14" customFormat="1" ht="11.25" x14ac:dyDescent="0.2">
      <c r="B861" s="166"/>
      <c r="D861" s="138" t="s">
        <v>330</v>
      </c>
      <c r="E861" s="167" t="s">
        <v>19</v>
      </c>
      <c r="F861" s="168" t="s">
        <v>333</v>
      </c>
      <c r="H861" s="169">
        <v>20</v>
      </c>
      <c r="I861" s="170"/>
      <c r="L861" s="166"/>
      <c r="M861" s="173"/>
      <c r="N861" s="174"/>
      <c r="O861" s="174"/>
      <c r="P861" s="174"/>
      <c r="Q861" s="174"/>
      <c r="R861" s="174"/>
      <c r="S861" s="174"/>
      <c r="T861" s="175"/>
      <c r="AT861" s="167" t="s">
        <v>330</v>
      </c>
      <c r="AU861" s="167" t="s">
        <v>79</v>
      </c>
      <c r="AV861" s="14" t="s">
        <v>187</v>
      </c>
      <c r="AW861" s="14" t="s">
        <v>31</v>
      </c>
      <c r="AX861" s="14" t="s">
        <v>77</v>
      </c>
      <c r="AY861" s="167" t="s">
        <v>181</v>
      </c>
    </row>
    <row r="862" spans="2:65" s="1" customFormat="1" ht="6.95" customHeight="1" x14ac:dyDescent="0.2">
      <c r="B862" s="41"/>
      <c r="C862" s="42"/>
      <c r="D862" s="42"/>
      <c r="E862" s="42"/>
      <c r="F862" s="42"/>
      <c r="G862" s="42"/>
      <c r="H862" s="42"/>
      <c r="I862" s="42"/>
      <c r="J862" s="42"/>
      <c r="K862" s="42"/>
      <c r="L862" s="32"/>
    </row>
  </sheetData>
  <sheetProtection algorithmName="SHA-512" hashValue="nyNfnlH/Axx7+/cbQ8rTYpr7YolDTXNbQYz06droZC7Rgw7j33WRQ/g9408uFpNuRoupJU6F2G65QOEvNboqbQ==" saltValue="FIf62WcbfUU3feClLRTcmUY7x15Hls2htS8EChcdtoich8QLCx6kEQbGKHwYtaNmpSHrzc4i6dOryr/GJFRBQQ==" spinCount="100000" sheet="1" objects="1" scenarios="1" formatColumns="0" formatRows="0" autoFilter="0"/>
  <autoFilter ref="C87:K861" xr:uid="{00000000-0009-0000-0000-000004000000}"/>
  <mergeCells count="9">
    <mergeCell ref="E50:H50"/>
    <mergeCell ref="E78:H78"/>
    <mergeCell ref="E80:H80"/>
    <mergeCell ref="L2:V2"/>
    <mergeCell ref="E7:H7"/>
    <mergeCell ref="E9:H9"/>
    <mergeCell ref="E18:H18"/>
    <mergeCell ref="E27:H27"/>
    <mergeCell ref="E48:H48"/>
  </mergeCells>
  <hyperlinks>
    <hyperlink ref="F92" r:id="rId1" xr:uid="{00000000-0004-0000-0400-000000000000}"/>
    <hyperlink ref="F94" r:id="rId2" xr:uid="{00000000-0004-0000-0400-000001000000}"/>
    <hyperlink ref="F96" r:id="rId3" xr:uid="{00000000-0004-0000-0400-000002000000}"/>
    <hyperlink ref="F98" r:id="rId4" xr:uid="{00000000-0004-0000-0400-000003000000}"/>
    <hyperlink ref="F100" r:id="rId5" xr:uid="{00000000-0004-0000-0400-000004000000}"/>
    <hyperlink ref="F102" r:id="rId6" xr:uid="{00000000-0004-0000-0400-000005000000}"/>
    <hyperlink ref="F104" r:id="rId7" xr:uid="{00000000-0004-0000-0400-000006000000}"/>
    <hyperlink ref="F110" r:id="rId8" xr:uid="{00000000-0004-0000-0400-000007000000}"/>
    <hyperlink ref="F116" r:id="rId9" xr:uid="{00000000-0004-0000-0400-000008000000}"/>
    <hyperlink ref="F122" r:id="rId10" xr:uid="{00000000-0004-0000-0400-000009000000}"/>
    <hyperlink ref="F128" r:id="rId11" xr:uid="{00000000-0004-0000-0400-00000A000000}"/>
    <hyperlink ref="F134" r:id="rId12" xr:uid="{00000000-0004-0000-0400-00000B000000}"/>
    <hyperlink ref="F140" r:id="rId13" xr:uid="{00000000-0004-0000-0400-00000C000000}"/>
    <hyperlink ref="F146" r:id="rId14" xr:uid="{00000000-0004-0000-0400-00000D000000}"/>
    <hyperlink ref="F152" r:id="rId15" xr:uid="{00000000-0004-0000-0400-00000E000000}"/>
    <hyperlink ref="F156" r:id="rId16" xr:uid="{00000000-0004-0000-0400-00000F000000}"/>
    <hyperlink ref="F161" r:id="rId17" xr:uid="{00000000-0004-0000-0400-000010000000}"/>
    <hyperlink ref="F166" r:id="rId18" xr:uid="{00000000-0004-0000-0400-000011000000}"/>
    <hyperlink ref="F173" r:id="rId19" xr:uid="{00000000-0004-0000-0400-000012000000}"/>
    <hyperlink ref="F179" r:id="rId20" xr:uid="{00000000-0004-0000-0400-000013000000}"/>
    <hyperlink ref="F181" r:id="rId21" xr:uid="{00000000-0004-0000-0400-000014000000}"/>
    <hyperlink ref="F183" r:id="rId22" xr:uid="{00000000-0004-0000-0400-000015000000}"/>
    <hyperlink ref="F188" r:id="rId23" xr:uid="{00000000-0004-0000-0400-000016000000}"/>
    <hyperlink ref="F193" r:id="rId24" xr:uid="{00000000-0004-0000-0400-000017000000}"/>
    <hyperlink ref="F198" r:id="rId25" xr:uid="{00000000-0004-0000-0400-000018000000}"/>
    <hyperlink ref="F203" r:id="rId26" xr:uid="{00000000-0004-0000-0400-000019000000}"/>
    <hyperlink ref="F207" r:id="rId27" xr:uid="{00000000-0004-0000-0400-00001A000000}"/>
    <hyperlink ref="F215" r:id="rId28" xr:uid="{00000000-0004-0000-0400-00001B000000}"/>
    <hyperlink ref="F228" r:id="rId29" xr:uid="{00000000-0004-0000-0400-00001C000000}"/>
    <hyperlink ref="F235" r:id="rId30" xr:uid="{00000000-0004-0000-0400-00001D000000}"/>
    <hyperlink ref="F242" r:id="rId31" xr:uid="{00000000-0004-0000-0400-00001E000000}"/>
    <hyperlink ref="F247" r:id="rId32" xr:uid="{00000000-0004-0000-0400-00001F000000}"/>
    <hyperlink ref="F252" r:id="rId33" xr:uid="{00000000-0004-0000-0400-000020000000}"/>
    <hyperlink ref="F257" r:id="rId34" xr:uid="{00000000-0004-0000-0400-000021000000}"/>
    <hyperlink ref="F262" r:id="rId35" xr:uid="{00000000-0004-0000-0400-000022000000}"/>
    <hyperlink ref="F267" r:id="rId36" xr:uid="{00000000-0004-0000-0400-000023000000}"/>
    <hyperlink ref="F272" r:id="rId37" xr:uid="{00000000-0004-0000-0400-000024000000}"/>
    <hyperlink ref="F277" r:id="rId38" xr:uid="{00000000-0004-0000-0400-000025000000}"/>
    <hyperlink ref="F281" r:id="rId39" xr:uid="{00000000-0004-0000-0400-000026000000}"/>
    <hyperlink ref="F287" r:id="rId40" xr:uid="{00000000-0004-0000-0400-000027000000}"/>
    <hyperlink ref="F316" r:id="rId41" xr:uid="{00000000-0004-0000-0400-000028000000}"/>
    <hyperlink ref="F324" r:id="rId42" xr:uid="{00000000-0004-0000-0400-000029000000}"/>
    <hyperlink ref="F330" r:id="rId43" xr:uid="{00000000-0004-0000-0400-00002A000000}"/>
    <hyperlink ref="F336" r:id="rId44" xr:uid="{00000000-0004-0000-0400-00002B000000}"/>
    <hyperlink ref="F342" r:id="rId45" xr:uid="{00000000-0004-0000-0400-00002C000000}"/>
    <hyperlink ref="F348" r:id="rId46" xr:uid="{00000000-0004-0000-0400-00002D000000}"/>
    <hyperlink ref="F354" r:id="rId47" xr:uid="{00000000-0004-0000-0400-00002E000000}"/>
    <hyperlink ref="F362" r:id="rId48" xr:uid="{00000000-0004-0000-0400-00002F000000}"/>
    <hyperlink ref="F368" r:id="rId49" xr:uid="{00000000-0004-0000-0400-000030000000}"/>
    <hyperlink ref="F375" r:id="rId50" xr:uid="{00000000-0004-0000-0400-000031000000}"/>
    <hyperlink ref="F383" r:id="rId51" xr:uid="{00000000-0004-0000-0400-000032000000}"/>
    <hyperlink ref="F391" r:id="rId52" xr:uid="{00000000-0004-0000-0400-000033000000}"/>
    <hyperlink ref="F452" r:id="rId53" xr:uid="{00000000-0004-0000-0400-000034000000}"/>
    <hyperlink ref="F465" r:id="rId54" xr:uid="{00000000-0004-0000-0400-000035000000}"/>
    <hyperlink ref="F570" r:id="rId55" xr:uid="{00000000-0004-0000-0400-000036000000}"/>
    <hyperlink ref="F573" r:id="rId56" xr:uid="{00000000-0004-0000-0400-000037000000}"/>
    <hyperlink ref="F579" r:id="rId57" xr:uid="{00000000-0004-0000-0400-000038000000}"/>
    <hyperlink ref="F585" r:id="rId58" xr:uid="{00000000-0004-0000-0400-000039000000}"/>
    <hyperlink ref="F635" r:id="rId59" xr:uid="{00000000-0004-0000-0400-00003A000000}"/>
    <hyperlink ref="F655" r:id="rId60" xr:uid="{00000000-0004-0000-0400-00003B000000}"/>
    <hyperlink ref="F725" r:id="rId61" xr:uid="{00000000-0004-0000-0400-00003C000000}"/>
    <hyperlink ref="F728" r:id="rId62" xr:uid="{00000000-0004-0000-0400-00003D000000}"/>
    <hyperlink ref="F855" r:id="rId63" xr:uid="{00000000-0004-0000-0400-00003E000000}"/>
    <hyperlink ref="F858" r:id="rId64" xr:uid="{00000000-0004-0000-04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6092</v>
      </c>
      <c r="F9" s="315"/>
      <c r="G9" s="315"/>
      <c r="H9" s="315"/>
      <c r="L9" s="32"/>
    </row>
    <row r="10" spans="2:46" s="1" customFormat="1" ht="12" customHeight="1" x14ac:dyDescent="0.2">
      <c r="B10" s="32"/>
      <c r="D10" s="27" t="s">
        <v>6093</v>
      </c>
      <c r="L10" s="32"/>
    </row>
    <row r="11" spans="2:46" s="1" customFormat="1" ht="16.5" customHeight="1" x14ac:dyDescent="0.2">
      <c r="B11" s="32"/>
      <c r="E11" s="279" t="s">
        <v>6094</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ROUND((SUM(BE92:BE604)),  2)</f>
        <v>0</v>
      </c>
      <c r="I35" s="93">
        <v>0.21</v>
      </c>
      <c r="J35" s="83">
        <f>ROUND(((SUM(BE92:BE604))*I35),  2)</f>
        <v>0</v>
      </c>
      <c r="L35" s="32"/>
    </row>
    <row r="36" spans="2:12" s="1" customFormat="1" ht="14.45" customHeight="1" x14ac:dyDescent="0.2">
      <c r="B36" s="32"/>
      <c r="E36" s="27" t="s">
        <v>41</v>
      </c>
      <c r="F36" s="83">
        <f>ROUND((SUM(BF92:BF604)),  2)</f>
        <v>0</v>
      </c>
      <c r="I36" s="93">
        <v>0.12</v>
      </c>
      <c r="J36" s="83">
        <f>ROUND(((SUM(BF92:BF604))*I36),  2)</f>
        <v>0</v>
      </c>
      <c r="L36" s="32"/>
    </row>
    <row r="37" spans="2:12" s="1" customFormat="1" ht="14.45" hidden="1" customHeight="1" x14ac:dyDescent="0.2">
      <c r="B37" s="32"/>
      <c r="E37" s="27" t="s">
        <v>42</v>
      </c>
      <c r="F37" s="83">
        <f>ROUND((SUM(BG92:BG604)),  2)</f>
        <v>0</v>
      </c>
      <c r="I37" s="93">
        <v>0.21</v>
      </c>
      <c r="J37" s="83">
        <f>0</f>
        <v>0</v>
      </c>
      <c r="L37" s="32"/>
    </row>
    <row r="38" spans="2:12" s="1" customFormat="1" ht="14.45" hidden="1" customHeight="1" x14ac:dyDescent="0.2">
      <c r="B38" s="32"/>
      <c r="E38" s="27" t="s">
        <v>43</v>
      </c>
      <c r="F38" s="83">
        <f>ROUND((SUM(BH92:BH604)),  2)</f>
        <v>0</v>
      </c>
      <c r="I38" s="93">
        <v>0.12</v>
      </c>
      <c r="J38" s="83">
        <f>0</f>
        <v>0</v>
      </c>
      <c r="L38" s="32"/>
    </row>
    <row r="39" spans="2:12" s="1" customFormat="1" ht="14.45" hidden="1" customHeight="1" x14ac:dyDescent="0.2">
      <c r="B39" s="32"/>
      <c r="E39" s="27" t="s">
        <v>44</v>
      </c>
      <c r="F39" s="83">
        <f>ROUND((SUM(BI92:BI604)),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6092</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D.1.4.1.b.09.-1 - AREÁLOVÁ KANALIZACE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296</v>
      </c>
      <c r="E64" s="105"/>
      <c r="F64" s="105"/>
      <c r="G64" s="105"/>
      <c r="H64" s="105"/>
      <c r="I64" s="105"/>
      <c r="J64" s="106">
        <f>J93</f>
        <v>0</v>
      </c>
      <c r="L64" s="103"/>
    </row>
    <row r="65" spans="2:12" s="11" customFormat="1" ht="19.899999999999999" customHeight="1" x14ac:dyDescent="0.2">
      <c r="B65" s="145"/>
      <c r="D65" s="146" t="s">
        <v>297</v>
      </c>
      <c r="E65" s="147"/>
      <c r="F65" s="147"/>
      <c r="G65" s="147"/>
      <c r="H65" s="147"/>
      <c r="I65" s="147"/>
      <c r="J65" s="148">
        <f>J94</f>
        <v>0</v>
      </c>
      <c r="L65" s="145"/>
    </row>
    <row r="66" spans="2:12" s="11" customFormat="1" ht="19.899999999999999" customHeight="1" x14ac:dyDescent="0.2">
      <c r="B66" s="145"/>
      <c r="D66" s="146" t="s">
        <v>1707</v>
      </c>
      <c r="E66" s="147"/>
      <c r="F66" s="147"/>
      <c r="G66" s="147"/>
      <c r="H66" s="147"/>
      <c r="I66" s="147"/>
      <c r="J66" s="148">
        <f>J435</f>
        <v>0</v>
      </c>
      <c r="L66" s="145"/>
    </row>
    <row r="67" spans="2:12" s="11" customFormat="1" ht="19.899999999999999" customHeight="1" x14ac:dyDescent="0.2">
      <c r="B67" s="145"/>
      <c r="D67" s="146" t="s">
        <v>5502</v>
      </c>
      <c r="E67" s="147"/>
      <c r="F67" s="147"/>
      <c r="G67" s="147"/>
      <c r="H67" s="147"/>
      <c r="I67" s="147"/>
      <c r="J67" s="148">
        <f>J467</f>
        <v>0</v>
      </c>
      <c r="L67" s="145"/>
    </row>
    <row r="68" spans="2:12" s="11" customFormat="1" ht="19.899999999999999" customHeight="1" x14ac:dyDescent="0.2">
      <c r="B68" s="145"/>
      <c r="D68" s="146" t="s">
        <v>301</v>
      </c>
      <c r="E68" s="147"/>
      <c r="F68" s="147"/>
      <c r="G68" s="147"/>
      <c r="H68" s="147"/>
      <c r="I68" s="147"/>
      <c r="J68" s="148">
        <f>J581</f>
        <v>0</v>
      </c>
      <c r="L68" s="145"/>
    </row>
    <row r="69" spans="2:12" s="8" customFormat="1" ht="24.95" customHeight="1" x14ac:dyDescent="0.2">
      <c r="B69" s="103"/>
      <c r="D69" s="104" t="s">
        <v>6095</v>
      </c>
      <c r="E69" s="105"/>
      <c r="F69" s="105"/>
      <c r="G69" s="105"/>
      <c r="H69" s="105"/>
      <c r="I69" s="105"/>
      <c r="J69" s="106">
        <f>J588</f>
        <v>0</v>
      </c>
      <c r="L69" s="103"/>
    </row>
    <row r="70" spans="2:12" s="11" customFormat="1" ht="19.899999999999999" customHeight="1" x14ac:dyDescent="0.2">
      <c r="B70" s="145"/>
      <c r="D70" s="146" t="s">
        <v>6096</v>
      </c>
      <c r="E70" s="147"/>
      <c r="F70" s="147"/>
      <c r="G70" s="147"/>
      <c r="H70" s="147"/>
      <c r="I70" s="147"/>
      <c r="J70" s="148">
        <f>J589</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21</v>
      </c>
      <c r="F80" s="314"/>
      <c r="G80" s="314"/>
      <c r="H80" s="314"/>
      <c r="L80" s="32"/>
    </row>
    <row r="81" spans="2:65" ht="12" customHeight="1" x14ac:dyDescent="0.2">
      <c r="B81" s="20"/>
      <c r="C81" s="27" t="s">
        <v>159</v>
      </c>
      <c r="L81" s="20"/>
    </row>
    <row r="82" spans="2:65" s="1" customFormat="1" ht="16.5" customHeight="1" x14ac:dyDescent="0.2">
      <c r="B82" s="32"/>
      <c r="E82" s="313" t="s">
        <v>6092</v>
      </c>
      <c r="F82" s="315"/>
      <c r="G82" s="315"/>
      <c r="H82" s="315"/>
      <c r="L82" s="32"/>
    </row>
    <row r="83" spans="2:65" s="1" customFormat="1" ht="12" customHeight="1" x14ac:dyDescent="0.2">
      <c r="B83" s="32"/>
      <c r="C83" s="27" t="s">
        <v>6093</v>
      </c>
      <c r="L83" s="32"/>
    </row>
    <row r="84" spans="2:65" s="1" customFormat="1" ht="16.5" customHeight="1" x14ac:dyDescent="0.2">
      <c r="B84" s="32"/>
      <c r="E84" s="279" t="str">
        <f>E11</f>
        <v>D.1.4.1.b.09.-1 - AREÁLOVÁ KANALIZACE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11. 2. 2025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P93+P588</f>
        <v>0</v>
      </c>
      <c r="Q92" s="50"/>
      <c r="R92" s="112">
        <f>R93+R588</f>
        <v>0</v>
      </c>
      <c r="S92" s="50"/>
      <c r="T92" s="113">
        <f>T93+T588</f>
        <v>0</v>
      </c>
      <c r="AT92" s="17" t="s">
        <v>68</v>
      </c>
      <c r="AU92" s="17" t="s">
        <v>164</v>
      </c>
      <c r="BK92" s="114">
        <f>BK93+BK588</f>
        <v>0</v>
      </c>
    </row>
    <row r="93" spans="2:65" s="10" customFormat="1" ht="25.9" customHeight="1" x14ac:dyDescent="0.2">
      <c r="B93" s="115"/>
      <c r="D93" s="116" t="s">
        <v>68</v>
      </c>
      <c r="E93" s="117" t="s">
        <v>321</v>
      </c>
      <c r="F93" s="117" t="s">
        <v>322</v>
      </c>
      <c r="I93" s="118"/>
      <c r="J93" s="119">
        <f>BK93</f>
        <v>0</v>
      </c>
      <c r="L93" s="115"/>
      <c r="M93" s="120"/>
      <c r="P93" s="121">
        <f>P94+P435+P467+P581</f>
        <v>0</v>
      </c>
      <c r="R93" s="121">
        <f>R94+R435+R467+R581</f>
        <v>0</v>
      </c>
      <c r="T93" s="122">
        <f>T94+T435+T467+T581</f>
        <v>0</v>
      </c>
      <c r="AR93" s="116" t="s">
        <v>77</v>
      </c>
      <c r="AT93" s="123" t="s">
        <v>68</v>
      </c>
      <c r="AU93" s="123" t="s">
        <v>69</v>
      </c>
      <c r="AY93" s="116" t="s">
        <v>181</v>
      </c>
      <c r="BK93" s="124">
        <f>BK94+BK435+BK467+BK581</f>
        <v>0</v>
      </c>
    </row>
    <row r="94" spans="2:65" s="10" customFormat="1" ht="22.9" customHeight="1" x14ac:dyDescent="0.2">
      <c r="B94" s="115"/>
      <c r="D94" s="116" t="s">
        <v>68</v>
      </c>
      <c r="E94" s="149" t="s">
        <v>77</v>
      </c>
      <c r="F94" s="149" t="s">
        <v>323</v>
      </c>
      <c r="I94" s="118"/>
      <c r="J94" s="150">
        <f>BK94</f>
        <v>0</v>
      </c>
      <c r="L94" s="115"/>
      <c r="M94" s="120"/>
      <c r="P94" s="121">
        <f>SUM(P95:P434)</f>
        <v>0</v>
      </c>
      <c r="R94" s="121">
        <f>SUM(R95:R434)</f>
        <v>0</v>
      </c>
      <c r="T94" s="122">
        <f>SUM(T95:T434)</f>
        <v>0</v>
      </c>
      <c r="AR94" s="116" t="s">
        <v>77</v>
      </c>
      <c r="AT94" s="123" t="s">
        <v>68</v>
      </c>
      <c r="AU94" s="123" t="s">
        <v>77</v>
      </c>
      <c r="AY94" s="116" t="s">
        <v>181</v>
      </c>
      <c r="BK94" s="124">
        <f>SUM(BK95:BK434)</f>
        <v>0</v>
      </c>
    </row>
    <row r="95" spans="2:65" s="1" customFormat="1" ht="16.5" customHeight="1" x14ac:dyDescent="0.2">
      <c r="B95" s="32"/>
      <c r="C95" s="125" t="s">
        <v>77</v>
      </c>
      <c r="D95" s="125" t="s">
        <v>182</v>
      </c>
      <c r="E95" s="126" t="s">
        <v>1764</v>
      </c>
      <c r="F95" s="127" t="s">
        <v>1765</v>
      </c>
      <c r="G95" s="128" t="s">
        <v>1053</v>
      </c>
      <c r="H95" s="129">
        <v>40</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328</v>
      </c>
      <c r="F96" s="152" t="s">
        <v>1766</v>
      </c>
      <c r="I96" s="140"/>
      <c r="L96" s="32"/>
      <c r="M96" s="141"/>
      <c r="T96" s="53"/>
      <c r="AT96" s="17" t="s">
        <v>328</v>
      </c>
      <c r="AU96" s="17" t="s">
        <v>79</v>
      </c>
    </row>
    <row r="97" spans="2:65" s="1" customFormat="1" ht="16.5" customHeight="1" x14ac:dyDescent="0.2">
      <c r="B97" s="32"/>
      <c r="C97" s="125" t="s">
        <v>79</v>
      </c>
      <c r="D97" s="125" t="s">
        <v>182</v>
      </c>
      <c r="E97" s="126" t="s">
        <v>1767</v>
      </c>
      <c r="F97" s="127" t="s">
        <v>1768</v>
      </c>
      <c r="G97" s="128" t="s">
        <v>1769</v>
      </c>
      <c r="H97" s="129">
        <v>5</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328</v>
      </c>
      <c r="F98" s="152" t="s">
        <v>1770</v>
      </c>
      <c r="I98" s="140"/>
      <c r="L98" s="32"/>
      <c r="M98" s="141"/>
      <c r="T98" s="53"/>
      <c r="AT98" s="17" t="s">
        <v>328</v>
      </c>
      <c r="AU98" s="17" t="s">
        <v>79</v>
      </c>
    </row>
    <row r="99" spans="2:65" s="1" customFormat="1" ht="16.5" customHeight="1" x14ac:dyDescent="0.2">
      <c r="B99" s="32"/>
      <c r="C99" s="125" t="s">
        <v>190</v>
      </c>
      <c r="D99" s="125" t="s">
        <v>182</v>
      </c>
      <c r="E99" s="126" t="s">
        <v>1771</v>
      </c>
      <c r="F99" s="127" t="s">
        <v>1772</v>
      </c>
      <c r="G99" s="128" t="s">
        <v>636</v>
      </c>
      <c r="H99" s="129">
        <v>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328</v>
      </c>
      <c r="F100" s="152" t="s">
        <v>1773</v>
      </c>
      <c r="I100" s="140"/>
      <c r="L100" s="32"/>
      <c r="M100" s="141"/>
      <c r="T100" s="53"/>
      <c r="AT100" s="17" t="s">
        <v>328</v>
      </c>
      <c r="AU100" s="17" t="s">
        <v>79</v>
      </c>
    </row>
    <row r="101" spans="2:65" s="1" customFormat="1" ht="16.5" customHeight="1" x14ac:dyDescent="0.2">
      <c r="B101" s="32"/>
      <c r="C101" s="125" t="s">
        <v>187</v>
      </c>
      <c r="D101" s="125" t="s">
        <v>182</v>
      </c>
      <c r="E101" s="126" t="s">
        <v>1774</v>
      </c>
      <c r="F101" s="127" t="s">
        <v>1775</v>
      </c>
      <c r="G101" s="128" t="s">
        <v>636</v>
      </c>
      <c r="H101" s="129">
        <v>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328</v>
      </c>
      <c r="F102" s="152" t="s">
        <v>1776</v>
      </c>
      <c r="I102" s="140"/>
      <c r="L102" s="32"/>
      <c r="M102" s="141"/>
      <c r="T102" s="53"/>
      <c r="AT102" s="17" t="s">
        <v>328</v>
      </c>
      <c r="AU102" s="17" t="s">
        <v>79</v>
      </c>
    </row>
    <row r="103" spans="2:65" s="1" customFormat="1" ht="16.5" customHeight="1" x14ac:dyDescent="0.2">
      <c r="B103" s="32"/>
      <c r="C103" s="125" t="s">
        <v>197</v>
      </c>
      <c r="D103" s="125" t="s">
        <v>182</v>
      </c>
      <c r="E103" s="126" t="s">
        <v>1777</v>
      </c>
      <c r="F103" s="127" t="s">
        <v>1778</v>
      </c>
      <c r="G103" s="128" t="s">
        <v>636</v>
      </c>
      <c r="H103" s="129">
        <v>5</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328</v>
      </c>
      <c r="F104" s="152" t="s">
        <v>1779</v>
      </c>
      <c r="I104" s="140"/>
      <c r="L104" s="32"/>
      <c r="M104" s="141"/>
      <c r="T104" s="53"/>
      <c r="AT104" s="17" t="s">
        <v>328</v>
      </c>
      <c r="AU104" s="17" t="s">
        <v>79</v>
      </c>
    </row>
    <row r="105" spans="2:65" s="1" customFormat="1" ht="16.5" customHeight="1" x14ac:dyDescent="0.2">
      <c r="B105" s="32"/>
      <c r="C105" s="125" t="s">
        <v>193</v>
      </c>
      <c r="D105" s="125" t="s">
        <v>182</v>
      </c>
      <c r="E105" s="126" t="s">
        <v>1780</v>
      </c>
      <c r="F105" s="127" t="s">
        <v>1781</v>
      </c>
      <c r="G105" s="128" t="s">
        <v>636</v>
      </c>
      <c r="H105" s="129">
        <v>20</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328</v>
      </c>
      <c r="F106" s="152" t="s">
        <v>1782</v>
      </c>
      <c r="I106" s="140"/>
      <c r="L106" s="32"/>
      <c r="M106" s="141"/>
      <c r="T106" s="53"/>
      <c r="AT106" s="17" t="s">
        <v>328</v>
      </c>
      <c r="AU106" s="17" t="s">
        <v>79</v>
      </c>
    </row>
    <row r="107" spans="2:65" s="1" customFormat="1" ht="21.75" customHeight="1" x14ac:dyDescent="0.2">
      <c r="B107" s="32"/>
      <c r="C107" s="125" t="s">
        <v>203</v>
      </c>
      <c r="D107" s="125" t="s">
        <v>182</v>
      </c>
      <c r="E107" s="126" t="s">
        <v>6097</v>
      </c>
      <c r="F107" s="127" t="s">
        <v>6098</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6099</v>
      </c>
      <c r="I108" s="140"/>
      <c r="L108" s="32"/>
      <c r="M108" s="141"/>
      <c r="T108" s="53"/>
      <c r="AT108" s="17" t="s">
        <v>214</v>
      </c>
      <c r="AU108" s="17" t="s">
        <v>79</v>
      </c>
    </row>
    <row r="109" spans="2:65" s="13" customFormat="1" ht="11.25" x14ac:dyDescent="0.2">
      <c r="B109" s="159"/>
      <c r="D109" s="138" t="s">
        <v>330</v>
      </c>
      <c r="E109" s="160" t="s">
        <v>19</v>
      </c>
      <c r="F109" s="161" t="s">
        <v>6100</v>
      </c>
      <c r="H109" s="162">
        <v>1</v>
      </c>
      <c r="I109" s="163"/>
      <c r="L109" s="159"/>
      <c r="M109" s="164"/>
      <c r="T109" s="165"/>
      <c r="AT109" s="160" t="s">
        <v>330</v>
      </c>
      <c r="AU109" s="160" t="s">
        <v>79</v>
      </c>
      <c r="AV109" s="13" t="s">
        <v>79</v>
      </c>
      <c r="AW109" s="13" t="s">
        <v>31</v>
      </c>
      <c r="AX109" s="13" t="s">
        <v>69</v>
      </c>
      <c r="AY109" s="160" t="s">
        <v>181</v>
      </c>
    </row>
    <row r="110" spans="2:65" s="14" customFormat="1" ht="11.25" x14ac:dyDescent="0.2">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24.2" customHeight="1" x14ac:dyDescent="0.2">
      <c r="B111" s="32"/>
      <c r="C111" s="125" t="s">
        <v>196</v>
      </c>
      <c r="D111" s="125" t="s">
        <v>182</v>
      </c>
      <c r="E111" s="126" t="s">
        <v>6101</v>
      </c>
      <c r="F111" s="127" t="s">
        <v>6102</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6103</v>
      </c>
      <c r="I112" s="140"/>
      <c r="L112" s="32"/>
      <c r="M112" s="141"/>
      <c r="T112" s="53"/>
      <c r="AT112" s="17" t="s">
        <v>214</v>
      </c>
      <c r="AU112" s="17" t="s">
        <v>79</v>
      </c>
    </row>
    <row r="113" spans="2:65" s="13" customFormat="1" ht="11.25" x14ac:dyDescent="0.2">
      <c r="B113" s="159"/>
      <c r="D113" s="138" t="s">
        <v>330</v>
      </c>
      <c r="E113" s="160" t="s">
        <v>19</v>
      </c>
      <c r="F113" s="161" t="s">
        <v>6104</v>
      </c>
      <c r="H113" s="162">
        <v>1</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21.75" customHeight="1" x14ac:dyDescent="0.2">
      <c r="B115" s="32"/>
      <c r="C115" s="125" t="s">
        <v>210</v>
      </c>
      <c r="D115" s="125" t="s">
        <v>182</v>
      </c>
      <c r="E115" s="126" t="s">
        <v>6105</v>
      </c>
      <c r="F115" s="127" t="s">
        <v>6106</v>
      </c>
      <c r="G115" s="128" t="s">
        <v>326</v>
      </c>
      <c r="H115" s="129">
        <v>115.0408</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328</v>
      </c>
      <c r="F116" s="152" t="s">
        <v>6107</v>
      </c>
      <c r="I116" s="140"/>
      <c r="L116" s="32"/>
      <c r="M116" s="141"/>
      <c r="T116" s="53"/>
      <c r="AT116" s="17" t="s">
        <v>328</v>
      </c>
      <c r="AU116" s="17" t="s">
        <v>79</v>
      </c>
    </row>
    <row r="117" spans="2:65" s="1" customFormat="1" ht="39" x14ac:dyDescent="0.2">
      <c r="B117" s="32"/>
      <c r="D117" s="138" t="s">
        <v>214</v>
      </c>
      <c r="F117" s="139" t="s">
        <v>6108</v>
      </c>
      <c r="I117" s="140"/>
      <c r="L117" s="32"/>
      <c r="M117" s="141"/>
      <c r="T117" s="53"/>
      <c r="AT117" s="17" t="s">
        <v>214</v>
      </c>
      <c r="AU117" s="17" t="s">
        <v>79</v>
      </c>
    </row>
    <row r="118" spans="2:65" s="12" customFormat="1" ht="11.25" x14ac:dyDescent="0.2">
      <c r="B118" s="153"/>
      <c r="D118" s="138" t="s">
        <v>330</v>
      </c>
      <c r="E118" s="154" t="s">
        <v>19</v>
      </c>
      <c r="F118" s="155" t="s">
        <v>6109</v>
      </c>
      <c r="H118" s="154" t="s">
        <v>19</v>
      </c>
      <c r="I118" s="156"/>
      <c r="L118" s="153"/>
      <c r="M118" s="157"/>
      <c r="T118" s="158"/>
      <c r="AT118" s="154" t="s">
        <v>330</v>
      </c>
      <c r="AU118" s="154" t="s">
        <v>79</v>
      </c>
      <c r="AV118" s="12" t="s">
        <v>77</v>
      </c>
      <c r="AW118" s="12" t="s">
        <v>31</v>
      </c>
      <c r="AX118" s="12" t="s">
        <v>69</v>
      </c>
      <c r="AY118" s="154" t="s">
        <v>181</v>
      </c>
    </row>
    <row r="119" spans="2:65" s="13" customFormat="1" ht="11.25" x14ac:dyDescent="0.2">
      <c r="B119" s="159"/>
      <c r="D119" s="138" t="s">
        <v>330</v>
      </c>
      <c r="E119" s="160" t="s">
        <v>19</v>
      </c>
      <c r="F119" s="161" t="s">
        <v>6110</v>
      </c>
      <c r="H119" s="162">
        <v>4.6176000000000004</v>
      </c>
      <c r="I119" s="163"/>
      <c r="L119" s="159"/>
      <c r="M119" s="164"/>
      <c r="T119" s="165"/>
      <c r="AT119" s="160" t="s">
        <v>330</v>
      </c>
      <c r="AU119" s="160" t="s">
        <v>79</v>
      </c>
      <c r="AV119" s="13" t="s">
        <v>79</v>
      </c>
      <c r="AW119" s="13" t="s">
        <v>31</v>
      </c>
      <c r="AX119" s="13" t="s">
        <v>69</v>
      </c>
      <c r="AY119" s="160" t="s">
        <v>181</v>
      </c>
    </row>
    <row r="120" spans="2:65" s="13" customFormat="1" ht="11.25" x14ac:dyDescent="0.2">
      <c r="B120" s="159"/>
      <c r="D120" s="138" t="s">
        <v>330</v>
      </c>
      <c r="E120" s="160" t="s">
        <v>19</v>
      </c>
      <c r="F120" s="161" t="s">
        <v>6111</v>
      </c>
      <c r="H120" s="162">
        <v>16.32</v>
      </c>
      <c r="I120" s="163"/>
      <c r="L120" s="159"/>
      <c r="M120" s="164"/>
      <c r="T120" s="165"/>
      <c r="AT120" s="160" t="s">
        <v>330</v>
      </c>
      <c r="AU120" s="160" t="s">
        <v>79</v>
      </c>
      <c r="AV120" s="13" t="s">
        <v>79</v>
      </c>
      <c r="AW120" s="13" t="s">
        <v>31</v>
      </c>
      <c r="AX120" s="13" t="s">
        <v>69</v>
      </c>
      <c r="AY120" s="160" t="s">
        <v>181</v>
      </c>
    </row>
    <row r="121" spans="2:65" s="13" customFormat="1" ht="11.25" x14ac:dyDescent="0.2">
      <c r="B121" s="159"/>
      <c r="D121" s="138" t="s">
        <v>330</v>
      </c>
      <c r="E121" s="160" t="s">
        <v>19</v>
      </c>
      <c r="F121" s="161" t="s">
        <v>6112</v>
      </c>
      <c r="H121" s="162">
        <v>6.1151999999999997</v>
      </c>
      <c r="I121" s="163"/>
      <c r="L121" s="159"/>
      <c r="M121" s="164"/>
      <c r="T121" s="165"/>
      <c r="AT121" s="160" t="s">
        <v>330</v>
      </c>
      <c r="AU121" s="160" t="s">
        <v>79</v>
      </c>
      <c r="AV121" s="13" t="s">
        <v>79</v>
      </c>
      <c r="AW121" s="13" t="s">
        <v>31</v>
      </c>
      <c r="AX121" s="13" t="s">
        <v>69</v>
      </c>
      <c r="AY121" s="160" t="s">
        <v>181</v>
      </c>
    </row>
    <row r="122" spans="2:65" s="13" customFormat="1" ht="11.25" x14ac:dyDescent="0.2">
      <c r="B122" s="159"/>
      <c r="D122" s="138" t="s">
        <v>330</v>
      </c>
      <c r="E122" s="160" t="s">
        <v>19</v>
      </c>
      <c r="F122" s="161" t="s">
        <v>6113</v>
      </c>
      <c r="H122" s="162">
        <v>12.8544</v>
      </c>
      <c r="I122" s="163"/>
      <c r="L122" s="159"/>
      <c r="M122" s="164"/>
      <c r="T122" s="165"/>
      <c r="AT122" s="160" t="s">
        <v>330</v>
      </c>
      <c r="AU122" s="160" t="s">
        <v>79</v>
      </c>
      <c r="AV122" s="13" t="s">
        <v>79</v>
      </c>
      <c r="AW122" s="13" t="s">
        <v>31</v>
      </c>
      <c r="AX122" s="13" t="s">
        <v>69</v>
      </c>
      <c r="AY122" s="160" t="s">
        <v>181</v>
      </c>
    </row>
    <row r="123" spans="2:65" s="13" customFormat="1" ht="11.25" x14ac:dyDescent="0.2">
      <c r="B123" s="159"/>
      <c r="D123" s="138" t="s">
        <v>330</v>
      </c>
      <c r="E123" s="160" t="s">
        <v>19</v>
      </c>
      <c r="F123" s="161" t="s">
        <v>6114</v>
      </c>
      <c r="H123" s="162">
        <v>9.24</v>
      </c>
      <c r="I123" s="163"/>
      <c r="L123" s="159"/>
      <c r="M123" s="164"/>
      <c r="T123" s="165"/>
      <c r="AT123" s="160" t="s">
        <v>330</v>
      </c>
      <c r="AU123" s="160" t="s">
        <v>79</v>
      </c>
      <c r="AV123" s="13" t="s">
        <v>79</v>
      </c>
      <c r="AW123" s="13" t="s">
        <v>31</v>
      </c>
      <c r="AX123" s="13" t="s">
        <v>69</v>
      </c>
      <c r="AY123" s="160" t="s">
        <v>181</v>
      </c>
    </row>
    <row r="124" spans="2:65" s="13" customFormat="1" ht="11.25" x14ac:dyDescent="0.2">
      <c r="B124" s="159"/>
      <c r="D124" s="138" t="s">
        <v>330</v>
      </c>
      <c r="E124" s="160" t="s">
        <v>19</v>
      </c>
      <c r="F124" s="161" t="s">
        <v>6115</v>
      </c>
      <c r="H124" s="162">
        <v>1.3608</v>
      </c>
      <c r="I124" s="163"/>
      <c r="L124" s="159"/>
      <c r="M124" s="164"/>
      <c r="T124" s="165"/>
      <c r="AT124" s="160" t="s">
        <v>330</v>
      </c>
      <c r="AU124" s="160" t="s">
        <v>79</v>
      </c>
      <c r="AV124" s="13" t="s">
        <v>79</v>
      </c>
      <c r="AW124" s="13" t="s">
        <v>31</v>
      </c>
      <c r="AX124" s="13" t="s">
        <v>69</v>
      </c>
      <c r="AY124" s="160" t="s">
        <v>181</v>
      </c>
    </row>
    <row r="125" spans="2:65" s="13" customFormat="1" ht="11.25" x14ac:dyDescent="0.2">
      <c r="B125" s="159"/>
      <c r="D125" s="138" t="s">
        <v>330</v>
      </c>
      <c r="E125" s="160" t="s">
        <v>19</v>
      </c>
      <c r="F125" s="161" t="s">
        <v>6116</v>
      </c>
      <c r="H125" s="162">
        <v>14.0184</v>
      </c>
      <c r="I125" s="163"/>
      <c r="L125" s="159"/>
      <c r="M125" s="164"/>
      <c r="T125" s="165"/>
      <c r="AT125" s="160" t="s">
        <v>330</v>
      </c>
      <c r="AU125" s="160" t="s">
        <v>79</v>
      </c>
      <c r="AV125" s="13" t="s">
        <v>79</v>
      </c>
      <c r="AW125" s="13" t="s">
        <v>31</v>
      </c>
      <c r="AX125" s="13" t="s">
        <v>69</v>
      </c>
      <c r="AY125" s="160" t="s">
        <v>181</v>
      </c>
    </row>
    <row r="126" spans="2:65" s="13" customFormat="1" ht="11.25" x14ac:dyDescent="0.2">
      <c r="B126" s="159"/>
      <c r="D126" s="138" t="s">
        <v>330</v>
      </c>
      <c r="E126" s="160" t="s">
        <v>19</v>
      </c>
      <c r="F126" s="161" t="s">
        <v>6117</v>
      </c>
      <c r="H126" s="162">
        <v>2.8512</v>
      </c>
      <c r="I126" s="163"/>
      <c r="L126" s="159"/>
      <c r="M126" s="164"/>
      <c r="T126" s="165"/>
      <c r="AT126" s="160" t="s">
        <v>330</v>
      </c>
      <c r="AU126" s="160" t="s">
        <v>79</v>
      </c>
      <c r="AV126" s="13" t="s">
        <v>79</v>
      </c>
      <c r="AW126" s="13" t="s">
        <v>31</v>
      </c>
      <c r="AX126" s="13" t="s">
        <v>69</v>
      </c>
      <c r="AY126" s="160" t="s">
        <v>181</v>
      </c>
    </row>
    <row r="127" spans="2:65" s="13" customFormat="1" ht="11.25" x14ac:dyDescent="0.2">
      <c r="B127" s="159"/>
      <c r="D127" s="138" t="s">
        <v>330</v>
      </c>
      <c r="E127" s="160" t="s">
        <v>19</v>
      </c>
      <c r="F127" s="161" t="s">
        <v>6118</v>
      </c>
      <c r="H127" s="162">
        <v>11.747999999999999</v>
      </c>
      <c r="I127" s="163"/>
      <c r="L127" s="159"/>
      <c r="M127" s="164"/>
      <c r="T127" s="165"/>
      <c r="AT127" s="160" t="s">
        <v>330</v>
      </c>
      <c r="AU127" s="160" t="s">
        <v>79</v>
      </c>
      <c r="AV127" s="13" t="s">
        <v>79</v>
      </c>
      <c r="AW127" s="13" t="s">
        <v>31</v>
      </c>
      <c r="AX127" s="13" t="s">
        <v>69</v>
      </c>
      <c r="AY127" s="160" t="s">
        <v>181</v>
      </c>
    </row>
    <row r="128" spans="2:65" s="13" customFormat="1" ht="11.25" x14ac:dyDescent="0.2">
      <c r="B128" s="159"/>
      <c r="D128" s="138" t="s">
        <v>330</v>
      </c>
      <c r="E128" s="160" t="s">
        <v>19</v>
      </c>
      <c r="F128" s="161" t="s">
        <v>6119</v>
      </c>
      <c r="H128" s="162">
        <v>1.98</v>
      </c>
      <c r="I128" s="163"/>
      <c r="L128" s="159"/>
      <c r="M128" s="164"/>
      <c r="T128" s="165"/>
      <c r="AT128" s="160" t="s">
        <v>330</v>
      </c>
      <c r="AU128" s="160" t="s">
        <v>79</v>
      </c>
      <c r="AV128" s="13" t="s">
        <v>79</v>
      </c>
      <c r="AW128" s="13" t="s">
        <v>31</v>
      </c>
      <c r="AX128" s="13" t="s">
        <v>69</v>
      </c>
      <c r="AY128" s="160" t="s">
        <v>181</v>
      </c>
    </row>
    <row r="129" spans="2:51" s="13" customFormat="1" ht="11.25" x14ac:dyDescent="0.2">
      <c r="B129" s="159"/>
      <c r="D129" s="138" t="s">
        <v>330</v>
      </c>
      <c r="E129" s="160" t="s">
        <v>19</v>
      </c>
      <c r="F129" s="161" t="s">
        <v>6120</v>
      </c>
      <c r="H129" s="162">
        <v>7.5167999999999999</v>
      </c>
      <c r="I129" s="163"/>
      <c r="L129" s="159"/>
      <c r="M129" s="164"/>
      <c r="T129" s="165"/>
      <c r="AT129" s="160" t="s">
        <v>330</v>
      </c>
      <c r="AU129" s="160" t="s">
        <v>79</v>
      </c>
      <c r="AV129" s="13" t="s">
        <v>79</v>
      </c>
      <c r="AW129" s="13" t="s">
        <v>31</v>
      </c>
      <c r="AX129" s="13" t="s">
        <v>69</v>
      </c>
      <c r="AY129" s="160" t="s">
        <v>181</v>
      </c>
    </row>
    <row r="130" spans="2:51" s="13" customFormat="1" ht="11.25" x14ac:dyDescent="0.2">
      <c r="B130" s="159"/>
      <c r="D130" s="138" t="s">
        <v>330</v>
      </c>
      <c r="E130" s="160" t="s">
        <v>19</v>
      </c>
      <c r="F130" s="161" t="s">
        <v>6121</v>
      </c>
      <c r="H130" s="162">
        <v>2.3328000000000002</v>
      </c>
      <c r="I130" s="163"/>
      <c r="L130" s="159"/>
      <c r="M130" s="164"/>
      <c r="T130" s="165"/>
      <c r="AT130" s="160" t="s">
        <v>330</v>
      </c>
      <c r="AU130" s="160" t="s">
        <v>79</v>
      </c>
      <c r="AV130" s="13" t="s">
        <v>79</v>
      </c>
      <c r="AW130" s="13" t="s">
        <v>31</v>
      </c>
      <c r="AX130" s="13" t="s">
        <v>69</v>
      </c>
      <c r="AY130" s="160" t="s">
        <v>181</v>
      </c>
    </row>
    <row r="131" spans="2:51" s="13" customFormat="1" ht="11.25" x14ac:dyDescent="0.2">
      <c r="B131" s="159"/>
      <c r="D131" s="138" t="s">
        <v>330</v>
      </c>
      <c r="E131" s="160" t="s">
        <v>19</v>
      </c>
      <c r="F131" s="161" t="s">
        <v>6122</v>
      </c>
      <c r="H131" s="162">
        <v>1.0584</v>
      </c>
      <c r="I131" s="163"/>
      <c r="L131" s="159"/>
      <c r="M131" s="164"/>
      <c r="T131" s="165"/>
      <c r="AT131" s="160" t="s">
        <v>330</v>
      </c>
      <c r="AU131" s="160" t="s">
        <v>79</v>
      </c>
      <c r="AV131" s="13" t="s">
        <v>79</v>
      </c>
      <c r="AW131" s="13" t="s">
        <v>31</v>
      </c>
      <c r="AX131" s="13" t="s">
        <v>69</v>
      </c>
      <c r="AY131" s="160" t="s">
        <v>181</v>
      </c>
    </row>
    <row r="132" spans="2:51" s="13" customFormat="1" ht="11.25" x14ac:dyDescent="0.2">
      <c r="B132" s="159"/>
      <c r="D132" s="138" t="s">
        <v>330</v>
      </c>
      <c r="E132" s="160" t="s">
        <v>19</v>
      </c>
      <c r="F132" s="161" t="s">
        <v>6123</v>
      </c>
      <c r="H132" s="162">
        <v>0.99119999999999997</v>
      </c>
      <c r="I132" s="163"/>
      <c r="L132" s="159"/>
      <c r="M132" s="164"/>
      <c r="T132" s="165"/>
      <c r="AT132" s="160" t="s">
        <v>330</v>
      </c>
      <c r="AU132" s="160" t="s">
        <v>79</v>
      </c>
      <c r="AV132" s="13" t="s">
        <v>79</v>
      </c>
      <c r="AW132" s="13" t="s">
        <v>31</v>
      </c>
      <c r="AX132" s="13" t="s">
        <v>69</v>
      </c>
      <c r="AY132" s="160" t="s">
        <v>181</v>
      </c>
    </row>
    <row r="133" spans="2:51" s="13" customFormat="1" ht="11.25" x14ac:dyDescent="0.2">
      <c r="B133" s="159"/>
      <c r="D133" s="138" t="s">
        <v>330</v>
      </c>
      <c r="E133" s="160" t="s">
        <v>19</v>
      </c>
      <c r="F133" s="161" t="s">
        <v>6124</v>
      </c>
      <c r="H133" s="162">
        <v>1.452</v>
      </c>
      <c r="I133" s="163"/>
      <c r="L133" s="159"/>
      <c r="M133" s="164"/>
      <c r="T133" s="165"/>
      <c r="AT133" s="160" t="s">
        <v>330</v>
      </c>
      <c r="AU133" s="160" t="s">
        <v>79</v>
      </c>
      <c r="AV133" s="13" t="s">
        <v>79</v>
      </c>
      <c r="AW133" s="13" t="s">
        <v>31</v>
      </c>
      <c r="AX133" s="13" t="s">
        <v>69</v>
      </c>
      <c r="AY133" s="160" t="s">
        <v>181</v>
      </c>
    </row>
    <row r="134" spans="2:51" s="13" customFormat="1" ht="11.25" x14ac:dyDescent="0.2">
      <c r="B134" s="159"/>
      <c r="D134" s="138" t="s">
        <v>330</v>
      </c>
      <c r="E134" s="160" t="s">
        <v>19</v>
      </c>
      <c r="F134" s="161" t="s">
        <v>6125</v>
      </c>
      <c r="H134" s="162">
        <v>0.90720000000000001</v>
      </c>
      <c r="I134" s="163"/>
      <c r="L134" s="159"/>
      <c r="M134" s="164"/>
      <c r="T134" s="165"/>
      <c r="AT134" s="160" t="s">
        <v>330</v>
      </c>
      <c r="AU134" s="160" t="s">
        <v>79</v>
      </c>
      <c r="AV134" s="13" t="s">
        <v>79</v>
      </c>
      <c r="AW134" s="13" t="s">
        <v>31</v>
      </c>
      <c r="AX134" s="13" t="s">
        <v>69</v>
      </c>
      <c r="AY134" s="160" t="s">
        <v>181</v>
      </c>
    </row>
    <row r="135" spans="2:51" s="12" customFormat="1" ht="11.25" x14ac:dyDescent="0.2">
      <c r="B135" s="153"/>
      <c r="D135" s="138" t="s">
        <v>330</v>
      </c>
      <c r="E135" s="154" t="s">
        <v>19</v>
      </c>
      <c r="F135" s="155" t="s">
        <v>6126</v>
      </c>
      <c r="H135" s="154" t="s">
        <v>19</v>
      </c>
      <c r="I135" s="156"/>
      <c r="L135" s="153"/>
      <c r="M135" s="157"/>
      <c r="T135" s="158"/>
      <c r="AT135" s="154" t="s">
        <v>330</v>
      </c>
      <c r="AU135" s="154" t="s">
        <v>79</v>
      </c>
      <c r="AV135" s="12" t="s">
        <v>77</v>
      </c>
      <c r="AW135" s="12" t="s">
        <v>31</v>
      </c>
      <c r="AX135" s="12" t="s">
        <v>69</v>
      </c>
      <c r="AY135" s="154" t="s">
        <v>181</v>
      </c>
    </row>
    <row r="136" spans="2:51" s="13" customFormat="1" ht="11.25" x14ac:dyDescent="0.2">
      <c r="B136" s="159"/>
      <c r="D136" s="138" t="s">
        <v>330</v>
      </c>
      <c r="E136" s="160" t="s">
        <v>19</v>
      </c>
      <c r="F136" s="161" t="s">
        <v>6127</v>
      </c>
      <c r="H136" s="162">
        <v>3.2256</v>
      </c>
      <c r="I136" s="163"/>
      <c r="L136" s="159"/>
      <c r="M136" s="164"/>
      <c r="T136" s="165"/>
      <c r="AT136" s="160" t="s">
        <v>330</v>
      </c>
      <c r="AU136" s="160" t="s">
        <v>79</v>
      </c>
      <c r="AV136" s="13" t="s">
        <v>79</v>
      </c>
      <c r="AW136" s="13" t="s">
        <v>31</v>
      </c>
      <c r="AX136" s="13" t="s">
        <v>69</v>
      </c>
      <c r="AY136" s="160" t="s">
        <v>181</v>
      </c>
    </row>
    <row r="137" spans="2:51" s="13" customFormat="1" ht="11.25" x14ac:dyDescent="0.2">
      <c r="B137" s="159"/>
      <c r="D137" s="138" t="s">
        <v>330</v>
      </c>
      <c r="E137" s="160" t="s">
        <v>19</v>
      </c>
      <c r="F137" s="161" t="s">
        <v>6128</v>
      </c>
      <c r="H137" s="162">
        <v>2.7648000000000001</v>
      </c>
      <c r="I137" s="163"/>
      <c r="L137" s="159"/>
      <c r="M137" s="164"/>
      <c r="T137" s="165"/>
      <c r="AT137" s="160" t="s">
        <v>330</v>
      </c>
      <c r="AU137" s="160" t="s">
        <v>79</v>
      </c>
      <c r="AV137" s="13" t="s">
        <v>79</v>
      </c>
      <c r="AW137" s="13" t="s">
        <v>31</v>
      </c>
      <c r="AX137" s="13" t="s">
        <v>69</v>
      </c>
      <c r="AY137" s="160" t="s">
        <v>181</v>
      </c>
    </row>
    <row r="138" spans="2:51" s="13" customFormat="1" ht="11.25" x14ac:dyDescent="0.2">
      <c r="B138" s="159"/>
      <c r="D138" s="138" t="s">
        <v>330</v>
      </c>
      <c r="E138" s="160" t="s">
        <v>19</v>
      </c>
      <c r="F138" s="161" t="s">
        <v>6129</v>
      </c>
      <c r="H138" s="162">
        <v>2.8159999999999998</v>
      </c>
      <c r="I138" s="163"/>
      <c r="L138" s="159"/>
      <c r="M138" s="164"/>
      <c r="T138" s="165"/>
      <c r="AT138" s="160" t="s">
        <v>330</v>
      </c>
      <c r="AU138" s="160" t="s">
        <v>79</v>
      </c>
      <c r="AV138" s="13" t="s">
        <v>79</v>
      </c>
      <c r="AW138" s="13" t="s">
        <v>31</v>
      </c>
      <c r="AX138" s="13" t="s">
        <v>69</v>
      </c>
      <c r="AY138" s="160" t="s">
        <v>181</v>
      </c>
    </row>
    <row r="139" spans="2:51" s="13" customFormat="1" ht="11.25" x14ac:dyDescent="0.2">
      <c r="B139" s="159"/>
      <c r="D139" s="138" t="s">
        <v>330</v>
      </c>
      <c r="E139" s="160" t="s">
        <v>19</v>
      </c>
      <c r="F139" s="161" t="s">
        <v>6130</v>
      </c>
      <c r="H139" s="162">
        <v>2.8159999999999998</v>
      </c>
      <c r="I139" s="163"/>
      <c r="L139" s="159"/>
      <c r="M139" s="164"/>
      <c r="T139" s="165"/>
      <c r="AT139" s="160" t="s">
        <v>330</v>
      </c>
      <c r="AU139" s="160" t="s">
        <v>79</v>
      </c>
      <c r="AV139" s="13" t="s">
        <v>79</v>
      </c>
      <c r="AW139" s="13" t="s">
        <v>31</v>
      </c>
      <c r="AX139" s="13" t="s">
        <v>69</v>
      </c>
      <c r="AY139" s="160" t="s">
        <v>181</v>
      </c>
    </row>
    <row r="140" spans="2:51" s="13" customFormat="1" ht="11.25" x14ac:dyDescent="0.2">
      <c r="B140" s="159"/>
      <c r="D140" s="138" t="s">
        <v>330</v>
      </c>
      <c r="E140" s="160" t="s">
        <v>19</v>
      </c>
      <c r="F140" s="161" t="s">
        <v>6131</v>
      </c>
      <c r="H140" s="162">
        <v>1.8944000000000001</v>
      </c>
      <c r="I140" s="163"/>
      <c r="L140" s="159"/>
      <c r="M140" s="164"/>
      <c r="T140" s="165"/>
      <c r="AT140" s="160" t="s">
        <v>330</v>
      </c>
      <c r="AU140" s="160" t="s">
        <v>79</v>
      </c>
      <c r="AV140" s="13" t="s">
        <v>79</v>
      </c>
      <c r="AW140" s="13" t="s">
        <v>31</v>
      </c>
      <c r="AX140" s="13" t="s">
        <v>69</v>
      </c>
      <c r="AY140" s="160" t="s">
        <v>181</v>
      </c>
    </row>
    <row r="141" spans="2:51" s="12" customFormat="1" ht="11.25" x14ac:dyDescent="0.2">
      <c r="B141" s="153"/>
      <c r="D141" s="138" t="s">
        <v>330</v>
      </c>
      <c r="E141" s="154" t="s">
        <v>19</v>
      </c>
      <c r="F141" s="155" t="s">
        <v>6132</v>
      </c>
      <c r="H141" s="154" t="s">
        <v>19</v>
      </c>
      <c r="I141" s="156"/>
      <c r="L141" s="153"/>
      <c r="M141" s="157"/>
      <c r="T141" s="158"/>
      <c r="AT141" s="154" t="s">
        <v>330</v>
      </c>
      <c r="AU141" s="154" t="s">
        <v>79</v>
      </c>
      <c r="AV141" s="12" t="s">
        <v>77</v>
      </c>
      <c r="AW141" s="12" t="s">
        <v>31</v>
      </c>
      <c r="AX141" s="12" t="s">
        <v>69</v>
      </c>
      <c r="AY141" s="154" t="s">
        <v>181</v>
      </c>
    </row>
    <row r="142" spans="2:51" s="13" customFormat="1" ht="11.25" x14ac:dyDescent="0.2">
      <c r="B142" s="159"/>
      <c r="D142" s="138" t="s">
        <v>330</v>
      </c>
      <c r="E142" s="160" t="s">
        <v>19</v>
      </c>
      <c r="F142" s="161" t="s">
        <v>6133</v>
      </c>
      <c r="H142" s="162">
        <v>3.76</v>
      </c>
      <c r="I142" s="163"/>
      <c r="L142" s="159"/>
      <c r="M142" s="164"/>
      <c r="T142" s="165"/>
      <c r="AT142" s="160" t="s">
        <v>330</v>
      </c>
      <c r="AU142" s="160" t="s">
        <v>79</v>
      </c>
      <c r="AV142" s="13" t="s">
        <v>79</v>
      </c>
      <c r="AW142" s="13" t="s">
        <v>31</v>
      </c>
      <c r="AX142" s="13" t="s">
        <v>69</v>
      </c>
      <c r="AY142" s="160" t="s">
        <v>181</v>
      </c>
    </row>
    <row r="143" spans="2:51" s="13" customFormat="1" ht="22.5" x14ac:dyDescent="0.2">
      <c r="B143" s="159"/>
      <c r="D143" s="138" t="s">
        <v>330</v>
      </c>
      <c r="E143" s="160" t="s">
        <v>19</v>
      </c>
      <c r="F143" s="161" t="s">
        <v>6134</v>
      </c>
      <c r="H143" s="162">
        <v>2.4</v>
      </c>
      <c r="I143" s="163"/>
      <c r="L143" s="159"/>
      <c r="M143" s="164"/>
      <c r="T143" s="165"/>
      <c r="AT143" s="160" t="s">
        <v>330</v>
      </c>
      <c r="AU143" s="160" t="s">
        <v>79</v>
      </c>
      <c r="AV143" s="13" t="s">
        <v>79</v>
      </c>
      <c r="AW143" s="13" t="s">
        <v>31</v>
      </c>
      <c r="AX143" s="13" t="s">
        <v>69</v>
      </c>
      <c r="AY143" s="160" t="s">
        <v>181</v>
      </c>
    </row>
    <row r="144" spans="2:51" s="14" customFormat="1" ht="11.25" x14ac:dyDescent="0.2">
      <c r="B144" s="166"/>
      <c r="D144" s="138" t="s">
        <v>330</v>
      </c>
      <c r="E144" s="167" t="s">
        <v>19</v>
      </c>
      <c r="F144" s="168" t="s">
        <v>333</v>
      </c>
      <c r="H144" s="169">
        <v>115.0408</v>
      </c>
      <c r="I144" s="170"/>
      <c r="L144" s="166"/>
      <c r="M144" s="171"/>
      <c r="T144" s="172"/>
      <c r="AT144" s="167" t="s">
        <v>330</v>
      </c>
      <c r="AU144" s="167" t="s">
        <v>79</v>
      </c>
      <c r="AV144" s="14" t="s">
        <v>187</v>
      </c>
      <c r="AW144" s="14" t="s">
        <v>31</v>
      </c>
      <c r="AX144" s="14" t="s">
        <v>77</v>
      </c>
      <c r="AY144" s="167" t="s">
        <v>181</v>
      </c>
    </row>
    <row r="145" spans="2:65" s="1" customFormat="1" ht="21.75" customHeight="1" x14ac:dyDescent="0.2">
      <c r="B145" s="32"/>
      <c r="C145" s="125" t="s">
        <v>200</v>
      </c>
      <c r="D145" s="125" t="s">
        <v>182</v>
      </c>
      <c r="E145" s="126" t="s">
        <v>6135</v>
      </c>
      <c r="F145" s="127" t="s">
        <v>6136</v>
      </c>
      <c r="G145" s="128" t="s">
        <v>326</v>
      </c>
      <c r="H145" s="129">
        <v>115.0408</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218</v>
      </c>
    </row>
    <row r="146" spans="2:65" s="1" customFormat="1" ht="11.25" x14ac:dyDescent="0.2">
      <c r="B146" s="32"/>
      <c r="D146" s="151" t="s">
        <v>328</v>
      </c>
      <c r="F146" s="152" t="s">
        <v>6137</v>
      </c>
      <c r="I146" s="140"/>
      <c r="L146" s="32"/>
      <c r="M146" s="141"/>
      <c r="T146" s="53"/>
      <c r="AT146" s="17" t="s">
        <v>328</v>
      </c>
      <c r="AU146" s="17" t="s">
        <v>79</v>
      </c>
    </row>
    <row r="147" spans="2:65" s="1" customFormat="1" ht="39" x14ac:dyDescent="0.2">
      <c r="B147" s="32"/>
      <c r="D147" s="138" t="s">
        <v>214</v>
      </c>
      <c r="F147" s="139" t="s">
        <v>6108</v>
      </c>
      <c r="I147" s="140"/>
      <c r="L147" s="32"/>
      <c r="M147" s="141"/>
      <c r="T147" s="53"/>
      <c r="AT147" s="17" t="s">
        <v>214</v>
      </c>
      <c r="AU147" s="17" t="s">
        <v>79</v>
      </c>
    </row>
    <row r="148" spans="2:65" s="12" customFormat="1" ht="11.25" x14ac:dyDescent="0.2">
      <c r="B148" s="153"/>
      <c r="D148" s="138" t="s">
        <v>330</v>
      </c>
      <c r="E148" s="154" t="s">
        <v>19</v>
      </c>
      <c r="F148" s="155" t="s">
        <v>6109</v>
      </c>
      <c r="H148" s="154" t="s">
        <v>19</v>
      </c>
      <c r="I148" s="156"/>
      <c r="L148" s="153"/>
      <c r="M148" s="157"/>
      <c r="T148" s="158"/>
      <c r="AT148" s="154" t="s">
        <v>330</v>
      </c>
      <c r="AU148" s="154" t="s">
        <v>79</v>
      </c>
      <c r="AV148" s="12" t="s">
        <v>77</v>
      </c>
      <c r="AW148" s="12" t="s">
        <v>31</v>
      </c>
      <c r="AX148" s="12" t="s">
        <v>69</v>
      </c>
      <c r="AY148" s="154" t="s">
        <v>181</v>
      </c>
    </row>
    <row r="149" spans="2:65" s="13" customFormat="1" ht="11.25" x14ac:dyDescent="0.2">
      <c r="B149" s="159"/>
      <c r="D149" s="138" t="s">
        <v>330</v>
      </c>
      <c r="E149" s="160" t="s">
        <v>19</v>
      </c>
      <c r="F149" s="161" t="s">
        <v>6110</v>
      </c>
      <c r="H149" s="162">
        <v>4.6176000000000004</v>
      </c>
      <c r="I149" s="163"/>
      <c r="L149" s="159"/>
      <c r="M149" s="164"/>
      <c r="T149" s="165"/>
      <c r="AT149" s="160" t="s">
        <v>330</v>
      </c>
      <c r="AU149" s="160" t="s">
        <v>79</v>
      </c>
      <c r="AV149" s="13" t="s">
        <v>79</v>
      </c>
      <c r="AW149" s="13" t="s">
        <v>31</v>
      </c>
      <c r="AX149" s="13" t="s">
        <v>69</v>
      </c>
      <c r="AY149" s="160" t="s">
        <v>181</v>
      </c>
    </row>
    <row r="150" spans="2:65" s="13" customFormat="1" ht="11.25" x14ac:dyDescent="0.2">
      <c r="B150" s="159"/>
      <c r="D150" s="138" t="s">
        <v>330</v>
      </c>
      <c r="E150" s="160" t="s">
        <v>19</v>
      </c>
      <c r="F150" s="161" t="s">
        <v>6111</v>
      </c>
      <c r="H150" s="162">
        <v>16.32</v>
      </c>
      <c r="I150" s="163"/>
      <c r="L150" s="159"/>
      <c r="M150" s="164"/>
      <c r="T150" s="165"/>
      <c r="AT150" s="160" t="s">
        <v>330</v>
      </c>
      <c r="AU150" s="160" t="s">
        <v>79</v>
      </c>
      <c r="AV150" s="13" t="s">
        <v>79</v>
      </c>
      <c r="AW150" s="13" t="s">
        <v>31</v>
      </c>
      <c r="AX150" s="13" t="s">
        <v>69</v>
      </c>
      <c r="AY150" s="160" t="s">
        <v>181</v>
      </c>
    </row>
    <row r="151" spans="2:65" s="13" customFormat="1" ht="11.25" x14ac:dyDescent="0.2">
      <c r="B151" s="159"/>
      <c r="D151" s="138" t="s">
        <v>330</v>
      </c>
      <c r="E151" s="160" t="s">
        <v>19</v>
      </c>
      <c r="F151" s="161" t="s">
        <v>6112</v>
      </c>
      <c r="H151" s="162">
        <v>6.1151999999999997</v>
      </c>
      <c r="I151" s="163"/>
      <c r="L151" s="159"/>
      <c r="M151" s="164"/>
      <c r="T151" s="165"/>
      <c r="AT151" s="160" t="s">
        <v>330</v>
      </c>
      <c r="AU151" s="160" t="s">
        <v>79</v>
      </c>
      <c r="AV151" s="13" t="s">
        <v>79</v>
      </c>
      <c r="AW151" s="13" t="s">
        <v>31</v>
      </c>
      <c r="AX151" s="13" t="s">
        <v>69</v>
      </c>
      <c r="AY151" s="160" t="s">
        <v>181</v>
      </c>
    </row>
    <row r="152" spans="2:65" s="13" customFormat="1" ht="11.25" x14ac:dyDescent="0.2">
      <c r="B152" s="159"/>
      <c r="D152" s="138" t="s">
        <v>330</v>
      </c>
      <c r="E152" s="160" t="s">
        <v>19</v>
      </c>
      <c r="F152" s="161" t="s">
        <v>6113</v>
      </c>
      <c r="H152" s="162">
        <v>12.8544</v>
      </c>
      <c r="I152" s="163"/>
      <c r="L152" s="159"/>
      <c r="M152" s="164"/>
      <c r="T152" s="165"/>
      <c r="AT152" s="160" t="s">
        <v>330</v>
      </c>
      <c r="AU152" s="160" t="s">
        <v>79</v>
      </c>
      <c r="AV152" s="13" t="s">
        <v>79</v>
      </c>
      <c r="AW152" s="13" t="s">
        <v>31</v>
      </c>
      <c r="AX152" s="13" t="s">
        <v>69</v>
      </c>
      <c r="AY152" s="160" t="s">
        <v>181</v>
      </c>
    </row>
    <row r="153" spans="2:65" s="13" customFormat="1" ht="11.25" x14ac:dyDescent="0.2">
      <c r="B153" s="159"/>
      <c r="D153" s="138" t="s">
        <v>330</v>
      </c>
      <c r="E153" s="160" t="s">
        <v>19</v>
      </c>
      <c r="F153" s="161" t="s">
        <v>6114</v>
      </c>
      <c r="H153" s="162">
        <v>9.24</v>
      </c>
      <c r="I153" s="163"/>
      <c r="L153" s="159"/>
      <c r="M153" s="164"/>
      <c r="T153" s="165"/>
      <c r="AT153" s="160" t="s">
        <v>330</v>
      </c>
      <c r="AU153" s="160" t="s">
        <v>79</v>
      </c>
      <c r="AV153" s="13" t="s">
        <v>79</v>
      </c>
      <c r="AW153" s="13" t="s">
        <v>31</v>
      </c>
      <c r="AX153" s="13" t="s">
        <v>69</v>
      </c>
      <c r="AY153" s="160" t="s">
        <v>181</v>
      </c>
    </row>
    <row r="154" spans="2:65" s="13" customFormat="1" ht="11.25" x14ac:dyDescent="0.2">
      <c r="B154" s="159"/>
      <c r="D154" s="138" t="s">
        <v>330</v>
      </c>
      <c r="E154" s="160" t="s">
        <v>19</v>
      </c>
      <c r="F154" s="161" t="s">
        <v>6115</v>
      </c>
      <c r="H154" s="162">
        <v>1.3608</v>
      </c>
      <c r="I154" s="163"/>
      <c r="L154" s="159"/>
      <c r="M154" s="164"/>
      <c r="T154" s="165"/>
      <c r="AT154" s="160" t="s">
        <v>330</v>
      </c>
      <c r="AU154" s="160" t="s">
        <v>79</v>
      </c>
      <c r="AV154" s="13" t="s">
        <v>79</v>
      </c>
      <c r="AW154" s="13" t="s">
        <v>31</v>
      </c>
      <c r="AX154" s="13" t="s">
        <v>69</v>
      </c>
      <c r="AY154" s="160" t="s">
        <v>181</v>
      </c>
    </row>
    <row r="155" spans="2:65" s="13" customFormat="1" ht="11.25" x14ac:dyDescent="0.2">
      <c r="B155" s="159"/>
      <c r="D155" s="138" t="s">
        <v>330</v>
      </c>
      <c r="E155" s="160" t="s">
        <v>19</v>
      </c>
      <c r="F155" s="161" t="s">
        <v>6116</v>
      </c>
      <c r="H155" s="162">
        <v>14.0184</v>
      </c>
      <c r="I155" s="163"/>
      <c r="L155" s="159"/>
      <c r="M155" s="164"/>
      <c r="T155" s="165"/>
      <c r="AT155" s="160" t="s">
        <v>330</v>
      </c>
      <c r="AU155" s="160" t="s">
        <v>79</v>
      </c>
      <c r="AV155" s="13" t="s">
        <v>79</v>
      </c>
      <c r="AW155" s="13" t="s">
        <v>31</v>
      </c>
      <c r="AX155" s="13" t="s">
        <v>69</v>
      </c>
      <c r="AY155" s="160" t="s">
        <v>181</v>
      </c>
    </row>
    <row r="156" spans="2:65" s="13" customFormat="1" ht="11.25" x14ac:dyDescent="0.2">
      <c r="B156" s="159"/>
      <c r="D156" s="138" t="s">
        <v>330</v>
      </c>
      <c r="E156" s="160" t="s">
        <v>19</v>
      </c>
      <c r="F156" s="161" t="s">
        <v>6117</v>
      </c>
      <c r="H156" s="162">
        <v>2.8512</v>
      </c>
      <c r="I156" s="163"/>
      <c r="L156" s="159"/>
      <c r="M156" s="164"/>
      <c r="T156" s="165"/>
      <c r="AT156" s="160" t="s">
        <v>330</v>
      </c>
      <c r="AU156" s="160" t="s">
        <v>79</v>
      </c>
      <c r="AV156" s="13" t="s">
        <v>79</v>
      </c>
      <c r="AW156" s="13" t="s">
        <v>31</v>
      </c>
      <c r="AX156" s="13" t="s">
        <v>69</v>
      </c>
      <c r="AY156" s="160" t="s">
        <v>181</v>
      </c>
    </row>
    <row r="157" spans="2:65" s="13" customFormat="1" ht="11.25" x14ac:dyDescent="0.2">
      <c r="B157" s="159"/>
      <c r="D157" s="138" t="s">
        <v>330</v>
      </c>
      <c r="E157" s="160" t="s">
        <v>19</v>
      </c>
      <c r="F157" s="161" t="s">
        <v>6118</v>
      </c>
      <c r="H157" s="162">
        <v>11.747999999999999</v>
      </c>
      <c r="I157" s="163"/>
      <c r="L157" s="159"/>
      <c r="M157" s="164"/>
      <c r="T157" s="165"/>
      <c r="AT157" s="160" t="s">
        <v>330</v>
      </c>
      <c r="AU157" s="160" t="s">
        <v>79</v>
      </c>
      <c r="AV157" s="13" t="s">
        <v>79</v>
      </c>
      <c r="AW157" s="13" t="s">
        <v>31</v>
      </c>
      <c r="AX157" s="13" t="s">
        <v>69</v>
      </c>
      <c r="AY157" s="160" t="s">
        <v>181</v>
      </c>
    </row>
    <row r="158" spans="2:65" s="13" customFormat="1" ht="11.25" x14ac:dyDescent="0.2">
      <c r="B158" s="159"/>
      <c r="D158" s="138" t="s">
        <v>330</v>
      </c>
      <c r="E158" s="160" t="s">
        <v>19</v>
      </c>
      <c r="F158" s="161" t="s">
        <v>6119</v>
      </c>
      <c r="H158" s="162">
        <v>1.98</v>
      </c>
      <c r="I158" s="163"/>
      <c r="L158" s="159"/>
      <c r="M158" s="164"/>
      <c r="T158" s="165"/>
      <c r="AT158" s="160" t="s">
        <v>330</v>
      </c>
      <c r="AU158" s="160" t="s">
        <v>79</v>
      </c>
      <c r="AV158" s="13" t="s">
        <v>79</v>
      </c>
      <c r="AW158" s="13" t="s">
        <v>31</v>
      </c>
      <c r="AX158" s="13" t="s">
        <v>69</v>
      </c>
      <c r="AY158" s="160" t="s">
        <v>181</v>
      </c>
    </row>
    <row r="159" spans="2:65" s="13" customFormat="1" ht="11.25" x14ac:dyDescent="0.2">
      <c r="B159" s="159"/>
      <c r="D159" s="138" t="s">
        <v>330</v>
      </c>
      <c r="E159" s="160" t="s">
        <v>19</v>
      </c>
      <c r="F159" s="161" t="s">
        <v>6120</v>
      </c>
      <c r="H159" s="162">
        <v>7.5167999999999999</v>
      </c>
      <c r="I159" s="163"/>
      <c r="L159" s="159"/>
      <c r="M159" s="164"/>
      <c r="T159" s="165"/>
      <c r="AT159" s="160" t="s">
        <v>330</v>
      </c>
      <c r="AU159" s="160" t="s">
        <v>79</v>
      </c>
      <c r="AV159" s="13" t="s">
        <v>79</v>
      </c>
      <c r="AW159" s="13" t="s">
        <v>31</v>
      </c>
      <c r="AX159" s="13" t="s">
        <v>69</v>
      </c>
      <c r="AY159" s="160" t="s">
        <v>181</v>
      </c>
    </row>
    <row r="160" spans="2:65" s="13" customFormat="1" ht="11.25" x14ac:dyDescent="0.2">
      <c r="B160" s="159"/>
      <c r="D160" s="138" t="s">
        <v>330</v>
      </c>
      <c r="E160" s="160" t="s">
        <v>19</v>
      </c>
      <c r="F160" s="161" t="s">
        <v>6121</v>
      </c>
      <c r="H160" s="162">
        <v>2.3328000000000002</v>
      </c>
      <c r="I160" s="163"/>
      <c r="L160" s="159"/>
      <c r="M160" s="164"/>
      <c r="T160" s="165"/>
      <c r="AT160" s="160" t="s">
        <v>330</v>
      </c>
      <c r="AU160" s="160" t="s">
        <v>79</v>
      </c>
      <c r="AV160" s="13" t="s">
        <v>79</v>
      </c>
      <c r="AW160" s="13" t="s">
        <v>31</v>
      </c>
      <c r="AX160" s="13" t="s">
        <v>69</v>
      </c>
      <c r="AY160" s="160" t="s">
        <v>181</v>
      </c>
    </row>
    <row r="161" spans="2:65" s="13" customFormat="1" ht="11.25" x14ac:dyDescent="0.2">
      <c r="B161" s="159"/>
      <c r="D161" s="138" t="s">
        <v>330</v>
      </c>
      <c r="E161" s="160" t="s">
        <v>19</v>
      </c>
      <c r="F161" s="161" t="s">
        <v>6122</v>
      </c>
      <c r="H161" s="162">
        <v>1.0584</v>
      </c>
      <c r="I161" s="163"/>
      <c r="L161" s="159"/>
      <c r="M161" s="164"/>
      <c r="T161" s="165"/>
      <c r="AT161" s="160" t="s">
        <v>330</v>
      </c>
      <c r="AU161" s="160" t="s">
        <v>79</v>
      </c>
      <c r="AV161" s="13" t="s">
        <v>79</v>
      </c>
      <c r="AW161" s="13" t="s">
        <v>31</v>
      </c>
      <c r="AX161" s="13" t="s">
        <v>69</v>
      </c>
      <c r="AY161" s="160" t="s">
        <v>181</v>
      </c>
    </row>
    <row r="162" spans="2:65" s="13" customFormat="1" ht="11.25" x14ac:dyDescent="0.2">
      <c r="B162" s="159"/>
      <c r="D162" s="138" t="s">
        <v>330</v>
      </c>
      <c r="E162" s="160" t="s">
        <v>19</v>
      </c>
      <c r="F162" s="161" t="s">
        <v>6123</v>
      </c>
      <c r="H162" s="162">
        <v>0.99119999999999997</v>
      </c>
      <c r="I162" s="163"/>
      <c r="L162" s="159"/>
      <c r="M162" s="164"/>
      <c r="T162" s="165"/>
      <c r="AT162" s="160" t="s">
        <v>330</v>
      </c>
      <c r="AU162" s="160" t="s">
        <v>79</v>
      </c>
      <c r="AV162" s="13" t="s">
        <v>79</v>
      </c>
      <c r="AW162" s="13" t="s">
        <v>31</v>
      </c>
      <c r="AX162" s="13" t="s">
        <v>69</v>
      </c>
      <c r="AY162" s="160" t="s">
        <v>181</v>
      </c>
    </row>
    <row r="163" spans="2:65" s="13" customFormat="1" ht="11.25" x14ac:dyDescent="0.2">
      <c r="B163" s="159"/>
      <c r="D163" s="138" t="s">
        <v>330</v>
      </c>
      <c r="E163" s="160" t="s">
        <v>19</v>
      </c>
      <c r="F163" s="161" t="s">
        <v>6124</v>
      </c>
      <c r="H163" s="162">
        <v>1.452</v>
      </c>
      <c r="I163" s="163"/>
      <c r="L163" s="159"/>
      <c r="M163" s="164"/>
      <c r="T163" s="165"/>
      <c r="AT163" s="160" t="s">
        <v>330</v>
      </c>
      <c r="AU163" s="160" t="s">
        <v>79</v>
      </c>
      <c r="AV163" s="13" t="s">
        <v>79</v>
      </c>
      <c r="AW163" s="13" t="s">
        <v>31</v>
      </c>
      <c r="AX163" s="13" t="s">
        <v>69</v>
      </c>
      <c r="AY163" s="160" t="s">
        <v>181</v>
      </c>
    </row>
    <row r="164" spans="2:65" s="13" customFormat="1" ht="11.25" x14ac:dyDescent="0.2">
      <c r="B164" s="159"/>
      <c r="D164" s="138" t="s">
        <v>330</v>
      </c>
      <c r="E164" s="160" t="s">
        <v>19</v>
      </c>
      <c r="F164" s="161" t="s">
        <v>6125</v>
      </c>
      <c r="H164" s="162">
        <v>0.90720000000000001</v>
      </c>
      <c r="I164" s="163"/>
      <c r="L164" s="159"/>
      <c r="M164" s="164"/>
      <c r="T164" s="165"/>
      <c r="AT164" s="160" t="s">
        <v>330</v>
      </c>
      <c r="AU164" s="160" t="s">
        <v>79</v>
      </c>
      <c r="AV164" s="13" t="s">
        <v>79</v>
      </c>
      <c r="AW164" s="13" t="s">
        <v>31</v>
      </c>
      <c r="AX164" s="13" t="s">
        <v>69</v>
      </c>
      <c r="AY164" s="160" t="s">
        <v>181</v>
      </c>
    </row>
    <row r="165" spans="2:65" s="12" customFormat="1" ht="11.25" x14ac:dyDescent="0.2">
      <c r="B165" s="153"/>
      <c r="D165" s="138" t="s">
        <v>330</v>
      </c>
      <c r="E165" s="154" t="s">
        <v>19</v>
      </c>
      <c r="F165" s="155" t="s">
        <v>6126</v>
      </c>
      <c r="H165" s="154" t="s">
        <v>19</v>
      </c>
      <c r="I165" s="156"/>
      <c r="L165" s="153"/>
      <c r="M165" s="157"/>
      <c r="T165" s="158"/>
      <c r="AT165" s="154" t="s">
        <v>330</v>
      </c>
      <c r="AU165" s="154" t="s">
        <v>79</v>
      </c>
      <c r="AV165" s="12" t="s">
        <v>77</v>
      </c>
      <c r="AW165" s="12" t="s">
        <v>31</v>
      </c>
      <c r="AX165" s="12" t="s">
        <v>69</v>
      </c>
      <c r="AY165" s="154" t="s">
        <v>181</v>
      </c>
    </row>
    <row r="166" spans="2:65" s="13" customFormat="1" ht="11.25" x14ac:dyDescent="0.2">
      <c r="B166" s="159"/>
      <c r="D166" s="138" t="s">
        <v>330</v>
      </c>
      <c r="E166" s="160" t="s">
        <v>19</v>
      </c>
      <c r="F166" s="161" t="s">
        <v>6127</v>
      </c>
      <c r="H166" s="162">
        <v>3.2256</v>
      </c>
      <c r="I166" s="163"/>
      <c r="L166" s="159"/>
      <c r="M166" s="164"/>
      <c r="T166" s="165"/>
      <c r="AT166" s="160" t="s">
        <v>330</v>
      </c>
      <c r="AU166" s="160" t="s">
        <v>79</v>
      </c>
      <c r="AV166" s="13" t="s">
        <v>79</v>
      </c>
      <c r="AW166" s="13" t="s">
        <v>31</v>
      </c>
      <c r="AX166" s="13" t="s">
        <v>69</v>
      </c>
      <c r="AY166" s="160" t="s">
        <v>181</v>
      </c>
    </row>
    <row r="167" spans="2:65" s="13" customFormat="1" ht="11.25" x14ac:dyDescent="0.2">
      <c r="B167" s="159"/>
      <c r="D167" s="138" t="s">
        <v>330</v>
      </c>
      <c r="E167" s="160" t="s">
        <v>19</v>
      </c>
      <c r="F167" s="161" t="s">
        <v>6128</v>
      </c>
      <c r="H167" s="162">
        <v>2.7648000000000001</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6129</v>
      </c>
      <c r="H168" s="162">
        <v>2.8159999999999998</v>
      </c>
      <c r="I168" s="163"/>
      <c r="L168" s="159"/>
      <c r="M168" s="164"/>
      <c r="T168" s="165"/>
      <c r="AT168" s="160" t="s">
        <v>330</v>
      </c>
      <c r="AU168" s="160" t="s">
        <v>79</v>
      </c>
      <c r="AV168" s="13" t="s">
        <v>79</v>
      </c>
      <c r="AW168" s="13" t="s">
        <v>31</v>
      </c>
      <c r="AX168" s="13" t="s">
        <v>69</v>
      </c>
      <c r="AY168" s="160" t="s">
        <v>181</v>
      </c>
    </row>
    <row r="169" spans="2:65" s="13" customFormat="1" ht="11.25" x14ac:dyDescent="0.2">
      <c r="B169" s="159"/>
      <c r="D169" s="138" t="s">
        <v>330</v>
      </c>
      <c r="E169" s="160" t="s">
        <v>19</v>
      </c>
      <c r="F169" s="161" t="s">
        <v>6130</v>
      </c>
      <c r="H169" s="162">
        <v>2.8159999999999998</v>
      </c>
      <c r="I169" s="163"/>
      <c r="L169" s="159"/>
      <c r="M169" s="164"/>
      <c r="T169" s="165"/>
      <c r="AT169" s="160" t="s">
        <v>330</v>
      </c>
      <c r="AU169" s="160" t="s">
        <v>79</v>
      </c>
      <c r="AV169" s="13" t="s">
        <v>79</v>
      </c>
      <c r="AW169" s="13" t="s">
        <v>31</v>
      </c>
      <c r="AX169" s="13" t="s">
        <v>69</v>
      </c>
      <c r="AY169" s="160" t="s">
        <v>181</v>
      </c>
    </row>
    <row r="170" spans="2:65" s="13" customFormat="1" ht="11.25" x14ac:dyDescent="0.2">
      <c r="B170" s="159"/>
      <c r="D170" s="138" t="s">
        <v>330</v>
      </c>
      <c r="E170" s="160" t="s">
        <v>19</v>
      </c>
      <c r="F170" s="161" t="s">
        <v>6131</v>
      </c>
      <c r="H170" s="162">
        <v>1.8944000000000001</v>
      </c>
      <c r="I170" s="163"/>
      <c r="L170" s="159"/>
      <c r="M170" s="164"/>
      <c r="T170" s="165"/>
      <c r="AT170" s="160" t="s">
        <v>330</v>
      </c>
      <c r="AU170" s="160" t="s">
        <v>79</v>
      </c>
      <c r="AV170" s="13" t="s">
        <v>79</v>
      </c>
      <c r="AW170" s="13" t="s">
        <v>31</v>
      </c>
      <c r="AX170" s="13" t="s">
        <v>69</v>
      </c>
      <c r="AY170" s="160" t="s">
        <v>181</v>
      </c>
    </row>
    <row r="171" spans="2:65" s="12" customFormat="1" ht="11.25" x14ac:dyDescent="0.2">
      <c r="B171" s="153"/>
      <c r="D171" s="138" t="s">
        <v>330</v>
      </c>
      <c r="E171" s="154" t="s">
        <v>19</v>
      </c>
      <c r="F171" s="155" t="s">
        <v>6132</v>
      </c>
      <c r="H171" s="154" t="s">
        <v>19</v>
      </c>
      <c r="I171" s="156"/>
      <c r="L171" s="153"/>
      <c r="M171" s="157"/>
      <c r="T171" s="158"/>
      <c r="AT171" s="154" t="s">
        <v>330</v>
      </c>
      <c r="AU171" s="154" t="s">
        <v>79</v>
      </c>
      <c r="AV171" s="12" t="s">
        <v>77</v>
      </c>
      <c r="AW171" s="12" t="s">
        <v>31</v>
      </c>
      <c r="AX171" s="12" t="s">
        <v>69</v>
      </c>
      <c r="AY171" s="154" t="s">
        <v>181</v>
      </c>
    </row>
    <row r="172" spans="2:65" s="13" customFormat="1" ht="11.25" x14ac:dyDescent="0.2">
      <c r="B172" s="159"/>
      <c r="D172" s="138" t="s">
        <v>330</v>
      </c>
      <c r="E172" s="160" t="s">
        <v>19</v>
      </c>
      <c r="F172" s="161" t="s">
        <v>6133</v>
      </c>
      <c r="H172" s="162">
        <v>3.76</v>
      </c>
      <c r="I172" s="163"/>
      <c r="L172" s="159"/>
      <c r="M172" s="164"/>
      <c r="T172" s="165"/>
      <c r="AT172" s="160" t="s">
        <v>330</v>
      </c>
      <c r="AU172" s="160" t="s">
        <v>79</v>
      </c>
      <c r="AV172" s="13" t="s">
        <v>79</v>
      </c>
      <c r="AW172" s="13" t="s">
        <v>31</v>
      </c>
      <c r="AX172" s="13" t="s">
        <v>69</v>
      </c>
      <c r="AY172" s="160" t="s">
        <v>181</v>
      </c>
    </row>
    <row r="173" spans="2:65" s="13" customFormat="1" ht="22.5" x14ac:dyDescent="0.2">
      <c r="B173" s="159"/>
      <c r="D173" s="138" t="s">
        <v>330</v>
      </c>
      <c r="E173" s="160" t="s">
        <v>19</v>
      </c>
      <c r="F173" s="161" t="s">
        <v>6134</v>
      </c>
      <c r="H173" s="162">
        <v>2.4</v>
      </c>
      <c r="I173" s="163"/>
      <c r="L173" s="159"/>
      <c r="M173" s="164"/>
      <c r="T173" s="165"/>
      <c r="AT173" s="160" t="s">
        <v>330</v>
      </c>
      <c r="AU173" s="160" t="s">
        <v>79</v>
      </c>
      <c r="AV173" s="13" t="s">
        <v>79</v>
      </c>
      <c r="AW173" s="13" t="s">
        <v>31</v>
      </c>
      <c r="AX173" s="13" t="s">
        <v>69</v>
      </c>
      <c r="AY173" s="160" t="s">
        <v>181</v>
      </c>
    </row>
    <row r="174" spans="2:65" s="14" customFormat="1" ht="11.25" x14ac:dyDescent="0.2">
      <c r="B174" s="166"/>
      <c r="D174" s="138" t="s">
        <v>330</v>
      </c>
      <c r="E174" s="167" t="s">
        <v>19</v>
      </c>
      <c r="F174" s="168" t="s">
        <v>333</v>
      </c>
      <c r="H174" s="169">
        <v>115.0408</v>
      </c>
      <c r="I174" s="170"/>
      <c r="L174" s="166"/>
      <c r="M174" s="171"/>
      <c r="T174" s="172"/>
      <c r="AT174" s="167" t="s">
        <v>330</v>
      </c>
      <c r="AU174" s="167" t="s">
        <v>79</v>
      </c>
      <c r="AV174" s="14" t="s">
        <v>187</v>
      </c>
      <c r="AW174" s="14" t="s">
        <v>31</v>
      </c>
      <c r="AX174" s="14" t="s">
        <v>77</v>
      </c>
      <c r="AY174" s="167" t="s">
        <v>181</v>
      </c>
    </row>
    <row r="175" spans="2:65" s="1" customFormat="1" ht="21.75" customHeight="1" x14ac:dyDescent="0.2">
      <c r="B175" s="32"/>
      <c r="C175" s="125" t="s">
        <v>219</v>
      </c>
      <c r="D175" s="125" t="s">
        <v>182</v>
      </c>
      <c r="E175" s="126" t="s">
        <v>6138</v>
      </c>
      <c r="F175" s="127" t="s">
        <v>6139</v>
      </c>
      <c r="G175" s="128" t="s">
        <v>326</v>
      </c>
      <c r="H175" s="129">
        <v>28.760200000000001</v>
      </c>
      <c r="I175" s="130"/>
      <c r="J175" s="131">
        <f>ROUND(I175*H175,2)</f>
        <v>0</v>
      </c>
      <c r="K175" s="127" t="s">
        <v>327</v>
      </c>
      <c r="L175" s="32"/>
      <c r="M175" s="132" t="s">
        <v>19</v>
      </c>
      <c r="N175" s="133" t="s">
        <v>40</v>
      </c>
      <c r="P175" s="134">
        <f>O175*H175</f>
        <v>0</v>
      </c>
      <c r="Q175" s="134">
        <v>0</v>
      </c>
      <c r="R175" s="134">
        <f>Q175*H175</f>
        <v>0</v>
      </c>
      <c r="S175" s="134">
        <v>0</v>
      </c>
      <c r="T175" s="135">
        <f>S175*H175</f>
        <v>0</v>
      </c>
      <c r="AR175" s="136" t="s">
        <v>187</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187</v>
      </c>
      <c r="BM175" s="136" t="s">
        <v>222</v>
      </c>
    </row>
    <row r="176" spans="2:65" s="1" customFormat="1" ht="11.25" x14ac:dyDescent="0.2">
      <c r="B176" s="32"/>
      <c r="D176" s="151" t="s">
        <v>328</v>
      </c>
      <c r="F176" s="152" t="s">
        <v>6140</v>
      </c>
      <c r="I176" s="140"/>
      <c r="L176" s="32"/>
      <c r="M176" s="141"/>
      <c r="T176" s="53"/>
      <c r="AT176" s="17" t="s">
        <v>328</v>
      </c>
      <c r="AU176" s="17" t="s">
        <v>79</v>
      </c>
    </row>
    <row r="177" spans="2:51" s="1" customFormat="1" ht="39" x14ac:dyDescent="0.2">
      <c r="B177" s="32"/>
      <c r="D177" s="138" t="s">
        <v>214</v>
      </c>
      <c r="F177" s="139" t="s">
        <v>6108</v>
      </c>
      <c r="I177" s="140"/>
      <c r="L177" s="32"/>
      <c r="M177" s="141"/>
      <c r="T177" s="53"/>
      <c r="AT177" s="17" t="s">
        <v>214</v>
      </c>
      <c r="AU177" s="17" t="s">
        <v>79</v>
      </c>
    </row>
    <row r="178" spans="2:51" s="12" customFormat="1" ht="11.25" x14ac:dyDescent="0.2">
      <c r="B178" s="153"/>
      <c r="D178" s="138" t="s">
        <v>330</v>
      </c>
      <c r="E178" s="154" t="s">
        <v>19</v>
      </c>
      <c r="F178" s="155" t="s">
        <v>6141</v>
      </c>
      <c r="H178" s="154" t="s">
        <v>19</v>
      </c>
      <c r="I178" s="156"/>
      <c r="L178" s="153"/>
      <c r="M178" s="157"/>
      <c r="T178" s="158"/>
      <c r="AT178" s="154" t="s">
        <v>330</v>
      </c>
      <c r="AU178" s="154" t="s">
        <v>79</v>
      </c>
      <c r="AV178" s="12" t="s">
        <v>77</v>
      </c>
      <c r="AW178" s="12" t="s">
        <v>31</v>
      </c>
      <c r="AX178" s="12" t="s">
        <v>69</v>
      </c>
      <c r="AY178" s="154" t="s">
        <v>181</v>
      </c>
    </row>
    <row r="179" spans="2:51" s="13" customFormat="1" ht="11.25" x14ac:dyDescent="0.2">
      <c r="B179" s="159"/>
      <c r="D179" s="138" t="s">
        <v>330</v>
      </c>
      <c r="E179" s="160" t="s">
        <v>19</v>
      </c>
      <c r="F179" s="161" t="s">
        <v>6142</v>
      </c>
      <c r="H179" s="162">
        <v>1.1544000000000001</v>
      </c>
      <c r="I179" s="163"/>
      <c r="L179" s="159"/>
      <c r="M179" s="164"/>
      <c r="T179" s="165"/>
      <c r="AT179" s="160" t="s">
        <v>330</v>
      </c>
      <c r="AU179" s="160" t="s">
        <v>79</v>
      </c>
      <c r="AV179" s="13" t="s">
        <v>79</v>
      </c>
      <c r="AW179" s="13" t="s">
        <v>31</v>
      </c>
      <c r="AX179" s="13" t="s">
        <v>69</v>
      </c>
      <c r="AY179" s="160" t="s">
        <v>181</v>
      </c>
    </row>
    <row r="180" spans="2:51" s="13" customFormat="1" ht="11.25" x14ac:dyDescent="0.2">
      <c r="B180" s="159"/>
      <c r="D180" s="138" t="s">
        <v>330</v>
      </c>
      <c r="E180" s="160" t="s">
        <v>19</v>
      </c>
      <c r="F180" s="161" t="s">
        <v>6143</v>
      </c>
      <c r="H180" s="162">
        <v>4.08</v>
      </c>
      <c r="I180" s="163"/>
      <c r="L180" s="159"/>
      <c r="M180" s="164"/>
      <c r="T180" s="165"/>
      <c r="AT180" s="160" t="s">
        <v>330</v>
      </c>
      <c r="AU180" s="160" t="s">
        <v>79</v>
      </c>
      <c r="AV180" s="13" t="s">
        <v>79</v>
      </c>
      <c r="AW180" s="13" t="s">
        <v>31</v>
      </c>
      <c r="AX180" s="13" t="s">
        <v>69</v>
      </c>
      <c r="AY180" s="160" t="s">
        <v>181</v>
      </c>
    </row>
    <row r="181" spans="2:51" s="13" customFormat="1" ht="11.25" x14ac:dyDescent="0.2">
      <c r="B181" s="159"/>
      <c r="D181" s="138" t="s">
        <v>330</v>
      </c>
      <c r="E181" s="160" t="s">
        <v>19</v>
      </c>
      <c r="F181" s="161" t="s">
        <v>6144</v>
      </c>
      <c r="H181" s="162">
        <v>1.5287999999999999</v>
      </c>
      <c r="I181" s="163"/>
      <c r="L181" s="159"/>
      <c r="M181" s="164"/>
      <c r="T181" s="165"/>
      <c r="AT181" s="160" t="s">
        <v>330</v>
      </c>
      <c r="AU181" s="160" t="s">
        <v>79</v>
      </c>
      <c r="AV181" s="13" t="s">
        <v>79</v>
      </c>
      <c r="AW181" s="13" t="s">
        <v>31</v>
      </c>
      <c r="AX181" s="13" t="s">
        <v>69</v>
      </c>
      <c r="AY181" s="160" t="s">
        <v>181</v>
      </c>
    </row>
    <row r="182" spans="2:51" s="13" customFormat="1" ht="11.25" x14ac:dyDescent="0.2">
      <c r="B182" s="159"/>
      <c r="D182" s="138" t="s">
        <v>330</v>
      </c>
      <c r="E182" s="160" t="s">
        <v>19</v>
      </c>
      <c r="F182" s="161" t="s">
        <v>6145</v>
      </c>
      <c r="H182" s="162">
        <v>3.2136</v>
      </c>
      <c r="I182" s="163"/>
      <c r="L182" s="159"/>
      <c r="M182" s="164"/>
      <c r="T182" s="165"/>
      <c r="AT182" s="160" t="s">
        <v>330</v>
      </c>
      <c r="AU182" s="160" t="s">
        <v>79</v>
      </c>
      <c r="AV182" s="13" t="s">
        <v>79</v>
      </c>
      <c r="AW182" s="13" t="s">
        <v>31</v>
      </c>
      <c r="AX182" s="13" t="s">
        <v>69</v>
      </c>
      <c r="AY182" s="160" t="s">
        <v>181</v>
      </c>
    </row>
    <row r="183" spans="2:51" s="13" customFormat="1" ht="11.25" x14ac:dyDescent="0.2">
      <c r="B183" s="159"/>
      <c r="D183" s="138" t="s">
        <v>330</v>
      </c>
      <c r="E183" s="160" t="s">
        <v>19</v>
      </c>
      <c r="F183" s="161" t="s">
        <v>6146</v>
      </c>
      <c r="H183" s="162">
        <v>2.31</v>
      </c>
      <c r="I183" s="163"/>
      <c r="L183" s="159"/>
      <c r="M183" s="164"/>
      <c r="T183" s="165"/>
      <c r="AT183" s="160" t="s">
        <v>330</v>
      </c>
      <c r="AU183" s="160" t="s">
        <v>79</v>
      </c>
      <c r="AV183" s="13" t="s">
        <v>79</v>
      </c>
      <c r="AW183" s="13" t="s">
        <v>31</v>
      </c>
      <c r="AX183" s="13" t="s">
        <v>69</v>
      </c>
      <c r="AY183" s="160" t="s">
        <v>181</v>
      </c>
    </row>
    <row r="184" spans="2:51" s="13" customFormat="1" ht="11.25" x14ac:dyDescent="0.2">
      <c r="B184" s="159"/>
      <c r="D184" s="138" t="s">
        <v>330</v>
      </c>
      <c r="E184" s="160" t="s">
        <v>19</v>
      </c>
      <c r="F184" s="161" t="s">
        <v>6147</v>
      </c>
      <c r="H184" s="162">
        <v>0.3402</v>
      </c>
      <c r="I184" s="163"/>
      <c r="L184" s="159"/>
      <c r="M184" s="164"/>
      <c r="T184" s="165"/>
      <c r="AT184" s="160" t="s">
        <v>330</v>
      </c>
      <c r="AU184" s="160" t="s">
        <v>79</v>
      </c>
      <c r="AV184" s="13" t="s">
        <v>79</v>
      </c>
      <c r="AW184" s="13" t="s">
        <v>31</v>
      </c>
      <c r="AX184" s="13" t="s">
        <v>69</v>
      </c>
      <c r="AY184" s="160" t="s">
        <v>181</v>
      </c>
    </row>
    <row r="185" spans="2:51" s="13" customFormat="1" ht="11.25" x14ac:dyDescent="0.2">
      <c r="B185" s="159"/>
      <c r="D185" s="138" t="s">
        <v>330</v>
      </c>
      <c r="E185" s="160" t="s">
        <v>19</v>
      </c>
      <c r="F185" s="161" t="s">
        <v>6148</v>
      </c>
      <c r="H185" s="162">
        <v>3.5045999999999999</v>
      </c>
      <c r="I185" s="163"/>
      <c r="L185" s="159"/>
      <c r="M185" s="164"/>
      <c r="T185" s="165"/>
      <c r="AT185" s="160" t="s">
        <v>330</v>
      </c>
      <c r="AU185" s="160" t="s">
        <v>79</v>
      </c>
      <c r="AV185" s="13" t="s">
        <v>79</v>
      </c>
      <c r="AW185" s="13" t="s">
        <v>31</v>
      </c>
      <c r="AX185" s="13" t="s">
        <v>69</v>
      </c>
      <c r="AY185" s="160" t="s">
        <v>181</v>
      </c>
    </row>
    <row r="186" spans="2:51" s="13" customFormat="1" ht="11.25" x14ac:dyDescent="0.2">
      <c r="B186" s="159"/>
      <c r="D186" s="138" t="s">
        <v>330</v>
      </c>
      <c r="E186" s="160" t="s">
        <v>19</v>
      </c>
      <c r="F186" s="161" t="s">
        <v>6149</v>
      </c>
      <c r="H186" s="162">
        <v>0.71279999999999999</v>
      </c>
      <c r="I186" s="163"/>
      <c r="L186" s="159"/>
      <c r="M186" s="164"/>
      <c r="T186" s="165"/>
      <c r="AT186" s="160" t="s">
        <v>330</v>
      </c>
      <c r="AU186" s="160" t="s">
        <v>79</v>
      </c>
      <c r="AV186" s="13" t="s">
        <v>79</v>
      </c>
      <c r="AW186" s="13" t="s">
        <v>31</v>
      </c>
      <c r="AX186" s="13" t="s">
        <v>69</v>
      </c>
      <c r="AY186" s="160" t="s">
        <v>181</v>
      </c>
    </row>
    <row r="187" spans="2:51" s="13" customFormat="1" ht="11.25" x14ac:dyDescent="0.2">
      <c r="B187" s="159"/>
      <c r="D187" s="138" t="s">
        <v>330</v>
      </c>
      <c r="E187" s="160" t="s">
        <v>19</v>
      </c>
      <c r="F187" s="161" t="s">
        <v>6150</v>
      </c>
      <c r="H187" s="162">
        <v>2.9369999999999998</v>
      </c>
      <c r="I187" s="163"/>
      <c r="L187" s="159"/>
      <c r="M187" s="164"/>
      <c r="T187" s="165"/>
      <c r="AT187" s="160" t="s">
        <v>330</v>
      </c>
      <c r="AU187" s="160" t="s">
        <v>79</v>
      </c>
      <c r="AV187" s="13" t="s">
        <v>79</v>
      </c>
      <c r="AW187" s="13" t="s">
        <v>31</v>
      </c>
      <c r="AX187" s="13" t="s">
        <v>69</v>
      </c>
      <c r="AY187" s="160" t="s">
        <v>181</v>
      </c>
    </row>
    <row r="188" spans="2:51" s="13" customFormat="1" ht="11.25" x14ac:dyDescent="0.2">
      <c r="B188" s="159"/>
      <c r="D188" s="138" t="s">
        <v>330</v>
      </c>
      <c r="E188" s="160" t="s">
        <v>19</v>
      </c>
      <c r="F188" s="161" t="s">
        <v>6151</v>
      </c>
      <c r="H188" s="162">
        <v>0.495</v>
      </c>
      <c r="I188" s="163"/>
      <c r="L188" s="159"/>
      <c r="M188" s="164"/>
      <c r="T188" s="165"/>
      <c r="AT188" s="160" t="s">
        <v>330</v>
      </c>
      <c r="AU188" s="160" t="s">
        <v>79</v>
      </c>
      <c r="AV188" s="13" t="s">
        <v>79</v>
      </c>
      <c r="AW188" s="13" t="s">
        <v>31</v>
      </c>
      <c r="AX188" s="13" t="s">
        <v>69</v>
      </c>
      <c r="AY188" s="160" t="s">
        <v>181</v>
      </c>
    </row>
    <row r="189" spans="2:51" s="13" customFormat="1" ht="11.25" x14ac:dyDescent="0.2">
      <c r="B189" s="159"/>
      <c r="D189" s="138" t="s">
        <v>330</v>
      </c>
      <c r="E189" s="160" t="s">
        <v>19</v>
      </c>
      <c r="F189" s="161" t="s">
        <v>6152</v>
      </c>
      <c r="H189" s="162">
        <v>1.8792</v>
      </c>
      <c r="I189" s="163"/>
      <c r="L189" s="159"/>
      <c r="M189" s="164"/>
      <c r="T189" s="165"/>
      <c r="AT189" s="160" t="s">
        <v>330</v>
      </c>
      <c r="AU189" s="160" t="s">
        <v>79</v>
      </c>
      <c r="AV189" s="13" t="s">
        <v>79</v>
      </c>
      <c r="AW189" s="13" t="s">
        <v>31</v>
      </c>
      <c r="AX189" s="13" t="s">
        <v>69</v>
      </c>
      <c r="AY189" s="160" t="s">
        <v>181</v>
      </c>
    </row>
    <row r="190" spans="2:51" s="13" customFormat="1" ht="11.25" x14ac:dyDescent="0.2">
      <c r="B190" s="159"/>
      <c r="D190" s="138" t="s">
        <v>330</v>
      </c>
      <c r="E190" s="160" t="s">
        <v>19</v>
      </c>
      <c r="F190" s="161" t="s">
        <v>6153</v>
      </c>
      <c r="H190" s="162">
        <v>0.58320000000000005</v>
      </c>
      <c r="I190" s="163"/>
      <c r="L190" s="159"/>
      <c r="M190" s="164"/>
      <c r="T190" s="165"/>
      <c r="AT190" s="160" t="s">
        <v>330</v>
      </c>
      <c r="AU190" s="160" t="s">
        <v>79</v>
      </c>
      <c r="AV190" s="13" t="s">
        <v>79</v>
      </c>
      <c r="AW190" s="13" t="s">
        <v>31</v>
      </c>
      <c r="AX190" s="13" t="s">
        <v>69</v>
      </c>
      <c r="AY190" s="160" t="s">
        <v>181</v>
      </c>
    </row>
    <row r="191" spans="2:51" s="13" customFormat="1" ht="11.25" x14ac:dyDescent="0.2">
      <c r="B191" s="159"/>
      <c r="D191" s="138" t="s">
        <v>330</v>
      </c>
      <c r="E191" s="160" t="s">
        <v>19</v>
      </c>
      <c r="F191" s="161" t="s">
        <v>6154</v>
      </c>
      <c r="H191" s="162">
        <v>0.2646</v>
      </c>
      <c r="I191" s="163"/>
      <c r="L191" s="159"/>
      <c r="M191" s="164"/>
      <c r="T191" s="165"/>
      <c r="AT191" s="160" t="s">
        <v>330</v>
      </c>
      <c r="AU191" s="160" t="s">
        <v>79</v>
      </c>
      <c r="AV191" s="13" t="s">
        <v>79</v>
      </c>
      <c r="AW191" s="13" t="s">
        <v>31</v>
      </c>
      <c r="AX191" s="13" t="s">
        <v>69</v>
      </c>
      <c r="AY191" s="160" t="s">
        <v>181</v>
      </c>
    </row>
    <row r="192" spans="2:51" s="13" customFormat="1" ht="11.25" x14ac:dyDescent="0.2">
      <c r="B192" s="159"/>
      <c r="D192" s="138" t="s">
        <v>330</v>
      </c>
      <c r="E192" s="160" t="s">
        <v>19</v>
      </c>
      <c r="F192" s="161" t="s">
        <v>6155</v>
      </c>
      <c r="H192" s="162">
        <v>0.24779999999999999</v>
      </c>
      <c r="I192" s="163"/>
      <c r="L192" s="159"/>
      <c r="M192" s="164"/>
      <c r="T192" s="165"/>
      <c r="AT192" s="160" t="s">
        <v>330</v>
      </c>
      <c r="AU192" s="160" t="s">
        <v>79</v>
      </c>
      <c r="AV192" s="13" t="s">
        <v>79</v>
      </c>
      <c r="AW192" s="13" t="s">
        <v>31</v>
      </c>
      <c r="AX192" s="13" t="s">
        <v>69</v>
      </c>
      <c r="AY192" s="160" t="s">
        <v>181</v>
      </c>
    </row>
    <row r="193" spans="2:65" s="13" customFormat="1" ht="11.25" x14ac:dyDescent="0.2">
      <c r="B193" s="159"/>
      <c r="D193" s="138" t="s">
        <v>330</v>
      </c>
      <c r="E193" s="160" t="s">
        <v>19</v>
      </c>
      <c r="F193" s="161" t="s">
        <v>6156</v>
      </c>
      <c r="H193" s="162">
        <v>0.36299999999999999</v>
      </c>
      <c r="I193" s="163"/>
      <c r="L193" s="159"/>
      <c r="M193" s="164"/>
      <c r="T193" s="165"/>
      <c r="AT193" s="160" t="s">
        <v>330</v>
      </c>
      <c r="AU193" s="160" t="s">
        <v>79</v>
      </c>
      <c r="AV193" s="13" t="s">
        <v>79</v>
      </c>
      <c r="AW193" s="13" t="s">
        <v>31</v>
      </c>
      <c r="AX193" s="13" t="s">
        <v>69</v>
      </c>
      <c r="AY193" s="160" t="s">
        <v>181</v>
      </c>
    </row>
    <row r="194" spans="2:65" s="13" customFormat="1" ht="11.25" x14ac:dyDescent="0.2">
      <c r="B194" s="159"/>
      <c r="D194" s="138" t="s">
        <v>330</v>
      </c>
      <c r="E194" s="160" t="s">
        <v>19</v>
      </c>
      <c r="F194" s="161" t="s">
        <v>6157</v>
      </c>
      <c r="H194" s="162">
        <v>0.2268</v>
      </c>
      <c r="I194" s="163"/>
      <c r="L194" s="159"/>
      <c r="M194" s="164"/>
      <c r="T194" s="165"/>
      <c r="AT194" s="160" t="s">
        <v>330</v>
      </c>
      <c r="AU194" s="160" t="s">
        <v>79</v>
      </c>
      <c r="AV194" s="13" t="s">
        <v>79</v>
      </c>
      <c r="AW194" s="13" t="s">
        <v>31</v>
      </c>
      <c r="AX194" s="13" t="s">
        <v>69</v>
      </c>
      <c r="AY194" s="160" t="s">
        <v>181</v>
      </c>
    </row>
    <row r="195" spans="2:65" s="12" customFormat="1" ht="11.25" x14ac:dyDescent="0.2">
      <c r="B195" s="153"/>
      <c r="D195" s="138" t="s">
        <v>330</v>
      </c>
      <c r="E195" s="154" t="s">
        <v>19</v>
      </c>
      <c r="F195" s="155" t="s">
        <v>6158</v>
      </c>
      <c r="H195" s="154" t="s">
        <v>19</v>
      </c>
      <c r="I195" s="156"/>
      <c r="L195" s="153"/>
      <c r="M195" s="157"/>
      <c r="T195" s="158"/>
      <c r="AT195" s="154" t="s">
        <v>330</v>
      </c>
      <c r="AU195" s="154" t="s">
        <v>79</v>
      </c>
      <c r="AV195" s="12" t="s">
        <v>77</v>
      </c>
      <c r="AW195" s="12" t="s">
        <v>31</v>
      </c>
      <c r="AX195" s="12" t="s">
        <v>69</v>
      </c>
      <c r="AY195" s="154" t="s">
        <v>181</v>
      </c>
    </row>
    <row r="196" spans="2:65" s="13" customFormat="1" ht="11.25" x14ac:dyDescent="0.2">
      <c r="B196" s="159"/>
      <c r="D196" s="138" t="s">
        <v>330</v>
      </c>
      <c r="E196" s="160" t="s">
        <v>19</v>
      </c>
      <c r="F196" s="161" t="s">
        <v>6159</v>
      </c>
      <c r="H196" s="162">
        <v>0.80640000000000001</v>
      </c>
      <c r="I196" s="163"/>
      <c r="L196" s="159"/>
      <c r="M196" s="164"/>
      <c r="T196" s="165"/>
      <c r="AT196" s="160" t="s">
        <v>330</v>
      </c>
      <c r="AU196" s="160" t="s">
        <v>79</v>
      </c>
      <c r="AV196" s="13" t="s">
        <v>79</v>
      </c>
      <c r="AW196" s="13" t="s">
        <v>31</v>
      </c>
      <c r="AX196" s="13" t="s">
        <v>69</v>
      </c>
      <c r="AY196" s="160" t="s">
        <v>181</v>
      </c>
    </row>
    <row r="197" spans="2:65" s="13" customFormat="1" ht="11.25" x14ac:dyDescent="0.2">
      <c r="B197" s="159"/>
      <c r="D197" s="138" t="s">
        <v>330</v>
      </c>
      <c r="E197" s="160" t="s">
        <v>19</v>
      </c>
      <c r="F197" s="161" t="s">
        <v>6160</v>
      </c>
      <c r="H197" s="162">
        <v>0.69120000000000004</v>
      </c>
      <c r="I197" s="163"/>
      <c r="L197" s="159"/>
      <c r="M197" s="164"/>
      <c r="T197" s="165"/>
      <c r="AT197" s="160" t="s">
        <v>330</v>
      </c>
      <c r="AU197" s="160" t="s">
        <v>79</v>
      </c>
      <c r="AV197" s="13" t="s">
        <v>79</v>
      </c>
      <c r="AW197" s="13" t="s">
        <v>31</v>
      </c>
      <c r="AX197" s="13" t="s">
        <v>69</v>
      </c>
      <c r="AY197" s="160" t="s">
        <v>181</v>
      </c>
    </row>
    <row r="198" spans="2:65" s="13" customFormat="1" ht="11.25" x14ac:dyDescent="0.2">
      <c r="B198" s="159"/>
      <c r="D198" s="138" t="s">
        <v>330</v>
      </c>
      <c r="E198" s="160" t="s">
        <v>19</v>
      </c>
      <c r="F198" s="161" t="s">
        <v>6161</v>
      </c>
      <c r="H198" s="162">
        <v>0.70399999999999996</v>
      </c>
      <c r="I198" s="163"/>
      <c r="L198" s="159"/>
      <c r="M198" s="164"/>
      <c r="T198" s="165"/>
      <c r="AT198" s="160" t="s">
        <v>330</v>
      </c>
      <c r="AU198" s="160" t="s">
        <v>79</v>
      </c>
      <c r="AV198" s="13" t="s">
        <v>79</v>
      </c>
      <c r="AW198" s="13" t="s">
        <v>31</v>
      </c>
      <c r="AX198" s="13" t="s">
        <v>69</v>
      </c>
      <c r="AY198" s="160" t="s">
        <v>181</v>
      </c>
    </row>
    <row r="199" spans="2:65" s="13" customFormat="1" ht="11.25" x14ac:dyDescent="0.2">
      <c r="B199" s="159"/>
      <c r="D199" s="138" t="s">
        <v>330</v>
      </c>
      <c r="E199" s="160" t="s">
        <v>19</v>
      </c>
      <c r="F199" s="161" t="s">
        <v>6162</v>
      </c>
      <c r="H199" s="162">
        <v>0.70399999999999996</v>
      </c>
      <c r="I199" s="163"/>
      <c r="L199" s="159"/>
      <c r="M199" s="164"/>
      <c r="T199" s="165"/>
      <c r="AT199" s="160" t="s">
        <v>330</v>
      </c>
      <c r="AU199" s="160" t="s">
        <v>79</v>
      </c>
      <c r="AV199" s="13" t="s">
        <v>79</v>
      </c>
      <c r="AW199" s="13" t="s">
        <v>31</v>
      </c>
      <c r="AX199" s="13" t="s">
        <v>69</v>
      </c>
      <c r="AY199" s="160" t="s">
        <v>181</v>
      </c>
    </row>
    <row r="200" spans="2:65" s="13" customFormat="1" ht="11.25" x14ac:dyDescent="0.2">
      <c r="B200" s="159"/>
      <c r="D200" s="138" t="s">
        <v>330</v>
      </c>
      <c r="E200" s="160" t="s">
        <v>19</v>
      </c>
      <c r="F200" s="161" t="s">
        <v>6163</v>
      </c>
      <c r="H200" s="162">
        <v>0.47360000000000002</v>
      </c>
      <c r="I200" s="163"/>
      <c r="L200" s="159"/>
      <c r="M200" s="164"/>
      <c r="T200" s="165"/>
      <c r="AT200" s="160" t="s">
        <v>330</v>
      </c>
      <c r="AU200" s="160" t="s">
        <v>79</v>
      </c>
      <c r="AV200" s="13" t="s">
        <v>79</v>
      </c>
      <c r="AW200" s="13" t="s">
        <v>31</v>
      </c>
      <c r="AX200" s="13" t="s">
        <v>69</v>
      </c>
      <c r="AY200" s="160" t="s">
        <v>181</v>
      </c>
    </row>
    <row r="201" spans="2:65" s="12" customFormat="1" ht="11.25" x14ac:dyDescent="0.2">
      <c r="B201" s="153"/>
      <c r="D201" s="138" t="s">
        <v>330</v>
      </c>
      <c r="E201" s="154" t="s">
        <v>19</v>
      </c>
      <c r="F201" s="155" t="s">
        <v>6164</v>
      </c>
      <c r="H201" s="154" t="s">
        <v>19</v>
      </c>
      <c r="I201" s="156"/>
      <c r="L201" s="153"/>
      <c r="M201" s="157"/>
      <c r="T201" s="158"/>
      <c r="AT201" s="154" t="s">
        <v>330</v>
      </c>
      <c r="AU201" s="154" t="s">
        <v>79</v>
      </c>
      <c r="AV201" s="12" t="s">
        <v>77</v>
      </c>
      <c r="AW201" s="12" t="s">
        <v>31</v>
      </c>
      <c r="AX201" s="12" t="s">
        <v>69</v>
      </c>
      <c r="AY201" s="154" t="s">
        <v>181</v>
      </c>
    </row>
    <row r="202" spans="2:65" s="13" customFormat="1" ht="11.25" x14ac:dyDescent="0.2">
      <c r="B202" s="159"/>
      <c r="D202" s="138" t="s">
        <v>330</v>
      </c>
      <c r="E202" s="160" t="s">
        <v>19</v>
      </c>
      <c r="F202" s="161" t="s">
        <v>6165</v>
      </c>
      <c r="H202" s="162">
        <v>0.94</v>
      </c>
      <c r="I202" s="163"/>
      <c r="L202" s="159"/>
      <c r="M202" s="164"/>
      <c r="T202" s="165"/>
      <c r="AT202" s="160" t="s">
        <v>330</v>
      </c>
      <c r="AU202" s="160" t="s">
        <v>79</v>
      </c>
      <c r="AV202" s="13" t="s">
        <v>79</v>
      </c>
      <c r="AW202" s="13" t="s">
        <v>31</v>
      </c>
      <c r="AX202" s="13" t="s">
        <v>69</v>
      </c>
      <c r="AY202" s="160" t="s">
        <v>181</v>
      </c>
    </row>
    <row r="203" spans="2:65" s="13" customFormat="1" ht="22.5" x14ac:dyDescent="0.2">
      <c r="B203" s="159"/>
      <c r="D203" s="138" t="s">
        <v>330</v>
      </c>
      <c r="E203" s="160" t="s">
        <v>19</v>
      </c>
      <c r="F203" s="161" t="s">
        <v>6166</v>
      </c>
      <c r="H203" s="162">
        <v>0.6</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28.760200000000001</v>
      </c>
      <c r="I204" s="170"/>
      <c r="L204" s="166"/>
      <c r="M204" s="171"/>
      <c r="T204" s="172"/>
      <c r="AT204" s="167" t="s">
        <v>330</v>
      </c>
      <c r="AU204" s="167" t="s">
        <v>79</v>
      </c>
      <c r="AV204" s="14" t="s">
        <v>187</v>
      </c>
      <c r="AW204" s="14" t="s">
        <v>31</v>
      </c>
      <c r="AX204" s="14" t="s">
        <v>77</v>
      </c>
      <c r="AY204" s="167" t="s">
        <v>181</v>
      </c>
    </row>
    <row r="205" spans="2:65" s="1" customFormat="1" ht="21.75" customHeight="1" x14ac:dyDescent="0.2">
      <c r="B205" s="32"/>
      <c r="C205" s="125" t="s">
        <v>8</v>
      </c>
      <c r="D205" s="125" t="s">
        <v>182</v>
      </c>
      <c r="E205" s="126" t="s">
        <v>6167</v>
      </c>
      <c r="F205" s="127" t="s">
        <v>6168</v>
      </c>
      <c r="G205" s="128" t="s">
        <v>326</v>
      </c>
      <c r="H205" s="129">
        <v>28.760200000000001</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225</v>
      </c>
    </row>
    <row r="206" spans="2:65" s="1" customFormat="1" ht="11.25" x14ac:dyDescent="0.2">
      <c r="B206" s="32"/>
      <c r="D206" s="151" t="s">
        <v>328</v>
      </c>
      <c r="F206" s="152" t="s">
        <v>6169</v>
      </c>
      <c r="I206" s="140"/>
      <c r="L206" s="32"/>
      <c r="M206" s="141"/>
      <c r="T206" s="53"/>
      <c r="AT206" s="17" t="s">
        <v>328</v>
      </c>
      <c r="AU206" s="17" t="s">
        <v>79</v>
      </c>
    </row>
    <row r="207" spans="2:65" s="1" customFormat="1" ht="39" x14ac:dyDescent="0.2">
      <c r="B207" s="32"/>
      <c r="D207" s="138" t="s">
        <v>214</v>
      </c>
      <c r="F207" s="139" t="s">
        <v>6108</v>
      </c>
      <c r="I207" s="140"/>
      <c r="L207" s="32"/>
      <c r="M207" s="141"/>
      <c r="T207" s="53"/>
      <c r="AT207" s="17" t="s">
        <v>214</v>
      </c>
      <c r="AU207" s="17" t="s">
        <v>79</v>
      </c>
    </row>
    <row r="208" spans="2:65" s="12" customFormat="1" ht="11.25" x14ac:dyDescent="0.2">
      <c r="B208" s="153"/>
      <c r="D208" s="138" t="s">
        <v>330</v>
      </c>
      <c r="E208" s="154" t="s">
        <v>19</v>
      </c>
      <c r="F208" s="155" t="s">
        <v>6141</v>
      </c>
      <c r="H208" s="154" t="s">
        <v>19</v>
      </c>
      <c r="I208" s="156"/>
      <c r="L208" s="153"/>
      <c r="M208" s="157"/>
      <c r="T208" s="158"/>
      <c r="AT208" s="154" t="s">
        <v>330</v>
      </c>
      <c r="AU208" s="154" t="s">
        <v>79</v>
      </c>
      <c r="AV208" s="12" t="s">
        <v>77</v>
      </c>
      <c r="AW208" s="12" t="s">
        <v>31</v>
      </c>
      <c r="AX208" s="12" t="s">
        <v>69</v>
      </c>
      <c r="AY208" s="154" t="s">
        <v>181</v>
      </c>
    </row>
    <row r="209" spans="2:51" s="13" customFormat="1" ht="11.25" x14ac:dyDescent="0.2">
      <c r="B209" s="159"/>
      <c r="D209" s="138" t="s">
        <v>330</v>
      </c>
      <c r="E209" s="160" t="s">
        <v>19</v>
      </c>
      <c r="F209" s="161" t="s">
        <v>6142</v>
      </c>
      <c r="H209" s="162">
        <v>1.1544000000000001</v>
      </c>
      <c r="I209" s="163"/>
      <c r="L209" s="159"/>
      <c r="M209" s="164"/>
      <c r="T209" s="165"/>
      <c r="AT209" s="160" t="s">
        <v>330</v>
      </c>
      <c r="AU209" s="160" t="s">
        <v>79</v>
      </c>
      <c r="AV209" s="13" t="s">
        <v>79</v>
      </c>
      <c r="AW209" s="13" t="s">
        <v>31</v>
      </c>
      <c r="AX209" s="13" t="s">
        <v>69</v>
      </c>
      <c r="AY209" s="160" t="s">
        <v>181</v>
      </c>
    </row>
    <row r="210" spans="2:51" s="13" customFormat="1" ht="11.25" x14ac:dyDescent="0.2">
      <c r="B210" s="159"/>
      <c r="D210" s="138" t="s">
        <v>330</v>
      </c>
      <c r="E210" s="160" t="s">
        <v>19</v>
      </c>
      <c r="F210" s="161" t="s">
        <v>6143</v>
      </c>
      <c r="H210" s="162">
        <v>4.08</v>
      </c>
      <c r="I210" s="163"/>
      <c r="L210" s="159"/>
      <c r="M210" s="164"/>
      <c r="T210" s="165"/>
      <c r="AT210" s="160" t="s">
        <v>330</v>
      </c>
      <c r="AU210" s="160" t="s">
        <v>79</v>
      </c>
      <c r="AV210" s="13" t="s">
        <v>79</v>
      </c>
      <c r="AW210" s="13" t="s">
        <v>31</v>
      </c>
      <c r="AX210" s="13" t="s">
        <v>69</v>
      </c>
      <c r="AY210" s="160" t="s">
        <v>181</v>
      </c>
    </row>
    <row r="211" spans="2:51" s="13" customFormat="1" ht="11.25" x14ac:dyDescent="0.2">
      <c r="B211" s="159"/>
      <c r="D211" s="138" t="s">
        <v>330</v>
      </c>
      <c r="E211" s="160" t="s">
        <v>19</v>
      </c>
      <c r="F211" s="161" t="s">
        <v>6144</v>
      </c>
      <c r="H211" s="162">
        <v>1.5287999999999999</v>
      </c>
      <c r="I211" s="163"/>
      <c r="L211" s="159"/>
      <c r="M211" s="164"/>
      <c r="T211" s="165"/>
      <c r="AT211" s="160" t="s">
        <v>330</v>
      </c>
      <c r="AU211" s="160" t="s">
        <v>79</v>
      </c>
      <c r="AV211" s="13" t="s">
        <v>79</v>
      </c>
      <c r="AW211" s="13" t="s">
        <v>31</v>
      </c>
      <c r="AX211" s="13" t="s">
        <v>69</v>
      </c>
      <c r="AY211" s="160" t="s">
        <v>181</v>
      </c>
    </row>
    <row r="212" spans="2:51" s="13" customFormat="1" ht="11.25" x14ac:dyDescent="0.2">
      <c r="B212" s="159"/>
      <c r="D212" s="138" t="s">
        <v>330</v>
      </c>
      <c r="E212" s="160" t="s">
        <v>19</v>
      </c>
      <c r="F212" s="161" t="s">
        <v>6145</v>
      </c>
      <c r="H212" s="162">
        <v>3.2136</v>
      </c>
      <c r="I212" s="163"/>
      <c r="L212" s="159"/>
      <c r="M212" s="164"/>
      <c r="T212" s="165"/>
      <c r="AT212" s="160" t="s">
        <v>330</v>
      </c>
      <c r="AU212" s="160" t="s">
        <v>79</v>
      </c>
      <c r="AV212" s="13" t="s">
        <v>79</v>
      </c>
      <c r="AW212" s="13" t="s">
        <v>31</v>
      </c>
      <c r="AX212" s="13" t="s">
        <v>69</v>
      </c>
      <c r="AY212" s="160" t="s">
        <v>181</v>
      </c>
    </row>
    <row r="213" spans="2:51" s="13" customFormat="1" ht="11.25" x14ac:dyDescent="0.2">
      <c r="B213" s="159"/>
      <c r="D213" s="138" t="s">
        <v>330</v>
      </c>
      <c r="E213" s="160" t="s">
        <v>19</v>
      </c>
      <c r="F213" s="161" t="s">
        <v>6146</v>
      </c>
      <c r="H213" s="162">
        <v>2.31</v>
      </c>
      <c r="I213" s="163"/>
      <c r="L213" s="159"/>
      <c r="M213" s="164"/>
      <c r="T213" s="165"/>
      <c r="AT213" s="160" t="s">
        <v>330</v>
      </c>
      <c r="AU213" s="160" t="s">
        <v>79</v>
      </c>
      <c r="AV213" s="13" t="s">
        <v>79</v>
      </c>
      <c r="AW213" s="13" t="s">
        <v>31</v>
      </c>
      <c r="AX213" s="13" t="s">
        <v>69</v>
      </c>
      <c r="AY213" s="160" t="s">
        <v>181</v>
      </c>
    </row>
    <row r="214" spans="2:51" s="13" customFormat="1" ht="11.25" x14ac:dyDescent="0.2">
      <c r="B214" s="159"/>
      <c r="D214" s="138" t="s">
        <v>330</v>
      </c>
      <c r="E214" s="160" t="s">
        <v>19</v>
      </c>
      <c r="F214" s="161" t="s">
        <v>6147</v>
      </c>
      <c r="H214" s="162">
        <v>0.3402</v>
      </c>
      <c r="I214" s="163"/>
      <c r="L214" s="159"/>
      <c r="M214" s="164"/>
      <c r="T214" s="165"/>
      <c r="AT214" s="160" t="s">
        <v>330</v>
      </c>
      <c r="AU214" s="160" t="s">
        <v>79</v>
      </c>
      <c r="AV214" s="13" t="s">
        <v>79</v>
      </c>
      <c r="AW214" s="13" t="s">
        <v>31</v>
      </c>
      <c r="AX214" s="13" t="s">
        <v>69</v>
      </c>
      <c r="AY214" s="160" t="s">
        <v>181</v>
      </c>
    </row>
    <row r="215" spans="2:51" s="13" customFormat="1" ht="11.25" x14ac:dyDescent="0.2">
      <c r="B215" s="159"/>
      <c r="D215" s="138" t="s">
        <v>330</v>
      </c>
      <c r="E215" s="160" t="s">
        <v>19</v>
      </c>
      <c r="F215" s="161" t="s">
        <v>6148</v>
      </c>
      <c r="H215" s="162">
        <v>3.5045999999999999</v>
      </c>
      <c r="I215" s="163"/>
      <c r="L215" s="159"/>
      <c r="M215" s="164"/>
      <c r="T215" s="165"/>
      <c r="AT215" s="160" t="s">
        <v>330</v>
      </c>
      <c r="AU215" s="160" t="s">
        <v>79</v>
      </c>
      <c r="AV215" s="13" t="s">
        <v>79</v>
      </c>
      <c r="AW215" s="13" t="s">
        <v>31</v>
      </c>
      <c r="AX215" s="13" t="s">
        <v>69</v>
      </c>
      <c r="AY215" s="160" t="s">
        <v>181</v>
      </c>
    </row>
    <row r="216" spans="2:51" s="13" customFormat="1" ht="11.25" x14ac:dyDescent="0.2">
      <c r="B216" s="159"/>
      <c r="D216" s="138" t="s">
        <v>330</v>
      </c>
      <c r="E216" s="160" t="s">
        <v>19</v>
      </c>
      <c r="F216" s="161" t="s">
        <v>6149</v>
      </c>
      <c r="H216" s="162">
        <v>0.71279999999999999</v>
      </c>
      <c r="I216" s="163"/>
      <c r="L216" s="159"/>
      <c r="M216" s="164"/>
      <c r="T216" s="165"/>
      <c r="AT216" s="160" t="s">
        <v>330</v>
      </c>
      <c r="AU216" s="160" t="s">
        <v>79</v>
      </c>
      <c r="AV216" s="13" t="s">
        <v>79</v>
      </c>
      <c r="AW216" s="13" t="s">
        <v>31</v>
      </c>
      <c r="AX216" s="13" t="s">
        <v>69</v>
      </c>
      <c r="AY216" s="160" t="s">
        <v>181</v>
      </c>
    </row>
    <row r="217" spans="2:51" s="13" customFormat="1" ht="11.25" x14ac:dyDescent="0.2">
      <c r="B217" s="159"/>
      <c r="D217" s="138" t="s">
        <v>330</v>
      </c>
      <c r="E217" s="160" t="s">
        <v>19</v>
      </c>
      <c r="F217" s="161" t="s">
        <v>6150</v>
      </c>
      <c r="H217" s="162">
        <v>2.9369999999999998</v>
      </c>
      <c r="I217" s="163"/>
      <c r="L217" s="159"/>
      <c r="M217" s="164"/>
      <c r="T217" s="165"/>
      <c r="AT217" s="160" t="s">
        <v>330</v>
      </c>
      <c r="AU217" s="160" t="s">
        <v>79</v>
      </c>
      <c r="AV217" s="13" t="s">
        <v>79</v>
      </c>
      <c r="AW217" s="13" t="s">
        <v>31</v>
      </c>
      <c r="AX217" s="13" t="s">
        <v>69</v>
      </c>
      <c r="AY217" s="160" t="s">
        <v>181</v>
      </c>
    </row>
    <row r="218" spans="2:51" s="13" customFormat="1" ht="11.25" x14ac:dyDescent="0.2">
      <c r="B218" s="159"/>
      <c r="D218" s="138" t="s">
        <v>330</v>
      </c>
      <c r="E218" s="160" t="s">
        <v>19</v>
      </c>
      <c r="F218" s="161" t="s">
        <v>6151</v>
      </c>
      <c r="H218" s="162">
        <v>0.495</v>
      </c>
      <c r="I218" s="163"/>
      <c r="L218" s="159"/>
      <c r="M218" s="164"/>
      <c r="T218" s="165"/>
      <c r="AT218" s="160" t="s">
        <v>330</v>
      </c>
      <c r="AU218" s="160" t="s">
        <v>79</v>
      </c>
      <c r="AV218" s="13" t="s">
        <v>79</v>
      </c>
      <c r="AW218" s="13" t="s">
        <v>31</v>
      </c>
      <c r="AX218" s="13" t="s">
        <v>69</v>
      </c>
      <c r="AY218" s="160" t="s">
        <v>181</v>
      </c>
    </row>
    <row r="219" spans="2:51" s="13" customFormat="1" ht="11.25" x14ac:dyDescent="0.2">
      <c r="B219" s="159"/>
      <c r="D219" s="138" t="s">
        <v>330</v>
      </c>
      <c r="E219" s="160" t="s">
        <v>19</v>
      </c>
      <c r="F219" s="161" t="s">
        <v>6152</v>
      </c>
      <c r="H219" s="162">
        <v>1.8792</v>
      </c>
      <c r="I219" s="163"/>
      <c r="L219" s="159"/>
      <c r="M219" s="164"/>
      <c r="T219" s="165"/>
      <c r="AT219" s="160" t="s">
        <v>330</v>
      </c>
      <c r="AU219" s="160" t="s">
        <v>79</v>
      </c>
      <c r="AV219" s="13" t="s">
        <v>79</v>
      </c>
      <c r="AW219" s="13" t="s">
        <v>31</v>
      </c>
      <c r="AX219" s="13" t="s">
        <v>69</v>
      </c>
      <c r="AY219" s="160" t="s">
        <v>181</v>
      </c>
    </row>
    <row r="220" spans="2:51" s="13" customFormat="1" ht="11.25" x14ac:dyDescent="0.2">
      <c r="B220" s="159"/>
      <c r="D220" s="138" t="s">
        <v>330</v>
      </c>
      <c r="E220" s="160" t="s">
        <v>19</v>
      </c>
      <c r="F220" s="161" t="s">
        <v>6153</v>
      </c>
      <c r="H220" s="162">
        <v>0.58320000000000005</v>
      </c>
      <c r="I220" s="163"/>
      <c r="L220" s="159"/>
      <c r="M220" s="164"/>
      <c r="T220" s="165"/>
      <c r="AT220" s="160" t="s">
        <v>330</v>
      </c>
      <c r="AU220" s="160" t="s">
        <v>79</v>
      </c>
      <c r="AV220" s="13" t="s">
        <v>79</v>
      </c>
      <c r="AW220" s="13" t="s">
        <v>31</v>
      </c>
      <c r="AX220" s="13" t="s">
        <v>69</v>
      </c>
      <c r="AY220" s="160" t="s">
        <v>181</v>
      </c>
    </row>
    <row r="221" spans="2:51" s="13" customFormat="1" ht="11.25" x14ac:dyDescent="0.2">
      <c r="B221" s="159"/>
      <c r="D221" s="138" t="s">
        <v>330</v>
      </c>
      <c r="E221" s="160" t="s">
        <v>19</v>
      </c>
      <c r="F221" s="161" t="s">
        <v>6154</v>
      </c>
      <c r="H221" s="162">
        <v>0.2646</v>
      </c>
      <c r="I221" s="163"/>
      <c r="L221" s="159"/>
      <c r="M221" s="164"/>
      <c r="T221" s="165"/>
      <c r="AT221" s="160" t="s">
        <v>330</v>
      </c>
      <c r="AU221" s="160" t="s">
        <v>79</v>
      </c>
      <c r="AV221" s="13" t="s">
        <v>79</v>
      </c>
      <c r="AW221" s="13" t="s">
        <v>31</v>
      </c>
      <c r="AX221" s="13" t="s">
        <v>69</v>
      </c>
      <c r="AY221" s="160" t="s">
        <v>181</v>
      </c>
    </row>
    <row r="222" spans="2:51" s="13" customFormat="1" ht="11.25" x14ac:dyDescent="0.2">
      <c r="B222" s="159"/>
      <c r="D222" s="138" t="s">
        <v>330</v>
      </c>
      <c r="E222" s="160" t="s">
        <v>19</v>
      </c>
      <c r="F222" s="161" t="s">
        <v>6155</v>
      </c>
      <c r="H222" s="162">
        <v>0.24779999999999999</v>
      </c>
      <c r="I222" s="163"/>
      <c r="L222" s="159"/>
      <c r="M222" s="164"/>
      <c r="T222" s="165"/>
      <c r="AT222" s="160" t="s">
        <v>330</v>
      </c>
      <c r="AU222" s="160" t="s">
        <v>79</v>
      </c>
      <c r="AV222" s="13" t="s">
        <v>79</v>
      </c>
      <c r="AW222" s="13" t="s">
        <v>31</v>
      </c>
      <c r="AX222" s="13" t="s">
        <v>69</v>
      </c>
      <c r="AY222" s="160" t="s">
        <v>181</v>
      </c>
    </row>
    <row r="223" spans="2:51" s="13" customFormat="1" ht="11.25" x14ac:dyDescent="0.2">
      <c r="B223" s="159"/>
      <c r="D223" s="138" t="s">
        <v>330</v>
      </c>
      <c r="E223" s="160" t="s">
        <v>19</v>
      </c>
      <c r="F223" s="161" t="s">
        <v>6156</v>
      </c>
      <c r="H223" s="162">
        <v>0.36299999999999999</v>
      </c>
      <c r="I223" s="163"/>
      <c r="L223" s="159"/>
      <c r="M223" s="164"/>
      <c r="T223" s="165"/>
      <c r="AT223" s="160" t="s">
        <v>330</v>
      </c>
      <c r="AU223" s="160" t="s">
        <v>79</v>
      </c>
      <c r="AV223" s="13" t="s">
        <v>79</v>
      </c>
      <c r="AW223" s="13" t="s">
        <v>31</v>
      </c>
      <c r="AX223" s="13" t="s">
        <v>69</v>
      </c>
      <c r="AY223" s="160" t="s">
        <v>181</v>
      </c>
    </row>
    <row r="224" spans="2:51" s="13" customFormat="1" ht="11.25" x14ac:dyDescent="0.2">
      <c r="B224" s="159"/>
      <c r="D224" s="138" t="s">
        <v>330</v>
      </c>
      <c r="E224" s="160" t="s">
        <v>19</v>
      </c>
      <c r="F224" s="161" t="s">
        <v>6157</v>
      </c>
      <c r="H224" s="162">
        <v>0.2268</v>
      </c>
      <c r="I224" s="163"/>
      <c r="L224" s="159"/>
      <c r="M224" s="164"/>
      <c r="T224" s="165"/>
      <c r="AT224" s="160" t="s">
        <v>330</v>
      </c>
      <c r="AU224" s="160" t="s">
        <v>79</v>
      </c>
      <c r="AV224" s="13" t="s">
        <v>79</v>
      </c>
      <c r="AW224" s="13" t="s">
        <v>31</v>
      </c>
      <c r="AX224" s="13" t="s">
        <v>69</v>
      </c>
      <c r="AY224" s="160" t="s">
        <v>181</v>
      </c>
    </row>
    <row r="225" spans="2:65" s="12" customFormat="1" ht="11.25" x14ac:dyDescent="0.2">
      <c r="B225" s="153"/>
      <c r="D225" s="138" t="s">
        <v>330</v>
      </c>
      <c r="E225" s="154" t="s">
        <v>19</v>
      </c>
      <c r="F225" s="155" t="s">
        <v>6158</v>
      </c>
      <c r="H225" s="154" t="s">
        <v>19</v>
      </c>
      <c r="I225" s="156"/>
      <c r="L225" s="153"/>
      <c r="M225" s="157"/>
      <c r="T225" s="158"/>
      <c r="AT225" s="154" t="s">
        <v>330</v>
      </c>
      <c r="AU225" s="154" t="s">
        <v>79</v>
      </c>
      <c r="AV225" s="12" t="s">
        <v>77</v>
      </c>
      <c r="AW225" s="12" t="s">
        <v>31</v>
      </c>
      <c r="AX225" s="12" t="s">
        <v>69</v>
      </c>
      <c r="AY225" s="154" t="s">
        <v>181</v>
      </c>
    </row>
    <row r="226" spans="2:65" s="13" customFormat="1" ht="11.25" x14ac:dyDescent="0.2">
      <c r="B226" s="159"/>
      <c r="D226" s="138" t="s">
        <v>330</v>
      </c>
      <c r="E226" s="160" t="s">
        <v>19</v>
      </c>
      <c r="F226" s="161" t="s">
        <v>6159</v>
      </c>
      <c r="H226" s="162">
        <v>0.80640000000000001</v>
      </c>
      <c r="I226" s="163"/>
      <c r="L226" s="159"/>
      <c r="M226" s="164"/>
      <c r="T226" s="165"/>
      <c r="AT226" s="160" t="s">
        <v>330</v>
      </c>
      <c r="AU226" s="160" t="s">
        <v>79</v>
      </c>
      <c r="AV226" s="13" t="s">
        <v>79</v>
      </c>
      <c r="AW226" s="13" t="s">
        <v>31</v>
      </c>
      <c r="AX226" s="13" t="s">
        <v>69</v>
      </c>
      <c r="AY226" s="160" t="s">
        <v>181</v>
      </c>
    </row>
    <row r="227" spans="2:65" s="13" customFormat="1" ht="11.25" x14ac:dyDescent="0.2">
      <c r="B227" s="159"/>
      <c r="D227" s="138" t="s">
        <v>330</v>
      </c>
      <c r="E227" s="160" t="s">
        <v>19</v>
      </c>
      <c r="F227" s="161" t="s">
        <v>6160</v>
      </c>
      <c r="H227" s="162">
        <v>0.69120000000000004</v>
      </c>
      <c r="I227" s="163"/>
      <c r="L227" s="159"/>
      <c r="M227" s="164"/>
      <c r="T227" s="165"/>
      <c r="AT227" s="160" t="s">
        <v>330</v>
      </c>
      <c r="AU227" s="160" t="s">
        <v>79</v>
      </c>
      <c r="AV227" s="13" t="s">
        <v>79</v>
      </c>
      <c r="AW227" s="13" t="s">
        <v>31</v>
      </c>
      <c r="AX227" s="13" t="s">
        <v>69</v>
      </c>
      <c r="AY227" s="160" t="s">
        <v>181</v>
      </c>
    </row>
    <row r="228" spans="2:65" s="13" customFormat="1" ht="11.25" x14ac:dyDescent="0.2">
      <c r="B228" s="159"/>
      <c r="D228" s="138" t="s">
        <v>330</v>
      </c>
      <c r="E228" s="160" t="s">
        <v>19</v>
      </c>
      <c r="F228" s="161" t="s">
        <v>6161</v>
      </c>
      <c r="H228" s="162">
        <v>0.70399999999999996</v>
      </c>
      <c r="I228" s="163"/>
      <c r="L228" s="159"/>
      <c r="M228" s="164"/>
      <c r="T228" s="165"/>
      <c r="AT228" s="160" t="s">
        <v>330</v>
      </c>
      <c r="AU228" s="160" t="s">
        <v>79</v>
      </c>
      <c r="AV228" s="13" t="s">
        <v>79</v>
      </c>
      <c r="AW228" s="13" t="s">
        <v>31</v>
      </c>
      <c r="AX228" s="13" t="s">
        <v>69</v>
      </c>
      <c r="AY228" s="160" t="s">
        <v>181</v>
      </c>
    </row>
    <row r="229" spans="2:65" s="13" customFormat="1" ht="11.25" x14ac:dyDescent="0.2">
      <c r="B229" s="159"/>
      <c r="D229" s="138" t="s">
        <v>330</v>
      </c>
      <c r="E229" s="160" t="s">
        <v>19</v>
      </c>
      <c r="F229" s="161" t="s">
        <v>6162</v>
      </c>
      <c r="H229" s="162">
        <v>0.70399999999999996</v>
      </c>
      <c r="I229" s="163"/>
      <c r="L229" s="159"/>
      <c r="M229" s="164"/>
      <c r="T229" s="165"/>
      <c r="AT229" s="160" t="s">
        <v>330</v>
      </c>
      <c r="AU229" s="160" t="s">
        <v>79</v>
      </c>
      <c r="AV229" s="13" t="s">
        <v>79</v>
      </c>
      <c r="AW229" s="13" t="s">
        <v>31</v>
      </c>
      <c r="AX229" s="13" t="s">
        <v>69</v>
      </c>
      <c r="AY229" s="160" t="s">
        <v>181</v>
      </c>
    </row>
    <row r="230" spans="2:65" s="13" customFormat="1" ht="11.25" x14ac:dyDescent="0.2">
      <c r="B230" s="159"/>
      <c r="D230" s="138" t="s">
        <v>330</v>
      </c>
      <c r="E230" s="160" t="s">
        <v>19</v>
      </c>
      <c r="F230" s="161" t="s">
        <v>6163</v>
      </c>
      <c r="H230" s="162">
        <v>0.47360000000000002</v>
      </c>
      <c r="I230" s="163"/>
      <c r="L230" s="159"/>
      <c r="M230" s="164"/>
      <c r="T230" s="165"/>
      <c r="AT230" s="160" t="s">
        <v>330</v>
      </c>
      <c r="AU230" s="160" t="s">
        <v>79</v>
      </c>
      <c r="AV230" s="13" t="s">
        <v>79</v>
      </c>
      <c r="AW230" s="13" t="s">
        <v>31</v>
      </c>
      <c r="AX230" s="13" t="s">
        <v>69</v>
      </c>
      <c r="AY230" s="160" t="s">
        <v>181</v>
      </c>
    </row>
    <row r="231" spans="2:65" s="12" customFormat="1" ht="11.25" x14ac:dyDescent="0.2">
      <c r="B231" s="153"/>
      <c r="D231" s="138" t="s">
        <v>330</v>
      </c>
      <c r="E231" s="154" t="s">
        <v>19</v>
      </c>
      <c r="F231" s="155" t="s">
        <v>6164</v>
      </c>
      <c r="H231" s="154" t="s">
        <v>19</v>
      </c>
      <c r="I231" s="156"/>
      <c r="L231" s="153"/>
      <c r="M231" s="157"/>
      <c r="T231" s="158"/>
      <c r="AT231" s="154" t="s">
        <v>330</v>
      </c>
      <c r="AU231" s="154" t="s">
        <v>79</v>
      </c>
      <c r="AV231" s="12" t="s">
        <v>77</v>
      </c>
      <c r="AW231" s="12" t="s">
        <v>31</v>
      </c>
      <c r="AX231" s="12" t="s">
        <v>69</v>
      </c>
      <c r="AY231" s="154" t="s">
        <v>181</v>
      </c>
    </row>
    <row r="232" spans="2:65" s="13" customFormat="1" ht="11.25" x14ac:dyDescent="0.2">
      <c r="B232" s="159"/>
      <c r="D232" s="138" t="s">
        <v>330</v>
      </c>
      <c r="E232" s="160" t="s">
        <v>19</v>
      </c>
      <c r="F232" s="161" t="s">
        <v>6165</v>
      </c>
      <c r="H232" s="162">
        <v>0.94</v>
      </c>
      <c r="I232" s="163"/>
      <c r="L232" s="159"/>
      <c r="M232" s="164"/>
      <c r="T232" s="165"/>
      <c r="AT232" s="160" t="s">
        <v>330</v>
      </c>
      <c r="AU232" s="160" t="s">
        <v>79</v>
      </c>
      <c r="AV232" s="13" t="s">
        <v>79</v>
      </c>
      <c r="AW232" s="13" t="s">
        <v>31</v>
      </c>
      <c r="AX232" s="13" t="s">
        <v>69</v>
      </c>
      <c r="AY232" s="160" t="s">
        <v>181</v>
      </c>
    </row>
    <row r="233" spans="2:65" s="13" customFormat="1" ht="22.5" x14ac:dyDescent="0.2">
      <c r="B233" s="159"/>
      <c r="D233" s="138" t="s">
        <v>330</v>
      </c>
      <c r="E233" s="160" t="s">
        <v>19</v>
      </c>
      <c r="F233" s="161" t="s">
        <v>6166</v>
      </c>
      <c r="H233" s="162">
        <v>0.6</v>
      </c>
      <c r="I233" s="163"/>
      <c r="L233" s="159"/>
      <c r="M233" s="164"/>
      <c r="T233" s="165"/>
      <c r="AT233" s="160" t="s">
        <v>330</v>
      </c>
      <c r="AU233" s="160" t="s">
        <v>79</v>
      </c>
      <c r="AV233" s="13" t="s">
        <v>79</v>
      </c>
      <c r="AW233" s="13" t="s">
        <v>31</v>
      </c>
      <c r="AX233" s="13" t="s">
        <v>69</v>
      </c>
      <c r="AY233" s="160" t="s">
        <v>181</v>
      </c>
    </row>
    <row r="234" spans="2:65" s="14" customFormat="1" ht="11.25" x14ac:dyDescent="0.2">
      <c r="B234" s="166"/>
      <c r="D234" s="138" t="s">
        <v>330</v>
      </c>
      <c r="E234" s="167" t="s">
        <v>19</v>
      </c>
      <c r="F234" s="168" t="s">
        <v>333</v>
      </c>
      <c r="H234" s="169">
        <v>28.760200000000001</v>
      </c>
      <c r="I234" s="170"/>
      <c r="L234" s="166"/>
      <c r="M234" s="171"/>
      <c r="T234" s="172"/>
      <c r="AT234" s="167" t="s">
        <v>330</v>
      </c>
      <c r="AU234" s="167" t="s">
        <v>79</v>
      </c>
      <c r="AV234" s="14" t="s">
        <v>187</v>
      </c>
      <c r="AW234" s="14" t="s">
        <v>31</v>
      </c>
      <c r="AX234" s="14" t="s">
        <v>77</v>
      </c>
      <c r="AY234" s="167" t="s">
        <v>181</v>
      </c>
    </row>
    <row r="235" spans="2:65" s="1" customFormat="1" ht="16.5" customHeight="1" x14ac:dyDescent="0.2">
      <c r="B235" s="32"/>
      <c r="C235" s="125" t="s">
        <v>226</v>
      </c>
      <c r="D235" s="125" t="s">
        <v>182</v>
      </c>
      <c r="E235" s="126" t="s">
        <v>384</v>
      </c>
      <c r="F235" s="127" t="s">
        <v>385</v>
      </c>
      <c r="G235" s="128" t="s">
        <v>326</v>
      </c>
      <c r="H235" s="129">
        <v>28.760200000000001</v>
      </c>
      <c r="I235" s="130"/>
      <c r="J235" s="131">
        <f>ROUND(I235*H235,2)</f>
        <v>0</v>
      </c>
      <c r="K235" s="127" t="s">
        <v>327</v>
      </c>
      <c r="L235" s="32"/>
      <c r="M235" s="132" t="s">
        <v>19</v>
      </c>
      <c r="N235" s="133" t="s">
        <v>40</v>
      </c>
      <c r="P235" s="134">
        <f>O235*H235</f>
        <v>0</v>
      </c>
      <c r="Q235" s="134">
        <v>0</v>
      </c>
      <c r="R235" s="134">
        <f>Q235*H235</f>
        <v>0</v>
      </c>
      <c r="S235" s="134">
        <v>0</v>
      </c>
      <c r="T235" s="135">
        <f>S235*H235</f>
        <v>0</v>
      </c>
      <c r="AR235" s="136" t="s">
        <v>187</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187</v>
      </c>
      <c r="BM235" s="136" t="s">
        <v>229</v>
      </c>
    </row>
    <row r="236" spans="2:65" s="1" customFormat="1" ht="11.25" x14ac:dyDescent="0.2">
      <c r="B236" s="32"/>
      <c r="D236" s="151" t="s">
        <v>328</v>
      </c>
      <c r="F236" s="152" t="s">
        <v>386</v>
      </c>
      <c r="I236" s="140"/>
      <c r="L236" s="32"/>
      <c r="M236" s="141"/>
      <c r="T236" s="53"/>
      <c r="AT236" s="17" t="s">
        <v>328</v>
      </c>
      <c r="AU236" s="17" t="s">
        <v>79</v>
      </c>
    </row>
    <row r="237" spans="2:65" s="13" customFormat="1" ht="11.25" x14ac:dyDescent="0.2">
      <c r="B237" s="159"/>
      <c r="D237" s="138" t="s">
        <v>330</v>
      </c>
      <c r="E237" s="160" t="s">
        <v>19</v>
      </c>
      <c r="F237" s="161" t="s">
        <v>6170</v>
      </c>
      <c r="H237" s="162">
        <v>28.760200000000001</v>
      </c>
      <c r="I237" s="163"/>
      <c r="L237" s="159"/>
      <c r="M237" s="164"/>
      <c r="T237" s="165"/>
      <c r="AT237" s="160" t="s">
        <v>330</v>
      </c>
      <c r="AU237" s="160" t="s">
        <v>79</v>
      </c>
      <c r="AV237" s="13" t="s">
        <v>79</v>
      </c>
      <c r="AW237" s="13" t="s">
        <v>31</v>
      </c>
      <c r="AX237" s="13" t="s">
        <v>69</v>
      </c>
      <c r="AY237" s="160" t="s">
        <v>181</v>
      </c>
    </row>
    <row r="238" spans="2:65" s="14" customFormat="1" ht="11.25" x14ac:dyDescent="0.2">
      <c r="B238" s="166"/>
      <c r="D238" s="138" t="s">
        <v>330</v>
      </c>
      <c r="E238" s="167" t="s">
        <v>19</v>
      </c>
      <c r="F238" s="168" t="s">
        <v>333</v>
      </c>
      <c r="H238" s="169">
        <v>28.760200000000001</v>
      </c>
      <c r="I238" s="170"/>
      <c r="L238" s="166"/>
      <c r="M238" s="171"/>
      <c r="T238" s="172"/>
      <c r="AT238" s="167" t="s">
        <v>330</v>
      </c>
      <c r="AU238" s="167" t="s">
        <v>79</v>
      </c>
      <c r="AV238" s="14" t="s">
        <v>187</v>
      </c>
      <c r="AW238" s="14" t="s">
        <v>31</v>
      </c>
      <c r="AX238" s="14" t="s">
        <v>77</v>
      </c>
      <c r="AY238" s="167" t="s">
        <v>181</v>
      </c>
    </row>
    <row r="239" spans="2:65" s="1" customFormat="1" ht="16.5" customHeight="1" x14ac:dyDescent="0.2">
      <c r="B239" s="32"/>
      <c r="C239" s="125" t="s">
        <v>206</v>
      </c>
      <c r="D239" s="125" t="s">
        <v>182</v>
      </c>
      <c r="E239" s="126" t="s">
        <v>5553</v>
      </c>
      <c r="F239" s="127" t="s">
        <v>5554</v>
      </c>
      <c r="G239" s="128" t="s">
        <v>510</v>
      </c>
      <c r="H239" s="129">
        <v>72.432000000000002</v>
      </c>
      <c r="I239" s="130"/>
      <c r="J239" s="131">
        <f>ROUND(I239*H239,2)</f>
        <v>0</v>
      </c>
      <c r="K239" s="127" t="s">
        <v>327</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232</v>
      </c>
    </row>
    <row r="240" spans="2:65" s="1" customFormat="1" ht="11.25" x14ac:dyDescent="0.2">
      <c r="B240" s="32"/>
      <c r="D240" s="151" t="s">
        <v>328</v>
      </c>
      <c r="F240" s="152" t="s">
        <v>5555</v>
      </c>
      <c r="I240" s="140"/>
      <c r="L240" s="32"/>
      <c r="M240" s="141"/>
      <c r="T240" s="53"/>
      <c r="AT240" s="17" t="s">
        <v>328</v>
      </c>
      <c r="AU240" s="17" t="s">
        <v>79</v>
      </c>
    </row>
    <row r="241" spans="2:65" s="12" customFormat="1" ht="11.25" x14ac:dyDescent="0.2">
      <c r="B241" s="153"/>
      <c r="D241" s="138" t="s">
        <v>330</v>
      </c>
      <c r="E241" s="154" t="s">
        <v>19</v>
      </c>
      <c r="F241" s="155" t="s">
        <v>6171</v>
      </c>
      <c r="H241" s="154" t="s">
        <v>19</v>
      </c>
      <c r="I241" s="156"/>
      <c r="L241" s="153"/>
      <c r="M241" s="157"/>
      <c r="T241" s="158"/>
      <c r="AT241" s="154" t="s">
        <v>330</v>
      </c>
      <c r="AU241" s="154" t="s">
        <v>79</v>
      </c>
      <c r="AV241" s="12" t="s">
        <v>77</v>
      </c>
      <c r="AW241" s="12" t="s">
        <v>31</v>
      </c>
      <c r="AX241" s="12" t="s">
        <v>69</v>
      </c>
      <c r="AY241" s="154" t="s">
        <v>181</v>
      </c>
    </row>
    <row r="242" spans="2:65" s="13" customFormat="1" ht="11.25" x14ac:dyDescent="0.2">
      <c r="B242" s="159"/>
      <c r="D242" s="138" t="s">
        <v>330</v>
      </c>
      <c r="E242" s="160" t="s">
        <v>19</v>
      </c>
      <c r="F242" s="161" t="s">
        <v>6172</v>
      </c>
      <c r="H242" s="162">
        <v>16.64</v>
      </c>
      <c r="I242" s="163"/>
      <c r="L242" s="159"/>
      <c r="M242" s="164"/>
      <c r="T242" s="165"/>
      <c r="AT242" s="160" t="s">
        <v>330</v>
      </c>
      <c r="AU242" s="160" t="s">
        <v>79</v>
      </c>
      <c r="AV242" s="13" t="s">
        <v>79</v>
      </c>
      <c r="AW242" s="13" t="s">
        <v>31</v>
      </c>
      <c r="AX242" s="13" t="s">
        <v>69</v>
      </c>
      <c r="AY242" s="160" t="s">
        <v>181</v>
      </c>
    </row>
    <row r="243" spans="2:65" s="13" customFormat="1" ht="11.25" x14ac:dyDescent="0.2">
      <c r="B243" s="159"/>
      <c r="D243" s="138" t="s">
        <v>330</v>
      </c>
      <c r="E243" s="160" t="s">
        <v>19</v>
      </c>
      <c r="F243" s="161" t="s">
        <v>6173</v>
      </c>
      <c r="H243" s="162">
        <v>36.72</v>
      </c>
      <c r="I243" s="163"/>
      <c r="L243" s="159"/>
      <c r="M243" s="164"/>
      <c r="T243" s="165"/>
      <c r="AT243" s="160" t="s">
        <v>330</v>
      </c>
      <c r="AU243" s="160" t="s">
        <v>79</v>
      </c>
      <c r="AV243" s="13" t="s">
        <v>79</v>
      </c>
      <c r="AW243" s="13" t="s">
        <v>31</v>
      </c>
      <c r="AX243" s="13" t="s">
        <v>69</v>
      </c>
      <c r="AY243" s="160" t="s">
        <v>181</v>
      </c>
    </row>
    <row r="244" spans="2:65" s="12" customFormat="1" ht="11.25" x14ac:dyDescent="0.2">
      <c r="B244" s="153"/>
      <c r="D244" s="138" t="s">
        <v>330</v>
      </c>
      <c r="E244" s="154" t="s">
        <v>19</v>
      </c>
      <c r="F244" s="155" t="s">
        <v>6174</v>
      </c>
      <c r="H244" s="154" t="s">
        <v>19</v>
      </c>
      <c r="I244" s="156"/>
      <c r="L244" s="153"/>
      <c r="M244" s="157"/>
      <c r="T244" s="158"/>
      <c r="AT244" s="154" t="s">
        <v>330</v>
      </c>
      <c r="AU244" s="154" t="s">
        <v>79</v>
      </c>
      <c r="AV244" s="12" t="s">
        <v>77</v>
      </c>
      <c r="AW244" s="12" t="s">
        <v>31</v>
      </c>
      <c r="AX244" s="12" t="s">
        <v>69</v>
      </c>
      <c r="AY244" s="154" t="s">
        <v>181</v>
      </c>
    </row>
    <row r="245" spans="2:65" s="13" customFormat="1" ht="11.25" x14ac:dyDescent="0.2">
      <c r="B245" s="159"/>
      <c r="D245" s="138" t="s">
        <v>330</v>
      </c>
      <c r="E245" s="160" t="s">
        <v>19</v>
      </c>
      <c r="F245" s="161" t="s">
        <v>6175</v>
      </c>
      <c r="H245" s="162">
        <v>9.4719999999999995</v>
      </c>
      <c r="I245" s="163"/>
      <c r="L245" s="159"/>
      <c r="M245" s="164"/>
      <c r="T245" s="165"/>
      <c r="AT245" s="160" t="s">
        <v>330</v>
      </c>
      <c r="AU245" s="160" t="s">
        <v>79</v>
      </c>
      <c r="AV245" s="13" t="s">
        <v>79</v>
      </c>
      <c r="AW245" s="13" t="s">
        <v>31</v>
      </c>
      <c r="AX245" s="13" t="s">
        <v>69</v>
      </c>
      <c r="AY245" s="160" t="s">
        <v>181</v>
      </c>
    </row>
    <row r="246" spans="2:65" s="12" customFormat="1" ht="11.25" x14ac:dyDescent="0.2">
      <c r="B246" s="153"/>
      <c r="D246" s="138" t="s">
        <v>330</v>
      </c>
      <c r="E246" s="154" t="s">
        <v>19</v>
      </c>
      <c r="F246" s="155" t="s">
        <v>6176</v>
      </c>
      <c r="H246" s="154" t="s">
        <v>19</v>
      </c>
      <c r="I246" s="156"/>
      <c r="L246" s="153"/>
      <c r="M246" s="157"/>
      <c r="T246" s="158"/>
      <c r="AT246" s="154" t="s">
        <v>330</v>
      </c>
      <c r="AU246" s="154" t="s">
        <v>79</v>
      </c>
      <c r="AV246" s="12" t="s">
        <v>77</v>
      </c>
      <c r="AW246" s="12" t="s">
        <v>31</v>
      </c>
      <c r="AX246" s="12" t="s">
        <v>69</v>
      </c>
      <c r="AY246" s="154" t="s">
        <v>181</v>
      </c>
    </row>
    <row r="247" spans="2:65" s="13" customFormat="1" ht="22.5" x14ac:dyDescent="0.2">
      <c r="B247" s="159"/>
      <c r="D247" s="138" t="s">
        <v>330</v>
      </c>
      <c r="E247" s="160" t="s">
        <v>19</v>
      </c>
      <c r="F247" s="161" t="s">
        <v>6177</v>
      </c>
      <c r="H247" s="162">
        <v>9.6</v>
      </c>
      <c r="I247" s="163"/>
      <c r="L247" s="159"/>
      <c r="M247" s="164"/>
      <c r="T247" s="165"/>
      <c r="AT247" s="160" t="s">
        <v>330</v>
      </c>
      <c r="AU247" s="160" t="s">
        <v>79</v>
      </c>
      <c r="AV247" s="13" t="s">
        <v>79</v>
      </c>
      <c r="AW247" s="13" t="s">
        <v>31</v>
      </c>
      <c r="AX247" s="13" t="s">
        <v>69</v>
      </c>
      <c r="AY247" s="160" t="s">
        <v>181</v>
      </c>
    </row>
    <row r="248" spans="2:65" s="14" customFormat="1" ht="11.25" x14ac:dyDescent="0.2">
      <c r="B248" s="166"/>
      <c r="D248" s="138" t="s">
        <v>330</v>
      </c>
      <c r="E248" s="167" t="s">
        <v>19</v>
      </c>
      <c r="F248" s="168" t="s">
        <v>333</v>
      </c>
      <c r="H248" s="169">
        <v>72.432000000000002</v>
      </c>
      <c r="I248" s="170"/>
      <c r="L248" s="166"/>
      <c r="M248" s="171"/>
      <c r="T248" s="172"/>
      <c r="AT248" s="167" t="s">
        <v>330</v>
      </c>
      <c r="AU248" s="167" t="s">
        <v>79</v>
      </c>
      <c r="AV248" s="14" t="s">
        <v>187</v>
      </c>
      <c r="AW248" s="14" t="s">
        <v>31</v>
      </c>
      <c r="AX248" s="14" t="s">
        <v>77</v>
      </c>
      <c r="AY248" s="167" t="s">
        <v>181</v>
      </c>
    </row>
    <row r="249" spans="2:65" s="1" customFormat="1" ht="16.5" customHeight="1" x14ac:dyDescent="0.2">
      <c r="B249" s="32"/>
      <c r="C249" s="125" t="s">
        <v>233</v>
      </c>
      <c r="D249" s="125" t="s">
        <v>182</v>
      </c>
      <c r="E249" s="126" t="s">
        <v>5560</v>
      </c>
      <c r="F249" s="127" t="s">
        <v>5561</v>
      </c>
      <c r="G249" s="128" t="s">
        <v>510</v>
      </c>
      <c r="H249" s="129">
        <v>321.24</v>
      </c>
      <c r="I249" s="130"/>
      <c r="J249" s="131">
        <f>ROUND(I249*H249,2)</f>
        <v>0</v>
      </c>
      <c r="K249" s="127" t="s">
        <v>327</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236</v>
      </c>
    </row>
    <row r="250" spans="2:65" s="1" customFormat="1" ht="11.25" x14ac:dyDescent="0.2">
      <c r="B250" s="32"/>
      <c r="D250" s="151" t="s">
        <v>328</v>
      </c>
      <c r="F250" s="152" t="s">
        <v>5562</v>
      </c>
      <c r="I250" s="140"/>
      <c r="L250" s="32"/>
      <c r="M250" s="141"/>
      <c r="T250" s="53"/>
      <c r="AT250" s="17" t="s">
        <v>328</v>
      </c>
      <c r="AU250" s="17" t="s">
        <v>79</v>
      </c>
    </row>
    <row r="251" spans="2:65" s="12" customFormat="1" ht="11.25" x14ac:dyDescent="0.2">
      <c r="B251" s="153"/>
      <c r="D251" s="138" t="s">
        <v>330</v>
      </c>
      <c r="E251" s="154" t="s">
        <v>19</v>
      </c>
      <c r="F251" s="155" t="s">
        <v>6171</v>
      </c>
      <c r="H251" s="154" t="s">
        <v>19</v>
      </c>
      <c r="I251" s="156"/>
      <c r="L251" s="153"/>
      <c r="M251" s="157"/>
      <c r="T251" s="158"/>
      <c r="AT251" s="154" t="s">
        <v>330</v>
      </c>
      <c r="AU251" s="154" t="s">
        <v>79</v>
      </c>
      <c r="AV251" s="12" t="s">
        <v>77</v>
      </c>
      <c r="AW251" s="12" t="s">
        <v>31</v>
      </c>
      <c r="AX251" s="12" t="s">
        <v>69</v>
      </c>
      <c r="AY251" s="154" t="s">
        <v>181</v>
      </c>
    </row>
    <row r="252" spans="2:65" s="13" customFormat="1" ht="11.25" x14ac:dyDescent="0.2">
      <c r="B252" s="159"/>
      <c r="D252" s="138" t="s">
        <v>330</v>
      </c>
      <c r="E252" s="160" t="s">
        <v>19</v>
      </c>
      <c r="F252" s="161" t="s">
        <v>6178</v>
      </c>
      <c r="H252" s="162">
        <v>20.384</v>
      </c>
      <c r="I252" s="163"/>
      <c r="L252" s="159"/>
      <c r="M252" s="164"/>
      <c r="T252" s="165"/>
      <c r="AT252" s="160" t="s">
        <v>330</v>
      </c>
      <c r="AU252" s="160" t="s">
        <v>79</v>
      </c>
      <c r="AV252" s="13" t="s">
        <v>79</v>
      </c>
      <c r="AW252" s="13" t="s">
        <v>31</v>
      </c>
      <c r="AX252" s="13" t="s">
        <v>69</v>
      </c>
      <c r="AY252" s="160" t="s">
        <v>181</v>
      </c>
    </row>
    <row r="253" spans="2:65" s="13" customFormat="1" ht="11.25" x14ac:dyDescent="0.2">
      <c r="B253" s="159"/>
      <c r="D253" s="138" t="s">
        <v>330</v>
      </c>
      <c r="E253" s="160" t="s">
        <v>19</v>
      </c>
      <c r="F253" s="161" t="s">
        <v>6179</v>
      </c>
      <c r="H253" s="162">
        <v>42.847999999999999</v>
      </c>
      <c r="I253" s="163"/>
      <c r="L253" s="159"/>
      <c r="M253" s="164"/>
      <c r="T253" s="165"/>
      <c r="AT253" s="160" t="s">
        <v>330</v>
      </c>
      <c r="AU253" s="160" t="s">
        <v>79</v>
      </c>
      <c r="AV253" s="13" t="s">
        <v>79</v>
      </c>
      <c r="AW253" s="13" t="s">
        <v>31</v>
      </c>
      <c r="AX253" s="13" t="s">
        <v>69</v>
      </c>
      <c r="AY253" s="160" t="s">
        <v>181</v>
      </c>
    </row>
    <row r="254" spans="2:65" s="13" customFormat="1" ht="11.25" x14ac:dyDescent="0.2">
      <c r="B254" s="159"/>
      <c r="D254" s="138" t="s">
        <v>330</v>
      </c>
      <c r="E254" s="160" t="s">
        <v>19</v>
      </c>
      <c r="F254" s="161" t="s">
        <v>6180</v>
      </c>
      <c r="H254" s="162">
        <v>30.8</v>
      </c>
      <c r="I254" s="163"/>
      <c r="L254" s="159"/>
      <c r="M254" s="164"/>
      <c r="T254" s="165"/>
      <c r="AT254" s="160" t="s">
        <v>330</v>
      </c>
      <c r="AU254" s="160" t="s">
        <v>79</v>
      </c>
      <c r="AV254" s="13" t="s">
        <v>79</v>
      </c>
      <c r="AW254" s="13" t="s">
        <v>31</v>
      </c>
      <c r="AX254" s="13" t="s">
        <v>69</v>
      </c>
      <c r="AY254" s="160" t="s">
        <v>181</v>
      </c>
    </row>
    <row r="255" spans="2:65" s="13" customFormat="1" ht="11.25" x14ac:dyDescent="0.2">
      <c r="B255" s="159"/>
      <c r="D255" s="138" t="s">
        <v>330</v>
      </c>
      <c r="E255" s="160" t="s">
        <v>19</v>
      </c>
      <c r="F255" s="161" t="s">
        <v>6181</v>
      </c>
      <c r="H255" s="162">
        <v>4.5359999999999996</v>
      </c>
      <c r="I255" s="163"/>
      <c r="L255" s="159"/>
      <c r="M255" s="164"/>
      <c r="T255" s="165"/>
      <c r="AT255" s="160" t="s">
        <v>330</v>
      </c>
      <c r="AU255" s="160" t="s">
        <v>79</v>
      </c>
      <c r="AV255" s="13" t="s">
        <v>79</v>
      </c>
      <c r="AW255" s="13" t="s">
        <v>31</v>
      </c>
      <c r="AX255" s="13" t="s">
        <v>69</v>
      </c>
      <c r="AY255" s="160" t="s">
        <v>181</v>
      </c>
    </row>
    <row r="256" spans="2:65" s="13" customFormat="1" ht="11.25" x14ac:dyDescent="0.2">
      <c r="B256" s="159"/>
      <c r="D256" s="138" t="s">
        <v>330</v>
      </c>
      <c r="E256" s="160" t="s">
        <v>19</v>
      </c>
      <c r="F256" s="161" t="s">
        <v>6182</v>
      </c>
      <c r="H256" s="162">
        <v>46.728000000000002</v>
      </c>
      <c r="I256" s="163"/>
      <c r="L256" s="159"/>
      <c r="M256" s="164"/>
      <c r="T256" s="165"/>
      <c r="AT256" s="160" t="s">
        <v>330</v>
      </c>
      <c r="AU256" s="160" t="s">
        <v>79</v>
      </c>
      <c r="AV256" s="13" t="s">
        <v>79</v>
      </c>
      <c r="AW256" s="13" t="s">
        <v>31</v>
      </c>
      <c r="AX256" s="13" t="s">
        <v>69</v>
      </c>
      <c r="AY256" s="160" t="s">
        <v>181</v>
      </c>
    </row>
    <row r="257" spans="2:51" s="13" customFormat="1" ht="11.25" x14ac:dyDescent="0.2">
      <c r="B257" s="159"/>
      <c r="D257" s="138" t="s">
        <v>330</v>
      </c>
      <c r="E257" s="160" t="s">
        <v>19</v>
      </c>
      <c r="F257" s="161" t="s">
        <v>6183</v>
      </c>
      <c r="H257" s="162">
        <v>9.5039999999999996</v>
      </c>
      <c r="I257" s="163"/>
      <c r="L257" s="159"/>
      <c r="M257" s="164"/>
      <c r="T257" s="165"/>
      <c r="AT257" s="160" t="s">
        <v>330</v>
      </c>
      <c r="AU257" s="160" t="s">
        <v>79</v>
      </c>
      <c r="AV257" s="13" t="s">
        <v>79</v>
      </c>
      <c r="AW257" s="13" t="s">
        <v>31</v>
      </c>
      <c r="AX257" s="13" t="s">
        <v>69</v>
      </c>
      <c r="AY257" s="160" t="s">
        <v>181</v>
      </c>
    </row>
    <row r="258" spans="2:51" s="13" customFormat="1" ht="11.25" x14ac:dyDescent="0.2">
      <c r="B258" s="159"/>
      <c r="D258" s="138" t="s">
        <v>330</v>
      </c>
      <c r="E258" s="160" t="s">
        <v>19</v>
      </c>
      <c r="F258" s="161" t="s">
        <v>6184</v>
      </c>
      <c r="H258" s="162">
        <v>39.159999999999997</v>
      </c>
      <c r="I258" s="163"/>
      <c r="L258" s="159"/>
      <c r="M258" s="164"/>
      <c r="T258" s="165"/>
      <c r="AT258" s="160" t="s">
        <v>330</v>
      </c>
      <c r="AU258" s="160" t="s">
        <v>79</v>
      </c>
      <c r="AV258" s="13" t="s">
        <v>79</v>
      </c>
      <c r="AW258" s="13" t="s">
        <v>31</v>
      </c>
      <c r="AX258" s="13" t="s">
        <v>69</v>
      </c>
      <c r="AY258" s="160" t="s">
        <v>181</v>
      </c>
    </row>
    <row r="259" spans="2:51" s="13" customFormat="1" ht="11.25" x14ac:dyDescent="0.2">
      <c r="B259" s="159"/>
      <c r="D259" s="138" t="s">
        <v>330</v>
      </c>
      <c r="E259" s="160" t="s">
        <v>19</v>
      </c>
      <c r="F259" s="161" t="s">
        <v>6185</v>
      </c>
      <c r="H259" s="162">
        <v>6.6</v>
      </c>
      <c r="I259" s="163"/>
      <c r="L259" s="159"/>
      <c r="M259" s="164"/>
      <c r="T259" s="165"/>
      <c r="AT259" s="160" t="s">
        <v>330</v>
      </c>
      <c r="AU259" s="160" t="s">
        <v>79</v>
      </c>
      <c r="AV259" s="13" t="s">
        <v>79</v>
      </c>
      <c r="AW259" s="13" t="s">
        <v>31</v>
      </c>
      <c r="AX259" s="13" t="s">
        <v>69</v>
      </c>
      <c r="AY259" s="160" t="s">
        <v>181</v>
      </c>
    </row>
    <row r="260" spans="2:51" s="13" customFormat="1" ht="11.25" x14ac:dyDescent="0.2">
      <c r="B260" s="159"/>
      <c r="D260" s="138" t="s">
        <v>330</v>
      </c>
      <c r="E260" s="160" t="s">
        <v>19</v>
      </c>
      <c r="F260" s="161" t="s">
        <v>6186</v>
      </c>
      <c r="H260" s="162">
        <v>25.056000000000001</v>
      </c>
      <c r="I260" s="163"/>
      <c r="L260" s="159"/>
      <c r="M260" s="164"/>
      <c r="T260" s="165"/>
      <c r="AT260" s="160" t="s">
        <v>330</v>
      </c>
      <c r="AU260" s="160" t="s">
        <v>79</v>
      </c>
      <c r="AV260" s="13" t="s">
        <v>79</v>
      </c>
      <c r="AW260" s="13" t="s">
        <v>31</v>
      </c>
      <c r="AX260" s="13" t="s">
        <v>69</v>
      </c>
      <c r="AY260" s="160" t="s">
        <v>181</v>
      </c>
    </row>
    <row r="261" spans="2:51" s="13" customFormat="1" ht="11.25" x14ac:dyDescent="0.2">
      <c r="B261" s="159"/>
      <c r="D261" s="138" t="s">
        <v>330</v>
      </c>
      <c r="E261" s="160" t="s">
        <v>19</v>
      </c>
      <c r="F261" s="161" t="s">
        <v>6187</v>
      </c>
      <c r="H261" s="162">
        <v>7.7759999999999998</v>
      </c>
      <c r="I261" s="163"/>
      <c r="L261" s="159"/>
      <c r="M261" s="164"/>
      <c r="T261" s="165"/>
      <c r="AT261" s="160" t="s">
        <v>330</v>
      </c>
      <c r="AU261" s="160" t="s">
        <v>79</v>
      </c>
      <c r="AV261" s="13" t="s">
        <v>79</v>
      </c>
      <c r="AW261" s="13" t="s">
        <v>31</v>
      </c>
      <c r="AX261" s="13" t="s">
        <v>69</v>
      </c>
      <c r="AY261" s="160" t="s">
        <v>181</v>
      </c>
    </row>
    <row r="262" spans="2:51" s="13" customFormat="1" ht="11.25" x14ac:dyDescent="0.2">
      <c r="B262" s="159"/>
      <c r="D262" s="138" t="s">
        <v>330</v>
      </c>
      <c r="E262" s="160" t="s">
        <v>19</v>
      </c>
      <c r="F262" s="161" t="s">
        <v>6188</v>
      </c>
      <c r="H262" s="162">
        <v>3.528</v>
      </c>
      <c r="I262" s="163"/>
      <c r="L262" s="159"/>
      <c r="M262" s="164"/>
      <c r="T262" s="165"/>
      <c r="AT262" s="160" t="s">
        <v>330</v>
      </c>
      <c r="AU262" s="160" t="s">
        <v>79</v>
      </c>
      <c r="AV262" s="13" t="s">
        <v>79</v>
      </c>
      <c r="AW262" s="13" t="s">
        <v>31</v>
      </c>
      <c r="AX262" s="13" t="s">
        <v>69</v>
      </c>
      <c r="AY262" s="160" t="s">
        <v>181</v>
      </c>
    </row>
    <row r="263" spans="2:51" s="13" customFormat="1" ht="11.25" x14ac:dyDescent="0.2">
      <c r="B263" s="159"/>
      <c r="D263" s="138" t="s">
        <v>330</v>
      </c>
      <c r="E263" s="160" t="s">
        <v>19</v>
      </c>
      <c r="F263" s="161" t="s">
        <v>6189</v>
      </c>
      <c r="H263" s="162">
        <v>3.3039999999999998</v>
      </c>
      <c r="I263" s="163"/>
      <c r="L263" s="159"/>
      <c r="M263" s="164"/>
      <c r="T263" s="165"/>
      <c r="AT263" s="160" t="s">
        <v>330</v>
      </c>
      <c r="AU263" s="160" t="s">
        <v>79</v>
      </c>
      <c r="AV263" s="13" t="s">
        <v>79</v>
      </c>
      <c r="AW263" s="13" t="s">
        <v>31</v>
      </c>
      <c r="AX263" s="13" t="s">
        <v>69</v>
      </c>
      <c r="AY263" s="160" t="s">
        <v>181</v>
      </c>
    </row>
    <row r="264" spans="2:51" s="13" customFormat="1" ht="11.25" x14ac:dyDescent="0.2">
      <c r="B264" s="159"/>
      <c r="D264" s="138" t="s">
        <v>330</v>
      </c>
      <c r="E264" s="160" t="s">
        <v>19</v>
      </c>
      <c r="F264" s="161" t="s">
        <v>6190</v>
      </c>
      <c r="H264" s="162">
        <v>4.84</v>
      </c>
      <c r="I264" s="163"/>
      <c r="L264" s="159"/>
      <c r="M264" s="164"/>
      <c r="T264" s="165"/>
      <c r="AT264" s="160" t="s">
        <v>330</v>
      </c>
      <c r="AU264" s="160" t="s">
        <v>79</v>
      </c>
      <c r="AV264" s="13" t="s">
        <v>79</v>
      </c>
      <c r="AW264" s="13" t="s">
        <v>31</v>
      </c>
      <c r="AX264" s="13" t="s">
        <v>69</v>
      </c>
      <c r="AY264" s="160" t="s">
        <v>181</v>
      </c>
    </row>
    <row r="265" spans="2:51" s="13" customFormat="1" ht="11.25" x14ac:dyDescent="0.2">
      <c r="B265" s="159"/>
      <c r="D265" s="138" t="s">
        <v>330</v>
      </c>
      <c r="E265" s="160" t="s">
        <v>19</v>
      </c>
      <c r="F265" s="161" t="s">
        <v>6191</v>
      </c>
      <c r="H265" s="162">
        <v>3.024</v>
      </c>
      <c r="I265" s="163"/>
      <c r="L265" s="159"/>
      <c r="M265" s="164"/>
      <c r="T265" s="165"/>
      <c r="AT265" s="160" t="s">
        <v>330</v>
      </c>
      <c r="AU265" s="160" t="s">
        <v>79</v>
      </c>
      <c r="AV265" s="13" t="s">
        <v>79</v>
      </c>
      <c r="AW265" s="13" t="s">
        <v>31</v>
      </c>
      <c r="AX265" s="13" t="s">
        <v>69</v>
      </c>
      <c r="AY265" s="160" t="s">
        <v>181</v>
      </c>
    </row>
    <row r="266" spans="2:51" s="12" customFormat="1" ht="11.25" x14ac:dyDescent="0.2">
      <c r="B266" s="153"/>
      <c r="D266" s="138" t="s">
        <v>330</v>
      </c>
      <c r="E266" s="154" t="s">
        <v>19</v>
      </c>
      <c r="F266" s="155" t="s">
        <v>6174</v>
      </c>
      <c r="H266" s="154" t="s">
        <v>19</v>
      </c>
      <c r="I266" s="156"/>
      <c r="L266" s="153"/>
      <c r="M266" s="157"/>
      <c r="T266" s="158"/>
      <c r="AT266" s="154" t="s">
        <v>330</v>
      </c>
      <c r="AU266" s="154" t="s">
        <v>79</v>
      </c>
      <c r="AV266" s="12" t="s">
        <v>77</v>
      </c>
      <c r="AW266" s="12" t="s">
        <v>31</v>
      </c>
      <c r="AX266" s="12" t="s">
        <v>69</v>
      </c>
      <c r="AY266" s="154" t="s">
        <v>181</v>
      </c>
    </row>
    <row r="267" spans="2:51" s="13" customFormat="1" ht="11.25" x14ac:dyDescent="0.2">
      <c r="B267" s="159"/>
      <c r="D267" s="138" t="s">
        <v>330</v>
      </c>
      <c r="E267" s="160" t="s">
        <v>19</v>
      </c>
      <c r="F267" s="161" t="s">
        <v>6192</v>
      </c>
      <c r="H267" s="162">
        <v>16.128</v>
      </c>
      <c r="I267" s="163"/>
      <c r="L267" s="159"/>
      <c r="M267" s="164"/>
      <c r="T267" s="165"/>
      <c r="AT267" s="160" t="s">
        <v>330</v>
      </c>
      <c r="AU267" s="160" t="s">
        <v>79</v>
      </c>
      <c r="AV267" s="13" t="s">
        <v>79</v>
      </c>
      <c r="AW267" s="13" t="s">
        <v>31</v>
      </c>
      <c r="AX267" s="13" t="s">
        <v>69</v>
      </c>
      <c r="AY267" s="160" t="s">
        <v>181</v>
      </c>
    </row>
    <row r="268" spans="2:51" s="13" customFormat="1" ht="11.25" x14ac:dyDescent="0.2">
      <c r="B268" s="159"/>
      <c r="D268" s="138" t="s">
        <v>330</v>
      </c>
      <c r="E268" s="160" t="s">
        <v>19</v>
      </c>
      <c r="F268" s="161" t="s">
        <v>6193</v>
      </c>
      <c r="H268" s="162">
        <v>13.824</v>
      </c>
      <c r="I268" s="163"/>
      <c r="L268" s="159"/>
      <c r="M268" s="164"/>
      <c r="T268" s="165"/>
      <c r="AT268" s="160" t="s">
        <v>330</v>
      </c>
      <c r="AU268" s="160" t="s">
        <v>79</v>
      </c>
      <c r="AV268" s="13" t="s">
        <v>79</v>
      </c>
      <c r="AW268" s="13" t="s">
        <v>31</v>
      </c>
      <c r="AX268" s="13" t="s">
        <v>69</v>
      </c>
      <c r="AY268" s="160" t="s">
        <v>181</v>
      </c>
    </row>
    <row r="269" spans="2:51" s="13" customFormat="1" ht="11.25" x14ac:dyDescent="0.2">
      <c r="B269" s="159"/>
      <c r="D269" s="138" t="s">
        <v>330</v>
      </c>
      <c r="E269" s="160" t="s">
        <v>19</v>
      </c>
      <c r="F269" s="161" t="s">
        <v>6194</v>
      </c>
      <c r="H269" s="162">
        <v>14.08</v>
      </c>
      <c r="I269" s="163"/>
      <c r="L269" s="159"/>
      <c r="M269" s="164"/>
      <c r="T269" s="165"/>
      <c r="AT269" s="160" t="s">
        <v>330</v>
      </c>
      <c r="AU269" s="160" t="s">
        <v>79</v>
      </c>
      <c r="AV269" s="13" t="s">
        <v>79</v>
      </c>
      <c r="AW269" s="13" t="s">
        <v>31</v>
      </c>
      <c r="AX269" s="13" t="s">
        <v>69</v>
      </c>
      <c r="AY269" s="160" t="s">
        <v>181</v>
      </c>
    </row>
    <row r="270" spans="2:51" s="13" customFormat="1" ht="11.25" x14ac:dyDescent="0.2">
      <c r="B270" s="159"/>
      <c r="D270" s="138" t="s">
        <v>330</v>
      </c>
      <c r="E270" s="160" t="s">
        <v>19</v>
      </c>
      <c r="F270" s="161" t="s">
        <v>6195</v>
      </c>
      <c r="H270" s="162">
        <v>14.08</v>
      </c>
      <c r="I270" s="163"/>
      <c r="L270" s="159"/>
      <c r="M270" s="164"/>
      <c r="T270" s="165"/>
      <c r="AT270" s="160" t="s">
        <v>330</v>
      </c>
      <c r="AU270" s="160" t="s">
        <v>79</v>
      </c>
      <c r="AV270" s="13" t="s">
        <v>79</v>
      </c>
      <c r="AW270" s="13" t="s">
        <v>31</v>
      </c>
      <c r="AX270" s="13" t="s">
        <v>69</v>
      </c>
      <c r="AY270" s="160" t="s">
        <v>181</v>
      </c>
    </row>
    <row r="271" spans="2:51" s="12" customFormat="1" ht="11.25" x14ac:dyDescent="0.2">
      <c r="B271" s="153"/>
      <c r="D271" s="138" t="s">
        <v>330</v>
      </c>
      <c r="E271" s="154" t="s">
        <v>19</v>
      </c>
      <c r="F271" s="155" t="s">
        <v>6176</v>
      </c>
      <c r="H271" s="154" t="s">
        <v>19</v>
      </c>
      <c r="I271" s="156"/>
      <c r="L271" s="153"/>
      <c r="M271" s="157"/>
      <c r="T271" s="158"/>
      <c r="AT271" s="154" t="s">
        <v>330</v>
      </c>
      <c r="AU271" s="154" t="s">
        <v>79</v>
      </c>
      <c r="AV271" s="12" t="s">
        <v>77</v>
      </c>
      <c r="AW271" s="12" t="s">
        <v>31</v>
      </c>
      <c r="AX271" s="12" t="s">
        <v>69</v>
      </c>
      <c r="AY271" s="154" t="s">
        <v>181</v>
      </c>
    </row>
    <row r="272" spans="2:51" s="13" customFormat="1" ht="11.25" x14ac:dyDescent="0.2">
      <c r="B272" s="159"/>
      <c r="D272" s="138" t="s">
        <v>330</v>
      </c>
      <c r="E272" s="160" t="s">
        <v>19</v>
      </c>
      <c r="F272" s="161" t="s">
        <v>6196</v>
      </c>
      <c r="H272" s="162">
        <v>15.04</v>
      </c>
      <c r="I272" s="163"/>
      <c r="L272" s="159"/>
      <c r="M272" s="164"/>
      <c r="T272" s="165"/>
      <c r="AT272" s="160" t="s">
        <v>330</v>
      </c>
      <c r="AU272" s="160" t="s">
        <v>79</v>
      </c>
      <c r="AV272" s="13" t="s">
        <v>79</v>
      </c>
      <c r="AW272" s="13" t="s">
        <v>31</v>
      </c>
      <c r="AX272" s="13" t="s">
        <v>69</v>
      </c>
      <c r="AY272" s="160" t="s">
        <v>181</v>
      </c>
    </row>
    <row r="273" spans="2:65" s="14" customFormat="1" ht="11.25" x14ac:dyDescent="0.2">
      <c r="B273" s="166"/>
      <c r="D273" s="138" t="s">
        <v>330</v>
      </c>
      <c r="E273" s="167" t="s">
        <v>19</v>
      </c>
      <c r="F273" s="168" t="s">
        <v>333</v>
      </c>
      <c r="H273" s="169">
        <v>321.24</v>
      </c>
      <c r="I273" s="170"/>
      <c r="L273" s="166"/>
      <c r="M273" s="171"/>
      <c r="T273" s="172"/>
      <c r="AT273" s="167" t="s">
        <v>330</v>
      </c>
      <c r="AU273" s="167" t="s">
        <v>79</v>
      </c>
      <c r="AV273" s="14" t="s">
        <v>187</v>
      </c>
      <c r="AW273" s="14" t="s">
        <v>31</v>
      </c>
      <c r="AX273" s="14" t="s">
        <v>77</v>
      </c>
      <c r="AY273" s="167" t="s">
        <v>181</v>
      </c>
    </row>
    <row r="274" spans="2:65" s="1" customFormat="1" ht="16.5" customHeight="1" x14ac:dyDescent="0.2">
      <c r="B274" s="32"/>
      <c r="C274" s="125" t="s">
        <v>209</v>
      </c>
      <c r="D274" s="125" t="s">
        <v>182</v>
      </c>
      <c r="E274" s="126" t="s">
        <v>5565</v>
      </c>
      <c r="F274" s="127" t="s">
        <v>5566</v>
      </c>
      <c r="G274" s="128" t="s">
        <v>510</v>
      </c>
      <c r="H274" s="129">
        <v>72.432000000000002</v>
      </c>
      <c r="I274" s="130"/>
      <c r="J274" s="131">
        <f>ROUND(I274*H274,2)</f>
        <v>0</v>
      </c>
      <c r="K274" s="127" t="s">
        <v>327</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239</v>
      </c>
    </row>
    <row r="275" spans="2:65" s="1" customFormat="1" ht="11.25" x14ac:dyDescent="0.2">
      <c r="B275" s="32"/>
      <c r="D275" s="151" t="s">
        <v>328</v>
      </c>
      <c r="F275" s="152" t="s">
        <v>5567</v>
      </c>
      <c r="I275" s="140"/>
      <c r="L275" s="32"/>
      <c r="M275" s="141"/>
      <c r="T275" s="53"/>
      <c r="AT275" s="17" t="s">
        <v>328</v>
      </c>
      <c r="AU275" s="17" t="s">
        <v>79</v>
      </c>
    </row>
    <row r="276" spans="2:65" s="1" customFormat="1" ht="16.5" customHeight="1" x14ac:dyDescent="0.2">
      <c r="B276" s="32"/>
      <c r="C276" s="125" t="s">
        <v>404</v>
      </c>
      <c r="D276" s="125" t="s">
        <v>182</v>
      </c>
      <c r="E276" s="126" t="s">
        <v>5568</v>
      </c>
      <c r="F276" s="127" t="s">
        <v>5569</v>
      </c>
      <c r="G276" s="128" t="s">
        <v>510</v>
      </c>
      <c r="H276" s="129">
        <v>321.24</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407</v>
      </c>
    </row>
    <row r="277" spans="2:65" s="1" customFormat="1" ht="11.25" x14ac:dyDescent="0.2">
      <c r="B277" s="32"/>
      <c r="D277" s="151" t="s">
        <v>328</v>
      </c>
      <c r="F277" s="152" t="s">
        <v>5570</v>
      </c>
      <c r="I277" s="140"/>
      <c r="L277" s="32"/>
      <c r="M277" s="141"/>
      <c r="T277" s="53"/>
      <c r="AT277" s="17" t="s">
        <v>328</v>
      </c>
      <c r="AU277" s="17" t="s">
        <v>79</v>
      </c>
    </row>
    <row r="278" spans="2:65" s="1" customFormat="1" ht="16.5" customHeight="1" x14ac:dyDescent="0.2">
      <c r="B278" s="32"/>
      <c r="C278" s="125" t="s">
        <v>213</v>
      </c>
      <c r="D278" s="125" t="s">
        <v>182</v>
      </c>
      <c r="E278" s="126" t="s">
        <v>1836</v>
      </c>
      <c r="F278" s="127" t="s">
        <v>1837</v>
      </c>
      <c r="G278" s="128" t="s">
        <v>510</v>
      </c>
      <c r="H278" s="129">
        <v>16.8</v>
      </c>
      <c r="I278" s="130"/>
      <c r="J278" s="131">
        <f>ROUND(I278*H278,2)</f>
        <v>0</v>
      </c>
      <c r="K278" s="127" t="s">
        <v>327</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242</v>
      </c>
    </row>
    <row r="279" spans="2:65" s="1" customFormat="1" ht="11.25" x14ac:dyDescent="0.2">
      <c r="B279" s="32"/>
      <c r="D279" s="151" t="s">
        <v>328</v>
      </c>
      <c r="F279" s="152" t="s">
        <v>1838</v>
      </c>
      <c r="I279" s="140"/>
      <c r="L279" s="32"/>
      <c r="M279" s="141"/>
      <c r="T279" s="53"/>
      <c r="AT279" s="17" t="s">
        <v>328</v>
      </c>
      <c r="AU279" s="17" t="s">
        <v>79</v>
      </c>
    </row>
    <row r="280" spans="2:65" s="13" customFormat="1" ht="11.25" x14ac:dyDescent="0.2">
      <c r="B280" s="159"/>
      <c r="D280" s="138" t="s">
        <v>330</v>
      </c>
      <c r="E280" s="160" t="s">
        <v>19</v>
      </c>
      <c r="F280" s="161" t="s">
        <v>6197</v>
      </c>
      <c r="H280" s="162">
        <v>12.8</v>
      </c>
      <c r="I280" s="163"/>
      <c r="L280" s="159"/>
      <c r="M280" s="164"/>
      <c r="T280" s="165"/>
      <c r="AT280" s="160" t="s">
        <v>330</v>
      </c>
      <c r="AU280" s="160" t="s">
        <v>79</v>
      </c>
      <c r="AV280" s="13" t="s">
        <v>79</v>
      </c>
      <c r="AW280" s="13" t="s">
        <v>31</v>
      </c>
      <c r="AX280" s="13" t="s">
        <v>69</v>
      </c>
      <c r="AY280" s="160" t="s">
        <v>181</v>
      </c>
    </row>
    <row r="281" spans="2:65" s="13" customFormat="1" ht="11.25" x14ac:dyDescent="0.2">
      <c r="B281" s="159"/>
      <c r="D281" s="138" t="s">
        <v>330</v>
      </c>
      <c r="E281" s="160" t="s">
        <v>19</v>
      </c>
      <c r="F281" s="161" t="s">
        <v>6198</v>
      </c>
      <c r="H281" s="162">
        <v>4</v>
      </c>
      <c r="I281" s="163"/>
      <c r="L281" s="159"/>
      <c r="M281" s="164"/>
      <c r="T281" s="165"/>
      <c r="AT281" s="160" t="s">
        <v>330</v>
      </c>
      <c r="AU281" s="160" t="s">
        <v>79</v>
      </c>
      <c r="AV281" s="13" t="s">
        <v>79</v>
      </c>
      <c r="AW281" s="13" t="s">
        <v>31</v>
      </c>
      <c r="AX281" s="13" t="s">
        <v>69</v>
      </c>
      <c r="AY281" s="160" t="s">
        <v>181</v>
      </c>
    </row>
    <row r="282" spans="2:65" s="14" customFormat="1" ht="11.25" x14ac:dyDescent="0.2">
      <c r="B282" s="166"/>
      <c r="D282" s="138" t="s">
        <v>330</v>
      </c>
      <c r="E282" s="167" t="s">
        <v>19</v>
      </c>
      <c r="F282" s="168" t="s">
        <v>333</v>
      </c>
      <c r="H282" s="169">
        <v>16.8</v>
      </c>
      <c r="I282" s="170"/>
      <c r="L282" s="166"/>
      <c r="M282" s="171"/>
      <c r="T282" s="172"/>
      <c r="AT282" s="167" t="s">
        <v>330</v>
      </c>
      <c r="AU282" s="167" t="s">
        <v>79</v>
      </c>
      <c r="AV282" s="14" t="s">
        <v>187</v>
      </c>
      <c r="AW282" s="14" t="s">
        <v>31</v>
      </c>
      <c r="AX282" s="14" t="s">
        <v>77</v>
      </c>
      <c r="AY282" s="167" t="s">
        <v>181</v>
      </c>
    </row>
    <row r="283" spans="2:65" s="1" customFormat="1" ht="16.5" customHeight="1" x14ac:dyDescent="0.2">
      <c r="B283" s="32"/>
      <c r="C283" s="125" t="s">
        <v>243</v>
      </c>
      <c r="D283" s="125" t="s">
        <v>182</v>
      </c>
      <c r="E283" s="126" t="s">
        <v>1850</v>
      </c>
      <c r="F283" s="127" t="s">
        <v>1851</v>
      </c>
      <c r="G283" s="128" t="s">
        <v>326</v>
      </c>
      <c r="H283" s="129">
        <v>226.42114000000001</v>
      </c>
      <c r="I283" s="130"/>
      <c r="J283" s="131">
        <f>ROUND(I283*H283,2)</f>
        <v>0</v>
      </c>
      <c r="K283" s="127" t="s">
        <v>327</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246</v>
      </c>
    </row>
    <row r="284" spans="2:65" s="1" customFormat="1" ht="11.25" x14ac:dyDescent="0.2">
      <c r="B284" s="32"/>
      <c r="D284" s="151" t="s">
        <v>328</v>
      </c>
      <c r="F284" s="152" t="s">
        <v>1852</v>
      </c>
      <c r="I284" s="140"/>
      <c r="L284" s="32"/>
      <c r="M284" s="141"/>
      <c r="T284" s="53"/>
      <c r="AT284" s="17" t="s">
        <v>328</v>
      </c>
      <c r="AU284" s="17" t="s">
        <v>79</v>
      </c>
    </row>
    <row r="285" spans="2:65" s="12" customFormat="1" ht="11.25" x14ac:dyDescent="0.2">
      <c r="B285" s="153"/>
      <c r="D285" s="138" t="s">
        <v>330</v>
      </c>
      <c r="E285" s="154" t="s">
        <v>19</v>
      </c>
      <c r="F285" s="155" t="s">
        <v>6199</v>
      </c>
      <c r="H285" s="154" t="s">
        <v>19</v>
      </c>
      <c r="I285" s="156"/>
      <c r="L285" s="153"/>
      <c r="M285" s="157"/>
      <c r="T285" s="158"/>
      <c r="AT285" s="154" t="s">
        <v>330</v>
      </c>
      <c r="AU285" s="154" t="s">
        <v>79</v>
      </c>
      <c r="AV285" s="12" t="s">
        <v>77</v>
      </c>
      <c r="AW285" s="12" t="s">
        <v>31</v>
      </c>
      <c r="AX285" s="12" t="s">
        <v>69</v>
      </c>
      <c r="AY285" s="154" t="s">
        <v>181</v>
      </c>
    </row>
    <row r="286" spans="2:65" s="13" customFormat="1" ht="11.25" x14ac:dyDescent="0.2">
      <c r="B286" s="159"/>
      <c r="D286" s="138" t="s">
        <v>330</v>
      </c>
      <c r="E286" s="160" t="s">
        <v>19</v>
      </c>
      <c r="F286" s="161" t="s">
        <v>6200</v>
      </c>
      <c r="H286" s="162">
        <v>8.1120000000000001</v>
      </c>
      <c r="I286" s="163"/>
      <c r="L286" s="159"/>
      <c r="M286" s="164"/>
      <c r="T286" s="165"/>
      <c r="AT286" s="160" t="s">
        <v>330</v>
      </c>
      <c r="AU286" s="160" t="s">
        <v>79</v>
      </c>
      <c r="AV286" s="13" t="s">
        <v>79</v>
      </c>
      <c r="AW286" s="13" t="s">
        <v>31</v>
      </c>
      <c r="AX286" s="13" t="s">
        <v>69</v>
      </c>
      <c r="AY286" s="160" t="s">
        <v>181</v>
      </c>
    </row>
    <row r="287" spans="2:65" s="13" customFormat="1" ht="11.25" x14ac:dyDescent="0.2">
      <c r="B287" s="159"/>
      <c r="D287" s="138" t="s">
        <v>330</v>
      </c>
      <c r="E287" s="160" t="s">
        <v>19</v>
      </c>
      <c r="F287" s="161" t="s">
        <v>6201</v>
      </c>
      <c r="H287" s="162">
        <v>29.58</v>
      </c>
      <c r="I287" s="163"/>
      <c r="L287" s="159"/>
      <c r="M287" s="164"/>
      <c r="T287" s="165"/>
      <c r="AT287" s="160" t="s">
        <v>330</v>
      </c>
      <c r="AU287" s="160" t="s">
        <v>79</v>
      </c>
      <c r="AV287" s="13" t="s">
        <v>79</v>
      </c>
      <c r="AW287" s="13" t="s">
        <v>31</v>
      </c>
      <c r="AX287" s="13" t="s">
        <v>69</v>
      </c>
      <c r="AY287" s="160" t="s">
        <v>181</v>
      </c>
    </row>
    <row r="288" spans="2:65" s="13" customFormat="1" ht="11.25" x14ac:dyDescent="0.2">
      <c r="B288" s="159"/>
      <c r="D288" s="138" t="s">
        <v>330</v>
      </c>
      <c r="E288" s="160" t="s">
        <v>19</v>
      </c>
      <c r="F288" s="161" t="s">
        <v>6202</v>
      </c>
      <c r="H288" s="162">
        <v>11.856</v>
      </c>
      <c r="I288" s="163"/>
      <c r="L288" s="159"/>
      <c r="M288" s="164"/>
      <c r="T288" s="165"/>
      <c r="AT288" s="160" t="s">
        <v>330</v>
      </c>
      <c r="AU288" s="160" t="s">
        <v>79</v>
      </c>
      <c r="AV288" s="13" t="s">
        <v>79</v>
      </c>
      <c r="AW288" s="13" t="s">
        <v>31</v>
      </c>
      <c r="AX288" s="13" t="s">
        <v>69</v>
      </c>
      <c r="AY288" s="160" t="s">
        <v>181</v>
      </c>
    </row>
    <row r="289" spans="2:51" s="13" customFormat="1" ht="11.25" x14ac:dyDescent="0.2">
      <c r="B289" s="159"/>
      <c r="D289" s="138" t="s">
        <v>330</v>
      </c>
      <c r="E289" s="160" t="s">
        <v>19</v>
      </c>
      <c r="F289" s="161" t="s">
        <v>6203</v>
      </c>
      <c r="H289" s="162">
        <v>25.338000000000001</v>
      </c>
      <c r="I289" s="163"/>
      <c r="L289" s="159"/>
      <c r="M289" s="164"/>
      <c r="T289" s="165"/>
      <c r="AT289" s="160" t="s">
        <v>330</v>
      </c>
      <c r="AU289" s="160" t="s">
        <v>79</v>
      </c>
      <c r="AV289" s="13" t="s">
        <v>79</v>
      </c>
      <c r="AW289" s="13" t="s">
        <v>31</v>
      </c>
      <c r="AX289" s="13" t="s">
        <v>69</v>
      </c>
      <c r="AY289" s="160" t="s">
        <v>181</v>
      </c>
    </row>
    <row r="290" spans="2:51" s="13" customFormat="1" ht="11.25" x14ac:dyDescent="0.2">
      <c r="B290" s="159"/>
      <c r="D290" s="138" t="s">
        <v>330</v>
      </c>
      <c r="E290" s="160" t="s">
        <v>19</v>
      </c>
      <c r="F290" s="161" t="s">
        <v>6204</v>
      </c>
      <c r="H290" s="162">
        <v>18.48</v>
      </c>
      <c r="I290" s="163"/>
      <c r="L290" s="159"/>
      <c r="M290" s="164"/>
      <c r="T290" s="165"/>
      <c r="AT290" s="160" t="s">
        <v>330</v>
      </c>
      <c r="AU290" s="160" t="s">
        <v>79</v>
      </c>
      <c r="AV290" s="13" t="s">
        <v>79</v>
      </c>
      <c r="AW290" s="13" t="s">
        <v>31</v>
      </c>
      <c r="AX290" s="13" t="s">
        <v>69</v>
      </c>
      <c r="AY290" s="160" t="s">
        <v>181</v>
      </c>
    </row>
    <row r="291" spans="2:51" s="13" customFormat="1" ht="11.25" x14ac:dyDescent="0.2">
      <c r="B291" s="159"/>
      <c r="D291" s="138" t="s">
        <v>330</v>
      </c>
      <c r="E291" s="160" t="s">
        <v>19</v>
      </c>
      <c r="F291" s="161" t="s">
        <v>6205</v>
      </c>
      <c r="H291" s="162">
        <v>2.8079999999999998</v>
      </c>
      <c r="I291" s="163"/>
      <c r="L291" s="159"/>
      <c r="M291" s="164"/>
      <c r="T291" s="165"/>
      <c r="AT291" s="160" t="s">
        <v>330</v>
      </c>
      <c r="AU291" s="160" t="s">
        <v>79</v>
      </c>
      <c r="AV291" s="13" t="s">
        <v>79</v>
      </c>
      <c r="AW291" s="13" t="s">
        <v>31</v>
      </c>
      <c r="AX291" s="13" t="s">
        <v>69</v>
      </c>
      <c r="AY291" s="160" t="s">
        <v>181</v>
      </c>
    </row>
    <row r="292" spans="2:51" s="13" customFormat="1" ht="11.25" x14ac:dyDescent="0.2">
      <c r="B292" s="159"/>
      <c r="D292" s="138" t="s">
        <v>330</v>
      </c>
      <c r="E292" s="160" t="s">
        <v>19</v>
      </c>
      <c r="F292" s="161" t="s">
        <v>6206</v>
      </c>
      <c r="H292" s="162">
        <v>28.512</v>
      </c>
      <c r="I292" s="163"/>
      <c r="L292" s="159"/>
      <c r="M292" s="164"/>
      <c r="T292" s="165"/>
      <c r="AT292" s="160" t="s">
        <v>330</v>
      </c>
      <c r="AU292" s="160" t="s">
        <v>79</v>
      </c>
      <c r="AV292" s="13" t="s">
        <v>79</v>
      </c>
      <c r="AW292" s="13" t="s">
        <v>31</v>
      </c>
      <c r="AX292" s="13" t="s">
        <v>69</v>
      </c>
      <c r="AY292" s="160" t="s">
        <v>181</v>
      </c>
    </row>
    <row r="293" spans="2:51" s="13" customFormat="1" ht="11.25" x14ac:dyDescent="0.2">
      <c r="B293" s="159"/>
      <c r="D293" s="138" t="s">
        <v>330</v>
      </c>
      <c r="E293" s="160" t="s">
        <v>19</v>
      </c>
      <c r="F293" s="161" t="s">
        <v>6207</v>
      </c>
      <c r="H293" s="162">
        <v>5.6760000000000002</v>
      </c>
      <c r="I293" s="163"/>
      <c r="L293" s="159"/>
      <c r="M293" s="164"/>
      <c r="T293" s="165"/>
      <c r="AT293" s="160" t="s">
        <v>330</v>
      </c>
      <c r="AU293" s="160" t="s">
        <v>79</v>
      </c>
      <c r="AV293" s="13" t="s">
        <v>79</v>
      </c>
      <c r="AW293" s="13" t="s">
        <v>31</v>
      </c>
      <c r="AX293" s="13" t="s">
        <v>69</v>
      </c>
      <c r="AY293" s="160" t="s">
        <v>181</v>
      </c>
    </row>
    <row r="294" spans="2:51" s="13" customFormat="1" ht="11.25" x14ac:dyDescent="0.2">
      <c r="B294" s="159"/>
      <c r="D294" s="138" t="s">
        <v>330</v>
      </c>
      <c r="E294" s="160" t="s">
        <v>19</v>
      </c>
      <c r="F294" s="161" t="s">
        <v>6208</v>
      </c>
      <c r="H294" s="162">
        <v>23.495999999999999</v>
      </c>
      <c r="I294" s="163"/>
      <c r="L294" s="159"/>
      <c r="M294" s="164"/>
      <c r="T294" s="165"/>
      <c r="AT294" s="160" t="s">
        <v>330</v>
      </c>
      <c r="AU294" s="160" t="s">
        <v>79</v>
      </c>
      <c r="AV294" s="13" t="s">
        <v>79</v>
      </c>
      <c r="AW294" s="13" t="s">
        <v>31</v>
      </c>
      <c r="AX294" s="13" t="s">
        <v>69</v>
      </c>
      <c r="AY294" s="160" t="s">
        <v>181</v>
      </c>
    </row>
    <row r="295" spans="2:51" s="13" customFormat="1" ht="11.25" x14ac:dyDescent="0.2">
      <c r="B295" s="159"/>
      <c r="D295" s="138" t="s">
        <v>330</v>
      </c>
      <c r="E295" s="160" t="s">
        <v>19</v>
      </c>
      <c r="F295" s="161" t="s">
        <v>6209</v>
      </c>
      <c r="H295" s="162">
        <v>3.96</v>
      </c>
      <c r="I295" s="163"/>
      <c r="L295" s="159"/>
      <c r="M295" s="164"/>
      <c r="T295" s="165"/>
      <c r="AT295" s="160" t="s">
        <v>330</v>
      </c>
      <c r="AU295" s="160" t="s">
        <v>79</v>
      </c>
      <c r="AV295" s="13" t="s">
        <v>79</v>
      </c>
      <c r="AW295" s="13" t="s">
        <v>31</v>
      </c>
      <c r="AX295" s="13" t="s">
        <v>69</v>
      </c>
      <c r="AY295" s="160" t="s">
        <v>181</v>
      </c>
    </row>
    <row r="296" spans="2:51" s="13" customFormat="1" ht="11.25" x14ac:dyDescent="0.2">
      <c r="B296" s="159"/>
      <c r="D296" s="138" t="s">
        <v>330</v>
      </c>
      <c r="E296" s="160" t="s">
        <v>19</v>
      </c>
      <c r="F296" s="161" t="s">
        <v>6210</v>
      </c>
      <c r="H296" s="162">
        <v>14.964</v>
      </c>
      <c r="I296" s="163"/>
      <c r="L296" s="159"/>
      <c r="M296" s="164"/>
      <c r="T296" s="165"/>
      <c r="AT296" s="160" t="s">
        <v>330</v>
      </c>
      <c r="AU296" s="160" t="s">
        <v>79</v>
      </c>
      <c r="AV296" s="13" t="s">
        <v>79</v>
      </c>
      <c r="AW296" s="13" t="s">
        <v>31</v>
      </c>
      <c r="AX296" s="13" t="s">
        <v>69</v>
      </c>
      <c r="AY296" s="160" t="s">
        <v>181</v>
      </c>
    </row>
    <row r="297" spans="2:51" s="13" customFormat="1" ht="11.25" x14ac:dyDescent="0.2">
      <c r="B297" s="159"/>
      <c r="D297" s="138" t="s">
        <v>330</v>
      </c>
      <c r="E297" s="160" t="s">
        <v>19</v>
      </c>
      <c r="F297" s="161" t="s">
        <v>6211</v>
      </c>
      <c r="H297" s="162">
        <v>4.6440000000000001</v>
      </c>
      <c r="I297" s="163"/>
      <c r="L297" s="159"/>
      <c r="M297" s="164"/>
      <c r="T297" s="165"/>
      <c r="AT297" s="160" t="s">
        <v>330</v>
      </c>
      <c r="AU297" s="160" t="s">
        <v>79</v>
      </c>
      <c r="AV297" s="13" t="s">
        <v>79</v>
      </c>
      <c r="AW297" s="13" t="s">
        <v>31</v>
      </c>
      <c r="AX297" s="13" t="s">
        <v>69</v>
      </c>
      <c r="AY297" s="160" t="s">
        <v>181</v>
      </c>
    </row>
    <row r="298" spans="2:51" s="13" customFormat="1" ht="11.25" x14ac:dyDescent="0.2">
      <c r="B298" s="159"/>
      <c r="D298" s="138" t="s">
        <v>330</v>
      </c>
      <c r="E298" s="160" t="s">
        <v>19</v>
      </c>
      <c r="F298" s="161" t="s">
        <v>6212</v>
      </c>
      <c r="H298" s="162">
        <v>2.1840000000000002</v>
      </c>
      <c r="I298" s="163"/>
      <c r="L298" s="159"/>
      <c r="M298" s="164"/>
      <c r="T298" s="165"/>
      <c r="AT298" s="160" t="s">
        <v>330</v>
      </c>
      <c r="AU298" s="160" t="s">
        <v>79</v>
      </c>
      <c r="AV298" s="13" t="s">
        <v>79</v>
      </c>
      <c r="AW298" s="13" t="s">
        <v>31</v>
      </c>
      <c r="AX298" s="13" t="s">
        <v>69</v>
      </c>
      <c r="AY298" s="160" t="s">
        <v>181</v>
      </c>
    </row>
    <row r="299" spans="2:51" s="13" customFormat="1" ht="11.25" x14ac:dyDescent="0.2">
      <c r="B299" s="159"/>
      <c r="D299" s="138" t="s">
        <v>330</v>
      </c>
      <c r="E299" s="160" t="s">
        <v>19</v>
      </c>
      <c r="F299" s="161" t="s">
        <v>6213</v>
      </c>
      <c r="H299" s="162">
        <v>2.016</v>
      </c>
      <c r="I299" s="163"/>
      <c r="L299" s="159"/>
      <c r="M299" s="164"/>
      <c r="T299" s="165"/>
      <c r="AT299" s="160" t="s">
        <v>330</v>
      </c>
      <c r="AU299" s="160" t="s">
        <v>79</v>
      </c>
      <c r="AV299" s="13" t="s">
        <v>79</v>
      </c>
      <c r="AW299" s="13" t="s">
        <v>31</v>
      </c>
      <c r="AX299" s="13" t="s">
        <v>69</v>
      </c>
      <c r="AY299" s="160" t="s">
        <v>181</v>
      </c>
    </row>
    <row r="300" spans="2:51" s="13" customFormat="1" ht="11.25" x14ac:dyDescent="0.2">
      <c r="B300" s="159"/>
      <c r="D300" s="138" t="s">
        <v>330</v>
      </c>
      <c r="E300" s="160" t="s">
        <v>19</v>
      </c>
      <c r="F300" s="161" t="s">
        <v>6214</v>
      </c>
      <c r="H300" s="162">
        <v>2.9039999999999999</v>
      </c>
      <c r="I300" s="163"/>
      <c r="L300" s="159"/>
      <c r="M300" s="164"/>
      <c r="T300" s="165"/>
      <c r="AT300" s="160" t="s">
        <v>330</v>
      </c>
      <c r="AU300" s="160" t="s">
        <v>79</v>
      </c>
      <c r="AV300" s="13" t="s">
        <v>79</v>
      </c>
      <c r="AW300" s="13" t="s">
        <v>31</v>
      </c>
      <c r="AX300" s="13" t="s">
        <v>69</v>
      </c>
      <c r="AY300" s="160" t="s">
        <v>181</v>
      </c>
    </row>
    <row r="301" spans="2:51" s="13" customFormat="1" ht="11.25" x14ac:dyDescent="0.2">
      <c r="B301" s="159"/>
      <c r="D301" s="138" t="s">
        <v>330</v>
      </c>
      <c r="E301" s="160" t="s">
        <v>19</v>
      </c>
      <c r="F301" s="161" t="s">
        <v>6215</v>
      </c>
      <c r="H301" s="162">
        <v>1.806</v>
      </c>
      <c r="I301" s="163"/>
      <c r="L301" s="159"/>
      <c r="M301" s="164"/>
      <c r="T301" s="165"/>
      <c r="AT301" s="160" t="s">
        <v>330</v>
      </c>
      <c r="AU301" s="160" t="s">
        <v>79</v>
      </c>
      <c r="AV301" s="13" t="s">
        <v>79</v>
      </c>
      <c r="AW301" s="13" t="s">
        <v>31</v>
      </c>
      <c r="AX301" s="13" t="s">
        <v>69</v>
      </c>
      <c r="AY301" s="160" t="s">
        <v>181</v>
      </c>
    </row>
    <row r="302" spans="2:51" s="12" customFormat="1" ht="11.25" x14ac:dyDescent="0.2">
      <c r="B302" s="153"/>
      <c r="D302" s="138" t="s">
        <v>330</v>
      </c>
      <c r="E302" s="154" t="s">
        <v>19</v>
      </c>
      <c r="F302" s="155" t="s">
        <v>6216</v>
      </c>
      <c r="H302" s="154" t="s">
        <v>19</v>
      </c>
      <c r="I302" s="156"/>
      <c r="L302" s="153"/>
      <c r="M302" s="157"/>
      <c r="T302" s="158"/>
      <c r="AT302" s="154" t="s">
        <v>330</v>
      </c>
      <c r="AU302" s="154" t="s">
        <v>79</v>
      </c>
      <c r="AV302" s="12" t="s">
        <v>77</v>
      </c>
      <c r="AW302" s="12" t="s">
        <v>31</v>
      </c>
      <c r="AX302" s="12" t="s">
        <v>69</v>
      </c>
      <c r="AY302" s="154" t="s">
        <v>181</v>
      </c>
    </row>
    <row r="303" spans="2:51" s="13" customFormat="1" ht="11.25" x14ac:dyDescent="0.2">
      <c r="B303" s="159"/>
      <c r="D303" s="138" t="s">
        <v>330</v>
      </c>
      <c r="E303" s="160" t="s">
        <v>19</v>
      </c>
      <c r="F303" s="161" t="s">
        <v>6217</v>
      </c>
      <c r="H303" s="162">
        <v>6.8317699999999997</v>
      </c>
      <c r="I303" s="163"/>
      <c r="L303" s="159"/>
      <c r="M303" s="164"/>
      <c r="T303" s="165"/>
      <c r="AT303" s="160" t="s">
        <v>330</v>
      </c>
      <c r="AU303" s="160" t="s">
        <v>79</v>
      </c>
      <c r="AV303" s="13" t="s">
        <v>79</v>
      </c>
      <c r="AW303" s="13" t="s">
        <v>31</v>
      </c>
      <c r="AX303" s="13" t="s">
        <v>69</v>
      </c>
      <c r="AY303" s="160" t="s">
        <v>181</v>
      </c>
    </row>
    <row r="304" spans="2:51" s="13" customFormat="1" ht="11.25" x14ac:dyDescent="0.2">
      <c r="B304" s="159"/>
      <c r="D304" s="138" t="s">
        <v>330</v>
      </c>
      <c r="E304" s="160" t="s">
        <v>19</v>
      </c>
      <c r="F304" s="161" t="s">
        <v>6218</v>
      </c>
      <c r="H304" s="162">
        <v>5.8070000000000004</v>
      </c>
      <c r="I304" s="163"/>
      <c r="L304" s="159"/>
      <c r="M304" s="164"/>
      <c r="T304" s="165"/>
      <c r="AT304" s="160" t="s">
        <v>330</v>
      </c>
      <c r="AU304" s="160" t="s">
        <v>79</v>
      </c>
      <c r="AV304" s="13" t="s">
        <v>79</v>
      </c>
      <c r="AW304" s="13" t="s">
        <v>31</v>
      </c>
      <c r="AX304" s="13" t="s">
        <v>69</v>
      </c>
      <c r="AY304" s="160" t="s">
        <v>181</v>
      </c>
    </row>
    <row r="305" spans="2:65" s="13" customFormat="1" ht="11.25" x14ac:dyDescent="0.2">
      <c r="B305" s="159"/>
      <c r="D305" s="138" t="s">
        <v>330</v>
      </c>
      <c r="E305" s="160" t="s">
        <v>19</v>
      </c>
      <c r="F305" s="161" t="s">
        <v>6219</v>
      </c>
      <c r="H305" s="162">
        <v>5.9208699999999999</v>
      </c>
      <c r="I305" s="163"/>
      <c r="L305" s="159"/>
      <c r="M305" s="164"/>
      <c r="T305" s="165"/>
      <c r="AT305" s="160" t="s">
        <v>330</v>
      </c>
      <c r="AU305" s="160" t="s">
        <v>79</v>
      </c>
      <c r="AV305" s="13" t="s">
        <v>79</v>
      </c>
      <c r="AW305" s="13" t="s">
        <v>31</v>
      </c>
      <c r="AX305" s="13" t="s">
        <v>69</v>
      </c>
      <c r="AY305" s="160" t="s">
        <v>181</v>
      </c>
    </row>
    <row r="306" spans="2:65" s="13" customFormat="1" ht="11.25" x14ac:dyDescent="0.2">
      <c r="B306" s="159"/>
      <c r="D306" s="138" t="s">
        <v>330</v>
      </c>
      <c r="E306" s="160" t="s">
        <v>19</v>
      </c>
      <c r="F306" s="161" t="s">
        <v>6220</v>
      </c>
      <c r="H306" s="162">
        <v>5.9208699999999999</v>
      </c>
      <c r="I306" s="163"/>
      <c r="L306" s="159"/>
      <c r="M306" s="164"/>
      <c r="T306" s="165"/>
      <c r="AT306" s="160" t="s">
        <v>330</v>
      </c>
      <c r="AU306" s="160" t="s">
        <v>79</v>
      </c>
      <c r="AV306" s="13" t="s">
        <v>79</v>
      </c>
      <c r="AW306" s="13" t="s">
        <v>31</v>
      </c>
      <c r="AX306" s="13" t="s">
        <v>69</v>
      </c>
      <c r="AY306" s="160" t="s">
        <v>181</v>
      </c>
    </row>
    <row r="307" spans="2:65" s="13" customFormat="1" ht="11.25" x14ac:dyDescent="0.2">
      <c r="B307" s="159"/>
      <c r="D307" s="138" t="s">
        <v>330</v>
      </c>
      <c r="E307" s="160" t="s">
        <v>19</v>
      </c>
      <c r="F307" s="161" t="s">
        <v>6221</v>
      </c>
      <c r="H307" s="162">
        <v>3.87134</v>
      </c>
      <c r="I307" s="163"/>
      <c r="L307" s="159"/>
      <c r="M307" s="164"/>
      <c r="T307" s="165"/>
      <c r="AT307" s="160" t="s">
        <v>330</v>
      </c>
      <c r="AU307" s="160" t="s">
        <v>79</v>
      </c>
      <c r="AV307" s="13" t="s">
        <v>79</v>
      </c>
      <c r="AW307" s="13" t="s">
        <v>31</v>
      </c>
      <c r="AX307" s="13" t="s">
        <v>69</v>
      </c>
      <c r="AY307" s="160" t="s">
        <v>181</v>
      </c>
    </row>
    <row r="308" spans="2:65" s="12" customFormat="1" ht="11.25" x14ac:dyDescent="0.2">
      <c r="B308" s="153"/>
      <c r="D308" s="138" t="s">
        <v>330</v>
      </c>
      <c r="E308" s="154" t="s">
        <v>19</v>
      </c>
      <c r="F308" s="155" t="s">
        <v>6222</v>
      </c>
      <c r="H308" s="154" t="s">
        <v>19</v>
      </c>
      <c r="I308" s="156"/>
      <c r="L308" s="153"/>
      <c r="M308" s="157"/>
      <c r="T308" s="158"/>
      <c r="AT308" s="154" t="s">
        <v>330</v>
      </c>
      <c r="AU308" s="154" t="s">
        <v>79</v>
      </c>
      <c r="AV308" s="12" t="s">
        <v>77</v>
      </c>
      <c r="AW308" s="12" t="s">
        <v>31</v>
      </c>
      <c r="AX308" s="12" t="s">
        <v>69</v>
      </c>
      <c r="AY308" s="154" t="s">
        <v>181</v>
      </c>
    </row>
    <row r="309" spans="2:65" s="13" customFormat="1" ht="11.25" x14ac:dyDescent="0.2">
      <c r="B309" s="159"/>
      <c r="D309" s="138" t="s">
        <v>330</v>
      </c>
      <c r="E309" s="160" t="s">
        <v>19</v>
      </c>
      <c r="F309" s="161" t="s">
        <v>6223</v>
      </c>
      <c r="H309" s="162">
        <v>6.9113899999999999</v>
      </c>
      <c r="I309" s="163"/>
      <c r="L309" s="159"/>
      <c r="M309" s="164"/>
      <c r="T309" s="165"/>
      <c r="AT309" s="160" t="s">
        <v>330</v>
      </c>
      <c r="AU309" s="160" t="s">
        <v>79</v>
      </c>
      <c r="AV309" s="13" t="s">
        <v>79</v>
      </c>
      <c r="AW309" s="13" t="s">
        <v>31</v>
      </c>
      <c r="AX309" s="13" t="s">
        <v>69</v>
      </c>
      <c r="AY309" s="160" t="s">
        <v>181</v>
      </c>
    </row>
    <row r="310" spans="2:65" s="13" customFormat="1" ht="22.5" x14ac:dyDescent="0.2">
      <c r="B310" s="159"/>
      <c r="D310" s="138" t="s">
        <v>330</v>
      </c>
      <c r="E310" s="160" t="s">
        <v>19</v>
      </c>
      <c r="F310" s="161" t="s">
        <v>6224</v>
      </c>
      <c r="H310" s="162">
        <v>4.8219000000000003</v>
      </c>
      <c r="I310" s="163"/>
      <c r="L310" s="159"/>
      <c r="M310" s="164"/>
      <c r="T310" s="165"/>
      <c r="AT310" s="160" t="s">
        <v>330</v>
      </c>
      <c r="AU310" s="160" t="s">
        <v>79</v>
      </c>
      <c r="AV310" s="13" t="s">
        <v>79</v>
      </c>
      <c r="AW310" s="13" t="s">
        <v>31</v>
      </c>
      <c r="AX310" s="13" t="s">
        <v>69</v>
      </c>
      <c r="AY310" s="160" t="s">
        <v>181</v>
      </c>
    </row>
    <row r="311" spans="2:65" s="14" customFormat="1" ht="11.25" x14ac:dyDescent="0.2">
      <c r="B311" s="166"/>
      <c r="D311" s="138" t="s">
        <v>330</v>
      </c>
      <c r="E311" s="167" t="s">
        <v>19</v>
      </c>
      <c r="F311" s="168" t="s">
        <v>333</v>
      </c>
      <c r="H311" s="169">
        <v>226.42114000000001</v>
      </c>
      <c r="I311" s="170"/>
      <c r="L311" s="166"/>
      <c r="M311" s="171"/>
      <c r="T311" s="172"/>
      <c r="AT311" s="167" t="s">
        <v>330</v>
      </c>
      <c r="AU311" s="167" t="s">
        <v>79</v>
      </c>
      <c r="AV311" s="14" t="s">
        <v>187</v>
      </c>
      <c r="AW311" s="14" t="s">
        <v>31</v>
      </c>
      <c r="AX311" s="14" t="s">
        <v>77</v>
      </c>
      <c r="AY311" s="167" t="s">
        <v>181</v>
      </c>
    </row>
    <row r="312" spans="2:65" s="1" customFormat="1" ht="16.5" customHeight="1" x14ac:dyDescent="0.2">
      <c r="B312" s="32"/>
      <c r="C312" s="176" t="s">
        <v>218</v>
      </c>
      <c r="D312" s="176" t="s">
        <v>1794</v>
      </c>
      <c r="E312" s="177" t="s">
        <v>6225</v>
      </c>
      <c r="F312" s="178" t="s">
        <v>6226</v>
      </c>
      <c r="G312" s="179" t="s">
        <v>438</v>
      </c>
      <c r="H312" s="180">
        <v>56.704000000000001</v>
      </c>
      <c r="I312" s="181"/>
      <c r="J312" s="182">
        <f>ROUND(I312*H312,2)</f>
        <v>0</v>
      </c>
      <c r="K312" s="178" t="s">
        <v>327</v>
      </c>
      <c r="L312" s="183"/>
      <c r="M312" s="184" t="s">
        <v>19</v>
      </c>
      <c r="N312" s="185" t="s">
        <v>40</v>
      </c>
      <c r="P312" s="134">
        <f>O312*H312</f>
        <v>0</v>
      </c>
      <c r="Q312" s="134">
        <v>0</v>
      </c>
      <c r="R312" s="134">
        <f>Q312*H312</f>
        <v>0</v>
      </c>
      <c r="S312" s="134">
        <v>0</v>
      </c>
      <c r="T312" s="135">
        <f>S312*H312</f>
        <v>0</v>
      </c>
      <c r="AR312" s="136" t="s">
        <v>196</v>
      </c>
      <c r="AT312" s="136" t="s">
        <v>1794</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250</v>
      </c>
    </row>
    <row r="313" spans="2:65" s="12" customFormat="1" ht="11.25" x14ac:dyDescent="0.2">
      <c r="B313" s="153"/>
      <c r="D313" s="138" t="s">
        <v>330</v>
      </c>
      <c r="E313" s="154" t="s">
        <v>19</v>
      </c>
      <c r="F313" s="155" t="s">
        <v>6216</v>
      </c>
      <c r="H313" s="154" t="s">
        <v>19</v>
      </c>
      <c r="I313" s="156"/>
      <c r="L313" s="153"/>
      <c r="M313" s="157"/>
      <c r="T313" s="158"/>
      <c r="AT313" s="154" t="s">
        <v>330</v>
      </c>
      <c r="AU313" s="154" t="s">
        <v>79</v>
      </c>
      <c r="AV313" s="12" t="s">
        <v>77</v>
      </c>
      <c r="AW313" s="12" t="s">
        <v>31</v>
      </c>
      <c r="AX313" s="12" t="s">
        <v>69</v>
      </c>
      <c r="AY313" s="154" t="s">
        <v>181</v>
      </c>
    </row>
    <row r="314" spans="2:65" s="13" customFormat="1" ht="11.25" x14ac:dyDescent="0.2">
      <c r="B314" s="159"/>
      <c r="D314" s="138" t="s">
        <v>330</v>
      </c>
      <c r="E314" s="160" t="s">
        <v>19</v>
      </c>
      <c r="F314" s="161" t="s">
        <v>6227</v>
      </c>
      <c r="H314" s="162">
        <v>13.664</v>
      </c>
      <c r="I314" s="163"/>
      <c r="L314" s="159"/>
      <c r="M314" s="164"/>
      <c r="T314" s="165"/>
      <c r="AT314" s="160" t="s">
        <v>330</v>
      </c>
      <c r="AU314" s="160" t="s">
        <v>79</v>
      </c>
      <c r="AV314" s="13" t="s">
        <v>79</v>
      </c>
      <c r="AW314" s="13" t="s">
        <v>31</v>
      </c>
      <c r="AX314" s="13" t="s">
        <v>69</v>
      </c>
      <c r="AY314" s="160" t="s">
        <v>181</v>
      </c>
    </row>
    <row r="315" spans="2:65" s="13" customFormat="1" ht="11.25" x14ac:dyDescent="0.2">
      <c r="B315" s="159"/>
      <c r="D315" s="138" t="s">
        <v>330</v>
      </c>
      <c r="E315" s="160" t="s">
        <v>19</v>
      </c>
      <c r="F315" s="161" t="s">
        <v>6228</v>
      </c>
      <c r="H315" s="162">
        <v>11.614000000000001</v>
      </c>
      <c r="I315" s="163"/>
      <c r="L315" s="159"/>
      <c r="M315" s="164"/>
      <c r="T315" s="165"/>
      <c r="AT315" s="160" t="s">
        <v>330</v>
      </c>
      <c r="AU315" s="160" t="s">
        <v>79</v>
      </c>
      <c r="AV315" s="13" t="s">
        <v>79</v>
      </c>
      <c r="AW315" s="13" t="s">
        <v>31</v>
      </c>
      <c r="AX315" s="13" t="s">
        <v>69</v>
      </c>
      <c r="AY315" s="160" t="s">
        <v>181</v>
      </c>
    </row>
    <row r="316" spans="2:65" s="13" customFormat="1" ht="11.25" x14ac:dyDescent="0.2">
      <c r="B316" s="159"/>
      <c r="D316" s="138" t="s">
        <v>330</v>
      </c>
      <c r="E316" s="160" t="s">
        <v>19</v>
      </c>
      <c r="F316" s="161" t="s">
        <v>6229</v>
      </c>
      <c r="H316" s="162">
        <v>11.842000000000001</v>
      </c>
      <c r="I316" s="163"/>
      <c r="L316" s="159"/>
      <c r="M316" s="164"/>
      <c r="T316" s="165"/>
      <c r="AT316" s="160" t="s">
        <v>330</v>
      </c>
      <c r="AU316" s="160" t="s">
        <v>79</v>
      </c>
      <c r="AV316" s="13" t="s">
        <v>79</v>
      </c>
      <c r="AW316" s="13" t="s">
        <v>31</v>
      </c>
      <c r="AX316" s="13" t="s">
        <v>69</v>
      </c>
      <c r="AY316" s="160" t="s">
        <v>181</v>
      </c>
    </row>
    <row r="317" spans="2:65" s="13" customFormat="1" ht="11.25" x14ac:dyDescent="0.2">
      <c r="B317" s="159"/>
      <c r="D317" s="138" t="s">
        <v>330</v>
      </c>
      <c r="E317" s="160" t="s">
        <v>19</v>
      </c>
      <c r="F317" s="161" t="s">
        <v>6230</v>
      </c>
      <c r="H317" s="162">
        <v>11.842000000000001</v>
      </c>
      <c r="I317" s="163"/>
      <c r="L317" s="159"/>
      <c r="M317" s="164"/>
      <c r="T317" s="165"/>
      <c r="AT317" s="160" t="s">
        <v>330</v>
      </c>
      <c r="AU317" s="160" t="s">
        <v>79</v>
      </c>
      <c r="AV317" s="13" t="s">
        <v>79</v>
      </c>
      <c r="AW317" s="13" t="s">
        <v>31</v>
      </c>
      <c r="AX317" s="13" t="s">
        <v>69</v>
      </c>
      <c r="AY317" s="160" t="s">
        <v>181</v>
      </c>
    </row>
    <row r="318" spans="2:65" s="13" customFormat="1" ht="11.25" x14ac:dyDescent="0.2">
      <c r="B318" s="159"/>
      <c r="D318" s="138" t="s">
        <v>330</v>
      </c>
      <c r="E318" s="160" t="s">
        <v>19</v>
      </c>
      <c r="F318" s="161" t="s">
        <v>6231</v>
      </c>
      <c r="H318" s="162">
        <v>7.742</v>
      </c>
      <c r="I318" s="163"/>
      <c r="L318" s="159"/>
      <c r="M318" s="164"/>
      <c r="T318" s="165"/>
      <c r="AT318" s="160" t="s">
        <v>330</v>
      </c>
      <c r="AU318" s="160" t="s">
        <v>79</v>
      </c>
      <c r="AV318" s="13" t="s">
        <v>79</v>
      </c>
      <c r="AW318" s="13" t="s">
        <v>31</v>
      </c>
      <c r="AX318" s="13" t="s">
        <v>69</v>
      </c>
      <c r="AY318" s="160" t="s">
        <v>181</v>
      </c>
    </row>
    <row r="319" spans="2:65" s="14" customFormat="1" ht="11.25" x14ac:dyDescent="0.2">
      <c r="B319" s="166"/>
      <c r="D319" s="138" t="s">
        <v>330</v>
      </c>
      <c r="E319" s="167" t="s">
        <v>19</v>
      </c>
      <c r="F319" s="168" t="s">
        <v>333</v>
      </c>
      <c r="H319" s="169">
        <v>56.704000000000001</v>
      </c>
      <c r="I319" s="170"/>
      <c r="L319" s="166"/>
      <c r="M319" s="171"/>
      <c r="T319" s="172"/>
      <c r="AT319" s="167" t="s">
        <v>330</v>
      </c>
      <c r="AU319" s="167" t="s">
        <v>79</v>
      </c>
      <c r="AV319" s="14" t="s">
        <v>187</v>
      </c>
      <c r="AW319" s="14" t="s">
        <v>31</v>
      </c>
      <c r="AX319" s="14" t="s">
        <v>77</v>
      </c>
      <c r="AY319" s="167" t="s">
        <v>181</v>
      </c>
    </row>
    <row r="320" spans="2:65" s="1" customFormat="1" ht="16.5" customHeight="1" x14ac:dyDescent="0.2">
      <c r="B320" s="32"/>
      <c r="C320" s="176" t="s">
        <v>7</v>
      </c>
      <c r="D320" s="176" t="s">
        <v>1794</v>
      </c>
      <c r="E320" s="177" t="s">
        <v>6232</v>
      </c>
      <c r="F320" s="178" t="s">
        <v>6233</v>
      </c>
      <c r="G320" s="179" t="s">
        <v>438</v>
      </c>
      <c r="H320" s="180">
        <v>396.13799999999998</v>
      </c>
      <c r="I320" s="181"/>
      <c r="J320" s="182">
        <f>ROUND(I320*H320,2)</f>
        <v>0</v>
      </c>
      <c r="K320" s="178" t="s">
        <v>327</v>
      </c>
      <c r="L320" s="183"/>
      <c r="M320" s="184" t="s">
        <v>19</v>
      </c>
      <c r="N320" s="185" t="s">
        <v>40</v>
      </c>
      <c r="P320" s="134">
        <f>O320*H320</f>
        <v>0</v>
      </c>
      <c r="Q320" s="134">
        <v>0</v>
      </c>
      <c r="R320" s="134">
        <f>Q320*H320</f>
        <v>0</v>
      </c>
      <c r="S320" s="134">
        <v>0</v>
      </c>
      <c r="T320" s="135">
        <f>S320*H320</f>
        <v>0</v>
      </c>
      <c r="AR320" s="136" t="s">
        <v>196</v>
      </c>
      <c r="AT320" s="136" t="s">
        <v>1794</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254</v>
      </c>
    </row>
    <row r="321" spans="2:51" s="12" customFormat="1" ht="11.25" x14ac:dyDescent="0.2">
      <c r="B321" s="153"/>
      <c r="D321" s="138" t="s">
        <v>330</v>
      </c>
      <c r="E321" s="154" t="s">
        <v>19</v>
      </c>
      <c r="F321" s="155" t="s">
        <v>6199</v>
      </c>
      <c r="H321" s="154" t="s">
        <v>19</v>
      </c>
      <c r="I321" s="156"/>
      <c r="L321" s="153"/>
      <c r="M321" s="157"/>
      <c r="T321" s="158"/>
      <c r="AT321" s="154" t="s">
        <v>330</v>
      </c>
      <c r="AU321" s="154" t="s">
        <v>79</v>
      </c>
      <c r="AV321" s="12" t="s">
        <v>77</v>
      </c>
      <c r="AW321" s="12" t="s">
        <v>31</v>
      </c>
      <c r="AX321" s="12" t="s">
        <v>69</v>
      </c>
      <c r="AY321" s="154" t="s">
        <v>181</v>
      </c>
    </row>
    <row r="322" spans="2:51" s="13" customFormat="1" ht="11.25" x14ac:dyDescent="0.2">
      <c r="B322" s="159"/>
      <c r="D322" s="138" t="s">
        <v>330</v>
      </c>
      <c r="E322" s="160" t="s">
        <v>19</v>
      </c>
      <c r="F322" s="161" t="s">
        <v>6234</v>
      </c>
      <c r="H322" s="162">
        <v>16.224</v>
      </c>
      <c r="I322" s="163"/>
      <c r="L322" s="159"/>
      <c r="M322" s="164"/>
      <c r="T322" s="165"/>
      <c r="AT322" s="160" t="s">
        <v>330</v>
      </c>
      <c r="AU322" s="160" t="s">
        <v>79</v>
      </c>
      <c r="AV322" s="13" t="s">
        <v>79</v>
      </c>
      <c r="AW322" s="13" t="s">
        <v>31</v>
      </c>
      <c r="AX322" s="13" t="s">
        <v>69</v>
      </c>
      <c r="AY322" s="160" t="s">
        <v>181</v>
      </c>
    </row>
    <row r="323" spans="2:51" s="13" customFormat="1" ht="11.25" x14ac:dyDescent="0.2">
      <c r="B323" s="159"/>
      <c r="D323" s="138" t="s">
        <v>330</v>
      </c>
      <c r="E323" s="160" t="s">
        <v>19</v>
      </c>
      <c r="F323" s="161" t="s">
        <v>6235</v>
      </c>
      <c r="H323" s="162">
        <v>59.16</v>
      </c>
      <c r="I323" s="163"/>
      <c r="L323" s="159"/>
      <c r="M323" s="164"/>
      <c r="T323" s="165"/>
      <c r="AT323" s="160" t="s">
        <v>330</v>
      </c>
      <c r="AU323" s="160" t="s">
        <v>79</v>
      </c>
      <c r="AV323" s="13" t="s">
        <v>79</v>
      </c>
      <c r="AW323" s="13" t="s">
        <v>31</v>
      </c>
      <c r="AX323" s="13" t="s">
        <v>69</v>
      </c>
      <c r="AY323" s="160" t="s">
        <v>181</v>
      </c>
    </row>
    <row r="324" spans="2:51" s="13" customFormat="1" ht="11.25" x14ac:dyDescent="0.2">
      <c r="B324" s="159"/>
      <c r="D324" s="138" t="s">
        <v>330</v>
      </c>
      <c r="E324" s="160" t="s">
        <v>19</v>
      </c>
      <c r="F324" s="161" t="s">
        <v>6236</v>
      </c>
      <c r="H324" s="162">
        <v>23.712</v>
      </c>
      <c r="I324" s="163"/>
      <c r="L324" s="159"/>
      <c r="M324" s="164"/>
      <c r="T324" s="165"/>
      <c r="AT324" s="160" t="s">
        <v>330</v>
      </c>
      <c r="AU324" s="160" t="s">
        <v>79</v>
      </c>
      <c r="AV324" s="13" t="s">
        <v>79</v>
      </c>
      <c r="AW324" s="13" t="s">
        <v>31</v>
      </c>
      <c r="AX324" s="13" t="s">
        <v>69</v>
      </c>
      <c r="AY324" s="160" t="s">
        <v>181</v>
      </c>
    </row>
    <row r="325" spans="2:51" s="13" customFormat="1" ht="11.25" x14ac:dyDescent="0.2">
      <c r="B325" s="159"/>
      <c r="D325" s="138" t="s">
        <v>330</v>
      </c>
      <c r="E325" s="160" t="s">
        <v>19</v>
      </c>
      <c r="F325" s="161" t="s">
        <v>6237</v>
      </c>
      <c r="H325" s="162">
        <v>50.676000000000002</v>
      </c>
      <c r="I325" s="163"/>
      <c r="L325" s="159"/>
      <c r="M325" s="164"/>
      <c r="T325" s="165"/>
      <c r="AT325" s="160" t="s">
        <v>330</v>
      </c>
      <c r="AU325" s="160" t="s">
        <v>79</v>
      </c>
      <c r="AV325" s="13" t="s">
        <v>79</v>
      </c>
      <c r="AW325" s="13" t="s">
        <v>31</v>
      </c>
      <c r="AX325" s="13" t="s">
        <v>69</v>
      </c>
      <c r="AY325" s="160" t="s">
        <v>181</v>
      </c>
    </row>
    <row r="326" spans="2:51" s="13" customFormat="1" ht="11.25" x14ac:dyDescent="0.2">
      <c r="B326" s="159"/>
      <c r="D326" s="138" t="s">
        <v>330</v>
      </c>
      <c r="E326" s="160" t="s">
        <v>19</v>
      </c>
      <c r="F326" s="161" t="s">
        <v>6238</v>
      </c>
      <c r="H326" s="162">
        <v>36.96</v>
      </c>
      <c r="I326" s="163"/>
      <c r="L326" s="159"/>
      <c r="M326" s="164"/>
      <c r="T326" s="165"/>
      <c r="AT326" s="160" t="s">
        <v>330</v>
      </c>
      <c r="AU326" s="160" t="s">
        <v>79</v>
      </c>
      <c r="AV326" s="13" t="s">
        <v>79</v>
      </c>
      <c r="AW326" s="13" t="s">
        <v>31</v>
      </c>
      <c r="AX326" s="13" t="s">
        <v>69</v>
      </c>
      <c r="AY326" s="160" t="s">
        <v>181</v>
      </c>
    </row>
    <row r="327" spans="2:51" s="13" customFormat="1" ht="11.25" x14ac:dyDescent="0.2">
      <c r="B327" s="159"/>
      <c r="D327" s="138" t="s">
        <v>330</v>
      </c>
      <c r="E327" s="160" t="s">
        <v>19</v>
      </c>
      <c r="F327" s="161" t="s">
        <v>6239</v>
      </c>
      <c r="H327" s="162">
        <v>5.6159999999999997</v>
      </c>
      <c r="I327" s="163"/>
      <c r="L327" s="159"/>
      <c r="M327" s="164"/>
      <c r="T327" s="165"/>
      <c r="AT327" s="160" t="s">
        <v>330</v>
      </c>
      <c r="AU327" s="160" t="s">
        <v>79</v>
      </c>
      <c r="AV327" s="13" t="s">
        <v>79</v>
      </c>
      <c r="AW327" s="13" t="s">
        <v>31</v>
      </c>
      <c r="AX327" s="13" t="s">
        <v>69</v>
      </c>
      <c r="AY327" s="160" t="s">
        <v>181</v>
      </c>
    </row>
    <row r="328" spans="2:51" s="13" customFormat="1" ht="11.25" x14ac:dyDescent="0.2">
      <c r="B328" s="159"/>
      <c r="D328" s="138" t="s">
        <v>330</v>
      </c>
      <c r="E328" s="160" t="s">
        <v>19</v>
      </c>
      <c r="F328" s="161" t="s">
        <v>6240</v>
      </c>
      <c r="H328" s="162">
        <v>57.024000000000001</v>
      </c>
      <c r="I328" s="163"/>
      <c r="L328" s="159"/>
      <c r="M328" s="164"/>
      <c r="T328" s="165"/>
      <c r="AT328" s="160" t="s">
        <v>330</v>
      </c>
      <c r="AU328" s="160" t="s">
        <v>79</v>
      </c>
      <c r="AV328" s="13" t="s">
        <v>79</v>
      </c>
      <c r="AW328" s="13" t="s">
        <v>31</v>
      </c>
      <c r="AX328" s="13" t="s">
        <v>69</v>
      </c>
      <c r="AY328" s="160" t="s">
        <v>181</v>
      </c>
    </row>
    <row r="329" spans="2:51" s="13" customFormat="1" ht="11.25" x14ac:dyDescent="0.2">
      <c r="B329" s="159"/>
      <c r="D329" s="138" t="s">
        <v>330</v>
      </c>
      <c r="E329" s="160" t="s">
        <v>19</v>
      </c>
      <c r="F329" s="161" t="s">
        <v>6241</v>
      </c>
      <c r="H329" s="162">
        <v>11.352</v>
      </c>
      <c r="I329" s="163"/>
      <c r="L329" s="159"/>
      <c r="M329" s="164"/>
      <c r="T329" s="165"/>
      <c r="AT329" s="160" t="s">
        <v>330</v>
      </c>
      <c r="AU329" s="160" t="s">
        <v>79</v>
      </c>
      <c r="AV329" s="13" t="s">
        <v>79</v>
      </c>
      <c r="AW329" s="13" t="s">
        <v>31</v>
      </c>
      <c r="AX329" s="13" t="s">
        <v>69</v>
      </c>
      <c r="AY329" s="160" t="s">
        <v>181</v>
      </c>
    </row>
    <row r="330" spans="2:51" s="13" customFormat="1" ht="11.25" x14ac:dyDescent="0.2">
      <c r="B330" s="159"/>
      <c r="D330" s="138" t="s">
        <v>330</v>
      </c>
      <c r="E330" s="160" t="s">
        <v>19</v>
      </c>
      <c r="F330" s="161" t="s">
        <v>6242</v>
      </c>
      <c r="H330" s="162">
        <v>46.991999999999997</v>
      </c>
      <c r="I330" s="163"/>
      <c r="L330" s="159"/>
      <c r="M330" s="164"/>
      <c r="T330" s="165"/>
      <c r="AT330" s="160" t="s">
        <v>330</v>
      </c>
      <c r="AU330" s="160" t="s">
        <v>79</v>
      </c>
      <c r="AV330" s="13" t="s">
        <v>79</v>
      </c>
      <c r="AW330" s="13" t="s">
        <v>31</v>
      </c>
      <c r="AX330" s="13" t="s">
        <v>69</v>
      </c>
      <c r="AY330" s="160" t="s">
        <v>181</v>
      </c>
    </row>
    <row r="331" spans="2:51" s="13" customFormat="1" ht="11.25" x14ac:dyDescent="0.2">
      <c r="B331" s="159"/>
      <c r="D331" s="138" t="s">
        <v>330</v>
      </c>
      <c r="E331" s="160" t="s">
        <v>19</v>
      </c>
      <c r="F331" s="161" t="s">
        <v>6243</v>
      </c>
      <c r="H331" s="162">
        <v>7.92</v>
      </c>
      <c r="I331" s="163"/>
      <c r="L331" s="159"/>
      <c r="M331" s="164"/>
      <c r="T331" s="165"/>
      <c r="AT331" s="160" t="s">
        <v>330</v>
      </c>
      <c r="AU331" s="160" t="s">
        <v>79</v>
      </c>
      <c r="AV331" s="13" t="s">
        <v>79</v>
      </c>
      <c r="AW331" s="13" t="s">
        <v>31</v>
      </c>
      <c r="AX331" s="13" t="s">
        <v>69</v>
      </c>
      <c r="AY331" s="160" t="s">
        <v>181</v>
      </c>
    </row>
    <row r="332" spans="2:51" s="13" customFormat="1" ht="11.25" x14ac:dyDescent="0.2">
      <c r="B332" s="159"/>
      <c r="D332" s="138" t="s">
        <v>330</v>
      </c>
      <c r="E332" s="160" t="s">
        <v>19</v>
      </c>
      <c r="F332" s="161" t="s">
        <v>6244</v>
      </c>
      <c r="H332" s="162">
        <v>29.928000000000001</v>
      </c>
      <c r="I332" s="163"/>
      <c r="L332" s="159"/>
      <c r="M332" s="164"/>
      <c r="T332" s="165"/>
      <c r="AT332" s="160" t="s">
        <v>330</v>
      </c>
      <c r="AU332" s="160" t="s">
        <v>79</v>
      </c>
      <c r="AV332" s="13" t="s">
        <v>79</v>
      </c>
      <c r="AW332" s="13" t="s">
        <v>31</v>
      </c>
      <c r="AX332" s="13" t="s">
        <v>69</v>
      </c>
      <c r="AY332" s="160" t="s">
        <v>181</v>
      </c>
    </row>
    <row r="333" spans="2:51" s="13" customFormat="1" ht="11.25" x14ac:dyDescent="0.2">
      <c r="B333" s="159"/>
      <c r="D333" s="138" t="s">
        <v>330</v>
      </c>
      <c r="E333" s="160" t="s">
        <v>19</v>
      </c>
      <c r="F333" s="161" t="s">
        <v>6245</v>
      </c>
      <c r="H333" s="162">
        <v>9.2880000000000003</v>
      </c>
      <c r="I333" s="163"/>
      <c r="L333" s="159"/>
      <c r="M333" s="164"/>
      <c r="T333" s="165"/>
      <c r="AT333" s="160" t="s">
        <v>330</v>
      </c>
      <c r="AU333" s="160" t="s">
        <v>79</v>
      </c>
      <c r="AV333" s="13" t="s">
        <v>79</v>
      </c>
      <c r="AW333" s="13" t="s">
        <v>31</v>
      </c>
      <c r="AX333" s="13" t="s">
        <v>69</v>
      </c>
      <c r="AY333" s="160" t="s">
        <v>181</v>
      </c>
    </row>
    <row r="334" spans="2:51" s="13" customFormat="1" ht="11.25" x14ac:dyDescent="0.2">
      <c r="B334" s="159"/>
      <c r="D334" s="138" t="s">
        <v>330</v>
      </c>
      <c r="E334" s="160" t="s">
        <v>19</v>
      </c>
      <c r="F334" s="161" t="s">
        <v>6246</v>
      </c>
      <c r="H334" s="162">
        <v>4.3680000000000003</v>
      </c>
      <c r="I334" s="163"/>
      <c r="L334" s="159"/>
      <c r="M334" s="164"/>
      <c r="T334" s="165"/>
      <c r="AT334" s="160" t="s">
        <v>330</v>
      </c>
      <c r="AU334" s="160" t="s">
        <v>79</v>
      </c>
      <c r="AV334" s="13" t="s">
        <v>79</v>
      </c>
      <c r="AW334" s="13" t="s">
        <v>31</v>
      </c>
      <c r="AX334" s="13" t="s">
        <v>69</v>
      </c>
      <c r="AY334" s="160" t="s">
        <v>181</v>
      </c>
    </row>
    <row r="335" spans="2:51" s="13" customFormat="1" ht="11.25" x14ac:dyDescent="0.2">
      <c r="B335" s="159"/>
      <c r="D335" s="138" t="s">
        <v>330</v>
      </c>
      <c r="E335" s="160" t="s">
        <v>19</v>
      </c>
      <c r="F335" s="161" t="s">
        <v>6247</v>
      </c>
      <c r="H335" s="162">
        <v>4.032</v>
      </c>
      <c r="I335" s="163"/>
      <c r="L335" s="159"/>
      <c r="M335" s="164"/>
      <c r="T335" s="165"/>
      <c r="AT335" s="160" t="s">
        <v>330</v>
      </c>
      <c r="AU335" s="160" t="s">
        <v>79</v>
      </c>
      <c r="AV335" s="13" t="s">
        <v>79</v>
      </c>
      <c r="AW335" s="13" t="s">
        <v>31</v>
      </c>
      <c r="AX335" s="13" t="s">
        <v>69</v>
      </c>
      <c r="AY335" s="160" t="s">
        <v>181</v>
      </c>
    </row>
    <row r="336" spans="2:51" s="13" customFormat="1" ht="11.25" x14ac:dyDescent="0.2">
      <c r="B336" s="159"/>
      <c r="D336" s="138" t="s">
        <v>330</v>
      </c>
      <c r="E336" s="160" t="s">
        <v>19</v>
      </c>
      <c r="F336" s="161" t="s">
        <v>6248</v>
      </c>
      <c r="H336" s="162">
        <v>5.8079999999999998</v>
      </c>
      <c r="I336" s="163"/>
      <c r="L336" s="159"/>
      <c r="M336" s="164"/>
      <c r="T336" s="165"/>
      <c r="AT336" s="160" t="s">
        <v>330</v>
      </c>
      <c r="AU336" s="160" t="s">
        <v>79</v>
      </c>
      <c r="AV336" s="13" t="s">
        <v>79</v>
      </c>
      <c r="AW336" s="13" t="s">
        <v>31</v>
      </c>
      <c r="AX336" s="13" t="s">
        <v>69</v>
      </c>
      <c r="AY336" s="160" t="s">
        <v>181</v>
      </c>
    </row>
    <row r="337" spans="2:65" s="13" customFormat="1" ht="11.25" x14ac:dyDescent="0.2">
      <c r="B337" s="159"/>
      <c r="D337" s="138" t="s">
        <v>330</v>
      </c>
      <c r="E337" s="160" t="s">
        <v>19</v>
      </c>
      <c r="F337" s="161" t="s">
        <v>6249</v>
      </c>
      <c r="H337" s="162">
        <v>3.6120000000000001</v>
      </c>
      <c r="I337" s="163"/>
      <c r="L337" s="159"/>
      <c r="M337" s="164"/>
      <c r="T337" s="165"/>
      <c r="AT337" s="160" t="s">
        <v>330</v>
      </c>
      <c r="AU337" s="160" t="s">
        <v>79</v>
      </c>
      <c r="AV337" s="13" t="s">
        <v>79</v>
      </c>
      <c r="AW337" s="13" t="s">
        <v>31</v>
      </c>
      <c r="AX337" s="13" t="s">
        <v>69</v>
      </c>
      <c r="AY337" s="160" t="s">
        <v>181</v>
      </c>
    </row>
    <row r="338" spans="2:65" s="12" customFormat="1" ht="11.25" x14ac:dyDescent="0.2">
      <c r="B338" s="153"/>
      <c r="D338" s="138" t="s">
        <v>330</v>
      </c>
      <c r="E338" s="154" t="s">
        <v>19</v>
      </c>
      <c r="F338" s="155" t="s">
        <v>6222</v>
      </c>
      <c r="H338" s="154" t="s">
        <v>19</v>
      </c>
      <c r="I338" s="156"/>
      <c r="L338" s="153"/>
      <c r="M338" s="157"/>
      <c r="T338" s="158"/>
      <c r="AT338" s="154" t="s">
        <v>330</v>
      </c>
      <c r="AU338" s="154" t="s">
        <v>79</v>
      </c>
      <c r="AV338" s="12" t="s">
        <v>77</v>
      </c>
      <c r="AW338" s="12" t="s">
        <v>31</v>
      </c>
      <c r="AX338" s="12" t="s">
        <v>69</v>
      </c>
      <c r="AY338" s="154" t="s">
        <v>181</v>
      </c>
    </row>
    <row r="339" spans="2:65" s="13" customFormat="1" ht="11.25" x14ac:dyDescent="0.2">
      <c r="B339" s="159"/>
      <c r="D339" s="138" t="s">
        <v>330</v>
      </c>
      <c r="E339" s="160" t="s">
        <v>19</v>
      </c>
      <c r="F339" s="161" t="s">
        <v>6250</v>
      </c>
      <c r="H339" s="162">
        <v>13.821999999999999</v>
      </c>
      <c r="I339" s="163"/>
      <c r="L339" s="159"/>
      <c r="M339" s="164"/>
      <c r="T339" s="165"/>
      <c r="AT339" s="160" t="s">
        <v>330</v>
      </c>
      <c r="AU339" s="160" t="s">
        <v>79</v>
      </c>
      <c r="AV339" s="13" t="s">
        <v>79</v>
      </c>
      <c r="AW339" s="13" t="s">
        <v>31</v>
      </c>
      <c r="AX339" s="13" t="s">
        <v>69</v>
      </c>
      <c r="AY339" s="160" t="s">
        <v>181</v>
      </c>
    </row>
    <row r="340" spans="2:65" s="13" customFormat="1" ht="11.25" x14ac:dyDescent="0.2">
      <c r="B340" s="159"/>
      <c r="D340" s="138" t="s">
        <v>330</v>
      </c>
      <c r="E340" s="160" t="s">
        <v>19</v>
      </c>
      <c r="F340" s="161" t="s">
        <v>6251</v>
      </c>
      <c r="H340" s="162">
        <v>9.6440000000000001</v>
      </c>
      <c r="I340" s="163"/>
      <c r="L340" s="159"/>
      <c r="M340" s="164"/>
      <c r="T340" s="165"/>
      <c r="AT340" s="160" t="s">
        <v>330</v>
      </c>
      <c r="AU340" s="160" t="s">
        <v>79</v>
      </c>
      <c r="AV340" s="13" t="s">
        <v>79</v>
      </c>
      <c r="AW340" s="13" t="s">
        <v>31</v>
      </c>
      <c r="AX340" s="13" t="s">
        <v>69</v>
      </c>
      <c r="AY340" s="160" t="s">
        <v>181</v>
      </c>
    </row>
    <row r="341" spans="2:65" s="14" customFormat="1" ht="11.25" x14ac:dyDescent="0.2">
      <c r="B341" s="166"/>
      <c r="D341" s="138" t="s">
        <v>330</v>
      </c>
      <c r="E341" s="167" t="s">
        <v>19</v>
      </c>
      <c r="F341" s="168" t="s">
        <v>333</v>
      </c>
      <c r="H341" s="169">
        <v>396.13799999999998</v>
      </c>
      <c r="I341" s="170"/>
      <c r="L341" s="166"/>
      <c r="M341" s="171"/>
      <c r="T341" s="172"/>
      <c r="AT341" s="167" t="s">
        <v>330</v>
      </c>
      <c r="AU341" s="167" t="s">
        <v>79</v>
      </c>
      <c r="AV341" s="14" t="s">
        <v>187</v>
      </c>
      <c r="AW341" s="14" t="s">
        <v>31</v>
      </c>
      <c r="AX341" s="14" t="s">
        <v>77</v>
      </c>
      <c r="AY341" s="167" t="s">
        <v>181</v>
      </c>
    </row>
    <row r="342" spans="2:65" s="1" customFormat="1" ht="16.5" customHeight="1" x14ac:dyDescent="0.2">
      <c r="B342" s="32"/>
      <c r="C342" s="125" t="s">
        <v>222</v>
      </c>
      <c r="D342" s="125" t="s">
        <v>182</v>
      </c>
      <c r="E342" s="126" t="s">
        <v>5598</v>
      </c>
      <c r="F342" s="127" t="s">
        <v>5599</v>
      </c>
      <c r="G342" s="128" t="s">
        <v>326</v>
      </c>
      <c r="H342" s="129">
        <v>37.872</v>
      </c>
      <c r="I342" s="130"/>
      <c r="J342" s="131">
        <f>ROUND(I342*H342,2)</f>
        <v>0</v>
      </c>
      <c r="K342" s="127" t="s">
        <v>327</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258</v>
      </c>
    </row>
    <row r="343" spans="2:65" s="1" customFormat="1" ht="11.25" x14ac:dyDescent="0.2">
      <c r="B343" s="32"/>
      <c r="D343" s="151" t="s">
        <v>328</v>
      </c>
      <c r="F343" s="152" t="s">
        <v>5600</v>
      </c>
      <c r="I343" s="140"/>
      <c r="L343" s="32"/>
      <c r="M343" s="141"/>
      <c r="T343" s="53"/>
      <c r="AT343" s="17" t="s">
        <v>328</v>
      </c>
      <c r="AU343" s="17" t="s">
        <v>79</v>
      </c>
    </row>
    <row r="344" spans="2:65" s="12" customFormat="1" ht="11.25" x14ac:dyDescent="0.2">
      <c r="B344" s="153"/>
      <c r="D344" s="138" t="s">
        <v>330</v>
      </c>
      <c r="E344" s="154" t="s">
        <v>19</v>
      </c>
      <c r="F344" s="155" t="s">
        <v>6252</v>
      </c>
      <c r="H344" s="154" t="s">
        <v>19</v>
      </c>
      <c r="I344" s="156"/>
      <c r="L344" s="153"/>
      <c r="M344" s="157"/>
      <c r="T344" s="158"/>
      <c r="AT344" s="154" t="s">
        <v>330</v>
      </c>
      <c r="AU344" s="154" t="s">
        <v>79</v>
      </c>
      <c r="AV344" s="12" t="s">
        <v>77</v>
      </c>
      <c r="AW344" s="12" t="s">
        <v>31</v>
      </c>
      <c r="AX344" s="12" t="s">
        <v>69</v>
      </c>
      <c r="AY344" s="154" t="s">
        <v>181</v>
      </c>
    </row>
    <row r="345" spans="2:65" s="13" customFormat="1" ht="11.25" x14ac:dyDescent="0.2">
      <c r="B345" s="159"/>
      <c r="D345" s="138" t="s">
        <v>330</v>
      </c>
      <c r="E345" s="160" t="s">
        <v>19</v>
      </c>
      <c r="F345" s="161" t="s">
        <v>6253</v>
      </c>
      <c r="H345" s="162">
        <v>2.496</v>
      </c>
      <c r="I345" s="163"/>
      <c r="L345" s="159"/>
      <c r="M345" s="164"/>
      <c r="T345" s="165"/>
      <c r="AT345" s="160" t="s">
        <v>330</v>
      </c>
      <c r="AU345" s="160" t="s">
        <v>79</v>
      </c>
      <c r="AV345" s="13" t="s">
        <v>79</v>
      </c>
      <c r="AW345" s="13" t="s">
        <v>31</v>
      </c>
      <c r="AX345" s="13" t="s">
        <v>69</v>
      </c>
      <c r="AY345" s="160" t="s">
        <v>181</v>
      </c>
    </row>
    <row r="346" spans="2:65" s="13" customFormat="1" ht="11.25" x14ac:dyDescent="0.2">
      <c r="B346" s="159"/>
      <c r="D346" s="138" t="s">
        <v>330</v>
      </c>
      <c r="E346" s="160" t="s">
        <v>19</v>
      </c>
      <c r="F346" s="161" t="s">
        <v>6254</v>
      </c>
      <c r="H346" s="162">
        <v>8.16</v>
      </c>
      <c r="I346" s="163"/>
      <c r="L346" s="159"/>
      <c r="M346" s="164"/>
      <c r="T346" s="165"/>
      <c r="AT346" s="160" t="s">
        <v>330</v>
      </c>
      <c r="AU346" s="160" t="s">
        <v>79</v>
      </c>
      <c r="AV346" s="13" t="s">
        <v>79</v>
      </c>
      <c r="AW346" s="13" t="s">
        <v>31</v>
      </c>
      <c r="AX346" s="13" t="s">
        <v>69</v>
      </c>
      <c r="AY346" s="160" t="s">
        <v>181</v>
      </c>
    </row>
    <row r="347" spans="2:65" s="13" customFormat="1" ht="11.25" x14ac:dyDescent="0.2">
      <c r="B347" s="159"/>
      <c r="D347" s="138" t="s">
        <v>330</v>
      </c>
      <c r="E347" s="160" t="s">
        <v>19</v>
      </c>
      <c r="F347" s="161" t="s">
        <v>6255</v>
      </c>
      <c r="H347" s="162">
        <v>2.496</v>
      </c>
      <c r="I347" s="163"/>
      <c r="L347" s="159"/>
      <c r="M347" s="164"/>
      <c r="T347" s="165"/>
      <c r="AT347" s="160" t="s">
        <v>330</v>
      </c>
      <c r="AU347" s="160" t="s">
        <v>79</v>
      </c>
      <c r="AV347" s="13" t="s">
        <v>79</v>
      </c>
      <c r="AW347" s="13" t="s">
        <v>31</v>
      </c>
      <c r="AX347" s="13" t="s">
        <v>69</v>
      </c>
      <c r="AY347" s="160" t="s">
        <v>181</v>
      </c>
    </row>
    <row r="348" spans="2:65" s="13" customFormat="1" ht="11.25" x14ac:dyDescent="0.2">
      <c r="B348" s="159"/>
      <c r="D348" s="138" t="s">
        <v>330</v>
      </c>
      <c r="E348" s="160" t="s">
        <v>19</v>
      </c>
      <c r="F348" s="161" t="s">
        <v>6256</v>
      </c>
      <c r="H348" s="162">
        <v>4.944</v>
      </c>
      <c r="I348" s="163"/>
      <c r="L348" s="159"/>
      <c r="M348" s="164"/>
      <c r="T348" s="165"/>
      <c r="AT348" s="160" t="s">
        <v>330</v>
      </c>
      <c r="AU348" s="160" t="s">
        <v>79</v>
      </c>
      <c r="AV348" s="13" t="s">
        <v>79</v>
      </c>
      <c r="AW348" s="13" t="s">
        <v>31</v>
      </c>
      <c r="AX348" s="13" t="s">
        <v>69</v>
      </c>
      <c r="AY348" s="160" t="s">
        <v>181</v>
      </c>
    </row>
    <row r="349" spans="2:65" s="13" customFormat="1" ht="11.25" x14ac:dyDescent="0.2">
      <c r="B349" s="159"/>
      <c r="D349" s="138" t="s">
        <v>330</v>
      </c>
      <c r="E349" s="160" t="s">
        <v>19</v>
      </c>
      <c r="F349" s="161" t="s">
        <v>6257</v>
      </c>
      <c r="H349" s="162">
        <v>3.36</v>
      </c>
      <c r="I349" s="163"/>
      <c r="L349" s="159"/>
      <c r="M349" s="164"/>
      <c r="T349" s="165"/>
      <c r="AT349" s="160" t="s">
        <v>330</v>
      </c>
      <c r="AU349" s="160" t="s">
        <v>79</v>
      </c>
      <c r="AV349" s="13" t="s">
        <v>79</v>
      </c>
      <c r="AW349" s="13" t="s">
        <v>31</v>
      </c>
      <c r="AX349" s="13" t="s">
        <v>69</v>
      </c>
      <c r="AY349" s="160" t="s">
        <v>181</v>
      </c>
    </row>
    <row r="350" spans="2:65" s="13" customFormat="1" ht="11.25" x14ac:dyDescent="0.2">
      <c r="B350" s="159"/>
      <c r="D350" s="138" t="s">
        <v>330</v>
      </c>
      <c r="E350" s="160" t="s">
        <v>19</v>
      </c>
      <c r="F350" s="161" t="s">
        <v>6258</v>
      </c>
      <c r="H350" s="162">
        <v>0.432</v>
      </c>
      <c r="I350" s="163"/>
      <c r="L350" s="159"/>
      <c r="M350" s="164"/>
      <c r="T350" s="165"/>
      <c r="AT350" s="160" t="s">
        <v>330</v>
      </c>
      <c r="AU350" s="160" t="s">
        <v>79</v>
      </c>
      <c r="AV350" s="13" t="s">
        <v>79</v>
      </c>
      <c r="AW350" s="13" t="s">
        <v>31</v>
      </c>
      <c r="AX350" s="13" t="s">
        <v>69</v>
      </c>
      <c r="AY350" s="160" t="s">
        <v>181</v>
      </c>
    </row>
    <row r="351" spans="2:65" s="13" customFormat="1" ht="11.25" x14ac:dyDescent="0.2">
      <c r="B351" s="159"/>
      <c r="D351" s="138" t="s">
        <v>330</v>
      </c>
      <c r="E351" s="160" t="s">
        <v>19</v>
      </c>
      <c r="F351" s="161" t="s">
        <v>6259</v>
      </c>
      <c r="H351" s="162">
        <v>4.7519999999999998</v>
      </c>
      <c r="I351" s="163"/>
      <c r="L351" s="159"/>
      <c r="M351" s="164"/>
      <c r="T351" s="165"/>
      <c r="AT351" s="160" t="s">
        <v>330</v>
      </c>
      <c r="AU351" s="160" t="s">
        <v>79</v>
      </c>
      <c r="AV351" s="13" t="s">
        <v>79</v>
      </c>
      <c r="AW351" s="13" t="s">
        <v>31</v>
      </c>
      <c r="AX351" s="13" t="s">
        <v>69</v>
      </c>
      <c r="AY351" s="160" t="s">
        <v>181</v>
      </c>
    </row>
    <row r="352" spans="2:65" s="13" customFormat="1" ht="11.25" x14ac:dyDescent="0.2">
      <c r="B352" s="159"/>
      <c r="D352" s="138" t="s">
        <v>330</v>
      </c>
      <c r="E352" s="160" t="s">
        <v>19</v>
      </c>
      <c r="F352" s="161" t="s">
        <v>6260</v>
      </c>
      <c r="H352" s="162">
        <v>1.056</v>
      </c>
      <c r="I352" s="163"/>
      <c r="L352" s="159"/>
      <c r="M352" s="164"/>
      <c r="T352" s="165"/>
      <c r="AT352" s="160" t="s">
        <v>330</v>
      </c>
      <c r="AU352" s="160" t="s">
        <v>79</v>
      </c>
      <c r="AV352" s="13" t="s">
        <v>79</v>
      </c>
      <c r="AW352" s="13" t="s">
        <v>31</v>
      </c>
      <c r="AX352" s="13" t="s">
        <v>69</v>
      </c>
      <c r="AY352" s="160" t="s">
        <v>181</v>
      </c>
    </row>
    <row r="353" spans="2:65" s="13" customFormat="1" ht="11.25" x14ac:dyDescent="0.2">
      <c r="B353" s="159"/>
      <c r="D353" s="138" t="s">
        <v>330</v>
      </c>
      <c r="E353" s="160" t="s">
        <v>19</v>
      </c>
      <c r="F353" s="161" t="s">
        <v>6261</v>
      </c>
      <c r="H353" s="162">
        <v>4.2720000000000002</v>
      </c>
      <c r="I353" s="163"/>
      <c r="L353" s="159"/>
      <c r="M353" s="164"/>
      <c r="T353" s="165"/>
      <c r="AT353" s="160" t="s">
        <v>330</v>
      </c>
      <c r="AU353" s="160" t="s">
        <v>79</v>
      </c>
      <c r="AV353" s="13" t="s">
        <v>79</v>
      </c>
      <c r="AW353" s="13" t="s">
        <v>31</v>
      </c>
      <c r="AX353" s="13" t="s">
        <v>69</v>
      </c>
      <c r="AY353" s="160" t="s">
        <v>181</v>
      </c>
    </row>
    <row r="354" spans="2:65" s="13" customFormat="1" ht="11.25" x14ac:dyDescent="0.2">
      <c r="B354" s="159"/>
      <c r="D354" s="138" t="s">
        <v>330</v>
      </c>
      <c r="E354" s="160" t="s">
        <v>19</v>
      </c>
      <c r="F354" s="161" t="s">
        <v>6262</v>
      </c>
      <c r="H354" s="162">
        <v>0.72</v>
      </c>
      <c r="I354" s="163"/>
      <c r="L354" s="159"/>
      <c r="M354" s="164"/>
      <c r="T354" s="165"/>
      <c r="AT354" s="160" t="s">
        <v>330</v>
      </c>
      <c r="AU354" s="160" t="s">
        <v>79</v>
      </c>
      <c r="AV354" s="13" t="s">
        <v>79</v>
      </c>
      <c r="AW354" s="13" t="s">
        <v>31</v>
      </c>
      <c r="AX354" s="13" t="s">
        <v>69</v>
      </c>
      <c r="AY354" s="160" t="s">
        <v>181</v>
      </c>
    </row>
    <row r="355" spans="2:65" s="13" customFormat="1" ht="11.25" x14ac:dyDescent="0.2">
      <c r="B355" s="159"/>
      <c r="D355" s="138" t="s">
        <v>330</v>
      </c>
      <c r="E355" s="160" t="s">
        <v>19</v>
      </c>
      <c r="F355" s="161" t="s">
        <v>6263</v>
      </c>
      <c r="H355" s="162">
        <v>2.7839999999999998</v>
      </c>
      <c r="I355" s="163"/>
      <c r="L355" s="159"/>
      <c r="M355" s="164"/>
      <c r="T355" s="165"/>
      <c r="AT355" s="160" t="s">
        <v>330</v>
      </c>
      <c r="AU355" s="160" t="s">
        <v>79</v>
      </c>
      <c r="AV355" s="13" t="s">
        <v>79</v>
      </c>
      <c r="AW355" s="13" t="s">
        <v>31</v>
      </c>
      <c r="AX355" s="13" t="s">
        <v>69</v>
      </c>
      <c r="AY355" s="160" t="s">
        <v>181</v>
      </c>
    </row>
    <row r="356" spans="2:65" s="13" customFormat="1" ht="11.25" x14ac:dyDescent="0.2">
      <c r="B356" s="159"/>
      <c r="D356" s="138" t="s">
        <v>330</v>
      </c>
      <c r="E356" s="160" t="s">
        <v>19</v>
      </c>
      <c r="F356" s="161" t="s">
        <v>6264</v>
      </c>
      <c r="H356" s="162">
        <v>0.86399999999999999</v>
      </c>
      <c r="I356" s="163"/>
      <c r="L356" s="159"/>
      <c r="M356" s="164"/>
      <c r="T356" s="165"/>
      <c r="AT356" s="160" t="s">
        <v>330</v>
      </c>
      <c r="AU356" s="160" t="s">
        <v>79</v>
      </c>
      <c r="AV356" s="13" t="s">
        <v>79</v>
      </c>
      <c r="AW356" s="13" t="s">
        <v>31</v>
      </c>
      <c r="AX356" s="13" t="s">
        <v>69</v>
      </c>
      <c r="AY356" s="160" t="s">
        <v>181</v>
      </c>
    </row>
    <row r="357" spans="2:65" s="13" customFormat="1" ht="11.25" x14ac:dyDescent="0.2">
      <c r="B357" s="159"/>
      <c r="D357" s="138" t="s">
        <v>330</v>
      </c>
      <c r="E357" s="160" t="s">
        <v>19</v>
      </c>
      <c r="F357" s="161" t="s">
        <v>6265</v>
      </c>
      <c r="H357" s="162">
        <v>0.33600000000000002</v>
      </c>
      <c r="I357" s="163"/>
      <c r="L357" s="159"/>
      <c r="M357" s="164"/>
      <c r="T357" s="165"/>
      <c r="AT357" s="160" t="s">
        <v>330</v>
      </c>
      <c r="AU357" s="160" t="s">
        <v>79</v>
      </c>
      <c r="AV357" s="13" t="s">
        <v>79</v>
      </c>
      <c r="AW357" s="13" t="s">
        <v>31</v>
      </c>
      <c r="AX357" s="13" t="s">
        <v>69</v>
      </c>
      <c r="AY357" s="160" t="s">
        <v>181</v>
      </c>
    </row>
    <row r="358" spans="2:65" s="13" customFormat="1" ht="11.25" x14ac:dyDescent="0.2">
      <c r="B358" s="159"/>
      <c r="D358" s="138" t="s">
        <v>330</v>
      </c>
      <c r="E358" s="160" t="s">
        <v>19</v>
      </c>
      <c r="F358" s="161" t="s">
        <v>6266</v>
      </c>
      <c r="H358" s="162">
        <v>0.33600000000000002</v>
      </c>
      <c r="I358" s="163"/>
      <c r="L358" s="159"/>
      <c r="M358" s="164"/>
      <c r="T358" s="165"/>
      <c r="AT358" s="160" t="s">
        <v>330</v>
      </c>
      <c r="AU358" s="160" t="s">
        <v>79</v>
      </c>
      <c r="AV358" s="13" t="s">
        <v>79</v>
      </c>
      <c r="AW358" s="13" t="s">
        <v>31</v>
      </c>
      <c r="AX358" s="13" t="s">
        <v>69</v>
      </c>
      <c r="AY358" s="160" t="s">
        <v>181</v>
      </c>
    </row>
    <row r="359" spans="2:65" s="13" customFormat="1" ht="11.25" x14ac:dyDescent="0.2">
      <c r="B359" s="159"/>
      <c r="D359" s="138" t="s">
        <v>330</v>
      </c>
      <c r="E359" s="160" t="s">
        <v>19</v>
      </c>
      <c r="F359" s="161" t="s">
        <v>6267</v>
      </c>
      <c r="H359" s="162">
        <v>0.52800000000000002</v>
      </c>
      <c r="I359" s="163"/>
      <c r="L359" s="159"/>
      <c r="M359" s="164"/>
      <c r="T359" s="165"/>
      <c r="AT359" s="160" t="s">
        <v>330</v>
      </c>
      <c r="AU359" s="160" t="s">
        <v>79</v>
      </c>
      <c r="AV359" s="13" t="s">
        <v>79</v>
      </c>
      <c r="AW359" s="13" t="s">
        <v>31</v>
      </c>
      <c r="AX359" s="13" t="s">
        <v>69</v>
      </c>
      <c r="AY359" s="160" t="s">
        <v>181</v>
      </c>
    </row>
    <row r="360" spans="2:65" s="13" customFormat="1" ht="11.25" x14ac:dyDescent="0.2">
      <c r="B360" s="159"/>
      <c r="D360" s="138" t="s">
        <v>330</v>
      </c>
      <c r="E360" s="160" t="s">
        <v>19</v>
      </c>
      <c r="F360" s="161" t="s">
        <v>6268</v>
      </c>
      <c r="H360" s="162">
        <v>0.33600000000000002</v>
      </c>
      <c r="I360" s="163"/>
      <c r="L360" s="159"/>
      <c r="M360" s="164"/>
      <c r="T360" s="165"/>
      <c r="AT360" s="160" t="s">
        <v>330</v>
      </c>
      <c r="AU360" s="160" t="s">
        <v>79</v>
      </c>
      <c r="AV360" s="13" t="s">
        <v>79</v>
      </c>
      <c r="AW360" s="13" t="s">
        <v>31</v>
      </c>
      <c r="AX360" s="13" t="s">
        <v>69</v>
      </c>
      <c r="AY360" s="160" t="s">
        <v>181</v>
      </c>
    </row>
    <row r="361" spans="2:65" s="14" customFormat="1" ht="11.25" x14ac:dyDescent="0.2">
      <c r="B361" s="166"/>
      <c r="D361" s="138" t="s">
        <v>330</v>
      </c>
      <c r="E361" s="167" t="s">
        <v>19</v>
      </c>
      <c r="F361" s="168" t="s">
        <v>333</v>
      </c>
      <c r="H361" s="169">
        <v>37.872</v>
      </c>
      <c r="I361" s="170"/>
      <c r="L361" s="166"/>
      <c r="M361" s="171"/>
      <c r="T361" s="172"/>
      <c r="AT361" s="167" t="s">
        <v>330</v>
      </c>
      <c r="AU361" s="167" t="s">
        <v>79</v>
      </c>
      <c r="AV361" s="14" t="s">
        <v>187</v>
      </c>
      <c r="AW361" s="14" t="s">
        <v>31</v>
      </c>
      <c r="AX361" s="14" t="s">
        <v>77</v>
      </c>
      <c r="AY361" s="167" t="s">
        <v>181</v>
      </c>
    </row>
    <row r="362" spans="2:65" s="1" customFormat="1" ht="16.5" customHeight="1" x14ac:dyDescent="0.2">
      <c r="B362" s="32"/>
      <c r="C362" s="176" t="s">
        <v>260</v>
      </c>
      <c r="D362" s="176" t="s">
        <v>1794</v>
      </c>
      <c r="E362" s="177" t="s">
        <v>5606</v>
      </c>
      <c r="F362" s="178" t="s">
        <v>5607</v>
      </c>
      <c r="G362" s="179" t="s">
        <v>438</v>
      </c>
      <c r="H362" s="180">
        <v>75.744</v>
      </c>
      <c r="I362" s="181"/>
      <c r="J362" s="182">
        <f>ROUND(I362*H362,2)</f>
        <v>0</v>
      </c>
      <c r="K362" s="178" t="s">
        <v>327</v>
      </c>
      <c r="L362" s="183"/>
      <c r="M362" s="184" t="s">
        <v>19</v>
      </c>
      <c r="N362" s="185" t="s">
        <v>40</v>
      </c>
      <c r="P362" s="134">
        <f>O362*H362</f>
        <v>0</v>
      </c>
      <c r="Q362" s="134">
        <v>0</v>
      </c>
      <c r="R362" s="134">
        <f>Q362*H362</f>
        <v>0</v>
      </c>
      <c r="S362" s="134">
        <v>0</v>
      </c>
      <c r="T362" s="135">
        <f>S362*H362</f>
        <v>0</v>
      </c>
      <c r="AR362" s="136" t="s">
        <v>196</v>
      </c>
      <c r="AT362" s="136" t="s">
        <v>1794</v>
      </c>
      <c r="AU362" s="136" t="s">
        <v>79</v>
      </c>
      <c r="AY362" s="17" t="s">
        <v>181</v>
      </c>
      <c r="BE362" s="137">
        <f>IF(N362="základní",J362,0)</f>
        <v>0</v>
      </c>
      <c r="BF362" s="137">
        <f>IF(N362="snížená",J362,0)</f>
        <v>0</v>
      </c>
      <c r="BG362" s="137">
        <f>IF(N362="zákl. přenesená",J362,0)</f>
        <v>0</v>
      </c>
      <c r="BH362" s="137">
        <f>IF(N362="sníž. přenesená",J362,0)</f>
        <v>0</v>
      </c>
      <c r="BI362" s="137">
        <f>IF(N362="nulová",J362,0)</f>
        <v>0</v>
      </c>
      <c r="BJ362" s="17" t="s">
        <v>77</v>
      </c>
      <c r="BK362" s="137">
        <f>ROUND(I362*H362,2)</f>
        <v>0</v>
      </c>
      <c r="BL362" s="17" t="s">
        <v>187</v>
      </c>
      <c r="BM362" s="136" t="s">
        <v>263</v>
      </c>
    </row>
    <row r="363" spans="2:65" s="12" customFormat="1" ht="11.25" x14ac:dyDescent="0.2">
      <c r="B363" s="153"/>
      <c r="D363" s="138" t="s">
        <v>330</v>
      </c>
      <c r="E363" s="154" t="s">
        <v>19</v>
      </c>
      <c r="F363" s="155" t="s">
        <v>6269</v>
      </c>
      <c r="H363" s="154" t="s">
        <v>19</v>
      </c>
      <c r="I363" s="156"/>
      <c r="L363" s="153"/>
      <c r="M363" s="157"/>
      <c r="T363" s="158"/>
      <c r="AT363" s="154" t="s">
        <v>330</v>
      </c>
      <c r="AU363" s="154" t="s">
        <v>79</v>
      </c>
      <c r="AV363" s="12" t="s">
        <v>77</v>
      </c>
      <c r="AW363" s="12" t="s">
        <v>31</v>
      </c>
      <c r="AX363" s="12" t="s">
        <v>69</v>
      </c>
      <c r="AY363" s="154" t="s">
        <v>181</v>
      </c>
    </row>
    <row r="364" spans="2:65" s="13" customFormat="1" ht="11.25" x14ac:dyDescent="0.2">
      <c r="B364" s="159"/>
      <c r="D364" s="138" t="s">
        <v>330</v>
      </c>
      <c r="E364" s="160" t="s">
        <v>19</v>
      </c>
      <c r="F364" s="161" t="s">
        <v>6270</v>
      </c>
      <c r="H364" s="162">
        <v>4.992</v>
      </c>
      <c r="I364" s="163"/>
      <c r="L364" s="159"/>
      <c r="M364" s="164"/>
      <c r="T364" s="165"/>
      <c r="AT364" s="160" t="s">
        <v>330</v>
      </c>
      <c r="AU364" s="160" t="s">
        <v>79</v>
      </c>
      <c r="AV364" s="13" t="s">
        <v>79</v>
      </c>
      <c r="AW364" s="13" t="s">
        <v>31</v>
      </c>
      <c r="AX364" s="13" t="s">
        <v>69</v>
      </c>
      <c r="AY364" s="160" t="s">
        <v>181</v>
      </c>
    </row>
    <row r="365" spans="2:65" s="13" customFormat="1" ht="11.25" x14ac:dyDescent="0.2">
      <c r="B365" s="159"/>
      <c r="D365" s="138" t="s">
        <v>330</v>
      </c>
      <c r="E365" s="160" t="s">
        <v>19</v>
      </c>
      <c r="F365" s="161" t="s">
        <v>6271</v>
      </c>
      <c r="H365" s="162">
        <v>16.32</v>
      </c>
      <c r="I365" s="163"/>
      <c r="L365" s="159"/>
      <c r="M365" s="164"/>
      <c r="T365" s="165"/>
      <c r="AT365" s="160" t="s">
        <v>330</v>
      </c>
      <c r="AU365" s="160" t="s">
        <v>79</v>
      </c>
      <c r="AV365" s="13" t="s">
        <v>79</v>
      </c>
      <c r="AW365" s="13" t="s">
        <v>31</v>
      </c>
      <c r="AX365" s="13" t="s">
        <v>69</v>
      </c>
      <c r="AY365" s="160" t="s">
        <v>181</v>
      </c>
    </row>
    <row r="366" spans="2:65" s="13" customFormat="1" ht="11.25" x14ac:dyDescent="0.2">
      <c r="B366" s="159"/>
      <c r="D366" s="138" t="s">
        <v>330</v>
      </c>
      <c r="E366" s="160" t="s">
        <v>19</v>
      </c>
      <c r="F366" s="161" t="s">
        <v>6272</v>
      </c>
      <c r="H366" s="162">
        <v>4.992</v>
      </c>
      <c r="I366" s="163"/>
      <c r="L366" s="159"/>
      <c r="M366" s="164"/>
      <c r="T366" s="165"/>
      <c r="AT366" s="160" t="s">
        <v>330</v>
      </c>
      <c r="AU366" s="160" t="s">
        <v>79</v>
      </c>
      <c r="AV366" s="13" t="s">
        <v>79</v>
      </c>
      <c r="AW366" s="13" t="s">
        <v>31</v>
      </c>
      <c r="AX366" s="13" t="s">
        <v>69</v>
      </c>
      <c r="AY366" s="160" t="s">
        <v>181</v>
      </c>
    </row>
    <row r="367" spans="2:65" s="13" customFormat="1" ht="11.25" x14ac:dyDescent="0.2">
      <c r="B367" s="159"/>
      <c r="D367" s="138" t="s">
        <v>330</v>
      </c>
      <c r="E367" s="160" t="s">
        <v>19</v>
      </c>
      <c r="F367" s="161" t="s">
        <v>6273</v>
      </c>
      <c r="H367" s="162">
        <v>9.8879999999999999</v>
      </c>
      <c r="I367" s="163"/>
      <c r="L367" s="159"/>
      <c r="M367" s="164"/>
      <c r="T367" s="165"/>
      <c r="AT367" s="160" t="s">
        <v>330</v>
      </c>
      <c r="AU367" s="160" t="s">
        <v>79</v>
      </c>
      <c r="AV367" s="13" t="s">
        <v>79</v>
      </c>
      <c r="AW367" s="13" t="s">
        <v>31</v>
      </c>
      <c r="AX367" s="13" t="s">
        <v>69</v>
      </c>
      <c r="AY367" s="160" t="s">
        <v>181</v>
      </c>
    </row>
    <row r="368" spans="2:65" s="13" customFormat="1" ht="11.25" x14ac:dyDescent="0.2">
      <c r="B368" s="159"/>
      <c r="D368" s="138" t="s">
        <v>330</v>
      </c>
      <c r="E368" s="160" t="s">
        <v>19</v>
      </c>
      <c r="F368" s="161" t="s">
        <v>6274</v>
      </c>
      <c r="H368" s="162">
        <v>6.72</v>
      </c>
      <c r="I368" s="163"/>
      <c r="L368" s="159"/>
      <c r="M368" s="164"/>
      <c r="T368" s="165"/>
      <c r="AT368" s="160" t="s">
        <v>330</v>
      </c>
      <c r="AU368" s="160" t="s">
        <v>79</v>
      </c>
      <c r="AV368" s="13" t="s">
        <v>79</v>
      </c>
      <c r="AW368" s="13" t="s">
        <v>31</v>
      </c>
      <c r="AX368" s="13" t="s">
        <v>69</v>
      </c>
      <c r="AY368" s="160" t="s">
        <v>181</v>
      </c>
    </row>
    <row r="369" spans="2:65" s="13" customFormat="1" ht="11.25" x14ac:dyDescent="0.2">
      <c r="B369" s="159"/>
      <c r="D369" s="138" t="s">
        <v>330</v>
      </c>
      <c r="E369" s="160" t="s">
        <v>19</v>
      </c>
      <c r="F369" s="161" t="s">
        <v>6275</v>
      </c>
      <c r="H369" s="162">
        <v>0.86399999999999999</v>
      </c>
      <c r="I369" s="163"/>
      <c r="L369" s="159"/>
      <c r="M369" s="164"/>
      <c r="T369" s="165"/>
      <c r="AT369" s="160" t="s">
        <v>330</v>
      </c>
      <c r="AU369" s="160" t="s">
        <v>79</v>
      </c>
      <c r="AV369" s="13" t="s">
        <v>79</v>
      </c>
      <c r="AW369" s="13" t="s">
        <v>31</v>
      </c>
      <c r="AX369" s="13" t="s">
        <v>69</v>
      </c>
      <c r="AY369" s="160" t="s">
        <v>181</v>
      </c>
    </row>
    <row r="370" spans="2:65" s="13" customFormat="1" ht="11.25" x14ac:dyDescent="0.2">
      <c r="B370" s="159"/>
      <c r="D370" s="138" t="s">
        <v>330</v>
      </c>
      <c r="E370" s="160" t="s">
        <v>19</v>
      </c>
      <c r="F370" s="161" t="s">
        <v>6276</v>
      </c>
      <c r="H370" s="162">
        <v>9.5039999999999996</v>
      </c>
      <c r="I370" s="163"/>
      <c r="L370" s="159"/>
      <c r="M370" s="164"/>
      <c r="T370" s="165"/>
      <c r="AT370" s="160" t="s">
        <v>330</v>
      </c>
      <c r="AU370" s="160" t="s">
        <v>79</v>
      </c>
      <c r="AV370" s="13" t="s">
        <v>79</v>
      </c>
      <c r="AW370" s="13" t="s">
        <v>31</v>
      </c>
      <c r="AX370" s="13" t="s">
        <v>69</v>
      </c>
      <c r="AY370" s="160" t="s">
        <v>181</v>
      </c>
    </row>
    <row r="371" spans="2:65" s="13" customFormat="1" ht="11.25" x14ac:dyDescent="0.2">
      <c r="B371" s="159"/>
      <c r="D371" s="138" t="s">
        <v>330</v>
      </c>
      <c r="E371" s="160" t="s">
        <v>19</v>
      </c>
      <c r="F371" s="161" t="s">
        <v>6277</v>
      </c>
      <c r="H371" s="162">
        <v>2.1120000000000001</v>
      </c>
      <c r="I371" s="163"/>
      <c r="L371" s="159"/>
      <c r="M371" s="164"/>
      <c r="T371" s="165"/>
      <c r="AT371" s="160" t="s">
        <v>330</v>
      </c>
      <c r="AU371" s="160" t="s">
        <v>79</v>
      </c>
      <c r="AV371" s="13" t="s">
        <v>79</v>
      </c>
      <c r="AW371" s="13" t="s">
        <v>31</v>
      </c>
      <c r="AX371" s="13" t="s">
        <v>69</v>
      </c>
      <c r="AY371" s="160" t="s">
        <v>181</v>
      </c>
    </row>
    <row r="372" spans="2:65" s="13" customFormat="1" ht="11.25" x14ac:dyDescent="0.2">
      <c r="B372" s="159"/>
      <c r="D372" s="138" t="s">
        <v>330</v>
      </c>
      <c r="E372" s="160" t="s">
        <v>19</v>
      </c>
      <c r="F372" s="161" t="s">
        <v>6278</v>
      </c>
      <c r="H372" s="162">
        <v>8.5440000000000005</v>
      </c>
      <c r="I372" s="163"/>
      <c r="L372" s="159"/>
      <c r="M372" s="164"/>
      <c r="T372" s="165"/>
      <c r="AT372" s="160" t="s">
        <v>330</v>
      </c>
      <c r="AU372" s="160" t="s">
        <v>79</v>
      </c>
      <c r="AV372" s="13" t="s">
        <v>79</v>
      </c>
      <c r="AW372" s="13" t="s">
        <v>31</v>
      </c>
      <c r="AX372" s="13" t="s">
        <v>69</v>
      </c>
      <c r="AY372" s="160" t="s">
        <v>181</v>
      </c>
    </row>
    <row r="373" spans="2:65" s="13" customFormat="1" ht="11.25" x14ac:dyDescent="0.2">
      <c r="B373" s="159"/>
      <c r="D373" s="138" t="s">
        <v>330</v>
      </c>
      <c r="E373" s="160" t="s">
        <v>19</v>
      </c>
      <c r="F373" s="161" t="s">
        <v>6279</v>
      </c>
      <c r="H373" s="162">
        <v>1.44</v>
      </c>
      <c r="I373" s="163"/>
      <c r="L373" s="159"/>
      <c r="M373" s="164"/>
      <c r="T373" s="165"/>
      <c r="AT373" s="160" t="s">
        <v>330</v>
      </c>
      <c r="AU373" s="160" t="s">
        <v>79</v>
      </c>
      <c r="AV373" s="13" t="s">
        <v>79</v>
      </c>
      <c r="AW373" s="13" t="s">
        <v>31</v>
      </c>
      <c r="AX373" s="13" t="s">
        <v>69</v>
      </c>
      <c r="AY373" s="160" t="s">
        <v>181</v>
      </c>
    </row>
    <row r="374" spans="2:65" s="13" customFormat="1" ht="11.25" x14ac:dyDescent="0.2">
      <c r="B374" s="159"/>
      <c r="D374" s="138" t="s">
        <v>330</v>
      </c>
      <c r="E374" s="160" t="s">
        <v>19</v>
      </c>
      <c r="F374" s="161" t="s">
        <v>6280</v>
      </c>
      <c r="H374" s="162">
        <v>5.5679999999999996</v>
      </c>
      <c r="I374" s="163"/>
      <c r="L374" s="159"/>
      <c r="M374" s="164"/>
      <c r="T374" s="165"/>
      <c r="AT374" s="160" t="s">
        <v>330</v>
      </c>
      <c r="AU374" s="160" t="s">
        <v>79</v>
      </c>
      <c r="AV374" s="13" t="s">
        <v>79</v>
      </c>
      <c r="AW374" s="13" t="s">
        <v>31</v>
      </c>
      <c r="AX374" s="13" t="s">
        <v>69</v>
      </c>
      <c r="AY374" s="160" t="s">
        <v>181</v>
      </c>
    </row>
    <row r="375" spans="2:65" s="13" customFormat="1" ht="11.25" x14ac:dyDescent="0.2">
      <c r="B375" s="159"/>
      <c r="D375" s="138" t="s">
        <v>330</v>
      </c>
      <c r="E375" s="160" t="s">
        <v>19</v>
      </c>
      <c r="F375" s="161" t="s">
        <v>6281</v>
      </c>
      <c r="H375" s="162">
        <v>1.728</v>
      </c>
      <c r="I375" s="163"/>
      <c r="L375" s="159"/>
      <c r="M375" s="164"/>
      <c r="T375" s="165"/>
      <c r="AT375" s="160" t="s">
        <v>330</v>
      </c>
      <c r="AU375" s="160" t="s">
        <v>79</v>
      </c>
      <c r="AV375" s="13" t="s">
        <v>79</v>
      </c>
      <c r="AW375" s="13" t="s">
        <v>31</v>
      </c>
      <c r="AX375" s="13" t="s">
        <v>69</v>
      </c>
      <c r="AY375" s="160" t="s">
        <v>181</v>
      </c>
    </row>
    <row r="376" spans="2:65" s="13" customFormat="1" ht="11.25" x14ac:dyDescent="0.2">
      <c r="B376" s="159"/>
      <c r="D376" s="138" t="s">
        <v>330</v>
      </c>
      <c r="E376" s="160" t="s">
        <v>19</v>
      </c>
      <c r="F376" s="161" t="s">
        <v>6282</v>
      </c>
      <c r="H376" s="162">
        <v>0.67200000000000004</v>
      </c>
      <c r="I376" s="163"/>
      <c r="L376" s="159"/>
      <c r="M376" s="164"/>
      <c r="T376" s="165"/>
      <c r="AT376" s="160" t="s">
        <v>330</v>
      </c>
      <c r="AU376" s="160" t="s">
        <v>79</v>
      </c>
      <c r="AV376" s="13" t="s">
        <v>79</v>
      </c>
      <c r="AW376" s="13" t="s">
        <v>31</v>
      </c>
      <c r="AX376" s="13" t="s">
        <v>69</v>
      </c>
      <c r="AY376" s="160" t="s">
        <v>181</v>
      </c>
    </row>
    <row r="377" spans="2:65" s="13" customFormat="1" ht="11.25" x14ac:dyDescent="0.2">
      <c r="B377" s="159"/>
      <c r="D377" s="138" t="s">
        <v>330</v>
      </c>
      <c r="E377" s="160" t="s">
        <v>19</v>
      </c>
      <c r="F377" s="161" t="s">
        <v>6283</v>
      </c>
      <c r="H377" s="162">
        <v>0.67200000000000004</v>
      </c>
      <c r="I377" s="163"/>
      <c r="L377" s="159"/>
      <c r="M377" s="164"/>
      <c r="T377" s="165"/>
      <c r="AT377" s="160" t="s">
        <v>330</v>
      </c>
      <c r="AU377" s="160" t="s">
        <v>79</v>
      </c>
      <c r="AV377" s="13" t="s">
        <v>79</v>
      </c>
      <c r="AW377" s="13" t="s">
        <v>31</v>
      </c>
      <c r="AX377" s="13" t="s">
        <v>69</v>
      </c>
      <c r="AY377" s="160" t="s">
        <v>181</v>
      </c>
    </row>
    <row r="378" spans="2:65" s="13" customFormat="1" ht="11.25" x14ac:dyDescent="0.2">
      <c r="B378" s="159"/>
      <c r="D378" s="138" t="s">
        <v>330</v>
      </c>
      <c r="E378" s="160" t="s">
        <v>19</v>
      </c>
      <c r="F378" s="161" t="s">
        <v>6284</v>
      </c>
      <c r="H378" s="162">
        <v>1.056</v>
      </c>
      <c r="I378" s="163"/>
      <c r="L378" s="159"/>
      <c r="M378" s="164"/>
      <c r="T378" s="165"/>
      <c r="AT378" s="160" t="s">
        <v>330</v>
      </c>
      <c r="AU378" s="160" t="s">
        <v>79</v>
      </c>
      <c r="AV378" s="13" t="s">
        <v>79</v>
      </c>
      <c r="AW378" s="13" t="s">
        <v>31</v>
      </c>
      <c r="AX378" s="13" t="s">
        <v>69</v>
      </c>
      <c r="AY378" s="160" t="s">
        <v>181</v>
      </c>
    </row>
    <row r="379" spans="2:65" s="13" customFormat="1" ht="11.25" x14ac:dyDescent="0.2">
      <c r="B379" s="159"/>
      <c r="D379" s="138" t="s">
        <v>330</v>
      </c>
      <c r="E379" s="160" t="s">
        <v>19</v>
      </c>
      <c r="F379" s="161" t="s">
        <v>6285</v>
      </c>
      <c r="H379" s="162">
        <v>0.67200000000000004</v>
      </c>
      <c r="I379" s="163"/>
      <c r="L379" s="159"/>
      <c r="M379" s="164"/>
      <c r="T379" s="165"/>
      <c r="AT379" s="160" t="s">
        <v>330</v>
      </c>
      <c r="AU379" s="160" t="s">
        <v>79</v>
      </c>
      <c r="AV379" s="13" t="s">
        <v>79</v>
      </c>
      <c r="AW379" s="13" t="s">
        <v>31</v>
      </c>
      <c r="AX379" s="13" t="s">
        <v>69</v>
      </c>
      <c r="AY379" s="160" t="s">
        <v>181</v>
      </c>
    </row>
    <row r="380" spans="2:65" s="14" customFormat="1" ht="11.25" x14ac:dyDescent="0.2">
      <c r="B380" s="166"/>
      <c r="D380" s="138" t="s">
        <v>330</v>
      </c>
      <c r="E380" s="167" t="s">
        <v>19</v>
      </c>
      <c r="F380" s="168" t="s">
        <v>333</v>
      </c>
      <c r="H380" s="169">
        <v>75.744</v>
      </c>
      <c r="I380" s="170"/>
      <c r="L380" s="166"/>
      <c r="M380" s="171"/>
      <c r="T380" s="172"/>
      <c r="AT380" s="167" t="s">
        <v>330</v>
      </c>
      <c r="AU380" s="167" t="s">
        <v>79</v>
      </c>
      <c r="AV380" s="14" t="s">
        <v>187</v>
      </c>
      <c r="AW380" s="14" t="s">
        <v>31</v>
      </c>
      <c r="AX380" s="14" t="s">
        <v>77</v>
      </c>
      <c r="AY380" s="167" t="s">
        <v>181</v>
      </c>
    </row>
    <row r="381" spans="2:65" s="1" customFormat="1" ht="16.5" customHeight="1" x14ac:dyDescent="0.2">
      <c r="B381" s="32"/>
      <c r="C381" s="125" t="s">
        <v>225</v>
      </c>
      <c r="D381" s="125" t="s">
        <v>182</v>
      </c>
      <c r="E381" s="126" t="s">
        <v>388</v>
      </c>
      <c r="F381" s="127" t="s">
        <v>389</v>
      </c>
      <c r="G381" s="128" t="s">
        <v>326</v>
      </c>
      <c r="H381" s="129">
        <v>115.041</v>
      </c>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266</v>
      </c>
    </row>
    <row r="382" spans="2:65" s="1" customFormat="1" ht="11.25" x14ac:dyDescent="0.2">
      <c r="B382" s="32"/>
      <c r="D382" s="151" t="s">
        <v>328</v>
      </c>
      <c r="F382" s="152" t="s">
        <v>390</v>
      </c>
      <c r="I382" s="140"/>
      <c r="L382" s="32"/>
      <c r="M382" s="141"/>
      <c r="T382" s="53"/>
      <c r="AT382" s="17" t="s">
        <v>328</v>
      </c>
      <c r="AU382" s="17" t="s">
        <v>79</v>
      </c>
    </row>
    <row r="383" spans="2:65" s="12" customFormat="1" ht="11.25" x14ac:dyDescent="0.2">
      <c r="B383" s="153"/>
      <c r="D383" s="138" t="s">
        <v>330</v>
      </c>
      <c r="E383" s="154" t="s">
        <v>19</v>
      </c>
      <c r="F383" s="155" t="s">
        <v>5614</v>
      </c>
      <c r="H383" s="154" t="s">
        <v>19</v>
      </c>
      <c r="I383" s="156"/>
      <c r="L383" s="153"/>
      <c r="M383" s="157"/>
      <c r="T383" s="158"/>
      <c r="AT383" s="154" t="s">
        <v>330</v>
      </c>
      <c r="AU383" s="154" t="s">
        <v>79</v>
      </c>
      <c r="AV383" s="12" t="s">
        <v>77</v>
      </c>
      <c r="AW383" s="12" t="s">
        <v>31</v>
      </c>
      <c r="AX383" s="12" t="s">
        <v>69</v>
      </c>
      <c r="AY383" s="154" t="s">
        <v>181</v>
      </c>
    </row>
    <row r="384" spans="2:65" s="13" customFormat="1" ht="11.25" x14ac:dyDescent="0.2">
      <c r="B384" s="159"/>
      <c r="D384" s="138" t="s">
        <v>330</v>
      </c>
      <c r="E384" s="160" t="s">
        <v>19</v>
      </c>
      <c r="F384" s="161" t="s">
        <v>6286</v>
      </c>
      <c r="H384" s="162">
        <v>115.041</v>
      </c>
      <c r="I384" s="163"/>
      <c r="L384" s="159"/>
      <c r="M384" s="164"/>
      <c r="T384" s="165"/>
      <c r="AT384" s="160" t="s">
        <v>330</v>
      </c>
      <c r="AU384" s="160" t="s">
        <v>79</v>
      </c>
      <c r="AV384" s="13" t="s">
        <v>79</v>
      </c>
      <c r="AW384" s="13" t="s">
        <v>31</v>
      </c>
      <c r="AX384" s="13" t="s">
        <v>69</v>
      </c>
      <c r="AY384" s="160" t="s">
        <v>181</v>
      </c>
    </row>
    <row r="385" spans="2:65" s="14" customFormat="1" ht="11.25" x14ac:dyDescent="0.2">
      <c r="B385" s="166"/>
      <c r="D385" s="138" t="s">
        <v>330</v>
      </c>
      <c r="E385" s="167" t="s">
        <v>19</v>
      </c>
      <c r="F385" s="168" t="s">
        <v>333</v>
      </c>
      <c r="H385" s="169">
        <v>115.041</v>
      </c>
      <c r="I385" s="170"/>
      <c r="L385" s="166"/>
      <c r="M385" s="171"/>
      <c r="T385" s="172"/>
      <c r="AT385" s="167" t="s">
        <v>330</v>
      </c>
      <c r="AU385" s="167" t="s">
        <v>79</v>
      </c>
      <c r="AV385" s="14" t="s">
        <v>187</v>
      </c>
      <c r="AW385" s="14" t="s">
        <v>31</v>
      </c>
      <c r="AX385" s="14" t="s">
        <v>77</v>
      </c>
      <c r="AY385" s="167" t="s">
        <v>181</v>
      </c>
    </row>
    <row r="386" spans="2:65" s="1" customFormat="1" ht="16.5" customHeight="1" x14ac:dyDescent="0.2">
      <c r="B386" s="32"/>
      <c r="C386" s="125" t="s">
        <v>267</v>
      </c>
      <c r="D386" s="125" t="s">
        <v>182</v>
      </c>
      <c r="E386" s="126" t="s">
        <v>394</v>
      </c>
      <c r="F386" s="127" t="s">
        <v>395</v>
      </c>
      <c r="G386" s="128" t="s">
        <v>326</v>
      </c>
      <c r="H386" s="129">
        <v>143.80099999999999</v>
      </c>
      <c r="I386" s="130"/>
      <c r="J386" s="131">
        <f>ROUND(I386*H386,2)</f>
        <v>0</v>
      </c>
      <c r="K386" s="127" t="s">
        <v>327</v>
      </c>
      <c r="L386" s="32"/>
      <c r="M386" s="132" t="s">
        <v>19</v>
      </c>
      <c r="N386" s="133" t="s">
        <v>40</v>
      </c>
      <c r="P386" s="134">
        <f>O386*H386</f>
        <v>0</v>
      </c>
      <c r="Q386" s="134">
        <v>0</v>
      </c>
      <c r="R386" s="134">
        <f>Q386*H386</f>
        <v>0</v>
      </c>
      <c r="S386" s="134">
        <v>0</v>
      </c>
      <c r="T386" s="135">
        <f>S386*H386</f>
        <v>0</v>
      </c>
      <c r="AR386" s="136" t="s">
        <v>187</v>
      </c>
      <c r="AT386" s="136" t="s">
        <v>182</v>
      </c>
      <c r="AU386" s="136" t="s">
        <v>79</v>
      </c>
      <c r="AY386" s="17" t="s">
        <v>181</v>
      </c>
      <c r="BE386" s="137">
        <f>IF(N386="základní",J386,0)</f>
        <v>0</v>
      </c>
      <c r="BF386" s="137">
        <f>IF(N386="snížená",J386,0)</f>
        <v>0</v>
      </c>
      <c r="BG386" s="137">
        <f>IF(N386="zákl. přenesená",J386,0)</f>
        <v>0</v>
      </c>
      <c r="BH386" s="137">
        <f>IF(N386="sníž. přenesená",J386,0)</f>
        <v>0</v>
      </c>
      <c r="BI386" s="137">
        <f>IF(N386="nulová",J386,0)</f>
        <v>0</v>
      </c>
      <c r="BJ386" s="17" t="s">
        <v>77</v>
      </c>
      <c r="BK386" s="137">
        <f>ROUND(I386*H386,2)</f>
        <v>0</v>
      </c>
      <c r="BL386" s="17" t="s">
        <v>187</v>
      </c>
      <c r="BM386" s="136" t="s">
        <v>270</v>
      </c>
    </row>
    <row r="387" spans="2:65" s="1" customFormat="1" ht="11.25" x14ac:dyDescent="0.2">
      <c r="B387" s="32"/>
      <c r="D387" s="151" t="s">
        <v>328</v>
      </c>
      <c r="F387" s="152" t="s">
        <v>396</v>
      </c>
      <c r="I387" s="140"/>
      <c r="L387" s="32"/>
      <c r="M387" s="141"/>
      <c r="T387" s="53"/>
      <c r="AT387" s="17" t="s">
        <v>328</v>
      </c>
      <c r="AU387" s="17" t="s">
        <v>79</v>
      </c>
    </row>
    <row r="388" spans="2:65" s="12" customFormat="1" ht="11.25" x14ac:dyDescent="0.2">
      <c r="B388" s="153"/>
      <c r="D388" s="138" t="s">
        <v>330</v>
      </c>
      <c r="E388" s="154" t="s">
        <v>19</v>
      </c>
      <c r="F388" s="155" t="s">
        <v>5614</v>
      </c>
      <c r="H388" s="154" t="s">
        <v>19</v>
      </c>
      <c r="I388" s="156"/>
      <c r="L388" s="153"/>
      <c r="M388" s="157"/>
      <c r="T388" s="158"/>
      <c r="AT388" s="154" t="s">
        <v>330</v>
      </c>
      <c r="AU388" s="154" t="s">
        <v>79</v>
      </c>
      <c r="AV388" s="12" t="s">
        <v>77</v>
      </c>
      <c r="AW388" s="12" t="s">
        <v>31</v>
      </c>
      <c r="AX388" s="12" t="s">
        <v>69</v>
      </c>
      <c r="AY388" s="154" t="s">
        <v>181</v>
      </c>
    </row>
    <row r="389" spans="2:65" s="13" customFormat="1" ht="11.25" x14ac:dyDescent="0.2">
      <c r="B389" s="159"/>
      <c r="D389" s="138" t="s">
        <v>330</v>
      </c>
      <c r="E389" s="160" t="s">
        <v>19</v>
      </c>
      <c r="F389" s="161" t="s">
        <v>6287</v>
      </c>
      <c r="H389" s="162">
        <v>143.80099999999999</v>
      </c>
      <c r="I389" s="163"/>
      <c r="L389" s="159"/>
      <c r="M389" s="164"/>
      <c r="T389" s="165"/>
      <c r="AT389" s="160" t="s">
        <v>330</v>
      </c>
      <c r="AU389" s="160" t="s">
        <v>79</v>
      </c>
      <c r="AV389" s="13" t="s">
        <v>79</v>
      </c>
      <c r="AW389" s="13" t="s">
        <v>31</v>
      </c>
      <c r="AX389" s="13" t="s">
        <v>69</v>
      </c>
      <c r="AY389" s="160" t="s">
        <v>181</v>
      </c>
    </row>
    <row r="390" spans="2:65" s="14" customFormat="1" ht="11.25" x14ac:dyDescent="0.2">
      <c r="B390" s="166"/>
      <c r="D390" s="138" t="s">
        <v>330</v>
      </c>
      <c r="E390" s="167" t="s">
        <v>19</v>
      </c>
      <c r="F390" s="168" t="s">
        <v>333</v>
      </c>
      <c r="H390" s="169">
        <v>143.80099999999999</v>
      </c>
      <c r="I390" s="170"/>
      <c r="L390" s="166"/>
      <c r="M390" s="171"/>
      <c r="T390" s="172"/>
      <c r="AT390" s="167" t="s">
        <v>330</v>
      </c>
      <c r="AU390" s="167" t="s">
        <v>79</v>
      </c>
      <c r="AV390" s="14" t="s">
        <v>187</v>
      </c>
      <c r="AW390" s="14" t="s">
        <v>31</v>
      </c>
      <c r="AX390" s="14" t="s">
        <v>77</v>
      </c>
      <c r="AY390" s="167" t="s">
        <v>181</v>
      </c>
    </row>
    <row r="391" spans="2:65" s="1" customFormat="1" ht="16.5" customHeight="1" x14ac:dyDescent="0.2">
      <c r="B391" s="32"/>
      <c r="C391" s="125" t="s">
        <v>229</v>
      </c>
      <c r="D391" s="125" t="s">
        <v>182</v>
      </c>
      <c r="E391" s="126" t="s">
        <v>1869</v>
      </c>
      <c r="F391" s="127" t="s">
        <v>1870</v>
      </c>
      <c r="G391" s="128" t="s">
        <v>326</v>
      </c>
      <c r="H391" s="129">
        <v>28.76</v>
      </c>
      <c r="I391" s="130"/>
      <c r="J391" s="131">
        <f>ROUND(I391*H391,2)</f>
        <v>0</v>
      </c>
      <c r="K391" s="127" t="s">
        <v>327</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273</v>
      </c>
    </row>
    <row r="392" spans="2:65" s="1" customFormat="1" ht="11.25" x14ac:dyDescent="0.2">
      <c r="B392" s="32"/>
      <c r="D392" s="151" t="s">
        <v>328</v>
      </c>
      <c r="F392" s="152" t="s">
        <v>1871</v>
      </c>
      <c r="I392" s="140"/>
      <c r="L392" s="32"/>
      <c r="M392" s="141"/>
      <c r="T392" s="53"/>
      <c r="AT392" s="17" t="s">
        <v>328</v>
      </c>
      <c r="AU392" s="17" t="s">
        <v>79</v>
      </c>
    </row>
    <row r="393" spans="2:65" s="12" customFormat="1" ht="11.25" x14ac:dyDescent="0.2">
      <c r="B393" s="153"/>
      <c r="D393" s="138" t="s">
        <v>330</v>
      </c>
      <c r="E393" s="154" t="s">
        <v>19</v>
      </c>
      <c r="F393" s="155" t="s">
        <v>5614</v>
      </c>
      <c r="H393" s="154" t="s">
        <v>19</v>
      </c>
      <c r="I393" s="156"/>
      <c r="L393" s="153"/>
      <c r="M393" s="157"/>
      <c r="T393" s="158"/>
      <c r="AT393" s="154" t="s">
        <v>330</v>
      </c>
      <c r="AU393" s="154" t="s">
        <v>79</v>
      </c>
      <c r="AV393" s="12" t="s">
        <v>77</v>
      </c>
      <c r="AW393" s="12" t="s">
        <v>31</v>
      </c>
      <c r="AX393" s="12" t="s">
        <v>69</v>
      </c>
      <c r="AY393" s="154" t="s">
        <v>181</v>
      </c>
    </row>
    <row r="394" spans="2:65" s="13" customFormat="1" ht="11.25" x14ac:dyDescent="0.2">
      <c r="B394" s="159"/>
      <c r="D394" s="138" t="s">
        <v>330</v>
      </c>
      <c r="E394" s="160" t="s">
        <v>19</v>
      </c>
      <c r="F394" s="161" t="s">
        <v>6288</v>
      </c>
      <c r="H394" s="162">
        <v>28.76</v>
      </c>
      <c r="I394" s="163"/>
      <c r="L394" s="159"/>
      <c r="M394" s="164"/>
      <c r="T394" s="165"/>
      <c r="AT394" s="160" t="s">
        <v>330</v>
      </c>
      <c r="AU394" s="160" t="s">
        <v>79</v>
      </c>
      <c r="AV394" s="13" t="s">
        <v>79</v>
      </c>
      <c r="AW394" s="13" t="s">
        <v>31</v>
      </c>
      <c r="AX394" s="13" t="s">
        <v>69</v>
      </c>
      <c r="AY394" s="160" t="s">
        <v>181</v>
      </c>
    </row>
    <row r="395" spans="2:65" s="14" customFormat="1" ht="11.25" x14ac:dyDescent="0.2">
      <c r="B395" s="166"/>
      <c r="D395" s="138" t="s">
        <v>330</v>
      </c>
      <c r="E395" s="167" t="s">
        <v>19</v>
      </c>
      <c r="F395" s="168" t="s">
        <v>333</v>
      </c>
      <c r="H395" s="169">
        <v>28.76</v>
      </c>
      <c r="I395" s="170"/>
      <c r="L395" s="166"/>
      <c r="M395" s="171"/>
      <c r="T395" s="172"/>
      <c r="AT395" s="167" t="s">
        <v>330</v>
      </c>
      <c r="AU395" s="167" t="s">
        <v>79</v>
      </c>
      <c r="AV395" s="14" t="s">
        <v>187</v>
      </c>
      <c r="AW395" s="14" t="s">
        <v>31</v>
      </c>
      <c r="AX395" s="14" t="s">
        <v>77</v>
      </c>
      <c r="AY395" s="167" t="s">
        <v>181</v>
      </c>
    </row>
    <row r="396" spans="2:65" s="1" customFormat="1" ht="21.75" customHeight="1" x14ac:dyDescent="0.2">
      <c r="B396" s="32"/>
      <c r="C396" s="125" t="s">
        <v>274</v>
      </c>
      <c r="D396" s="125" t="s">
        <v>182</v>
      </c>
      <c r="E396" s="126" t="s">
        <v>405</v>
      </c>
      <c r="F396" s="127" t="s">
        <v>406</v>
      </c>
      <c r="G396" s="128" t="s">
        <v>326</v>
      </c>
      <c r="H396" s="129">
        <v>115.041</v>
      </c>
      <c r="I396" s="130"/>
      <c r="J396" s="131">
        <f>ROUND(I396*H396,2)</f>
        <v>0</v>
      </c>
      <c r="K396" s="127" t="s">
        <v>327</v>
      </c>
      <c r="L396" s="32"/>
      <c r="M396" s="132" t="s">
        <v>19</v>
      </c>
      <c r="N396" s="133" t="s">
        <v>40</v>
      </c>
      <c r="P396" s="134">
        <f>O396*H396</f>
        <v>0</v>
      </c>
      <c r="Q396" s="134">
        <v>0</v>
      </c>
      <c r="R396" s="134">
        <f>Q396*H396</f>
        <v>0</v>
      </c>
      <c r="S396" s="134">
        <v>0</v>
      </c>
      <c r="T396" s="135">
        <f>S396*H396</f>
        <v>0</v>
      </c>
      <c r="AR396" s="136" t="s">
        <v>187</v>
      </c>
      <c r="AT396" s="136" t="s">
        <v>182</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277</v>
      </c>
    </row>
    <row r="397" spans="2:65" s="1" customFormat="1" ht="11.25" x14ac:dyDescent="0.2">
      <c r="B397" s="32"/>
      <c r="D397" s="151" t="s">
        <v>328</v>
      </c>
      <c r="F397" s="152" t="s">
        <v>408</v>
      </c>
      <c r="I397" s="140"/>
      <c r="L397" s="32"/>
      <c r="M397" s="141"/>
      <c r="T397" s="53"/>
      <c r="AT397" s="17" t="s">
        <v>328</v>
      </c>
      <c r="AU397" s="17" t="s">
        <v>79</v>
      </c>
    </row>
    <row r="398" spans="2:65" s="12" customFormat="1" ht="11.25" x14ac:dyDescent="0.2">
      <c r="B398" s="153"/>
      <c r="D398" s="138" t="s">
        <v>330</v>
      </c>
      <c r="E398" s="154" t="s">
        <v>19</v>
      </c>
      <c r="F398" s="155" t="s">
        <v>409</v>
      </c>
      <c r="H398" s="154" t="s">
        <v>19</v>
      </c>
      <c r="I398" s="156"/>
      <c r="L398" s="153"/>
      <c r="M398" s="157"/>
      <c r="T398" s="158"/>
      <c r="AT398" s="154" t="s">
        <v>330</v>
      </c>
      <c r="AU398" s="154" t="s">
        <v>79</v>
      </c>
      <c r="AV398" s="12" t="s">
        <v>77</v>
      </c>
      <c r="AW398" s="12" t="s">
        <v>31</v>
      </c>
      <c r="AX398" s="12" t="s">
        <v>69</v>
      </c>
      <c r="AY398" s="154" t="s">
        <v>181</v>
      </c>
    </row>
    <row r="399" spans="2:65" s="13" customFormat="1" ht="11.25" x14ac:dyDescent="0.2">
      <c r="B399" s="159"/>
      <c r="D399" s="138" t="s">
        <v>330</v>
      </c>
      <c r="E399" s="160" t="s">
        <v>19</v>
      </c>
      <c r="F399" s="161" t="s">
        <v>6289</v>
      </c>
      <c r="H399" s="162">
        <v>115.041</v>
      </c>
      <c r="I399" s="163"/>
      <c r="L399" s="159"/>
      <c r="M399" s="164"/>
      <c r="T399" s="165"/>
      <c r="AT399" s="160" t="s">
        <v>330</v>
      </c>
      <c r="AU399" s="160" t="s">
        <v>79</v>
      </c>
      <c r="AV399" s="13" t="s">
        <v>79</v>
      </c>
      <c r="AW399" s="13" t="s">
        <v>31</v>
      </c>
      <c r="AX399" s="13" t="s">
        <v>69</v>
      </c>
      <c r="AY399" s="160" t="s">
        <v>181</v>
      </c>
    </row>
    <row r="400" spans="2:65" s="14" customFormat="1" ht="11.25" x14ac:dyDescent="0.2">
      <c r="B400" s="166"/>
      <c r="D400" s="138" t="s">
        <v>330</v>
      </c>
      <c r="E400" s="167" t="s">
        <v>19</v>
      </c>
      <c r="F400" s="168" t="s">
        <v>333</v>
      </c>
      <c r="H400" s="169">
        <v>115.041</v>
      </c>
      <c r="I400" s="170"/>
      <c r="L400" s="166"/>
      <c r="M400" s="171"/>
      <c r="T400" s="172"/>
      <c r="AT400" s="167" t="s">
        <v>330</v>
      </c>
      <c r="AU400" s="167" t="s">
        <v>79</v>
      </c>
      <c r="AV400" s="14" t="s">
        <v>187</v>
      </c>
      <c r="AW400" s="14" t="s">
        <v>31</v>
      </c>
      <c r="AX400" s="14" t="s">
        <v>77</v>
      </c>
      <c r="AY400" s="167" t="s">
        <v>181</v>
      </c>
    </row>
    <row r="401" spans="2:65" s="1" customFormat="1" ht="21.75" customHeight="1" x14ac:dyDescent="0.2">
      <c r="B401" s="32"/>
      <c r="C401" s="125" t="s">
        <v>232</v>
      </c>
      <c r="D401" s="125" t="s">
        <v>182</v>
      </c>
      <c r="E401" s="126" t="s">
        <v>411</v>
      </c>
      <c r="F401" s="127" t="s">
        <v>412</v>
      </c>
      <c r="G401" s="128" t="s">
        <v>326</v>
      </c>
      <c r="H401" s="129">
        <v>143.80099999999999</v>
      </c>
      <c r="I401" s="130"/>
      <c r="J401" s="131">
        <f>ROUND(I401*H401,2)</f>
        <v>0</v>
      </c>
      <c r="K401" s="127" t="s">
        <v>327</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280</v>
      </c>
    </row>
    <row r="402" spans="2:65" s="1" customFormat="1" ht="11.25" x14ac:dyDescent="0.2">
      <c r="B402" s="32"/>
      <c r="D402" s="151" t="s">
        <v>328</v>
      </c>
      <c r="F402" s="152" t="s">
        <v>413</v>
      </c>
      <c r="I402" s="140"/>
      <c r="L402" s="32"/>
      <c r="M402" s="141"/>
      <c r="T402" s="53"/>
      <c r="AT402" s="17" t="s">
        <v>328</v>
      </c>
      <c r="AU402" s="17" t="s">
        <v>79</v>
      </c>
    </row>
    <row r="403" spans="2:65" s="12" customFormat="1" ht="11.25" x14ac:dyDescent="0.2">
      <c r="B403" s="153"/>
      <c r="D403" s="138" t="s">
        <v>330</v>
      </c>
      <c r="E403" s="154" t="s">
        <v>19</v>
      </c>
      <c r="F403" s="155" t="s">
        <v>409</v>
      </c>
      <c r="H403" s="154" t="s">
        <v>19</v>
      </c>
      <c r="I403" s="156"/>
      <c r="L403" s="153"/>
      <c r="M403" s="157"/>
      <c r="T403" s="158"/>
      <c r="AT403" s="154" t="s">
        <v>330</v>
      </c>
      <c r="AU403" s="154" t="s">
        <v>79</v>
      </c>
      <c r="AV403" s="12" t="s">
        <v>77</v>
      </c>
      <c r="AW403" s="12" t="s">
        <v>31</v>
      </c>
      <c r="AX403" s="12" t="s">
        <v>69</v>
      </c>
      <c r="AY403" s="154" t="s">
        <v>181</v>
      </c>
    </row>
    <row r="404" spans="2:65" s="13" customFormat="1" ht="11.25" x14ac:dyDescent="0.2">
      <c r="B404" s="159"/>
      <c r="D404" s="138" t="s">
        <v>330</v>
      </c>
      <c r="E404" s="160" t="s">
        <v>19</v>
      </c>
      <c r="F404" s="161" t="s">
        <v>6290</v>
      </c>
      <c r="H404" s="162">
        <v>143.80099999999999</v>
      </c>
      <c r="I404" s="163"/>
      <c r="L404" s="159"/>
      <c r="M404" s="164"/>
      <c r="T404" s="165"/>
      <c r="AT404" s="160" t="s">
        <v>330</v>
      </c>
      <c r="AU404" s="160" t="s">
        <v>79</v>
      </c>
      <c r="AV404" s="13" t="s">
        <v>79</v>
      </c>
      <c r="AW404" s="13" t="s">
        <v>31</v>
      </c>
      <c r="AX404" s="13" t="s">
        <v>69</v>
      </c>
      <c r="AY404" s="160" t="s">
        <v>181</v>
      </c>
    </row>
    <row r="405" spans="2:65" s="14" customFormat="1" ht="11.25" x14ac:dyDescent="0.2">
      <c r="B405" s="166"/>
      <c r="D405" s="138" t="s">
        <v>330</v>
      </c>
      <c r="E405" s="167" t="s">
        <v>19</v>
      </c>
      <c r="F405" s="168" t="s">
        <v>333</v>
      </c>
      <c r="H405" s="169">
        <v>143.80099999999999</v>
      </c>
      <c r="I405" s="170"/>
      <c r="L405" s="166"/>
      <c r="M405" s="171"/>
      <c r="T405" s="172"/>
      <c r="AT405" s="167" t="s">
        <v>330</v>
      </c>
      <c r="AU405" s="167" t="s">
        <v>79</v>
      </c>
      <c r="AV405" s="14" t="s">
        <v>187</v>
      </c>
      <c r="AW405" s="14" t="s">
        <v>31</v>
      </c>
      <c r="AX405" s="14" t="s">
        <v>77</v>
      </c>
      <c r="AY405" s="167" t="s">
        <v>181</v>
      </c>
    </row>
    <row r="406" spans="2:65" s="1" customFormat="1" ht="21.75" customHeight="1" x14ac:dyDescent="0.2">
      <c r="B406" s="32"/>
      <c r="C406" s="125" t="s">
        <v>281</v>
      </c>
      <c r="D406" s="125" t="s">
        <v>182</v>
      </c>
      <c r="E406" s="126" t="s">
        <v>415</v>
      </c>
      <c r="F406" s="127" t="s">
        <v>416</v>
      </c>
      <c r="G406" s="128" t="s">
        <v>326</v>
      </c>
      <c r="H406" s="129">
        <v>28.76</v>
      </c>
      <c r="I406" s="130"/>
      <c r="J406" s="131">
        <f>ROUND(I406*H406,2)</f>
        <v>0</v>
      </c>
      <c r="K406" s="127" t="s">
        <v>327</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284</v>
      </c>
    </row>
    <row r="407" spans="2:65" s="1" customFormat="1" ht="11.25" x14ac:dyDescent="0.2">
      <c r="B407" s="32"/>
      <c r="D407" s="151" t="s">
        <v>328</v>
      </c>
      <c r="F407" s="152" t="s">
        <v>417</v>
      </c>
      <c r="I407" s="140"/>
      <c r="L407" s="32"/>
      <c r="M407" s="141"/>
      <c r="T407" s="53"/>
      <c r="AT407" s="17" t="s">
        <v>328</v>
      </c>
      <c r="AU407" s="17" t="s">
        <v>79</v>
      </c>
    </row>
    <row r="408" spans="2:65" s="12" customFormat="1" ht="11.25" x14ac:dyDescent="0.2">
      <c r="B408" s="153"/>
      <c r="D408" s="138" t="s">
        <v>330</v>
      </c>
      <c r="E408" s="154" t="s">
        <v>19</v>
      </c>
      <c r="F408" s="155" t="s">
        <v>409</v>
      </c>
      <c r="H408" s="154" t="s">
        <v>19</v>
      </c>
      <c r="I408" s="156"/>
      <c r="L408" s="153"/>
      <c r="M408" s="157"/>
      <c r="T408" s="158"/>
      <c r="AT408" s="154" t="s">
        <v>330</v>
      </c>
      <c r="AU408" s="154" t="s">
        <v>79</v>
      </c>
      <c r="AV408" s="12" t="s">
        <v>77</v>
      </c>
      <c r="AW408" s="12" t="s">
        <v>31</v>
      </c>
      <c r="AX408" s="12" t="s">
        <v>69</v>
      </c>
      <c r="AY408" s="154" t="s">
        <v>181</v>
      </c>
    </row>
    <row r="409" spans="2:65" s="13" customFormat="1" ht="11.25" x14ac:dyDescent="0.2">
      <c r="B409" s="159"/>
      <c r="D409" s="138" t="s">
        <v>330</v>
      </c>
      <c r="E409" s="160" t="s">
        <v>19</v>
      </c>
      <c r="F409" s="161" t="s">
        <v>6291</v>
      </c>
      <c r="H409" s="162">
        <v>28.76</v>
      </c>
      <c r="I409" s="163"/>
      <c r="L409" s="159"/>
      <c r="M409" s="164"/>
      <c r="T409" s="165"/>
      <c r="AT409" s="160" t="s">
        <v>330</v>
      </c>
      <c r="AU409" s="160" t="s">
        <v>79</v>
      </c>
      <c r="AV409" s="13" t="s">
        <v>79</v>
      </c>
      <c r="AW409" s="13" t="s">
        <v>31</v>
      </c>
      <c r="AX409" s="13" t="s">
        <v>69</v>
      </c>
      <c r="AY409" s="160" t="s">
        <v>181</v>
      </c>
    </row>
    <row r="410" spans="2:65" s="14" customFormat="1" ht="11.25" x14ac:dyDescent="0.2">
      <c r="B410" s="166"/>
      <c r="D410" s="138" t="s">
        <v>330</v>
      </c>
      <c r="E410" s="167" t="s">
        <v>19</v>
      </c>
      <c r="F410" s="168" t="s">
        <v>333</v>
      </c>
      <c r="H410" s="169">
        <v>28.76</v>
      </c>
      <c r="I410" s="170"/>
      <c r="L410" s="166"/>
      <c r="M410" s="171"/>
      <c r="T410" s="172"/>
      <c r="AT410" s="167" t="s">
        <v>330</v>
      </c>
      <c r="AU410" s="167" t="s">
        <v>79</v>
      </c>
      <c r="AV410" s="14" t="s">
        <v>187</v>
      </c>
      <c r="AW410" s="14" t="s">
        <v>31</v>
      </c>
      <c r="AX410" s="14" t="s">
        <v>77</v>
      </c>
      <c r="AY410" s="167" t="s">
        <v>181</v>
      </c>
    </row>
    <row r="411" spans="2:65" s="1" customFormat="1" ht="24.2" customHeight="1" x14ac:dyDescent="0.2">
      <c r="B411" s="32"/>
      <c r="C411" s="125" t="s">
        <v>236</v>
      </c>
      <c r="D411" s="125" t="s">
        <v>182</v>
      </c>
      <c r="E411" s="126" t="s">
        <v>419</v>
      </c>
      <c r="F411" s="127" t="s">
        <v>420</v>
      </c>
      <c r="G411" s="128" t="s">
        <v>326</v>
      </c>
      <c r="H411" s="129">
        <v>1150.4100000000001</v>
      </c>
      <c r="I411" s="130"/>
      <c r="J411" s="131">
        <f>ROUND(I411*H411,2)</f>
        <v>0</v>
      </c>
      <c r="K411" s="127" t="s">
        <v>327</v>
      </c>
      <c r="L411" s="32"/>
      <c r="M411" s="132" t="s">
        <v>19</v>
      </c>
      <c r="N411" s="133" t="s">
        <v>40</v>
      </c>
      <c r="P411" s="134">
        <f>O411*H411</f>
        <v>0</v>
      </c>
      <c r="Q411" s="134">
        <v>0</v>
      </c>
      <c r="R411" s="134">
        <f>Q411*H411</f>
        <v>0</v>
      </c>
      <c r="S411" s="134">
        <v>0</v>
      </c>
      <c r="T411" s="135">
        <f>S411*H411</f>
        <v>0</v>
      </c>
      <c r="AR411" s="136" t="s">
        <v>187</v>
      </c>
      <c r="AT411" s="136" t="s">
        <v>182</v>
      </c>
      <c r="AU411" s="136" t="s">
        <v>79</v>
      </c>
      <c r="AY411" s="17" t="s">
        <v>181</v>
      </c>
      <c r="BE411" s="137">
        <f>IF(N411="základní",J411,0)</f>
        <v>0</v>
      </c>
      <c r="BF411" s="137">
        <f>IF(N411="snížená",J411,0)</f>
        <v>0</v>
      </c>
      <c r="BG411" s="137">
        <f>IF(N411="zákl. přenesená",J411,0)</f>
        <v>0</v>
      </c>
      <c r="BH411" s="137">
        <f>IF(N411="sníž. přenesená",J411,0)</f>
        <v>0</v>
      </c>
      <c r="BI411" s="137">
        <f>IF(N411="nulová",J411,0)</f>
        <v>0</v>
      </c>
      <c r="BJ411" s="17" t="s">
        <v>77</v>
      </c>
      <c r="BK411" s="137">
        <f>ROUND(I411*H411,2)</f>
        <v>0</v>
      </c>
      <c r="BL411" s="17" t="s">
        <v>187</v>
      </c>
      <c r="BM411" s="136" t="s">
        <v>288</v>
      </c>
    </row>
    <row r="412" spans="2:65" s="1" customFormat="1" ht="11.25" x14ac:dyDescent="0.2">
      <c r="B412" s="32"/>
      <c r="D412" s="151" t="s">
        <v>328</v>
      </c>
      <c r="F412" s="152" t="s">
        <v>421</v>
      </c>
      <c r="I412" s="140"/>
      <c r="L412" s="32"/>
      <c r="M412" s="141"/>
      <c r="T412" s="53"/>
      <c r="AT412" s="17" t="s">
        <v>328</v>
      </c>
      <c r="AU412" s="17" t="s">
        <v>79</v>
      </c>
    </row>
    <row r="413" spans="2:65" s="12" customFormat="1" ht="11.25" x14ac:dyDescent="0.2">
      <c r="B413" s="153"/>
      <c r="D413" s="138" t="s">
        <v>330</v>
      </c>
      <c r="E413" s="154" t="s">
        <v>19</v>
      </c>
      <c r="F413" s="155" t="s">
        <v>422</v>
      </c>
      <c r="H413" s="154" t="s">
        <v>19</v>
      </c>
      <c r="I413" s="156"/>
      <c r="L413" s="153"/>
      <c r="M413" s="157"/>
      <c r="T413" s="158"/>
      <c r="AT413" s="154" t="s">
        <v>330</v>
      </c>
      <c r="AU413" s="154" t="s">
        <v>79</v>
      </c>
      <c r="AV413" s="12" t="s">
        <v>77</v>
      </c>
      <c r="AW413" s="12" t="s">
        <v>31</v>
      </c>
      <c r="AX413" s="12" t="s">
        <v>69</v>
      </c>
      <c r="AY413" s="154" t="s">
        <v>181</v>
      </c>
    </row>
    <row r="414" spans="2:65" s="13" customFormat="1" ht="11.25" x14ac:dyDescent="0.2">
      <c r="B414" s="159"/>
      <c r="D414" s="138" t="s">
        <v>330</v>
      </c>
      <c r="E414" s="160" t="s">
        <v>19</v>
      </c>
      <c r="F414" s="161" t="s">
        <v>6292</v>
      </c>
      <c r="H414" s="162">
        <v>1150.4100000000001</v>
      </c>
      <c r="I414" s="163"/>
      <c r="L414" s="159"/>
      <c r="M414" s="164"/>
      <c r="T414" s="165"/>
      <c r="AT414" s="160" t="s">
        <v>330</v>
      </c>
      <c r="AU414" s="160" t="s">
        <v>79</v>
      </c>
      <c r="AV414" s="13" t="s">
        <v>79</v>
      </c>
      <c r="AW414" s="13" t="s">
        <v>31</v>
      </c>
      <c r="AX414" s="13" t="s">
        <v>69</v>
      </c>
      <c r="AY414" s="160" t="s">
        <v>181</v>
      </c>
    </row>
    <row r="415" spans="2:65" s="14" customFormat="1" ht="11.25" x14ac:dyDescent="0.2">
      <c r="B415" s="166"/>
      <c r="D415" s="138" t="s">
        <v>330</v>
      </c>
      <c r="E415" s="167" t="s">
        <v>19</v>
      </c>
      <c r="F415" s="168" t="s">
        <v>333</v>
      </c>
      <c r="H415" s="169">
        <v>1150.4100000000001</v>
      </c>
      <c r="I415" s="170"/>
      <c r="L415" s="166"/>
      <c r="M415" s="171"/>
      <c r="T415" s="172"/>
      <c r="AT415" s="167" t="s">
        <v>330</v>
      </c>
      <c r="AU415" s="167" t="s">
        <v>79</v>
      </c>
      <c r="AV415" s="14" t="s">
        <v>187</v>
      </c>
      <c r="AW415" s="14" t="s">
        <v>31</v>
      </c>
      <c r="AX415" s="14" t="s">
        <v>77</v>
      </c>
      <c r="AY415" s="167" t="s">
        <v>181</v>
      </c>
    </row>
    <row r="416" spans="2:65" s="1" customFormat="1" ht="24.2" customHeight="1" x14ac:dyDescent="0.2">
      <c r="B416" s="32"/>
      <c r="C416" s="125" t="s">
        <v>290</v>
      </c>
      <c r="D416" s="125" t="s">
        <v>182</v>
      </c>
      <c r="E416" s="126" t="s">
        <v>424</v>
      </c>
      <c r="F416" s="127" t="s">
        <v>425</v>
      </c>
      <c r="G416" s="128" t="s">
        <v>326</v>
      </c>
      <c r="H416" s="129">
        <v>1438.01</v>
      </c>
      <c r="I416" s="130"/>
      <c r="J416" s="131">
        <f>ROUND(I416*H416,2)</f>
        <v>0</v>
      </c>
      <c r="K416" s="127" t="s">
        <v>327</v>
      </c>
      <c r="L416" s="32"/>
      <c r="M416" s="132" t="s">
        <v>19</v>
      </c>
      <c r="N416" s="133" t="s">
        <v>40</v>
      </c>
      <c r="P416" s="134">
        <f>O416*H416</f>
        <v>0</v>
      </c>
      <c r="Q416" s="134">
        <v>0</v>
      </c>
      <c r="R416" s="134">
        <f>Q416*H416</f>
        <v>0</v>
      </c>
      <c r="S416" s="134">
        <v>0</v>
      </c>
      <c r="T416" s="135">
        <f>S416*H416</f>
        <v>0</v>
      </c>
      <c r="AR416" s="136" t="s">
        <v>187</v>
      </c>
      <c r="AT416" s="136" t="s">
        <v>182</v>
      </c>
      <c r="AU416" s="136" t="s">
        <v>79</v>
      </c>
      <c r="AY416" s="17" t="s">
        <v>181</v>
      </c>
      <c r="BE416" s="137">
        <f>IF(N416="základní",J416,0)</f>
        <v>0</v>
      </c>
      <c r="BF416" s="137">
        <f>IF(N416="snížená",J416,0)</f>
        <v>0</v>
      </c>
      <c r="BG416" s="137">
        <f>IF(N416="zákl. přenesená",J416,0)</f>
        <v>0</v>
      </c>
      <c r="BH416" s="137">
        <f>IF(N416="sníž. přenesená",J416,0)</f>
        <v>0</v>
      </c>
      <c r="BI416" s="137">
        <f>IF(N416="nulová",J416,0)</f>
        <v>0</v>
      </c>
      <c r="BJ416" s="17" t="s">
        <v>77</v>
      </c>
      <c r="BK416" s="137">
        <f>ROUND(I416*H416,2)</f>
        <v>0</v>
      </c>
      <c r="BL416" s="17" t="s">
        <v>187</v>
      </c>
      <c r="BM416" s="136" t="s">
        <v>293</v>
      </c>
    </row>
    <row r="417" spans="2:65" s="1" customFormat="1" ht="11.25" x14ac:dyDescent="0.2">
      <c r="B417" s="32"/>
      <c r="D417" s="151" t="s">
        <v>328</v>
      </c>
      <c r="F417" s="152" t="s">
        <v>426</v>
      </c>
      <c r="I417" s="140"/>
      <c r="L417" s="32"/>
      <c r="M417" s="141"/>
      <c r="T417" s="53"/>
      <c r="AT417" s="17" t="s">
        <v>328</v>
      </c>
      <c r="AU417" s="17" t="s">
        <v>79</v>
      </c>
    </row>
    <row r="418" spans="2:65" s="12" customFormat="1" ht="11.25" x14ac:dyDescent="0.2">
      <c r="B418" s="153"/>
      <c r="D418" s="138" t="s">
        <v>330</v>
      </c>
      <c r="E418" s="154" t="s">
        <v>19</v>
      </c>
      <c r="F418" s="155" t="s">
        <v>422</v>
      </c>
      <c r="H418" s="154" t="s">
        <v>19</v>
      </c>
      <c r="I418" s="156"/>
      <c r="L418" s="153"/>
      <c r="M418" s="157"/>
      <c r="T418" s="158"/>
      <c r="AT418" s="154" t="s">
        <v>330</v>
      </c>
      <c r="AU418" s="154" t="s">
        <v>79</v>
      </c>
      <c r="AV418" s="12" t="s">
        <v>77</v>
      </c>
      <c r="AW418" s="12" t="s">
        <v>31</v>
      </c>
      <c r="AX418" s="12" t="s">
        <v>69</v>
      </c>
      <c r="AY418" s="154" t="s">
        <v>181</v>
      </c>
    </row>
    <row r="419" spans="2:65" s="13" customFormat="1" ht="11.25" x14ac:dyDescent="0.2">
      <c r="B419" s="159"/>
      <c r="D419" s="138" t="s">
        <v>330</v>
      </c>
      <c r="E419" s="160" t="s">
        <v>19</v>
      </c>
      <c r="F419" s="161" t="s">
        <v>6293</v>
      </c>
      <c r="H419" s="162">
        <v>1438.01</v>
      </c>
      <c r="I419" s="163"/>
      <c r="L419" s="159"/>
      <c r="M419" s="164"/>
      <c r="T419" s="165"/>
      <c r="AT419" s="160" t="s">
        <v>330</v>
      </c>
      <c r="AU419" s="160" t="s">
        <v>79</v>
      </c>
      <c r="AV419" s="13" t="s">
        <v>79</v>
      </c>
      <c r="AW419" s="13" t="s">
        <v>31</v>
      </c>
      <c r="AX419" s="13" t="s">
        <v>69</v>
      </c>
      <c r="AY419" s="160" t="s">
        <v>181</v>
      </c>
    </row>
    <row r="420" spans="2:65" s="14" customFormat="1" ht="11.25" x14ac:dyDescent="0.2">
      <c r="B420" s="166"/>
      <c r="D420" s="138" t="s">
        <v>330</v>
      </c>
      <c r="E420" s="167" t="s">
        <v>19</v>
      </c>
      <c r="F420" s="168" t="s">
        <v>333</v>
      </c>
      <c r="H420" s="169">
        <v>1438.01</v>
      </c>
      <c r="I420" s="170"/>
      <c r="L420" s="166"/>
      <c r="M420" s="171"/>
      <c r="T420" s="172"/>
      <c r="AT420" s="167" t="s">
        <v>330</v>
      </c>
      <c r="AU420" s="167" t="s">
        <v>79</v>
      </c>
      <c r="AV420" s="14" t="s">
        <v>187</v>
      </c>
      <c r="AW420" s="14" t="s">
        <v>31</v>
      </c>
      <c r="AX420" s="14" t="s">
        <v>77</v>
      </c>
      <c r="AY420" s="167" t="s">
        <v>181</v>
      </c>
    </row>
    <row r="421" spans="2:65" s="1" customFormat="1" ht="24.2" customHeight="1" x14ac:dyDescent="0.2">
      <c r="B421" s="32"/>
      <c r="C421" s="125" t="s">
        <v>239</v>
      </c>
      <c r="D421" s="125" t="s">
        <v>182</v>
      </c>
      <c r="E421" s="126" t="s">
        <v>428</v>
      </c>
      <c r="F421" s="127" t="s">
        <v>429</v>
      </c>
      <c r="G421" s="128" t="s">
        <v>326</v>
      </c>
      <c r="H421" s="129">
        <v>287.60000000000002</v>
      </c>
      <c r="I421" s="130"/>
      <c r="J421" s="131">
        <f>ROUND(I421*H421,2)</f>
        <v>0</v>
      </c>
      <c r="K421" s="127" t="s">
        <v>327</v>
      </c>
      <c r="L421" s="32"/>
      <c r="M421" s="132" t="s">
        <v>19</v>
      </c>
      <c r="N421" s="133" t="s">
        <v>40</v>
      </c>
      <c r="P421" s="134">
        <f>O421*H421</f>
        <v>0</v>
      </c>
      <c r="Q421" s="134">
        <v>0</v>
      </c>
      <c r="R421" s="134">
        <f>Q421*H421</f>
        <v>0</v>
      </c>
      <c r="S421" s="134">
        <v>0</v>
      </c>
      <c r="T421" s="135">
        <f>S421*H421</f>
        <v>0</v>
      </c>
      <c r="AR421" s="136" t="s">
        <v>187</v>
      </c>
      <c r="AT421" s="136" t="s">
        <v>182</v>
      </c>
      <c r="AU421" s="136" t="s">
        <v>79</v>
      </c>
      <c r="AY421" s="17" t="s">
        <v>181</v>
      </c>
      <c r="BE421" s="137">
        <f>IF(N421="základní",J421,0)</f>
        <v>0</v>
      </c>
      <c r="BF421" s="137">
        <f>IF(N421="snížená",J421,0)</f>
        <v>0</v>
      </c>
      <c r="BG421" s="137">
        <f>IF(N421="zákl. přenesená",J421,0)</f>
        <v>0</v>
      </c>
      <c r="BH421" s="137">
        <f>IF(N421="sníž. přenesená",J421,0)</f>
        <v>0</v>
      </c>
      <c r="BI421" s="137">
        <f>IF(N421="nulová",J421,0)</f>
        <v>0</v>
      </c>
      <c r="BJ421" s="17" t="s">
        <v>77</v>
      </c>
      <c r="BK421" s="137">
        <f>ROUND(I421*H421,2)</f>
        <v>0</v>
      </c>
      <c r="BL421" s="17" t="s">
        <v>187</v>
      </c>
      <c r="BM421" s="136" t="s">
        <v>478</v>
      </c>
    </row>
    <row r="422" spans="2:65" s="1" customFormat="1" ht="11.25" x14ac:dyDescent="0.2">
      <c r="B422" s="32"/>
      <c r="D422" s="151" t="s">
        <v>328</v>
      </c>
      <c r="F422" s="152" t="s">
        <v>430</v>
      </c>
      <c r="I422" s="140"/>
      <c r="L422" s="32"/>
      <c r="M422" s="141"/>
      <c r="T422" s="53"/>
      <c r="AT422" s="17" t="s">
        <v>328</v>
      </c>
      <c r="AU422" s="17" t="s">
        <v>79</v>
      </c>
    </row>
    <row r="423" spans="2:65" s="12" customFormat="1" ht="11.25" x14ac:dyDescent="0.2">
      <c r="B423" s="153"/>
      <c r="D423" s="138" t="s">
        <v>330</v>
      </c>
      <c r="E423" s="154" t="s">
        <v>19</v>
      </c>
      <c r="F423" s="155" t="s">
        <v>422</v>
      </c>
      <c r="H423" s="154" t="s">
        <v>19</v>
      </c>
      <c r="I423" s="156"/>
      <c r="L423" s="153"/>
      <c r="M423" s="157"/>
      <c r="T423" s="158"/>
      <c r="AT423" s="154" t="s">
        <v>330</v>
      </c>
      <c r="AU423" s="154" t="s">
        <v>79</v>
      </c>
      <c r="AV423" s="12" t="s">
        <v>77</v>
      </c>
      <c r="AW423" s="12" t="s">
        <v>31</v>
      </c>
      <c r="AX423" s="12" t="s">
        <v>69</v>
      </c>
      <c r="AY423" s="154" t="s">
        <v>181</v>
      </c>
    </row>
    <row r="424" spans="2:65" s="13" customFormat="1" ht="11.25" x14ac:dyDescent="0.2">
      <c r="B424" s="159"/>
      <c r="D424" s="138" t="s">
        <v>330</v>
      </c>
      <c r="E424" s="160" t="s">
        <v>19</v>
      </c>
      <c r="F424" s="161" t="s">
        <v>6294</v>
      </c>
      <c r="H424" s="162">
        <v>287.60000000000002</v>
      </c>
      <c r="I424" s="163"/>
      <c r="L424" s="159"/>
      <c r="M424" s="164"/>
      <c r="T424" s="165"/>
      <c r="AT424" s="160" t="s">
        <v>330</v>
      </c>
      <c r="AU424" s="160" t="s">
        <v>79</v>
      </c>
      <c r="AV424" s="13" t="s">
        <v>79</v>
      </c>
      <c r="AW424" s="13" t="s">
        <v>31</v>
      </c>
      <c r="AX424" s="13" t="s">
        <v>69</v>
      </c>
      <c r="AY424" s="160" t="s">
        <v>181</v>
      </c>
    </row>
    <row r="425" spans="2:65" s="14" customFormat="1" ht="11.25" x14ac:dyDescent="0.2">
      <c r="B425" s="166"/>
      <c r="D425" s="138" t="s">
        <v>330</v>
      </c>
      <c r="E425" s="167" t="s">
        <v>19</v>
      </c>
      <c r="F425" s="168" t="s">
        <v>333</v>
      </c>
      <c r="H425" s="169">
        <v>287.60000000000002</v>
      </c>
      <c r="I425" s="170"/>
      <c r="L425" s="166"/>
      <c r="M425" s="171"/>
      <c r="T425" s="172"/>
      <c r="AT425" s="167" t="s">
        <v>330</v>
      </c>
      <c r="AU425" s="167" t="s">
        <v>79</v>
      </c>
      <c r="AV425" s="14" t="s">
        <v>187</v>
      </c>
      <c r="AW425" s="14" t="s">
        <v>31</v>
      </c>
      <c r="AX425" s="14" t="s">
        <v>77</v>
      </c>
      <c r="AY425" s="167" t="s">
        <v>181</v>
      </c>
    </row>
    <row r="426" spans="2:65" s="1" customFormat="1" ht="16.5" customHeight="1" x14ac:dyDescent="0.2">
      <c r="B426" s="32"/>
      <c r="C426" s="125" t="s">
        <v>481</v>
      </c>
      <c r="D426" s="125" t="s">
        <v>182</v>
      </c>
      <c r="E426" s="126" t="s">
        <v>432</v>
      </c>
      <c r="F426" s="127" t="s">
        <v>433</v>
      </c>
      <c r="G426" s="128" t="s">
        <v>326</v>
      </c>
      <c r="H426" s="129">
        <v>287.60199999999998</v>
      </c>
      <c r="I426" s="130"/>
      <c r="J426" s="131">
        <f>ROUND(I426*H426,2)</f>
        <v>0</v>
      </c>
      <c r="K426" s="127" t="s">
        <v>327</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484</v>
      </c>
    </row>
    <row r="427" spans="2:65" s="1" customFormat="1" ht="11.25" x14ac:dyDescent="0.2">
      <c r="B427" s="32"/>
      <c r="D427" s="151" t="s">
        <v>328</v>
      </c>
      <c r="F427" s="152" t="s">
        <v>434</v>
      </c>
      <c r="I427" s="140"/>
      <c r="L427" s="32"/>
      <c r="M427" s="141"/>
      <c r="T427" s="53"/>
      <c r="AT427" s="17" t="s">
        <v>328</v>
      </c>
      <c r="AU427" s="17" t="s">
        <v>79</v>
      </c>
    </row>
    <row r="428" spans="2:65" s="13" customFormat="1" ht="11.25" x14ac:dyDescent="0.2">
      <c r="B428" s="159"/>
      <c r="D428" s="138" t="s">
        <v>330</v>
      </c>
      <c r="E428" s="160" t="s">
        <v>19</v>
      </c>
      <c r="F428" s="161" t="s">
        <v>6295</v>
      </c>
      <c r="H428" s="162">
        <v>287.60199999999998</v>
      </c>
      <c r="I428" s="163"/>
      <c r="L428" s="159"/>
      <c r="M428" s="164"/>
      <c r="T428" s="165"/>
      <c r="AT428" s="160" t="s">
        <v>330</v>
      </c>
      <c r="AU428" s="160" t="s">
        <v>79</v>
      </c>
      <c r="AV428" s="13" t="s">
        <v>79</v>
      </c>
      <c r="AW428" s="13" t="s">
        <v>31</v>
      </c>
      <c r="AX428" s="13" t="s">
        <v>69</v>
      </c>
      <c r="AY428" s="160" t="s">
        <v>181</v>
      </c>
    </row>
    <row r="429" spans="2:65" s="14" customFormat="1" ht="11.25" x14ac:dyDescent="0.2">
      <c r="B429" s="166"/>
      <c r="D429" s="138" t="s">
        <v>330</v>
      </c>
      <c r="E429" s="167" t="s">
        <v>19</v>
      </c>
      <c r="F429" s="168" t="s">
        <v>333</v>
      </c>
      <c r="H429" s="169">
        <v>287.60199999999998</v>
      </c>
      <c r="I429" s="170"/>
      <c r="L429" s="166"/>
      <c r="M429" s="171"/>
      <c r="T429" s="172"/>
      <c r="AT429" s="167" t="s">
        <v>330</v>
      </c>
      <c r="AU429" s="167" t="s">
        <v>79</v>
      </c>
      <c r="AV429" s="14" t="s">
        <v>187</v>
      </c>
      <c r="AW429" s="14" t="s">
        <v>31</v>
      </c>
      <c r="AX429" s="14" t="s">
        <v>77</v>
      </c>
      <c r="AY429" s="167" t="s">
        <v>181</v>
      </c>
    </row>
    <row r="430" spans="2:65" s="1" customFormat="1" ht="16.5" customHeight="1" x14ac:dyDescent="0.2">
      <c r="B430" s="32"/>
      <c r="C430" s="125" t="s">
        <v>407</v>
      </c>
      <c r="D430" s="125" t="s">
        <v>182</v>
      </c>
      <c r="E430" s="126" t="s">
        <v>436</v>
      </c>
      <c r="F430" s="127" t="s">
        <v>437</v>
      </c>
      <c r="G430" s="128" t="s">
        <v>438</v>
      </c>
      <c r="H430" s="129">
        <v>575.20399999999995</v>
      </c>
      <c r="I430" s="130"/>
      <c r="J430" s="131">
        <f>ROUND(I430*H430,2)</f>
        <v>0</v>
      </c>
      <c r="K430" s="127" t="s">
        <v>327</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487</v>
      </c>
    </row>
    <row r="431" spans="2:65" s="1" customFormat="1" ht="11.25" x14ac:dyDescent="0.2">
      <c r="B431" s="32"/>
      <c r="D431" s="151" t="s">
        <v>328</v>
      </c>
      <c r="F431" s="152" t="s">
        <v>439</v>
      </c>
      <c r="I431" s="140"/>
      <c r="L431" s="32"/>
      <c r="M431" s="141"/>
      <c r="T431" s="53"/>
      <c r="AT431" s="17" t="s">
        <v>328</v>
      </c>
      <c r="AU431" s="17" t="s">
        <v>79</v>
      </c>
    </row>
    <row r="432" spans="2:65" s="1" customFormat="1" ht="48.75" x14ac:dyDescent="0.2">
      <c r="B432" s="32"/>
      <c r="D432" s="138" t="s">
        <v>214</v>
      </c>
      <c r="F432" s="139" t="s">
        <v>440</v>
      </c>
      <c r="I432" s="140"/>
      <c r="L432" s="32"/>
      <c r="M432" s="141"/>
      <c r="T432" s="53"/>
      <c r="AT432" s="17" t="s">
        <v>214</v>
      </c>
      <c r="AU432" s="17" t="s">
        <v>79</v>
      </c>
    </row>
    <row r="433" spans="2:65" s="13" customFormat="1" ht="11.25" x14ac:dyDescent="0.2">
      <c r="B433" s="159"/>
      <c r="D433" s="138" t="s">
        <v>330</v>
      </c>
      <c r="E433" s="160" t="s">
        <v>19</v>
      </c>
      <c r="F433" s="161" t="s">
        <v>6296</v>
      </c>
      <c r="H433" s="162">
        <v>575.20399999999995</v>
      </c>
      <c r="I433" s="163"/>
      <c r="L433" s="159"/>
      <c r="M433" s="164"/>
      <c r="T433" s="165"/>
      <c r="AT433" s="160" t="s">
        <v>330</v>
      </c>
      <c r="AU433" s="160" t="s">
        <v>79</v>
      </c>
      <c r="AV433" s="13" t="s">
        <v>79</v>
      </c>
      <c r="AW433" s="13" t="s">
        <v>31</v>
      </c>
      <c r="AX433" s="13" t="s">
        <v>69</v>
      </c>
      <c r="AY433" s="160" t="s">
        <v>181</v>
      </c>
    </row>
    <row r="434" spans="2:65" s="14" customFormat="1" ht="11.25" x14ac:dyDescent="0.2">
      <c r="B434" s="166"/>
      <c r="D434" s="138" t="s">
        <v>330</v>
      </c>
      <c r="E434" s="167" t="s">
        <v>19</v>
      </c>
      <c r="F434" s="168" t="s">
        <v>333</v>
      </c>
      <c r="H434" s="169">
        <v>575.20399999999995</v>
      </c>
      <c r="I434" s="170"/>
      <c r="L434" s="166"/>
      <c r="M434" s="171"/>
      <c r="T434" s="172"/>
      <c r="AT434" s="167" t="s">
        <v>330</v>
      </c>
      <c r="AU434" s="167" t="s">
        <v>79</v>
      </c>
      <c r="AV434" s="14" t="s">
        <v>187</v>
      </c>
      <c r="AW434" s="14" t="s">
        <v>31</v>
      </c>
      <c r="AX434" s="14" t="s">
        <v>77</v>
      </c>
      <c r="AY434" s="167" t="s">
        <v>181</v>
      </c>
    </row>
    <row r="435" spans="2:65" s="10" customFormat="1" ht="22.9" customHeight="1" x14ac:dyDescent="0.2">
      <c r="B435" s="115"/>
      <c r="D435" s="116" t="s">
        <v>68</v>
      </c>
      <c r="E435" s="149" t="s">
        <v>187</v>
      </c>
      <c r="F435" s="149" t="s">
        <v>2215</v>
      </c>
      <c r="I435" s="118"/>
      <c r="J435" s="150">
        <f>BK435</f>
        <v>0</v>
      </c>
      <c r="L435" s="115"/>
      <c r="M435" s="120"/>
      <c r="P435" s="121">
        <f>SUM(P436:P466)</f>
        <v>0</v>
      </c>
      <c r="R435" s="121">
        <f>SUM(R436:R466)</f>
        <v>0</v>
      </c>
      <c r="T435" s="122">
        <f>SUM(T436:T466)</f>
        <v>0</v>
      </c>
      <c r="AR435" s="116" t="s">
        <v>77</v>
      </c>
      <c r="AT435" s="123" t="s">
        <v>68</v>
      </c>
      <c r="AU435" s="123" t="s">
        <v>77</v>
      </c>
      <c r="AY435" s="116" t="s">
        <v>181</v>
      </c>
      <c r="BK435" s="124">
        <f>SUM(BK436:BK466)</f>
        <v>0</v>
      </c>
    </row>
    <row r="436" spans="2:65" s="1" customFormat="1" ht="16.5" customHeight="1" x14ac:dyDescent="0.2">
      <c r="B436" s="32"/>
      <c r="C436" s="125" t="s">
        <v>489</v>
      </c>
      <c r="D436" s="125" t="s">
        <v>182</v>
      </c>
      <c r="E436" s="126" t="s">
        <v>6297</v>
      </c>
      <c r="F436" s="127" t="s">
        <v>6298</v>
      </c>
      <c r="G436" s="128" t="s">
        <v>326</v>
      </c>
      <c r="H436" s="129">
        <v>0.4</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490</v>
      </c>
    </row>
    <row r="437" spans="2:65" s="1" customFormat="1" ht="11.25" x14ac:dyDescent="0.2">
      <c r="B437" s="32"/>
      <c r="D437" s="151" t="s">
        <v>328</v>
      </c>
      <c r="F437" s="152" t="s">
        <v>6299</v>
      </c>
      <c r="I437" s="140"/>
      <c r="L437" s="32"/>
      <c r="M437" s="141"/>
      <c r="T437" s="53"/>
      <c r="AT437" s="17" t="s">
        <v>328</v>
      </c>
      <c r="AU437" s="17" t="s">
        <v>79</v>
      </c>
    </row>
    <row r="438" spans="2:65" s="13" customFormat="1" ht="11.25" x14ac:dyDescent="0.2">
      <c r="B438" s="159"/>
      <c r="D438" s="138" t="s">
        <v>330</v>
      </c>
      <c r="E438" s="160" t="s">
        <v>19</v>
      </c>
      <c r="F438" s="161" t="s">
        <v>6300</v>
      </c>
      <c r="H438" s="162">
        <v>0.4</v>
      </c>
      <c r="I438" s="163"/>
      <c r="L438" s="159"/>
      <c r="M438" s="164"/>
      <c r="T438" s="165"/>
      <c r="AT438" s="160" t="s">
        <v>330</v>
      </c>
      <c r="AU438" s="160" t="s">
        <v>79</v>
      </c>
      <c r="AV438" s="13" t="s">
        <v>79</v>
      </c>
      <c r="AW438" s="13" t="s">
        <v>31</v>
      </c>
      <c r="AX438" s="13" t="s">
        <v>69</v>
      </c>
      <c r="AY438" s="160" t="s">
        <v>181</v>
      </c>
    </row>
    <row r="439" spans="2:65" s="14" customFormat="1" ht="11.25" x14ac:dyDescent="0.2">
      <c r="B439" s="166"/>
      <c r="D439" s="138" t="s">
        <v>330</v>
      </c>
      <c r="E439" s="167" t="s">
        <v>19</v>
      </c>
      <c r="F439" s="168" t="s">
        <v>333</v>
      </c>
      <c r="H439" s="169">
        <v>0.4</v>
      </c>
      <c r="I439" s="170"/>
      <c r="L439" s="166"/>
      <c r="M439" s="171"/>
      <c r="T439" s="172"/>
      <c r="AT439" s="167" t="s">
        <v>330</v>
      </c>
      <c r="AU439" s="167" t="s">
        <v>79</v>
      </c>
      <c r="AV439" s="14" t="s">
        <v>187</v>
      </c>
      <c r="AW439" s="14" t="s">
        <v>31</v>
      </c>
      <c r="AX439" s="14" t="s">
        <v>77</v>
      </c>
      <c r="AY439" s="167" t="s">
        <v>181</v>
      </c>
    </row>
    <row r="440" spans="2:65" s="1" customFormat="1" ht="16.5" customHeight="1" x14ac:dyDescent="0.2">
      <c r="B440" s="32"/>
      <c r="C440" s="125" t="s">
        <v>242</v>
      </c>
      <c r="D440" s="125" t="s">
        <v>182</v>
      </c>
      <c r="E440" s="126" t="s">
        <v>5630</v>
      </c>
      <c r="F440" s="127" t="s">
        <v>5631</v>
      </c>
      <c r="G440" s="128" t="s">
        <v>326</v>
      </c>
      <c r="H440" s="129">
        <v>16.122</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492</v>
      </c>
    </row>
    <row r="441" spans="2:65" s="1" customFormat="1" ht="11.25" x14ac:dyDescent="0.2">
      <c r="B441" s="32"/>
      <c r="D441" s="151" t="s">
        <v>328</v>
      </c>
      <c r="F441" s="152" t="s">
        <v>5632</v>
      </c>
      <c r="I441" s="140"/>
      <c r="L441" s="32"/>
      <c r="M441" s="141"/>
      <c r="T441" s="53"/>
      <c r="AT441" s="17" t="s">
        <v>328</v>
      </c>
      <c r="AU441" s="17" t="s">
        <v>79</v>
      </c>
    </row>
    <row r="442" spans="2:65" s="12" customFormat="1" ht="11.25" x14ac:dyDescent="0.2">
      <c r="B442" s="153"/>
      <c r="D442" s="138" t="s">
        <v>330</v>
      </c>
      <c r="E442" s="154" t="s">
        <v>19</v>
      </c>
      <c r="F442" s="155" t="s">
        <v>6301</v>
      </c>
      <c r="H442" s="154" t="s">
        <v>19</v>
      </c>
      <c r="I442" s="156"/>
      <c r="L442" s="153"/>
      <c r="M442" s="157"/>
      <c r="T442" s="158"/>
      <c r="AT442" s="154" t="s">
        <v>330</v>
      </c>
      <c r="AU442" s="154" t="s">
        <v>79</v>
      </c>
      <c r="AV442" s="12" t="s">
        <v>77</v>
      </c>
      <c r="AW442" s="12" t="s">
        <v>31</v>
      </c>
      <c r="AX442" s="12" t="s">
        <v>69</v>
      </c>
      <c r="AY442" s="154" t="s">
        <v>181</v>
      </c>
    </row>
    <row r="443" spans="2:65" s="13" customFormat="1" ht="11.25" x14ac:dyDescent="0.2">
      <c r="B443" s="159"/>
      <c r="D443" s="138" t="s">
        <v>330</v>
      </c>
      <c r="E443" s="160" t="s">
        <v>19</v>
      </c>
      <c r="F443" s="161" t="s">
        <v>6302</v>
      </c>
      <c r="H443" s="162">
        <v>0.93600000000000005</v>
      </c>
      <c r="I443" s="163"/>
      <c r="L443" s="159"/>
      <c r="M443" s="164"/>
      <c r="T443" s="165"/>
      <c r="AT443" s="160" t="s">
        <v>330</v>
      </c>
      <c r="AU443" s="160" t="s">
        <v>79</v>
      </c>
      <c r="AV443" s="13" t="s">
        <v>79</v>
      </c>
      <c r="AW443" s="13" t="s">
        <v>31</v>
      </c>
      <c r="AX443" s="13" t="s">
        <v>69</v>
      </c>
      <c r="AY443" s="160" t="s">
        <v>181</v>
      </c>
    </row>
    <row r="444" spans="2:65" s="13" customFormat="1" ht="11.25" x14ac:dyDescent="0.2">
      <c r="B444" s="159"/>
      <c r="D444" s="138" t="s">
        <v>330</v>
      </c>
      <c r="E444" s="160" t="s">
        <v>19</v>
      </c>
      <c r="F444" s="161" t="s">
        <v>6303</v>
      </c>
      <c r="H444" s="162">
        <v>3.06</v>
      </c>
      <c r="I444" s="163"/>
      <c r="L444" s="159"/>
      <c r="M444" s="164"/>
      <c r="T444" s="165"/>
      <c r="AT444" s="160" t="s">
        <v>330</v>
      </c>
      <c r="AU444" s="160" t="s">
        <v>79</v>
      </c>
      <c r="AV444" s="13" t="s">
        <v>79</v>
      </c>
      <c r="AW444" s="13" t="s">
        <v>31</v>
      </c>
      <c r="AX444" s="13" t="s">
        <v>69</v>
      </c>
      <c r="AY444" s="160" t="s">
        <v>181</v>
      </c>
    </row>
    <row r="445" spans="2:65" s="13" customFormat="1" ht="11.25" x14ac:dyDescent="0.2">
      <c r="B445" s="159"/>
      <c r="D445" s="138" t="s">
        <v>330</v>
      </c>
      <c r="E445" s="160" t="s">
        <v>19</v>
      </c>
      <c r="F445" s="161" t="s">
        <v>6304</v>
      </c>
      <c r="H445" s="162">
        <v>0.93600000000000005</v>
      </c>
      <c r="I445" s="163"/>
      <c r="L445" s="159"/>
      <c r="M445" s="164"/>
      <c r="T445" s="165"/>
      <c r="AT445" s="160" t="s">
        <v>330</v>
      </c>
      <c r="AU445" s="160" t="s">
        <v>79</v>
      </c>
      <c r="AV445" s="13" t="s">
        <v>79</v>
      </c>
      <c r="AW445" s="13" t="s">
        <v>31</v>
      </c>
      <c r="AX445" s="13" t="s">
        <v>69</v>
      </c>
      <c r="AY445" s="160" t="s">
        <v>181</v>
      </c>
    </row>
    <row r="446" spans="2:65" s="13" customFormat="1" ht="11.25" x14ac:dyDescent="0.2">
      <c r="B446" s="159"/>
      <c r="D446" s="138" t="s">
        <v>330</v>
      </c>
      <c r="E446" s="160" t="s">
        <v>19</v>
      </c>
      <c r="F446" s="161" t="s">
        <v>6305</v>
      </c>
      <c r="H446" s="162">
        <v>1.8540000000000001</v>
      </c>
      <c r="I446" s="163"/>
      <c r="L446" s="159"/>
      <c r="M446" s="164"/>
      <c r="T446" s="165"/>
      <c r="AT446" s="160" t="s">
        <v>330</v>
      </c>
      <c r="AU446" s="160" t="s">
        <v>79</v>
      </c>
      <c r="AV446" s="13" t="s">
        <v>79</v>
      </c>
      <c r="AW446" s="13" t="s">
        <v>31</v>
      </c>
      <c r="AX446" s="13" t="s">
        <v>69</v>
      </c>
      <c r="AY446" s="160" t="s">
        <v>181</v>
      </c>
    </row>
    <row r="447" spans="2:65" s="13" customFormat="1" ht="11.25" x14ac:dyDescent="0.2">
      <c r="B447" s="159"/>
      <c r="D447" s="138" t="s">
        <v>330</v>
      </c>
      <c r="E447" s="160" t="s">
        <v>19</v>
      </c>
      <c r="F447" s="161" t="s">
        <v>6306</v>
      </c>
      <c r="H447" s="162">
        <v>1.26</v>
      </c>
      <c r="I447" s="163"/>
      <c r="L447" s="159"/>
      <c r="M447" s="164"/>
      <c r="T447" s="165"/>
      <c r="AT447" s="160" t="s">
        <v>330</v>
      </c>
      <c r="AU447" s="160" t="s">
        <v>79</v>
      </c>
      <c r="AV447" s="13" t="s">
        <v>79</v>
      </c>
      <c r="AW447" s="13" t="s">
        <v>31</v>
      </c>
      <c r="AX447" s="13" t="s">
        <v>69</v>
      </c>
      <c r="AY447" s="160" t="s">
        <v>181</v>
      </c>
    </row>
    <row r="448" spans="2:65" s="13" customFormat="1" ht="11.25" x14ac:dyDescent="0.2">
      <c r="B448" s="159"/>
      <c r="D448" s="138" t="s">
        <v>330</v>
      </c>
      <c r="E448" s="160" t="s">
        <v>19</v>
      </c>
      <c r="F448" s="161" t="s">
        <v>6307</v>
      </c>
      <c r="H448" s="162">
        <v>0.16200000000000001</v>
      </c>
      <c r="I448" s="163"/>
      <c r="L448" s="159"/>
      <c r="M448" s="164"/>
      <c r="T448" s="165"/>
      <c r="AT448" s="160" t="s">
        <v>330</v>
      </c>
      <c r="AU448" s="160" t="s">
        <v>79</v>
      </c>
      <c r="AV448" s="13" t="s">
        <v>79</v>
      </c>
      <c r="AW448" s="13" t="s">
        <v>31</v>
      </c>
      <c r="AX448" s="13" t="s">
        <v>69</v>
      </c>
      <c r="AY448" s="160" t="s">
        <v>181</v>
      </c>
    </row>
    <row r="449" spans="2:65" s="13" customFormat="1" ht="11.25" x14ac:dyDescent="0.2">
      <c r="B449" s="159"/>
      <c r="D449" s="138" t="s">
        <v>330</v>
      </c>
      <c r="E449" s="160" t="s">
        <v>19</v>
      </c>
      <c r="F449" s="161" t="s">
        <v>6308</v>
      </c>
      <c r="H449" s="162">
        <v>1.782</v>
      </c>
      <c r="I449" s="163"/>
      <c r="L449" s="159"/>
      <c r="M449" s="164"/>
      <c r="T449" s="165"/>
      <c r="AT449" s="160" t="s">
        <v>330</v>
      </c>
      <c r="AU449" s="160" t="s">
        <v>79</v>
      </c>
      <c r="AV449" s="13" t="s">
        <v>79</v>
      </c>
      <c r="AW449" s="13" t="s">
        <v>31</v>
      </c>
      <c r="AX449" s="13" t="s">
        <v>69</v>
      </c>
      <c r="AY449" s="160" t="s">
        <v>181</v>
      </c>
    </row>
    <row r="450" spans="2:65" s="13" customFormat="1" ht="11.25" x14ac:dyDescent="0.2">
      <c r="B450" s="159"/>
      <c r="D450" s="138" t="s">
        <v>330</v>
      </c>
      <c r="E450" s="160" t="s">
        <v>19</v>
      </c>
      <c r="F450" s="161" t="s">
        <v>6309</v>
      </c>
      <c r="H450" s="162">
        <v>0.39600000000000002</v>
      </c>
      <c r="I450" s="163"/>
      <c r="L450" s="159"/>
      <c r="M450" s="164"/>
      <c r="T450" s="165"/>
      <c r="AT450" s="160" t="s">
        <v>330</v>
      </c>
      <c r="AU450" s="160" t="s">
        <v>79</v>
      </c>
      <c r="AV450" s="13" t="s">
        <v>79</v>
      </c>
      <c r="AW450" s="13" t="s">
        <v>31</v>
      </c>
      <c r="AX450" s="13" t="s">
        <v>69</v>
      </c>
      <c r="AY450" s="160" t="s">
        <v>181</v>
      </c>
    </row>
    <row r="451" spans="2:65" s="13" customFormat="1" ht="11.25" x14ac:dyDescent="0.2">
      <c r="B451" s="159"/>
      <c r="D451" s="138" t="s">
        <v>330</v>
      </c>
      <c r="E451" s="160" t="s">
        <v>19</v>
      </c>
      <c r="F451" s="161" t="s">
        <v>6310</v>
      </c>
      <c r="H451" s="162">
        <v>1.6020000000000001</v>
      </c>
      <c r="I451" s="163"/>
      <c r="L451" s="159"/>
      <c r="M451" s="164"/>
      <c r="T451" s="165"/>
      <c r="AT451" s="160" t="s">
        <v>330</v>
      </c>
      <c r="AU451" s="160" t="s">
        <v>79</v>
      </c>
      <c r="AV451" s="13" t="s">
        <v>79</v>
      </c>
      <c r="AW451" s="13" t="s">
        <v>31</v>
      </c>
      <c r="AX451" s="13" t="s">
        <v>69</v>
      </c>
      <c r="AY451" s="160" t="s">
        <v>181</v>
      </c>
    </row>
    <row r="452" spans="2:65" s="13" customFormat="1" ht="11.25" x14ac:dyDescent="0.2">
      <c r="B452" s="159"/>
      <c r="D452" s="138" t="s">
        <v>330</v>
      </c>
      <c r="E452" s="160" t="s">
        <v>19</v>
      </c>
      <c r="F452" s="161" t="s">
        <v>6311</v>
      </c>
      <c r="H452" s="162">
        <v>0.27</v>
      </c>
      <c r="I452" s="163"/>
      <c r="L452" s="159"/>
      <c r="M452" s="164"/>
      <c r="T452" s="165"/>
      <c r="AT452" s="160" t="s">
        <v>330</v>
      </c>
      <c r="AU452" s="160" t="s">
        <v>79</v>
      </c>
      <c r="AV452" s="13" t="s">
        <v>79</v>
      </c>
      <c r="AW452" s="13" t="s">
        <v>31</v>
      </c>
      <c r="AX452" s="13" t="s">
        <v>69</v>
      </c>
      <c r="AY452" s="160" t="s">
        <v>181</v>
      </c>
    </row>
    <row r="453" spans="2:65" s="13" customFormat="1" ht="11.25" x14ac:dyDescent="0.2">
      <c r="B453" s="159"/>
      <c r="D453" s="138" t="s">
        <v>330</v>
      </c>
      <c r="E453" s="160" t="s">
        <v>19</v>
      </c>
      <c r="F453" s="161" t="s">
        <v>6312</v>
      </c>
      <c r="H453" s="162">
        <v>1.044</v>
      </c>
      <c r="I453" s="163"/>
      <c r="L453" s="159"/>
      <c r="M453" s="164"/>
      <c r="T453" s="165"/>
      <c r="AT453" s="160" t="s">
        <v>330</v>
      </c>
      <c r="AU453" s="160" t="s">
        <v>79</v>
      </c>
      <c r="AV453" s="13" t="s">
        <v>79</v>
      </c>
      <c r="AW453" s="13" t="s">
        <v>31</v>
      </c>
      <c r="AX453" s="13" t="s">
        <v>69</v>
      </c>
      <c r="AY453" s="160" t="s">
        <v>181</v>
      </c>
    </row>
    <row r="454" spans="2:65" s="13" customFormat="1" ht="11.25" x14ac:dyDescent="0.2">
      <c r="B454" s="159"/>
      <c r="D454" s="138" t="s">
        <v>330</v>
      </c>
      <c r="E454" s="160" t="s">
        <v>19</v>
      </c>
      <c r="F454" s="161" t="s">
        <v>6313</v>
      </c>
      <c r="H454" s="162">
        <v>0.32400000000000001</v>
      </c>
      <c r="I454" s="163"/>
      <c r="L454" s="159"/>
      <c r="M454" s="164"/>
      <c r="T454" s="165"/>
      <c r="AT454" s="160" t="s">
        <v>330</v>
      </c>
      <c r="AU454" s="160" t="s">
        <v>79</v>
      </c>
      <c r="AV454" s="13" t="s">
        <v>79</v>
      </c>
      <c r="AW454" s="13" t="s">
        <v>31</v>
      </c>
      <c r="AX454" s="13" t="s">
        <v>69</v>
      </c>
      <c r="AY454" s="160" t="s">
        <v>181</v>
      </c>
    </row>
    <row r="455" spans="2:65" s="13" customFormat="1" ht="11.25" x14ac:dyDescent="0.2">
      <c r="B455" s="159"/>
      <c r="D455" s="138" t="s">
        <v>330</v>
      </c>
      <c r="E455" s="160" t="s">
        <v>19</v>
      </c>
      <c r="F455" s="161" t="s">
        <v>6314</v>
      </c>
      <c r="H455" s="162">
        <v>0.126</v>
      </c>
      <c r="I455" s="163"/>
      <c r="L455" s="159"/>
      <c r="M455" s="164"/>
      <c r="T455" s="165"/>
      <c r="AT455" s="160" t="s">
        <v>330</v>
      </c>
      <c r="AU455" s="160" t="s">
        <v>79</v>
      </c>
      <c r="AV455" s="13" t="s">
        <v>79</v>
      </c>
      <c r="AW455" s="13" t="s">
        <v>31</v>
      </c>
      <c r="AX455" s="13" t="s">
        <v>69</v>
      </c>
      <c r="AY455" s="160" t="s">
        <v>181</v>
      </c>
    </row>
    <row r="456" spans="2:65" s="13" customFormat="1" ht="11.25" x14ac:dyDescent="0.2">
      <c r="B456" s="159"/>
      <c r="D456" s="138" t="s">
        <v>330</v>
      </c>
      <c r="E456" s="160" t="s">
        <v>19</v>
      </c>
      <c r="F456" s="161" t="s">
        <v>6315</v>
      </c>
      <c r="H456" s="162">
        <v>0.126</v>
      </c>
      <c r="I456" s="163"/>
      <c r="L456" s="159"/>
      <c r="M456" s="164"/>
      <c r="T456" s="165"/>
      <c r="AT456" s="160" t="s">
        <v>330</v>
      </c>
      <c r="AU456" s="160" t="s">
        <v>79</v>
      </c>
      <c r="AV456" s="13" t="s">
        <v>79</v>
      </c>
      <c r="AW456" s="13" t="s">
        <v>31</v>
      </c>
      <c r="AX456" s="13" t="s">
        <v>69</v>
      </c>
      <c r="AY456" s="160" t="s">
        <v>181</v>
      </c>
    </row>
    <row r="457" spans="2:65" s="13" customFormat="1" ht="11.25" x14ac:dyDescent="0.2">
      <c r="B457" s="159"/>
      <c r="D457" s="138" t="s">
        <v>330</v>
      </c>
      <c r="E457" s="160" t="s">
        <v>19</v>
      </c>
      <c r="F457" s="161" t="s">
        <v>6316</v>
      </c>
      <c r="H457" s="162">
        <v>0.19800000000000001</v>
      </c>
      <c r="I457" s="163"/>
      <c r="L457" s="159"/>
      <c r="M457" s="164"/>
      <c r="T457" s="165"/>
      <c r="AT457" s="160" t="s">
        <v>330</v>
      </c>
      <c r="AU457" s="160" t="s">
        <v>79</v>
      </c>
      <c r="AV457" s="13" t="s">
        <v>79</v>
      </c>
      <c r="AW457" s="13" t="s">
        <v>31</v>
      </c>
      <c r="AX457" s="13" t="s">
        <v>69</v>
      </c>
      <c r="AY457" s="160" t="s">
        <v>181</v>
      </c>
    </row>
    <row r="458" spans="2:65" s="13" customFormat="1" ht="11.25" x14ac:dyDescent="0.2">
      <c r="B458" s="159"/>
      <c r="D458" s="138" t="s">
        <v>330</v>
      </c>
      <c r="E458" s="160" t="s">
        <v>19</v>
      </c>
      <c r="F458" s="161" t="s">
        <v>6317</v>
      </c>
      <c r="H458" s="162">
        <v>0.126</v>
      </c>
      <c r="I458" s="163"/>
      <c r="L458" s="159"/>
      <c r="M458" s="164"/>
      <c r="T458" s="165"/>
      <c r="AT458" s="160" t="s">
        <v>330</v>
      </c>
      <c r="AU458" s="160" t="s">
        <v>79</v>
      </c>
      <c r="AV458" s="13" t="s">
        <v>79</v>
      </c>
      <c r="AW458" s="13" t="s">
        <v>31</v>
      </c>
      <c r="AX458" s="13" t="s">
        <v>69</v>
      </c>
      <c r="AY458" s="160" t="s">
        <v>181</v>
      </c>
    </row>
    <row r="459" spans="2:65" s="12" customFormat="1" ht="11.25" x14ac:dyDescent="0.2">
      <c r="B459" s="153"/>
      <c r="D459" s="138" t="s">
        <v>330</v>
      </c>
      <c r="E459" s="154" t="s">
        <v>19</v>
      </c>
      <c r="F459" s="155" t="s">
        <v>6318</v>
      </c>
      <c r="H459" s="154" t="s">
        <v>19</v>
      </c>
      <c r="I459" s="156"/>
      <c r="L459" s="153"/>
      <c r="M459" s="157"/>
      <c r="T459" s="158"/>
      <c r="AT459" s="154" t="s">
        <v>330</v>
      </c>
      <c r="AU459" s="154" t="s">
        <v>79</v>
      </c>
      <c r="AV459" s="12" t="s">
        <v>77</v>
      </c>
      <c r="AW459" s="12" t="s">
        <v>31</v>
      </c>
      <c r="AX459" s="12" t="s">
        <v>69</v>
      </c>
      <c r="AY459" s="154" t="s">
        <v>181</v>
      </c>
    </row>
    <row r="460" spans="2:65" s="13" customFormat="1" ht="11.25" x14ac:dyDescent="0.2">
      <c r="B460" s="159"/>
      <c r="D460" s="138" t="s">
        <v>330</v>
      </c>
      <c r="E460" s="160" t="s">
        <v>19</v>
      </c>
      <c r="F460" s="161" t="s">
        <v>6319</v>
      </c>
      <c r="H460" s="162">
        <v>1.92</v>
      </c>
      <c r="I460" s="163"/>
      <c r="L460" s="159"/>
      <c r="M460" s="164"/>
      <c r="T460" s="165"/>
      <c r="AT460" s="160" t="s">
        <v>330</v>
      </c>
      <c r="AU460" s="160" t="s">
        <v>79</v>
      </c>
      <c r="AV460" s="13" t="s">
        <v>79</v>
      </c>
      <c r="AW460" s="13" t="s">
        <v>31</v>
      </c>
      <c r="AX460" s="13" t="s">
        <v>69</v>
      </c>
      <c r="AY460" s="160" t="s">
        <v>181</v>
      </c>
    </row>
    <row r="461" spans="2:65" s="14" customFormat="1" ht="11.25" x14ac:dyDescent="0.2">
      <c r="B461" s="166"/>
      <c r="D461" s="138" t="s">
        <v>330</v>
      </c>
      <c r="E461" s="167" t="s">
        <v>19</v>
      </c>
      <c r="F461" s="168" t="s">
        <v>333</v>
      </c>
      <c r="H461" s="169">
        <v>16.122</v>
      </c>
      <c r="I461" s="170"/>
      <c r="L461" s="166"/>
      <c r="M461" s="171"/>
      <c r="T461" s="172"/>
      <c r="AT461" s="167" t="s">
        <v>330</v>
      </c>
      <c r="AU461" s="167" t="s">
        <v>79</v>
      </c>
      <c r="AV461" s="14" t="s">
        <v>187</v>
      </c>
      <c r="AW461" s="14" t="s">
        <v>31</v>
      </c>
      <c r="AX461" s="14" t="s">
        <v>77</v>
      </c>
      <c r="AY461" s="167" t="s">
        <v>181</v>
      </c>
    </row>
    <row r="462" spans="2:65" s="1" customFormat="1" ht="16.5" customHeight="1" x14ac:dyDescent="0.2">
      <c r="B462" s="32"/>
      <c r="C462" s="125" t="s">
        <v>494</v>
      </c>
      <c r="D462" s="125" t="s">
        <v>182</v>
      </c>
      <c r="E462" s="126" t="s">
        <v>6320</v>
      </c>
      <c r="F462" s="127" t="s">
        <v>6321</v>
      </c>
      <c r="G462" s="128" t="s">
        <v>326</v>
      </c>
      <c r="H462" s="129">
        <v>0.42</v>
      </c>
      <c r="I462" s="130"/>
      <c r="J462" s="131">
        <f>ROUND(I462*H462,2)</f>
        <v>0</v>
      </c>
      <c r="K462" s="127" t="s">
        <v>327</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495</v>
      </c>
    </row>
    <row r="463" spans="2:65" s="1" customFormat="1" ht="11.25" x14ac:dyDescent="0.2">
      <c r="B463" s="32"/>
      <c r="D463" s="151" t="s">
        <v>328</v>
      </c>
      <c r="F463" s="152" t="s">
        <v>6322</v>
      </c>
      <c r="I463" s="140"/>
      <c r="L463" s="32"/>
      <c r="M463" s="141"/>
      <c r="T463" s="53"/>
      <c r="AT463" s="17" t="s">
        <v>328</v>
      </c>
      <c r="AU463" s="17" t="s">
        <v>79</v>
      </c>
    </row>
    <row r="464" spans="2:65" s="1" customFormat="1" ht="19.5" x14ac:dyDescent="0.2">
      <c r="B464" s="32"/>
      <c r="D464" s="138" t="s">
        <v>214</v>
      </c>
      <c r="F464" s="139" t="s">
        <v>6323</v>
      </c>
      <c r="I464" s="140"/>
      <c r="L464" s="32"/>
      <c r="M464" s="141"/>
      <c r="T464" s="53"/>
      <c r="AT464" s="17" t="s">
        <v>214</v>
      </c>
      <c r="AU464" s="17" t="s">
        <v>79</v>
      </c>
    </row>
    <row r="465" spans="2:65" s="13" customFormat="1" ht="11.25" x14ac:dyDescent="0.2">
      <c r="B465" s="159"/>
      <c r="D465" s="138" t="s">
        <v>330</v>
      </c>
      <c r="E465" s="160" t="s">
        <v>19</v>
      </c>
      <c r="F465" s="161" t="s">
        <v>6324</v>
      </c>
      <c r="H465" s="162">
        <v>0.42</v>
      </c>
      <c r="I465" s="163"/>
      <c r="L465" s="159"/>
      <c r="M465" s="164"/>
      <c r="T465" s="165"/>
      <c r="AT465" s="160" t="s">
        <v>330</v>
      </c>
      <c r="AU465" s="160" t="s">
        <v>79</v>
      </c>
      <c r="AV465" s="13" t="s">
        <v>79</v>
      </c>
      <c r="AW465" s="13" t="s">
        <v>31</v>
      </c>
      <c r="AX465" s="13" t="s">
        <v>69</v>
      </c>
      <c r="AY465" s="160" t="s">
        <v>181</v>
      </c>
    </row>
    <row r="466" spans="2:65" s="14" customFormat="1" ht="11.25" x14ac:dyDescent="0.2">
      <c r="B466" s="166"/>
      <c r="D466" s="138" t="s">
        <v>330</v>
      </c>
      <c r="E466" s="167" t="s">
        <v>19</v>
      </c>
      <c r="F466" s="168" t="s">
        <v>333</v>
      </c>
      <c r="H466" s="169">
        <v>0.42</v>
      </c>
      <c r="I466" s="170"/>
      <c r="L466" s="166"/>
      <c r="M466" s="171"/>
      <c r="T466" s="172"/>
      <c r="AT466" s="167" t="s">
        <v>330</v>
      </c>
      <c r="AU466" s="167" t="s">
        <v>79</v>
      </c>
      <c r="AV466" s="14" t="s">
        <v>187</v>
      </c>
      <c r="AW466" s="14" t="s">
        <v>31</v>
      </c>
      <c r="AX466" s="14" t="s">
        <v>77</v>
      </c>
      <c r="AY466" s="167" t="s">
        <v>181</v>
      </c>
    </row>
    <row r="467" spans="2:65" s="10" customFormat="1" ht="22.9" customHeight="1" x14ac:dyDescent="0.2">
      <c r="B467" s="115"/>
      <c r="D467" s="116" t="s">
        <v>68</v>
      </c>
      <c r="E467" s="149" t="s">
        <v>196</v>
      </c>
      <c r="F467" s="149" t="s">
        <v>5636</v>
      </c>
      <c r="I467" s="118"/>
      <c r="J467" s="150">
        <f>BK467</f>
        <v>0</v>
      </c>
      <c r="L467" s="115"/>
      <c r="M467" s="120"/>
      <c r="P467" s="121">
        <f>SUM(P468:P580)</f>
        <v>0</v>
      </c>
      <c r="R467" s="121">
        <f>SUM(R468:R580)</f>
        <v>0</v>
      </c>
      <c r="T467" s="122">
        <f>SUM(T468:T580)</f>
        <v>0</v>
      </c>
      <c r="AR467" s="116" t="s">
        <v>77</v>
      </c>
      <c r="AT467" s="123" t="s">
        <v>68</v>
      </c>
      <c r="AU467" s="123" t="s">
        <v>77</v>
      </c>
      <c r="AY467" s="116" t="s">
        <v>181</v>
      </c>
      <c r="BK467" s="124">
        <f>SUM(BK468:BK580)</f>
        <v>0</v>
      </c>
    </row>
    <row r="468" spans="2:65" s="1" customFormat="1" ht="16.5" customHeight="1" x14ac:dyDescent="0.2">
      <c r="B468" s="32"/>
      <c r="C468" s="125" t="s">
        <v>246</v>
      </c>
      <c r="D468" s="125" t="s">
        <v>182</v>
      </c>
      <c r="E468" s="126" t="s">
        <v>6325</v>
      </c>
      <c r="F468" s="127" t="s">
        <v>6326</v>
      </c>
      <c r="G468" s="128" t="s">
        <v>636</v>
      </c>
      <c r="H468" s="129">
        <v>59.62</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497</v>
      </c>
    </row>
    <row r="469" spans="2:65" s="1" customFormat="1" ht="19.5" x14ac:dyDescent="0.2">
      <c r="B469" s="32"/>
      <c r="D469" s="138" t="s">
        <v>214</v>
      </c>
      <c r="F469" s="139" t="s">
        <v>6327</v>
      </c>
      <c r="I469" s="140"/>
      <c r="L469" s="32"/>
      <c r="M469" s="141"/>
      <c r="T469" s="53"/>
      <c r="AT469" s="17" t="s">
        <v>214</v>
      </c>
      <c r="AU469" s="17" t="s">
        <v>79</v>
      </c>
    </row>
    <row r="470" spans="2:65" s="12" customFormat="1" ht="11.25" x14ac:dyDescent="0.2">
      <c r="B470" s="153"/>
      <c r="D470" s="138" t="s">
        <v>330</v>
      </c>
      <c r="E470" s="154" t="s">
        <v>19</v>
      </c>
      <c r="F470" s="155" t="s">
        <v>6328</v>
      </c>
      <c r="H470" s="154" t="s">
        <v>19</v>
      </c>
      <c r="I470" s="156"/>
      <c r="L470" s="153"/>
      <c r="M470" s="157"/>
      <c r="T470" s="158"/>
      <c r="AT470" s="154" t="s">
        <v>330</v>
      </c>
      <c r="AU470" s="154" t="s">
        <v>79</v>
      </c>
      <c r="AV470" s="12" t="s">
        <v>77</v>
      </c>
      <c r="AW470" s="12" t="s">
        <v>31</v>
      </c>
      <c r="AX470" s="12" t="s">
        <v>69</v>
      </c>
      <c r="AY470" s="154" t="s">
        <v>181</v>
      </c>
    </row>
    <row r="471" spans="2:65" s="13" customFormat="1" ht="11.25" x14ac:dyDescent="0.2">
      <c r="B471" s="159"/>
      <c r="D471" s="138" t="s">
        <v>330</v>
      </c>
      <c r="E471" s="160" t="s">
        <v>19</v>
      </c>
      <c r="F471" s="161" t="s">
        <v>6329</v>
      </c>
      <c r="H471" s="162">
        <v>5.72</v>
      </c>
      <c r="I471" s="163"/>
      <c r="L471" s="159"/>
      <c r="M471" s="164"/>
      <c r="T471" s="165"/>
      <c r="AT471" s="160" t="s">
        <v>330</v>
      </c>
      <c r="AU471" s="160" t="s">
        <v>79</v>
      </c>
      <c r="AV471" s="13" t="s">
        <v>79</v>
      </c>
      <c r="AW471" s="13" t="s">
        <v>31</v>
      </c>
      <c r="AX471" s="13" t="s">
        <v>69</v>
      </c>
      <c r="AY471" s="160" t="s">
        <v>181</v>
      </c>
    </row>
    <row r="472" spans="2:65" s="13" customFormat="1" ht="11.25" x14ac:dyDescent="0.2">
      <c r="B472" s="159"/>
      <c r="D472" s="138" t="s">
        <v>330</v>
      </c>
      <c r="E472" s="160" t="s">
        <v>19</v>
      </c>
      <c r="F472" s="161" t="s">
        <v>6330</v>
      </c>
      <c r="H472" s="162">
        <v>18.7</v>
      </c>
      <c r="I472" s="163"/>
      <c r="L472" s="159"/>
      <c r="M472" s="164"/>
      <c r="T472" s="165"/>
      <c r="AT472" s="160" t="s">
        <v>330</v>
      </c>
      <c r="AU472" s="160" t="s">
        <v>79</v>
      </c>
      <c r="AV472" s="13" t="s">
        <v>79</v>
      </c>
      <c r="AW472" s="13" t="s">
        <v>31</v>
      </c>
      <c r="AX472" s="13" t="s">
        <v>69</v>
      </c>
      <c r="AY472" s="160" t="s">
        <v>181</v>
      </c>
    </row>
    <row r="473" spans="2:65" s="13" customFormat="1" ht="11.25" x14ac:dyDescent="0.2">
      <c r="B473" s="159"/>
      <c r="D473" s="138" t="s">
        <v>330</v>
      </c>
      <c r="E473" s="160" t="s">
        <v>19</v>
      </c>
      <c r="F473" s="161" t="s">
        <v>6331</v>
      </c>
      <c r="H473" s="162">
        <v>5.72</v>
      </c>
      <c r="I473" s="163"/>
      <c r="L473" s="159"/>
      <c r="M473" s="164"/>
      <c r="T473" s="165"/>
      <c r="AT473" s="160" t="s">
        <v>330</v>
      </c>
      <c r="AU473" s="160" t="s">
        <v>79</v>
      </c>
      <c r="AV473" s="13" t="s">
        <v>79</v>
      </c>
      <c r="AW473" s="13" t="s">
        <v>31</v>
      </c>
      <c r="AX473" s="13" t="s">
        <v>69</v>
      </c>
      <c r="AY473" s="160" t="s">
        <v>181</v>
      </c>
    </row>
    <row r="474" spans="2:65" s="13" customFormat="1" ht="11.25" x14ac:dyDescent="0.2">
      <c r="B474" s="159"/>
      <c r="D474" s="138" t="s">
        <v>330</v>
      </c>
      <c r="E474" s="160" t="s">
        <v>19</v>
      </c>
      <c r="F474" s="161" t="s">
        <v>6332</v>
      </c>
      <c r="H474" s="162">
        <v>7.7</v>
      </c>
      <c r="I474" s="163"/>
      <c r="L474" s="159"/>
      <c r="M474" s="164"/>
      <c r="T474" s="165"/>
      <c r="AT474" s="160" t="s">
        <v>330</v>
      </c>
      <c r="AU474" s="160" t="s">
        <v>79</v>
      </c>
      <c r="AV474" s="13" t="s">
        <v>79</v>
      </c>
      <c r="AW474" s="13" t="s">
        <v>31</v>
      </c>
      <c r="AX474" s="13" t="s">
        <v>69</v>
      </c>
      <c r="AY474" s="160" t="s">
        <v>181</v>
      </c>
    </row>
    <row r="475" spans="2:65" s="13" customFormat="1" ht="11.25" x14ac:dyDescent="0.2">
      <c r="B475" s="159"/>
      <c r="D475" s="138" t="s">
        <v>330</v>
      </c>
      <c r="E475" s="160" t="s">
        <v>19</v>
      </c>
      <c r="F475" s="161" t="s">
        <v>6333</v>
      </c>
      <c r="H475" s="162">
        <v>0.99</v>
      </c>
      <c r="I475" s="163"/>
      <c r="L475" s="159"/>
      <c r="M475" s="164"/>
      <c r="T475" s="165"/>
      <c r="AT475" s="160" t="s">
        <v>330</v>
      </c>
      <c r="AU475" s="160" t="s">
        <v>79</v>
      </c>
      <c r="AV475" s="13" t="s">
        <v>79</v>
      </c>
      <c r="AW475" s="13" t="s">
        <v>31</v>
      </c>
      <c r="AX475" s="13" t="s">
        <v>69</v>
      </c>
      <c r="AY475" s="160" t="s">
        <v>181</v>
      </c>
    </row>
    <row r="476" spans="2:65" s="13" customFormat="1" ht="11.25" x14ac:dyDescent="0.2">
      <c r="B476" s="159"/>
      <c r="D476" s="138" t="s">
        <v>330</v>
      </c>
      <c r="E476" s="160" t="s">
        <v>19</v>
      </c>
      <c r="F476" s="161" t="s">
        <v>6334</v>
      </c>
      <c r="H476" s="162">
        <v>10.89</v>
      </c>
      <c r="I476" s="163"/>
      <c r="L476" s="159"/>
      <c r="M476" s="164"/>
      <c r="T476" s="165"/>
      <c r="AT476" s="160" t="s">
        <v>330</v>
      </c>
      <c r="AU476" s="160" t="s">
        <v>79</v>
      </c>
      <c r="AV476" s="13" t="s">
        <v>79</v>
      </c>
      <c r="AW476" s="13" t="s">
        <v>31</v>
      </c>
      <c r="AX476" s="13" t="s">
        <v>69</v>
      </c>
      <c r="AY476" s="160" t="s">
        <v>181</v>
      </c>
    </row>
    <row r="477" spans="2:65" s="13" customFormat="1" ht="11.25" x14ac:dyDescent="0.2">
      <c r="B477" s="159"/>
      <c r="D477" s="138" t="s">
        <v>330</v>
      </c>
      <c r="E477" s="160" t="s">
        <v>19</v>
      </c>
      <c r="F477" s="161" t="s">
        <v>6335</v>
      </c>
      <c r="H477" s="162">
        <v>6.38</v>
      </c>
      <c r="I477" s="163"/>
      <c r="L477" s="159"/>
      <c r="M477" s="164"/>
      <c r="T477" s="165"/>
      <c r="AT477" s="160" t="s">
        <v>330</v>
      </c>
      <c r="AU477" s="160" t="s">
        <v>79</v>
      </c>
      <c r="AV477" s="13" t="s">
        <v>79</v>
      </c>
      <c r="AW477" s="13" t="s">
        <v>31</v>
      </c>
      <c r="AX477" s="13" t="s">
        <v>69</v>
      </c>
      <c r="AY477" s="160" t="s">
        <v>181</v>
      </c>
    </row>
    <row r="478" spans="2:65" s="13" customFormat="1" ht="11.25" x14ac:dyDescent="0.2">
      <c r="B478" s="159"/>
      <c r="D478" s="138" t="s">
        <v>330</v>
      </c>
      <c r="E478" s="160" t="s">
        <v>19</v>
      </c>
      <c r="F478" s="161" t="s">
        <v>6336</v>
      </c>
      <c r="H478" s="162">
        <v>0.77</v>
      </c>
      <c r="I478" s="163"/>
      <c r="L478" s="159"/>
      <c r="M478" s="164"/>
      <c r="T478" s="165"/>
      <c r="AT478" s="160" t="s">
        <v>330</v>
      </c>
      <c r="AU478" s="160" t="s">
        <v>79</v>
      </c>
      <c r="AV478" s="13" t="s">
        <v>79</v>
      </c>
      <c r="AW478" s="13" t="s">
        <v>31</v>
      </c>
      <c r="AX478" s="13" t="s">
        <v>69</v>
      </c>
      <c r="AY478" s="160" t="s">
        <v>181</v>
      </c>
    </row>
    <row r="479" spans="2:65" s="13" customFormat="1" ht="11.25" x14ac:dyDescent="0.2">
      <c r="B479" s="159"/>
      <c r="D479" s="138" t="s">
        <v>330</v>
      </c>
      <c r="E479" s="160" t="s">
        <v>19</v>
      </c>
      <c r="F479" s="161" t="s">
        <v>6337</v>
      </c>
      <c r="H479" s="162">
        <v>0.77</v>
      </c>
      <c r="I479" s="163"/>
      <c r="L479" s="159"/>
      <c r="M479" s="164"/>
      <c r="T479" s="165"/>
      <c r="AT479" s="160" t="s">
        <v>330</v>
      </c>
      <c r="AU479" s="160" t="s">
        <v>79</v>
      </c>
      <c r="AV479" s="13" t="s">
        <v>79</v>
      </c>
      <c r="AW479" s="13" t="s">
        <v>31</v>
      </c>
      <c r="AX479" s="13" t="s">
        <v>69</v>
      </c>
      <c r="AY479" s="160" t="s">
        <v>181</v>
      </c>
    </row>
    <row r="480" spans="2:65" s="13" customFormat="1" ht="11.25" x14ac:dyDescent="0.2">
      <c r="B480" s="159"/>
      <c r="D480" s="138" t="s">
        <v>330</v>
      </c>
      <c r="E480" s="160" t="s">
        <v>19</v>
      </c>
      <c r="F480" s="161" t="s">
        <v>6338</v>
      </c>
      <c r="H480" s="162">
        <v>1.21</v>
      </c>
      <c r="I480" s="163"/>
      <c r="L480" s="159"/>
      <c r="M480" s="164"/>
      <c r="T480" s="165"/>
      <c r="AT480" s="160" t="s">
        <v>330</v>
      </c>
      <c r="AU480" s="160" t="s">
        <v>79</v>
      </c>
      <c r="AV480" s="13" t="s">
        <v>79</v>
      </c>
      <c r="AW480" s="13" t="s">
        <v>31</v>
      </c>
      <c r="AX480" s="13" t="s">
        <v>69</v>
      </c>
      <c r="AY480" s="160" t="s">
        <v>181</v>
      </c>
    </row>
    <row r="481" spans="2:65" s="13" customFormat="1" ht="11.25" x14ac:dyDescent="0.2">
      <c r="B481" s="159"/>
      <c r="D481" s="138" t="s">
        <v>330</v>
      </c>
      <c r="E481" s="160" t="s">
        <v>19</v>
      </c>
      <c r="F481" s="161" t="s">
        <v>6339</v>
      </c>
      <c r="H481" s="162">
        <v>0.77</v>
      </c>
      <c r="I481" s="163"/>
      <c r="L481" s="159"/>
      <c r="M481" s="164"/>
      <c r="T481" s="165"/>
      <c r="AT481" s="160" t="s">
        <v>330</v>
      </c>
      <c r="AU481" s="160" t="s">
        <v>79</v>
      </c>
      <c r="AV481" s="13" t="s">
        <v>79</v>
      </c>
      <c r="AW481" s="13" t="s">
        <v>31</v>
      </c>
      <c r="AX481" s="13" t="s">
        <v>69</v>
      </c>
      <c r="AY481" s="160" t="s">
        <v>181</v>
      </c>
    </row>
    <row r="482" spans="2:65" s="14" customFormat="1" ht="11.25" x14ac:dyDescent="0.2">
      <c r="B482" s="166"/>
      <c r="D482" s="138" t="s">
        <v>330</v>
      </c>
      <c r="E482" s="167" t="s">
        <v>19</v>
      </c>
      <c r="F482" s="168" t="s">
        <v>333</v>
      </c>
      <c r="H482" s="169">
        <v>59.62</v>
      </c>
      <c r="I482" s="170"/>
      <c r="L482" s="166"/>
      <c r="M482" s="171"/>
      <c r="T482" s="172"/>
      <c r="AT482" s="167" t="s">
        <v>330</v>
      </c>
      <c r="AU482" s="167" t="s">
        <v>79</v>
      </c>
      <c r="AV482" s="14" t="s">
        <v>187</v>
      </c>
      <c r="AW482" s="14" t="s">
        <v>31</v>
      </c>
      <c r="AX482" s="14" t="s">
        <v>77</v>
      </c>
      <c r="AY482" s="167" t="s">
        <v>181</v>
      </c>
    </row>
    <row r="483" spans="2:65" s="1" customFormat="1" ht="16.5" customHeight="1" x14ac:dyDescent="0.2">
      <c r="B483" s="32"/>
      <c r="C483" s="125" t="s">
        <v>499</v>
      </c>
      <c r="D483" s="125" t="s">
        <v>182</v>
      </c>
      <c r="E483" s="126" t="s">
        <v>6340</v>
      </c>
      <c r="F483" s="127" t="s">
        <v>6341</v>
      </c>
      <c r="G483" s="128" t="s">
        <v>636</v>
      </c>
      <c r="H483" s="129">
        <v>27.17</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500</v>
      </c>
    </row>
    <row r="484" spans="2:65" s="1" customFormat="1" ht="19.5" x14ac:dyDescent="0.2">
      <c r="B484" s="32"/>
      <c r="D484" s="138" t="s">
        <v>214</v>
      </c>
      <c r="F484" s="139" t="s">
        <v>6327</v>
      </c>
      <c r="I484" s="140"/>
      <c r="L484" s="32"/>
      <c r="M484" s="141"/>
      <c r="T484" s="53"/>
      <c r="AT484" s="17" t="s">
        <v>214</v>
      </c>
      <c r="AU484" s="17" t="s">
        <v>79</v>
      </c>
    </row>
    <row r="485" spans="2:65" s="12" customFormat="1" ht="11.25" x14ac:dyDescent="0.2">
      <c r="B485" s="153"/>
      <c r="D485" s="138" t="s">
        <v>330</v>
      </c>
      <c r="E485" s="154" t="s">
        <v>19</v>
      </c>
      <c r="F485" s="155" t="s">
        <v>6342</v>
      </c>
      <c r="H485" s="154" t="s">
        <v>19</v>
      </c>
      <c r="I485" s="156"/>
      <c r="L485" s="153"/>
      <c r="M485" s="157"/>
      <c r="T485" s="158"/>
      <c r="AT485" s="154" t="s">
        <v>330</v>
      </c>
      <c r="AU485" s="154" t="s">
        <v>79</v>
      </c>
      <c r="AV485" s="12" t="s">
        <v>77</v>
      </c>
      <c r="AW485" s="12" t="s">
        <v>31</v>
      </c>
      <c r="AX485" s="12" t="s">
        <v>69</v>
      </c>
      <c r="AY485" s="154" t="s">
        <v>181</v>
      </c>
    </row>
    <row r="486" spans="2:65" s="13" customFormat="1" ht="11.25" x14ac:dyDescent="0.2">
      <c r="B486" s="159"/>
      <c r="D486" s="138" t="s">
        <v>330</v>
      </c>
      <c r="E486" s="160" t="s">
        <v>19</v>
      </c>
      <c r="F486" s="161" t="s">
        <v>6343</v>
      </c>
      <c r="H486" s="162">
        <v>11.33</v>
      </c>
      <c r="I486" s="163"/>
      <c r="L486" s="159"/>
      <c r="M486" s="164"/>
      <c r="T486" s="165"/>
      <c r="AT486" s="160" t="s">
        <v>330</v>
      </c>
      <c r="AU486" s="160" t="s">
        <v>79</v>
      </c>
      <c r="AV486" s="13" t="s">
        <v>79</v>
      </c>
      <c r="AW486" s="13" t="s">
        <v>31</v>
      </c>
      <c r="AX486" s="13" t="s">
        <v>69</v>
      </c>
      <c r="AY486" s="160" t="s">
        <v>181</v>
      </c>
    </row>
    <row r="487" spans="2:65" s="13" customFormat="1" ht="11.25" x14ac:dyDescent="0.2">
      <c r="B487" s="159"/>
      <c r="D487" s="138" t="s">
        <v>330</v>
      </c>
      <c r="E487" s="160" t="s">
        <v>19</v>
      </c>
      <c r="F487" s="161" t="s">
        <v>6344</v>
      </c>
      <c r="H487" s="162">
        <v>2.42</v>
      </c>
      <c r="I487" s="163"/>
      <c r="L487" s="159"/>
      <c r="M487" s="164"/>
      <c r="T487" s="165"/>
      <c r="AT487" s="160" t="s">
        <v>330</v>
      </c>
      <c r="AU487" s="160" t="s">
        <v>79</v>
      </c>
      <c r="AV487" s="13" t="s">
        <v>79</v>
      </c>
      <c r="AW487" s="13" t="s">
        <v>31</v>
      </c>
      <c r="AX487" s="13" t="s">
        <v>69</v>
      </c>
      <c r="AY487" s="160" t="s">
        <v>181</v>
      </c>
    </row>
    <row r="488" spans="2:65" s="13" customFormat="1" ht="11.25" x14ac:dyDescent="0.2">
      <c r="B488" s="159"/>
      <c r="D488" s="138" t="s">
        <v>330</v>
      </c>
      <c r="E488" s="160" t="s">
        <v>19</v>
      </c>
      <c r="F488" s="161" t="s">
        <v>6345</v>
      </c>
      <c r="H488" s="162">
        <v>9.7899999999999991</v>
      </c>
      <c r="I488" s="163"/>
      <c r="L488" s="159"/>
      <c r="M488" s="164"/>
      <c r="T488" s="165"/>
      <c r="AT488" s="160" t="s">
        <v>330</v>
      </c>
      <c r="AU488" s="160" t="s">
        <v>79</v>
      </c>
      <c r="AV488" s="13" t="s">
        <v>79</v>
      </c>
      <c r="AW488" s="13" t="s">
        <v>31</v>
      </c>
      <c r="AX488" s="13" t="s">
        <v>69</v>
      </c>
      <c r="AY488" s="160" t="s">
        <v>181</v>
      </c>
    </row>
    <row r="489" spans="2:65" s="13" customFormat="1" ht="11.25" x14ac:dyDescent="0.2">
      <c r="B489" s="159"/>
      <c r="D489" s="138" t="s">
        <v>330</v>
      </c>
      <c r="E489" s="160" t="s">
        <v>19</v>
      </c>
      <c r="F489" s="161" t="s">
        <v>6346</v>
      </c>
      <c r="H489" s="162">
        <v>1.65</v>
      </c>
      <c r="I489" s="163"/>
      <c r="L489" s="159"/>
      <c r="M489" s="164"/>
      <c r="T489" s="165"/>
      <c r="AT489" s="160" t="s">
        <v>330</v>
      </c>
      <c r="AU489" s="160" t="s">
        <v>79</v>
      </c>
      <c r="AV489" s="13" t="s">
        <v>79</v>
      </c>
      <c r="AW489" s="13" t="s">
        <v>31</v>
      </c>
      <c r="AX489" s="13" t="s">
        <v>69</v>
      </c>
      <c r="AY489" s="160" t="s">
        <v>181</v>
      </c>
    </row>
    <row r="490" spans="2:65" s="13" customFormat="1" ht="11.25" x14ac:dyDescent="0.2">
      <c r="B490" s="159"/>
      <c r="D490" s="138" t="s">
        <v>330</v>
      </c>
      <c r="E490" s="160" t="s">
        <v>19</v>
      </c>
      <c r="F490" s="161" t="s">
        <v>6347</v>
      </c>
      <c r="H490" s="162">
        <v>1.98</v>
      </c>
      <c r="I490" s="163"/>
      <c r="L490" s="159"/>
      <c r="M490" s="164"/>
      <c r="T490" s="165"/>
      <c r="AT490" s="160" t="s">
        <v>330</v>
      </c>
      <c r="AU490" s="160" t="s">
        <v>79</v>
      </c>
      <c r="AV490" s="13" t="s">
        <v>79</v>
      </c>
      <c r="AW490" s="13" t="s">
        <v>31</v>
      </c>
      <c r="AX490" s="13" t="s">
        <v>69</v>
      </c>
      <c r="AY490" s="160" t="s">
        <v>181</v>
      </c>
    </row>
    <row r="491" spans="2:65" s="14" customFormat="1" ht="11.25" x14ac:dyDescent="0.2">
      <c r="B491" s="166"/>
      <c r="D491" s="138" t="s">
        <v>330</v>
      </c>
      <c r="E491" s="167" t="s">
        <v>19</v>
      </c>
      <c r="F491" s="168" t="s">
        <v>333</v>
      </c>
      <c r="H491" s="169">
        <v>27.17</v>
      </c>
      <c r="I491" s="170"/>
      <c r="L491" s="166"/>
      <c r="M491" s="171"/>
      <c r="T491" s="172"/>
      <c r="AT491" s="167" t="s">
        <v>330</v>
      </c>
      <c r="AU491" s="167" t="s">
        <v>79</v>
      </c>
      <c r="AV491" s="14" t="s">
        <v>187</v>
      </c>
      <c r="AW491" s="14" t="s">
        <v>31</v>
      </c>
      <c r="AX491" s="14" t="s">
        <v>77</v>
      </c>
      <c r="AY491" s="167" t="s">
        <v>181</v>
      </c>
    </row>
    <row r="492" spans="2:65" s="1" customFormat="1" ht="16.5" customHeight="1" x14ac:dyDescent="0.2">
      <c r="B492" s="32"/>
      <c r="C492" s="125" t="s">
        <v>250</v>
      </c>
      <c r="D492" s="125" t="s">
        <v>182</v>
      </c>
      <c r="E492" s="126" t="s">
        <v>6348</v>
      </c>
      <c r="F492" s="127" t="s">
        <v>6349</v>
      </c>
      <c r="G492" s="128" t="s">
        <v>519</v>
      </c>
      <c r="H492" s="129">
        <v>1</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502</v>
      </c>
    </row>
    <row r="493" spans="2:65" s="1" customFormat="1" ht="39" x14ac:dyDescent="0.2">
      <c r="B493" s="32"/>
      <c r="D493" s="138" t="s">
        <v>214</v>
      </c>
      <c r="F493" s="139" t="s">
        <v>6350</v>
      </c>
      <c r="I493" s="140"/>
      <c r="L493" s="32"/>
      <c r="M493" s="141"/>
      <c r="T493" s="53"/>
      <c r="AT493" s="17" t="s">
        <v>214</v>
      </c>
      <c r="AU493" s="17" t="s">
        <v>79</v>
      </c>
    </row>
    <row r="494" spans="2:65" s="13" customFormat="1" ht="11.25" x14ac:dyDescent="0.2">
      <c r="B494" s="159"/>
      <c r="D494" s="138" t="s">
        <v>330</v>
      </c>
      <c r="E494" s="160" t="s">
        <v>19</v>
      </c>
      <c r="F494" s="161" t="s">
        <v>6351</v>
      </c>
      <c r="H494" s="162">
        <v>1</v>
      </c>
      <c r="I494" s="163"/>
      <c r="L494" s="159"/>
      <c r="M494" s="164"/>
      <c r="T494" s="165"/>
      <c r="AT494" s="160" t="s">
        <v>330</v>
      </c>
      <c r="AU494" s="160" t="s">
        <v>79</v>
      </c>
      <c r="AV494" s="13" t="s">
        <v>79</v>
      </c>
      <c r="AW494" s="13" t="s">
        <v>31</v>
      </c>
      <c r="AX494" s="13" t="s">
        <v>69</v>
      </c>
      <c r="AY494" s="160" t="s">
        <v>181</v>
      </c>
    </row>
    <row r="495" spans="2:65" s="14" customFormat="1" ht="11.25" x14ac:dyDescent="0.2">
      <c r="B495" s="166"/>
      <c r="D495" s="138" t="s">
        <v>330</v>
      </c>
      <c r="E495" s="167" t="s">
        <v>19</v>
      </c>
      <c r="F495" s="168" t="s">
        <v>333</v>
      </c>
      <c r="H495" s="169">
        <v>1</v>
      </c>
      <c r="I495" s="170"/>
      <c r="L495" s="166"/>
      <c r="M495" s="171"/>
      <c r="T495" s="172"/>
      <c r="AT495" s="167" t="s">
        <v>330</v>
      </c>
      <c r="AU495" s="167" t="s">
        <v>79</v>
      </c>
      <c r="AV495" s="14" t="s">
        <v>187</v>
      </c>
      <c r="AW495" s="14" t="s">
        <v>31</v>
      </c>
      <c r="AX495" s="14" t="s">
        <v>77</v>
      </c>
      <c r="AY495" s="167" t="s">
        <v>181</v>
      </c>
    </row>
    <row r="496" spans="2:65" s="1" customFormat="1" ht="16.5" customHeight="1" x14ac:dyDescent="0.2">
      <c r="B496" s="32"/>
      <c r="C496" s="125" t="s">
        <v>504</v>
      </c>
      <c r="D496" s="125" t="s">
        <v>182</v>
      </c>
      <c r="E496" s="126" t="s">
        <v>6352</v>
      </c>
      <c r="F496" s="127" t="s">
        <v>6353</v>
      </c>
      <c r="G496" s="128" t="s">
        <v>519</v>
      </c>
      <c r="H496" s="129">
        <v>1</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505</v>
      </c>
    </row>
    <row r="497" spans="2:65" s="1" customFormat="1" ht="39" x14ac:dyDescent="0.2">
      <c r="B497" s="32"/>
      <c r="D497" s="138" t="s">
        <v>214</v>
      </c>
      <c r="F497" s="139" t="s">
        <v>6354</v>
      </c>
      <c r="I497" s="140"/>
      <c r="L497" s="32"/>
      <c r="M497" s="141"/>
      <c r="T497" s="53"/>
      <c r="AT497" s="17" t="s">
        <v>214</v>
      </c>
      <c r="AU497" s="17" t="s">
        <v>79</v>
      </c>
    </row>
    <row r="498" spans="2:65" s="13" customFormat="1" ht="11.25" x14ac:dyDescent="0.2">
      <c r="B498" s="159"/>
      <c r="D498" s="138" t="s">
        <v>330</v>
      </c>
      <c r="E498" s="160" t="s">
        <v>19</v>
      </c>
      <c r="F498" s="161" t="s">
        <v>6355</v>
      </c>
      <c r="H498" s="162">
        <v>1</v>
      </c>
      <c r="I498" s="163"/>
      <c r="L498" s="159"/>
      <c r="M498" s="164"/>
      <c r="T498" s="165"/>
      <c r="AT498" s="160" t="s">
        <v>330</v>
      </c>
      <c r="AU498" s="160" t="s">
        <v>79</v>
      </c>
      <c r="AV498" s="13" t="s">
        <v>79</v>
      </c>
      <c r="AW498" s="13" t="s">
        <v>31</v>
      </c>
      <c r="AX498" s="13" t="s">
        <v>69</v>
      </c>
      <c r="AY498" s="160" t="s">
        <v>181</v>
      </c>
    </row>
    <row r="499" spans="2:65" s="14" customFormat="1" ht="11.25" x14ac:dyDescent="0.2">
      <c r="B499" s="166"/>
      <c r="D499" s="138" t="s">
        <v>330</v>
      </c>
      <c r="E499" s="167" t="s">
        <v>19</v>
      </c>
      <c r="F499" s="168" t="s">
        <v>333</v>
      </c>
      <c r="H499" s="169">
        <v>1</v>
      </c>
      <c r="I499" s="170"/>
      <c r="L499" s="166"/>
      <c r="M499" s="171"/>
      <c r="T499" s="172"/>
      <c r="AT499" s="167" t="s">
        <v>330</v>
      </c>
      <c r="AU499" s="167" t="s">
        <v>79</v>
      </c>
      <c r="AV499" s="14" t="s">
        <v>187</v>
      </c>
      <c r="AW499" s="14" t="s">
        <v>31</v>
      </c>
      <c r="AX499" s="14" t="s">
        <v>77</v>
      </c>
      <c r="AY499" s="167" t="s">
        <v>181</v>
      </c>
    </row>
    <row r="500" spans="2:65" s="1" customFormat="1" ht="16.5" customHeight="1" x14ac:dyDescent="0.2">
      <c r="B500" s="32"/>
      <c r="C500" s="125" t="s">
        <v>254</v>
      </c>
      <c r="D500" s="125" t="s">
        <v>182</v>
      </c>
      <c r="E500" s="126" t="s">
        <v>6356</v>
      </c>
      <c r="F500" s="127" t="s">
        <v>6357</v>
      </c>
      <c r="G500" s="128" t="s">
        <v>519</v>
      </c>
      <c r="H500" s="129">
        <v>1</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511</v>
      </c>
    </row>
    <row r="501" spans="2:65" s="1" customFormat="1" ht="39" x14ac:dyDescent="0.2">
      <c r="B501" s="32"/>
      <c r="D501" s="138" t="s">
        <v>214</v>
      </c>
      <c r="F501" s="139" t="s">
        <v>6354</v>
      </c>
      <c r="I501" s="140"/>
      <c r="L501" s="32"/>
      <c r="M501" s="141"/>
      <c r="T501" s="53"/>
      <c r="AT501" s="17" t="s">
        <v>214</v>
      </c>
      <c r="AU501" s="17" t="s">
        <v>79</v>
      </c>
    </row>
    <row r="502" spans="2:65" s="13" customFormat="1" ht="11.25" x14ac:dyDescent="0.2">
      <c r="B502" s="159"/>
      <c r="D502" s="138" t="s">
        <v>330</v>
      </c>
      <c r="E502" s="160" t="s">
        <v>19</v>
      </c>
      <c r="F502" s="161" t="s">
        <v>6358</v>
      </c>
      <c r="H502" s="162">
        <v>1</v>
      </c>
      <c r="I502" s="163"/>
      <c r="L502" s="159"/>
      <c r="M502" s="164"/>
      <c r="T502" s="165"/>
      <c r="AT502" s="160" t="s">
        <v>330</v>
      </c>
      <c r="AU502" s="160" t="s">
        <v>79</v>
      </c>
      <c r="AV502" s="13" t="s">
        <v>79</v>
      </c>
      <c r="AW502" s="13" t="s">
        <v>31</v>
      </c>
      <c r="AX502" s="13" t="s">
        <v>69</v>
      </c>
      <c r="AY502" s="160" t="s">
        <v>181</v>
      </c>
    </row>
    <row r="503" spans="2:65" s="14" customFormat="1" ht="11.25" x14ac:dyDescent="0.2">
      <c r="B503" s="166"/>
      <c r="D503" s="138" t="s">
        <v>330</v>
      </c>
      <c r="E503" s="167" t="s">
        <v>19</v>
      </c>
      <c r="F503" s="168" t="s">
        <v>333</v>
      </c>
      <c r="H503" s="169">
        <v>1</v>
      </c>
      <c r="I503" s="170"/>
      <c r="L503" s="166"/>
      <c r="M503" s="171"/>
      <c r="T503" s="172"/>
      <c r="AT503" s="167" t="s">
        <v>330</v>
      </c>
      <c r="AU503" s="167" t="s">
        <v>79</v>
      </c>
      <c r="AV503" s="14" t="s">
        <v>187</v>
      </c>
      <c r="AW503" s="14" t="s">
        <v>31</v>
      </c>
      <c r="AX503" s="14" t="s">
        <v>77</v>
      </c>
      <c r="AY503" s="167" t="s">
        <v>181</v>
      </c>
    </row>
    <row r="504" spans="2:65" s="1" customFormat="1" ht="16.5" customHeight="1" x14ac:dyDescent="0.2">
      <c r="B504" s="32"/>
      <c r="C504" s="125" t="s">
        <v>516</v>
      </c>
      <c r="D504" s="125" t="s">
        <v>182</v>
      </c>
      <c r="E504" s="126" t="s">
        <v>6359</v>
      </c>
      <c r="F504" s="127" t="s">
        <v>6360</v>
      </c>
      <c r="G504" s="128" t="s">
        <v>519</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520</v>
      </c>
    </row>
    <row r="505" spans="2:65" s="1" customFormat="1" ht="39" x14ac:dyDescent="0.2">
      <c r="B505" s="32"/>
      <c r="D505" s="138" t="s">
        <v>214</v>
      </c>
      <c r="F505" s="139" t="s">
        <v>6354</v>
      </c>
      <c r="I505" s="140"/>
      <c r="L505" s="32"/>
      <c r="M505" s="141"/>
      <c r="T505" s="53"/>
      <c r="AT505" s="17" t="s">
        <v>214</v>
      </c>
      <c r="AU505" s="17" t="s">
        <v>79</v>
      </c>
    </row>
    <row r="506" spans="2:65" s="13" customFormat="1" ht="11.25" x14ac:dyDescent="0.2">
      <c r="B506" s="159"/>
      <c r="D506" s="138" t="s">
        <v>330</v>
      </c>
      <c r="E506" s="160" t="s">
        <v>19</v>
      </c>
      <c r="F506" s="161" t="s">
        <v>6361</v>
      </c>
      <c r="H506" s="162">
        <v>1</v>
      </c>
      <c r="I506" s="163"/>
      <c r="L506" s="159"/>
      <c r="M506" s="164"/>
      <c r="T506" s="165"/>
      <c r="AT506" s="160" t="s">
        <v>330</v>
      </c>
      <c r="AU506" s="160" t="s">
        <v>79</v>
      </c>
      <c r="AV506" s="13" t="s">
        <v>79</v>
      </c>
      <c r="AW506" s="13" t="s">
        <v>31</v>
      </c>
      <c r="AX506" s="13" t="s">
        <v>69</v>
      </c>
      <c r="AY506" s="160" t="s">
        <v>181</v>
      </c>
    </row>
    <row r="507" spans="2:65" s="14" customFormat="1" ht="11.25" x14ac:dyDescent="0.2">
      <c r="B507" s="166"/>
      <c r="D507" s="138" t="s">
        <v>330</v>
      </c>
      <c r="E507" s="167" t="s">
        <v>19</v>
      </c>
      <c r="F507" s="168" t="s">
        <v>333</v>
      </c>
      <c r="H507" s="169">
        <v>1</v>
      </c>
      <c r="I507" s="170"/>
      <c r="L507" s="166"/>
      <c r="M507" s="171"/>
      <c r="T507" s="172"/>
      <c r="AT507" s="167" t="s">
        <v>330</v>
      </c>
      <c r="AU507" s="167" t="s">
        <v>79</v>
      </c>
      <c r="AV507" s="14" t="s">
        <v>187</v>
      </c>
      <c r="AW507" s="14" t="s">
        <v>31</v>
      </c>
      <c r="AX507" s="14" t="s">
        <v>77</v>
      </c>
      <c r="AY507" s="167" t="s">
        <v>181</v>
      </c>
    </row>
    <row r="508" spans="2:65" s="1" customFormat="1" ht="16.5" customHeight="1" x14ac:dyDescent="0.2">
      <c r="B508" s="32"/>
      <c r="C508" s="125" t="s">
        <v>258</v>
      </c>
      <c r="D508" s="125" t="s">
        <v>182</v>
      </c>
      <c r="E508" s="126" t="s">
        <v>6362</v>
      </c>
      <c r="F508" s="127" t="s">
        <v>6363</v>
      </c>
      <c r="G508" s="128" t="s">
        <v>519</v>
      </c>
      <c r="H508" s="129">
        <v>1</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526</v>
      </c>
    </row>
    <row r="509" spans="2:65" s="1" customFormat="1" ht="39" x14ac:dyDescent="0.2">
      <c r="B509" s="32"/>
      <c r="D509" s="138" t="s">
        <v>214</v>
      </c>
      <c r="F509" s="139" t="s">
        <v>6354</v>
      </c>
      <c r="I509" s="140"/>
      <c r="L509" s="32"/>
      <c r="M509" s="141"/>
      <c r="T509" s="53"/>
      <c r="AT509" s="17" t="s">
        <v>214</v>
      </c>
      <c r="AU509" s="17" t="s">
        <v>79</v>
      </c>
    </row>
    <row r="510" spans="2:65" s="13" customFormat="1" ht="11.25" x14ac:dyDescent="0.2">
      <c r="B510" s="159"/>
      <c r="D510" s="138" t="s">
        <v>330</v>
      </c>
      <c r="E510" s="160" t="s">
        <v>19</v>
      </c>
      <c r="F510" s="161" t="s">
        <v>6364</v>
      </c>
      <c r="H510" s="162">
        <v>1</v>
      </c>
      <c r="I510" s="163"/>
      <c r="L510" s="159"/>
      <c r="M510" s="164"/>
      <c r="T510" s="165"/>
      <c r="AT510" s="160" t="s">
        <v>330</v>
      </c>
      <c r="AU510" s="160" t="s">
        <v>79</v>
      </c>
      <c r="AV510" s="13" t="s">
        <v>79</v>
      </c>
      <c r="AW510" s="13" t="s">
        <v>31</v>
      </c>
      <c r="AX510" s="13" t="s">
        <v>69</v>
      </c>
      <c r="AY510" s="160" t="s">
        <v>181</v>
      </c>
    </row>
    <row r="511" spans="2:65" s="14" customFormat="1" ht="11.25" x14ac:dyDescent="0.2">
      <c r="B511" s="166"/>
      <c r="D511" s="138" t="s">
        <v>330</v>
      </c>
      <c r="E511" s="167" t="s">
        <v>19</v>
      </c>
      <c r="F511" s="168" t="s">
        <v>333</v>
      </c>
      <c r="H511" s="169">
        <v>1</v>
      </c>
      <c r="I511" s="170"/>
      <c r="L511" s="166"/>
      <c r="M511" s="171"/>
      <c r="T511" s="172"/>
      <c r="AT511" s="167" t="s">
        <v>330</v>
      </c>
      <c r="AU511" s="167" t="s">
        <v>79</v>
      </c>
      <c r="AV511" s="14" t="s">
        <v>187</v>
      </c>
      <c r="AW511" s="14" t="s">
        <v>31</v>
      </c>
      <c r="AX511" s="14" t="s">
        <v>77</v>
      </c>
      <c r="AY511" s="167" t="s">
        <v>181</v>
      </c>
    </row>
    <row r="512" spans="2:65" s="1" customFormat="1" ht="16.5" customHeight="1" x14ac:dyDescent="0.2">
      <c r="B512" s="32"/>
      <c r="C512" s="125" t="s">
        <v>529</v>
      </c>
      <c r="D512" s="125" t="s">
        <v>182</v>
      </c>
      <c r="E512" s="126" t="s">
        <v>6365</v>
      </c>
      <c r="F512" s="127" t="s">
        <v>6366</v>
      </c>
      <c r="G512" s="128" t="s">
        <v>519</v>
      </c>
      <c r="H512" s="129">
        <v>1</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532</v>
      </c>
    </row>
    <row r="513" spans="2:65" s="1" customFormat="1" ht="48.75" x14ac:dyDescent="0.2">
      <c r="B513" s="32"/>
      <c r="D513" s="138" t="s">
        <v>214</v>
      </c>
      <c r="F513" s="139" t="s">
        <v>6367</v>
      </c>
      <c r="I513" s="140"/>
      <c r="L513" s="32"/>
      <c r="M513" s="141"/>
      <c r="T513" s="53"/>
      <c r="AT513" s="17" t="s">
        <v>214</v>
      </c>
      <c r="AU513" s="17" t="s">
        <v>79</v>
      </c>
    </row>
    <row r="514" spans="2:65" s="13" customFormat="1" ht="11.25" x14ac:dyDescent="0.2">
      <c r="B514" s="159"/>
      <c r="D514" s="138" t="s">
        <v>330</v>
      </c>
      <c r="E514" s="160" t="s">
        <v>19</v>
      </c>
      <c r="F514" s="161" t="s">
        <v>6368</v>
      </c>
      <c r="H514" s="162">
        <v>1</v>
      </c>
      <c r="I514" s="163"/>
      <c r="L514" s="159"/>
      <c r="M514" s="164"/>
      <c r="T514" s="165"/>
      <c r="AT514" s="160" t="s">
        <v>330</v>
      </c>
      <c r="AU514" s="160" t="s">
        <v>79</v>
      </c>
      <c r="AV514" s="13" t="s">
        <v>79</v>
      </c>
      <c r="AW514" s="13" t="s">
        <v>31</v>
      </c>
      <c r="AX514" s="13" t="s">
        <v>69</v>
      </c>
      <c r="AY514" s="160" t="s">
        <v>181</v>
      </c>
    </row>
    <row r="515" spans="2:65" s="14" customFormat="1" ht="11.25" x14ac:dyDescent="0.2">
      <c r="B515" s="166"/>
      <c r="D515" s="138" t="s">
        <v>330</v>
      </c>
      <c r="E515" s="167" t="s">
        <v>19</v>
      </c>
      <c r="F515" s="168" t="s">
        <v>333</v>
      </c>
      <c r="H515" s="169">
        <v>1</v>
      </c>
      <c r="I515" s="170"/>
      <c r="L515" s="166"/>
      <c r="M515" s="171"/>
      <c r="T515" s="172"/>
      <c r="AT515" s="167" t="s">
        <v>330</v>
      </c>
      <c r="AU515" s="167" t="s">
        <v>79</v>
      </c>
      <c r="AV515" s="14" t="s">
        <v>187</v>
      </c>
      <c r="AW515" s="14" t="s">
        <v>31</v>
      </c>
      <c r="AX515" s="14" t="s">
        <v>77</v>
      </c>
      <c r="AY515" s="167" t="s">
        <v>181</v>
      </c>
    </row>
    <row r="516" spans="2:65" s="1" customFormat="1" ht="21.75" customHeight="1" x14ac:dyDescent="0.2">
      <c r="B516" s="32"/>
      <c r="C516" s="125" t="s">
        <v>263</v>
      </c>
      <c r="D516" s="125" t="s">
        <v>182</v>
      </c>
      <c r="E516" s="126" t="s">
        <v>5637</v>
      </c>
      <c r="F516" s="127" t="s">
        <v>6369</v>
      </c>
      <c r="G516" s="128" t="s">
        <v>519</v>
      </c>
      <c r="H516" s="129">
        <v>1</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536</v>
      </c>
    </row>
    <row r="517" spans="2:65" s="1" customFormat="1" ht="107.25" x14ac:dyDescent="0.2">
      <c r="B517" s="32"/>
      <c r="D517" s="138" t="s">
        <v>214</v>
      </c>
      <c r="F517" s="139" t="s">
        <v>6370</v>
      </c>
      <c r="I517" s="140"/>
      <c r="L517" s="32"/>
      <c r="M517" s="141"/>
      <c r="T517" s="53"/>
      <c r="AT517" s="17" t="s">
        <v>214</v>
      </c>
      <c r="AU517" s="17" t="s">
        <v>79</v>
      </c>
    </row>
    <row r="518" spans="2:65" s="13" customFormat="1" ht="11.25" x14ac:dyDescent="0.2">
      <c r="B518" s="159"/>
      <c r="D518" s="138" t="s">
        <v>330</v>
      </c>
      <c r="E518" s="160" t="s">
        <v>19</v>
      </c>
      <c r="F518" s="161" t="s">
        <v>6371</v>
      </c>
      <c r="H518" s="162">
        <v>1</v>
      </c>
      <c r="I518" s="163"/>
      <c r="L518" s="159"/>
      <c r="M518" s="164"/>
      <c r="T518" s="165"/>
      <c r="AT518" s="160" t="s">
        <v>330</v>
      </c>
      <c r="AU518" s="160" t="s">
        <v>79</v>
      </c>
      <c r="AV518" s="13" t="s">
        <v>79</v>
      </c>
      <c r="AW518" s="13" t="s">
        <v>31</v>
      </c>
      <c r="AX518" s="13" t="s">
        <v>69</v>
      </c>
      <c r="AY518" s="160" t="s">
        <v>181</v>
      </c>
    </row>
    <row r="519" spans="2:65" s="14" customFormat="1" ht="11.25" x14ac:dyDescent="0.2">
      <c r="B519" s="166"/>
      <c r="D519" s="138" t="s">
        <v>330</v>
      </c>
      <c r="E519" s="167" t="s">
        <v>19</v>
      </c>
      <c r="F519" s="168" t="s">
        <v>333</v>
      </c>
      <c r="H519" s="169">
        <v>1</v>
      </c>
      <c r="I519" s="170"/>
      <c r="L519" s="166"/>
      <c r="M519" s="171"/>
      <c r="T519" s="172"/>
      <c r="AT519" s="167" t="s">
        <v>330</v>
      </c>
      <c r="AU519" s="167" t="s">
        <v>79</v>
      </c>
      <c r="AV519" s="14" t="s">
        <v>187</v>
      </c>
      <c r="AW519" s="14" t="s">
        <v>31</v>
      </c>
      <c r="AX519" s="14" t="s">
        <v>77</v>
      </c>
      <c r="AY519" s="167" t="s">
        <v>181</v>
      </c>
    </row>
    <row r="520" spans="2:65" s="1" customFormat="1" ht="16.5" customHeight="1" x14ac:dyDescent="0.2">
      <c r="B520" s="32"/>
      <c r="C520" s="125" t="s">
        <v>538</v>
      </c>
      <c r="D520" s="125" t="s">
        <v>182</v>
      </c>
      <c r="E520" s="126" t="s">
        <v>6372</v>
      </c>
      <c r="F520" s="127" t="s">
        <v>6373</v>
      </c>
      <c r="G520" s="128" t="s">
        <v>636</v>
      </c>
      <c r="H520" s="129">
        <v>37.200000000000003</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541</v>
      </c>
    </row>
    <row r="521" spans="2:65" s="1" customFormat="1" ht="68.25" x14ac:dyDescent="0.2">
      <c r="B521" s="32"/>
      <c r="D521" s="138" t="s">
        <v>214</v>
      </c>
      <c r="F521" s="139" t="s">
        <v>6374</v>
      </c>
      <c r="I521" s="140"/>
      <c r="L521" s="32"/>
      <c r="M521" s="141"/>
      <c r="T521" s="53"/>
      <c r="AT521" s="17" t="s">
        <v>214</v>
      </c>
      <c r="AU521" s="17" t="s">
        <v>79</v>
      </c>
    </row>
    <row r="522" spans="2:65" s="13" customFormat="1" ht="11.25" x14ac:dyDescent="0.2">
      <c r="B522" s="159"/>
      <c r="D522" s="138" t="s">
        <v>330</v>
      </c>
      <c r="E522" s="160" t="s">
        <v>19</v>
      </c>
      <c r="F522" s="161" t="s">
        <v>6375</v>
      </c>
      <c r="H522" s="162">
        <v>4.3</v>
      </c>
      <c r="I522" s="163"/>
      <c r="L522" s="159"/>
      <c r="M522" s="164"/>
      <c r="T522" s="165"/>
      <c r="AT522" s="160" t="s">
        <v>330</v>
      </c>
      <c r="AU522" s="160" t="s">
        <v>79</v>
      </c>
      <c r="AV522" s="13" t="s">
        <v>79</v>
      </c>
      <c r="AW522" s="13" t="s">
        <v>31</v>
      </c>
      <c r="AX522" s="13" t="s">
        <v>69</v>
      </c>
      <c r="AY522" s="160" t="s">
        <v>181</v>
      </c>
    </row>
    <row r="523" spans="2:65" s="13" customFormat="1" ht="11.25" x14ac:dyDescent="0.2">
      <c r="B523" s="159"/>
      <c r="D523" s="138" t="s">
        <v>330</v>
      </c>
      <c r="E523" s="160" t="s">
        <v>19</v>
      </c>
      <c r="F523" s="161" t="s">
        <v>6376</v>
      </c>
      <c r="H523" s="162">
        <v>7.3</v>
      </c>
      <c r="I523" s="163"/>
      <c r="L523" s="159"/>
      <c r="M523" s="164"/>
      <c r="T523" s="165"/>
      <c r="AT523" s="160" t="s">
        <v>330</v>
      </c>
      <c r="AU523" s="160" t="s">
        <v>79</v>
      </c>
      <c r="AV523" s="13" t="s">
        <v>79</v>
      </c>
      <c r="AW523" s="13" t="s">
        <v>31</v>
      </c>
      <c r="AX523" s="13" t="s">
        <v>69</v>
      </c>
      <c r="AY523" s="160" t="s">
        <v>181</v>
      </c>
    </row>
    <row r="524" spans="2:65" s="13" customFormat="1" ht="11.25" x14ac:dyDescent="0.2">
      <c r="B524" s="159"/>
      <c r="D524" s="138" t="s">
        <v>330</v>
      </c>
      <c r="E524" s="160" t="s">
        <v>19</v>
      </c>
      <c r="F524" s="161" t="s">
        <v>6377</v>
      </c>
      <c r="H524" s="162">
        <v>5</v>
      </c>
      <c r="I524" s="163"/>
      <c r="L524" s="159"/>
      <c r="M524" s="164"/>
      <c r="T524" s="165"/>
      <c r="AT524" s="160" t="s">
        <v>330</v>
      </c>
      <c r="AU524" s="160" t="s">
        <v>79</v>
      </c>
      <c r="AV524" s="13" t="s">
        <v>79</v>
      </c>
      <c r="AW524" s="13" t="s">
        <v>31</v>
      </c>
      <c r="AX524" s="13" t="s">
        <v>69</v>
      </c>
      <c r="AY524" s="160" t="s">
        <v>181</v>
      </c>
    </row>
    <row r="525" spans="2:65" s="13" customFormat="1" ht="11.25" x14ac:dyDescent="0.2">
      <c r="B525" s="159"/>
      <c r="D525" s="138" t="s">
        <v>330</v>
      </c>
      <c r="E525" s="160" t="s">
        <v>19</v>
      </c>
      <c r="F525" s="161" t="s">
        <v>6378</v>
      </c>
      <c r="H525" s="162">
        <v>20.6</v>
      </c>
      <c r="I525" s="163"/>
      <c r="L525" s="159"/>
      <c r="M525" s="164"/>
      <c r="T525" s="165"/>
      <c r="AT525" s="160" t="s">
        <v>330</v>
      </c>
      <c r="AU525" s="160" t="s">
        <v>79</v>
      </c>
      <c r="AV525" s="13" t="s">
        <v>79</v>
      </c>
      <c r="AW525" s="13" t="s">
        <v>31</v>
      </c>
      <c r="AX525" s="13" t="s">
        <v>69</v>
      </c>
      <c r="AY525" s="160" t="s">
        <v>181</v>
      </c>
    </row>
    <row r="526" spans="2:65" s="14" customFormat="1" ht="11.25" x14ac:dyDescent="0.2">
      <c r="B526" s="166"/>
      <c r="D526" s="138" t="s">
        <v>330</v>
      </c>
      <c r="E526" s="167" t="s">
        <v>19</v>
      </c>
      <c r="F526" s="168" t="s">
        <v>333</v>
      </c>
      <c r="H526" s="169">
        <v>37.200000000000003</v>
      </c>
      <c r="I526" s="170"/>
      <c r="L526" s="166"/>
      <c r="M526" s="171"/>
      <c r="T526" s="172"/>
      <c r="AT526" s="167" t="s">
        <v>330</v>
      </c>
      <c r="AU526" s="167" t="s">
        <v>79</v>
      </c>
      <c r="AV526" s="14" t="s">
        <v>187</v>
      </c>
      <c r="AW526" s="14" t="s">
        <v>31</v>
      </c>
      <c r="AX526" s="14" t="s">
        <v>77</v>
      </c>
      <c r="AY526" s="167" t="s">
        <v>181</v>
      </c>
    </row>
    <row r="527" spans="2:65" s="12" customFormat="1" ht="11.25" x14ac:dyDescent="0.2">
      <c r="B527" s="153"/>
      <c r="D527" s="138" t="s">
        <v>330</v>
      </c>
      <c r="E527" s="154" t="s">
        <v>19</v>
      </c>
      <c r="F527" s="155" t="s">
        <v>6379</v>
      </c>
      <c r="H527" s="154" t="s">
        <v>19</v>
      </c>
      <c r="I527" s="156"/>
      <c r="L527" s="153"/>
      <c r="M527" s="157"/>
      <c r="T527" s="158"/>
      <c r="AT527" s="154" t="s">
        <v>330</v>
      </c>
      <c r="AU527" s="154" t="s">
        <v>79</v>
      </c>
      <c r="AV527" s="12" t="s">
        <v>77</v>
      </c>
      <c r="AW527" s="12" t="s">
        <v>31</v>
      </c>
      <c r="AX527" s="12" t="s">
        <v>69</v>
      </c>
      <c r="AY527" s="154" t="s">
        <v>181</v>
      </c>
    </row>
    <row r="528" spans="2:65" s="1" customFormat="1" ht="24.2" customHeight="1" x14ac:dyDescent="0.2">
      <c r="B528" s="32"/>
      <c r="C528" s="125" t="s">
        <v>266</v>
      </c>
      <c r="D528" s="125" t="s">
        <v>182</v>
      </c>
      <c r="E528" s="126" t="s">
        <v>6380</v>
      </c>
      <c r="F528" s="127" t="s">
        <v>6381</v>
      </c>
      <c r="G528" s="128" t="s">
        <v>636</v>
      </c>
      <c r="H528" s="129">
        <v>10</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545</v>
      </c>
    </row>
    <row r="529" spans="2:65" s="1" customFormat="1" ht="97.5" x14ac:dyDescent="0.2">
      <c r="B529" s="32"/>
      <c r="D529" s="138" t="s">
        <v>214</v>
      </c>
      <c r="F529" s="139" t="s">
        <v>6382</v>
      </c>
      <c r="I529" s="140"/>
      <c r="L529" s="32"/>
      <c r="M529" s="141"/>
      <c r="T529" s="53"/>
      <c r="AT529" s="17" t="s">
        <v>214</v>
      </c>
      <c r="AU529" s="17" t="s">
        <v>79</v>
      </c>
    </row>
    <row r="530" spans="2:65" s="13" customFormat="1" ht="22.5" x14ac:dyDescent="0.2">
      <c r="B530" s="159"/>
      <c r="D530" s="138" t="s">
        <v>330</v>
      </c>
      <c r="E530" s="160" t="s">
        <v>19</v>
      </c>
      <c r="F530" s="161" t="s">
        <v>6383</v>
      </c>
      <c r="H530" s="162">
        <v>10</v>
      </c>
      <c r="I530" s="163"/>
      <c r="L530" s="159"/>
      <c r="M530" s="164"/>
      <c r="T530" s="165"/>
      <c r="AT530" s="160" t="s">
        <v>330</v>
      </c>
      <c r="AU530" s="160" t="s">
        <v>79</v>
      </c>
      <c r="AV530" s="13" t="s">
        <v>79</v>
      </c>
      <c r="AW530" s="13" t="s">
        <v>31</v>
      </c>
      <c r="AX530" s="13" t="s">
        <v>69</v>
      </c>
      <c r="AY530" s="160" t="s">
        <v>181</v>
      </c>
    </row>
    <row r="531" spans="2:65" s="14" customFormat="1" ht="11.25" x14ac:dyDescent="0.2">
      <c r="B531" s="166"/>
      <c r="D531" s="138" t="s">
        <v>330</v>
      </c>
      <c r="E531" s="167" t="s">
        <v>19</v>
      </c>
      <c r="F531" s="168" t="s">
        <v>333</v>
      </c>
      <c r="H531" s="169">
        <v>10</v>
      </c>
      <c r="I531" s="170"/>
      <c r="L531" s="166"/>
      <c r="M531" s="171"/>
      <c r="T531" s="172"/>
      <c r="AT531" s="167" t="s">
        <v>330</v>
      </c>
      <c r="AU531" s="167" t="s">
        <v>79</v>
      </c>
      <c r="AV531" s="14" t="s">
        <v>187</v>
      </c>
      <c r="AW531" s="14" t="s">
        <v>31</v>
      </c>
      <c r="AX531" s="14" t="s">
        <v>77</v>
      </c>
      <c r="AY531" s="167" t="s">
        <v>181</v>
      </c>
    </row>
    <row r="532" spans="2:65" s="1" customFormat="1" ht="24.2" customHeight="1" x14ac:dyDescent="0.2">
      <c r="B532" s="32"/>
      <c r="C532" s="125" t="s">
        <v>546</v>
      </c>
      <c r="D532" s="125" t="s">
        <v>182</v>
      </c>
      <c r="E532" s="126" t="s">
        <v>6384</v>
      </c>
      <c r="F532" s="127" t="s">
        <v>6385</v>
      </c>
      <c r="G532" s="128" t="s">
        <v>636</v>
      </c>
      <c r="H532" s="129">
        <v>5</v>
      </c>
      <c r="I532" s="130"/>
      <c r="J532" s="131">
        <f>ROUND(I532*H532,2)</f>
        <v>0</v>
      </c>
      <c r="K532" s="127" t="s">
        <v>186</v>
      </c>
      <c r="L532" s="32"/>
      <c r="M532" s="132" t="s">
        <v>19</v>
      </c>
      <c r="N532" s="133" t="s">
        <v>40</v>
      </c>
      <c r="P532" s="134">
        <f>O532*H532</f>
        <v>0</v>
      </c>
      <c r="Q532" s="134">
        <v>0</v>
      </c>
      <c r="R532" s="134">
        <f>Q532*H532</f>
        <v>0</v>
      </c>
      <c r="S532" s="134">
        <v>0</v>
      </c>
      <c r="T532" s="135">
        <f>S532*H532</f>
        <v>0</v>
      </c>
      <c r="AR532" s="136" t="s">
        <v>187</v>
      </c>
      <c r="AT532" s="136" t="s">
        <v>182</v>
      </c>
      <c r="AU532" s="136" t="s">
        <v>79</v>
      </c>
      <c r="AY532" s="17" t="s">
        <v>181</v>
      </c>
      <c r="BE532" s="137">
        <f>IF(N532="základní",J532,0)</f>
        <v>0</v>
      </c>
      <c r="BF532" s="137">
        <f>IF(N532="snížená",J532,0)</f>
        <v>0</v>
      </c>
      <c r="BG532" s="137">
        <f>IF(N532="zákl. přenesená",J532,0)</f>
        <v>0</v>
      </c>
      <c r="BH532" s="137">
        <f>IF(N532="sníž. přenesená",J532,0)</f>
        <v>0</v>
      </c>
      <c r="BI532" s="137">
        <f>IF(N532="nulová",J532,0)</f>
        <v>0</v>
      </c>
      <c r="BJ532" s="17" t="s">
        <v>77</v>
      </c>
      <c r="BK532" s="137">
        <f>ROUND(I532*H532,2)</f>
        <v>0</v>
      </c>
      <c r="BL532" s="17" t="s">
        <v>187</v>
      </c>
      <c r="BM532" s="136" t="s">
        <v>549</v>
      </c>
    </row>
    <row r="533" spans="2:65" s="1" customFormat="1" ht="97.5" x14ac:dyDescent="0.2">
      <c r="B533" s="32"/>
      <c r="D533" s="138" t="s">
        <v>214</v>
      </c>
      <c r="F533" s="139" t="s">
        <v>6386</v>
      </c>
      <c r="I533" s="140"/>
      <c r="L533" s="32"/>
      <c r="M533" s="141"/>
      <c r="T533" s="53"/>
      <c r="AT533" s="17" t="s">
        <v>214</v>
      </c>
      <c r="AU533" s="17" t="s">
        <v>79</v>
      </c>
    </row>
    <row r="534" spans="2:65" s="13" customFormat="1" ht="22.5" x14ac:dyDescent="0.2">
      <c r="B534" s="159"/>
      <c r="D534" s="138" t="s">
        <v>330</v>
      </c>
      <c r="E534" s="160" t="s">
        <v>19</v>
      </c>
      <c r="F534" s="161" t="s">
        <v>6387</v>
      </c>
      <c r="H534" s="162">
        <v>5</v>
      </c>
      <c r="I534" s="163"/>
      <c r="L534" s="159"/>
      <c r="M534" s="164"/>
      <c r="T534" s="165"/>
      <c r="AT534" s="160" t="s">
        <v>330</v>
      </c>
      <c r="AU534" s="160" t="s">
        <v>79</v>
      </c>
      <c r="AV534" s="13" t="s">
        <v>79</v>
      </c>
      <c r="AW534" s="13" t="s">
        <v>31</v>
      </c>
      <c r="AX534" s="13" t="s">
        <v>69</v>
      </c>
      <c r="AY534" s="160" t="s">
        <v>181</v>
      </c>
    </row>
    <row r="535" spans="2:65" s="14" customFormat="1" ht="11.25" x14ac:dyDescent="0.2">
      <c r="B535" s="166"/>
      <c r="D535" s="138" t="s">
        <v>330</v>
      </c>
      <c r="E535" s="167" t="s">
        <v>19</v>
      </c>
      <c r="F535" s="168" t="s">
        <v>333</v>
      </c>
      <c r="H535" s="169">
        <v>5</v>
      </c>
      <c r="I535" s="170"/>
      <c r="L535" s="166"/>
      <c r="M535" s="171"/>
      <c r="T535" s="172"/>
      <c r="AT535" s="167" t="s">
        <v>330</v>
      </c>
      <c r="AU535" s="167" t="s">
        <v>79</v>
      </c>
      <c r="AV535" s="14" t="s">
        <v>187</v>
      </c>
      <c r="AW535" s="14" t="s">
        <v>31</v>
      </c>
      <c r="AX535" s="14" t="s">
        <v>77</v>
      </c>
      <c r="AY535" s="167" t="s">
        <v>181</v>
      </c>
    </row>
    <row r="536" spans="2:65" s="1" customFormat="1" ht="16.5" customHeight="1" x14ac:dyDescent="0.2">
      <c r="B536" s="32"/>
      <c r="C536" s="125" t="s">
        <v>270</v>
      </c>
      <c r="D536" s="125" t="s">
        <v>182</v>
      </c>
      <c r="E536" s="126" t="s">
        <v>6388</v>
      </c>
      <c r="F536" s="127" t="s">
        <v>6389</v>
      </c>
      <c r="G536" s="128" t="s">
        <v>519</v>
      </c>
      <c r="H536" s="129">
        <v>13</v>
      </c>
      <c r="I536" s="130"/>
      <c r="J536" s="131">
        <f>ROUND(I536*H536,2)</f>
        <v>0</v>
      </c>
      <c r="K536" s="127" t="s">
        <v>186</v>
      </c>
      <c r="L536" s="32"/>
      <c r="M536" s="132" t="s">
        <v>19</v>
      </c>
      <c r="N536" s="133" t="s">
        <v>40</v>
      </c>
      <c r="P536" s="134">
        <f>O536*H536</f>
        <v>0</v>
      </c>
      <c r="Q536" s="134">
        <v>0</v>
      </c>
      <c r="R536" s="134">
        <f>Q536*H536</f>
        <v>0</v>
      </c>
      <c r="S536" s="134">
        <v>0</v>
      </c>
      <c r="T536" s="135">
        <f>S536*H536</f>
        <v>0</v>
      </c>
      <c r="AR536" s="136" t="s">
        <v>187</v>
      </c>
      <c r="AT536" s="136" t="s">
        <v>182</v>
      </c>
      <c r="AU536" s="136" t="s">
        <v>79</v>
      </c>
      <c r="AY536" s="17" t="s">
        <v>181</v>
      </c>
      <c r="BE536" s="137">
        <f>IF(N536="základní",J536,0)</f>
        <v>0</v>
      </c>
      <c r="BF536" s="137">
        <f>IF(N536="snížená",J536,0)</f>
        <v>0</v>
      </c>
      <c r="BG536" s="137">
        <f>IF(N536="zákl. přenesená",J536,0)</f>
        <v>0</v>
      </c>
      <c r="BH536" s="137">
        <f>IF(N536="sníž. přenesená",J536,0)</f>
        <v>0</v>
      </c>
      <c r="BI536" s="137">
        <f>IF(N536="nulová",J536,0)</f>
        <v>0</v>
      </c>
      <c r="BJ536" s="17" t="s">
        <v>77</v>
      </c>
      <c r="BK536" s="137">
        <f>ROUND(I536*H536,2)</f>
        <v>0</v>
      </c>
      <c r="BL536" s="17" t="s">
        <v>187</v>
      </c>
      <c r="BM536" s="136" t="s">
        <v>552</v>
      </c>
    </row>
    <row r="537" spans="2:65" s="1" customFormat="1" ht="29.25" x14ac:dyDescent="0.2">
      <c r="B537" s="32"/>
      <c r="D537" s="138" t="s">
        <v>214</v>
      </c>
      <c r="F537" s="139" t="s">
        <v>6390</v>
      </c>
      <c r="I537" s="140"/>
      <c r="L537" s="32"/>
      <c r="M537" s="141"/>
      <c r="T537" s="53"/>
      <c r="AT537" s="17" t="s">
        <v>214</v>
      </c>
      <c r="AU537" s="17" t="s">
        <v>79</v>
      </c>
    </row>
    <row r="538" spans="2:65" s="13" customFormat="1" ht="11.25" x14ac:dyDescent="0.2">
      <c r="B538" s="159"/>
      <c r="D538" s="138" t="s">
        <v>330</v>
      </c>
      <c r="E538" s="160" t="s">
        <v>19</v>
      </c>
      <c r="F538" s="161" t="s">
        <v>6391</v>
      </c>
      <c r="H538" s="162">
        <v>13</v>
      </c>
      <c r="I538" s="163"/>
      <c r="L538" s="159"/>
      <c r="M538" s="164"/>
      <c r="T538" s="165"/>
      <c r="AT538" s="160" t="s">
        <v>330</v>
      </c>
      <c r="AU538" s="160" t="s">
        <v>79</v>
      </c>
      <c r="AV538" s="13" t="s">
        <v>79</v>
      </c>
      <c r="AW538" s="13" t="s">
        <v>31</v>
      </c>
      <c r="AX538" s="13" t="s">
        <v>69</v>
      </c>
      <c r="AY538" s="160" t="s">
        <v>181</v>
      </c>
    </row>
    <row r="539" spans="2:65" s="14" customFormat="1" ht="11.25" x14ac:dyDescent="0.2">
      <c r="B539" s="166"/>
      <c r="D539" s="138" t="s">
        <v>330</v>
      </c>
      <c r="E539" s="167" t="s">
        <v>19</v>
      </c>
      <c r="F539" s="168" t="s">
        <v>333</v>
      </c>
      <c r="H539" s="169">
        <v>13</v>
      </c>
      <c r="I539" s="170"/>
      <c r="L539" s="166"/>
      <c r="M539" s="171"/>
      <c r="T539" s="172"/>
      <c r="AT539" s="167" t="s">
        <v>330</v>
      </c>
      <c r="AU539" s="167" t="s">
        <v>79</v>
      </c>
      <c r="AV539" s="14" t="s">
        <v>187</v>
      </c>
      <c r="AW539" s="14" t="s">
        <v>31</v>
      </c>
      <c r="AX539" s="14" t="s">
        <v>77</v>
      </c>
      <c r="AY539" s="167" t="s">
        <v>181</v>
      </c>
    </row>
    <row r="540" spans="2:65" s="1" customFormat="1" ht="16.5" customHeight="1" x14ac:dyDescent="0.2">
      <c r="B540" s="32"/>
      <c r="C540" s="125" t="s">
        <v>553</v>
      </c>
      <c r="D540" s="125" t="s">
        <v>182</v>
      </c>
      <c r="E540" s="126" t="s">
        <v>6392</v>
      </c>
      <c r="F540" s="127" t="s">
        <v>6393</v>
      </c>
      <c r="G540" s="128" t="s">
        <v>519</v>
      </c>
      <c r="H540" s="129">
        <v>3</v>
      </c>
      <c r="I540" s="130"/>
      <c r="J540" s="131">
        <f>ROUND(I540*H540,2)</f>
        <v>0</v>
      </c>
      <c r="K540" s="127" t="s">
        <v>186</v>
      </c>
      <c r="L540" s="32"/>
      <c r="M540" s="132" t="s">
        <v>19</v>
      </c>
      <c r="N540" s="133" t="s">
        <v>40</v>
      </c>
      <c r="P540" s="134">
        <f>O540*H540</f>
        <v>0</v>
      </c>
      <c r="Q540" s="134">
        <v>0</v>
      </c>
      <c r="R540" s="134">
        <f>Q540*H540</f>
        <v>0</v>
      </c>
      <c r="S540" s="134">
        <v>0</v>
      </c>
      <c r="T540" s="135">
        <f>S540*H540</f>
        <v>0</v>
      </c>
      <c r="AR540" s="136" t="s">
        <v>187</v>
      </c>
      <c r="AT540" s="136" t="s">
        <v>182</v>
      </c>
      <c r="AU540" s="136" t="s">
        <v>79</v>
      </c>
      <c r="AY540" s="17" t="s">
        <v>181</v>
      </c>
      <c r="BE540" s="137">
        <f>IF(N540="základní",J540,0)</f>
        <v>0</v>
      </c>
      <c r="BF540" s="137">
        <f>IF(N540="snížená",J540,0)</f>
        <v>0</v>
      </c>
      <c r="BG540" s="137">
        <f>IF(N540="zákl. přenesená",J540,0)</f>
        <v>0</v>
      </c>
      <c r="BH540" s="137">
        <f>IF(N540="sníž. přenesená",J540,0)</f>
        <v>0</v>
      </c>
      <c r="BI540" s="137">
        <f>IF(N540="nulová",J540,0)</f>
        <v>0</v>
      </c>
      <c r="BJ540" s="17" t="s">
        <v>77</v>
      </c>
      <c r="BK540" s="137">
        <f>ROUND(I540*H540,2)</f>
        <v>0</v>
      </c>
      <c r="BL540" s="17" t="s">
        <v>187</v>
      </c>
      <c r="BM540" s="136" t="s">
        <v>556</v>
      </c>
    </row>
    <row r="541" spans="2:65" s="1" customFormat="1" ht="29.25" x14ac:dyDescent="0.2">
      <c r="B541" s="32"/>
      <c r="D541" s="138" t="s">
        <v>214</v>
      </c>
      <c r="F541" s="139" t="s">
        <v>6390</v>
      </c>
      <c r="I541" s="140"/>
      <c r="L541" s="32"/>
      <c r="M541" s="141"/>
      <c r="T541" s="53"/>
      <c r="AT541" s="17" t="s">
        <v>214</v>
      </c>
      <c r="AU541" s="17" t="s">
        <v>79</v>
      </c>
    </row>
    <row r="542" spans="2:65" s="12" customFormat="1" ht="11.25" x14ac:dyDescent="0.2">
      <c r="B542" s="153"/>
      <c r="D542" s="138" t="s">
        <v>330</v>
      </c>
      <c r="E542" s="154" t="s">
        <v>19</v>
      </c>
      <c r="F542" s="155" t="s">
        <v>6394</v>
      </c>
      <c r="H542" s="154" t="s">
        <v>19</v>
      </c>
      <c r="I542" s="156"/>
      <c r="L542" s="153"/>
      <c r="M542" s="157"/>
      <c r="T542" s="158"/>
      <c r="AT542" s="154" t="s">
        <v>330</v>
      </c>
      <c r="AU542" s="154" t="s">
        <v>79</v>
      </c>
      <c r="AV542" s="12" t="s">
        <v>77</v>
      </c>
      <c r="AW542" s="12" t="s">
        <v>31</v>
      </c>
      <c r="AX542" s="12" t="s">
        <v>69</v>
      </c>
      <c r="AY542" s="154" t="s">
        <v>181</v>
      </c>
    </row>
    <row r="543" spans="2:65" s="13" customFormat="1" ht="11.25" x14ac:dyDescent="0.2">
      <c r="B543" s="159"/>
      <c r="D543" s="138" t="s">
        <v>330</v>
      </c>
      <c r="E543" s="160" t="s">
        <v>19</v>
      </c>
      <c r="F543" s="161" t="s">
        <v>6395</v>
      </c>
      <c r="H543" s="162">
        <v>3</v>
      </c>
      <c r="I543" s="163"/>
      <c r="L543" s="159"/>
      <c r="M543" s="164"/>
      <c r="T543" s="165"/>
      <c r="AT543" s="160" t="s">
        <v>330</v>
      </c>
      <c r="AU543" s="160" t="s">
        <v>79</v>
      </c>
      <c r="AV543" s="13" t="s">
        <v>79</v>
      </c>
      <c r="AW543" s="13" t="s">
        <v>31</v>
      </c>
      <c r="AX543" s="13" t="s">
        <v>69</v>
      </c>
      <c r="AY543" s="160" t="s">
        <v>181</v>
      </c>
    </row>
    <row r="544" spans="2:65" s="14" customFormat="1" ht="11.25" x14ac:dyDescent="0.2">
      <c r="B544" s="166"/>
      <c r="D544" s="138" t="s">
        <v>330</v>
      </c>
      <c r="E544" s="167" t="s">
        <v>19</v>
      </c>
      <c r="F544" s="168" t="s">
        <v>333</v>
      </c>
      <c r="H544" s="169">
        <v>3</v>
      </c>
      <c r="I544" s="170"/>
      <c r="L544" s="166"/>
      <c r="M544" s="171"/>
      <c r="T544" s="172"/>
      <c r="AT544" s="167" t="s">
        <v>330</v>
      </c>
      <c r="AU544" s="167" t="s">
        <v>79</v>
      </c>
      <c r="AV544" s="14" t="s">
        <v>187</v>
      </c>
      <c r="AW544" s="14" t="s">
        <v>31</v>
      </c>
      <c r="AX544" s="14" t="s">
        <v>77</v>
      </c>
      <c r="AY544" s="167" t="s">
        <v>181</v>
      </c>
    </row>
    <row r="545" spans="2:65" s="1" customFormat="1" ht="16.5" customHeight="1" x14ac:dyDescent="0.2">
      <c r="B545" s="32"/>
      <c r="C545" s="125" t="s">
        <v>273</v>
      </c>
      <c r="D545" s="125" t="s">
        <v>182</v>
      </c>
      <c r="E545" s="126" t="s">
        <v>6396</v>
      </c>
      <c r="F545" s="127" t="s">
        <v>6397</v>
      </c>
      <c r="G545" s="128" t="s">
        <v>519</v>
      </c>
      <c r="H545" s="129">
        <v>4</v>
      </c>
      <c r="I545" s="130"/>
      <c r="J545" s="131">
        <f>ROUND(I545*H545,2)</f>
        <v>0</v>
      </c>
      <c r="K545" s="127" t="s">
        <v>186</v>
      </c>
      <c r="L545" s="32"/>
      <c r="M545" s="132" t="s">
        <v>19</v>
      </c>
      <c r="N545" s="133" t="s">
        <v>40</v>
      </c>
      <c r="P545" s="134">
        <f>O545*H545</f>
        <v>0</v>
      </c>
      <c r="Q545" s="134">
        <v>0</v>
      </c>
      <c r="R545" s="134">
        <f>Q545*H545</f>
        <v>0</v>
      </c>
      <c r="S545" s="134">
        <v>0</v>
      </c>
      <c r="T545" s="135">
        <f>S545*H545</f>
        <v>0</v>
      </c>
      <c r="AR545" s="136" t="s">
        <v>187</v>
      </c>
      <c r="AT545" s="136" t="s">
        <v>182</v>
      </c>
      <c r="AU545" s="136" t="s">
        <v>79</v>
      </c>
      <c r="AY545" s="17" t="s">
        <v>181</v>
      </c>
      <c r="BE545" s="137">
        <f>IF(N545="základní",J545,0)</f>
        <v>0</v>
      </c>
      <c r="BF545" s="137">
        <f>IF(N545="snížená",J545,0)</f>
        <v>0</v>
      </c>
      <c r="BG545" s="137">
        <f>IF(N545="zákl. přenesená",J545,0)</f>
        <v>0</v>
      </c>
      <c r="BH545" s="137">
        <f>IF(N545="sníž. přenesená",J545,0)</f>
        <v>0</v>
      </c>
      <c r="BI545" s="137">
        <f>IF(N545="nulová",J545,0)</f>
        <v>0</v>
      </c>
      <c r="BJ545" s="17" t="s">
        <v>77</v>
      </c>
      <c r="BK545" s="137">
        <f>ROUND(I545*H545,2)</f>
        <v>0</v>
      </c>
      <c r="BL545" s="17" t="s">
        <v>187</v>
      </c>
      <c r="BM545" s="136" t="s">
        <v>560</v>
      </c>
    </row>
    <row r="546" spans="2:65" s="1" customFormat="1" ht="39" x14ac:dyDescent="0.2">
      <c r="B546" s="32"/>
      <c r="D546" s="138" t="s">
        <v>214</v>
      </c>
      <c r="F546" s="139" t="s">
        <v>6398</v>
      </c>
      <c r="I546" s="140"/>
      <c r="L546" s="32"/>
      <c r="M546" s="141"/>
      <c r="T546" s="53"/>
      <c r="AT546" s="17" t="s">
        <v>214</v>
      </c>
      <c r="AU546" s="17" t="s">
        <v>79</v>
      </c>
    </row>
    <row r="547" spans="2:65" s="13" customFormat="1" ht="11.25" x14ac:dyDescent="0.2">
      <c r="B547" s="159"/>
      <c r="D547" s="138" t="s">
        <v>330</v>
      </c>
      <c r="E547" s="160" t="s">
        <v>19</v>
      </c>
      <c r="F547" s="161" t="s">
        <v>6399</v>
      </c>
      <c r="H547" s="162">
        <v>4</v>
      </c>
      <c r="I547" s="163"/>
      <c r="L547" s="159"/>
      <c r="M547" s="164"/>
      <c r="T547" s="165"/>
      <c r="AT547" s="160" t="s">
        <v>330</v>
      </c>
      <c r="AU547" s="160" t="s">
        <v>79</v>
      </c>
      <c r="AV547" s="13" t="s">
        <v>79</v>
      </c>
      <c r="AW547" s="13" t="s">
        <v>31</v>
      </c>
      <c r="AX547" s="13" t="s">
        <v>69</v>
      </c>
      <c r="AY547" s="160" t="s">
        <v>181</v>
      </c>
    </row>
    <row r="548" spans="2:65" s="14" customFormat="1" ht="11.25" x14ac:dyDescent="0.2">
      <c r="B548" s="166"/>
      <c r="D548" s="138" t="s">
        <v>330</v>
      </c>
      <c r="E548" s="167" t="s">
        <v>19</v>
      </c>
      <c r="F548" s="168" t="s">
        <v>333</v>
      </c>
      <c r="H548" s="169">
        <v>4</v>
      </c>
      <c r="I548" s="170"/>
      <c r="L548" s="166"/>
      <c r="M548" s="171"/>
      <c r="T548" s="172"/>
      <c r="AT548" s="167" t="s">
        <v>330</v>
      </c>
      <c r="AU548" s="167" t="s">
        <v>79</v>
      </c>
      <c r="AV548" s="14" t="s">
        <v>187</v>
      </c>
      <c r="AW548" s="14" t="s">
        <v>31</v>
      </c>
      <c r="AX548" s="14" t="s">
        <v>77</v>
      </c>
      <c r="AY548" s="167" t="s">
        <v>181</v>
      </c>
    </row>
    <row r="549" spans="2:65" s="1" customFormat="1" ht="16.5" customHeight="1" x14ac:dyDescent="0.2">
      <c r="B549" s="32"/>
      <c r="C549" s="125" t="s">
        <v>566</v>
      </c>
      <c r="D549" s="125" t="s">
        <v>182</v>
      </c>
      <c r="E549" s="126" t="s">
        <v>6400</v>
      </c>
      <c r="F549" s="127" t="s">
        <v>6401</v>
      </c>
      <c r="G549" s="128" t="s">
        <v>519</v>
      </c>
      <c r="H549" s="129">
        <v>1</v>
      </c>
      <c r="I549" s="130"/>
      <c r="J549" s="131">
        <f>ROUND(I549*H549,2)</f>
        <v>0</v>
      </c>
      <c r="K549" s="127" t="s">
        <v>186</v>
      </c>
      <c r="L549" s="32"/>
      <c r="M549" s="132" t="s">
        <v>19</v>
      </c>
      <c r="N549" s="133" t="s">
        <v>40</v>
      </c>
      <c r="P549" s="134">
        <f>O549*H549</f>
        <v>0</v>
      </c>
      <c r="Q549" s="134">
        <v>0</v>
      </c>
      <c r="R549" s="134">
        <f>Q549*H549</f>
        <v>0</v>
      </c>
      <c r="S549" s="134">
        <v>0</v>
      </c>
      <c r="T549" s="135">
        <f>S549*H549</f>
        <v>0</v>
      </c>
      <c r="AR549" s="136" t="s">
        <v>187</v>
      </c>
      <c r="AT549" s="136" t="s">
        <v>182</v>
      </c>
      <c r="AU549" s="136" t="s">
        <v>79</v>
      </c>
      <c r="AY549" s="17" t="s">
        <v>181</v>
      </c>
      <c r="BE549" s="137">
        <f>IF(N549="základní",J549,0)</f>
        <v>0</v>
      </c>
      <c r="BF549" s="137">
        <f>IF(N549="snížená",J549,0)</f>
        <v>0</v>
      </c>
      <c r="BG549" s="137">
        <f>IF(N549="zákl. přenesená",J549,0)</f>
        <v>0</v>
      </c>
      <c r="BH549" s="137">
        <f>IF(N549="sníž. přenesená",J549,0)</f>
        <v>0</v>
      </c>
      <c r="BI549" s="137">
        <f>IF(N549="nulová",J549,0)</f>
        <v>0</v>
      </c>
      <c r="BJ549" s="17" t="s">
        <v>77</v>
      </c>
      <c r="BK549" s="137">
        <f>ROUND(I549*H549,2)</f>
        <v>0</v>
      </c>
      <c r="BL549" s="17" t="s">
        <v>187</v>
      </c>
      <c r="BM549" s="136" t="s">
        <v>569</v>
      </c>
    </row>
    <row r="550" spans="2:65" s="1" customFormat="1" ht="68.25" x14ac:dyDescent="0.2">
      <c r="B550" s="32"/>
      <c r="D550" s="138" t="s">
        <v>214</v>
      </c>
      <c r="F550" s="139" t="s">
        <v>6402</v>
      </c>
      <c r="I550" s="140"/>
      <c r="L550" s="32"/>
      <c r="M550" s="141"/>
      <c r="T550" s="53"/>
      <c r="AT550" s="17" t="s">
        <v>214</v>
      </c>
      <c r="AU550" s="17" t="s">
        <v>79</v>
      </c>
    </row>
    <row r="551" spans="2:65" s="13" customFormat="1" ht="11.25" x14ac:dyDescent="0.2">
      <c r="B551" s="159"/>
      <c r="D551" s="138" t="s">
        <v>330</v>
      </c>
      <c r="E551" s="160" t="s">
        <v>19</v>
      </c>
      <c r="F551" s="161" t="s">
        <v>6403</v>
      </c>
      <c r="H551" s="162">
        <v>1</v>
      </c>
      <c r="I551" s="163"/>
      <c r="L551" s="159"/>
      <c r="M551" s="164"/>
      <c r="T551" s="165"/>
      <c r="AT551" s="160" t="s">
        <v>330</v>
      </c>
      <c r="AU551" s="160" t="s">
        <v>79</v>
      </c>
      <c r="AV551" s="13" t="s">
        <v>79</v>
      </c>
      <c r="AW551" s="13" t="s">
        <v>31</v>
      </c>
      <c r="AX551" s="13" t="s">
        <v>69</v>
      </c>
      <c r="AY551" s="160" t="s">
        <v>181</v>
      </c>
    </row>
    <row r="552" spans="2:65" s="14" customFormat="1" ht="11.25" x14ac:dyDescent="0.2">
      <c r="B552" s="166"/>
      <c r="D552" s="138" t="s">
        <v>330</v>
      </c>
      <c r="E552" s="167" t="s">
        <v>19</v>
      </c>
      <c r="F552" s="168" t="s">
        <v>333</v>
      </c>
      <c r="H552" s="169">
        <v>1</v>
      </c>
      <c r="I552" s="170"/>
      <c r="L552" s="166"/>
      <c r="M552" s="171"/>
      <c r="T552" s="172"/>
      <c r="AT552" s="167" t="s">
        <v>330</v>
      </c>
      <c r="AU552" s="167" t="s">
        <v>79</v>
      </c>
      <c r="AV552" s="14" t="s">
        <v>187</v>
      </c>
      <c r="AW552" s="14" t="s">
        <v>31</v>
      </c>
      <c r="AX552" s="14" t="s">
        <v>77</v>
      </c>
      <c r="AY552" s="167" t="s">
        <v>181</v>
      </c>
    </row>
    <row r="553" spans="2:65" s="1" customFormat="1" ht="21.75" customHeight="1" x14ac:dyDescent="0.2">
      <c r="B553" s="32"/>
      <c r="C553" s="125" t="s">
        <v>277</v>
      </c>
      <c r="D553" s="125" t="s">
        <v>182</v>
      </c>
      <c r="E553" s="126" t="s">
        <v>6404</v>
      </c>
      <c r="F553" s="127" t="s">
        <v>6405</v>
      </c>
      <c r="G553" s="128" t="s">
        <v>519</v>
      </c>
      <c r="H553" s="129">
        <v>1</v>
      </c>
      <c r="I553" s="130"/>
      <c r="J553" s="131">
        <f>ROUND(I553*H553,2)</f>
        <v>0</v>
      </c>
      <c r="K553" s="127" t="s">
        <v>186</v>
      </c>
      <c r="L553" s="32"/>
      <c r="M553" s="132" t="s">
        <v>19</v>
      </c>
      <c r="N553" s="133" t="s">
        <v>40</v>
      </c>
      <c r="P553" s="134">
        <f>O553*H553</f>
        <v>0</v>
      </c>
      <c r="Q553" s="134">
        <v>0</v>
      </c>
      <c r="R553" s="134">
        <f>Q553*H553</f>
        <v>0</v>
      </c>
      <c r="S553" s="134">
        <v>0</v>
      </c>
      <c r="T553" s="135">
        <f>S553*H553</f>
        <v>0</v>
      </c>
      <c r="AR553" s="136" t="s">
        <v>187</v>
      </c>
      <c r="AT553" s="136" t="s">
        <v>182</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578</v>
      </c>
    </row>
    <row r="554" spans="2:65" s="1" customFormat="1" ht="78" x14ac:dyDescent="0.2">
      <c r="B554" s="32"/>
      <c r="D554" s="138" t="s">
        <v>214</v>
      </c>
      <c r="F554" s="139" t="s">
        <v>5651</v>
      </c>
      <c r="I554" s="140"/>
      <c r="L554" s="32"/>
      <c r="M554" s="141"/>
      <c r="T554" s="53"/>
      <c r="AT554" s="17" t="s">
        <v>214</v>
      </c>
      <c r="AU554" s="17" t="s">
        <v>79</v>
      </c>
    </row>
    <row r="555" spans="2:65" s="13" customFormat="1" ht="11.25" x14ac:dyDescent="0.2">
      <c r="B555" s="159"/>
      <c r="D555" s="138" t="s">
        <v>330</v>
      </c>
      <c r="E555" s="160" t="s">
        <v>19</v>
      </c>
      <c r="F555" s="161" t="s">
        <v>6406</v>
      </c>
      <c r="H555" s="162">
        <v>1</v>
      </c>
      <c r="I555" s="163"/>
      <c r="L555" s="159"/>
      <c r="M555" s="164"/>
      <c r="T555" s="165"/>
      <c r="AT555" s="160" t="s">
        <v>330</v>
      </c>
      <c r="AU555" s="160" t="s">
        <v>79</v>
      </c>
      <c r="AV555" s="13" t="s">
        <v>79</v>
      </c>
      <c r="AW555" s="13" t="s">
        <v>31</v>
      </c>
      <c r="AX555" s="13" t="s">
        <v>69</v>
      </c>
      <c r="AY555" s="160" t="s">
        <v>181</v>
      </c>
    </row>
    <row r="556" spans="2:65" s="14" customFormat="1" ht="11.25" x14ac:dyDescent="0.2">
      <c r="B556" s="166"/>
      <c r="D556" s="138" t="s">
        <v>330</v>
      </c>
      <c r="E556" s="167" t="s">
        <v>19</v>
      </c>
      <c r="F556" s="168" t="s">
        <v>333</v>
      </c>
      <c r="H556" s="169">
        <v>1</v>
      </c>
      <c r="I556" s="170"/>
      <c r="L556" s="166"/>
      <c r="M556" s="171"/>
      <c r="T556" s="172"/>
      <c r="AT556" s="167" t="s">
        <v>330</v>
      </c>
      <c r="AU556" s="167" t="s">
        <v>79</v>
      </c>
      <c r="AV556" s="14" t="s">
        <v>187</v>
      </c>
      <c r="AW556" s="14" t="s">
        <v>31</v>
      </c>
      <c r="AX556" s="14" t="s">
        <v>77</v>
      </c>
      <c r="AY556" s="167" t="s">
        <v>181</v>
      </c>
    </row>
    <row r="557" spans="2:65" s="1" customFormat="1" ht="24.2" customHeight="1" x14ac:dyDescent="0.2">
      <c r="B557" s="32"/>
      <c r="C557" s="125" t="s">
        <v>584</v>
      </c>
      <c r="D557" s="125" t="s">
        <v>182</v>
      </c>
      <c r="E557" s="126" t="s">
        <v>6407</v>
      </c>
      <c r="F557" s="127" t="s">
        <v>6408</v>
      </c>
      <c r="G557" s="128" t="s">
        <v>636</v>
      </c>
      <c r="H557" s="129">
        <v>55</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587</v>
      </c>
    </row>
    <row r="558" spans="2:65" s="1" customFormat="1" ht="68.25" x14ac:dyDescent="0.2">
      <c r="B558" s="32"/>
      <c r="D558" s="138" t="s">
        <v>214</v>
      </c>
      <c r="F558" s="139" t="s">
        <v>6409</v>
      </c>
      <c r="I558" s="140"/>
      <c r="L558" s="32"/>
      <c r="M558" s="141"/>
      <c r="T558" s="53"/>
      <c r="AT558" s="17" t="s">
        <v>214</v>
      </c>
      <c r="AU558" s="17" t="s">
        <v>79</v>
      </c>
    </row>
    <row r="559" spans="2:65" s="13" customFormat="1" ht="11.25" x14ac:dyDescent="0.2">
      <c r="B559" s="159"/>
      <c r="D559" s="138" t="s">
        <v>330</v>
      </c>
      <c r="E559" s="160" t="s">
        <v>19</v>
      </c>
      <c r="F559" s="161" t="s">
        <v>6410</v>
      </c>
      <c r="H559" s="162">
        <v>55</v>
      </c>
      <c r="I559" s="163"/>
      <c r="L559" s="159"/>
      <c r="M559" s="164"/>
      <c r="T559" s="165"/>
      <c r="AT559" s="160" t="s">
        <v>330</v>
      </c>
      <c r="AU559" s="160" t="s">
        <v>79</v>
      </c>
      <c r="AV559" s="13" t="s">
        <v>79</v>
      </c>
      <c r="AW559" s="13" t="s">
        <v>31</v>
      </c>
      <c r="AX559" s="13" t="s">
        <v>69</v>
      </c>
      <c r="AY559" s="160" t="s">
        <v>181</v>
      </c>
    </row>
    <row r="560" spans="2:65" s="14" customFormat="1" ht="11.25" x14ac:dyDescent="0.2">
      <c r="B560" s="166"/>
      <c r="D560" s="138" t="s">
        <v>330</v>
      </c>
      <c r="E560" s="167" t="s">
        <v>19</v>
      </c>
      <c r="F560" s="168" t="s">
        <v>333</v>
      </c>
      <c r="H560" s="169">
        <v>55</v>
      </c>
      <c r="I560" s="170"/>
      <c r="L560" s="166"/>
      <c r="M560" s="171"/>
      <c r="T560" s="172"/>
      <c r="AT560" s="167" t="s">
        <v>330</v>
      </c>
      <c r="AU560" s="167" t="s">
        <v>79</v>
      </c>
      <c r="AV560" s="14" t="s">
        <v>187</v>
      </c>
      <c r="AW560" s="14" t="s">
        <v>31</v>
      </c>
      <c r="AX560" s="14" t="s">
        <v>77</v>
      </c>
      <c r="AY560" s="167" t="s">
        <v>181</v>
      </c>
    </row>
    <row r="561" spans="2:65" s="12" customFormat="1" ht="11.25" x14ac:dyDescent="0.2">
      <c r="B561" s="153"/>
      <c r="D561" s="138" t="s">
        <v>330</v>
      </c>
      <c r="E561" s="154" t="s">
        <v>19</v>
      </c>
      <c r="F561" s="155" t="s">
        <v>6411</v>
      </c>
      <c r="H561" s="154" t="s">
        <v>19</v>
      </c>
      <c r="I561" s="156"/>
      <c r="L561" s="153"/>
      <c r="M561" s="157"/>
      <c r="T561" s="158"/>
      <c r="AT561" s="154" t="s">
        <v>330</v>
      </c>
      <c r="AU561" s="154" t="s">
        <v>79</v>
      </c>
      <c r="AV561" s="12" t="s">
        <v>77</v>
      </c>
      <c r="AW561" s="12" t="s">
        <v>31</v>
      </c>
      <c r="AX561" s="12" t="s">
        <v>69</v>
      </c>
      <c r="AY561" s="154" t="s">
        <v>181</v>
      </c>
    </row>
    <row r="562" spans="2:65" s="1" customFormat="1" ht="24.2" customHeight="1" x14ac:dyDescent="0.2">
      <c r="B562" s="32"/>
      <c r="C562" s="125" t="s">
        <v>280</v>
      </c>
      <c r="D562" s="125" t="s">
        <v>182</v>
      </c>
      <c r="E562" s="126" t="s">
        <v>6412</v>
      </c>
      <c r="F562" s="127" t="s">
        <v>6413</v>
      </c>
      <c r="G562" s="128" t="s">
        <v>636</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592</v>
      </c>
    </row>
    <row r="563" spans="2:65" s="1" customFormat="1" ht="146.25" x14ac:dyDescent="0.2">
      <c r="B563" s="32"/>
      <c r="D563" s="138" t="s">
        <v>214</v>
      </c>
      <c r="F563" s="139" t="s">
        <v>6414</v>
      </c>
      <c r="I563" s="140"/>
      <c r="L563" s="32"/>
      <c r="M563" s="141"/>
      <c r="T563" s="53"/>
      <c r="AT563" s="17" t="s">
        <v>214</v>
      </c>
      <c r="AU563" s="17" t="s">
        <v>79</v>
      </c>
    </row>
    <row r="564" spans="2:65" s="13" customFormat="1" ht="11.25" x14ac:dyDescent="0.2">
      <c r="B564" s="159"/>
      <c r="D564" s="138" t="s">
        <v>330</v>
      </c>
      <c r="E564" s="160" t="s">
        <v>19</v>
      </c>
      <c r="F564" s="161" t="s">
        <v>6415</v>
      </c>
      <c r="H564" s="162">
        <v>60</v>
      </c>
      <c r="I564" s="163"/>
      <c r="L564" s="159"/>
      <c r="M564" s="164"/>
      <c r="T564" s="165"/>
      <c r="AT564" s="160" t="s">
        <v>330</v>
      </c>
      <c r="AU564" s="160" t="s">
        <v>79</v>
      </c>
      <c r="AV564" s="13" t="s">
        <v>79</v>
      </c>
      <c r="AW564" s="13" t="s">
        <v>31</v>
      </c>
      <c r="AX564" s="13" t="s">
        <v>69</v>
      </c>
      <c r="AY564" s="160" t="s">
        <v>181</v>
      </c>
    </row>
    <row r="565" spans="2:65" s="14" customFormat="1" ht="11.25" x14ac:dyDescent="0.2">
      <c r="B565" s="166"/>
      <c r="D565" s="138" t="s">
        <v>330</v>
      </c>
      <c r="E565" s="167" t="s">
        <v>19</v>
      </c>
      <c r="F565" s="168" t="s">
        <v>333</v>
      </c>
      <c r="H565" s="169">
        <v>60</v>
      </c>
      <c r="I565" s="170"/>
      <c r="L565" s="166"/>
      <c r="M565" s="171"/>
      <c r="T565" s="172"/>
      <c r="AT565" s="167" t="s">
        <v>330</v>
      </c>
      <c r="AU565" s="167" t="s">
        <v>79</v>
      </c>
      <c r="AV565" s="14" t="s">
        <v>187</v>
      </c>
      <c r="AW565" s="14" t="s">
        <v>31</v>
      </c>
      <c r="AX565" s="14" t="s">
        <v>77</v>
      </c>
      <c r="AY565" s="167" t="s">
        <v>181</v>
      </c>
    </row>
    <row r="566" spans="2:65" s="12" customFormat="1" ht="11.25" x14ac:dyDescent="0.2">
      <c r="B566" s="153"/>
      <c r="D566" s="138" t="s">
        <v>330</v>
      </c>
      <c r="E566" s="154" t="s">
        <v>19</v>
      </c>
      <c r="F566" s="155" t="s">
        <v>6416</v>
      </c>
      <c r="H566" s="154" t="s">
        <v>19</v>
      </c>
      <c r="I566" s="156"/>
      <c r="L566" s="153"/>
      <c r="M566" s="157"/>
      <c r="T566" s="158"/>
      <c r="AT566" s="154" t="s">
        <v>330</v>
      </c>
      <c r="AU566" s="154" t="s">
        <v>79</v>
      </c>
      <c r="AV566" s="12" t="s">
        <v>77</v>
      </c>
      <c r="AW566" s="12" t="s">
        <v>31</v>
      </c>
      <c r="AX566" s="12" t="s">
        <v>69</v>
      </c>
      <c r="AY566" s="154" t="s">
        <v>181</v>
      </c>
    </row>
    <row r="567" spans="2:65" s="1" customFormat="1" ht="16.5" customHeight="1" x14ac:dyDescent="0.2">
      <c r="B567" s="32"/>
      <c r="C567" s="125" t="s">
        <v>598</v>
      </c>
      <c r="D567" s="125" t="s">
        <v>182</v>
      </c>
      <c r="E567" s="126" t="s">
        <v>6417</v>
      </c>
      <c r="F567" s="127" t="s">
        <v>6418</v>
      </c>
      <c r="G567" s="128" t="s">
        <v>636</v>
      </c>
      <c r="H567" s="129">
        <v>78.900000000000006</v>
      </c>
      <c r="I567" s="130"/>
      <c r="J567" s="131">
        <f>ROUND(I567*H567,2)</f>
        <v>0</v>
      </c>
      <c r="K567" s="127" t="s">
        <v>327</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601</v>
      </c>
    </row>
    <row r="568" spans="2:65" s="1" customFormat="1" ht="11.25" x14ac:dyDescent="0.2">
      <c r="B568" s="32"/>
      <c r="D568" s="151" t="s">
        <v>328</v>
      </c>
      <c r="F568" s="152" t="s">
        <v>6419</v>
      </c>
      <c r="I568" s="140"/>
      <c r="L568" s="32"/>
      <c r="M568" s="141"/>
      <c r="T568" s="53"/>
      <c r="AT568" s="17" t="s">
        <v>328</v>
      </c>
      <c r="AU568" s="17" t="s">
        <v>79</v>
      </c>
    </row>
    <row r="569" spans="2:65" s="13" customFormat="1" ht="11.25" x14ac:dyDescent="0.2">
      <c r="B569" s="159"/>
      <c r="D569" s="138" t="s">
        <v>330</v>
      </c>
      <c r="E569" s="160" t="s">
        <v>19</v>
      </c>
      <c r="F569" s="161" t="s">
        <v>6420</v>
      </c>
      <c r="H569" s="162">
        <v>54.2</v>
      </c>
      <c r="I569" s="163"/>
      <c r="L569" s="159"/>
      <c r="M569" s="164"/>
      <c r="T569" s="165"/>
      <c r="AT569" s="160" t="s">
        <v>330</v>
      </c>
      <c r="AU569" s="160" t="s">
        <v>79</v>
      </c>
      <c r="AV569" s="13" t="s">
        <v>79</v>
      </c>
      <c r="AW569" s="13" t="s">
        <v>31</v>
      </c>
      <c r="AX569" s="13" t="s">
        <v>69</v>
      </c>
      <c r="AY569" s="160" t="s">
        <v>181</v>
      </c>
    </row>
    <row r="570" spans="2:65" s="13" customFormat="1" ht="11.25" x14ac:dyDescent="0.2">
      <c r="B570" s="159"/>
      <c r="D570" s="138" t="s">
        <v>330</v>
      </c>
      <c r="E570" s="160" t="s">
        <v>19</v>
      </c>
      <c r="F570" s="161" t="s">
        <v>6421</v>
      </c>
      <c r="H570" s="162">
        <v>24.7</v>
      </c>
      <c r="I570" s="163"/>
      <c r="L570" s="159"/>
      <c r="M570" s="164"/>
      <c r="T570" s="165"/>
      <c r="AT570" s="160" t="s">
        <v>330</v>
      </c>
      <c r="AU570" s="160" t="s">
        <v>79</v>
      </c>
      <c r="AV570" s="13" t="s">
        <v>79</v>
      </c>
      <c r="AW570" s="13" t="s">
        <v>31</v>
      </c>
      <c r="AX570" s="13" t="s">
        <v>69</v>
      </c>
      <c r="AY570" s="160" t="s">
        <v>181</v>
      </c>
    </row>
    <row r="571" spans="2:65" s="14" customFormat="1" ht="11.25" x14ac:dyDescent="0.2">
      <c r="B571" s="166"/>
      <c r="D571" s="138" t="s">
        <v>330</v>
      </c>
      <c r="E571" s="167" t="s">
        <v>19</v>
      </c>
      <c r="F571" s="168" t="s">
        <v>333</v>
      </c>
      <c r="H571" s="169">
        <v>78.900000000000006</v>
      </c>
      <c r="I571" s="170"/>
      <c r="L571" s="166"/>
      <c r="M571" s="171"/>
      <c r="T571" s="172"/>
      <c r="AT571" s="167" t="s">
        <v>330</v>
      </c>
      <c r="AU571" s="167" t="s">
        <v>79</v>
      </c>
      <c r="AV571" s="14" t="s">
        <v>187</v>
      </c>
      <c r="AW571" s="14" t="s">
        <v>31</v>
      </c>
      <c r="AX571" s="14" t="s">
        <v>77</v>
      </c>
      <c r="AY571" s="167" t="s">
        <v>181</v>
      </c>
    </row>
    <row r="572" spans="2:65" s="1" customFormat="1" ht="16.5" customHeight="1" x14ac:dyDescent="0.2">
      <c r="B572" s="32"/>
      <c r="C572" s="125" t="s">
        <v>284</v>
      </c>
      <c r="D572" s="125" t="s">
        <v>182</v>
      </c>
      <c r="E572" s="126" t="s">
        <v>6422</v>
      </c>
      <c r="F572" s="127" t="s">
        <v>6423</v>
      </c>
      <c r="G572" s="128" t="s">
        <v>636</v>
      </c>
      <c r="H572" s="129">
        <v>78.900000000000006</v>
      </c>
      <c r="I572" s="130"/>
      <c r="J572" s="131">
        <f>ROUND(I572*H572,2)</f>
        <v>0</v>
      </c>
      <c r="K572" s="127" t="s">
        <v>327</v>
      </c>
      <c r="L572" s="32"/>
      <c r="M572" s="132" t="s">
        <v>19</v>
      </c>
      <c r="N572" s="133" t="s">
        <v>40</v>
      </c>
      <c r="P572" s="134">
        <f>O572*H572</f>
        <v>0</v>
      </c>
      <c r="Q572" s="134">
        <v>0</v>
      </c>
      <c r="R572" s="134">
        <f>Q572*H572</f>
        <v>0</v>
      </c>
      <c r="S572" s="134">
        <v>0</v>
      </c>
      <c r="T572" s="135">
        <f>S572*H572</f>
        <v>0</v>
      </c>
      <c r="AR572" s="136" t="s">
        <v>187</v>
      </c>
      <c r="AT572" s="136" t="s">
        <v>182</v>
      </c>
      <c r="AU572" s="136" t="s">
        <v>79</v>
      </c>
      <c r="AY572" s="17" t="s">
        <v>181</v>
      </c>
      <c r="BE572" s="137">
        <f>IF(N572="základní",J572,0)</f>
        <v>0</v>
      </c>
      <c r="BF572" s="137">
        <f>IF(N572="snížená",J572,0)</f>
        <v>0</v>
      </c>
      <c r="BG572" s="137">
        <f>IF(N572="zákl. přenesená",J572,0)</f>
        <v>0</v>
      </c>
      <c r="BH572" s="137">
        <f>IF(N572="sníž. přenesená",J572,0)</f>
        <v>0</v>
      </c>
      <c r="BI572" s="137">
        <f>IF(N572="nulová",J572,0)</f>
        <v>0</v>
      </c>
      <c r="BJ572" s="17" t="s">
        <v>77</v>
      </c>
      <c r="BK572" s="137">
        <f>ROUND(I572*H572,2)</f>
        <v>0</v>
      </c>
      <c r="BL572" s="17" t="s">
        <v>187</v>
      </c>
      <c r="BM572" s="136" t="s">
        <v>608</v>
      </c>
    </row>
    <row r="573" spans="2:65" s="1" customFormat="1" ht="11.25" x14ac:dyDescent="0.2">
      <c r="B573" s="32"/>
      <c r="D573" s="151" t="s">
        <v>328</v>
      </c>
      <c r="F573" s="152" t="s">
        <v>6424</v>
      </c>
      <c r="I573" s="140"/>
      <c r="L573" s="32"/>
      <c r="M573" s="141"/>
      <c r="T573" s="53"/>
      <c r="AT573" s="17" t="s">
        <v>328</v>
      </c>
      <c r="AU573" s="17" t="s">
        <v>79</v>
      </c>
    </row>
    <row r="574" spans="2:65" s="13" customFormat="1" ht="11.25" x14ac:dyDescent="0.2">
      <c r="B574" s="159"/>
      <c r="D574" s="138" t="s">
        <v>330</v>
      </c>
      <c r="E574" s="160" t="s">
        <v>19</v>
      </c>
      <c r="F574" s="161" t="s">
        <v>6425</v>
      </c>
      <c r="H574" s="162">
        <v>54.2</v>
      </c>
      <c r="I574" s="163"/>
      <c r="L574" s="159"/>
      <c r="M574" s="164"/>
      <c r="T574" s="165"/>
      <c r="AT574" s="160" t="s">
        <v>330</v>
      </c>
      <c r="AU574" s="160" t="s">
        <v>79</v>
      </c>
      <c r="AV574" s="13" t="s">
        <v>79</v>
      </c>
      <c r="AW574" s="13" t="s">
        <v>31</v>
      </c>
      <c r="AX574" s="13" t="s">
        <v>69</v>
      </c>
      <c r="AY574" s="160" t="s">
        <v>181</v>
      </c>
    </row>
    <row r="575" spans="2:65" s="13" customFormat="1" ht="11.25" x14ac:dyDescent="0.2">
      <c r="B575" s="159"/>
      <c r="D575" s="138" t="s">
        <v>330</v>
      </c>
      <c r="E575" s="160" t="s">
        <v>19</v>
      </c>
      <c r="F575" s="161" t="s">
        <v>6426</v>
      </c>
      <c r="H575" s="162">
        <v>24.7</v>
      </c>
      <c r="I575" s="163"/>
      <c r="L575" s="159"/>
      <c r="M575" s="164"/>
      <c r="T575" s="165"/>
      <c r="AT575" s="160" t="s">
        <v>330</v>
      </c>
      <c r="AU575" s="160" t="s">
        <v>79</v>
      </c>
      <c r="AV575" s="13" t="s">
        <v>79</v>
      </c>
      <c r="AW575" s="13" t="s">
        <v>31</v>
      </c>
      <c r="AX575" s="13" t="s">
        <v>69</v>
      </c>
      <c r="AY575" s="160" t="s">
        <v>181</v>
      </c>
    </row>
    <row r="576" spans="2:65" s="14" customFormat="1" ht="11.25" x14ac:dyDescent="0.2">
      <c r="B576" s="166"/>
      <c r="D576" s="138" t="s">
        <v>330</v>
      </c>
      <c r="E576" s="167" t="s">
        <v>19</v>
      </c>
      <c r="F576" s="168" t="s">
        <v>333</v>
      </c>
      <c r="H576" s="169">
        <v>78.900000000000006</v>
      </c>
      <c r="I576" s="170"/>
      <c r="L576" s="166"/>
      <c r="M576" s="171"/>
      <c r="T576" s="172"/>
      <c r="AT576" s="167" t="s">
        <v>330</v>
      </c>
      <c r="AU576" s="167" t="s">
        <v>79</v>
      </c>
      <c r="AV576" s="14" t="s">
        <v>187</v>
      </c>
      <c r="AW576" s="14" t="s">
        <v>31</v>
      </c>
      <c r="AX576" s="14" t="s">
        <v>77</v>
      </c>
      <c r="AY576" s="167" t="s">
        <v>181</v>
      </c>
    </row>
    <row r="577" spans="2:65" s="1" customFormat="1" ht="16.5" customHeight="1" x14ac:dyDescent="0.2">
      <c r="B577" s="32"/>
      <c r="C577" s="125" t="s">
        <v>611</v>
      </c>
      <c r="D577" s="125" t="s">
        <v>182</v>
      </c>
      <c r="E577" s="126" t="s">
        <v>5653</v>
      </c>
      <c r="F577" s="127" t="s">
        <v>5654</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614</v>
      </c>
    </row>
    <row r="578" spans="2:65" s="1" customFormat="1" ht="48.75" x14ac:dyDescent="0.2">
      <c r="B578" s="32"/>
      <c r="D578" s="138" t="s">
        <v>214</v>
      </c>
      <c r="F578" s="139" t="s">
        <v>6427</v>
      </c>
      <c r="I578" s="140"/>
      <c r="L578" s="32"/>
      <c r="M578" s="141"/>
      <c r="T578" s="53"/>
      <c r="AT578" s="17" t="s">
        <v>214</v>
      </c>
      <c r="AU578" s="17" t="s">
        <v>79</v>
      </c>
    </row>
    <row r="579" spans="2:65" s="13" customFormat="1" ht="11.25" x14ac:dyDescent="0.2">
      <c r="B579" s="159"/>
      <c r="D579" s="138" t="s">
        <v>330</v>
      </c>
      <c r="E579" s="160" t="s">
        <v>19</v>
      </c>
      <c r="F579" s="161" t="s">
        <v>6428</v>
      </c>
      <c r="H579" s="162">
        <v>1</v>
      </c>
      <c r="I579" s="163"/>
      <c r="L579" s="159"/>
      <c r="M579" s="164"/>
      <c r="T579" s="165"/>
      <c r="AT579" s="160" t="s">
        <v>330</v>
      </c>
      <c r="AU579" s="160" t="s">
        <v>79</v>
      </c>
      <c r="AV579" s="13" t="s">
        <v>79</v>
      </c>
      <c r="AW579" s="13" t="s">
        <v>31</v>
      </c>
      <c r="AX579" s="13" t="s">
        <v>69</v>
      </c>
      <c r="AY579" s="160" t="s">
        <v>181</v>
      </c>
    </row>
    <row r="580" spans="2:65" s="14" customFormat="1" ht="11.25" x14ac:dyDescent="0.2">
      <c r="B580" s="166"/>
      <c r="D580" s="138" t="s">
        <v>330</v>
      </c>
      <c r="E580" s="167" t="s">
        <v>19</v>
      </c>
      <c r="F580" s="168" t="s">
        <v>333</v>
      </c>
      <c r="H580" s="169">
        <v>1</v>
      </c>
      <c r="I580" s="170"/>
      <c r="L580" s="166"/>
      <c r="M580" s="171"/>
      <c r="T580" s="172"/>
      <c r="AT580" s="167" t="s">
        <v>330</v>
      </c>
      <c r="AU580" s="167" t="s">
        <v>79</v>
      </c>
      <c r="AV580" s="14" t="s">
        <v>187</v>
      </c>
      <c r="AW580" s="14" t="s">
        <v>31</v>
      </c>
      <c r="AX580" s="14" t="s">
        <v>77</v>
      </c>
      <c r="AY580" s="167" t="s">
        <v>181</v>
      </c>
    </row>
    <row r="581" spans="2:65" s="10" customFormat="1" ht="22.9" customHeight="1" x14ac:dyDescent="0.2">
      <c r="B581" s="115"/>
      <c r="D581" s="116" t="s">
        <v>68</v>
      </c>
      <c r="E581" s="149" t="s">
        <v>947</v>
      </c>
      <c r="F581" s="149" t="s">
        <v>1157</v>
      </c>
      <c r="I581" s="118"/>
      <c r="J581" s="150">
        <f>BK581</f>
        <v>0</v>
      </c>
      <c r="L581" s="115"/>
      <c r="M581" s="120"/>
      <c r="P581" s="121">
        <f>SUM(P582:P587)</f>
        <v>0</v>
      </c>
      <c r="R581" s="121">
        <f>SUM(R582:R587)</f>
        <v>0</v>
      </c>
      <c r="T581" s="122">
        <f>SUM(T582:T587)</f>
        <v>0</v>
      </c>
      <c r="AR581" s="116" t="s">
        <v>77</v>
      </c>
      <c r="AT581" s="123" t="s">
        <v>68</v>
      </c>
      <c r="AU581" s="123" t="s">
        <v>77</v>
      </c>
      <c r="AY581" s="116" t="s">
        <v>181</v>
      </c>
      <c r="BK581" s="124">
        <f>SUM(BK582:BK587)</f>
        <v>0</v>
      </c>
    </row>
    <row r="582" spans="2:65" s="1" customFormat="1" ht="16.5" customHeight="1" x14ac:dyDescent="0.2">
      <c r="B582" s="32"/>
      <c r="C582" s="125" t="s">
        <v>288</v>
      </c>
      <c r="D582" s="125" t="s">
        <v>182</v>
      </c>
      <c r="E582" s="126" t="s">
        <v>5658</v>
      </c>
      <c r="F582" s="127" t="s">
        <v>5659</v>
      </c>
      <c r="G582" s="128" t="s">
        <v>438</v>
      </c>
      <c r="H582" s="129">
        <v>562.75</v>
      </c>
      <c r="I582" s="130"/>
      <c r="J582" s="131">
        <f>ROUND(I582*H582,2)</f>
        <v>0</v>
      </c>
      <c r="K582" s="127" t="s">
        <v>327</v>
      </c>
      <c r="L582" s="32"/>
      <c r="M582" s="132" t="s">
        <v>19</v>
      </c>
      <c r="N582" s="133" t="s">
        <v>40</v>
      </c>
      <c r="P582" s="134">
        <f>O582*H582</f>
        <v>0</v>
      </c>
      <c r="Q582" s="134">
        <v>0</v>
      </c>
      <c r="R582" s="134">
        <f>Q582*H582</f>
        <v>0</v>
      </c>
      <c r="S582" s="134">
        <v>0</v>
      </c>
      <c r="T582" s="135">
        <f>S582*H582</f>
        <v>0</v>
      </c>
      <c r="AR582" s="136" t="s">
        <v>187</v>
      </c>
      <c r="AT582" s="136" t="s">
        <v>182</v>
      </c>
      <c r="AU582" s="136" t="s">
        <v>79</v>
      </c>
      <c r="AY582" s="17" t="s">
        <v>181</v>
      </c>
      <c r="BE582" s="137">
        <f>IF(N582="základní",J582,0)</f>
        <v>0</v>
      </c>
      <c r="BF582" s="137">
        <f>IF(N582="snížená",J582,0)</f>
        <v>0</v>
      </c>
      <c r="BG582" s="137">
        <f>IF(N582="zákl. přenesená",J582,0)</f>
        <v>0</v>
      </c>
      <c r="BH582" s="137">
        <f>IF(N582="sníž. přenesená",J582,0)</f>
        <v>0</v>
      </c>
      <c r="BI582" s="137">
        <f>IF(N582="nulová",J582,0)</f>
        <v>0</v>
      </c>
      <c r="BJ582" s="17" t="s">
        <v>77</v>
      </c>
      <c r="BK582" s="137">
        <f>ROUND(I582*H582,2)</f>
        <v>0</v>
      </c>
      <c r="BL582" s="17" t="s">
        <v>187</v>
      </c>
      <c r="BM582" s="136" t="s">
        <v>619</v>
      </c>
    </row>
    <row r="583" spans="2:65" s="1" customFormat="1" ht="11.25" x14ac:dyDescent="0.2">
      <c r="B583" s="32"/>
      <c r="D583" s="151" t="s">
        <v>328</v>
      </c>
      <c r="F583" s="152" t="s">
        <v>5660</v>
      </c>
      <c r="I583" s="140"/>
      <c r="L583" s="32"/>
      <c r="M583" s="141"/>
      <c r="T583" s="53"/>
      <c r="AT583" s="17" t="s">
        <v>328</v>
      </c>
      <c r="AU583" s="17" t="s">
        <v>79</v>
      </c>
    </row>
    <row r="584" spans="2:65" s="1" customFormat="1" ht="16.5" customHeight="1" x14ac:dyDescent="0.2">
      <c r="B584" s="32"/>
      <c r="C584" s="125" t="s">
        <v>622</v>
      </c>
      <c r="D584" s="125" t="s">
        <v>182</v>
      </c>
      <c r="E584" s="126" t="s">
        <v>5666</v>
      </c>
      <c r="F584" s="127" t="s">
        <v>5667</v>
      </c>
      <c r="G584" s="128" t="s">
        <v>1053</v>
      </c>
      <c r="H584" s="129">
        <v>15</v>
      </c>
      <c r="I584" s="130"/>
      <c r="J584" s="131">
        <f>ROUND(I584*H584,2)</f>
        <v>0</v>
      </c>
      <c r="K584" s="127" t="s">
        <v>327</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625</v>
      </c>
    </row>
    <row r="585" spans="2:65" s="1" customFormat="1" ht="11.25" x14ac:dyDescent="0.2">
      <c r="B585" s="32"/>
      <c r="D585" s="151" t="s">
        <v>328</v>
      </c>
      <c r="F585" s="152" t="s">
        <v>5668</v>
      </c>
      <c r="I585" s="140"/>
      <c r="L585" s="32"/>
      <c r="M585" s="141"/>
      <c r="T585" s="53"/>
      <c r="AT585" s="17" t="s">
        <v>328</v>
      </c>
      <c r="AU585" s="17" t="s">
        <v>79</v>
      </c>
    </row>
    <row r="586" spans="2:65" s="13" customFormat="1" ht="22.5" x14ac:dyDescent="0.2">
      <c r="B586" s="159"/>
      <c r="D586" s="138" t="s">
        <v>330</v>
      </c>
      <c r="E586" s="160" t="s">
        <v>19</v>
      </c>
      <c r="F586" s="161" t="s">
        <v>5669</v>
      </c>
      <c r="H586" s="162">
        <v>15</v>
      </c>
      <c r="I586" s="163"/>
      <c r="L586" s="159"/>
      <c r="M586" s="164"/>
      <c r="T586" s="165"/>
      <c r="AT586" s="160" t="s">
        <v>330</v>
      </c>
      <c r="AU586" s="160" t="s">
        <v>79</v>
      </c>
      <c r="AV586" s="13" t="s">
        <v>79</v>
      </c>
      <c r="AW586" s="13" t="s">
        <v>31</v>
      </c>
      <c r="AX586" s="13" t="s">
        <v>69</v>
      </c>
      <c r="AY586" s="160" t="s">
        <v>181</v>
      </c>
    </row>
    <row r="587" spans="2:65" s="14" customFormat="1" ht="11.25" x14ac:dyDescent="0.2">
      <c r="B587" s="166"/>
      <c r="D587" s="138" t="s">
        <v>330</v>
      </c>
      <c r="E587" s="167" t="s">
        <v>19</v>
      </c>
      <c r="F587" s="168" t="s">
        <v>333</v>
      </c>
      <c r="H587" s="169">
        <v>15</v>
      </c>
      <c r="I587" s="170"/>
      <c r="L587" s="166"/>
      <c r="M587" s="171"/>
      <c r="T587" s="172"/>
      <c r="AT587" s="167" t="s">
        <v>330</v>
      </c>
      <c r="AU587" s="167" t="s">
        <v>79</v>
      </c>
      <c r="AV587" s="14" t="s">
        <v>187</v>
      </c>
      <c r="AW587" s="14" t="s">
        <v>31</v>
      </c>
      <c r="AX587" s="14" t="s">
        <v>77</v>
      </c>
      <c r="AY587" s="167" t="s">
        <v>181</v>
      </c>
    </row>
    <row r="588" spans="2:65" s="10" customFormat="1" ht="25.9" customHeight="1" x14ac:dyDescent="0.2">
      <c r="B588" s="115"/>
      <c r="D588" s="116" t="s">
        <v>68</v>
      </c>
      <c r="E588" s="117" t="s">
        <v>1794</v>
      </c>
      <c r="F588" s="117" t="s">
        <v>6429</v>
      </c>
      <c r="I588" s="118"/>
      <c r="J588" s="119">
        <f>BK588</f>
        <v>0</v>
      </c>
      <c r="L588" s="115"/>
      <c r="M588" s="120"/>
      <c r="P588" s="121">
        <f>P589</f>
        <v>0</v>
      </c>
      <c r="R588" s="121">
        <f>R589</f>
        <v>0</v>
      </c>
      <c r="T588" s="122">
        <f>T589</f>
        <v>0</v>
      </c>
      <c r="AR588" s="116" t="s">
        <v>190</v>
      </c>
      <c r="AT588" s="123" t="s">
        <v>68</v>
      </c>
      <c r="AU588" s="123" t="s">
        <v>69</v>
      </c>
      <c r="AY588" s="116" t="s">
        <v>181</v>
      </c>
      <c r="BK588" s="124">
        <f>BK589</f>
        <v>0</v>
      </c>
    </row>
    <row r="589" spans="2:65" s="10" customFormat="1" ht="22.9" customHeight="1" x14ac:dyDescent="0.2">
      <c r="B589" s="115"/>
      <c r="D589" s="116" t="s">
        <v>68</v>
      </c>
      <c r="E589" s="149" t="s">
        <v>6430</v>
      </c>
      <c r="F589" s="149" t="s">
        <v>6431</v>
      </c>
      <c r="I589" s="118"/>
      <c r="J589" s="150">
        <f>BK589</f>
        <v>0</v>
      </c>
      <c r="L589" s="115"/>
      <c r="M589" s="120"/>
      <c r="P589" s="121">
        <f>SUM(P590:P604)</f>
        <v>0</v>
      </c>
      <c r="R589" s="121">
        <f>SUM(R590:R604)</f>
        <v>0</v>
      </c>
      <c r="T589" s="122">
        <f>SUM(T590:T604)</f>
        <v>0</v>
      </c>
      <c r="AR589" s="116" t="s">
        <v>190</v>
      </c>
      <c r="AT589" s="123" t="s">
        <v>68</v>
      </c>
      <c r="AU589" s="123" t="s">
        <v>77</v>
      </c>
      <c r="AY589" s="116" t="s">
        <v>181</v>
      </c>
      <c r="BK589" s="124">
        <f>SUM(BK590:BK604)</f>
        <v>0</v>
      </c>
    </row>
    <row r="590" spans="2:65" s="1" customFormat="1" ht="16.5" customHeight="1" x14ac:dyDescent="0.2">
      <c r="B590" s="32"/>
      <c r="C590" s="125" t="s">
        <v>293</v>
      </c>
      <c r="D590" s="125" t="s">
        <v>182</v>
      </c>
      <c r="E590" s="126" t="s">
        <v>6432</v>
      </c>
      <c r="F590" s="127" t="s">
        <v>6433</v>
      </c>
      <c r="G590" s="128" t="s">
        <v>185</v>
      </c>
      <c r="H590" s="129">
        <v>2</v>
      </c>
      <c r="I590" s="130"/>
      <c r="J590" s="131">
        <f>ROUND(I590*H590,2)</f>
        <v>0</v>
      </c>
      <c r="K590" s="127" t="s">
        <v>327</v>
      </c>
      <c r="L590" s="32"/>
      <c r="M590" s="132" t="s">
        <v>19</v>
      </c>
      <c r="N590" s="133" t="s">
        <v>40</v>
      </c>
      <c r="P590" s="134">
        <f>O590*H590</f>
        <v>0</v>
      </c>
      <c r="Q590" s="134">
        <v>0</v>
      </c>
      <c r="R590" s="134">
        <f>Q590*H590</f>
        <v>0</v>
      </c>
      <c r="S590" s="134">
        <v>0</v>
      </c>
      <c r="T590" s="135">
        <f>S590*H590</f>
        <v>0</v>
      </c>
      <c r="AR590" s="136" t="s">
        <v>478</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478</v>
      </c>
      <c r="BM590" s="136" t="s">
        <v>630</v>
      </c>
    </row>
    <row r="591" spans="2:65" s="1" customFormat="1" ht="11.25" x14ac:dyDescent="0.2">
      <c r="B591" s="32"/>
      <c r="D591" s="151" t="s">
        <v>328</v>
      </c>
      <c r="F591" s="152" t="s">
        <v>6434</v>
      </c>
      <c r="I591" s="140"/>
      <c r="L591" s="32"/>
      <c r="M591" s="141"/>
      <c r="T591" s="53"/>
      <c r="AT591" s="17" t="s">
        <v>328</v>
      </c>
      <c r="AU591" s="17" t="s">
        <v>79</v>
      </c>
    </row>
    <row r="592" spans="2:65" s="1" customFormat="1" ht="19.5" x14ac:dyDescent="0.2">
      <c r="B592" s="32"/>
      <c r="D592" s="138" t="s">
        <v>214</v>
      </c>
      <c r="F592" s="139" t="s">
        <v>6435</v>
      </c>
      <c r="I592" s="140"/>
      <c r="L592" s="32"/>
      <c r="M592" s="141"/>
      <c r="T592" s="53"/>
      <c r="AT592" s="17" t="s">
        <v>214</v>
      </c>
      <c r="AU592" s="17" t="s">
        <v>79</v>
      </c>
    </row>
    <row r="593" spans="2:65" s="13" customFormat="1" ht="11.25" x14ac:dyDescent="0.2">
      <c r="B593" s="159"/>
      <c r="D593" s="138" t="s">
        <v>330</v>
      </c>
      <c r="E593" s="160" t="s">
        <v>19</v>
      </c>
      <c r="F593" s="161" t="s">
        <v>6436</v>
      </c>
      <c r="H593" s="162">
        <v>1</v>
      </c>
      <c r="I593" s="163"/>
      <c r="L593" s="159"/>
      <c r="M593" s="164"/>
      <c r="T593" s="165"/>
      <c r="AT593" s="160" t="s">
        <v>330</v>
      </c>
      <c r="AU593" s="160" t="s">
        <v>79</v>
      </c>
      <c r="AV593" s="13" t="s">
        <v>79</v>
      </c>
      <c r="AW593" s="13" t="s">
        <v>31</v>
      </c>
      <c r="AX593" s="13" t="s">
        <v>69</v>
      </c>
      <c r="AY593" s="160" t="s">
        <v>181</v>
      </c>
    </row>
    <row r="594" spans="2:65" s="13" customFormat="1" ht="11.25" x14ac:dyDescent="0.2">
      <c r="B594" s="159"/>
      <c r="D594" s="138" t="s">
        <v>330</v>
      </c>
      <c r="E594" s="160" t="s">
        <v>19</v>
      </c>
      <c r="F594" s="161" t="s">
        <v>6437</v>
      </c>
      <c r="H594" s="162">
        <v>1</v>
      </c>
      <c r="I594" s="163"/>
      <c r="L594" s="159"/>
      <c r="M594" s="164"/>
      <c r="T594" s="165"/>
      <c r="AT594" s="160" t="s">
        <v>330</v>
      </c>
      <c r="AU594" s="160" t="s">
        <v>79</v>
      </c>
      <c r="AV594" s="13" t="s">
        <v>79</v>
      </c>
      <c r="AW594" s="13" t="s">
        <v>31</v>
      </c>
      <c r="AX594" s="13" t="s">
        <v>69</v>
      </c>
      <c r="AY594" s="160" t="s">
        <v>181</v>
      </c>
    </row>
    <row r="595" spans="2:65" s="14" customFormat="1" ht="11.25" x14ac:dyDescent="0.2">
      <c r="B595" s="166"/>
      <c r="D595" s="138" t="s">
        <v>330</v>
      </c>
      <c r="E595" s="167" t="s">
        <v>19</v>
      </c>
      <c r="F595" s="168" t="s">
        <v>333</v>
      </c>
      <c r="H595" s="169">
        <v>2</v>
      </c>
      <c r="I595" s="170"/>
      <c r="L595" s="166"/>
      <c r="M595" s="171"/>
      <c r="T595" s="172"/>
      <c r="AT595" s="167" t="s">
        <v>330</v>
      </c>
      <c r="AU595" s="167" t="s">
        <v>79</v>
      </c>
      <c r="AV595" s="14" t="s">
        <v>187</v>
      </c>
      <c r="AW595" s="14" t="s">
        <v>31</v>
      </c>
      <c r="AX595" s="14" t="s">
        <v>77</v>
      </c>
      <c r="AY595" s="167" t="s">
        <v>181</v>
      </c>
    </row>
    <row r="596" spans="2:65" s="1" customFormat="1" ht="16.5" customHeight="1" x14ac:dyDescent="0.2">
      <c r="B596" s="32"/>
      <c r="C596" s="125" t="s">
        <v>633</v>
      </c>
      <c r="D596" s="125" t="s">
        <v>182</v>
      </c>
      <c r="E596" s="126" t="s">
        <v>6438</v>
      </c>
      <c r="F596" s="127" t="s">
        <v>6439</v>
      </c>
      <c r="G596" s="128" t="s">
        <v>636</v>
      </c>
      <c r="H596" s="129">
        <v>78.900000000000006</v>
      </c>
      <c r="I596" s="130"/>
      <c r="J596" s="131">
        <f>ROUND(I596*H596,2)</f>
        <v>0</v>
      </c>
      <c r="K596" s="127" t="s">
        <v>327</v>
      </c>
      <c r="L596" s="32"/>
      <c r="M596" s="132" t="s">
        <v>19</v>
      </c>
      <c r="N596" s="133" t="s">
        <v>40</v>
      </c>
      <c r="P596" s="134">
        <f>O596*H596</f>
        <v>0</v>
      </c>
      <c r="Q596" s="134">
        <v>0</v>
      </c>
      <c r="R596" s="134">
        <f>Q596*H596</f>
        <v>0</v>
      </c>
      <c r="S596" s="134">
        <v>0</v>
      </c>
      <c r="T596" s="135">
        <f>S596*H596</f>
        <v>0</v>
      </c>
      <c r="AR596" s="136" t="s">
        <v>478</v>
      </c>
      <c r="AT596" s="136" t="s">
        <v>182</v>
      </c>
      <c r="AU596" s="136" t="s">
        <v>79</v>
      </c>
      <c r="AY596" s="17" t="s">
        <v>181</v>
      </c>
      <c r="BE596" s="137">
        <f>IF(N596="základní",J596,0)</f>
        <v>0</v>
      </c>
      <c r="BF596" s="137">
        <f>IF(N596="snížená",J596,0)</f>
        <v>0</v>
      </c>
      <c r="BG596" s="137">
        <f>IF(N596="zákl. přenesená",J596,0)</f>
        <v>0</v>
      </c>
      <c r="BH596" s="137">
        <f>IF(N596="sníž. přenesená",J596,0)</f>
        <v>0</v>
      </c>
      <c r="BI596" s="137">
        <f>IF(N596="nulová",J596,0)</f>
        <v>0</v>
      </c>
      <c r="BJ596" s="17" t="s">
        <v>77</v>
      </c>
      <c r="BK596" s="137">
        <f>ROUND(I596*H596,2)</f>
        <v>0</v>
      </c>
      <c r="BL596" s="17" t="s">
        <v>478</v>
      </c>
      <c r="BM596" s="136" t="s">
        <v>637</v>
      </c>
    </row>
    <row r="597" spans="2:65" s="1" customFormat="1" ht="11.25" x14ac:dyDescent="0.2">
      <c r="B597" s="32"/>
      <c r="D597" s="151" t="s">
        <v>328</v>
      </c>
      <c r="F597" s="152" t="s">
        <v>6440</v>
      </c>
      <c r="I597" s="140"/>
      <c r="L597" s="32"/>
      <c r="M597" s="141"/>
      <c r="T597" s="53"/>
      <c r="AT597" s="17" t="s">
        <v>328</v>
      </c>
      <c r="AU597" s="17" t="s">
        <v>79</v>
      </c>
    </row>
    <row r="598" spans="2:65" s="13" customFormat="1" ht="11.25" x14ac:dyDescent="0.2">
      <c r="B598" s="159"/>
      <c r="D598" s="138" t="s">
        <v>330</v>
      </c>
      <c r="E598" s="160" t="s">
        <v>19</v>
      </c>
      <c r="F598" s="161" t="s">
        <v>6441</v>
      </c>
      <c r="H598" s="162">
        <v>54.2</v>
      </c>
      <c r="I598" s="163"/>
      <c r="L598" s="159"/>
      <c r="M598" s="164"/>
      <c r="T598" s="165"/>
      <c r="AT598" s="160" t="s">
        <v>330</v>
      </c>
      <c r="AU598" s="160" t="s">
        <v>79</v>
      </c>
      <c r="AV598" s="13" t="s">
        <v>79</v>
      </c>
      <c r="AW598" s="13" t="s">
        <v>31</v>
      </c>
      <c r="AX598" s="13" t="s">
        <v>69</v>
      </c>
      <c r="AY598" s="160" t="s">
        <v>181</v>
      </c>
    </row>
    <row r="599" spans="2:65" s="13" customFormat="1" ht="11.25" x14ac:dyDescent="0.2">
      <c r="B599" s="159"/>
      <c r="D599" s="138" t="s">
        <v>330</v>
      </c>
      <c r="E599" s="160" t="s">
        <v>19</v>
      </c>
      <c r="F599" s="161" t="s">
        <v>6442</v>
      </c>
      <c r="H599" s="162">
        <v>24.7</v>
      </c>
      <c r="I599" s="163"/>
      <c r="L599" s="159"/>
      <c r="M599" s="164"/>
      <c r="T599" s="165"/>
      <c r="AT599" s="160" t="s">
        <v>330</v>
      </c>
      <c r="AU599" s="160" t="s">
        <v>79</v>
      </c>
      <c r="AV599" s="13" t="s">
        <v>79</v>
      </c>
      <c r="AW599" s="13" t="s">
        <v>31</v>
      </c>
      <c r="AX599" s="13" t="s">
        <v>69</v>
      </c>
      <c r="AY599" s="160" t="s">
        <v>181</v>
      </c>
    </row>
    <row r="600" spans="2:65" s="14" customFormat="1" ht="11.25" x14ac:dyDescent="0.2">
      <c r="B600" s="166"/>
      <c r="D600" s="138" t="s">
        <v>330</v>
      </c>
      <c r="E600" s="167" t="s">
        <v>19</v>
      </c>
      <c r="F600" s="168" t="s">
        <v>333</v>
      </c>
      <c r="H600" s="169">
        <v>78.900000000000006</v>
      </c>
      <c r="I600" s="170"/>
      <c r="L600" s="166"/>
      <c r="M600" s="171"/>
      <c r="T600" s="172"/>
      <c r="AT600" s="167" t="s">
        <v>330</v>
      </c>
      <c r="AU600" s="167" t="s">
        <v>79</v>
      </c>
      <c r="AV600" s="14" t="s">
        <v>187</v>
      </c>
      <c r="AW600" s="14" t="s">
        <v>31</v>
      </c>
      <c r="AX600" s="14" t="s">
        <v>77</v>
      </c>
      <c r="AY600" s="167" t="s">
        <v>181</v>
      </c>
    </row>
    <row r="601" spans="2:65" s="1" customFormat="1" ht="16.5" customHeight="1" x14ac:dyDescent="0.2">
      <c r="B601" s="32"/>
      <c r="C601" s="125" t="s">
        <v>478</v>
      </c>
      <c r="D601" s="125" t="s">
        <v>182</v>
      </c>
      <c r="E601" s="126" t="s">
        <v>5666</v>
      </c>
      <c r="F601" s="127" t="s">
        <v>5667</v>
      </c>
      <c r="G601" s="128" t="s">
        <v>1053</v>
      </c>
      <c r="H601" s="129">
        <v>10</v>
      </c>
      <c r="I601" s="130"/>
      <c r="J601" s="131">
        <f>ROUND(I601*H601,2)</f>
        <v>0</v>
      </c>
      <c r="K601" s="127" t="s">
        <v>327</v>
      </c>
      <c r="L601" s="32"/>
      <c r="M601" s="132" t="s">
        <v>19</v>
      </c>
      <c r="N601" s="133" t="s">
        <v>40</v>
      </c>
      <c r="P601" s="134">
        <f>O601*H601</f>
        <v>0</v>
      </c>
      <c r="Q601" s="134">
        <v>0</v>
      </c>
      <c r="R601" s="134">
        <f>Q601*H601</f>
        <v>0</v>
      </c>
      <c r="S601" s="134">
        <v>0</v>
      </c>
      <c r="T601" s="135">
        <f>S601*H601</f>
        <v>0</v>
      </c>
      <c r="AR601" s="136" t="s">
        <v>478</v>
      </c>
      <c r="AT601" s="136" t="s">
        <v>182</v>
      </c>
      <c r="AU601" s="136" t="s">
        <v>79</v>
      </c>
      <c r="AY601" s="17" t="s">
        <v>181</v>
      </c>
      <c r="BE601" s="137">
        <f>IF(N601="základní",J601,0)</f>
        <v>0</v>
      </c>
      <c r="BF601" s="137">
        <f>IF(N601="snížená",J601,0)</f>
        <v>0</v>
      </c>
      <c r="BG601" s="137">
        <f>IF(N601="zákl. přenesená",J601,0)</f>
        <v>0</v>
      </c>
      <c r="BH601" s="137">
        <f>IF(N601="sníž. přenesená",J601,0)</f>
        <v>0</v>
      </c>
      <c r="BI601" s="137">
        <f>IF(N601="nulová",J601,0)</f>
        <v>0</v>
      </c>
      <c r="BJ601" s="17" t="s">
        <v>77</v>
      </c>
      <c r="BK601" s="137">
        <f>ROUND(I601*H601,2)</f>
        <v>0</v>
      </c>
      <c r="BL601" s="17" t="s">
        <v>478</v>
      </c>
      <c r="BM601" s="136" t="s">
        <v>642</v>
      </c>
    </row>
    <row r="602" spans="2:65" s="1" customFormat="1" ht="11.25" x14ac:dyDescent="0.2">
      <c r="B602" s="32"/>
      <c r="D602" s="151" t="s">
        <v>328</v>
      </c>
      <c r="F602" s="152" t="s">
        <v>5668</v>
      </c>
      <c r="I602" s="140"/>
      <c r="L602" s="32"/>
      <c r="M602" s="141"/>
      <c r="T602" s="53"/>
      <c r="AT602" s="17" t="s">
        <v>328</v>
      </c>
      <c r="AU602" s="17" t="s">
        <v>79</v>
      </c>
    </row>
    <row r="603" spans="2:65" s="13" customFormat="1" ht="22.5" x14ac:dyDescent="0.2">
      <c r="B603" s="159"/>
      <c r="D603" s="138" t="s">
        <v>330</v>
      </c>
      <c r="E603" s="160" t="s">
        <v>19</v>
      </c>
      <c r="F603" s="161" t="s">
        <v>6443</v>
      </c>
      <c r="H603" s="162">
        <v>10</v>
      </c>
      <c r="I603" s="163"/>
      <c r="L603" s="159"/>
      <c r="M603" s="164"/>
      <c r="T603" s="165"/>
      <c r="AT603" s="160" t="s">
        <v>330</v>
      </c>
      <c r="AU603" s="160" t="s">
        <v>79</v>
      </c>
      <c r="AV603" s="13" t="s">
        <v>79</v>
      </c>
      <c r="AW603" s="13" t="s">
        <v>31</v>
      </c>
      <c r="AX603" s="13" t="s">
        <v>69</v>
      </c>
      <c r="AY603" s="160" t="s">
        <v>181</v>
      </c>
    </row>
    <row r="604" spans="2:65" s="14" customFormat="1" ht="11.25" x14ac:dyDescent="0.2">
      <c r="B604" s="166"/>
      <c r="D604" s="138" t="s">
        <v>330</v>
      </c>
      <c r="E604" s="167" t="s">
        <v>19</v>
      </c>
      <c r="F604" s="168" t="s">
        <v>333</v>
      </c>
      <c r="H604" s="169">
        <v>10</v>
      </c>
      <c r="I604" s="170"/>
      <c r="L604" s="166"/>
      <c r="M604" s="173"/>
      <c r="N604" s="174"/>
      <c r="O604" s="174"/>
      <c r="P604" s="174"/>
      <c r="Q604" s="174"/>
      <c r="R604" s="174"/>
      <c r="S604" s="174"/>
      <c r="T604" s="175"/>
      <c r="AT604" s="167" t="s">
        <v>330</v>
      </c>
      <c r="AU604" s="167" t="s">
        <v>79</v>
      </c>
      <c r="AV604" s="14" t="s">
        <v>187</v>
      </c>
      <c r="AW604" s="14" t="s">
        <v>31</v>
      </c>
      <c r="AX604" s="14" t="s">
        <v>77</v>
      </c>
      <c r="AY604" s="167" t="s">
        <v>181</v>
      </c>
    </row>
    <row r="605" spans="2:65" s="1" customFormat="1" ht="6.95" customHeight="1" x14ac:dyDescent="0.2">
      <c r="B605" s="41"/>
      <c r="C605" s="42"/>
      <c r="D605" s="42"/>
      <c r="E605" s="42"/>
      <c r="F605" s="42"/>
      <c r="G605" s="42"/>
      <c r="H605" s="42"/>
      <c r="I605" s="42"/>
      <c r="J605" s="42"/>
      <c r="K605" s="42"/>
      <c r="L605" s="32"/>
    </row>
  </sheetData>
  <sheetProtection algorithmName="SHA-512" hashValue="VoDl+9pW/0K0Y/TWUfZrlLPhY2TMGzl3QtwpoXcVBN7vNcVBr5GCeEB0/sJE2bdSkfrLME7IZ5Cb4sBAEMXy3g==" saltValue="Xykk4kd+RdVgxGsgIHCVEVRMlyRbLXmVOj7K+9x1D5z1G3PfoOoIkzRlNf0b2u6eHvgzvJ0QGzaVm1BEeMRriA==" spinCount="100000" sheet="1" objects="1" scenarios="1" formatColumns="0" formatRows="0" autoFilter="0"/>
  <autoFilter ref="C91:K604" xr:uid="{00000000-0009-0000-0000-00000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500-000000000000}"/>
    <hyperlink ref="F98" r:id="rId2" xr:uid="{00000000-0004-0000-0500-000001000000}"/>
    <hyperlink ref="F100" r:id="rId3" xr:uid="{00000000-0004-0000-0500-000002000000}"/>
    <hyperlink ref="F102" r:id="rId4" xr:uid="{00000000-0004-0000-0500-000003000000}"/>
    <hyperlink ref="F104" r:id="rId5" xr:uid="{00000000-0004-0000-0500-000004000000}"/>
    <hyperlink ref="F106" r:id="rId6" xr:uid="{00000000-0004-0000-0500-000005000000}"/>
    <hyperlink ref="F116" r:id="rId7" xr:uid="{00000000-0004-0000-0500-000006000000}"/>
    <hyperlink ref="F146" r:id="rId8" xr:uid="{00000000-0004-0000-0500-000007000000}"/>
    <hyperlink ref="F176" r:id="rId9" xr:uid="{00000000-0004-0000-0500-000008000000}"/>
    <hyperlink ref="F206" r:id="rId10" xr:uid="{00000000-0004-0000-0500-000009000000}"/>
    <hyperlink ref="F236" r:id="rId11" xr:uid="{00000000-0004-0000-0500-00000A000000}"/>
    <hyperlink ref="F240" r:id="rId12" xr:uid="{00000000-0004-0000-0500-00000B000000}"/>
    <hyperlink ref="F250" r:id="rId13" xr:uid="{00000000-0004-0000-0500-00000C000000}"/>
    <hyperlink ref="F275" r:id="rId14" xr:uid="{00000000-0004-0000-0500-00000D000000}"/>
    <hyperlink ref="F277" r:id="rId15" xr:uid="{00000000-0004-0000-0500-00000E000000}"/>
    <hyperlink ref="F279" r:id="rId16" xr:uid="{00000000-0004-0000-0500-00000F000000}"/>
    <hyperlink ref="F284" r:id="rId17" xr:uid="{00000000-0004-0000-0500-000010000000}"/>
    <hyperlink ref="F343" r:id="rId18" xr:uid="{00000000-0004-0000-0500-000011000000}"/>
    <hyperlink ref="F382" r:id="rId19" xr:uid="{00000000-0004-0000-0500-000012000000}"/>
    <hyperlink ref="F387" r:id="rId20" xr:uid="{00000000-0004-0000-0500-000013000000}"/>
    <hyperlink ref="F392" r:id="rId21" xr:uid="{00000000-0004-0000-0500-000014000000}"/>
    <hyperlink ref="F397" r:id="rId22" xr:uid="{00000000-0004-0000-0500-000015000000}"/>
    <hyperlink ref="F402" r:id="rId23" xr:uid="{00000000-0004-0000-0500-000016000000}"/>
    <hyperlink ref="F407" r:id="rId24" xr:uid="{00000000-0004-0000-0500-000017000000}"/>
    <hyperlink ref="F412" r:id="rId25" xr:uid="{00000000-0004-0000-0500-000018000000}"/>
    <hyperlink ref="F417" r:id="rId26" xr:uid="{00000000-0004-0000-0500-000019000000}"/>
    <hyperlink ref="F422" r:id="rId27" xr:uid="{00000000-0004-0000-0500-00001A000000}"/>
    <hyperlink ref="F427" r:id="rId28" xr:uid="{00000000-0004-0000-0500-00001B000000}"/>
    <hyperlink ref="F431" r:id="rId29" xr:uid="{00000000-0004-0000-0500-00001C000000}"/>
    <hyperlink ref="F437" r:id="rId30" xr:uid="{00000000-0004-0000-0500-00001D000000}"/>
    <hyperlink ref="F441" r:id="rId31" xr:uid="{00000000-0004-0000-0500-00001E000000}"/>
    <hyperlink ref="F463" r:id="rId32" xr:uid="{00000000-0004-0000-0500-00001F000000}"/>
    <hyperlink ref="F568" r:id="rId33" xr:uid="{00000000-0004-0000-0500-000020000000}"/>
    <hyperlink ref="F573" r:id="rId34" xr:uid="{00000000-0004-0000-0500-000021000000}"/>
    <hyperlink ref="F583" r:id="rId35" xr:uid="{00000000-0004-0000-0500-000022000000}"/>
    <hyperlink ref="F585" r:id="rId36" xr:uid="{00000000-0004-0000-0500-000023000000}"/>
    <hyperlink ref="F591" r:id="rId37" xr:uid="{00000000-0004-0000-0500-000024000000}"/>
    <hyperlink ref="F597" r:id="rId38" xr:uid="{00000000-0004-0000-0500-000025000000}"/>
    <hyperlink ref="F602" r:id="rId39" xr:uid="{00000000-0004-0000-05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7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98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6092</v>
      </c>
      <c r="F9" s="315"/>
      <c r="G9" s="315"/>
      <c r="H9" s="315"/>
      <c r="L9" s="32"/>
    </row>
    <row r="10" spans="2:46" s="1" customFormat="1" ht="12" customHeight="1" x14ac:dyDescent="0.2">
      <c r="B10" s="32"/>
      <c r="D10" s="27" t="s">
        <v>6093</v>
      </c>
      <c r="L10" s="32"/>
    </row>
    <row r="11" spans="2:46" s="1" customFormat="1" ht="16.5" customHeight="1" x14ac:dyDescent="0.2">
      <c r="B11" s="32"/>
      <c r="E11" s="279" t="s">
        <v>6444</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ROUND((SUM(BE92:BE707)),  2)</f>
        <v>0</v>
      </c>
      <c r="I35" s="93">
        <v>0.21</v>
      </c>
      <c r="J35" s="83">
        <f>ROUND(((SUM(BE92:BE707))*I35),  2)</f>
        <v>0</v>
      </c>
      <c r="L35" s="32"/>
    </row>
    <row r="36" spans="2:12" s="1" customFormat="1" ht="14.45" customHeight="1" x14ac:dyDescent="0.2">
      <c r="B36" s="32"/>
      <c r="E36" s="27" t="s">
        <v>41</v>
      </c>
      <c r="F36" s="83">
        <f>ROUND((SUM(BF92:BF707)),  2)</f>
        <v>0</v>
      </c>
      <c r="I36" s="93">
        <v>0.12</v>
      </c>
      <c r="J36" s="83">
        <f>ROUND(((SUM(BF92:BF707))*I36),  2)</f>
        <v>0</v>
      </c>
      <c r="L36" s="32"/>
    </row>
    <row r="37" spans="2:12" s="1" customFormat="1" ht="14.45" hidden="1" customHeight="1" x14ac:dyDescent="0.2">
      <c r="B37" s="32"/>
      <c r="E37" s="27" t="s">
        <v>42</v>
      </c>
      <c r="F37" s="83">
        <f>ROUND((SUM(BG92:BG707)),  2)</f>
        <v>0</v>
      </c>
      <c r="I37" s="93">
        <v>0.21</v>
      </c>
      <c r="J37" s="83">
        <f>0</f>
        <v>0</v>
      </c>
      <c r="L37" s="32"/>
    </row>
    <row r="38" spans="2:12" s="1" customFormat="1" ht="14.45" hidden="1" customHeight="1" x14ac:dyDescent="0.2">
      <c r="B38" s="32"/>
      <c r="E38" s="27" t="s">
        <v>43</v>
      </c>
      <c r="F38" s="83">
        <f>ROUND((SUM(BH92:BH707)),  2)</f>
        <v>0</v>
      </c>
      <c r="I38" s="93">
        <v>0.12</v>
      </c>
      <c r="J38" s="83">
        <f>0</f>
        <v>0</v>
      </c>
      <c r="L38" s="32"/>
    </row>
    <row r="39" spans="2:12" s="1" customFormat="1" ht="14.45" hidden="1" customHeight="1" x14ac:dyDescent="0.2">
      <c r="B39" s="32"/>
      <c r="E39" s="27" t="s">
        <v>44</v>
      </c>
      <c r="F39" s="83">
        <f>ROUND((SUM(BI92:BI707)),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6092</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D.1.4.1.b.09.-2 - AREÁLOVÁ KANALIZACE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296</v>
      </c>
      <c r="E64" s="105"/>
      <c r="F64" s="105"/>
      <c r="G64" s="105"/>
      <c r="H64" s="105"/>
      <c r="I64" s="105"/>
      <c r="J64" s="106">
        <f>J93</f>
        <v>0</v>
      </c>
      <c r="L64" s="103"/>
    </row>
    <row r="65" spans="2:12" s="11" customFormat="1" ht="19.899999999999999" customHeight="1" x14ac:dyDescent="0.2">
      <c r="B65" s="145"/>
      <c r="D65" s="146" t="s">
        <v>297</v>
      </c>
      <c r="E65" s="147"/>
      <c r="F65" s="147"/>
      <c r="G65" s="147"/>
      <c r="H65" s="147"/>
      <c r="I65" s="147"/>
      <c r="J65" s="148">
        <f>J94</f>
        <v>0</v>
      </c>
      <c r="L65" s="145"/>
    </row>
    <row r="66" spans="2:12" s="11" customFormat="1" ht="19.899999999999999" customHeight="1" x14ac:dyDescent="0.2">
      <c r="B66" s="145"/>
      <c r="D66" s="146" t="s">
        <v>1707</v>
      </c>
      <c r="E66" s="147"/>
      <c r="F66" s="147"/>
      <c r="G66" s="147"/>
      <c r="H66" s="147"/>
      <c r="I66" s="147"/>
      <c r="J66" s="148">
        <f>J529</f>
        <v>0</v>
      </c>
      <c r="L66" s="145"/>
    </row>
    <row r="67" spans="2:12" s="11" customFormat="1" ht="19.899999999999999" customHeight="1" x14ac:dyDescent="0.2">
      <c r="B67" s="145"/>
      <c r="D67" s="146" t="s">
        <v>5502</v>
      </c>
      <c r="E67" s="147"/>
      <c r="F67" s="147"/>
      <c r="G67" s="147"/>
      <c r="H67" s="147"/>
      <c r="I67" s="147"/>
      <c r="J67" s="148">
        <f>J554</f>
        <v>0</v>
      </c>
      <c r="L67" s="145"/>
    </row>
    <row r="68" spans="2:12" s="11" customFormat="1" ht="19.899999999999999" customHeight="1" x14ac:dyDescent="0.2">
      <c r="B68" s="145"/>
      <c r="D68" s="146" t="s">
        <v>301</v>
      </c>
      <c r="E68" s="147"/>
      <c r="F68" s="147"/>
      <c r="G68" s="147"/>
      <c r="H68" s="147"/>
      <c r="I68" s="147"/>
      <c r="J68" s="148">
        <f>J681</f>
        <v>0</v>
      </c>
      <c r="L68" s="145"/>
    </row>
    <row r="69" spans="2:12" s="8" customFormat="1" ht="24.95" customHeight="1" x14ac:dyDescent="0.2">
      <c r="B69" s="103"/>
      <c r="D69" s="104" t="s">
        <v>6095</v>
      </c>
      <c r="E69" s="105"/>
      <c r="F69" s="105"/>
      <c r="G69" s="105"/>
      <c r="H69" s="105"/>
      <c r="I69" s="105"/>
      <c r="J69" s="106">
        <f>J691</f>
        <v>0</v>
      </c>
      <c r="L69" s="103"/>
    </row>
    <row r="70" spans="2:12" s="11" customFormat="1" ht="19.899999999999999" customHeight="1" x14ac:dyDescent="0.2">
      <c r="B70" s="145"/>
      <c r="D70" s="146" t="s">
        <v>6096</v>
      </c>
      <c r="E70" s="147"/>
      <c r="F70" s="147"/>
      <c r="G70" s="147"/>
      <c r="H70" s="147"/>
      <c r="I70" s="147"/>
      <c r="J70" s="148">
        <f>J692</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21</v>
      </c>
      <c r="F80" s="314"/>
      <c r="G80" s="314"/>
      <c r="H80" s="314"/>
      <c r="L80" s="32"/>
    </row>
    <row r="81" spans="2:65" ht="12" customHeight="1" x14ac:dyDescent="0.2">
      <c r="B81" s="20"/>
      <c r="C81" s="27" t="s">
        <v>159</v>
      </c>
      <c r="L81" s="20"/>
    </row>
    <row r="82" spans="2:65" s="1" customFormat="1" ht="16.5" customHeight="1" x14ac:dyDescent="0.2">
      <c r="B82" s="32"/>
      <c r="E82" s="313" t="s">
        <v>6092</v>
      </c>
      <c r="F82" s="315"/>
      <c r="G82" s="315"/>
      <c r="H82" s="315"/>
      <c r="L82" s="32"/>
    </row>
    <row r="83" spans="2:65" s="1" customFormat="1" ht="12" customHeight="1" x14ac:dyDescent="0.2">
      <c r="B83" s="32"/>
      <c r="C83" s="27" t="s">
        <v>6093</v>
      </c>
      <c r="L83" s="32"/>
    </row>
    <row r="84" spans="2:65" s="1" customFormat="1" ht="16.5" customHeight="1" x14ac:dyDescent="0.2">
      <c r="B84" s="32"/>
      <c r="E84" s="279" t="str">
        <f>E11</f>
        <v>D.1.4.1.b.09.-2 - AREÁLOVÁ KANALIZACE - OKOLO OBJEKTU</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11. 2. 2025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P93+P691</f>
        <v>0</v>
      </c>
      <c r="Q92" s="50"/>
      <c r="R92" s="112">
        <f>R93+R691</f>
        <v>0</v>
      </c>
      <c r="S92" s="50"/>
      <c r="T92" s="113">
        <f>T93+T691</f>
        <v>0</v>
      </c>
      <c r="AT92" s="17" t="s">
        <v>68</v>
      </c>
      <c r="AU92" s="17" t="s">
        <v>164</v>
      </c>
      <c r="BK92" s="114">
        <f>BK93+BK691</f>
        <v>0</v>
      </c>
    </row>
    <row r="93" spans="2:65" s="10" customFormat="1" ht="25.9" customHeight="1" x14ac:dyDescent="0.2">
      <c r="B93" s="115"/>
      <c r="D93" s="116" t="s">
        <v>68</v>
      </c>
      <c r="E93" s="117" t="s">
        <v>321</v>
      </c>
      <c r="F93" s="117" t="s">
        <v>322</v>
      </c>
      <c r="I93" s="118"/>
      <c r="J93" s="119">
        <f>BK93</f>
        <v>0</v>
      </c>
      <c r="L93" s="115"/>
      <c r="M93" s="120"/>
      <c r="P93" s="121">
        <f>P94+P529+P554+P681</f>
        <v>0</v>
      </c>
      <c r="R93" s="121">
        <f>R94+R529+R554+R681</f>
        <v>0</v>
      </c>
      <c r="T93" s="122">
        <f>T94+T529+T554+T681</f>
        <v>0</v>
      </c>
      <c r="AR93" s="116" t="s">
        <v>77</v>
      </c>
      <c r="AT93" s="123" t="s">
        <v>68</v>
      </c>
      <c r="AU93" s="123" t="s">
        <v>69</v>
      </c>
      <c r="AY93" s="116" t="s">
        <v>181</v>
      </c>
      <c r="BK93" s="124">
        <f>BK94+BK529+BK554+BK681</f>
        <v>0</v>
      </c>
    </row>
    <row r="94" spans="2:65" s="10" customFormat="1" ht="22.9" customHeight="1" x14ac:dyDescent="0.2">
      <c r="B94" s="115"/>
      <c r="D94" s="116" t="s">
        <v>68</v>
      </c>
      <c r="E94" s="149" t="s">
        <v>77</v>
      </c>
      <c r="F94" s="149" t="s">
        <v>323</v>
      </c>
      <c r="I94" s="118"/>
      <c r="J94" s="150">
        <f>BK94</f>
        <v>0</v>
      </c>
      <c r="L94" s="115"/>
      <c r="M94" s="120"/>
      <c r="P94" s="121">
        <f>SUM(P95:P528)</f>
        <v>0</v>
      </c>
      <c r="R94" s="121">
        <f>SUM(R95:R528)</f>
        <v>0</v>
      </c>
      <c r="T94" s="122">
        <f>SUM(T95:T528)</f>
        <v>0</v>
      </c>
      <c r="AR94" s="116" t="s">
        <v>77</v>
      </c>
      <c r="AT94" s="123" t="s">
        <v>68</v>
      </c>
      <c r="AU94" s="123" t="s">
        <v>77</v>
      </c>
      <c r="AY94" s="116" t="s">
        <v>181</v>
      </c>
      <c r="BK94" s="124">
        <f>SUM(BK95:BK528)</f>
        <v>0</v>
      </c>
    </row>
    <row r="95" spans="2:65" s="1" customFormat="1" ht="16.5" customHeight="1" x14ac:dyDescent="0.2">
      <c r="B95" s="32"/>
      <c r="C95" s="125" t="s">
        <v>77</v>
      </c>
      <c r="D95" s="125" t="s">
        <v>182</v>
      </c>
      <c r="E95" s="126" t="s">
        <v>1764</v>
      </c>
      <c r="F95" s="127" t="s">
        <v>1765</v>
      </c>
      <c r="G95" s="128" t="s">
        <v>1053</v>
      </c>
      <c r="H95" s="129">
        <v>80</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328</v>
      </c>
      <c r="F96" s="152" t="s">
        <v>1766</v>
      </c>
      <c r="I96" s="140"/>
      <c r="L96" s="32"/>
      <c r="M96" s="141"/>
      <c r="T96" s="53"/>
      <c r="AT96" s="17" t="s">
        <v>328</v>
      </c>
      <c r="AU96" s="17" t="s">
        <v>79</v>
      </c>
    </row>
    <row r="97" spans="2:65" s="1" customFormat="1" ht="16.5" customHeight="1" x14ac:dyDescent="0.2">
      <c r="B97" s="32"/>
      <c r="C97" s="125" t="s">
        <v>79</v>
      </c>
      <c r="D97" s="125" t="s">
        <v>182</v>
      </c>
      <c r="E97" s="126" t="s">
        <v>1767</v>
      </c>
      <c r="F97" s="127" t="s">
        <v>1768</v>
      </c>
      <c r="G97" s="128" t="s">
        <v>1769</v>
      </c>
      <c r="H97" s="129">
        <v>10</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187</v>
      </c>
    </row>
    <row r="98" spans="2:65" s="1" customFormat="1" ht="11.25" x14ac:dyDescent="0.2">
      <c r="B98" s="32"/>
      <c r="D98" s="151" t="s">
        <v>328</v>
      </c>
      <c r="F98" s="152" t="s">
        <v>1770</v>
      </c>
      <c r="I98" s="140"/>
      <c r="L98" s="32"/>
      <c r="M98" s="141"/>
      <c r="T98" s="53"/>
      <c r="AT98" s="17" t="s">
        <v>328</v>
      </c>
      <c r="AU98" s="17" t="s">
        <v>79</v>
      </c>
    </row>
    <row r="99" spans="2:65" s="1" customFormat="1" ht="16.5" customHeight="1" x14ac:dyDescent="0.2">
      <c r="B99" s="32"/>
      <c r="C99" s="125" t="s">
        <v>190</v>
      </c>
      <c r="D99" s="125" t="s">
        <v>182</v>
      </c>
      <c r="E99" s="126" t="s">
        <v>1771</v>
      </c>
      <c r="F99" s="127" t="s">
        <v>1772</v>
      </c>
      <c r="G99" s="128" t="s">
        <v>636</v>
      </c>
      <c r="H99" s="129">
        <v>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193</v>
      </c>
    </row>
    <row r="100" spans="2:65" s="1" customFormat="1" ht="11.25" x14ac:dyDescent="0.2">
      <c r="B100" s="32"/>
      <c r="D100" s="151" t="s">
        <v>328</v>
      </c>
      <c r="F100" s="152" t="s">
        <v>1773</v>
      </c>
      <c r="I100" s="140"/>
      <c r="L100" s="32"/>
      <c r="M100" s="141"/>
      <c r="T100" s="53"/>
      <c r="AT100" s="17" t="s">
        <v>328</v>
      </c>
      <c r="AU100" s="17" t="s">
        <v>79</v>
      </c>
    </row>
    <row r="101" spans="2:65" s="1" customFormat="1" ht="16.5" customHeight="1" x14ac:dyDescent="0.2">
      <c r="B101" s="32"/>
      <c r="C101" s="125" t="s">
        <v>187</v>
      </c>
      <c r="D101" s="125" t="s">
        <v>182</v>
      </c>
      <c r="E101" s="126" t="s">
        <v>1774</v>
      </c>
      <c r="F101" s="127" t="s">
        <v>1775</v>
      </c>
      <c r="G101" s="128" t="s">
        <v>636</v>
      </c>
      <c r="H101" s="129">
        <v>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196</v>
      </c>
    </row>
    <row r="102" spans="2:65" s="1" customFormat="1" ht="11.25" x14ac:dyDescent="0.2">
      <c r="B102" s="32"/>
      <c r="D102" s="151" t="s">
        <v>328</v>
      </c>
      <c r="F102" s="152" t="s">
        <v>1776</v>
      </c>
      <c r="I102" s="140"/>
      <c r="L102" s="32"/>
      <c r="M102" s="141"/>
      <c r="T102" s="53"/>
      <c r="AT102" s="17" t="s">
        <v>328</v>
      </c>
      <c r="AU102" s="17" t="s">
        <v>79</v>
      </c>
    </row>
    <row r="103" spans="2:65" s="1" customFormat="1" ht="16.5" customHeight="1" x14ac:dyDescent="0.2">
      <c r="B103" s="32"/>
      <c r="C103" s="125" t="s">
        <v>197</v>
      </c>
      <c r="D103" s="125" t="s">
        <v>182</v>
      </c>
      <c r="E103" s="126" t="s">
        <v>1777</v>
      </c>
      <c r="F103" s="127" t="s">
        <v>1778</v>
      </c>
      <c r="G103" s="128" t="s">
        <v>636</v>
      </c>
      <c r="H103" s="129">
        <v>5</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200</v>
      </c>
    </row>
    <row r="104" spans="2:65" s="1" customFormat="1" ht="11.25" x14ac:dyDescent="0.2">
      <c r="B104" s="32"/>
      <c r="D104" s="151" t="s">
        <v>328</v>
      </c>
      <c r="F104" s="152" t="s">
        <v>1779</v>
      </c>
      <c r="I104" s="140"/>
      <c r="L104" s="32"/>
      <c r="M104" s="141"/>
      <c r="T104" s="53"/>
      <c r="AT104" s="17" t="s">
        <v>328</v>
      </c>
      <c r="AU104" s="17" t="s">
        <v>79</v>
      </c>
    </row>
    <row r="105" spans="2:65" s="1" customFormat="1" ht="16.5" customHeight="1" x14ac:dyDescent="0.2">
      <c r="B105" s="32"/>
      <c r="C105" s="125" t="s">
        <v>193</v>
      </c>
      <c r="D105" s="125" t="s">
        <v>182</v>
      </c>
      <c r="E105" s="126" t="s">
        <v>1780</v>
      </c>
      <c r="F105" s="127" t="s">
        <v>1781</v>
      </c>
      <c r="G105" s="128" t="s">
        <v>636</v>
      </c>
      <c r="H105" s="129">
        <v>20</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8</v>
      </c>
    </row>
    <row r="106" spans="2:65" s="1" customFormat="1" ht="11.25" x14ac:dyDescent="0.2">
      <c r="B106" s="32"/>
      <c r="D106" s="151" t="s">
        <v>328</v>
      </c>
      <c r="F106" s="152" t="s">
        <v>1782</v>
      </c>
      <c r="I106" s="140"/>
      <c r="L106" s="32"/>
      <c r="M106" s="141"/>
      <c r="T106" s="53"/>
      <c r="AT106" s="17" t="s">
        <v>328</v>
      </c>
      <c r="AU106" s="17" t="s">
        <v>79</v>
      </c>
    </row>
    <row r="107" spans="2:65" s="1" customFormat="1" ht="21.75" customHeight="1" x14ac:dyDescent="0.2">
      <c r="B107" s="32"/>
      <c r="C107" s="125" t="s">
        <v>203</v>
      </c>
      <c r="D107" s="125" t="s">
        <v>182</v>
      </c>
      <c r="E107" s="126" t="s">
        <v>6097</v>
      </c>
      <c r="F107" s="127" t="s">
        <v>6098</v>
      </c>
      <c r="G107" s="128" t="s">
        <v>185</v>
      </c>
      <c r="H107" s="129">
        <v>1</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187</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187</v>
      </c>
      <c r="BM107" s="136" t="s">
        <v>206</v>
      </c>
    </row>
    <row r="108" spans="2:65" s="1" customFormat="1" ht="48.75" x14ac:dyDescent="0.2">
      <c r="B108" s="32"/>
      <c r="D108" s="138" t="s">
        <v>214</v>
      </c>
      <c r="F108" s="139" t="s">
        <v>6099</v>
      </c>
      <c r="I108" s="140"/>
      <c r="L108" s="32"/>
      <c r="M108" s="141"/>
      <c r="T108" s="53"/>
      <c r="AT108" s="17" t="s">
        <v>214</v>
      </c>
      <c r="AU108" s="17" t="s">
        <v>79</v>
      </c>
    </row>
    <row r="109" spans="2:65" s="13" customFormat="1" ht="11.25" x14ac:dyDescent="0.2">
      <c r="B109" s="159"/>
      <c r="D109" s="138" t="s">
        <v>330</v>
      </c>
      <c r="E109" s="160" t="s">
        <v>19</v>
      </c>
      <c r="F109" s="161" t="s">
        <v>6100</v>
      </c>
      <c r="H109" s="162">
        <v>1</v>
      </c>
      <c r="I109" s="163"/>
      <c r="L109" s="159"/>
      <c r="M109" s="164"/>
      <c r="T109" s="165"/>
      <c r="AT109" s="160" t="s">
        <v>330</v>
      </c>
      <c r="AU109" s="160" t="s">
        <v>79</v>
      </c>
      <c r="AV109" s="13" t="s">
        <v>79</v>
      </c>
      <c r="AW109" s="13" t="s">
        <v>31</v>
      </c>
      <c r="AX109" s="13" t="s">
        <v>69</v>
      </c>
      <c r="AY109" s="160" t="s">
        <v>181</v>
      </c>
    </row>
    <row r="110" spans="2:65" s="14" customFormat="1" ht="11.25" x14ac:dyDescent="0.2">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24.2" customHeight="1" x14ac:dyDescent="0.2">
      <c r="B111" s="32"/>
      <c r="C111" s="125" t="s">
        <v>196</v>
      </c>
      <c r="D111" s="125" t="s">
        <v>182</v>
      </c>
      <c r="E111" s="126" t="s">
        <v>6101</v>
      </c>
      <c r="F111" s="127" t="s">
        <v>6102</v>
      </c>
      <c r="G111" s="128" t="s">
        <v>185</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187</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187</v>
      </c>
      <c r="BM111" s="136" t="s">
        <v>209</v>
      </c>
    </row>
    <row r="112" spans="2:65" s="1" customFormat="1" ht="68.25" x14ac:dyDescent="0.2">
      <c r="B112" s="32"/>
      <c r="D112" s="138" t="s">
        <v>214</v>
      </c>
      <c r="F112" s="139" t="s">
        <v>6103</v>
      </c>
      <c r="I112" s="140"/>
      <c r="L112" s="32"/>
      <c r="M112" s="141"/>
      <c r="T112" s="53"/>
      <c r="AT112" s="17" t="s">
        <v>214</v>
      </c>
      <c r="AU112" s="17" t="s">
        <v>79</v>
      </c>
    </row>
    <row r="113" spans="2:65" s="13" customFormat="1" ht="11.25" x14ac:dyDescent="0.2">
      <c r="B113" s="159"/>
      <c r="D113" s="138" t="s">
        <v>330</v>
      </c>
      <c r="E113" s="160" t="s">
        <v>19</v>
      </c>
      <c r="F113" s="161" t="s">
        <v>6104</v>
      </c>
      <c r="H113" s="162">
        <v>1</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21.75" customHeight="1" x14ac:dyDescent="0.2">
      <c r="B115" s="32"/>
      <c r="C115" s="125" t="s">
        <v>210</v>
      </c>
      <c r="D115" s="125" t="s">
        <v>182</v>
      </c>
      <c r="E115" s="126" t="s">
        <v>6445</v>
      </c>
      <c r="F115" s="127" t="s">
        <v>6446</v>
      </c>
      <c r="G115" s="128" t="s">
        <v>326</v>
      </c>
      <c r="H115" s="129">
        <v>88.252669999999995</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213</v>
      </c>
    </row>
    <row r="116" spans="2:65" s="1" customFormat="1" ht="11.25" x14ac:dyDescent="0.2">
      <c r="B116" s="32"/>
      <c r="D116" s="151" t="s">
        <v>328</v>
      </c>
      <c r="F116" s="152" t="s">
        <v>6447</v>
      </c>
      <c r="I116" s="140"/>
      <c r="L116" s="32"/>
      <c r="M116" s="141"/>
      <c r="T116" s="53"/>
      <c r="AT116" s="17" t="s">
        <v>328</v>
      </c>
      <c r="AU116" s="17" t="s">
        <v>79</v>
      </c>
    </row>
    <row r="117" spans="2:65" s="1" customFormat="1" ht="29.25" x14ac:dyDescent="0.2">
      <c r="B117" s="32"/>
      <c r="D117" s="138" t="s">
        <v>214</v>
      </c>
      <c r="F117" s="139" t="s">
        <v>6448</v>
      </c>
      <c r="I117" s="140"/>
      <c r="L117" s="32"/>
      <c r="M117" s="141"/>
      <c r="T117" s="53"/>
      <c r="AT117" s="17" t="s">
        <v>214</v>
      </c>
      <c r="AU117" s="17" t="s">
        <v>79</v>
      </c>
    </row>
    <row r="118" spans="2:65" s="12" customFormat="1" ht="22.5" x14ac:dyDescent="0.2">
      <c r="B118" s="153"/>
      <c r="D118" s="138" t="s">
        <v>330</v>
      </c>
      <c r="E118" s="154" t="s">
        <v>19</v>
      </c>
      <c r="F118" s="155" t="s">
        <v>6449</v>
      </c>
      <c r="H118" s="154" t="s">
        <v>19</v>
      </c>
      <c r="I118" s="156"/>
      <c r="L118" s="153"/>
      <c r="M118" s="157"/>
      <c r="T118" s="158"/>
      <c r="AT118" s="154" t="s">
        <v>330</v>
      </c>
      <c r="AU118" s="154" t="s">
        <v>79</v>
      </c>
      <c r="AV118" s="12" t="s">
        <v>77</v>
      </c>
      <c r="AW118" s="12" t="s">
        <v>31</v>
      </c>
      <c r="AX118" s="12" t="s">
        <v>69</v>
      </c>
      <c r="AY118" s="154" t="s">
        <v>181</v>
      </c>
    </row>
    <row r="119" spans="2:65" s="13" customFormat="1" ht="11.25" x14ac:dyDescent="0.2">
      <c r="B119" s="159"/>
      <c r="D119" s="138" t="s">
        <v>330</v>
      </c>
      <c r="E119" s="160" t="s">
        <v>19</v>
      </c>
      <c r="F119" s="161" t="s">
        <v>6450</v>
      </c>
      <c r="H119" s="162">
        <v>1.1015999999999999</v>
      </c>
      <c r="I119" s="163"/>
      <c r="L119" s="159"/>
      <c r="M119" s="164"/>
      <c r="T119" s="165"/>
      <c r="AT119" s="160" t="s">
        <v>330</v>
      </c>
      <c r="AU119" s="160" t="s">
        <v>79</v>
      </c>
      <c r="AV119" s="13" t="s">
        <v>79</v>
      </c>
      <c r="AW119" s="13" t="s">
        <v>31</v>
      </c>
      <c r="AX119" s="13" t="s">
        <v>69</v>
      </c>
      <c r="AY119" s="160" t="s">
        <v>181</v>
      </c>
    </row>
    <row r="120" spans="2:65" s="13" customFormat="1" ht="11.25" x14ac:dyDescent="0.2">
      <c r="B120" s="159"/>
      <c r="D120" s="138" t="s">
        <v>330</v>
      </c>
      <c r="E120" s="160" t="s">
        <v>19</v>
      </c>
      <c r="F120" s="161" t="s">
        <v>6451</v>
      </c>
      <c r="H120" s="162">
        <v>8.6831999999999994</v>
      </c>
      <c r="I120" s="163"/>
      <c r="L120" s="159"/>
      <c r="M120" s="164"/>
      <c r="T120" s="165"/>
      <c r="AT120" s="160" t="s">
        <v>330</v>
      </c>
      <c r="AU120" s="160" t="s">
        <v>79</v>
      </c>
      <c r="AV120" s="13" t="s">
        <v>79</v>
      </c>
      <c r="AW120" s="13" t="s">
        <v>31</v>
      </c>
      <c r="AX120" s="13" t="s">
        <v>69</v>
      </c>
      <c r="AY120" s="160" t="s">
        <v>181</v>
      </c>
    </row>
    <row r="121" spans="2:65" s="13" customFormat="1" ht="11.25" x14ac:dyDescent="0.2">
      <c r="B121" s="159"/>
      <c r="D121" s="138" t="s">
        <v>330</v>
      </c>
      <c r="E121" s="160" t="s">
        <v>19</v>
      </c>
      <c r="F121" s="161" t="s">
        <v>6452</v>
      </c>
      <c r="H121" s="162">
        <v>6.7343999999999999</v>
      </c>
      <c r="I121" s="163"/>
      <c r="L121" s="159"/>
      <c r="M121" s="164"/>
      <c r="T121" s="165"/>
      <c r="AT121" s="160" t="s">
        <v>330</v>
      </c>
      <c r="AU121" s="160" t="s">
        <v>79</v>
      </c>
      <c r="AV121" s="13" t="s">
        <v>79</v>
      </c>
      <c r="AW121" s="13" t="s">
        <v>31</v>
      </c>
      <c r="AX121" s="13" t="s">
        <v>69</v>
      </c>
      <c r="AY121" s="160" t="s">
        <v>181</v>
      </c>
    </row>
    <row r="122" spans="2:65" s="13" customFormat="1" ht="11.25" x14ac:dyDescent="0.2">
      <c r="B122" s="159"/>
      <c r="D122" s="138" t="s">
        <v>330</v>
      </c>
      <c r="E122" s="160" t="s">
        <v>19</v>
      </c>
      <c r="F122" s="161" t="s">
        <v>6453</v>
      </c>
      <c r="H122" s="162">
        <v>8.6999999999999993</v>
      </c>
      <c r="I122" s="163"/>
      <c r="L122" s="159"/>
      <c r="M122" s="164"/>
      <c r="T122" s="165"/>
      <c r="AT122" s="160" t="s">
        <v>330</v>
      </c>
      <c r="AU122" s="160" t="s">
        <v>79</v>
      </c>
      <c r="AV122" s="13" t="s">
        <v>79</v>
      </c>
      <c r="AW122" s="13" t="s">
        <v>31</v>
      </c>
      <c r="AX122" s="13" t="s">
        <v>69</v>
      </c>
      <c r="AY122" s="160" t="s">
        <v>181</v>
      </c>
    </row>
    <row r="123" spans="2:65" s="13" customFormat="1" ht="11.25" x14ac:dyDescent="0.2">
      <c r="B123" s="159"/>
      <c r="D123" s="138" t="s">
        <v>330</v>
      </c>
      <c r="E123" s="160" t="s">
        <v>19</v>
      </c>
      <c r="F123" s="161" t="s">
        <v>6454</v>
      </c>
      <c r="H123" s="162">
        <v>3.7296</v>
      </c>
      <c r="I123" s="163"/>
      <c r="L123" s="159"/>
      <c r="M123" s="164"/>
      <c r="T123" s="165"/>
      <c r="AT123" s="160" t="s">
        <v>330</v>
      </c>
      <c r="AU123" s="160" t="s">
        <v>79</v>
      </c>
      <c r="AV123" s="13" t="s">
        <v>79</v>
      </c>
      <c r="AW123" s="13" t="s">
        <v>31</v>
      </c>
      <c r="AX123" s="13" t="s">
        <v>69</v>
      </c>
      <c r="AY123" s="160" t="s">
        <v>181</v>
      </c>
    </row>
    <row r="124" spans="2:65" s="13" customFormat="1" ht="11.25" x14ac:dyDescent="0.2">
      <c r="B124" s="159"/>
      <c r="D124" s="138" t="s">
        <v>330</v>
      </c>
      <c r="E124" s="160" t="s">
        <v>19</v>
      </c>
      <c r="F124" s="161" t="s">
        <v>6455</v>
      </c>
      <c r="H124" s="162">
        <v>7.4783999999999997</v>
      </c>
      <c r="I124" s="163"/>
      <c r="L124" s="159"/>
      <c r="M124" s="164"/>
      <c r="T124" s="165"/>
      <c r="AT124" s="160" t="s">
        <v>330</v>
      </c>
      <c r="AU124" s="160" t="s">
        <v>79</v>
      </c>
      <c r="AV124" s="13" t="s">
        <v>79</v>
      </c>
      <c r="AW124" s="13" t="s">
        <v>31</v>
      </c>
      <c r="AX124" s="13" t="s">
        <v>69</v>
      </c>
      <c r="AY124" s="160" t="s">
        <v>181</v>
      </c>
    </row>
    <row r="125" spans="2:65" s="13" customFormat="1" ht="11.25" x14ac:dyDescent="0.2">
      <c r="B125" s="159"/>
      <c r="D125" s="138" t="s">
        <v>330</v>
      </c>
      <c r="E125" s="160" t="s">
        <v>19</v>
      </c>
      <c r="F125" s="161" t="s">
        <v>6456</v>
      </c>
      <c r="H125" s="162">
        <v>4.0343999999999998</v>
      </c>
      <c r="I125" s="163"/>
      <c r="L125" s="159"/>
      <c r="M125" s="164"/>
      <c r="T125" s="165"/>
      <c r="AT125" s="160" t="s">
        <v>330</v>
      </c>
      <c r="AU125" s="160" t="s">
        <v>79</v>
      </c>
      <c r="AV125" s="13" t="s">
        <v>79</v>
      </c>
      <c r="AW125" s="13" t="s">
        <v>31</v>
      </c>
      <c r="AX125" s="13" t="s">
        <v>69</v>
      </c>
      <c r="AY125" s="160" t="s">
        <v>181</v>
      </c>
    </row>
    <row r="126" spans="2:65" s="13" customFormat="1" ht="11.25" x14ac:dyDescent="0.2">
      <c r="B126" s="159"/>
      <c r="D126" s="138" t="s">
        <v>330</v>
      </c>
      <c r="E126" s="160" t="s">
        <v>19</v>
      </c>
      <c r="F126" s="161" t="s">
        <v>6457</v>
      </c>
      <c r="H126" s="162">
        <v>13.02</v>
      </c>
      <c r="I126" s="163"/>
      <c r="L126" s="159"/>
      <c r="M126" s="164"/>
      <c r="T126" s="165"/>
      <c r="AT126" s="160" t="s">
        <v>330</v>
      </c>
      <c r="AU126" s="160" t="s">
        <v>79</v>
      </c>
      <c r="AV126" s="13" t="s">
        <v>79</v>
      </c>
      <c r="AW126" s="13" t="s">
        <v>31</v>
      </c>
      <c r="AX126" s="13" t="s">
        <v>69</v>
      </c>
      <c r="AY126" s="160" t="s">
        <v>181</v>
      </c>
    </row>
    <row r="127" spans="2:65" s="13" customFormat="1" ht="11.25" x14ac:dyDescent="0.2">
      <c r="B127" s="159"/>
      <c r="D127" s="138" t="s">
        <v>330</v>
      </c>
      <c r="E127" s="160" t="s">
        <v>19</v>
      </c>
      <c r="F127" s="161" t="s">
        <v>6458</v>
      </c>
      <c r="H127" s="162">
        <v>1.728</v>
      </c>
      <c r="I127" s="163"/>
      <c r="L127" s="159"/>
      <c r="M127" s="164"/>
      <c r="T127" s="165"/>
      <c r="AT127" s="160" t="s">
        <v>330</v>
      </c>
      <c r="AU127" s="160" t="s">
        <v>79</v>
      </c>
      <c r="AV127" s="13" t="s">
        <v>79</v>
      </c>
      <c r="AW127" s="13" t="s">
        <v>31</v>
      </c>
      <c r="AX127" s="13" t="s">
        <v>69</v>
      </c>
      <c r="AY127" s="160" t="s">
        <v>181</v>
      </c>
    </row>
    <row r="128" spans="2:65" s="13" customFormat="1" ht="11.25" x14ac:dyDescent="0.2">
      <c r="B128" s="159"/>
      <c r="D128" s="138" t="s">
        <v>330</v>
      </c>
      <c r="E128" s="160" t="s">
        <v>19</v>
      </c>
      <c r="F128" s="161" t="s">
        <v>6459</v>
      </c>
      <c r="H128" s="162">
        <v>0.20880000000000001</v>
      </c>
      <c r="I128" s="163"/>
      <c r="L128" s="159"/>
      <c r="M128" s="164"/>
      <c r="T128" s="165"/>
      <c r="AT128" s="160" t="s">
        <v>330</v>
      </c>
      <c r="AU128" s="160" t="s">
        <v>79</v>
      </c>
      <c r="AV128" s="13" t="s">
        <v>79</v>
      </c>
      <c r="AW128" s="13" t="s">
        <v>31</v>
      </c>
      <c r="AX128" s="13" t="s">
        <v>69</v>
      </c>
      <c r="AY128" s="160" t="s">
        <v>181</v>
      </c>
    </row>
    <row r="129" spans="2:51" s="13" customFormat="1" ht="11.25" x14ac:dyDescent="0.2">
      <c r="B129" s="159"/>
      <c r="D129" s="138" t="s">
        <v>330</v>
      </c>
      <c r="E129" s="160" t="s">
        <v>19</v>
      </c>
      <c r="F129" s="161" t="s">
        <v>6460</v>
      </c>
      <c r="H129" s="162">
        <v>0.91200000000000003</v>
      </c>
      <c r="I129" s="163"/>
      <c r="L129" s="159"/>
      <c r="M129" s="164"/>
      <c r="T129" s="165"/>
      <c r="AT129" s="160" t="s">
        <v>330</v>
      </c>
      <c r="AU129" s="160" t="s">
        <v>79</v>
      </c>
      <c r="AV129" s="13" t="s">
        <v>79</v>
      </c>
      <c r="AW129" s="13" t="s">
        <v>31</v>
      </c>
      <c r="AX129" s="13" t="s">
        <v>69</v>
      </c>
      <c r="AY129" s="160" t="s">
        <v>181</v>
      </c>
    </row>
    <row r="130" spans="2:51" s="13" customFormat="1" ht="11.25" x14ac:dyDescent="0.2">
      <c r="B130" s="159"/>
      <c r="D130" s="138" t="s">
        <v>330</v>
      </c>
      <c r="E130" s="160" t="s">
        <v>19</v>
      </c>
      <c r="F130" s="161" t="s">
        <v>6461</v>
      </c>
      <c r="H130" s="162">
        <v>1.5960000000000001</v>
      </c>
      <c r="I130" s="163"/>
      <c r="L130" s="159"/>
      <c r="M130" s="164"/>
      <c r="T130" s="165"/>
      <c r="AT130" s="160" t="s">
        <v>330</v>
      </c>
      <c r="AU130" s="160" t="s">
        <v>79</v>
      </c>
      <c r="AV130" s="13" t="s">
        <v>79</v>
      </c>
      <c r="AW130" s="13" t="s">
        <v>31</v>
      </c>
      <c r="AX130" s="13" t="s">
        <v>69</v>
      </c>
      <c r="AY130" s="160" t="s">
        <v>181</v>
      </c>
    </row>
    <row r="131" spans="2:51" s="13" customFormat="1" ht="11.25" x14ac:dyDescent="0.2">
      <c r="B131" s="159"/>
      <c r="D131" s="138" t="s">
        <v>330</v>
      </c>
      <c r="E131" s="160" t="s">
        <v>19</v>
      </c>
      <c r="F131" s="161" t="s">
        <v>6462</v>
      </c>
      <c r="H131" s="162">
        <v>1.5047999999999999</v>
      </c>
      <c r="I131" s="163"/>
      <c r="L131" s="159"/>
      <c r="M131" s="164"/>
      <c r="T131" s="165"/>
      <c r="AT131" s="160" t="s">
        <v>330</v>
      </c>
      <c r="AU131" s="160" t="s">
        <v>79</v>
      </c>
      <c r="AV131" s="13" t="s">
        <v>79</v>
      </c>
      <c r="AW131" s="13" t="s">
        <v>31</v>
      </c>
      <c r="AX131" s="13" t="s">
        <v>69</v>
      </c>
      <c r="AY131" s="160" t="s">
        <v>181</v>
      </c>
    </row>
    <row r="132" spans="2:51" s="13" customFormat="1" ht="11.25" x14ac:dyDescent="0.2">
      <c r="B132" s="159"/>
      <c r="D132" s="138" t="s">
        <v>330</v>
      </c>
      <c r="E132" s="160" t="s">
        <v>19</v>
      </c>
      <c r="F132" s="161" t="s">
        <v>6463</v>
      </c>
      <c r="H132" s="162">
        <v>2.052</v>
      </c>
      <c r="I132" s="163"/>
      <c r="L132" s="159"/>
      <c r="M132" s="164"/>
      <c r="T132" s="165"/>
      <c r="AT132" s="160" t="s">
        <v>330</v>
      </c>
      <c r="AU132" s="160" t="s">
        <v>79</v>
      </c>
      <c r="AV132" s="13" t="s">
        <v>79</v>
      </c>
      <c r="AW132" s="13" t="s">
        <v>31</v>
      </c>
      <c r="AX132" s="13" t="s">
        <v>69</v>
      </c>
      <c r="AY132" s="160" t="s">
        <v>181</v>
      </c>
    </row>
    <row r="133" spans="2:51" s="13" customFormat="1" ht="11.25" x14ac:dyDescent="0.2">
      <c r="B133" s="159"/>
      <c r="D133" s="138" t="s">
        <v>330</v>
      </c>
      <c r="E133" s="160" t="s">
        <v>19</v>
      </c>
      <c r="F133" s="161" t="s">
        <v>6464</v>
      </c>
      <c r="H133" s="162">
        <v>7.2504</v>
      </c>
      <c r="I133" s="163"/>
      <c r="L133" s="159"/>
      <c r="M133" s="164"/>
      <c r="T133" s="165"/>
      <c r="AT133" s="160" t="s">
        <v>330</v>
      </c>
      <c r="AU133" s="160" t="s">
        <v>79</v>
      </c>
      <c r="AV133" s="13" t="s">
        <v>79</v>
      </c>
      <c r="AW133" s="13" t="s">
        <v>31</v>
      </c>
      <c r="AX133" s="13" t="s">
        <v>69</v>
      </c>
      <c r="AY133" s="160" t="s">
        <v>181</v>
      </c>
    </row>
    <row r="134" spans="2:51" s="12" customFormat="1" ht="22.5" x14ac:dyDescent="0.2">
      <c r="B134" s="153"/>
      <c r="D134" s="138" t="s">
        <v>330</v>
      </c>
      <c r="E134" s="154" t="s">
        <v>19</v>
      </c>
      <c r="F134" s="155" t="s">
        <v>6465</v>
      </c>
      <c r="H134" s="154" t="s">
        <v>19</v>
      </c>
      <c r="I134" s="156"/>
      <c r="L134" s="153"/>
      <c r="M134" s="157"/>
      <c r="T134" s="158"/>
      <c r="AT134" s="154" t="s">
        <v>330</v>
      </c>
      <c r="AU134" s="154" t="s">
        <v>79</v>
      </c>
      <c r="AV134" s="12" t="s">
        <v>77</v>
      </c>
      <c r="AW134" s="12" t="s">
        <v>31</v>
      </c>
      <c r="AX134" s="12" t="s">
        <v>69</v>
      </c>
      <c r="AY134" s="154" t="s">
        <v>181</v>
      </c>
    </row>
    <row r="135" spans="2:51" s="13" customFormat="1" ht="11.25" x14ac:dyDescent="0.2">
      <c r="B135" s="159"/>
      <c r="D135" s="138" t="s">
        <v>330</v>
      </c>
      <c r="E135" s="160" t="s">
        <v>19</v>
      </c>
      <c r="F135" s="161" t="s">
        <v>6466</v>
      </c>
      <c r="H135" s="162">
        <v>1.0965400000000001</v>
      </c>
      <c r="I135" s="163"/>
      <c r="L135" s="159"/>
      <c r="M135" s="164"/>
      <c r="T135" s="165"/>
      <c r="AT135" s="160" t="s">
        <v>330</v>
      </c>
      <c r="AU135" s="160" t="s">
        <v>79</v>
      </c>
      <c r="AV135" s="13" t="s">
        <v>79</v>
      </c>
      <c r="AW135" s="13" t="s">
        <v>31</v>
      </c>
      <c r="AX135" s="13" t="s">
        <v>69</v>
      </c>
      <c r="AY135" s="160" t="s">
        <v>181</v>
      </c>
    </row>
    <row r="136" spans="2:51" s="13" customFormat="1" ht="11.25" x14ac:dyDescent="0.2">
      <c r="B136" s="159"/>
      <c r="D136" s="138" t="s">
        <v>330</v>
      </c>
      <c r="E136" s="160" t="s">
        <v>19</v>
      </c>
      <c r="F136" s="161" t="s">
        <v>6467</v>
      </c>
      <c r="H136" s="162">
        <v>1.0965400000000001</v>
      </c>
      <c r="I136" s="163"/>
      <c r="L136" s="159"/>
      <c r="M136" s="164"/>
      <c r="T136" s="165"/>
      <c r="AT136" s="160" t="s">
        <v>330</v>
      </c>
      <c r="AU136" s="160" t="s">
        <v>79</v>
      </c>
      <c r="AV136" s="13" t="s">
        <v>79</v>
      </c>
      <c r="AW136" s="13" t="s">
        <v>31</v>
      </c>
      <c r="AX136" s="13" t="s">
        <v>69</v>
      </c>
      <c r="AY136" s="160" t="s">
        <v>181</v>
      </c>
    </row>
    <row r="137" spans="2:51" s="13" customFormat="1" ht="11.25" x14ac:dyDescent="0.2">
      <c r="B137" s="159"/>
      <c r="D137" s="138" t="s">
        <v>330</v>
      </c>
      <c r="E137" s="160" t="s">
        <v>19</v>
      </c>
      <c r="F137" s="161" t="s">
        <v>6468</v>
      </c>
      <c r="H137" s="162">
        <v>0.77163999999999999</v>
      </c>
      <c r="I137" s="163"/>
      <c r="L137" s="159"/>
      <c r="M137" s="164"/>
      <c r="T137" s="165"/>
      <c r="AT137" s="160" t="s">
        <v>330</v>
      </c>
      <c r="AU137" s="160" t="s">
        <v>79</v>
      </c>
      <c r="AV137" s="13" t="s">
        <v>79</v>
      </c>
      <c r="AW137" s="13" t="s">
        <v>31</v>
      </c>
      <c r="AX137" s="13" t="s">
        <v>69</v>
      </c>
      <c r="AY137" s="160" t="s">
        <v>181</v>
      </c>
    </row>
    <row r="138" spans="2:51" s="13" customFormat="1" ht="11.25" x14ac:dyDescent="0.2">
      <c r="B138" s="159"/>
      <c r="D138" s="138" t="s">
        <v>330</v>
      </c>
      <c r="E138" s="160" t="s">
        <v>19</v>
      </c>
      <c r="F138" s="161" t="s">
        <v>6469</v>
      </c>
      <c r="H138" s="162">
        <v>1.58389</v>
      </c>
      <c r="I138" s="163"/>
      <c r="L138" s="159"/>
      <c r="M138" s="164"/>
      <c r="T138" s="165"/>
      <c r="AT138" s="160" t="s">
        <v>330</v>
      </c>
      <c r="AU138" s="160" t="s">
        <v>79</v>
      </c>
      <c r="AV138" s="13" t="s">
        <v>79</v>
      </c>
      <c r="AW138" s="13" t="s">
        <v>31</v>
      </c>
      <c r="AX138" s="13" t="s">
        <v>69</v>
      </c>
      <c r="AY138" s="160" t="s">
        <v>181</v>
      </c>
    </row>
    <row r="139" spans="2:51" s="13" customFormat="1" ht="11.25" x14ac:dyDescent="0.2">
      <c r="B139" s="159"/>
      <c r="D139" s="138" t="s">
        <v>330</v>
      </c>
      <c r="E139" s="160" t="s">
        <v>19</v>
      </c>
      <c r="F139" s="161" t="s">
        <v>6470</v>
      </c>
      <c r="H139" s="162">
        <v>1.38083</v>
      </c>
      <c r="I139" s="163"/>
      <c r="L139" s="159"/>
      <c r="M139" s="164"/>
      <c r="T139" s="165"/>
      <c r="AT139" s="160" t="s">
        <v>330</v>
      </c>
      <c r="AU139" s="160" t="s">
        <v>79</v>
      </c>
      <c r="AV139" s="13" t="s">
        <v>79</v>
      </c>
      <c r="AW139" s="13" t="s">
        <v>31</v>
      </c>
      <c r="AX139" s="13" t="s">
        <v>69</v>
      </c>
      <c r="AY139" s="160" t="s">
        <v>181</v>
      </c>
    </row>
    <row r="140" spans="2:51" s="13" customFormat="1" ht="11.25" x14ac:dyDescent="0.2">
      <c r="B140" s="159"/>
      <c r="D140" s="138" t="s">
        <v>330</v>
      </c>
      <c r="E140" s="160" t="s">
        <v>19</v>
      </c>
      <c r="F140" s="161" t="s">
        <v>6471</v>
      </c>
      <c r="H140" s="162">
        <v>1.70573</v>
      </c>
      <c r="I140" s="163"/>
      <c r="L140" s="159"/>
      <c r="M140" s="164"/>
      <c r="T140" s="165"/>
      <c r="AT140" s="160" t="s">
        <v>330</v>
      </c>
      <c r="AU140" s="160" t="s">
        <v>79</v>
      </c>
      <c r="AV140" s="13" t="s">
        <v>79</v>
      </c>
      <c r="AW140" s="13" t="s">
        <v>31</v>
      </c>
      <c r="AX140" s="13" t="s">
        <v>69</v>
      </c>
      <c r="AY140" s="160" t="s">
        <v>181</v>
      </c>
    </row>
    <row r="141" spans="2:51" s="13" customFormat="1" ht="11.25" x14ac:dyDescent="0.2">
      <c r="B141" s="159"/>
      <c r="D141" s="138" t="s">
        <v>330</v>
      </c>
      <c r="E141" s="160" t="s">
        <v>19</v>
      </c>
      <c r="F141" s="161" t="s">
        <v>6472</v>
      </c>
      <c r="H141" s="162">
        <v>1.6245000000000001</v>
      </c>
      <c r="I141" s="163"/>
      <c r="L141" s="159"/>
      <c r="M141" s="164"/>
      <c r="T141" s="165"/>
      <c r="AT141" s="160" t="s">
        <v>330</v>
      </c>
      <c r="AU141" s="160" t="s">
        <v>79</v>
      </c>
      <c r="AV141" s="13" t="s">
        <v>79</v>
      </c>
      <c r="AW141" s="13" t="s">
        <v>31</v>
      </c>
      <c r="AX141" s="13" t="s">
        <v>69</v>
      </c>
      <c r="AY141" s="160" t="s">
        <v>181</v>
      </c>
    </row>
    <row r="142" spans="2:51" s="13" customFormat="1" ht="11.25" x14ac:dyDescent="0.2">
      <c r="B142" s="159"/>
      <c r="D142" s="138" t="s">
        <v>330</v>
      </c>
      <c r="E142" s="160" t="s">
        <v>19</v>
      </c>
      <c r="F142" s="161" t="s">
        <v>6473</v>
      </c>
      <c r="H142" s="162">
        <v>1.536</v>
      </c>
      <c r="I142" s="163"/>
      <c r="L142" s="159"/>
      <c r="M142" s="164"/>
      <c r="T142" s="165"/>
      <c r="AT142" s="160" t="s">
        <v>330</v>
      </c>
      <c r="AU142" s="160" t="s">
        <v>79</v>
      </c>
      <c r="AV142" s="13" t="s">
        <v>79</v>
      </c>
      <c r="AW142" s="13" t="s">
        <v>31</v>
      </c>
      <c r="AX142" s="13" t="s">
        <v>69</v>
      </c>
      <c r="AY142" s="160" t="s">
        <v>181</v>
      </c>
    </row>
    <row r="143" spans="2:51" s="13" customFormat="1" ht="11.25" x14ac:dyDescent="0.2">
      <c r="B143" s="159"/>
      <c r="D143" s="138" t="s">
        <v>330</v>
      </c>
      <c r="E143" s="160" t="s">
        <v>19</v>
      </c>
      <c r="F143" s="161" t="s">
        <v>6474</v>
      </c>
      <c r="H143" s="162">
        <v>2.9184000000000001</v>
      </c>
      <c r="I143" s="163"/>
      <c r="L143" s="159"/>
      <c r="M143" s="164"/>
      <c r="T143" s="165"/>
      <c r="AT143" s="160" t="s">
        <v>330</v>
      </c>
      <c r="AU143" s="160" t="s">
        <v>79</v>
      </c>
      <c r="AV143" s="13" t="s">
        <v>79</v>
      </c>
      <c r="AW143" s="13" t="s">
        <v>31</v>
      </c>
      <c r="AX143" s="13" t="s">
        <v>69</v>
      </c>
      <c r="AY143" s="160" t="s">
        <v>181</v>
      </c>
    </row>
    <row r="144" spans="2:51" s="12" customFormat="1" ht="11.25" x14ac:dyDescent="0.2">
      <c r="B144" s="153"/>
      <c r="D144" s="138" t="s">
        <v>330</v>
      </c>
      <c r="E144" s="154" t="s">
        <v>19</v>
      </c>
      <c r="F144" s="155" t="s">
        <v>6475</v>
      </c>
      <c r="H144" s="154" t="s">
        <v>19</v>
      </c>
      <c r="I144" s="156"/>
      <c r="L144" s="153"/>
      <c r="M144" s="157"/>
      <c r="T144" s="158"/>
      <c r="AT144" s="154" t="s">
        <v>330</v>
      </c>
      <c r="AU144" s="154" t="s">
        <v>79</v>
      </c>
      <c r="AV144" s="12" t="s">
        <v>77</v>
      </c>
      <c r="AW144" s="12" t="s">
        <v>31</v>
      </c>
      <c r="AX144" s="12" t="s">
        <v>69</v>
      </c>
      <c r="AY144" s="154" t="s">
        <v>181</v>
      </c>
    </row>
    <row r="145" spans="2:65" s="13" customFormat="1" ht="11.25" x14ac:dyDescent="0.2">
      <c r="B145" s="159"/>
      <c r="D145" s="138" t="s">
        <v>330</v>
      </c>
      <c r="E145" s="160" t="s">
        <v>19</v>
      </c>
      <c r="F145" s="161" t="s">
        <v>6476</v>
      </c>
      <c r="H145" s="162">
        <v>1.575</v>
      </c>
      <c r="I145" s="163"/>
      <c r="L145" s="159"/>
      <c r="M145" s="164"/>
      <c r="T145" s="165"/>
      <c r="AT145" s="160" t="s">
        <v>330</v>
      </c>
      <c r="AU145" s="160" t="s">
        <v>79</v>
      </c>
      <c r="AV145" s="13" t="s">
        <v>79</v>
      </c>
      <c r="AW145" s="13" t="s">
        <v>31</v>
      </c>
      <c r="AX145" s="13" t="s">
        <v>69</v>
      </c>
      <c r="AY145" s="160" t="s">
        <v>181</v>
      </c>
    </row>
    <row r="146" spans="2:65" s="13" customFormat="1" ht="11.25" x14ac:dyDescent="0.2">
      <c r="B146" s="159"/>
      <c r="D146" s="138" t="s">
        <v>330</v>
      </c>
      <c r="E146" s="160" t="s">
        <v>19</v>
      </c>
      <c r="F146" s="161" t="s">
        <v>6477</v>
      </c>
      <c r="H146" s="162">
        <v>1.71</v>
      </c>
      <c r="I146" s="163"/>
      <c r="L146" s="159"/>
      <c r="M146" s="164"/>
      <c r="T146" s="165"/>
      <c r="AT146" s="160" t="s">
        <v>330</v>
      </c>
      <c r="AU146" s="160" t="s">
        <v>79</v>
      </c>
      <c r="AV146" s="13" t="s">
        <v>79</v>
      </c>
      <c r="AW146" s="13" t="s">
        <v>31</v>
      </c>
      <c r="AX146" s="13" t="s">
        <v>69</v>
      </c>
      <c r="AY146" s="160" t="s">
        <v>181</v>
      </c>
    </row>
    <row r="147" spans="2:65" s="13" customFormat="1" ht="11.25" x14ac:dyDescent="0.2">
      <c r="B147" s="159"/>
      <c r="D147" s="138" t="s">
        <v>330</v>
      </c>
      <c r="E147" s="160" t="s">
        <v>19</v>
      </c>
      <c r="F147" s="161" t="s">
        <v>6478</v>
      </c>
      <c r="H147" s="162">
        <v>1.3049999999999999</v>
      </c>
      <c r="I147" s="163"/>
      <c r="L147" s="159"/>
      <c r="M147" s="164"/>
      <c r="T147" s="165"/>
      <c r="AT147" s="160" t="s">
        <v>330</v>
      </c>
      <c r="AU147" s="160" t="s">
        <v>79</v>
      </c>
      <c r="AV147" s="13" t="s">
        <v>79</v>
      </c>
      <c r="AW147" s="13" t="s">
        <v>31</v>
      </c>
      <c r="AX147" s="13" t="s">
        <v>69</v>
      </c>
      <c r="AY147" s="160" t="s">
        <v>181</v>
      </c>
    </row>
    <row r="148" spans="2:65" s="13" customFormat="1" ht="11.25" x14ac:dyDescent="0.2">
      <c r="B148" s="159"/>
      <c r="D148" s="138" t="s">
        <v>330</v>
      </c>
      <c r="E148" s="160" t="s">
        <v>19</v>
      </c>
      <c r="F148" s="161" t="s">
        <v>6479</v>
      </c>
      <c r="H148" s="162">
        <v>1.2150000000000001</v>
      </c>
      <c r="I148" s="163"/>
      <c r="L148" s="159"/>
      <c r="M148" s="164"/>
      <c r="T148" s="165"/>
      <c r="AT148" s="160" t="s">
        <v>330</v>
      </c>
      <c r="AU148" s="160" t="s">
        <v>79</v>
      </c>
      <c r="AV148" s="13" t="s">
        <v>79</v>
      </c>
      <c r="AW148" s="13" t="s">
        <v>31</v>
      </c>
      <c r="AX148" s="13" t="s">
        <v>69</v>
      </c>
      <c r="AY148" s="160" t="s">
        <v>181</v>
      </c>
    </row>
    <row r="149" spans="2:65" s="14" customFormat="1" ht="11.25" x14ac:dyDescent="0.2">
      <c r="B149" s="166"/>
      <c r="D149" s="138" t="s">
        <v>330</v>
      </c>
      <c r="E149" s="167" t="s">
        <v>19</v>
      </c>
      <c r="F149" s="168" t="s">
        <v>333</v>
      </c>
      <c r="H149" s="169">
        <v>88.252669999999995</v>
      </c>
      <c r="I149" s="170"/>
      <c r="L149" s="166"/>
      <c r="M149" s="171"/>
      <c r="T149" s="172"/>
      <c r="AT149" s="167" t="s">
        <v>330</v>
      </c>
      <c r="AU149" s="167" t="s">
        <v>79</v>
      </c>
      <c r="AV149" s="14" t="s">
        <v>187</v>
      </c>
      <c r="AW149" s="14" t="s">
        <v>31</v>
      </c>
      <c r="AX149" s="14" t="s">
        <v>77</v>
      </c>
      <c r="AY149" s="167" t="s">
        <v>181</v>
      </c>
    </row>
    <row r="150" spans="2:65" s="1" customFormat="1" ht="21.75" customHeight="1" x14ac:dyDescent="0.2">
      <c r="B150" s="32"/>
      <c r="C150" s="125" t="s">
        <v>200</v>
      </c>
      <c r="D150" s="125" t="s">
        <v>182</v>
      </c>
      <c r="E150" s="126" t="s">
        <v>6480</v>
      </c>
      <c r="F150" s="127" t="s">
        <v>6481</v>
      </c>
      <c r="G150" s="128" t="s">
        <v>326</v>
      </c>
      <c r="H150" s="129">
        <v>88.252669999999995</v>
      </c>
      <c r="I150" s="130"/>
      <c r="J150" s="131">
        <f>ROUND(I150*H150,2)</f>
        <v>0</v>
      </c>
      <c r="K150" s="127" t="s">
        <v>327</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218</v>
      </c>
    </row>
    <row r="151" spans="2:65" s="1" customFormat="1" ht="11.25" x14ac:dyDescent="0.2">
      <c r="B151" s="32"/>
      <c r="D151" s="151" t="s">
        <v>328</v>
      </c>
      <c r="F151" s="152" t="s">
        <v>6482</v>
      </c>
      <c r="I151" s="140"/>
      <c r="L151" s="32"/>
      <c r="M151" s="141"/>
      <c r="T151" s="53"/>
      <c r="AT151" s="17" t="s">
        <v>328</v>
      </c>
      <c r="AU151" s="17" t="s">
        <v>79</v>
      </c>
    </row>
    <row r="152" spans="2:65" s="1" customFormat="1" ht="29.25" x14ac:dyDescent="0.2">
      <c r="B152" s="32"/>
      <c r="D152" s="138" t="s">
        <v>214</v>
      </c>
      <c r="F152" s="139" t="s">
        <v>6448</v>
      </c>
      <c r="I152" s="140"/>
      <c r="L152" s="32"/>
      <c r="M152" s="141"/>
      <c r="T152" s="53"/>
      <c r="AT152" s="17" t="s">
        <v>214</v>
      </c>
      <c r="AU152" s="17" t="s">
        <v>79</v>
      </c>
    </row>
    <row r="153" spans="2:65" s="12" customFormat="1" ht="22.5" x14ac:dyDescent="0.2">
      <c r="B153" s="153"/>
      <c r="D153" s="138" t="s">
        <v>330</v>
      </c>
      <c r="E153" s="154" t="s">
        <v>19</v>
      </c>
      <c r="F153" s="155" t="s">
        <v>6449</v>
      </c>
      <c r="H153" s="154" t="s">
        <v>19</v>
      </c>
      <c r="I153" s="156"/>
      <c r="L153" s="153"/>
      <c r="M153" s="157"/>
      <c r="T153" s="158"/>
      <c r="AT153" s="154" t="s">
        <v>330</v>
      </c>
      <c r="AU153" s="154" t="s">
        <v>79</v>
      </c>
      <c r="AV153" s="12" t="s">
        <v>77</v>
      </c>
      <c r="AW153" s="12" t="s">
        <v>31</v>
      </c>
      <c r="AX153" s="12" t="s">
        <v>69</v>
      </c>
      <c r="AY153" s="154" t="s">
        <v>181</v>
      </c>
    </row>
    <row r="154" spans="2:65" s="13" customFormat="1" ht="11.25" x14ac:dyDescent="0.2">
      <c r="B154" s="159"/>
      <c r="D154" s="138" t="s">
        <v>330</v>
      </c>
      <c r="E154" s="160" t="s">
        <v>19</v>
      </c>
      <c r="F154" s="161" t="s">
        <v>6450</v>
      </c>
      <c r="H154" s="162">
        <v>1.1015999999999999</v>
      </c>
      <c r="I154" s="163"/>
      <c r="L154" s="159"/>
      <c r="M154" s="164"/>
      <c r="T154" s="165"/>
      <c r="AT154" s="160" t="s">
        <v>330</v>
      </c>
      <c r="AU154" s="160" t="s">
        <v>79</v>
      </c>
      <c r="AV154" s="13" t="s">
        <v>79</v>
      </c>
      <c r="AW154" s="13" t="s">
        <v>31</v>
      </c>
      <c r="AX154" s="13" t="s">
        <v>69</v>
      </c>
      <c r="AY154" s="160" t="s">
        <v>181</v>
      </c>
    </row>
    <row r="155" spans="2:65" s="13" customFormat="1" ht="11.25" x14ac:dyDescent="0.2">
      <c r="B155" s="159"/>
      <c r="D155" s="138" t="s">
        <v>330</v>
      </c>
      <c r="E155" s="160" t="s">
        <v>19</v>
      </c>
      <c r="F155" s="161" t="s">
        <v>6451</v>
      </c>
      <c r="H155" s="162">
        <v>8.6831999999999994</v>
      </c>
      <c r="I155" s="163"/>
      <c r="L155" s="159"/>
      <c r="M155" s="164"/>
      <c r="T155" s="165"/>
      <c r="AT155" s="160" t="s">
        <v>330</v>
      </c>
      <c r="AU155" s="160" t="s">
        <v>79</v>
      </c>
      <c r="AV155" s="13" t="s">
        <v>79</v>
      </c>
      <c r="AW155" s="13" t="s">
        <v>31</v>
      </c>
      <c r="AX155" s="13" t="s">
        <v>69</v>
      </c>
      <c r="AY155" s="160" t="s">
        <v>181</v>
      </c>
    </row>
    <row r="156" spans="2:65" s="13" customFormat="1" ht="11.25" x14ac:dyDescent="0.2">
      <c r="B156" s="159"/>
      <c r="D156" s="138" t="s">
        <v>330</v>
      </c>
      <c r="E156" s="160" t="s">
        <v>19</v>
      </c>
      <c r="F156" s="161" t="s">
        <v>6452</v>
      </c>
      <c r="H156" s="162">
        <v>6.7343999999999999</v>
      </c>
      <c r="I156" s="163"/>
      <c r="L156" s="159"/>
      <c r="M156" s="164"/>
      <c r="T156" s="165"/>
      <c r="AT156" s="160" t="s">
        <v>330</v>
      </c>
      <c r="AU156" s="160" t="s">
        <v>79</v>
      </c>
      <c r="AV156" s="13" t="s">
        <v>79</v>
      </c>
      <c r="AW156" s="13" t="s">
        <v>31</v>
      </c>
      <c r="AX156" s="13" t="s">
        <v>69</v>
      </c>
      <c r="AY156" s="160" t="s">
        <v>181</v>
      </c>
    </row>
    <row r="157" spans="2:65" s="13" customFormat="1" ht="11.25" x14ac:dyDescent="0.2">
      <c r="B157" s="159"/>
      <c r="D157" s="138" t="s">
        <v>330</v>
      </c>
      <c r="E157" s="160" t="s">
        <v>19</v>
      </c>
      <c r="F157" s="161" t="s">
        <v>6453</v>
      </c>
      <c r="H157" s="162">
        <v>8.6999999999999993</v>
      </c>
      <c r="I157" s="163"/>
      <c r="L157" s="159"/>
      <c r="M157" s="164"/>
      <c r="T157" s="165"/>
      <c r="AT157" s="160" t="s">
        <v>330</v>
      </c>
      <c r="AU157" s="160" t="s">
        <v>79</v>
      </c>
      <c r="AV157" s="13" t="s">
        <v>79</v>
      </c>
      <c r="AW157" s="13" t="s">
        <v>31</v>
      </c>
      <c r="AX157" s="13" t="s">
        <v>69</v>
      </c>
      <c r="AY157" s="160" t="s">
        <v>181</v>
      </c>
    </row>
    <row r="158" spans="2:65" s="13" customFormat="1" ht="11.25" x14ac:dyDescent="0.2">
      <c r="B158" s="159"/>
      <c r="D158" s="138" t="s">
        <v>330</v>
      </c>
      <c r="E158" s="160" t="s">
        <v>19</v>
      </c>
      <c r="F158" s="161" t="s">
        <v>6454</v>
      </c>
      <c r="H158" s="162">
        <v>3.7296</v>
      </c>
      <c r="I158" s="163"/>
      <c r="L158" s="159"/>
      <c r="M158" s="164"/>
      <c r="T158" s="165"/>
      <c r="AT158" s="160" t="s">
        <v>330</v>
      </c>
      <c r="AU158" s="160" t="s">
        <v>79</v>
      </c>
      <c r="AV158" s="13" t="s">
        <v>79</v>
      </c>
      <c r="AW158" s="13" t="s">
        <v>31</v>
      </c>
      <c r="AX158" s="13" t="s">
        <v>69</v>
      </c>
      <c r="AY158" s="160" t="s">
        <v>181</v>
      </c>
    </row>
    <row r="159" spans="2:65" s="13" customFormat="1" ht="11.25" x14ac:dyDescent="0.2">
      <c r="B159" s="159"/>
      <c r="D159" s="138" t="s">
        <v>330</v>
      </c>
      <c r="E159" s="160" t="s">
        <v>19</v>
      </c>
      <c r="F159" s="161" t="s">
        <v>6455</v>
      </c>
      <c r="H159" s="162">
        <v>7.4783999999999997</v>
      </c>
      <c r="I159" s="163"/>
      <c r="L159" s="159"/>
      <c r="M159" s="164"/>
      <c r="T159" s="165"/>
      <c r="AT159" s="160" t="s">
        <v>330</v>
      </c>
      <c r="AU159" s="160" t="s">
        <v>79</v>
      </c>
      <c r="AV159" s="13" t="s">
        <v>79</v>
      </c>
      <c r="AW159" s="13" t="s">
        <v>31</v>
      </c>
      <c r="AX159" s="13" t="s">
        <v>69</v>
      </c>
      <c r="AY159" s="160" t="s">
        <v>181</v>
      </c>
    </row>
    <row r="160" spans="2:65" s="13" customFormat="1" ht="11.25" x14ac:dyDescent="0.2">
      <c r="B160" s="159"/>
      <c r="D160" s="138" t="s">
        <v>330</v>
      </c>
      <c r="E160" s="160" t="s">
        <v>19</v>
      </c>
      <c r="F160" s="161" t="s">
        <v>6456</v>
      </c>
      <c r="H160" s="162">
        <v>4.0343999999999998</v>
      </c>
      <c r="I160" s="163"/>
      <c r="L160" s="159"/>
      <c r="M160" s="164"/>
      <c r="T160" s="165"/>
      <c r="AT160" s="160" t="s">
        <v>330</v>
      </c>
      <c r="AU160" s="160" t="s">
        <v>79</v>
      </c>
      <c r="AV160" s="13" t="s">
        <v>79</v>
      </c>
      <c r="AW160" s="13" t="s">
        <v>31</v>
      </c>
      <c r="AX160" s="13" t="s">
        <v>69</v>
      </c>
      <c r="AY160" s="160" t="s">
        <v>181</v>
      </c>
    </row>
    <row r="161" spans="2:51" s="13" customFormat="1" ht="11.25" x14ac:dyDescent="0.2">
      <c r="B161" s="159"/>
      <c r="D161" s="138" t="s">
        <v>330</v>
      </c>
      <c r="E161" s="160" t="s">
        <v>19</v>
      </c>
      <c r="F161" s="161" t="s">
        <v>6457</v>
      </c>
      <c r="H161" s="162">
        <v>13.02</v>
      </c>
      <c r="I161" s="163"/>
      <c r="L161" s="159"/>
      <c r="M161" s="164"/>
      <c r="T161" s="165"/>
      <c r="AT161" s="160" t="s">
        <v>330</v>
      </c>
      <c r="AU161" s="160" t="s">
        <v>79</v>
      </c>
      <c r="AV161" s="13" t="s">
        <v>79</v>
      </c>
      <c r="AW161" s="13" t="s">
        <v>31</v>
      </c>
      <c r="AX161" s="13" t="s">
        <v>69</v>
      </c>
      <c r="AY161" s="160" t="s">
        <v>181</v>
      </c>
    </row>
    <row r="162" spans="2:51" s="13" customFormat="1" ht="11.25" x14ac:dyDescent="0.2">
      <c r="B162" s="159"/>
      <c r="D162" s="138" t="s">
        <v>330</v>
      </c>
      <c r="E162" s="160" t="s">
        <v>19</v>
      </c>
      <c r="F162" s="161" t="s">
        <v>6458</v>
      </c>
      <c r="H162" s="162">
        <v>1.728</v>
      </c>
      <c r="I162" s="163"/>
      <c r="L162" s="159"/>
      <c r="M162" s="164"/>
      <c r="T162" s="165"/>
      <c r="AT162" s="160" t="s">
        <v>330</v>
      </c>
      <c r="AU162" s="160" t="s">
        <v>79</v>
      </c>
      <c r="AV162" s="13" t="s">
        <v>79</v>
      </c>
      <c r="AW162" s="13" t="s">
        <v>31</v>
      </c>
      <c r="AX162" s="13" t="s">
        <v>69</v>
      </c>
      <c r="AY162" s="160" t="s">
        <v>181</v>
      </c>
    </row>
    <row r="163" spans="2:51" s="13" customFormat="1" ht="11.25" x14ac:dyDescent="0.2">
      <c r="B163" s="159"/>
      <c r="D163" s="138" t="s">
        <v>330</v>
      </c>
      <c r="E163" s="160" t="s">
        <v>19</v>
      </c>
      <c r="F163" s="161" t="s">
        <v>6459</v>
      </c>
      <c r="H163" s="162">
        <v>0.20880000000000001</v>
      </c>
      <c r="I163" s="163"/>
      <c r="L163" s="159"/>
      <c r="M163" s="164"/>
      <c r="T163" s="165"/>
      <c r="AT163" s="160" t="s">
        <v>330</v>
      </c>
      <c r="AU163" s="160" t="s">
        <v>79</v>
      </c>
      <c r="AV163" s="13" t="s">
        <v>79</v>
      </c>
      <c r="AW163" s="13" t="s">
        <v>31</v>
      </c>
      <c r="AX163" s="13" t="s">
        <v>69</v>
      </c>
      <c r="AY163" s="160" t="s">
        <v>181</v>
      </c>
    </row>
    <row r="164" spans="2:51" s="13" customFormat="1" ht="11.25" x14ac:dyDescent="0.2">
      <c r="B164" s="159"/>
      <c r="D164" s="138" t="s">
        <v>330</v>
      </c>
      <c r="E164" s="160" t="s">
        <v>19</v>
      </c>
      <c r="F164" s="161" t="s">
        <v>6460</v>
      </c>
      <c r="H164" s="162">
        <v>0.91200000000000003</v>
      </c>
      <c r="I164" s="163"/>
      <c r="L164" s="159"/>
      <c r="M164" s="164"/>
      <c r="T164" s="165"/>
      <c r="AT164" s="160" t="s">
        <v>330</v>
      </c>
      <c r="AU164" s="160" t="s">
        <v>79</v>
      </c>
      <c r="AV164" s="13" t="s">
        <v>79</v>
      </c>
      <c r="AW164" s="13" t="s">
        <v>31</v>
      </c>
      <c r="AX164" s="13" t="s">
        <v>69</v>
      </c>
      <c r="AY164" s="160" t="s">
        <v>181</v>
      </c>
    </row>
    <row r="165" spans="2:51" s="13" customFormat="1" ht="11.25" x14ac:dyDescent="0.2">
      <c r="B165" s="159"/>
      <c r="D165" s="138" t="s">
        <v>330</v>
      </c>
      <c r="E165" s="160" t="s">
        <v>19</v>
      </c>
      <c r="F165" s="161" t="s">
        <v>6461</v>
      </c>
      <c r="H165" s="162">
        <v>1.5960000000000001</v>
      </c>
      <c r="I165" s="163"/>
      <c r="L165" s="159"/>
      <c r="M165" s="164"/>
      <c r="T165" s="165"/>
      <c r="AT165" s="160" t="s">
        <v>330</v>
      </c>
      <c r="AU165" s="160" t="s">
        <v>79</v>
      </c>
      <c r="AV165" s="13" t="s">
        <v>79</v>
      </c>
      <c r="AW165" s="13" t="s">
        <v>31</v>
      </c>
      <c r="AX165" s="13" t="s">
        <v>69</v>
      </c>
      <c r="AY165" s="160" t="s">
        <v>181</v>
      </c>
    </row>
    <row r="166" spans="2:51" s="13" customFormat="1" ht="11.25" x14ac:dyDescent="0.2">
      <c r="B166" s="159"/>
      <c r="D166" s="138" t="s">
        <v>330</v>
      </c>
      <c r="E166" s="160" t="s">
        <v>19</v>
      </c>
      <c r="F166" s="161" t="s">
        <v>6462</v>
      </c>
      <c r="H166" s="162">
        <v>1.5047999999999999</v>
      </c>
      <c r="I166" s="163"/>
      <c r="L166" s="159"/>
      <c r="M166" s="164"/>
      <c r="T166" s="165"/>
      <c r="AT166" s="160" t="s">
        <v>330</v>
      </c>
      <c r="AU166" s="160" t="s">
        <v>79</v>
      </c>
      <c r="AV166" s="13" t="s">
        <v>79</v>
      </c>
      <c r="AW166" s="13" t="s">
        <v>31</v>
      </c>
      <c r="AX166" s="13" t="s">
        <v>69</v>
      </c>
      <c r="AY166" s="160" t="s">
        <v>181</v>
      </c>
    </row>
    <row r="167" spans="2:51" s="13" customFormat="1" ht="11.25" x14ac:dyDescent="0.2">
      <c r="B167" s="159"/>
      <c r="D167" s="138" t="s">
        <v>330</v>
      </c>
      <c r="E167" s="160" t="s">
        <v>19</v>
      </c>
      <c r="F167" s="161" t="s">
        <v>6463</v>
      </c>
      <c r="H167" s="162">
        <v>2.052</v>
      </c>
      <c r="I167" s="163"/>
      <c r="L167" s="159"/>
      <c r="M167" s="164"/>
      <c r="T167" s="165"/>
      <c r="AT167" s="160" t="s">
        <v>330</v>
      </c>
      <c r="AU167" s="160" t="s">
        <v>79</v>
      </c>
      <c r="AV167" s="13" t="s">
        <v>79</v>
      </c>
      <c r="AW167" s="13" t="s">
        <v>31</v>
      </c>
      <c r="AX167" s="13" t="s">
        <v>69</v>
      </c>
      <c r="AY167" s="160" t="s">
        <v>181</v>
      </c>
    </row>
    <row r="168" spans="2:51" s="13" customFormat="1" ht="11.25" x14ac:dyDescent="0.2">
      <c r="B168" s="159"/>
      <c r="D168" s="138" t="s">
        <v>330</v>
      </c>
      <c r="E168" s="160" t="s">
        <v>19</v>
      </c>
      <c r="F168" s="161" t="s">
        <v>6464</v>
      </c>
      <c r="H168" s="162">
        <v>7.2504</v>
      </c>
      <c r="I168" s="163"/>
      <c r="L168" s="159"/>
      <c r="M168" s="164"/>
      <c r="T168" s="165"/>
      <c r="AT168" s="160" t="s">
        <v>330</v>
      </c>
      <c r="AU168" s="160" t="s">
        <v>79</v>
      </c>
      <c r="AV168" s="13" t="s">
        <v>79</v>
      </c>
      <c r="AW168" s="13" t="s">
        <v>31</v>
      </c>
      <c r="AX168" s="13" t="s">
        <v>69</v>
      </c>
      <c r="AY168" s="160" t="s">
        <v>181</v>
      </c>
    </row>
    <row r="169" spans="2:51" s="12" customFormat="1" ht="22.5" x14ac:dyDescent="0.2">
      <c r="B169" s="153"/>
      <c r="D169" s="138" t="s">
        <v>330</v>
      </c>
      <c r="E169" s="154" t="s">
        <v>19</v>
      </c>
      <c r="F169" s="155" t="s">
        <v>6465</v>
      </c>
      <c r="H169" s="154" t="s">
        <v>19</v>
      </c>
      <c r="I169" s="156"/>
      <c r="L169" s="153"/>
      <c r="M169" s="157"/>
      <c r="T169" s="158"/>
      <c r="AT169" s="154" t="s">
        <v>330</v>
      </c>
      <c r="AU169" s="154" t="s">
        <v>79</v>
      </c>
      <c r="AV169" s="12" t="s">
        <v>77</v>
      </c>
      <c r="AW169" s="12" t="s">
        <v>31</v>
      </c>
      <c r="AX169" s="12" t="s">
        <v>69</v>
      </c>
      <c r="AY169" s="154" t="s">
        <v>181</v>
      </c>
    </row>
    <row r="170" spans="2:51" s="13" customFormat="1" ht="11.25" x14ac:dyDescent="0.2">
      <c r="B170" s="159"/>
      <c r="D170" s="138" t="s">
        <v>330</v>
      </c>
      <c r="E170" s="160" t="s">
        <v>19</v>
      </c>
      <c r="F170" s="161" t="s">
        <v>6466</v>
      </c>
      <c r="H170" s="162">
        <v>1.0965400000000001</v>
      </c>
      <c r="I170" s="163"/>
      <c r="L170" s="159"/>
      <c r="M170" s="164"/>
      <c r="T170" s="165"/>
      <c r="AT170" s="160" t="s">
        <v>330</v>
      </c>
      <c r="AU170" s="160" t="s">
        <v>79</v>
      </c>
      <c r="AV170" s="13" t="s">
        <v>79</v>
      </c>
      <c r="AW170" s="13" t="s">
        <v>31</v>
      </c>
      <c r="AX170" s="13" t="s">
        <v>69</v>
      </c>
      <c r="AY170" s="160" t="s">
        <v>181</v>
      </c>
    </row>
    <row r="171" spans="2:51" s="13" customFormat="1" ht="11.25" x14ac:dyDescent="0.2">
      <c r="B171" s="159"/>
      <c r="D171" s="138" t="s">
        <v>330</v>
      </c>
      <c r="E171" s="160" t="s">
        <v>19</v>
      </c>
      <c r="F171" s="161" t="s">
        <v>6467</v>
      </c>
      <c r="H171" s="162">
        <v>1.0965400000000001</v>
      </c>
      <c r="I171" s="163"/>
      <c r="L171" s="159"/>
      <c r="M171" s="164"/>
      <c r="T171" s="165"/>
      <c r="AT171" s="160" t="s">
        <v>330</v>
      </c>
      <c r="AU171" s="160" t="s">
        <v>79</v>
      </c>
      <c r="AV171" s="13" t="s">
        <v>79</v>
      </c>
      <c r="AW171" s="13" t="s">
        <v>31</v>
      </c>
      <c r="AX171" s="13" t="s">
        <v>69</v>
      </c>
      <c r="AY171" s="160" t="s">
        <v>181</v>
      </c>
    </row>
    <row r="172" spans="2:51" s="13" customFormat="1" ht="11.25" x14ac:dyDescent="0.2">
      <c r="B172" s="159"/>
      <c r="D172" s="138" t="s">
        <v>330</v>
      </c>
      <c r="E172" s="160" t="s">
        <v>19</v>
      </c>
      <c r="F172" s="161" t="s">
        <v>6468</v>
      </c>
      <c r="H172" s="162">
        <v>0.77163999999999999</v>
      </c>
      <c r="I172" s="163"/>
      <c r="L172" s="159"/>
      <c r="M172" s="164"/>
      <c r="T172" s="165"/>
      <c r="AT172" s="160" t="s">
        <v>330</v>
      </c>
      <c r="AU172" s="160" t="s">
        <v>79</v>
      </c>
      <c r="AV172" s="13" t="s">
        <v>79</v>
      </c>
      <c r="AW172" s="13" t="s">
        <v>31</v>
      </c>
      <c r="AX172" s="13" t="s">
        <v>69</v>
      </c>
      <c r="AY172" s="160" t="s">
        <v>181</v>
      </c>
    </row>
    <row r="173" spans="2:51" s="13" customFormat="1" ht="11.25" x14ac:dyDescent="0.2">
      <c r="B173" s="159"/>
      <c r="D173" s="138" t="s">
        <v>330</v>
      </c>
      <c r="E173" s="160" t="s">
        <v>19</v>
      </c>
      <c r="F173" s="161" t="s">
        <v>6469</v>
      </c>
      <c r="H173" s="162">
        <v>1.58389</v>
      </c>
      <c r="I173" s="163"/>
      <c r="L173" s="159"/>
      <c r="M173" s="164"/>
      <c r="T173" s="165"/>
      <c r="AT173" s="160" t="s">
        <v>330</v>
      </c>
      <c r="AU173" s="160" t="s">
        <v>79</v>
      </c>
      <c r="AV173" s="13" t="s">
        <v>79</v>
      </c>
      <c r="AW173" s="13" t="s">
        <v>31</v>
      </c>
      <c r="AX173" s="13" t="s">
        <v>69</v>
      </c>
      <c r="AY173" s="160" t="s">
        <v>181</v>
      </c>
    </row>
    <row r="174" spans="2:51" s="13" customFormat="1" ht="11.25" x14ac:dyDescent="0.2">
      <c r="B174" s="159"/>
      <c r="D174" s="138" t="s">
        <v>330</v>
      </c>
      <c r="E174" s="160" t="s">
        <v>19</v>
      </c>
      <c r="F174" s="161" t="s">
        <v>6470</v>
      </c>
      <c r="H174" s="162">
        <v>1.38083</v>
      </c>
      <c r="I174" s="163"/>
      <c r="L174" s="159"/>
      <c r="M174" s="164"/>
      <c r="T174" s="165"/>
      <c r="AT174" s="160" t="s">
        <v>330</v>
      </c>
      <c r="AU174" s="160" t="s">
        <v>79</v>
      </c>
      <c r="AV174" s="13" t="s">
        <v>79</v>
      </c>
      <c r="AW174" s="13" t="s">
        <v>31</v>
      </c>
      <c r="AX174" s="13" t="s">
        <v>69</v>
      </c>
      <c r="AY174" s="160" t="s">
        <v>181</v>
      </c>
    </row>
    <row r="175" spans="2:51" s="13" customFormat="1" ht="11.25" x14ac:dyDescent="0.2">
      <c r="B175" s="159"/>
      <c r="D175" s="138" t="s">
        <v>330</v>
      </c>
      <c r="E175" s="160" t="s">
        <v>19</v>
      </c>
      <c r="F175" s="161" t="s">
        <v>6471</v>
      </c>
      <c r="H175" s="162">
        <v>1.70573</v>
      </c>
      <c r="I175" s="163"/>
      <c r="L175" s="159"/>
      <c r="M175" s="164"/>
      <c r="T175" s="165"/>
      <c r="AT175" s="160" t="s">
        <v>330</v>
      </c>
      <c r="AU175" s="160" t="s">
        <v>79</v>
      </c>
      <c r="AV175" s="13" t="s">
        <v>79</v>
      </c>
      <c r="AW175" s="13" t="s">
        <v>31</v>
      </c>
      <c r="AX175" s="13" t="s">
        <v>69</v>
      </c>
      <c r="AY175" s="160" t="s">
        <v>181</v>
      </c>
    </row>
    <row r="176" spans="2:51" s="13" customFormat="1" ht="11.25" x14ac:dyDescent="0.2">
      <c r="B176" s="159"/>
      <c r="D176" s="138" t="s">
        <v>330</v>
      </c>
      <c r="E176" s="160" t="s">
        <v>19</v>
      </c>
      <c r="F176" s="161" t="s">
        <v>6472</v>
      </c>
      <c r="H176" s="162">
        <v>1.6245000000000001</v>
      </c>
      <c r="I176" s="163"/>
      <c r="L176" s="159"/>
      <c r="M176" s="164"/>
      <c r="T176" s="165"/>
      <c r="AT176" s="160" t="s">
        <v>330</v>
      </c>
      <c r="AU176" s="160" t="s">
        <v>79</v>
      </c>
      <c r="AV176" s="13" t="s">
        <v>79</v>
      </c>
      <c r="AW176" s="13" t="s">
        <v>31</v>
      </c>
      <c r="AX176" s="13" t="s">
        <v>69</v>
      </c>
      <c r="AY176" s="160" t="s">
        <v>181</v>
      </c>
    </row>
    <row r="177" spans="2:65" s="13" customFormat="1" ht="11.25" x14ac:dyDescent="0.2">
      <c r="B177" s="159"/>
      <c r="D177" s="138" t="s">
        <v>330</v>
      </c>
      <c r="E177" s="160" t="s">
        <v>19</v>
      </c>
      <c r="F177" s="161" t="s">
        <v>6473</v>
      </c>
      <c r="H177" s="162">
        <v>1.536</v>
      </c>
      <c r="I177" s="163"/>
      <c r="L177" s="159"/>
      <c r="M177" s="164"/>
      <c r="T177" s="165"/>
      <c r="AT177" s="160" t="s">
        <v>330</v>
      </c>
      <c r="AU177" s="160" t="s">
        <v>79</v>
      </c>
      <c r="AV177" s="13" t="s">
        <v>79</v>
      </c>
      <c r="AW177" s="13" t="s">
        <v>31</v>
      </c>
      <c r="AX177" s="13" t="s">
        <v>69</v>
      </c>
      <c r="AY177" s="160" t="s">
        <v>181</v>
      </c>
    </row>
    <row r="178" spans="2:65" s="13" customFormat="1" ht="11.25" x14ac:dyDescent="0.2">
      <c r="B178" s="159"/>
      <c r="D178" s="138" t="s">
        <v>330</v>
      </c>
      <c r="E178" s="160" t="s">
        <v>19</v>
      </c>
      <c r="F178" s="161" t="s">
        <v>6474</v>
      </c>
      <c r="H178" s="162">
        <v>2.9184000000000001</v>
      </c>
      <c r="I178" s="163"/>
      <c r="L178" s="159"/>
      <c r="M178" s="164"/>
      <c r="T178" s="165"/>
      <c r="AT178" s="160" t="s">
        <v>330</v>
      </c>
      <c r="AU178" s="160" t="s">
        <v>79</v>
      </c>
      <c r="AV178" s="13" t="s">
        <v>79</v>
      </c>
      <c r="AW178" s="13" t="s">
        <v>31</v>
      </c>
      <c r="AX178" s="13" t="s">
        <v>69</v>
      </c>
      <c r="AY178" s="160" t="s">
        <v>181</v>
      </c>
    </row>
    <row r="179" spans="2:65" s="12" customFormat="1" ht="11.25" x14ac:dyDescent="0.2">
      <c r="B179" s="153"/>
      <c r="D179" s="138" t="s">
        <v>330</v>
      </c>
      <c r="E179" s="154" t="s">
        <v>19</v>
      </c>
      <c r="F179" s="155" t="s">
        <v>6475</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6476</v>
      </c>
      <c r="H180" s="162">
        <v>1.575</v>
      </c>
      <c r="I180" s="163"/>
      <c r="L180" s="159"/>
      <c r="M180" s="164"/>
      <c r="T180" s="165"/>
      <c r="AT180" s="160" t="s">
        <v>330</v>
      </c>
      <c r="AU180" s="160" t="s">
        <v>79</v>
      </c>
      <c r="AV180" s="13" t="s">
        <v>79</v>
      </c>
      <c r="AW180" s="13" t="s">
        <v>31</v>
      </c>
      <c r="AX180" s="13" t="s">
        <v>69</v>
      </c>
      <c r="AY180" s="160" t="s">
        <v>181</v>
      </c>
    </row>
    <row r="181" spans="2:65" s="13" customFormat="1" ht="11.25" x14ac:dyDescent="0.2">
      <c r="B181" s="159"/>
      <c r="D181" s="138" t="s">
        <v>330</v>
      </c>
      <c r="E181" s="160" t="s">
        <v>19</v>
      </c>
      <c r="F181" s="161" t="s">
        <v>6483</v>
      </c>
      <c r="H181" s="162">
        <v>1.71</v>
      </c>
      <c r="I181" s="163"/>
      <c r="L181" s="159"/>
      <c r="M181" s="164"/>
      <c r="T181" s="165"/>
      <c r="AT181" s="160" t="s">
        <v>330</v>
      </c>
      <c r="AU181" s="160" t="s">
        <v>79</v>
      </c>
      <c r="AV181" s="13" t="s">
        <v>79</v>
      </c>
      <c r="AW181" s="13" t="s">
        <v>31</v>
      </c>
      <c r="AX181" s="13" t="s">
        <v>69</v>
      </c>
      <c r="AY181" s="160" t="s">
        <v>181</v>
      </c>
    </row>
    <row r="182" spans="2:65" s="13" customFormat="1" ht="11.25" x14ac:dyDescent="0.2">
      <c r="B182" s="159"/>
      <c r="D182" s="138" t="s">
        <v>330</v>
      </c>
      <c r="E182" s="160" t="s">
        <v>19</v>
      </c>
      <c r="F182" s="161" t="s">
        <v>6478</v>
      </c>
      <c r="H182" s="162">
        <v>1.3049999999999999</v>
      </c>
      <c r="I182" s="163"/>
      <c r="L182" s="159"/>
      <c r="M182" s="164"/>
      <c r="T182" s="165"/>
      <c r="AT182" s="160" t="s">
        <v>330</v>
      </c>
      <c r="AU182" s="160" t="s">
        <v>79</v>
      </c>
      <c r="AV182" s="13" t="s">
        <v>79</v>
      </c>
      <c r="AW182" s="13" t="s">
        <v>31</v>
      </c>
      <c r="AX182" s="13" t="s">
        <v>69</v>
      </c>
      <c r="AY182" s="160" t="s">
        <v>181</v>
      </c>
    </row>
    <row r="183" spans="2:65" s="13" customFormat="1" ht="11.25" x14ac:dyDescent="0.2">
      <c r="B183" s="159"/>
      <c r="D183" s="138" t="s">
        <v>330</v>
      </c>
      <c r="E183" s="160" t="s">
        <v>19</v>
      </c>
      <c r="F183" s="161" t="s">
        <v>6479</v>
      </c>
      <c r="H183" s="162">
        <v>1.2150000000000001</v>
      </c>
      <c r="I183" s="163"/>
      <c r="L183" s="159"/>
      <c r="M183" s="164"/>
      <c r="T183" s="165"/>
      <c r="AT183" s="160" t="s">
        <v>330</v>
      </c>
      <c r="AU183" s="160" t="s">
        <v>79</v>
      </c>
      <c r="AV183" s="13" t="s">
        <v>79</v>
      </c>
      <c r="AW183" s="13" t="s">
        <v>31</v>
      </c>
      <c r="AX183" s="13" t="s">
        <v>69</v>
      </c>
      <c r="AY183" s="160" t="s">
        <v>181</v>
      </c>
    </row>
    <row r="184" spans="2:65" s="14" customFormat="1" ht="11.25" x14ac:dyDescent="0.2">
      <c r="B184" s="166"/>
      <c r="D184" s="138" t="s">
        <v>330</v>
      </c>
      <c r="E184" s="167" t="s">
        <v>19</v>
      </c>
      <c r="F184" s="168" t="s">
        <v>333</v>
      </c>
      <c r="H184" s="169">
        <v>88.252669999999995</v>
      </c>
      <c r="I184" s="170"/>
      <c r="L184" s="166"/>
      <c r="M184" s="171"/>
      <c r="T184" s="172"/>
      <c r="AT184" s="167" t="s">
        <v>330</v>
      </c>
      <c r="AU184" s="167" t="s">
        <v>79</v>
      </c>
      <c r="AV184" s="14" t="s">
        <v>187</v>
      </c>
      <c r="AW184" s="14" t="s">
        <v>31</v>
      </c>
      <c r="AX184" s="14" t="s">
        <v>77</v>
      </c>
      <c r="AY184" s="167" t="s">
        <v>181</v>
      </c>
    </row>
    <row r="185" spans="2:65" s="1" customFormat="1" ht="21.75" customHeight="1" x14ac:dyDescent="0.2">
      <c r="B185" s="32"/>
      <c r="C185" s="125" t="s">
        <v>219</v>
      </c>
      <c r="D185" s="125" t="s">
        <v>182</v>
      </c>
      <c r="E185" s="126" t="s">
        <v>6484</v>
      </c>
      <c r="F185" s="127" t="s">
        <v>6485</v>
      </c>
      <c r="G185" s="128" t="s">
        <v>326</v>
      </c>
      <c r="H185" s="129">
        <v>22.06316</v>
      </c>
      <c r="I185" s="130"/>
      <c r="J185" s="131">
        <f>ROUND(I185*H185,2)</f>
        <v>0</v>
      </c>
      <c r="K185" s="127" t="s">
        <v>327</v>
      </c>
      <c r="L185" s="32"/>
      <c r="M185" s="132" t="s">
        <v>19</v>
      </c>
      <c r="N185" s="133" t="s">
        <v>40</v>
      </c>
      <c r="P185" s="134">
        <f>O185*H185</f>
        <v>0</v>
      </c>
      <c r="Q185" s="134">
        <v>0</v>
      </c>
      <c r="R185" s="134">
        <f>Q185*H185</f>
        <v>0</v>
      </c>
      <c r="S185" s="134">
        <v>0</v>
      </c>
      <c r="T185" s="135">
        <f>S185*H185</f>
        <v>0</v>
      </c>
      <c r="AR185" s="136" t="s">
        <v>187</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187</v>
      </c>
      <c r="BM185" s="136" t="s">
        <v>222</v>
      </c>
    </row>
    <row r="186" spans="2:65" s="1" customFormat="1" ht="11.25" x14ac:dyDescent="0.2">
      <c r="B186" s="32"/>
      <c r="D186" s="151" t="s">
        <v>328</v>
      </c>
      <c r="F186" s="152" t="s">
        <v>6486</v>
      </c>
      <c r="I186" s="140"/>
      <c r="L186" s="32"/>
      <c r="M186" s="141"/>
      <c r="T186" s="53"/>
      <c r="AT186" s="17" t="s">
        <v>328</v>
      </c>
      <c r="AU186" s="17" t="s">
        <v>79</v>
      </c>
    </row>
    <row r="187" spans="2:65" s="1" customFormat="1" ht="29.25" x14ac:dyDescent="0.2">
      <c r="B187" s="32"/>
      <c r="D187" s="138" t="s">
        <v>214</v>
      </c>
      <c r="F187" s="139" t="s">
        <v>6448</v>
      </c>
      <c r="I187" s="140"/>
      <c r="L187" s="32"/>
      <c r="M187" s="141"/>
      <c r="T187" s="53"/>
      <c r="AT187" s="17" t="s">
        <v>214</v>
      </c>
      <c r="AU187" s="17" t="s">
        <v>79</v>
      </c>
    </row>
    <row r="188" spans="2:65" s="12" customFormat="1" ht="22.5" x14ac:dyDescent="0.2">
      <c r="B188" s="153"/>
      <c r="D188" s="138" t="s">
        <v>330</v>
      </c>
      <c r="E188" s="154" t="s">
        <v>19</v>
      </c>
      <c r="F188" s="155" t="s">
        <v>6487</v>
      </c>
      <c r="H188" s="154" t="s">
        <v>19</v>
      </c>
      <c r="I188" s="156"/>
      <c r="L188" s="153"/>
      <c r="M188" s="157"/>
      <c r="T188" s="158"/>
      <c r="AT188" s="154" t="s">
        <v>330</v>
      </c>
      <c r="AU188" s="154" t="s">
        <v>79</v>
      </c>
      <c r="AV188" s="12" t="s">
        <v>77</v>
      </c>
      <c r="AW188" s="12" t="s">
        <v>31</v>
      </c>
      <c r="AX188" s="12" t="s">
        <v>69</v>
      </c>
      <c r="AY188" s="154" t="s">
        <v>181</v>
      </c>
    </row>
    <row r="189" spans="2:65" s="13" customFormat="1" ht="11.25" x14ac:dyDescent="0.2">
      <c r="B189" s="159"/>
      <c r="D189" s="138" t="s">
        <v>330</v>
      </c>
      <c r="E189" s="160" t="s">
        <v>19</v>
      </c>
      <c r="F189" s="161" t="s">
        <v>6488</v>
      </c>
      <c r="H189" s="162">
        <v>0.27539999999999998</v>
      </c>
      <c r="I189" s="163"/>
      <c r="L189" s="159"/>
      <c r="M189" s="164"/>
      <c r="T189" s="165"/>
      <c r="AT189" s="160" t="s">
        <v>330</v>
      </c>
      <c r="AU189" s="160" t="s">
        <v>79</v>
      </c>
      <c r="AV189" s="13" t="s">
        <v>79</v>
      </c>
      <c r="AW189" s="13" t="s">
        <v>31</v>
      </c>
      <c r="AX189" s="13" t="s">
        <v>69</v>
      </c>
      <c r="AY189" s="160" t="s">
        <v>181</v>
      </c>
    </row>
    <row r="190" spans="2:65" s="13" customFormat="1" ht="11.25" x14ac:dyDescent="0.2">
      <c r="B190" s="159"/>
      <c r="D190" s="138" t="s">
        <v>330</v>
      </c>
      <c r="E190" s="160" t="s">
        <v>19</v>
      </c>
      <c r="F190" s="161" t="s">
        <v>6489</v>
      </c>
      <c r="H190" s="162">
        <v>2.1707999999999998</v>
      </c>
      <c r="I190" s="163"/>
      <c r="L190" s="159"/>
      <c r="M190" s="164"/>
      <c r="T190" s="165"/>
      <c r="AT190" s="160" t="s">
        <v>330</v>
      </c>
      <c r="AU190" s="160" t="s">
        <v>79</v>
      </c>
      <c r="AV190" s="13" t="s">
        <v>79</v>
      </c>
      <c r="AW190" s="13" t="s">
        <v>31</v>
      </c>
      <c r="AX190" s="13" t="s">
        <v>69</v>
      </c>
      <c r="AY190" s="160" t="s">
        <v>181</v>
      </c>
    </row>
    <row r="191" spans="2:65" s="13" customFormat="1" ht="11.25" x14ac:dyDescent="0.2">
      <c r="B191" s="159"/>
      <c r="D191" s="138" t="s">
        <v>330</v>
      </c>
      <c r="E191" s="160" t="s">
        <v>19</v>
      </c>
      <c r="F191" s="161" t="s">
        <v>6490</v>
      </c>
      <c r="H191" s="162">
        <v>1.6836</v>
      </c>
      <c r="I191" s="163"/>
      <c r="L191" s="159"/>
      <c r="M191" s="164"/>
      <c r="T191" s="165"/>
      <c r="AT191" s="160" t="s">
        <v>330</v>
      </c>
      <c r="AU191" s="160" t="s">
        <v>79</v>
      </c>
      <c r="AV191" s="13" t="s">
        <v>79</v>
      </c>
      <c r="AW191" s="13" t="s">
        <v>31</v>
      </c>
      <c r="AX191" s="13" t="s">
        <v>69</v>
      </c>
      <c r="AY191" s="160" t="s">
        <v>181</v>
      </c>
    </row>
    <row r="192" spans="2:65" s="13" customFormat="1" ht="11.25" x14ac:dyDescent="0.2">
      <c r="B192" s="159"/>
      <c r="D192" s="138" t="s">
        <v>330</v>
      </c>
      <c r="E192" s="160" t="s">
        <v>19</v>
      </c>
      <c r="F192" s="161" t="s">
        <v>6491</v>
      </c>
      <c r="H192" s="162">
        <v>2.1749999999999998</v>
      </c>
      <c r="I192" s="163"/>
      <c r="L192" s="159"/>
      <c r="M192" s="164"/>
      <c r="T192" s="165"/>
      <c r="AT192" s="160" t="s">
        <v>330</v>
      </c>
      <c r="AU192" s="160" t="s">
        <v>79</v>
      </c>
      <c r="AV192" s="13" t="s">
        <v>79</v>
      </c>
      <c r="AW192" s="13" t="s">
        <v>31</v>
      </c>
      <c r="AX192" s="13" t="s">
        <v>69</v>
      </c>
      <c r="AY192" s="160" t="s">
        <v>181</v>
      </c>
    </row>
    <row r="193" spans="2:51" s="13" customFormat="1" ht="11.25" x14ac:dyDescent="0.2">
      <c r="B193" s="159"/>
      <c r="D193" s="138" t="s">
        <v>330</v>
      </c>
      <c r="E193" s="160" t="s">
        <v>19</v>
      </c>
      <c r="F193" s="161" t="s">
        <v>6492</v>
      </c>
      <c r="H193" s="162">
        <v>0.93240000000000001</v>
      </c>
      <c r="I193" s="163"/>
      <c r="L193" s="159"/>
      <c r="M193" s="164"/>
      <c r="T193" s="165"/>
      <c r="AT193" s="160" t="s">
        <v>330</v>
      </c>
      <c r="AU193" s="160" t="s">
        <v>79</v>
      </c>
      <c r="AV193" s="13" t="s">
        <v>79</v>
      </c>
      <c r="AW193" s="13" t="s">
        <v>31</v>
      </c>
      <c r="AX193" s="13" t="s">
        <v>69</v>
      </c>
      <c r="AY193" s="160" t="s">
        <v>181</v>
      </c>
    </row>
    <row r="194" spans="2:51" s="13" customFormat="1" ht="11.25" x14ac:dyDescent="0.2">
      <c r="B194" s="159"/>
      <c r="D194" s="138" t="s">
        <v>330</v>
      </c>
      <c r="E194" s="160" t="s">
        <v>19</v>
      </c>
      <c r="F194" s="161" t="s">
        <v>6493</v>
      </c>
      <c r="H194" s="162">
        <v>1.8695999999999999</v>
      </c>
      <c r="I194" s="163"/>
      <c r="L194" s="159"/>
      <c r="M194" s="164"/>
      <c r="T194" s="165"/>
      <c r="AT194" s="160" t="s">
        <v>330</v>
      </c>
      <c r="AU194" s="160" t="s">
        <v>79</v>
      </c>
      <c r="AV194" s="13" t="s">
        <v>79</v>
      </c>
      <c r="AW194" s="13" t="s">
        <v>31</v>
      </c>
      <c r="AX194" s="13" t="s">
        <v>69</v>
      </c>
      <c r="AY194" s="160" t="s">
        <v>181</v>
      </c>
    </row>
    <row r="195" spans="2:51" s="13" customFormat="1" ht="11.25" x14ac:dyDescent="0.2">
      <c r="B195" s="159"/>
      <c r="D195" s="138" t="s">
        <v>330</v>
      </c>
      <c r="E195" s="160" t="s">
        <v>19</v>
      </c>
      <c r="F195" s="161" t="s">
        <v>6494</v>
      </c>
      <c r="H195" s="162">
        <v>1.0085999999999999</v>
      </c>
      <c r="I195" s="163"/>
      <c r="L195" s="159"/>
      <c r="M195" s="164"/>
      <c r="T195" s="165"/>
      <c r="AT195" s="160" t="s">
        <v>330</v>
      </c>
      <c r="AU195" s="160" t="s">
        <v>79</v>
      </c>
      <c r="AV195" s="13" t="s">
        <v>79</v>
      </c>
      <c r="AW195" s="13" t="s">
        <v>31</v>
      </c>
      <c r="AX195" s="13" t="s">
        <v>69</v>
      </c>
      <c r="AY195" s="160" t="s">
        <v>181</v>
      </c>
    </row>
    <row r="196" spans="2:51" s="13" customFormat="1" ht="11.25" x14ac:dyDescent="0.2">
      <c r="B196" s="159"/>
      <c r="D196" s="138" t="s">
        <v>330</v>
      </c>
      <c r="E196" s="160" t="s">
        <v>19</v>
      </c>
      <c r="F196" s="161" t="s">
        <v>6495</v>
      </c>
      <c r="H196" s="162">
        <v>3.2549999999999999</v>
      </c>
      <c r="I196" s="163"/>
      <c r="L196" s="159"/>
      <c r="M196" s="164"/>
      <c r="T196" s="165"/>
      <c r="AT196" s="160" t="s">
        <v>330</v>
      </c>
      <c r="AU196" s="160" t="s">
        <v>79</v>
      </c>
      <c r="AV196" s="13" t="s">
        <v>79</v>
      </c>
      <c r="AW196" s="13" t="s">
        <v>31</v>
      </c>
      <c r="AX196" s="13" t="s">
        <v>69</v>
      </c>
      <c r="AY196" s="160" t="s">
        <v>181</v>
      </c>
    </row>
    <row r="197" spans="2:51" s="13" customFormat="1" ht="11.25" x14ac:dyDescent="0.2">
      <c r="B197" s="159"/>
      <c r="D197" s="138" t="s">
        <v>330</v>
      </c>
      <c r="E197" s="160" t="s">
        <v>19</v>
      </c>
      <c r="F197" s="161" t="s">
        <v>6496</v>
      </c>
      <c r="H197" s="162">
        <v>0.432</v>
      </c>
      <c r="I197" s="163"/>
      <c r="L197" s="159"/>
      <c r="M197" s="164"/>
      <c r="T197" s="165"/>
      <c r="AT197" s="160" t="s">
        <v>330</v>
      </c>
      <c r="AU197" s="160" t="s">
        <v>79</v>
      </c>
      <c r="AV197" s="13" t="s">
        <v>79</v>
      </c>
      <c r="AW197" s="13" t="s">
        <v>31</v>
      </c>
      <c r="AX197" s="13" t="s">
        <v>69</v>
      </c>
      <c r="AY197" s="160" t="s">
        <v>181</v>
      </c>
    </row>
    <row r="198" spans="2:51" s="13" customFormat="1" ht="11.25" x14ac:dyDescent="0.2">
      <c r="B198" s="159"/>
      <c r="D198" s="138" t="s">
        <v>330</v>
      </c>
      <c r="E198" s="160" t="s">
        <v>19</v>
      </c>
      <c r="F198" s="161" t="s">
        <v>6497</v>
      </c>
      <c r="H198" s="162">
        <v>5.2200000000000003E-2</v>
      </c>
      <c r="I198" s="163"/>
      <c r="L198" s="159"/>
      <c r="M198" s="164"/>
      <c r="T198" s="165"/>
      <c r="AT198" s="160" t="s">
        <v>330</v>
      </c>
      <c r="AU198" s="160" t="s">
        <v>79</v>
      </c>
      <c r="AV198" s="13" t="s">
        <v>79</v>
      </c>
      <c r="AW198" s="13" t="s">
        <v>31</v>
      </c>
      <c r="AX198" s="13" t="s">
        <v>69</v>
      </c>
      <c r="AY198" s="160" t="s">
        <v>181</v>
      </c>
    </row>
    <row r="199" spans="2:51" s="13" customFormat="1" ht="11.25" x14ac:dyDescent="0.2">
      <c r="B199" s="159"/>
      <c r="D199" s="138" t="s">
        <v>330</v>
      </c>
      <c r="E199" s="160" t="s">
        <v>19</v>
      </c>
      <c r="F199" s="161" t="s">
        <v>6498</v>
      </c>
      <c r="H199" s="162">
        <v>0.22800000000000001</v>
      </c>
      <c r="I199" s="163"/>
      <c r="L199" s="159"/>
      <c r="M199" s="164"/>
      <c r="T199" s="165"/>
      <c r="AT199" s="160" t="s">
        <v>330</v>
      </c>
      <c r="AU199" s="160" t="s">
        <v>79</v>
      </c>
      <c r="AV199" s="13" t="s">
        <v>79</v>
      </c>
      <c r="AW199" s="13" t="s">
        <v>31</v>
      </c>
      <c r="AX199" s="13" t="s">
        <v>69</v>
      </c>
      <c r="AY199" s="160" t="s">
        <v>181</v>
      </c>
    </row>
    <row r="200" spans="2:51" s="13" customFormat="1" ht="11.25" x14ac:dyDescent="0.2">
      <c r="B200" s="159"/>
      <c r="D200" s="138" t="s">
        <v>330</v>
      </c>
      <c r="E200" s="160" t="s">
        <v>19</v>
      </c>
      <c r="F200" s="161" t="s">
        <v>6499</v>
      </c>
      <c r="H200" s="162">
        <v>0.39900000000000002</v>
      </c>
      <c r="I200" s="163"/>
      <c r="L200" s="159"/>
      <c r="M200" s="164"/>
      <c r="T200" s="165"/>
      <c r="AT200" s="160" t="s">
        <v>330</v>
      </c>
      <c r="AU200" s="160" t="s">
        <v>79</v>
      </c>
      <c r="AV200" s="13" t="s">
        <v>79</v>
      </c>
      <c r="AW200" s="13" t="s">
        <v>31</v>
      </c>
      <c r="AX200" s="13" t="s">
        <v>69</v>
      </c>
      <c r="AY200" s="160" t="s">
        <v>181</v>
      </c>
    </row>
    <row r="201" spans="2:51" s="13" customFormat="1" ht="11.25" x14ac:dyDescent="0.2">
      <c r="B201" s="159"/>
      <c r="D201" s="138" t="s">
        <v>330</v>
      </c>
      <c r="E201" s="160" t="s">
        <v>19</v>
      </c>
      <c r="F201" s="161" t="s">
        <v>6500</v>
      </c>
      <c r="H201" s="162">
        <v>0.37619999999999998</v>
      </c>
      <c r="I201" s="163"/>
      <c r="L201" s="159"/>
      <c r="M201" s="164"/>
      <c r="T201" s="165"/>
      <c r="AT201" s="160" t="s">
        <v>330</v>
      </c>
      <c r="AU201" s="160" t="s">
        <v>79</v>
      </c>
      <c r="AV201" s="13" t="s">
        <v>79</v>
      </c>
      <c r="AW201" s="13" t="s">
        <v>31</v>
      </c>
      <c r="AX201" s="13" t="s">
        <v>69</v>
      </c>
      <c r="AY201" s="160" t="s">
        <v>181</v>
      </c>
    </row>
    <row r="202" spans="2:51" s="13" customFormat="1" ht="11.25" x14ac:dyDescent="0.2">
      <c r="B202" s="159"/>
      <c r="D202" s="138" t="s">
        <v>330</v>
      </c>
      <c r="E202" s="160" t="s">
        <v>19</v>
      </c>
      <c r="F202" s="161" t="s">
        <v>6501</v>
      </c>
      <c r="H202" s="162">
        <v>0.51300000000000001</v>
      </c>
      <c r="I202" s="163"/>
      <c r="L202" s="159"/>
      <c r="M202" s="164"/>
      <c r="T202" s="165"/>
      <c r="AT202" s="160" t="s">
        <v>330</v>
      </c>
      <c r="AU202" s="160" t="s">
        <v>79</v>
      </c>
      <c r="AV202" s="13" t="s">
        <v>79</v>
      </c>
      <c r="AW202" s="13" t="s">
        <v>31</v>
      </c>
      <c r="AX202" s="13" t="s">
        <v>69</v>
      </c>
      <c r="AY202" s="160" t="s">
        <v>181</v>
      </c>
    </row>
    <row r="203" spans="2:51" s="13" customFormat="1" ht="11.25" x14ac:dyDescent="0.2">
      <c r="B203" s="159"/>
      <c r="D203" s="138" t="s">
        <v>330</v>
      </c>
      <c r="E203" s="160" t="s">
        <v>19</v>
      </c>
      <c r="F203" s="161" t="s">
        <v>6502</v>
      </c>
      <c r="H203" s="162">
        <v>1.8126</v>
      </c>
      <c r="I203" s="163"/>
      <c r="L203" s="159"/>
      <c r="M203" s="164"/>
      <c r="T203" s="165"/>
      <c r="AT203" s="160" t="s">
        <v>330</v>
      </c>
      <c r="AU203" s="160" t="s">
        <v>79</v>
      </c>
      <c r="AV203" s="13" t="s">
        <v>79</v>
      </c>
      <c r="AW203" s="13" t="s">
        <v>31</v>
      </c>
      <c r="AX203" s="13" t="s">
        <v>69</v>
      </c>
      <c r="AY203" s="160" t="s">
        <v>181</v>
      </c>
    </row>
    <row r="204" spans="2:51" s="12" customFormat="1" ht="22.5" x14ac:dyDescent="0.2">
      <c r="B204" s="153"/>
      <c r="D204" s="138" t="s">
        <v>330</v>
      </c>
      <c r="E204" s="154" t="s">
        <v>19</v>
      </c>
      <c r="F204" s="155" t="s">
        <v>6503</v>
      </c>
      <c r="H204" s="154" t="s">
        <v>19</v>
      </c>
      <c r="I204" s="156"/>
      <c r="L204" s="153"/>
      <c r="M204" s="157"/>
      <c r="T204" s="158"/>
      <c r="AT204" s="154" t="s">
        <v>330</v>
      </c>
      <c r="AU204" s="154" t="s">
        <v>79</v>
      </c>
      <c r="AV204" s="12" t="s">
        <v>77</v>
      </c>
      <c r="AW204" s="12" t="s">
        <v>31</v>
      </c>
      <c r="AX204" s="12" t="s">
        <v>69</v>
      </c>
      <c r="AY204" s="154" t="s">
        <v>181</v>
      </c>
    </row>
    <row r="205" spans="2:51" s="13" customFormat="1" ht="11.25" x14ac:dyDescent="0.2">
      <c r="B205" s="159"/>
      <c r="D205" s="138" t="s">
        <v>330</v>
      </c>
      <c r="E205" s="160" t="s">
        <v>19</v>
      </c>
      <c r="F205" s="161" t="s">
        <v>6504</v>
      </c>
      <c r="H205" s="162">
        <v>0.27412999999999998</v>
      </c>
      <c r="I205" s="163"/>
      <c r="L205" s="159"/>
      <c r="M205" s="164"/>
      <c r="T205" s="165"/>
      <c r="AT205" s="160" t="s">
        <v>330</v>
      </c>
      <c r="AU205" s="160" t="s">
        <v>79</v>
      </c>
      <c r="AV205" s="13" t="s">
        <v>79</v>
      </c>
      <c r="AW205" s="13" t="s">
        <v>31</v>
      </c>
      <c r="AX205" s="13" t="s">
        <v>69</v>
      </c>
      <c r="AY205" s="160" t="s">
        <v>181</v>
      </c>
    </row>
    <row r="206" spans="2:51" s="13" customFormat="1" ht="11.25" x14ac:dyDescent="0.2">
      <c r="B206" s="159"/>
      <c r="D206" s="138" t="s">
        <v>330</v>
      </c>
      <c r="E206" s="160" t="s">
        <v>19</v>
      </c>
      <c r="F206" s="161" t="s">
        <v>6505</v>
      </c>
      <c r="H206" s="162">
        <v>0.27412999999999998</v>
      </c>
      <c r="I206" s="163"/>
      <c r="L206" s="159"/>
      <c r="M206" s="164"/>
      <c r="T206" s="165"/>
      <c r="AT206" s="160" t="s">
        <v>330</v>
      </c>
      <c r="AU206" s="160" t="s">
        <v>79</v>
      </c>
      <c r="AV206" s="13" t="s">
        <v>79</v>
      </c>
      <c r="AW206" s="13" t="s">
        <v>31</v>
      </c>
      <c r="AX206" s="13" t="s">
        <v>69</v>
      </c>
      <c r="AY206" s="160" t="s">
        <v>181</v>
      </c>
    </row>
    <row r="207" spans="2:51" s="13" customFormat="1" ht="11.25" x14ac:dyDescent="0.2">
      <c r="B207" s="159"/>
      <c r="D207" s="138" t="s">
        <v>330</v>
      </c>
      <c r="E207" s="160" t="s">
        <v>19</v>
      </c>
      <c r="F207" s="161" t="s">
        <v>6506</v>
      </c>
      <c r="H207" s="162">
        <v>0.19291</v>
      </c>
      <c r="I207" s="163"/>
      <c r="L207" s="159"/>
      <c r="M207" s="164"/>
      <c r="T207" s="165"/>
      <c r="AT207" s="160" t="s">
        <v>330</v>
      </c>
      <c r="AU207" s="160" t="s">
        <v>79</v>
      </c>
      <c r="AV207" s="13" t="s">
        <v>79</v>
      </c>
      <c r="AW207" s="13" t="s">
        <v>31</v>
      </c>
      <c r="AX207" s="13" t="s">
        <v>69</v>
      </c>
      <c r="AY207" s="160" t="s">
        <v>181</v>
      </c>
    </row>
    <row r="208" spans="2:51" s="13" customFormat="1" ht="11.25" x14ac:dyDescent="0.2">
      <c r="B208" s="159"/>
      <c r="D208" s="138" t="s">
        <v>330</v>
      </c>
      <c r="E208" s="160" t="s">
        <v>19</v>
      </c>
      <c r="F208" s="161" t="s">
        <v>6507</v>
      </c>
      <c r="H208" s="162">
        <v>0.39596999999999999</v>
      </c>
      <c r="I208" s="163"/>
      <c r="L208" s="159"/>
      <c r="M208" s="164"/>
      <c r="T208" s="165"/>
      <c r="AT208" s="160" t="s">
        <v>330</v>
      </c>
      <c r="AU208" s="160" t="s">
        <v>79</v>
      </c>
      <c r="AV208" s="13" t="s">
        <v>79</v>
      </c>
      <c r="AW208" s="13" t="s">
        <v>31</v>
      </c>
      <c r="AX208" s="13" t="s">
        <v>69</v>
      </c>
      <c r="AY208" s="160" t="s">
        <v>181</v>
      </c>
    </row>
    <row r="209" spans="2:65" s="13" customFormat="1" ht="11.25" x14ac:dyDescent="0.2">
      <c r="B209" s="159"/>
      <c r="D209" s="138" t="s">
        <v>330</v>
      </c>
      <c r="E209" s="160" t="s">
        <v>19</v>
      </c>
      <c r="F209" s="161" t="s">
        <v>6508</v>
      </c>
      <c r="H209" s="162">
        <v>0.34521000000000002</v>
      </c>
      <c r="I209" s="163"/>
      <c r="L209" s="159"/>
      <c r="M209" s="164"/>
      <c r="T209" s="165"/>
      <c r="AT209" s="160" t="s">
        <v>330</v>
      </c>
      <c r="AU209" s="160" t="s">
        <v>79</v>
      </c>
      <c r="AV209" s="13" t="s">
        <v>79</v>
      </c>
      <c r="AW209" s="13" t="s">
        <v>31</v>
      </c>
      <c r="AX209" s="13" t="s">
        <v>69</v>
      </c>
      <c r="AY209" s="160" t="s">
        <v>181</v>
      </c>
    </row>
    <row r="210" spans="2:65" s="13" customFormat="1" ht="11.25" x14ac:dyDescent="0.2">
      <c r="B210" s="159"/>
      <c r="D210" s="138" t="s">
        <v>330</v>
      </c>
      <c r="E210" s="160" t="s">
        <v>19</v>
      </c>
      <c r="F210" s="161" t="s">
        <v>6509</v>
      </c>
      <c r="H210" s="162">
        <v>0.42642999999999998</v>
      </c>
      <c r="I210" s="163"/>
      <c r="L210" s="159"/>
      <c r="M210" s="164"/>
      <c r="T210" s="165"/>
      <c r="AT210" s="160" t="s">
        <v>330</v>
      </c>
      <c r="AU210" s="160" t="s">
        <v>79</v>
      </c>
      <c r="AV210" s="13" t="s">
        <v>79</v>
      </c>
      <c r="AW210" s="13" t="s">
        <v>31</v>
      </c>
      <c r="AX210" s="13" t="s">
        <v>69</v>
      </c>
      <c r="AY210" s="160" t="s">
        <v>181</v>
      </c>
    </row>
    <row r="211" spans="2:65" s="13" customFormat="1" ht="11.25" x14ac:dyDescent="0.2">
      <c r="B211" s="159"/>
      <c r="D211" s="138" t="s">
        <v>330</v>
      </c>
      <c r="E211" s="160" t="s">
        <v>19</v>
      </c>
      <c r="F211" s="161" t="s">
        <v>6510</v>
      </c>
      <c r="H211" s="162">
        <v>0.40612999999999999</v>
      </c>
      <c r="I211" s="163"/>
      <c r="L211" s="159"/>
      <c r="M211" s="164"/>
      <c r="T211" s="165"/>
      <c r="AT211" s="160" t="s">
        <v>330</v>
      </c>
      <c r="AU211" s="160" t="s">
        <v>79</v>
      </c>
      <c r="AV211" s="13" t="s">
        <v>79</v>
      </c>
      <c r="AW211" s="13" t="s">
        <v>31</v>
      </c>
      <c r="AX211" s="13" t="s">
        <v>69</v>
      </c>
      <c r="AY211" s="160" t="s">
        <v>181</v>
      </c>
    </row>
    <row r="212" spans="2:65" s="13" customFormat="1" ht="11.25" x14ac:dyDescent="0.2">
      <c r="B212" s="159"/>
      <c r="D212" s="138" t="s">
        <v>330</v>
      </c>
      <c r="E212" s="160" t="s">
        <v>19</v>
      </c>
      <c r="F212" s="161" t="s">
        <v>6511</v>
      </c>
      <c r="H212" s="162">
        <v>0.38400000000000001</v>
      </c>
      <c r="I212" s="163"/>
      <c r="L212" s="159"/>
      <c r="M212" s="164"/>
      <c r="T212" s="165"/>
      <c r="AT212" s="160" t="s">
        <v>330</v>
      </c>
      <c r="AU212" s="160" t="s">
        <v>79</v>
      </c>
      <c r="AV212" s="13" t="s">
        <v>79</v>
      </c>
      <c r="AW212" s="13" t="s">
        <v>31</v>
      </c>
      <c r="AX212" s="13" t="s">
        <v>69</v>
      </c>
      <c r="AY212" s="160" t="s">
        <v>181</v>
      </c>
    </row>
    <row r="213" spans="2:65" s="13" customFormat="1" ht="11.25" x14ac:dyDescent="0.2">
      <c r="B213" s="159"/>
      <c r="D213" s="138" t="s">
        <v>330</v>
      </c>
      <c r="E213" s="160" t="s">
        <v>19</v>
      </c>
      <c r="F213" s="161" t="s">
        <v>6512</v>
      </c>
      <c r="H213" s="162">
        <v>0.72960000000000003</v>
      </c>
      <c r="I213" s="163"/>
      <c r="L213" s="159"/>
      <c r="M213" s="164"/>
      <c r="T213" s="165"/>
      <c r="AT213" s="160" t="s">
        <v>330</v>
      </c>
      <c r="AU213" s="160" t="s">
        <v>79</v>
      </c>
      <c r="AV213" s="13" t="s">
        <v>79</v>
      </c>
      <c r="AW213" s="13" t="s">
        <v>31</v>
      </c>
      <c r="AX213" s="13" t="s">
        <v>69</v>
      </c>
      <c r="AY213" s="160" t="s">
        <v>181</v>
      </c>
    </row>
    <row r="214" spans="2:65" s="12" customFormat="1" ht="11.25" x14ac:dyDescent="0.2">
      <c r="B214" s="153"/>
      <c r="D214" s="138" t="s">
        <v>330</v>
      </c>
      <c r="E214" s="154" t="s">
        <v>19</v>
      </c>
      <c r="F214" s="155" t="s">
        <v>6513</v>
      </c>
      <c r="H214" s="154" t="s">
        <v>19</v>
      </c>
      <c r="I214" s="156"/>
      <c r="L214" s="153"/>
      <c r="M214" s="157"/>
      <c r="T214" s="158"/>
      <c r="AT214" s="154" t="s">
        <v>330</v>
      </c>
      <c r="AU214" s="154" t="s">
        <v>79</v>
      </c>
      <c r="AV214" s="12" t="s">
        <v>77</v>
      </c>
      <c r="AW214" s="12" t="s">
        <v>31</v>
      </c>
      <c r="AX214" s="12" t="s">
        <v>69</v>
      </c>
      <c r="AY214" s="154" t="s">
        <v>181</v>
      </c>
    </row>
    <row r="215" spans="2:65" s="13" customFormat="1" ht="11.25" x14ac:dyDescent="0.2">
      <c r="B215" s="159"/>
      <c r="D215" s="138" t="s">
        <v>330</v>
      </c>
      <c r="E215" s="160" t="s">
        <v>19</v>
      </c>
      <c r="F215" s="161" t="s">
        <v>6514</v>
      </c>
      <c r="H215" s="162">
        <v>0.39374999999999999</v>
      </c>
      <c r="I215" s="163"/>
      <c r="L215" s="159"/>
      <c r="M215" s="164"/>
      <c r="T215" s="165"/>
      <c r="AT215" s="160" t="s">
        <v>330</v>
      </c>
      <c r="AU215" s="160" t="s">
        <v>79</v>
      </c>
      <c r="AV215" s="13" t="s">
        <v>79</v>
      </c>
      <c r="AW215" s="13" t="s">
        <v>31</v>
      </c>
      <c r="AX215" s="13" t="s">
        <v>69</v>
      </c>
      <c r="AY215" s="160" t="s">
        <v>181</v>
      </c>
    </row>
    <row r="216" spans="2:65" s="13" customFormat="1" ht="11.25" x14ac:dyDescent="0.2">
      <c r="B216" s="159"/>
      <c r="D216" s="138" t="s">
        <v>330</v>
      </c>
      <c r="E216" s="160" t="s">
        <v>19</v>
      </c>
      <c r="F216" s="161" t="s">
        <v>6515</v>
      </c>
      <c r="H216" s="162">
        <v>0.42749999999999999</v>
      </c>
      <c r="I216" s="163"/>
      <c r="L216" s="159"/>
      <c r="M216" s="164"/>
      <c r="T216" s="165"/>
      <c r="AT216" s="160" t="s">
        <v>330</v>
      </c>
      <c r="AU216" s="160" t="s">
        <v>79</v>
      </c>
      <c r="AV216" s="13" t="s">
        <v>79</v>
      </c>
      <c r="AW216" s="13" t="s">
        <v>31</v>
      </c>
      <c r="AX216" s="13" t="s">
        <v>69</v>
      </c>
      <c r="AY216" s="160" t="s">
        <v>181</v>
      </c>
    </row>
    <row r="217" spans="2:65" s="13" customFormat="1" ht="11.25" x14ac:dyDescent="0.2">
      <c r="B217" s="159"/>
      <c r="D217" s="138" t="s">
        <v>330</v>
      </c>
      <c r="E217" s="160" t="s">
        <v>19</v>
      </c>
      <c r="F217" s="161" t="s">
        <v>6516</v>
      </c>
      <c r="H217" s="162">
        <v>0.32624999999999998</v>
      </c>
      <c r="I217" s="163"/>
      <c r="L217" s="159"/>
      <c r="M217" s="164"/>
      <c r="T217" s="165"/>
      <c r="AT217" s="160" t="s">
        <v>330</v>
      </c>
      <c r="AU217" s="160" t="s">
        <v>79</v>
      </c>
      <c r="AV217" s="13" t="s">
        <v>79</v>
      </c>
      <c r="AW217" s="13" t="s">
        <v>31</v>
      </c>
      <c r="AX217" s="13" t="s">
        <v>69</v>
      </c>
      <c r="AY217" s="160" t="s">
        <v>181</v>
      </c>
    </row>
    <row r="218" spans="2:65" s="13" customFormat="1" ht="11.25" x14ac:dyDescent="0.2">
      <c r="B218" s="159"/>
      <c r="D218" s="138" t="s">
        <v>330</v>
      </c>
      <c r="E218" s="160" t="s">
        <v>19</v>
      </c>
      <c r="F218" s="161" t="s">
        <v>6517</v>
      </c>
      <c r="H218" s="162">
        <v>0.30375000000000002</v>
      </c>
      <c r="I218" s="163"/>
      <c r="L218" s="159"/>
      <c r="M218" s="164"/>
      <c r="T218" s="165"/>
      <c r="AT218" s="160" t="s">
        <v>330</v>
      </c>
      <c r="AU218" s="160" t="s">
        <v>79</v>
      </c>
      <c r="AV218" s="13" t="s">
        <v>79</v>
      </c>
      <c r="AW218" s="13" t="s">
        <v>31</v>
      </c>
      <c r="AX218" s="13" t="s">
        <v>69</v>
      </c>
      <c r="AY218" s="160" t="s">
        <v>181</v>
      </c>
    </row>
    <row r="219" spans="2:65" s="14" customFormat="1" ht="11.25" x14ac:dyDescent="0.2">
      <c r="B219" s="166"/>
      <c r="D219" s="138" t="s">
        <v>330</v>
      </c>
      <c r="E219" s="167" t="s">
        <v>19</v>
      </c>
      <c r="F219" s="168" t="s">
        <v>333</v>
      </c>
      <c r="H219" s="169">
        <v>22.06316</v>
      </c>
      <c r="I219" s="170"/>
      <c r="L219" s="166"/>
      <c r="M219" s="171"/>
      <c r="T219" s="172"/>
      <c r="AT219" s="167" t="s">
        <v>330</v>
      </c>
      <c r="AU219" s="167" t="s">
        <v>79</v>
      </c>
      <c r="AV219" s="14" t="s">
        <v>187</v>
      </c>
      <c r="AW219" s="14" t="s">
        <v>31</v>
      </c>
      <c r="AX219" s="14" t="s">
        <v>77</v>
      </c>
      <c r="AY219" s="167" t="s">
        <v>181</v>
      </c>
    </row>
    <row r="220" spans="2:65" s="1" customFormat="1" ht="21.75" customHeight="1" x14ac:dyDescent="0.2">
      <c r="B220" s="32"/>
      <c r="C220" s="125" t="s">
        <v>8</v>
      </c>
      <c r="D220" s="125" t="s">
        <v>182</v>
      </c>
      <c r="E220" s="126" t="s">
        <v>6518</v>
      </c>
      <c r="F220" s="127" t="s">
        <v>6519</v>
      </c>
      <c r="G220" s="128" t="s">
        <v>326</v>
      </c>
      <c r="H220" s="129">
        <v>22.06316</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225</v>
      </c>
    </row>
    <row r="221" spans="2:65" s="1" customFormat="1" ht="11.25" x14ac:dyDescent="0.2">
      <c r="B221" s="32"/>
      <c r="D221" s="151" t="s">
        <v>328</v>
      </c>
      <c r="F221" s="152" t="s">
        <v>6520</v>
      </c>
      <c r="I221" s="140"/>
      <c r="L221" s="32"/>
      <c r="M221" s="141"/>
      <c r="T221" s="53"/>
      <c r="AT221" s="17" t="s">
        <v>328</v>
      </c>
      <c r="AU221" s="17" t="s">
        <v>79</v>
      </c>
    </row>
    <row r="222" spans="2:65" s="1" customFormat="1" ht="29.25" x14ac:dyDescent="0.2">
      <c r="B222" s="32"/>
      <c r="D222" s="138" t="s">
        <v>214</v>
      </c>
      <c r="F222" s="139" t="s">
        <v>6448</v>
      </c>
      <c r="I222" s="140"/>
      <c r="L222" s="32"/>
      <c r="M222" s="141"/>
      <c r="T222" s="53"/>
      <c r="AT222" s="17" t="s">
        <v>214</v>
      </c>
      <c r="AU222" s="17" t="s">
        <v>79</v>
      </c>
    </row>
    <row r="223" spans="2:65" s="12" customFormat="1" ht="22.5" x14ac:dyDescent="0.2">
      <c r="B223" s="153"/>
      <c r="D223" s="138" t="s">
        <v>330</v>
      </c>
      <c r="E223" s="154" t="s">
        <v>19</v>
      </c>
      <c r="F223" s="155" t="s">
        <v>6521</v>
      </c>
      <c r="H223" s="154" t="s">
        <v>19</v>
      </c>
      <c r="I223" s="156"/>
      <c r="L223" s="153"/>
      <c r="M223" s="157"/>
      <c r="T223" s="158"/>
      <c r="AT223" s="154" t="s">
        <v>330</v>
      </c>
      <c r="AU223" s="154" t="s">
        <v>79</v>
      </c>
      <c r="AV223" s="12" t="s">
        <v>77</v>
      </c>
      <c r="AW223" s="12" t="s">
        <v>31</v>
      </c>
      <c r="AX223" s="12" t="s">
        <v>69</v>
      </c>
      <c r="AY223" s="154" t="s">
        <v>181</v>
      </c>
    </row>
    <row r="224" spans="2:65" s="13" customFormat="1" ht="11.25" x14ac:dyDescent="0.2">
      <c r="B224" s="159"/>
      <c r="D224" s="138" t="s">
        <v>330</v>
      </c>
      <c r="E224" s="160" t="s">
        <v>19</v>
      </c>
      <c r="F224" s="161" t="s">
        <v>6522</v>
      </c>
      <c r="H224" s="162">
        <v>0.27539999999999998</v>
      </c>
      <c r="I224" s="163"/>
      <c r="L224" s="159"/>
      <c r="M224" s="164"/>
      <c r="T224" s="165"/>
      <c r="AT224" s="160" t="s">
        <v>330</v>
      </c>
      <c r="AU224" s="160" t="s">
        <v>79</v>
      </c>
      <c r="AV224" s="13" t="s">
        <v>79</v>
      </c>
      <c r="AW224" s="13" t="s">
        <v>31</v>
      </c>
      <c r="AX224" s="13" t="s">
        <v>69</v>
      </c>
      <c r="AY224" s="160" t="s">
        <v>181</v>
      </c>
    </row>
    <row r="225" spans="2:51" s="13" customFormat="1" ht="11.25" x14ac:dyDescent="0.2">
      <c r="B225" s="159"/>
      <c r="D225" s="138" t="s">
        <v>330</v>
      </c>
      <c r="E225" s="160" t="s">
        <v>19</v>
      </c>
      <c r="F225" s="161" t="s">
        <v>6523</v>
      </c>
      <c r="H225" s="162">
        <v>2.1707999999999998</v>
      </c>
      <c r="I225" s="163"/>
      <c r="L225" s="159"/>
      <c r="M225" s="164"/>
      <c r="T225" s="165"/>
      <c r="AT225" s="160" t="s">
        <v>330</v>
      </c>
      <c r="AU225" s="160" t="s">
        <v>79</v>
      </c>
      <c r="AV225" s="13" t="s">
        <v>79</v>
      </c>
      <c r="AW225" s="13" t="s">
        <v>31</v>
      </c>
      <c r="AX225" s="13" t="s">
        <v>69</v>
      </c>
      <c r="AY225" s="160" t="s">
        <v>181</v>
      </c>
    </row>
    <row r="226" spans="2:51" s="13" customFormat="1" ht="11.25" x14ac:dyDescent="0.2">
      <c r="B226" s="159"/>
      <c r="D226" s="138" t="s">
        <v>330</v>
      </c>
      <c r="E226" s="160" t="s">
        <v>19</v>
      </c>
      <c r="F226" s="161" t="s">
        <v>6524</v>
      </c>
      <c r="H226" s="162">
        <v>1.6836</v>
      </c>
      <c r="I226" s="163"/>
      <c r="L226" s="159"/>
      <c r="M226" s="164"/>
      <c r="T226" s="165"/>
      <c r="AT226" s="160" t="s">
        <v>330</v>
      </c>
      <c r="AU226" s="160" t="s">
        <v>79</v>
      </c>
      <c r="AV226" s="13" t="s">
        <v>79</v>
      </c>
      <c r="AW226" s="13" t="s">
        <v>31</v>
      </c>
      <c r="AX226" s="13" t="s">
        <v>69</v>
      </c>
      <c r="AY226" s="160" t="s">
        <v>181</v>
      </c>
    </row>
    <row r="227" spans="2:51" s="13" customFormat="1" ht="11.25" x14ac:dyDescent="0.2">
      <c r="B227" s="159"/>
      <c r="D227" s="138" t="s">
        <v>330</v>
      </c>
      <c r="E227" s="160" t="s">
        <v>19</v>
      </c>
      <c r="F227" s="161" t="s">
        <v>6525</v>
      </c>
      <c r="H227" s="162">
        <v>2.1749999999999998</v>
      </c>
      <c r="I227" s="163"/>
      <c r="L227" s="159"/>
      <c r="M227" s="164"/>
      <c r="T227" s="165"/>
      <c r="AT227" s="160" t="s">
        <v>330</v>
      </c>
      <c r="AU227" s="160" t="s">
        <v>79</v>
      </c>
      <c r="AV227" s="13" t="s">
        <v>79</v>
      </c>
      <c r="AW227" s="13" t="s">
        <v>31</v>
      </c>
      <c r="AX227" s="13" t="s">
        <v>69</v>
      </c>
      <c r="AY227" s="160" t="s">
        <v>181</v>
      </c>
    </row>
    <row r="228" spans="2:51" s="13" customFormat="1" ht="11.25" x14ac:dyDescent="0.2">
      <c r="B228" s="159"/>
      <c r="D228" s="138" t="s">
        <v>330</v>
      </c>
      <c r="E228" s="160" t="s">
        <v>19</v>
      </c>
      <c r="F228" s="161" t="s">
        <v>6526</v>
      </c>
      <c r="H228" s="162">
        <v>0.93240000000000001</v>
      </c>
      <c r="I228" s="163"/>
      <c r="L228" s="159"/>
      <c r="M228" s="164"/>
      <c r="T228" s="165"/>
      <c r="AT228" s="160" t="s">
        <v>330</v>
      </c>
      <c r="AU228" s="160" t="s">
        <v>79</v>
      </c>
      <c r="AV228" s="13" t="s">
        <v>79</v>
      </c>
      <c r="AW228" s="13" t="s">
        <v>31</v>
      </c>
      <c r="AX228" s="13" t="s">
        <v>69</v>
      </c>
      <c r="AY228" s="160" t="s">
        <v>181</v>
      </c>
    </row>
    <row r="229" spans="2:51" s="13" customFormat="1" ht="11.25" x14ac:dyDescent="0.2">
      <c r="B229" s="159"/>
      <c r="D229" s="138" t="s">
        <v>330</v>
      </c>
      <c r="E229" s="160" t="s">
        <v>19</v>
      </c>
      <c r="F229" s="161" t="s">
        <v>6527</v>
      </c>
      <c r="H229" s="162">
        <v>1.8695999999999999</v>
      </c>
      <c r="I229" s="163"/>
      <c r="L229" s="159"/>
      <c r="M229" s="164"/>
      <c r="T229" s="165"/>
      <c r="AT229" s="160" t="s">
        <v>330</v>
      </c>
      <c r="AU229" s="160" t="s">
        <v>79</v>
      </c>
      <c r="AV229" s="13" t="s">
        <v>79</v>
      </c>
      <c r="AW229" s="13" t="s">
        <v>31</v>
      </c>
      <c r="AX229" s="13" t="s">
        <v>69</v>
      </c>
      <c r="AY229" s="160" t="s">
        <v>181</v>
      </c>
    </row>
    <row r="230" spans="2:51" s="13" customFormat="1" ht="11.25" x14ac:dyDescent="0.2">
      <c r="B230" s="159"/>
      <c r="D230" s="138" t="s">
        <v>330</v>
      </c>
      <c r="E230" s="160" t="s">
        <v>19</v>
      </c>
      <c r="F230" s="161" t="s">
        <v>6528</v>
      </c>
      <c r="H230" s="162">
        <v>1.0085999999999999</v>
      </c>
      <c r="I230" s="163"/>
      <c r="L230" s="159"/>
      <c r="M230" s="164"/>
      <c r="T230" s="165"/>
      <c r="AT230" s="160" t="s">
        <v>330</v>
      </c>
      <c r="AU230" s="160" t="s">
        <v>79</v>
      </c>
      <c r="AV230" s="13" t="s">
        <v>79</v>
      </c>
      <c r="AW230" s="13" t="s">
        <v>31</v>
      </c>
      <c r="AX230" s="13" t="s">
        <v>69</v>
      </c>
      <c r="AY230" s="160" t="s">
        <v>181</v>
      </c>
    </row>
    <row r="231" spans="2:51" s="13" customFormat="1" ht="11.25" x14ac:dyDescent="0.2">
      <c r="B231" s="159"/>
      <c r="D231" s="138" t="s">
        <v>330</v>
      </c>
      <c r="E231" s="160" t="s">
        <v>19</v>
      </c>
      <c r="F231" s="161" t="s">
        <v>6529</v>
      </c>
      <c r="H231" s="162">
        <v>3.2549999999999999</v>
      </c>
      <c r="I231" s="163"/>
      <c r="L231" s="159"/>
      <c r="M231" s="164"/>
      <c r="T231" s="165"/>
      <c r="AT231" s="160" t="s">
        <v>330</v>
      </c>
      <c r="AU231" s="160" t="s">
        <v>79</v>
      </c>
      <c r="AV231" s="13" t="s">
        <v>79</v>
      </c>
      <c r="AW231" s="13" t="s">
        <v>31</v>
      </c>
      <c r="AX231" s="13" t="s">
        <v>69</v>
      </c>
      <c r="AY231" s="160" t="s">
        <v>181</v>
      </c>
    </row>
    <row r="232" spans="2:51" s="13" customFormat="1" ht="11.25" x14ac:dyDescent="0.2">
      <c r="B232" s="159"/>
      <c r="D232" s="138" t="s">
        <v>330</v>
      </c>
      <c r="E232" s="160" t="s">
        <v>19</v>
      </c>
      <c r="F232" s="161" t="s">
        <v>6530</v>
      </c>
      <c r="H232" s="162">
        <v>0.432</v>
      </c>
      <c r="I232" s="163"/>
      <c r="L232" s="159"/>
      <c r="M232" s="164"/>
      <c r="T232" s="165"/>
      <c r="AT232" s="160" t="s">
        <v>330</v>
      </c>
      <c r="AU232" s="160" t="s">
        <v>79</v>
      </c>
      <c r="AV232" s="13" t="s">
        <v>79</v>
      </c>
      <c r="AW232" s="13" t="s">
        <v>31</v>
      </c>
      <c r="AX232" s="13" t="s">
        <v>69</v>
      </c>
      <c r="AY232" s="160" t="s">
        <v>181</v>
      </c>
    </row>
    <row r="233" spans="2:51" s="13" customFormat="1" ht="11.25" x14ac:dyDescent="0.2">
      <c r="B233" s="159"/>
      <c r="D233" s="138" t="s">
        <v>330</v>
      </c>
      <c r="E233" s="160" t="s">
        <v>19</v>
      </c>
      <c r="F233" s="161" t="s">
        <v>6531</v>
      </c>
      <c r="H233" s="162">
        <v>5.2200000000000003E-2</v>
      </c>
      <c r="I233" s="163"/>
      <c r="L233" s="159"/>
      <c r="M233" s="164"/>
      <c r="T233" s="165"/>
      <c r="AT233" s="160" t="s">
        <v>330</v>
      </c>
      <c r="AU233" s="160" t="s">
        <v>79</v>
      </c>
      <c r="AV233" s="13" t="s">
        <v>79</v>
      </c>
      <c r="AW233" s="13" t="s">
        <v>31</v>
      </c>
      <c r="AX233" s="13" t="s">
        <v>69</v>
      </c>
      <c r="AY233" s="160" t="s">
        <v>181</v>
      </c>
    </row>
    <row r="234" spans="2:51" s="13" customFormat="1" ht="11.25" x14ac:dyDescent="0.2">
      <c r="B234" s="159"/>
      <c r="D234" s="138" t="s">
        <v>330</v>
      </c>
      <c r="E234" s="160" t="s">
        <v>19</v>
      </c>
      <c r="F234" s="161" t="s">
        <v>6532</v>
      </c>
      <c r="H234" s="162">
        <v>0.22800000000000001</v>
      </c>
      <c r="I234" s="163"/>
      <c r="L234" s="159"/>
      <c r="M234" s="164"/>
      <c r="T234" s="165"/>
      <c r="AT234" s="160" t="s">
        <v>330</v>
      </c>
      <c r="AU234" s="160" t="s">
        <v>79</v>
      </c>
      <c r="AV234" s="13" t="s">
        <v>79</v>
      </c>
      <c r="AW234" s="13" t="s">
        <v>31</v>
      </c>
      <c r="AX234" s="13" t="s">
        <v>69</v>
      </c>
      <c r="AY234" s="160" t="s">
        <v>181</v>
      </c>
    </row>
    <row r="235" spans="2:51" s="13" customFormat="1" ht="11.25" x14ac:dyDescent="0.2">
      <c r="B235" s="159"/>
      <c r="D235" s="138" t="s">
        <v>330</v>
      </c>
      <c r="E235" s="160" t="s">
        <v>19</v>
      </c>
      <c r="F235" s="161" t="s">
        <v>6533</v>
      </c>
      <c r="H235" s="162">
        <v>0.39900000000000002</v>
      </c>
      <c r="I235" s="163"/>
      <c r="L235" s="159"/>
      <c r="M235" s="164"/>
      <c r="T235" s="165"/>
      <c r="AT235" s="160" t="s">
        <v>330</v>
      </c>
      <c r="AU235" s="160" t="s">
        <v>79</v>
      </c>
      <c r="AV235" s="13" t="s">
        <v>79</v>
      </c>
      <c r="AW235" s="13" t="s">
        <v>31</v>
      </c>
      <c r="AX235" s="13" t="s">
        <v>69</v>
      </c>
      <c r="AY235" s="160" t="s">
        <v>181</v>
      </c>
    </row>
    <row r="236" spans="2:51" s="13" customFormat="1" ht="11.25" x14ac:dyDescent="0.2">
      <c r="B236" s="159"/>
      <c r="D236" s="138" t="s">
        <v>330</v>
      </c>
      <c r="E236" s="160" t="s">
        <v>19</v>
      </c>
      <c r="F236" s="161" t="s">
        <v>6534</v>
      </c>
      <c r="H236" s="162">
        <v>0.37619999999999998</v>
      </c>
      <c r="I236" s="163"/>
      <c r="L236" s="159"/>
      <c r="M236" s="164"/>
      <c r="T236" s="165"/>
      <c r="AT236" s="160" t="s">
        <v>330</v>
      </c>
      <c r="AU236" s="160" t="s">
        <v>79</v>
      </c>
      <c r="AV236" s="13" t="s">
        <v>79</v>
      </c>
      <c r="AW236" s="13" t="s">
        <v>31</v>
      </c>
      <c r="AX236" s="13" t="s">
        <v>69</v>
      </c>
      <c r="AY236" s="160" t="s">
        <v>181</v>
      </c>
    </row>
    <row r="237" spans="2:51" s="13" customFormat="1" ht="11.25" x14ac:dyDescent="0.2">
      <c r="B237" s="159"/>
      <c r="D237" s="138" t="s">
        <v>330</v>
      </c>
      <c r="E237" s="160" t="s">
        <v>19</v>
      </c>
      <c r="F237" s="161" t="s">
        <v>6535</v>
      </c>
      <c r="H237" s="162">
        <v>0.51300000000000001</v>
      </c>
      <c r="I237" s="163"/>
      <c r="L237" s="159"/>
      <c r="M237" s="164"/>
      <c r="T237" s="165"/>
      <c r="AT237" s="160" t="s">
        <v>330</v>
      </c>
      <c r="AU237" s="160" t="s">
        <v>79</v>
      </c>
      <c r="AV237" s="13" t="s">
        <v>79</v>
      </c>
      <c r="AW237" s="13" t="s">
        <v>31</v>
      </c>
      <c r="AX237" s="13" t="s">
        <v>69</v>
      </c>
      <c r="AY237" s="160" t="s">
        <v>181</v>
      </c>
    </row>
    <row r="238" spans="2:51" s="13" customFormat="1" ht="11.25" x14ac:dyDescent="0.2">
      <c r="B238" s="159"/>
      <c r="D238" s="138" t="s">
        <v>330</v>
      </c>
      <c r="E238" s="160" t="s">
        <v>19</v>
      </c>
      <c r="F238" s="161" t="s">
        <v>6536</v>
      </c>
      <c r="H238" s="162">
        <v>1.8126</v>
      </c>
      <c r="I238" s="163"/>
      <c r="L238" s="159"/>
      <c r="M238" s="164"/>
      <c r="T238" s="165"/>
      <c r="AT238" s="160" t="s">
        <v>330</v>
      </c>
      <c r="AU238" s="160" t="s">
        <v>79</v>
      </c>
      <c r="AV238" s="13" t="s">
        <v>79</v>
      </c>
      <c r="AW238" s="13" t="s">
        <v>31</v>
      </c>
      <c r="AX238" s="13" t="s">
        <v>69</v>
      </c>
      <c r="AY238" s="160" t="s">
        <v>181</v>
      </c>
    </row>
    <row r="239" spans="2:51" s="12" customFormat="1" ht="22.5" x14ac:dyDescent="0.2">
      <c r="B239" s="153"/>
      <c r="D239" s="138" t="s">
        <v>330</v>
      </c>
      <c r="E239" s="154" t="s">
        <v>19</v>
      </c>
      <c r="F239" s="155" t="s">
        <v>6537</v>
      </c>
      <c r="H239" s="154" t="s">
        <v>19</v>
      </c>
      <c r="I239" s="156"/>
      <c r="L239" s="153"/>
      <c r="M239" s="157"/>
      <c r="T239" s="158"/>
      <c r="AT239" s="154" t="s">
        <v>330</v>
      </c>
      <c r="AU239" s="154" t="s">
        <v>79</v>
      </c>
      <c r="AV239" s="12" t="s">
        <v>77</v>
      </c>
      <c r="AW239" s="12" t="s">
        <v>31</v>
      </c>
      <c r="AX239" s="12" t="s">
        <v>69</v>
      </c>
      <c r="AY239" s="154" t="s">
        <v>181</v>
      </c>
    </row>
    <row r="240" spans="2:51" s="13" customFormat="1" ht="11.25" x14ac:dyDescent="0.2">
      <c r="B240" s="159"/>
      <c r="D240" s="138" t="s">
        <v>330</v>
      </c>
      <c r="E240" s="160" t="s">
        <v>19</v>
      </c>
      <c r="F240" s="161" t="s">
        <v>6538</v>
      </c>
      <c r="H240" s="162">
        <v>0.27412999999999998</v>
      </c>
      <c r="I240" s="163"/>
      <c r="L240" s="159"/>
      <c r="M240" s="164"/>
      <c r="T240" s="165"/>
      <c r="AT240" s="160" t="s">
        <v>330</v>
      </c>
      <c r="AU240" s="160" t="s">
        <v>79</v>
      </c>
      <c r="AV240" s="13" t="s">
        <v>79</v>
      </c>
      <c r="AW240" s="13" t="s">
        <v>31</v>
      </c>
      <c r="AX240" s="13" t="s">
        <v>69</v>
      </c>
      <c r="AY240" s="160" t="s">
        <v>181</v>
      </c>
    </row>
    <row r="241" spans="2:65" s="13" customFormat="1" ht="11.25" x14ac:dyDescent="0.2">
      <c r="B241" s="159"/>
      <c r="D241" s="138" t="s">
        <v>330</v>
      </c>
      <c r="E241" s="160" t="s">
        <v>19</v>
      </c>
      <c r="F241" s="161" t="s">
        <v>6539</v>
      </c>
      <c r="H241" s="162">
        <v>0.27412999999999998</v>
      </c>
      <c r="I241" s="163"/>
      <c r="L241" s="159"/>
      <c r="M241" s="164"/>
      <c r="T241" s="165"/>
      <c r="AT241" s="160" t="s">
        <v>330</v>
      </c>
      <c r="AU241" s="160" t="s">
        <v>79</v>
      </c>
      <c r="AV241" s="13" t="s">
        <v>79</v>
      </c>
      <c r="AW241" s="13" t="s">
        <v>31</v>
      </c>
      <c r="AX241" s="13" t="s">
        <v>69</v>
      </c>
      <c r="AY241" s="160" t="s">
        <v>181</v>
      </c>
    </row>
    <row r="242" spans="2:65" s="13" customFormat="1" ht="11.25" x14ac:dyDescent="0.2">
      <c r="B242" s="159"/>
      <c r="D242" s="138" t="s">
        <v>330</v>
      </c>
      <c r="E242" s="160" t="s">
        <v>19</v>
      </c>
      <c r="F242" s="161" t="s">
        <v>6540</v>
      </c>
      <c r="H242" s="162">
        <v>0.19291</v>
      </c>
      <c r="I242" s="163"/>
      <c r="L242" s="159"/>
      <c r="M242" s="164"/>
      <c r="T242" s="165"/>
      <c r="AT242" s="160" t="s">
        <v>330</v>
      </c>
      <c r="AU242" s="160" t="s">
        <v>79</v>
      </c>
      <c r="AV242" s="13" t="s">
        <v>79</v>
      </c>
      <c r="AW242" s="13" t="s">
        <v>31</v>
      </c>
      <c r="AX242" s="13" t="s">
        <v>69</v>
      </c>
      <c r="AY242" s="160" t="s">
        <v>181</v>
      </c>
    </row>
    <row r="243" spans="2:65" s="13" customFormat="1" ht="11.25" x14ac:dyDescent="0.2">
      <c r="B243" s="159"/>
      <c r="D243" s="138" t="s">
        <v>330</v>
      </c>
      <c r="E243" s="160" t="s">
        <v>19</v>
      </c>
      <c r="F243" s="161" t="s">
        <v>6541</v>
      </c>
      <c r="H243" s="162">
        <v>0.39596999999999999</v>
      </c>
      <c r="I243" s="163"/>
      <c r="L243" s="159"/>
      <c r="M243" s="164"/>
      <c r="T243" s="165"/>
      <c r="AT243" s="160" t="s">
        <v>330</v>
      </c>
      <c r="AU243" s="160" t="s">
        <v>79</v>
      </c>
      <c r="AV243" s="13" t="s">
        <v>79</v>
      </c>
      <c r="AW243" s="13" t="s">
        <v>31</v>
      </c>
      <c r="AX243" s="13" t="s">
        <v>69</v>
      </c>
      <c r="AY243" s="160" t="s">
        <v>181</v>
      </c>
    </row>
    <row r="244" spans="2:65" s="13" customFormat="1" ht="11.25" x14ac:dyDescent="0.2">
      <c r="B244" s="159"/>
      <c r="D244" s="138" t="s">
        <v>330</v>
      </c>
      <c r="E244" s="160" t="s">
        <v>19</v>
      </c>
      <c r="F244" s="161" t="s">
        <v>6542</v>
      </c>
      <c r="H244" s="162">
        <v>0.34521000000000002</v>
      </c>
      <c r="I244" s="163"/>
      <c r="L244" s="159"/>
      <c r="M244" s="164"/>
      <c r="T244" s="165"/>
      <c r="AT244" s="160" t="s">
        <v>330</v>
      </c>
      <c r="AU244" s="160" t="s">
        <v>79</v>
      </c>
      <c r="AV244" s="13" t="s">
        <v>79</v>
      </c>
      <c r="AW244" s="13" t="s">
        <v>31</v>
      </c>
      <c r="AX244" s="13" t="s">
        <v>69</v>
      </c>
      <c r="AY244" s="160" t="s">
        <v>181</v>
      </c>
    </row>
    <row r="245" spans="2:65" s="13" customFormat="1" ht="11.25" x14ac:dyDescent="0.2">
      <c r="B245" s="159"/>
      <c r="D245" s="138" t="s">
        <v>330</v>
      </c>
      <c r="E245" s="160" t="s">
        <v>19</v>
      </c>
      <c r="F245" s="161" t="s">
        <v>6543</v>
      </c>
      <c r="H245" s="162">
        <v>0.42642999999999998</v>
      </c>
      <c r="I245" s="163"/>
      <c r="L245" s="159"/>
      <c r="M245" s="164"/>
      <c r="T245" s="165"/>
      <c r="AT245" s="160" t="s">
        <v>330</v>
      </c>
      <c r="AU245" s="160" t="s">
        <v>79</v>
      </c>
      <c r="AV245" s="13" t="s">
        <v>79</v>
      </c>
      <c r="AW245" s="13" t="s">
        <v>31</v>
      </c>
      <c r="AX245" s="13" t="s">
        <v>69</v>
      </c>
      <c r="AY245" s="160" t="s">
        <v>181</v>
      </c>
    </row>
    <row r="246" spans="2:65" s="13" customFormat="1" ht="11.25" x14ac:dyDescent="0.2">
      <c r="B246" s="159"/>
      <c r="D246" s="138" t="s">
        <v>330</v>
      </c>
      <c r="E246" s="160" t="s">
        <v>19</v>
      </c>
      <c r="F246" s="161" t="s">
        <v>6544</v>
      </c>
      <c r="H246" s="162">
        <v>0.40612999999999999</v>
      </c>
      <c r="I246" s="163"/>
      <c r="L246" s="159"/>
      <c r="M246" s="164"/>
      <c r="T246" s="165"/>
      <c r="AT246" s="160" t="s">
        <v>330</v>
      </c>
      <c r="AU246" s="160" t="s">
        <v>79</v>
      </c>
      <c r="AV246" s="13" t="s">
        <v>79</v>
      </c>
      <c r="AW246" s="13" t="s">
        <v>31</v>
      </c>
      <c r="AX246" s="13" t="s">
        <v>69</v>
      </c>
      <c r="AY246" s="160" t="s">
        <v>181</v>
      </c>
    </row>
    <row r="247" spans="2:65" s="13" customFormat="1" ht="11.25" x14ac:dyDescent="0.2">
      <c r="B247" s="159"/>
      <c r="D247" s="138" t="s">
        <v>330</v>
      </c>
      <c r="E247" s="160" t="s">
        <v>19</v>
      </c>
      <c r="F247" s="161" t="s">
        <v>6545</v>
      </c>
      <c r="H247" s="162">
        <v>0.38400000000000001</v>
      </c>
      <c r="I247" s="163"/>
      <c r="L247" s="159"/>
      <c r="M247" s="164"/>
      <c r="T247" s="165"/>
      <c r="AT247" s="160" t="s">
        <v>330</v>
      </c>
      <c r="AU247" s="160" t="s">
        <v>79</v>
      </c>
      <c r="AV247" s="13" t="s">
        <v>79</v>
      </c>
      <c r="AW247" s="13" t="s">
        <v>31</v>
      </c>
      <c r="AX247" s="13" t="s">
        <v>69</v>
      </c>
      <c r="AY247" s="160" t="s">
        <v>181</v>
      </c>
    </row>
    <row r="248" spans="2:65" s="13" customFormat="1" ht="11.25" x14ac:dyDescent="0.2">
      <c r="B248" s="159"/>
      <c r="D248" s="138" t="s">
        <v>330</v>
      </c>
      <c r="E248" s="160" t="s">
        <v>19</v>
      </c>
      <c r="F248" s="161" t="s">
        <v>6546</v>
      </c>
      <c r="H248" s="162">
        <v>0.72960000000000003</v>
      </c>
      <c r="I248" s="163"/>
      <c r="L248" s="159"/>
      <c r="M248" s="164"/>
      <c r="T248" s="165"/>
      <c r="AT248" s="160" t="s">
        <v>330</v>
      </c>
      <c r="AU248" s="160" t="s">
        <v>79</v>
      </c>
      <c r="AV248" s="13" t="s">
        <v>79</v>
      </c>
      <c r="AW248" s="13" t="s">
        <v>31</v>
      </c>
      <c r="AX248" s="13" t="s">
        <v>69</v>
      </c>
      <c r="AY248" s="160" t="s">
        <v>181</v>
      </c>
    </row>
    <row r="249" spans="2:65" s="12" customFormat="1" ht="11.25" x14ac:dyDescent="0.2">
      <c r="B249" s="153"/>
      <c r="D249" s="138" t="s">
        <v>330</v>
      </c>
      <c r="E249" s="154" t="s">
        <v>19</v>
      </c>
      <c r="F249" s="155" t="s">
        <v>6547</v>
      </c>
      <c r="H249" s="154" t="s">
        <v>19</v>
      </c>
      <c r="I249" s="156"/>
      <c r="L249" s="153"/>
      <c r="M249" s="157"/>
      <c r="T249" s="158"/>
      <c r="AT249" s="154" t="s">
        <v>330</v>
      </c>
      <c r="AU249" s="154" t="s">
        <v>79</v>
      </c>
      <c r="AV249" s="12" t="s">
        <v>77</v>
      </c>
      <c r="AW249" s="12" t="s">
        <v>31</v>
      </c>
      <c r="AX249" s="12" t="s">
        <v>69</v>
      </c>
      <c r="AY249" s="154" t="s">
        <v>181</v>
      </c>
    </row>
    <row r="250" spans="2:65" s="13" customFormat="1" ht="11.25" x14ac:dyDescent="0.2">
      <c r="B250" s="159"/>
      <c r="D250" s="138" t="s">
        <v>330</v>
      </c>
      <c r="E250" s="160" t="s">
        <v>19</v>
      </c>
      <c r="F250" s="161" t="s">
        <v>6548</v>
      </c>
      <c r="H250" s="162">
        <v>0.39374999999999999</v>
      </c>
      <c r="I250" s="163"/>
      <c r="L250" s="159"/>
      <c r="M250" s="164"/>
      <c r="T250" s="165"/>
      <c r="AT250" s="160" t="s">
        <v>330</v>
      </c>
      <c r="AU250" s="160" t="s">
        <v>79</v>
      </c>
      <c r="AV250" s="13" t="s">
        <v>79</v>
      </c>
      <c r="AW250" s="13" t="s">
        <v>31</v>
      </c>
      <c r="AX250" s="13" t="s">
        <v>69</v>
      </c>
      <c r="AY250" s="160" t="s">
        <v>181</v>
      </c>
    </row>
    <row r="251" spans="2:65" s="13" customFormat="1" ht="11.25" x14ac:dyDescent="0.2">
      <c r="B251" s="159"/>
      <c r="D251" s="138" t="s">
        <v>330</v>
      </c>
      <c r="E251" s="160" t="s">
        <v>19</v>
      </c>
      <c r="F251" s="161" t="s">
        <v>6549</v>
      </c>
      <c r="H251" s="162">
        <v>0.42749999999999999</v>
      </c>
      <c r="I251" s="163"/>
      <c r="L251" s="159"/>
      <c r="M251" s="164"/>
      <c r="T251" s="165"/>
      <c r="AT251" s="160" t="s">
        <v>330</v>
      </c>
      <c r="AU251" s="160" t="s">
        <v>79</v>
      </c>
      <c r="AV251" s="13" t="s">
        <v>79</v>
      </c>
      <c r="AW251" s="13" t="s">
        <v>31</v>
      </c>
      <c r="AX251" s="13" t="s">
        <v>69</v>
      </c>
      <c r="AY251" s="160" t="s">
        <v>181</v>
      </c>
    </row>
    <row r="252" spans="2:65" s="13" customFormat="1" ht="11.25" x14ac:dyDescent="0.2">
      <c r="B252" s="159"/>
      <c r="D252" s="138" t="s">
        <v>330</v>
      </c>
      <c r="E252" s="160" t="s">
        <v>19</v>
      </c>
      <c r="F252" s="161" t="s">
        <v>6550</v>
      </c>
      <c r="H252" s="162">
        <v>0.32624999999999998</v>
      </c>
      <c r="I252" s="163"/>
      <c r="L252" s="159"/>
      <c r="M252" s="164"/>
      <c r="T252" s="165"/>
      <c r="AT252" s="160" t="s">
        <v>330</v>
      </c>
      <c r="AU252" s="160" t="s">
        <v>79</v>
      </c>
      <c r="AV252" s="13" t="s">
        <v>79</v>
      </c>
      <c r="AW252" s="13" t="s">
        <v>31</v>
      </c>
      <c r="AX252" s="13" t="s">
        <v>69</v>
      </c>
      <c r="AY252" s="160" t="s">
        <v>181</v>
      </c>
    </row>
    <row r="253" spans="2:65" s="13" customFormat="1" ht="11.25" x14ac:dyDescent="0.2">
      <c r="B253" s="159"/>
      <c r="D253" s="138" t="s">
        <v>330</v>
      </c>
      <c r="E253" s="160" t="s">
        <v>19</v>
      </c>
      <c r="F253" s="161" t="s">
        <v>6551</v>
      </c>
      <c r="H253" s="162">
        <v>0.30375000000000002</v>
      </c>
      <c r="I253" s="163"/>
      <c r="L253" s="159"/>
      <c r="M253" s="164"/>
      <c r="T253" s="165"/>
      <c r="AT253" s="160" t="s">
        <v>330</v>
      </c>
      <c r="AU253" s="160" t="s">
        <v>79</v>
      </c>
      <c r="AV253" s="13" t="s">
        <v>79</v>
      </c>
      <c r="AW253" s="13" t="s">
        <v>31</v>
      </c>
      <c r="AX253" s="13" t="s">
        <v>69</v>
      </c>
      <c r="AY253" s="160" t="s">
        <v>181</v>
      </c>
    </row>
    <row r="254" spans="2:65" s="14" customFormat="1" ht="11.25" x14ac:dyDescent="0.2">
      <c r="B254" s="166"/>
      <c r="D254" s="138" t="s">
        <v>330</v>
      </c>
      <c r="E254" s="167" t="s">
        <v>19</v>
      </c>
      <c r="F254" s="168" t="s">
        <v>333</v>
      </c>
      <c r="H254" s="169">
        <v>22.06316</v>
      </c>
      <c r="I254" s="170"/>
      <c r="L254" s="166"/>
      <c r="M254" s="171"/>
      <c r="T254" s="172"/>
      <c r="AT254" s="167" t="s">
        <v>330</v>
      </c>
      <c r="AU254" s="167" t="s">
        <v>79</v>
      </c>
      <c r="AV254" s="14" t="s">
        <v>187</v>
      </c>
      <c r="AW254" s="14" t="s">
        <v>31</v>
      </c>
      <c r="AX254" s="14" t="s">
        <v>77</v>
      </c>
      <c r="AY254" s="167" t="s">
        <v>181</v>
      </c>
    </row>
    <row r="255" spans="2:65" s="1" customFormat="1" ht="16.5" customHeight="1" x14ac:dyDescent="0.2">
      <c r="B255" s="32"/>
      <c r="C255" s="125" t="s">
        <v>226</v>
      </c>
      <c r="D255" s="125" t="s">
        <v>182</v>
      </c>
      <c r="E255" s="126" t="s">
        <v>384</v>
      </c>
      <c r="F255" s="127" t="s">
        <v>385</v>
      </c>
      <c r="G255" s="128" t="s">
        <v>326</v>
      </c>
      <c r="H255" s="129">
        <v>22.063199999999998</v>
      </c>
      <c r="I255" s="130"/>
      <c r="J255" s="131">
        <f>ROUND(I255*H255,2)</f>
        <v>0</v>
      </c>
      <c r="K255" s="127" t="s">
        <v>327</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229</v>
      </c>
    </row>
    <row r="256" spans="2:65" s="1" customFormat="1" ht="11.25" x14ac:dyDescent="0.2">
      <c r="B256" s="32"/>
      <c r="D256" s="151" t="s">
        <v>328</v>
      </c>
      <c r="F256" s="152" t="s">
        <v>386</v>
      </c>
      <c r="I256" s="140"/>
      <c r="L256" s="32"/>
      <c r="M256" s="141"/>
      <c r="T256" s="53"/>
      <c r="AT256" s="17" t="s">
        <v>328</v>
      </c>
      <c r="AU256" s="17" t="s">
        <v>79</v>
      </c>
    </row>
    <row r="257" spans="2:65" s="13" customFormat="1" ht="11.25" x14ac:dyDescent="0.2">
      <c r="B257" s="159"/>
      <c r="D257" s="138" t="s">
        <v>330</v>
      </c>
      <c r="E257" s="160" t="s">
        <v>19</v>
      </c>
      <c r="F257" s="161" t="s">
        <v>6552</v>
      </c>
      <c r="H257" s="162">
        <v>22.063199999999998</v>
      </c>
      <c r="I257" s="163"/>
      <c r="L257" s="159"/>
      <c r="M257" s="164"/>
      <c r="T257" s="165"/>
      <c r="AT257" s="160" t="s">
        <v>330</v>
      </c>
      <c r="AU257" s="160" t="s">
        <v>79</v>
      </c>
      <c r="AV257" s="13" t="s">
        <v>79</v>
      </c>
      <c r="AW257" s="13" t="s">
        <v>31</v>
      </c>
      <c r="AX257" s="13" t="s">
        <v>69</v>
      </c>
      <c r="AY257" s="160" t="s">
        <v>181</v>
      </c>
    </row>
    <row r="258" spans="2:65" s="14" customFormat="1" ht="11.25" x14ac:dyDescent="0.2">
      <c r="B258" s="166"/>
      <c r="D258" s="138" t="s">
        <v>330</v>
      </c>
      <c r="E258" s="167" t="s">
        <v>19</v>
      </c>
      <c r="F258" s="168" t="s">
        <v>333</v>
      </c>
      <c r="H258" s="169">
        <v>22.063199999999998</v>
      </c>
      <c r="I258" s="170"/>
      <c r="L258" s="166"/>
      <c r="M258" s="171"/>
      <c r="T258" s="172"/>
      <c r="AT258" s="167" t="s">
        <v>330</v>
      </c>
      <c r="AU258" s="167" t="s">
        <v>79</v>
      </c>
      <c r="AV258" s="14" t="s">
        <v>187</v>
      </c>
      <c r="AW258" s="14" t="s">
        <v>31</v>
      </c>
      <c r="AX258" s="14" t="s">
        <v>77</v>
      </c>
      <c r="AY258" s="167" t="s">
        <v>181</v>
      </c>
    </row>
    <row r="259" spans="2:65" s="1" customFormat="1" ht="16.5" customHeight="1" x14ac:dyDescent="0.2">
      <c r="B259" s="32"/>
      <c r="C259" s="125" t="s">
        <v>206</v>
      </c>
      <c r="D259" s="125" t="s">
        <v>182</v>
      </c>
      <c r="E259" s="126" t="s">
        <v>5553</v>
      </c>
      <c r="F259" s="127" t="s">
        <v>5554</v>
      </c>
      <c r="G259" s="128" t="s">
        <v>510</v>
      </c>
      <c r="H259" s="129">
        <v>260.68799999999999</v>
      </c>
      <c r="I259" s="130"/>
      <c r="J259" s="131">
        <f>ROUND(I259*H259,2)</f>
        <v>0</v>
      </c>
      <c r="K259" s="127" t="s">
        <v>327</v>
      </c>
      <c r="L259" s="32"/>
      <c r="M259" s="132" t="s">
        <v>19</v>
      </c>
      <c r="N259" s="133" t="s">
        <v>40</v>
      </c>
      <c r="P259" s="134">
        <f>O259*H259</f>
        <v>0</v>
      </c>
      <c r="Q259" s="134">
        <v>0</v>
      </c>
      <c r="R259" s="134">
        <f>Q259*H259</f>
        <v>0</v>
      </c>
      <c r="S259" s="134">
        <v>0</v>
      </c>
      <c r="T259" s="135">
        <f>S259*H259</f>
        <v>0</v>
      </c>
      <c r="AR259" s="136" t="s">
        <v>187</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187</v>
      </c>
      <c r="BM259" s="136" t="s">
        <v>232</v>
      </c>
    </row>
    <row r="260" spans="2:65" s="1" customFormat="1" ht="11.25" x14ac:dyDescent="0.2">
      <c r="B260" s="32"/>
      <c r="D260" s="151" t="s">
        <v>328</v>
      </c>
      <c r="F260" s="152" t="s">
        <v>5555</v>
      </c>
      <c r="I260" s="140"/>
      <c r="L260" s="32"/>
      <c r="M260" s="141"/>
      <c r="T260" s="53"/>
      <c r="AT260" s="17" t="s">
        <v>328</v>
      </c>
      <c r="AU260" s="17" t="s">
        <v>79</v>
      </c>
    </row>
    <row r="261" spans="2:65" s="12" customFormat="1" ht="11.25" x14ac:dyDescent="0.2">
      <c r="B261" s="153"/>
      <c r="D261" s="138" t="s">
        <v>330</v>
      </c>
      <c r="E261" s="154" t="s">
        <v>19</v>
      </c>
      <c r="F261" s="155" t="s">
        <v>6171</v>
      </c>
      <c r="H261" s="154" t="s">
        <v>19</v>
      </c>
      <c r="I261" s="156"/>
      <c r="L261" s="153"/>
      <c r="M261" s="157"/>
      <c r="T261" s="158"/>
      <c r="AT261" s="154" t="s">
        <v>330</v>
      </c>
      <c r="AU261" s="154" t="s">
        <v>79</v>
      </c>
      <c r="AV261" s="12" t="s">
        <v>77</v>
      </c>
      <c r="AW261" s="12" t="s">
        <v>31</v>
      </c>
      <c r="AX261" s="12" t="s">
        <v>69</v>
      </c>
      <c r="AY261" s="154" t="s">
        <v>181</v>
      </c>
    </row>
    <row r="262" spans="2:65" s="13" customFormat="1" ht="11.25" x14ac:dyDescent="0.2">
      <c r="B262" s="159"/>
      <c r="D262" s="138" t="s">
        <v>330</v>
      </c>
      <c r="E262" s="160" t="s">
        <v>19</v>
      </c>
      <c r="F262" s="161" t="s">
        <v>6553</v>
      </c>
      <c r="H262" s="162">
        <v>3.6720000000000002</v>
      </c>
      <c r="I262" s="163"/>
      <c r="L262" s="159"/>
      <c r="M262" s="164"/>
      <c r="T262" s="165"/>
      <c r="AT262" s="160" t="s">
        <v>330</v>
      </c>
      <c r="AU262" s="160" t="s">
        <v>79</v>
      </c>
      <c r="AV262" s="13" t="s">
        <v>79</v>
      </c>
      <c r="AW262" s="13" t="s">
        <v>31</v>
      </c>
      <c r="AX262" s="13" t="s">
        <v>69</v>
      </c>
      <c r="AY262" s="160" t="s">
        <v>181</v>
      </c>
    </row>
    <row r="263" spans="2:65" s="13" customFormat="1" ht="11.25" x14ac:dyDescent="0.2">
      <c r="B263" s="159"/>
      <c r="D263" s="138" t="s">
        <v>330</v>
      </c>
      <c r="E263" s="160" t="s">
        <v>19</v>
      </c>
      <c r="F263" s="161" t="s">
        <v>6554</v>
      </c>
      <c r="H263" s="162">
        <v>28.943999999999999</v>
      </c>
      <c r="I263" s="163"/>
      <c r="L263" s="159"/>
      <c r="M263" s="164"/>
      <c r="T263" s="165"/>
      <c r="AT263" s="160" t="s">
        <v>330</v>
      </c>
      <c r="AU263" s="160" t="s">
        <v>79</v>
      </c>
      <c r="AV263" s="13" t="s">
        <v>79</v>
      </c>
      <c r="AW263" s="13" t="s">
        <v>31</v>
      </c>
      <c r="AX263" s="13" t="s">
        <v>69</v>
      </c>
      <c r="AY263" s="160" t="s">
        <v>181</v>
      </c>
    </row>
    <row r="264" spans="2:65" s="13" customFormat="1" ht="11.25" x14ac:dyDescent="0.2">
      <c r="B264" s="159"/>
      <c r="D264" s="138" t="s">
        <v>330</v>
      </c>
      <c r="E264" s="160" t="s">
        <v>19</v>
      </c>
      <c r="F264" s="161" t="s">
        <v>6555</v>
      </c>
      <c r="H264" s="162">
        <v>22.448</v>
      </c>
      <c r="I264" s="163"/>
      <c r="L264" s="159"/>
      <c r="M264" s="164"/>
      <c r="T264" s="165"/>
      <c r="AT264" s="160" t="s">
        <v>330</v>
      </c>
      <c r="AU264" s="160" t="s">
        <v>79</v>
      </c>
      <c r="AV264" s="13" t="s">
        <v>79</v>
      </c>
      <c r="AW264" s="13" t="s">
        <v>31</v>
      </c>
      <c r="AX264" s="13" t="s">
        <v>69</v>
      </c>
      <c r="AY264" s="160" t="s">
        <v>181</v>
      </c>
    </row>
    <row r="265" spans="2:65" s="13" customFormat="1" ht="11.25" x14ac:dyDescent="0.2">
      <c r="B265" s="159"/>
      <c r="D265" s="138" t="s">
        <v>330</v>
      </c>
      <c r="E265" s="160" t="s">
        <v>19</v>
      </c>
      <c r="F265" s="161" t="s">
        <v>6556</v>
      </c>
      <c r="H265" s="162">
        <v>29</v>
      </c>
      <c r="I265" s="163"/>
      <c r="L265" s="159"/>
      <c r="M265" s="164"/>
      <c r="T265" s="165"/>
      <c r="AT265" s="160" t="s">
        <v>330</v>
      </c>
      <c r="AU265" s="160" t="s">
        <v>79</v>
      </c>
      <c r="AV265" s="13" t="s">
        <v>79</v>
      </c>
      <c r="AW265" s="13" t="s">
        <v>31</v>
      </c>
      <c r="AX265" s="13" t="s">
        <v>69</v>
      </c>
      <c r="AY265" s="160" t="s">
        <v>181</v>
      </c>
    </row>
    <row r="266" spans="2:65" s="13" customFormat="1" ht="11.25" x14ac:dyDescent="0.2">
      <c r="B266" s="159"/>
      <c r="D266" s="138" t="s">
        <v>330</v>
      </c>
      <c r="E266" s="160" t="s">
        <v>19</v>
      </c>
      <c r="F266" s="161" t="s">
        <v>6557</v>
      </c>
      <c r="H266" s="162">
        <v>12.432</v>
      </c>
      <c r="I266" s="163"/>
      <c r="L266" s="159"/>
      <c r="M266" s="164"/>
      <c r="T266" s="165"/>
      <c r="AT266" s="160" t="s">
        <v>330</v>
      </c>
      <c r="AU266" s="160" t="s">
        <v>79</v>
      </c>
      <c r="AV266" s="13" t="s">
        <v>79</v>
      </c>
      <c r="AW266" s="13" t="s">
        <v>31</v>
      </c>
      <c r="AX266" s="13" t="s">
        <v>69</v>
      </c>
      <c r="AY266" s="160" t="s">
        <v>181</v>
      </c>
    </row>
    <row r="267" spans="2:65" s="13" customFormat="1" ht="11.25" x14ac:dyDescent="0.2">
      <c r="B267" s="159"/>
      <c r="D267" s="138" t="s">
        <v>330</v>
      </c>
      <c r="E267" s="160" t="s">
        <v>19</v>
      </c>
      <c r="F267" s="161" t="s">
        <v>6558</v>
      </c>
      <c r="H267" s="162">
        <v>24.928000000000001</v>
      </c>
      <c r="I267" s="163"/>
      <c r="L267" s="159"/>
      <c r="M267" s="164"/>
      <c r="T267" s="165"/>
      <c r="AT267" s="160" t="s">
        <v>330</v>
      </c>
      <c r="AU267" s="160" t="s">
        <v>79</v>
      </c>
      <c r="AV267" s="13" t="s">
        <v>79</v>
      </c>
      <c r="AW267" s="13" t="s">
        <v>31</v>
      </c>
      <c r="AX267" s="13" t="s">
        <v>69</v>
      </c>
      <c r="AY267" s="160" t="s">
        <v>181</v>
      </c>
    </row>
    <row r="268" spans="2:65" s="13" customFormat="1" ht="11.25" x14ac:dyDescent="0.2">
      <c r="B268" s="159"/>
      <c r="D268" s="138" t="s">
        <v>330</v>
      </c>
      <c r="E268" s="160" t="s">
        <v>19</v>
      </c>
      <c r="F268" s="161" t="s">
        <v>6559</v>
      </c>
      <c r="H268" s="162">
        <v>43.4</v>
      </c>
      <c r="I268" s="163"/>
      <c r="L268" s="159"/>
      <c r="M268" s="164"/>
      <c r="T268" s="165"/>
      <c r="AT268" s="160" t="s">
        <v>330</v>
      </c>
      <c r="AU268" s="160" t="s">
        <v>79</v>
      </c>
      <c r="AV268" s="13" t="s">
        <v>79</v>
      </c>
      <c r="AW268" s="13" t="s">
        <v>31</v>
      </c>
      <c r="AX268" s="13" t="s">
        <v>69</v>
      </c>
      <c r="AY268" s="160" t="s">
        <v>181</v>
      </c>
    </row>
    <row r="269" spans="2:65" s="13" customFormat="1" ht="11.25" x14ac:dyDescent="0.2">
      <c r="B269" s="159"/>
      <c r="D269" s="138" t="s">
        <v>330</v>
      </c>
      <c r="E269" s="160" t="s">
        <v>19</v>
      </c>
      <c r="F269" s="161" t="s">
        <v>6560</v>
      </c>
      <c r="H269" s="162">
        <v>5.76</v>
      </c>
      <c r="I269" s="163"/>
      <c r="L269" s="159"/>
      <c r="M269" s="164"/>
      <c r="T269" s="165"/>
      <c r="AT269" s="160" t="s">
        <v>330</v>
      </c>
      <c r="AU269" s="160" t="s">
        <v>79</v>
      </c>
      <c r="AV269" s="13" t="s">
        <v>79</v>
      </c>
      <c r="AW269" s="13" t="s">
        <v>31</v>
      </c>
      <c r="AX269" s="13" t="s">
        <v>69</v>
      </c>
      <c r="AY269" s="160" t="s">
        <v>181</v>
      </c>
    </row>
    <row r="270" spans="2:65" s="13" customFormat="1" ht="11.25" x14ac:dyDescent="0.2">
      <c r="B270" s="159"/>
      <c r="D270" s="138" t="s">
        <v>330</v>
      </c>
      <c r="E270" s="160" t="s">
        <v>19</v>
      </c>
      <c r="F270" s="161" t="s">
        <v>6561</v>
      </c>
      <c r="H270" s="162">
        <v>0.69599999999999995</v>
      </c>
      <c r="I270" s="163"/>
      <c r="L270" s="159"/>
      <c r="M270" s="164"/>
      <c r="T270" s="165"/>
      <c r="AT270" s="160" t="s">
        <v>330</v>
      </c>
      <c r="AU270" s="160" t="s">
        <v>79</v>
      </c>
      <c r="AV270" s="13" t="s">
        <v>79</v>
      </c>
      <c r="AW270" s="13" t="s">
        <v>31</v>
      </c>
      <c r="AX270" s="13" t="s">
        <v>69</v>
      </c>
      <c r="AY270" s="160" t="s">
        <v>181</v>
      </c>
    </row>
    <row r="271" spans="2:65" s="13" customFormat="1" ht="11.25" x14ac:dyDescent="0.2">
      <c r="B271" s="159"/>
      <c r="D271" s="138" t="s">
        <v>330</v>
      </c>
      <c r="E271" s="160" t="s">
        <v>19</v>
      </c>
      <c r="F271" s="161" t="s">
        <v>6562</v>
      </c>
      <c r="H271" s="162">
        <v>3.04</v>
      </c>
      <c r="I271" s="163"/>
      <c r="L271" s="159"/>
      <c r="M271" s="164"/>
      <c r="T271" s="165"/>
      <c r="AT271" s="160" t="s">
        <v>330</v>
      </c>
      <c r="AU271" s="160" t="s">
        <v>79</v>
      </c>
      <c r="AV271" s="13" t="s">
        <v>79</v>
      </c>
      <c r="AW271" s="13" t="s">
        <v>31</v>
      </c>
      <c r="AX271" s="13" t="s">
        <v>69</v>
      </c>
      <c r="AY271" s="160" t="s">
        <v>181</v>
      </c>
    </row>
    <row r="272" spans="2:65" s="13" customFormat="1" ht="11.25" x14ac:dyDescent="0.2">
      <c r="B272" s="159"/>
      <c r="D272" s="138" t="s">
        <v>330</v>
      </c>
      <c r="E272" s="160" t="s">
        <v>19</v>
      </c>
      <c r="F272" s="161" t="s">
        <v>6563</v>
      </c>
      <c r="H272" s="162">
        <v>5.32</v>
      </c>
      <c r="I272" s="163"/>
      <c r="L272" s="159"/>
      <c r="M272" s="164"/>
      <c r="T272" s="165"/>
      <c r="AT272" s="160" t="s">
        <v>330</v>
      </c>
      <c r="AU272" s="160" t="s">
        <v>79</v>
      </c>
      <c r="AV272" s="13" t="s">
        <v>79</v>
      </c>
      <c r="AW272" s="13" t="s">
        <v>31</v>
      </c>
      <c r="AX272" s="13" t="s">
        <v>69</v>
      </c>
      <c r="AY272" s="160" t="s">
        <v>181</v>
      </c>
    </row>
    <row r="273" spans="2:65" s="12" customFormat="1" ht="11.25" x14ac:dyDescent="0.2">
      <c r="B273" s="153"/>
      <c r="D273" s="138" t="s">
        <v>330</v>
      </c>
      <c r="E273" s="154" t="s">
        <v>19</v>
      </c>
      <c r="F273" s="155" t="s">
        <v>6174</v>
      </c>
      <c r="H273" s="154" t="s">
        <v>19</v>
      </c>
      <c r="I273" s="156"/>
      <c r="L273" s="153"/>
      <c r="M273" s="157"/>
      <c r="T273" s="158"/>
      <c r="AT273" s="154" t="s">
        <v>330</v>
      </c>
      <c r="AU273" s="154" t="s">
        <v>79</v>
      </c>
      <c r="AV273" s="12" t="s">
        <v>77</v>
      </c>
      <c r="AW273" s="12" t="s">
        <v>31</v>
      </c>
      <c r="AX273" s="12" t="s">
        <v>69</v>
      </c>
      <c r="AY273" s="154" t="s">
        <v>181</v>
      </c>
    </row>
    <row r="274" spans="2:65" s="13" customFormat="1" ht="11.25" x14ac:dyDescent="0.2">
      <c r="B274" s="159"/>
      <c r="D274" s="138" t="s">
        <v>330</v>
      </c>
      <c r="E274" s="160" t="s">
        <v>19</v>
      </c>
      <c r="F274" s="161" t="s">
        <v>6564</v>
      </c>
      <c r="H274" s="162">
        <v>6.1559999999999997</v>
      </c>
      <c r="I274" s="163"/>
      <c r="L274" s="159"/>
      <c r="M274" s="164"/>
      <c r="T274" s="165"/>
      <c r="AT274" s="160" t="s">
        <v>330</v>
      </c>
      <c r="AU274" s="160" t="s">
        <v>79</v>
      </c>
      <c r="AV274" s="13" t="s">
        <v>79</v>
      </c>
      <c r="AW274" s="13" t="s">
        <v>31</v>
      </c>
      <c r="AX274" s="13" t="s">
        <v>69</v>
      </c>
      <c r="AY274" s="160" t="s">
        <v>181</v>
      </c>
    </row>
    <row r="275" spans="2:65" s="13" customFormat="1" ht="11.25" x14ac:dyDescent="0.2">
      <c r="B275" s="159"/>
      <c r="D275" s="138" t="s">
        <v>330</v>
      </c>
      <c r="E275" s="160" t="s">
        <v>19</v>
      </c>
      <c r="F275" s="161" t="s">
        <v>6565</v>
      </c>
      <c r="H275" s="162">
        <v>6.1559999999999997</v>
      </c>
      <c r="I275" s="163"/>
      <c r="L275" s="159"/>
      <c r="M275" s="164"/>
      <c r="T275" s="165"/>
      <c r="AT275" s="160" t="s">
        <v>330</v>
      </c>
      <c r="AU275" s="160" t="s">
        <v>79</v>
      </c>
      <c r="AV275" s="13" t="s">
        <v>79</v>
      </c>
      <c r="AW275" s="13" t="s">
        <v>31</v>
      </c>
      <c r="AX275" s="13" t="s">
        <v>69</v>
      </c>
      <c r="AY275" s="160" t="s">
        <v>181</v>
      </c>
    </row>
    <row r="276" spans="2:65" s="13" customFormat="1" ht="11.25" x14ac:dyDescent="0.2">
      <c r="B276" s="159"/>
      <c r="D276" s="138" t="s">
        <v>330</v>
      </c>
      <c r="E276" s="160" t="s">
        <v>19</v>
      </c>
      <c r="F276" s="161" t="s">
        <v>6566</v>
      </c>
      <c r="H276" s="162">
        <v>4.3319999999999999</v>
      </c>
      <c r="I276" s="163"/>
      <c r="L276" s="159"/>
      <c r="M276" s="164"/>
      <c r="T276" s="165"/>
      <c r="AT276" s="160" t="s">
        <v>330</v>
      </c>
      <c r="AU276" s="160" t="s">
        <v>79</v>
      </c>
      <c r="AV276" s="13" t="s">
        <v>79</v>
      </c>
      <c r="AW276" s="13" t="s">
        <v>31</v>
      </c>
      <c r="AX276" s="13" t="s">
        <v>69</v>
      </c>
      <c r="AY276" s="160" t="s">
        <v>181</v>
      </c>
    </row>
    <row r="277" spans="2:65" s="13" customFormat="1" ht="11.25" x14ac:dyDescent="0.2">
      <c r="B277" s="159"/>
      <c r="D277" s="138" t="s">
        <v>330</v>
      </c>
      <c r="E277" s="160" t="s">
        <v>19</v>
      </c>
      <c r="F277" s="161" t="s">
        <v>6567</v>
      </c>
      <c r="H277" s="162">
        <v>8.8919999999999995</v>
      </c>
      <c r="I277" s="163"/>
      <c r="L277" s="159"/>
      <c r="M277" s="164"/>
      <c r="T277" s="165"/>
      <c r="AT277" s="160" t="s">
        <v>330</v>
      </c>
      <c r="AU277" s="160" t="s">
        <v>79</v>
      </c>
      <c r="AV277" s="13" t="s">
        <v>79</v>
      </c>
      <c r="AW277" s="13" t="s">
        <v>31</v>
      </c>
      <c r="AX277" s="13" t="s">
        <v>69</v>
      </c>
      <c r="AY277" s="160" t="s">
        <v>181</v>
      </c>
    </row>
    <row r="278" spans="2:65" s="13" customFormat="1" ht="11.25" x14ac:dyDescent="0.2">
      <c r="B278" s="159"/>
      <c r="D278" s="138" t="s">
        <v>330</v>
      </c>
      <c r="E278" s="160" t="s">
        <v>19</v>
      </c>
      <c r="F278" s="161" t="s">
        <v>6568</v>
      </c>
      <c r="H278" s="162">
        <v>7.7519999999999998</v>
      </c>
      <c r="I278" s="163"/>
      <c r="L278" s="159"/>
      <c r="M278" s="164"/>
      <c r="T278" s="165"/>
      <c r="AT278" s="160" t="s">
        <v>330</v>
      </c>
      <c r="AU278" s="160" t="s">
        <v>79</v>
      </c>
      <c r="AV278" s="13" t="s">
        <v>79</v>
      </c>
      <c r="AW278" s="13" t="s">
        <v>31</v>
      </c>
      <c r="AX278" s="13" t="s">
        <v>69</v>
      </c>
      <c r="AY278" s="160" t="s">
        <v>181</v>
      </c>
    </row>
    <row r="279" spans="2:65" s="13" customFormat="1" ht="11.25" x14ac:dyDescent="0.2">
      <c r="B279" s="159"/>
      <c r="D279" s="138" t="s">
        <v>330</v>
      </c>
      <c r="E279" s="160" t="s">
        <v>19</v>
      </c>
      <c r="F279" s="161" t="s">
        <v>6569</v>
      </c>
      <c r="H279" s="162">
        <v>9.1199999999999992</v>
      </c>
      <c r="I279" s="163"/>
      <c r="L279" s="159"/>
      <c r="M279" s="164"/>
      <c r="T279" s="165"/>
      <c r="AT279" s="160" t="s">
        <v>330</v>
      </c>
      <c r="AU279" s="160" t="s">
        <v>79</v>
      </c>
      <c r="AV279" s="13" t="s">
        <v>79</v>
      </c>
      <c r="AW279" s="13" t="s">
        <v>31</v>
      </c>
      <c r="AX279" s="13" t="s">
        <v>69</v>
      </c>
      <c r="AY279" s="160" t="s">
        <v>181</v>
      </c>
    </row>
    <row r="280" spans="2:65" s="13" customFormat="1" ht="11.25" x14ac:dyDescent="0.2">
      <c r="B280" s="159"/>
      <c r="D280" s="138" t="s">
        <v>330</v>
      </c>
      <c r="E280" s="160" t="s">
        <v>19</v>
      </c>
      <c r="F280" s="161" t="s">
        <v>6570</v>
      </c>
      <c r="H280" s="162">
        <v>7.68</v>
      </c>
      <c r="I280" s="163"/>
      <c r="L280" s="159"/>
      <c r="M280" s="164"/>
      <c r="T280" s="165"/>
      <c r="AT280" s="160" t="s">
        <v>330</v>
      </c>
      <c r="AU280" s="160" t="s">
        <v>79</v>
      </c>
      <c r="AV280" s="13" t="s">
        <v>79</v>
      </c>
      <c r="AW280" s="13" t="s">
        <v>31</v>
      </c>
      <c r="AX280" s="13" t="s">
        <v>69</v>
      </c>
      <c r="AY280" s="160" t="s">
        <v>181</v>
      </c>
    </row>
    <row r="281" spans="2:65" s="12" customFormat="1" ht="11.25" x14ac:dyDescent="0.2">
      <c r="B281" s="153"/>
      <c r="D281" s="138" t="s">
        <v>330</v>
      </c>
      <c r="E281" s="154" t="s">
        <v>19</v>
      </c>
      <c r="F281" s="155" t="s">
        <v>6571</v>
      </c>
      <c r="H281" s="154" t="s">
        <v>19</v>
      </c>
      <c r="I281" s="156"/>
      <c r="L281" s="153"/>
      <c r="M281" s="157"/>
      <c r="T281" s="158"/>
      <c r="AT281" s="154" t="s">
        <v>330</v>
      </c>
      <c r="AU281" s="154" t="s">
        <v>79</v>
      </c>
      <c r="AV281" s="12" t="s">
        <v>77</v>
      </c>
      <c r="AW281" s="12" t="s">
        <v>31</v>
      </c>
      <c r="AX281" s="12" t="s">
        <v>69</v>
      </c>
      <c r="AY281" s="154" t="s">
        <v>181</v>
      </c>
    </row>
    <row r="282" spans="2:65" s="13" customFormat="1" ht="11.25" x14ac:dyDescent="0.2">
      <c r="B282" s="159"/>
      <c r="D282" s="138" t="s">
        <v>330</v>
      </c>
      <c r="E282" s="160" t="s">
        <v>19</v>
      </c>
      <c r="F282" s="161" t="s">
        <v>6572</v>
      </c>
      <c r="H282" s="162">
        <v>8.4</v>
      </c>
      <c r="I282" s="163"/>
      <c r="L282" s="159"/>
      <c r="M282" s="164"/>
      <c r="T282" s="165"/>
      <c r="AT282" s="160" t="s">
        <v>330</v>
      </c>
      <c r="AU282" s="160" t="s">
        <v>79</v>
      </c>
      <c r="AV282" s="13" t="s">
        <v>79</v>
      </c>
      <c r="AW282" s="13" t="s">
        <v>31</v>
      </c>
      <c r="AX282" s="13" t="s">
        <v>69</v>
      </c>
      <c r="AY282" s="160" t="s">
        <v>181</v>
      </c>
    </row>
    <row r="283" spans="2:65" s="13" customFormat="1" ht="11.25" x14ac:dyDescent="0.2">
      <c r="B283" s="159"/>
      <c r="D283" s="138" t="s">
        <v>330</v>
      </c>
      <c r="E283" s="160" t="s">
        <v>19</v>
      </c>
      <c r="F283" s="161" t="s">
        <v>6573</v>
      </c>
      <c r="H283" s="162">
        <v>9.1199999999999992</v>
      </c>
      <c r="I283" s="163"/>
      <c r="L283" s="159"/>
      <c r="M283" s="164"/>
      <c r="T283" s="165"/>
      <c r="AT283" s="160" t="s">
        <v>330</v>
      </c>
      <c r="AU283" s="160" t="s">
        <v>79</v>
      </c>
      <c r="AV283" s="13" t="s">
        <v>79</v>
      </c>
      <c r="AW283" s="13" t="s">
        <v>31</v>
      </c>
      <c r="AX283" s="13" t="s">
        <v>69</v>
      </c>
      <c r="AY283" s="160" t="s">
        <v>181</v>
      </c>
    </row>
    <row r="284" spans="2:65" s="13" customFormat="1" ht="11.25" x14ac:dyDescent="0.2">
      <c r="B284" s="159"/>
      <c r="D284" s="138" t="s">
        <v>330</v>
      </c>
      <c r="E284" s="160" t="s">
        <v>19</v>
      </c>
      <c r="F284" s="161" t="s">
        <v>6574</v>
      </c>
      <c r="H284" s="162">
        <v>6.96</v>
      </c>
      <c r="I284" s="163"/>
      <c r="L284" s="159"/>
      <c r="M284" s="164"/>
      <c r="T284" s="165"/>
      <c r="AT284" s="160" t="s">
        <v>330</v>
      </c>
      <c r="AU284" s="160" t="s">
        <v>79</v>
      </c>
      <c r="AV284" s="13" t="s">
        <v>79</v>
      </c>
      <c r="AW284" s="13" t="s">
        <v>31</v>
      </c>
      <c r="AX284" s="13" t="s">
        <v>69</v>
      </c>
      <c r="AY284" s="160" t="s">
        <v>181</v>
      </c>
    </row>
    <row r="285" spans="2:65" s="13" customFormat="1" ht="11.25" x14ac:dyDescent="0.2">
      <c r="B285" s="159"/>
      <c r="D285" s="138" t="s">
        <v>330</v>
      </c>
      <c r="E285" s="160" t="s">
        <v>19</v>
      </c>
      <c r="F285" s="161" t="s">
        <v>6575</v>
      </c>
      <c r="H285" s="162">
        <v>6.48</v>
      </c>
      <c r="I285" s="163"/>
      <c r="L285" s="159"/>
      <c r="M285" s="164"/>
      <c r="T285" s="165"/>
      <c r="AT285" s="160" t="s">
        <v>330</v>
      </c>
      <c r="AU285" s="160" t="s">
        <v>79</v>
      </c>
      <c r="AV285" s="13" t="s">
        <v>79</v>
      </c>
      <c r="AW285" s="13" t="s">
        <v>31</v>
      </c>
      <c r="AX285" s="13" t="s">
        <v>69</v>
      </c>
      <c r="AY285" s="160" t="s">
        <v>181</v>
      </c>
    </row>
    <row r="286" spans="2:65" s="14" customFormat="1" ht="11.25" x14ac:dyDescent="0.2">
      <c r="B286" s="166"/>
      <c r="D286" s="138" t="s">
        <v>330</v>
      </c>
      <c r="E286" s="167" t="s">
        <v>19</v>
      </c>
      <c r="F286" s="168" t="s">
        <v>333</v>
      </c>
      <c r="H286" s="169">
        <v>260.68799999999999</v>
      </c>
      <c r="I286" s="170"/>
      <c r="L286" s="166"/>
      <c r="M286" s="171"/>
      <c r="T286" s="172"/>
      <c r="AT286" s="167" t="s">
        <v>330</v>
      </c>
      <c r="AU286" s="167" t="s">
        <v>79</v>
      </c>
      <c r="AV286" s="14" t="s">
        <v>187</v>
      </c>
      <c r="AW286" s="14" t="s">
        <v>31</v>
      </c>
      <c r="AX286" s="14" t="s">
        <v>77</v>
      </c>
      <c r="AY286" s="167" t="s">
        <v>181</v>
      </c>
    </row>
    <row r="287" spans="2:65" s="1" customFormat="1" ht="16.5" customHeight="1" x14ac:dyDescent="0.2">
      <c r="B287" s="32"/>
      <c r="C287" s="125" t="s">
        <v>233</v>
      </c>
      <c r="D287" s="125" t="s">
        <v>182</v>
      </c>
      <c r="E287" s="126" t="s">
        <v>5560</v>
      </c>
      <c r="F287" s="127" t="s">
        <v>5561</v>
      </c>
      <c r="G287" s="128" t="s">
        <v>510</v>
      </c>
      <c r="H287" s="129">
        <v>73.64</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236</v>
      </c>
    </row>
    <row r="288" spans="2:65" s="1" customFormat="1" ht="11.25" x14ac:dyDescent="0.2">
      <c r="B288" s="32"/>
      <c r="D288" s="151" t="s">
        <v>328</v>
      </c>
      <c r="F288" s="152" t="s">
        <v>5562</v>
      </c>
      <c r="I288" s="140"/>
      <c r="L288" s="32"/>
      <c r="M288" s="141"/>
      <c r="T288" s="53"/>
      <c r="AT288" s="17" t="s">
        <v>328</v>
      </c>
      <c r="AU288" s="17" t="s">
        <v>79</v>
      </c>
    </row>
    <row r="289" spans="2:65" s="12" customFormat="1" ht="11.25" x14ac:dyDescent="0.2">
      <c r="B289" s="153"/>
      <c r="D289" s="138" t="s">
        <v>330</v>
      </c>
      <c r="E289" s="154" t="s">
        <v>19</v>
      </c>
      <c r="F289" s="155" t="s">
        <v>6171</v>
      </c>
      <c r="H289" s="154" t="s">
        <v>19</v>
      </c>
      <c r="I289" s="156"/>
      <c r="L289" s="153"/>
      <c r="M289" s="157"/>
      <c r="T289" s="158"/>
      <c r="AT289" s="154" t="s">
        <v>330</v>
      </c>
      <c r="AU289" s="154" t="s">
        <v>79</v>
      </c>
      <c r="AV289" s="12" t="s">
        <v>77</v>
      </c>
      <c r="AW289" s="12" t="s">
        <v>31</v>
      </c>
      <c r="AX289" s="12" t="s">
        <v>69</v>
      </c>
      <c r="AY289" s="154" t="s">
        <v>181</v>
      </c>
    </row>
    <row r="290" spans="2:65" s="13" customFormat="1" ht="11.25" x14ac:dyDescent="0.2">
      <c r="B290" s="159"/>
      <c r="D290" s="138" t="s">
        <v>330</v>
      </c>
      <c r="E290" s="160" t="s">
        <v>19</v>
      </c>
      <c r="F290" s="161" t="s">
        <v>6576</v>
      </c>
      <c r="H290" s="162">
        <v>13.448</v>
      </c>
      <c r="I290" s="163"/>
      <c r="L290" s="159"/>
      <c r="M290" s="164"/>
      <c r="T290" s="165"/>
      <c r="AT290" s="160" t="s">
        <v>330</v>
      </c>
      <c r="AU290" s="160" t="s">
        <v>79</v>
      </c>
      <c r="AV290" s="13" t="s">
        <v>79</v>
      </c>
      <c r="AW290" s="13" t="s">
        <v>31</v>
      </c>
      <c r="AX290" s="13" t="s">
        <v>69</v>
      </c>
      <c r="AY290" s="160" t="s">
        <v>181</v>
      </c>
    </row>
    <row r="291" spans="2:65" s="13" customFormat="1" ht="11.25" x14ac:dyDescent="0.2">
      <c r="B291" s="159"/>
      <c r="D291" s="138" t="s">
        <v>330</v>
      </c>
      <c r="E291" s="160" t="s">
        <v>19</v>
      </c>
      <c r="F291" s="161" t="s">
        <v>6577</v>
      </c>
      <c r="H291" s="162">
        <v>5.016</v>
      </c>
      <c r="I291" s="163"/>
      <c r="L291" s="159"/>
      <c r="M291" s="164"/>
      <c r="T291" s="165"/>
      <c r="AT291" s="160" t="s">
        <v>330</v>
      </c>
      <c r="AU291" s="160" t="s">
        <v>79</v>
      </c>
      <c r="AV291" s="13" t="s">
        <v>79</v>
      </c>
      <c r="AW291" s="13" t="s">
        <v>31</v>
      </c>
      <c r="AX291" s="13" t="s">
        <v>69</v>
      </c>
      <c r="AY291" s="160" t="s">
        <v>181</v>
      </c>
    </row>
    <row r="292" spans="2:65" s="13" customFormat="1" ht="11.25" x14ac:dyDescent="0.2">
      <c r="B292" s="159"/>
      <c r="D292" s="138" t="s">
        <v>330</v>
      </c>
      <c r="E292" s="160" t="s">
        <v>19</v>
      </c>
      <c r="F292" s="161" t="s">
        <v>6578</v>
      </c>
      <c r="H292" s="162">
        <v>6.84</v>
      </c>
      <c r="I292" s="163"/>
      <c r="L292" s="159"/>
      <c r="M292" s="164"/>
      <c r="T292" s="165"/>
      <c r="AT292" s="160" t="s">
        <v>330</v>
      </c>
      <c r="AU292" s="160" t="s">
        <v>79</v>
      </c>
      <c r="AV292" s="13" t="s">
        <v>79</v>
      </c>
      <c r="AW292" s="13" t="s">
        <v>31</v>
      </c>
      <c r="AX292" s="13" t="s">
        <v>69</v>
      </c>
      <c r="AY292" s="160" t="s">
        <v>181</v>
      </c>
    </row>
    <row r="293" spans="2:65" s="13" customFormat="1" ht="11.25" x14ac:dyDescent="0.2">
      <c r="B293" s="159"/>
      <c r="D293" s="138" t="s">
        <v>330</v>
      </c>
      <c r="E293" s="160" t="s">
        <v>19</v>
      </c>
      <c r="F293" s="161" t="s">
        <v>6579</v>
      </c>
      <c r="H293" s="162">
        <v>24.167999999999999</v>
      </c>
      <c r="I293" s="163"/>
      <c r="L293" s="159"/>
      <c r="M293" s="164"/>
      <c r="T293" s="165"/>
      <c r="AT293" s="160" t="s">
        <v>330</v>
      </c>
      <c r="AU293" s="160" t="s">
        <v>79</v>
      </c>
      <c r="AV293" s="13" t="s">
        <v>79</v>
      </c>
      <c r="AW293" s="13" t="s">
        <v>31</v>
      </c>
      <c r="AX293" s="13" t="s">
        <v>69</v>
      </c>
      <c r="AY293" s="160" t="s">
        <v>181</v>
      </c>
    </row>
    <row r="294" spans="2:65" s="12" customFormat="1" ht="11.25" x14ac:dyDescent="0.2">
      <c r="B294" s="153"/>
      <c r="D294" s="138" t="s">
        <v>330</v>
      </c>
      <c r="E294" s="154" t="s">
        <v>19</v>
      </c>
      <c r="F294" s="155" t="s">
        <v>6174</v>
      </c>
      <c r="H294" s="154" t="s">
        <v>19</v>
      </c>
      <c r="I294" s="156"/>
      <c r="L294" s="153"/>
      <c r="M294" s="157"/>
      <c r="T294" s="158"/>
      <c r="AT294" s="154" t="s">
        <v>330</v>
      </c>
      <c r="AU294" s="154" t="s">
        <v>79</v>
      </c>
      <c r="AV294" s="12" t="s">
        <v>77</v>
      </c>
      <c r="AW294" s="12" t="s">
        <v>31</v>
      </c>
      <c r="AX294" s="12" t="s">
        <v>69</v>
      </c>
      <c r="AY294" s="154" t="s">
        <v>181</v>
      </c>
    </row>
    <row r="295" spans="2:65" s="13" customFormat="1" ht="11.25" x14ac:dyDescent="0.2">
      <c r="B295" s="159"/>
      <c r="D295" s="138" t="s">
        <v>330</v>
      </c>
      <c r="E295" s="160" t="s">
        <v>19</v>
      </c>
      <c r="F295" s="161" t="s">
        <v>6580</v>
      </c>
      <c r="H295" s="162">
        <v>9.5760000000000005</v>
      </c>
      <c r="I295" s="163"/>
      <c r="L295" s="159"/>
      <c r="M295" s="164"/>
      <c r="T295" s="165"/>
      <c r="AT295" s="160" t="s">
        <v>330</v>
      </c>
      <c r="AU295" s="160" t="s">
        <v>79</v>
      </c>
      <c r="AV295" s="13" t="s">
        <v>79</v>
      </c>
      <c r="AW295" s="13" t="s">
        <v>31</v>
      </c>
      <c r="AX295" s="13" t="s">
        <v>69</v>
      </c>
      <c r="AY295" s="160" t="s">
        <v>181</v>
      </c>
    </row>
    <row r="296" spans="2:65" s="13" customFormat="1" ht="11.25" x14ac:dyDescent="0.2">
      <c r="B296" s="159"/>
      <c r="D296" s="138" t="s">
        <v>330</v>
      </c>
      <c r="E296" s="160" t="s">
        <v>19</v>
      </c>
      <c r="F296" s="161" t="s">
        <v>6581</v>
      </c>
      <c r="H296" s="162">
        <v>14.592000000000001</v>
      </c>
      <c r="I296" s="163"/>
      <c r="L296" s="159"/>
      <c r="M296" s="164"/>
      <c r="T296" s="165"/>
      <c r="AT296" s="160" t="s">
        <v>330</v>
      </c>
      <c r="AU296" s="160" t="s">
        <v>79</v>
      </c>
      <c r="AV296" s="13" t="s">
        <v>79</v>
      </c>
      <c r="AW296" s="13" t="s">
        <v>31</v>
      </c>
      <c r="AX296" s="13" t="s">
        <v>69</v>
      </c>
      <c r="AY296" s="160" t="s">
        <v>181</v>
      </c>
    </row>
    <row r="297" spans="2:65" s="14" customFormat="1" ht="11.25" x14ac:dyDescent="0.2">
      <c r="B297" s="166"/>
      <c r="D297" s="138" t="s">
        <v>330</v>
      </c>
      <c r="E297" s="167" t="s">
        <v>19</v>
      </c>
      <c r="F297" s="168" t="s">
        <v>333</v>
      </c>
      <c r="H297" s="169">
        <v>73.64</v>
      </c>
      <c r="I297" s="170"/>
      <c r="L297" s="166"/>
      <c r="M297" s="171"/>
      <c r="T297" s="172"/>
      <c r="AT297" s="167" t="s">
        <v>330</v>
      </c>
      <c r="AU297" s="167" t="s">
        <v>79</v>
      </c>
      <c r="AV297" s="14" t="s">
        <v>187</v>
      </c>
      <c r="AW297" s="14" t="s">
        <v>31</v>
      </c>
      <c r="AX297" s="14" t="s">
        <v>77</v>
      </c>
      <c r="AY297" s="167" t="s">
        <v>181</v>
      </c>
    </row>
    <row r="298" spans="2:65" s="1" customFormat="1" ht="16.5" customHeight="1" x14ac:dyDescent="0.2">
      <c r="B298" s="32"/>
      <c r="C298" s="125" t="s">
        <v>209</v>
      </c>
      <c r="D298" s="125" t="s">
        <v>182</v>
      </c>
      <c r="E298" s="126" t="s">
        <v>5565</v>
      </c>
      <c r="F298" s="127" t="s">
        <v>5566</v>
      </c>
      <c r="G298" s="128" t="s">
        <v>510</v>
      </c>
      <c r="H298" s="129">
        <v>260.68799999999999</v>
      </c>
      <c r="I298" s="130"/>
      <c r="J298" s="131">
        <f>ROUND(I298*H298,2)</f>
        <v>0</v>
      </c>
      <c r="K298" s="127" t="s">
        <v>327</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239</v>
      </c>
    </row>
    <row r="299" spans="2:65" s="1" customFormat="1" ht="11.25" x14ac:dyDescent="0.2">
      <c r="B299" s="32"/>
      <c r="D299" s="151" t="s">
        <v>328</v>
      </c>
      <c r="F299" s="152" t="s">
        <v>5567</v>
      </c>
      <c r="I299" s="140"/>
      <c r="L299" s="32"/>
      <c r="M299" s="141"/>
      <c r="T299" s="53"/>
      <c r="AT299" s="17" t="s">
        <v>328</v>
      </c>
      <c r="AU299" s="17" t="s">
        <v>79</v>
      </c>
    </row>
    <row r="300" spans="2:65" s="1" customFormat="1" ht="16.5" customHeight="1" x14ac:dyDescent="0.2">
      <c r="B300" s="32"/>
      <c r="C300" s="125" t="s">
        <v>404</v>
      </c>
      <c r="D300" s="125" t="s">
        <v>182</v>
      </c>
      <c r="E300" s="126" t="s">
        <v>5568</v>
      </c>
      <c r="F300" s="127" t="s">
        <v>5569</v>
      </c>
      <c r="G300" s="128" t="s">
        <v>510</v>
      </c>
      <c r="H300" s="129">
        <v>73.64</v>
      </c>
      <c r="I300" s="130"/>
      <c r="J300" s="131">
        <f>ROUND(I300*H300,2)</f>
        <v>0</v>
      </c>
      <c r="K300" s="127" t="s">
        <v>327</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407</v>
      </c>
    </row>
    <row r="301" spans="2:65" s="1" customFormat="1" ht="11.25" x14ac:dyDescent="0.2">
      <c r="B301" s="32"/>
      <c r="D301" s="151" t="s">
        <v>328</v>
      </c>
      <c r="F301" s="152" t="s">
        <v>5570</v>
      </c>
      <c r="I301" s="140"/>
      <c r="L301" s="32"/>
      <c r="M301" s="141"/>
      <c r="T301" s="53"/>
      <c r="AT301" s="17" t="s">
        <v>328</v>
      </c>
      <c r="AU301" s="17" t="s">
        <v>79</v>
      </c>
    </row>
    <row r="302" spans="2:65" s="1" customFormat="1" ht="16.5" customHeight="1" x14ac:dyDescent="0.2">
      <c r="B302" s="32"/>
      <c r="C302" s="125" t="s">
        <v>213</v>
      </c>
      <c r="D302" s="125" t="s">
        <v>182</v>
      </c>
      <c r="E302" s="126" t="s">
        <v>1836</v>
      </c>
      <c r="F302" s="127" t="s">
        <v>1837</v>
      </c>
      <c r="G302" s="128" t="s">
        <v>510</v>
      </c>
      <c r="H302" s="129">
        <v>19.334379999999999</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242</v>
      </c>
    </row>
    <row r="303" spans="2:65" s="1" customFormat="1" ht="11.25" x14ac:dyDescent="0.2">
      <c r="B303" s="32"/>
      <c r="D303" s="151" t="s">
        <v>328</v>
      </c>
      <c r="F303" s="152" t="s">
        <v>1838</v>
      </c>
      <c r="I303" s="140"/>
      <c r="L303" s="32"/>
      <c r="M303" s="141"/>
      <c r="T303" s="53"/>
      <c r="AT303" s="17" t="s">
        <v>328</v>
      </c>
      <c r="AU303" s="17" t="s">
        <v>79</v>
      </c>
    </row>
    <row r="304" spans="2:65" s="13" customFormat="1" ht="11.25" x14ac:dyDescent="0.2">
      <c r="B304" s="159"/>
      <c r="D304" s="138" t="s">
        <v>330</v>
      </c>
      <c r="E304" s="160" t="s">
        <v>19</v>
      </c>
      <c r="F304" s="161" t="s">
        <v>6582</v>
      </c>
      <c r="H304" s="162">
        <v>19.334379999999999</v>
      </c>
      <c r="I304" s="163"/>
      <c r="L304" s="159"/>
      <c r="M304" s="164"/>
      <c r="T304" s="165"/>
      <c r="AT304" s="160" t="s">
        <v>330</v>
      </c>
      <c r="AU304" s="160" t="s">
        <v>79</v>
      </c>
      <c r="AV304" s="13" t="s">
        <v>79</v>
      </c>
      <c r="AW304" s="13" t="s">
        <v>31</v>
      </c>
      <c r="AX304" s="13" t="s">
        <v>69</v>
      </c>
      <c r="AY304" s="160" t="s">
        <v>181</v>
      </c>
    </row>
    <row r="305" spans="2:65" s="14" customFormat="1" ht="11.25" x14ac:dyDescent="0.2">
      <c r="B305" s="166"/>
      <c r="D305" s="138" t="s">
        <v>330</v>
      </c>
      <c r="E305" s="167" t="s">
        <v>19</v>
      </c>
      <c r="F305" s="168" t="s">
        <v>333</v>
      </c>
      <c r="H305" s="169">
        <v>19.334379999999999</v>
      </c>
      <c r="I305" s="170"/>
      <c r="L305" s="166"/>
      <c r="M305" s="171"/>
      <c r="T305" s="172"/>
      <c r="AT305" s="167" t="s">
        <v>330</v>
      </c>
      <c r="AU305" s="167" t="s">
        <v>79</v>
      </c>
      <c r="AV305" s="14" t="s">
        <v>187</v>
      </c>
      <c r="AW305" s="14" t="s">
        <v>31</v>
      </c>
      <c r="AX305" s="14" t="s">
        <v>77</v>
      </c>
      <c r="AY305" s="167" t="s">
        <v>181</v>
      </c>
    </row>
    <row r="306" spans="2:65" s="1" customFormat="1" ht="16.5" customHeight="1" x14ac:dyDescent="0.2">
      <c r="B306" s="32"/>
      <c r="C306" s="125" t="s">
        <v>243</v>
      </c>
      <c r="D306" s="125" t="s">
        <v>182</v>
      </c>
      <c r="E306" s="126" t="s">
        <v>1842</v>
      </c>
      <c r="F306" s="127" t="s">
        <v>1843</v>
      </c>
      <c r="G306" s="128" t="s">
        <v>326</v>
      </c>
      <c r="H306" s="129">
        <v>157.28628</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246</v>
      </c>
    </row>
    <row r="307" spans="2:65" s="1" customFormat="1" ht="11.25" x14ac:dyDescent="0.2">
      <c r="B307" s="32"/>
      <c r="D307" s="151" t="s">
        <v>328</v>
      </c>
      <c r="F307" s="152" t="s">
        <v>1844</v>
      </c>
      <c r="I307" s="140"/>
      <c r="L307" s="32"/>
      <c r="M307" s="141"/>
      <c r="T307" s="53"/>
      <c r="AT307" s="17" t="s">
        <v>328</v>
      </c>
      <c r="AU307" s="17" t="s">
        <v>79</v>
      </c>
    </row>
    <row r="308" spans="2:65" s="12" customFormat="1" ht="11.25" x14ac:dyDescent="0.2">
      <c r="B308" s="153"/>
      <c r="D308" s="138" t="s">
        <v>330</v>
      </c>
      <c r="E308" s="154" t="s">
        <v>19</v>
      </c>
      <c r="F308" s="155" t="s">
        <v>6583</v>
      </c>
      <c r="H308" s="154" t="s">
        <v>19</v>
      </c>
      <c r="I308" s="156"/>
      <c r="L308" s="153"/>
      <c r="M308" s="157"/>
      <c r="T308" s="158"/>
      <c r="AT308" s="154" t="s">
        <v>330</v>
      </c>
      <c r="AU308" s="154" t="s">
        <v>79</v>
      </c>
      <c r="AV308" s="12" t="s">
        <v>77</v>
      </c>
      <c r="AW308" s="12" t="s">
        <v>31</v>
      </c>
      <c r="AX308" s="12" t="s">
        <v>69</v>
      </c>
      <c r="AY308" s="154" t="s">
        <v>181</v>
      </c>
    </row>
    <row r="309" spans="2:65" s="13" customFormat="1" ht="11.25" x14ac:dyDescent="0.2">
      <c r="B309" s="159"/>
      <c r="D309" s="138" t="s">
        <v>330</v>
      </c>
      <c r="E309" s="160" t="s">
        <v>19</v>
      </c>
      <c r="F309" s="161" t="s">
        <v>6584</v>
      </c>
      <c r="H309" s="162">
        <v>1.6319999999999999</v>
      </c>
      <c r="I309" s="163"/>
      <c r="L309" s="159"/>
      <c r="M309" s="164"/>
      <c r="T309" s="165"/>
      <c r="AT309" s="160" t="s">
        <v>330</v>
      </c>
      <c r="AU309" s="160" t="s">
        <v>79</v>
      </c>
      <c r="AV309" s="13" t="s">
        <v>79</v>
      </c>
      <c r="AW309" s="13" t="s">
        <v>31</v>
      </c>
      <c r="AX309" s="13" t="s">
        <v>69</v>
      </c>
      <c r="AY309" s="160" t="s">
        <v>181</v>
      </c>
    </row>
    <row r="310" spans="2:65" s="13" customFormat="1" ht="11.25" x14ac:dyDescent="0.2">
      <c r="B310" s="159"/>
      <c r="D310" s="138" t="s">
        <v>330</v>
      </c>
      <c r="E310" s="160" t="s">
        <v>19</v>
      </c>
      <c r="F310" s="161" t="s">
        <v>6585</v>
      </c>
      <c r="H310" s="162">
        <v>12.864000000000001</v>
      </c>
      <c r="I310" s="163"/>
      <c r="L310" s="159"/>
      <c r="M310" s="164"/>
      <c r="T310" s="165"/>
      <c r="AT310" s="160" t="s">
        <v>330</v>
      </c>
      <c r="AU310" s="160" t="s">
        <v>79</v>
      </c>
      <c r="AV310" s="13" t="s">
        <v>79</v>
      </c>
      <c r="AW310" s="13" t="s">
        <v>31</v>
      </c>
      <c r="AX310" s="13" t="s">
        <v>69</v>
      </c>
      <c r="AY310" s="160" t="s">
        <v>181</v>
      </c>
    </row>
    <row r="311" spans="2:65" s="13" customFormat="1" ht="11.25" x14ac:dyDescent="0.2">
      <c r="B311" s="159"/>
      <c r="D311" s="138" t="s">
        <v>330</v>
      </c>
      <c r="E311" s="160" t="s">
        <v>19</v>
      </c>
      <c r="F311" s="161" t="s">
        <v>6586</v>
      </c>
      <c r="H311" s="162">
        <v>8.7840000000000007</v>
      </c>
      <c r="I311" s="163"/>
      <c r="L311" s="159"/>
      <c r="M311" s="164"/>
      <c r="T311" s="165"/>
      <c r="AT311" s="160" t="s">
        <v>330</v>
      </c>
      <c r="AU311" s="160" t="s">
        <v>79</v>
      </c>
      <c r="AV311" s="13" t="s">
        <v>79</v>
      </c>
      <c r="AW311" s="13" t="s">
        <v>31</v>
      </c>
      <c r="AX311" s="13" t="s">
        <v>69</v>
      </c>
      <c r="AY311" s="160" t="s">
        <v>181</v>
      </c>
    </row>
    <row r="312" spans="2:65" s="13" customFormat="1" ht="11.25" x14ac:dyDescent="0.2">
      <c r="B312" s="159"/>
      <c r="D312" s="138" t="s">
        <v>330</v>
      </c>
      <c r="E312" s="160" t="s">
        <v>19</v>
      </c>
      <c r="F312" s="161" t="s">
        <v>6587</v>
      </c>
      <c r="H312" s="162">
        <v>13.5</v>
      </c>
      <c r="I312" s="163"/>
      <c r="L312" s="159"/>
      <c r="M312" s="164"/>
      <c r="T312" s="165"/>
      <c r="AT312" s="160" t="s">
        <v>330</v>
      </c>
      <c r="AU312" s="160" t="s">
        <v>79</v>
      </c>
      <c r="AV312" s="13" t="s">
        <v>79</v>
      </c>
      <c r="AW312" s="13" t="s">
        <v>31</v>
      </c>
      <c r="AX312" s="13" t="s">
        <v>69</v>
      </c>
      <c r="AY312" s="160" t="s">
        <v>181</v>
      </c>
    </row>
    <row r="313" spans="2:65" s="13" customFormat="1" ht="11.25" x14ac:dyDescent="0.2">
      <c r="B313" s="159"/>
      <c r="D313" s="138" t="s">
        <v>330</v>
      </c>
      <c r="E313" s="160" t="s">
        <v>19</v>
      </c>
      <c r="F313" s="161" t="s">
        <v>6588</v>
      </c>
      <c r="H313" s="162">
        <v>6.5519999999999996</v>
      </c>
      <c r="I313" s="163"/>
      <c r="L313" s="159"/>
      <c r="M313" s="164"/>
      <c r="T313" s="165"/>
      <c r="AT313" s="160" t="s">
        <v>330</v>
      </c>
      <c r="AU313" s="160" t="s">
        <v>79</v>
      </c>
      <c r="AV313" s="13" t="s">
        <v>79</v>
      </c>
      <c r="AW313" s="13" t="s">
        <v>31</v>
      </c>
      <c r="AX313" s="13" t="s">
        <v>69</v>
      </c>
      <c r="AY313" s="160" t="s">
        <v>181</v>
      </c>
    </row>
    <row r="314" spans="2:65" s="13" customFormat="1" ht="11.25" x14ac:dyDescent="0.2">
      <c r="B314" s="159"/>
      <c r="D314" s="138" t="s">
        <v>330</v>
      </c>
      <c r="E314" s="160" t="s">
        <v>19</v>
      </c>
      <c r="F314" s="161" t="s">
        <v>6589</v>
      </c>
      <c r="H314" s="162">
        <v>13.284000000000001</v>
      </c>
      <c r="I314" s="163"/>
      <c r="L314" s="159"/>
      <c r="M314" s="164"/>
      <c r="T314" s="165"/>
      <c r="AT314" s="160" t="s">
        <v>330</v>
      </c>
      <c r="AU314" s="160" t="s">
        <v>79</v>
      </c>
      <c r="AV314" s="13" t="s">
        <v>79</v>
      </c>
      <c r="AW314" s="13" t="s">
        <v>31</v>
      </c>
      <c r="AX314" s="13" t="s">
        <v>69</v>
      </c>
      <c r="AY314" s="160" t="s">
        <v>181</v>
      </c>
    </row>
    <row r="315" spans="2:65" s="13" customFormat="1" ht="11.25" x14ac:dyDescent="0.2">
      <c r="B315" s="159"/>
      <c r="D315" s="138" t="s">
        <v>330</v>
      </c>
      <c r="E315" s="160" t="s">
        <v>19</v>
      </c>
      <c r="F315" s="161" t="s">
        <v>6590</v>
      </c>
      <c r="H315" s="162">
        <v>7.38</v>
      </c>
      <c r="I315" s="163"/>
      <c r="L315" s="159"/>
      <c r="M315" s="164"/>
      <c r="T315" s="165"/>
      <c r="AT315" s="160" t="s">
        <v>330</v>
      </c>
      <c r="AU315" s="160" t="s">
        <v>79</v>
      </c>
      <c r="AV315" s="13" t="s">
        <v>79</v>
      </c>
      <c r="AW315" s="13" t="s">
        <v>31</v>
      </c>
      <c r="AX315" s="13" t="s">
        <v>69</v>
      </c>
      <c r="AY315" s="160" t="s">
        <v>181</v>
      </c>
    </row>
    <row r="316" spans="2:65" s="13" customFormat="1" ht="11.25" x14ac:dyDescent="0.2">
      <c r="B316" s="159"/>
      <c r="D316" s="138" t="s">
        <v>330</v>
      </c>
      <c r="E316" s="160" t="s">
        <v>19</v>
      </c>
      <c r="F316" s="161" t="s">
        <v>6591</v>
      </c>
      <c r="H316" s="162">
        <v>22.32</v>
      </c>
      <c r="I316" s="163"/>
      <c r="L316" s="159"/>
      <c r="M316" s="164"/>
      <c r="T316" s="165"/>
      <c r="AT316" s="160" t="s">
        <v>330</v>
      </c>
      <c r="AU316" s="160" t="s">
        <v>79</v>
      </c>
      <c r="AV316" s="13" t="s">
        <v>79</v>
      </c>
      <c r="AW316" s="13" t="s">
        <v>31</v>
      </c>
      <c r="AX316" s="13" t="s">
        <v>69</v>
      </c>
      <c r="AY316" s="160" t="s">
        <v>181</v>
      </c>
    </row>
    <row r="317" spans="2:65" s="13" customFormat="1" ht="11.25" x14ac:dyDescent="0.2">
      <c r="B317" s="159"/>
      <c r="D317" s="138" t="s">
        <v>330</v>
      </c>
      <c r="E317" s="160" t="s">
        <v>19</v>
      </c>
      <c r="F317" s="161" t="s">
        <v>6592</v>
      </c>
      <c r="H317" s="162">
        <v>2.7360000000000002</v>
      </c>
      <c r="I317" s="163"/>
      <c r="L317" s="159"/>
      <c r="M317" s="164"/>
      <c r="T317" s="165"/>
      <c r="AT317" s="160" t="s">
        <v>330</v>
      </c>
      <c r="AU317" s="160" t="s">
        <v>79</v>
      </c>
      <c r="AV317" s="13" t="s">
        <v>79</v>
      </c>
      <c r="AW317" s="13" t="s">
        <v>31</v>
      </c>
      <c r="AX317" s="13" t="s">
        <v>69</v>
      </c>
      <c r="AY317" s="160" t="s">
        <v>181</v>
      </c>
    </row>
    <row r="318" spans="2:65" s="13" customFormat="1" ht="22.5" x14ac:dyDescent="0.2">
      <c r="B318" s="159"/>
      <c r="D318" s="138" t="s">
        <v>330</v>
      </c>
      <c r="E318" s="160" t="s">
        <v>19</v>
      </c>
      <c r="F318" s="161" t="s">
        <v>6593</v>
      </c>
      <c r="H318" s="162">
        <v>0.32400000000000001</v>
      </c>
      <c r="I318" s="163"/>
      <c r="L318" s="159"/>
      <c r="M318" s="164"/>
      <c r="T318" s="165"/>
      <c r="AT318" s="160" t="s">
        <v>330</v>
      </c>
      <c r="AU318" s="160" t="s">
        <v>79</v>
      </c>
      <c r="AV318" s="13" t="s">
        <v>79</v>
      </c>
      <c r="AW318" s="13" t="s">
        <v>31</v>
      </c>
      <c r="AX318" s="13" t="s">
        <v>69</v>
      </c>
      <c r="AY318" s="160" t="s">
        <v>181</v>
      </c>
    </row>
    <row r="319" spans="2:65" s="13" customFormat="1" ht="11.25" x14ac:dyDescent="0.2">
      <c r="B319" s="159"/>
      <c r="D319" s="138" t="s">
        <v>330</v>
      </c>
      <c r="E319" s="160" t="s">
        <v>19</v>
      </c>
      <c r="F319" s="161" t="s">
        <v>6594</v>
      </c>
      <c r="H319" s="162">
        <v>1.62</v>
      </c>
      <c r="I319" s="163"/>
      <c r="L319" s="159"/>
      <c r="M319" s="164"/>
      <c r="T319" s="165"/>
      <c r="AT319" s="160" t="s">
        <v>330</v>
      </c>
      <c r="AU319" s="160" t="s">
        <v>79</v>
      </c>
      <c r="AV319" s="13" t="s">
        <v>79</v>
      </c>
      <c r="AW319" s="13" t="s">
        <v>31</v>
      </c>
      <c r="AX319" s="13" t="s">
        <v>69</v>
      </c>
      <c r="AY319" s="160" t="s">
        <v>181</v>
      </c>
    </row>
    <row r="320" spans="2:65" s="13" customFormat="1" ht="11.25" x14ac:dyDescent="0.2">
      <c r="B320" s="159"/>
      <c r="D320" s="138" t="s">
        <v>330</v>
      </c>
      <c r="E320" s="160" t="s">
        <v>19</v>
      </c>
      <c r="F320" s="161" t="s">
        <v>6595</v>
      </c>
      <c r="H320" s="162">
        <v>2.7360000000000002</v>
      </c>
      <c r="I320" s="163"/>
      <c r="L320" s="159"/>
      <c r="M320" s="164"/>
      <c r="T320" s="165"/>
      <c r="AT320" s="160" t="s">
        <v>330</v>
      </c>
      <c r="AU320" s="160" t="s">
        <v>79</v>
      </c>
      <c r="AV320" s="13" t="s">
        <v>79</v>
      </c>
      <c r="AW320" s="13" t="s">
        <v>31</v>
      </c>
      <c r="AX320" s="13" t="s">
        <v>69</v>
      </c>
      <c r="AY320" s="160" t="s">
        <v>181</v>
      </c>
    </row>
    <row r="321" spans="2:51" s="13" customFormat="1" ht="11.25" x14ac:dyDescent="0.2">
      <c r="B321" s="159"/>
      <c r="D321" s="138" t="s">
        <v>330</v>
      </c>
      <c r="E321" s="160" t="s">
        <v>19</v>
      </c>
      <c r="F321" s="161" t="s">
        <v>6596</v>
      </c>
      <c r="H321" s="162">
        <v>3.036</v>
      </c>
      <c r="I321" s="163"/>
      <c r="L321" s="159"/>
      <c r="M321" s="164"/>
      <c r="T321" s="165"/>
      <c r="AT321" s="160" t="s">
        <v>330</v>
      </c>
      <c r="AU321" s="160" t="s">
        <v>79</v>
      </c>
      <c r="AV321" s="13" t="s">
        <v>79</v>
      </c>
      <c r="AW321" s="13" t="s">
        <v>31</v>
      </c>
      <c r="AX321" s="13" t="s">
        <v>69</v>
      </c>
      <c r="AY321" s="160" t="s">
        <v>181</v>
      </c>
    </row>
    <row r="322" spans="2:51" s="13" customFormat="1" ht="11.25" x14ac:dyDescent="0.2">
      <c r="B322" s="159"/>
      <c r="D322" s="138" t="s">
        <v>330</v>
      </c>
      <c r="E322" s="160" t="s">
        <v>19</v>
      </c>
      <c r="F322" s="161" t="s">
        <v>6597</v>
      </c>
      <c r="H322" s="162">
        <v>4.1399999999999997</v>
      </c>
      <c r="I322" s="163"/>
      <c r="L322" s="159"/>
      <c r="M322" s="164"/>
      <c r="T322" s="165"/>
      <c r="AT322" s="160" t="s">
        <v>330</v>
      </c>
      <c r="AU322" s="160" t="s">
        <v>79</v>
      </c>
      <c r="AV322" s="13" t="s">
        <v>79</v>
      </c>
      <c r="AW322" s="13" t="s">
        <v>31</v>
      </c>
      <c r="AX322" s="13" t="s">
        <v>69</v>
      </c>
      <c r="AY322" s="160" t="s">
        <v>181</v>
      </c>
    </row>
    <row r="323" spans="2:51" s="13" customFormat="1" ht="11.25" x14ac:dyDescent="0.2">
      <c r="B323" s="159"/>
      <c r="D323" s="138" t="s">
        <v>330</v>
      </c>
      <c r="E323" s="160" t="s">
        <v>19</v>
      </c>
      <c r="F323" s="161" t="s">
        <v>6598</v>
      </c>
      <c r="H323" s="162">
        <v>14.628</v>
      </c>
      <c r="I323" s="163"/>
      <c r="L323" s="159"/>
      <c r="M323" s="164"/>
      <c r="T323" s="165"/>
      <c r="AT323" s="160" t="s">
        <v>330</v>
      </c>
      <c r="AU323" s="160" t="s">
        <v>79</v>
      </c>
      <c r="AV323" s="13" t="s">
        <v>79</v>
      </c>
      <c r="AW323" s="13" t="s">
        <v>31</v>
      </c>
      <c r="AX323" s="13" t="s">
        <v>69</v>
      </c>
      <c r="AY323" s="160" t="s">
        <v>181</v>
      </c>
    </row>
    <row r="324" spans="2:51" s="12" customFormat="1" ht="11.25" x14ac:dyDescent="0.2">
      <c r="B324" s="153"/>
      <c r="D324" s="138" t="s">
        <v>330</v>
      </c>
      <c r="E324" s="154" t="s">
        <v>19</v>
      </c>
      <c r="F324" s="155" t="s">
        <v>6216</v>
      </c>
      <c r="H324" s="154" t="s">
        <v>19</v>
      </c>
      <c r="I324" s="156"/>
      <c r="L324" s="153"/>
      <c r="M324" s="157"/>
      <c r="T324" s="158"/>
      <c r="AT324" s="154" t="s">
        <v>330</v>
      </c>
      <c r="AU324" s="154" t="s">
        <v>79</v>
      </c>
      <c r="AV324" s="12" t="s">
        <v>77</v>
      </c>
      <c r="AW324" s="12" t="s">
        <v>31</v>
      </c>
      <c r="AX324" s="12" t="s">
        <v>69</v>
      </c>
      <c r="AY324" s="154" t="s">
        <v>181</v>
      </c>
    </row>
    <row r="325" spans="2:51" s="13" customFormat="1" ht="11.25" x14ac:dyDescent="0.2">
      <c r="B325" s="159"/>
      <c r="D325" s="138" t="s">
        <v>330</v>
      </c>
      <c r="E325" s="160" t="s">
        <v>19</v>
      </c>
      <c r="F325" s="161" t="s">
        <v>6599</v>
      </c>
      <c r="H325" s="162">
        <v>2.2665099999999998</v>
      </c>
      <c r="I325" s="163"/>
      <c r="L325" s="159"/>
      <c r="M325" s="164"/>
      <c r="T325" s="165"/>
      <c r="AT325" s="160" t="s">
        <v>330</v>
      </c>
      <c r="AU325" s="160" t="s">
        <v>79</v>
      </c>
      <c r="AV325" s="13" t="s">
        <v>79</v>
      </c>
      <c r="AW325" s="13" t="s">
        <v>31</v>
      </c>
      <c r="AX325" s="13" t="s">
        <v>69</v>
      </c>
      <c r="AY325" s="160" t="s">
        <v>181</v>
      </c>
    </row>
    <row r="326" spans="2:51" s="13" customFormat="1" ht="11.25" x14ac:dyDescent="0.2">
      <c r="B326" s="159"/>
      <c r="D326" s="138" t="s">
        <v>330</v>
      </c>
      <c r="E326" s="160" t="s">
        <v>19</v>
      </c>
      <c r="F326" s="161" t="s">
        <v>6600</v>
      </c>
      <c r="H326" s="162">
        <v>2.2665099999999998</v>
      </c>
      <c r="I326" s="163"/>
      <c r="L326" s="159"/>
      <c r="M326" s="164"/>
      <c r="T326" s="165"/>
      <c r="AT326" s="160" t="s">
        <v>330</v>
      </c>
      <c r="AU326" s="160" t="s">
        <v>79</v>
      </c>
      <c r="AV326" s="13" t="s">
        <v>79</v>
      </c>
      <c r="AW326" s="13" t="s">
        <v>31</v>
      </c>
      <c r="AX326" s="13" t="s">
        <v>69</v>
      </c>
      <c r="AY326" s="160" t="s">
        <v>181</v>
      </c>
    </row>
    <row r="327" spans="2:51" s="13" customFormat="1" ht="11.25" x14ac:dyDescent="0.2">
      <c r="B327" s="159"/>
      <c r="D327" s="138" t="s">
        <v>330</v>
      </c>
      <c r="E327" s="160" t="s">
        <v>19</v>
      </c>
      <c r="F327" s="161" t="s">
        <v>6601</v>
      </c>
      <c r="H327" s="162">
        <v>1.51101</v>
      </c>
      <c r="I327" s="163"/>
      <c r="L327" s="159"/>
      <c r="M327" s="164"/>
      <c r="T327" s="165"/>
      <c r="AT327" s="160" t="s">
        <v>330</v>
      </c>
      <c r="AU327" s="160" t="s">
        <v>79</v>
      </c>
      <c r="AV327" s="13" t="s">
        <v>79</v>
      </c>
      <c r="AW327" s="13" t="s">
        <v>31</v>
      </c>
      <c r="AX327" s="13" t="s">
        <v>69</v>
      </c>
      <c r="AY327" s="160" t="s">
        <v>181</v>
      </c>
    </row>
    <row r="328" spans="2:51" s="13" customFormat="1" ht="11.25" x14ac:dyDescent="0.2">
      <c r="B328" s="159"/>
      <c r="D328" s="138" t="s">
        <v>330</v>
      </c>
      <c r="E328" s="160" t="s">
        <v>19</v>
      </c>
      <c r="F328" s="161" t="s">
        <v>6602</v>
      </c>
      <c r="H328" s="162">
        <v>3.3997700000000002</v>
      </c>
      <c r="I328" s="163"/>
      <c r="L328" s="159"/>
      <c r="M328" s="164"/>
      <c r="T328" s="165"/>
      <c r="AT328" s="160" t="s">
        <v>330</v>
      </c>
      <c r="AU328" s="160" t="s">
        <v>79</v>
      </c>
      <c r="AV328" s="13" t="s">
        <v>79</v>
      </c>
      <c r="AW328" s="13" t="s">
        <v>31</v>
      </c>
      <c r="AX328" s="13" t="s">
        <v>69</v>
      </c>
      <c r="AY328" s="160" t="s">
        <v>181</v>
      </c>
    </row>
    <row r="329" spans="2:51" s="13" customFormat="1" ht="11.25" x14ac:dyDescent="0.2">
      <c r="B329" s="159"/>
      <c r="D329" s="138" t="s">
        <v>330</v>
      </c>
      <c r="E329" s="160" t="s">
        <v>19</v>
      </c>
      <c r="F329" s="161" t="s">
        <v>6603</v>
      </c>
      <c r="H329" s="162">
        <v>2.9275799999999998</v>
      </c>
      <c r="I329" s="163"/>
      <c r="L329" s="159"/>
      <c r="M329" s="164"/>
      <c r="T329" s="165"/>
      <c r="AT329" s="160" t="s">
        <v>330</v>
      </c>
      <c r="AU329" s="160" t="s">
        <v>79</v>
      </c>
      <c r="AV329" s="13" t="s">
        <v>79</v>
      </c>
      <c r="AW329" s="13" t="s">
        <v>31</v>
      </c>
      <c r="AX329" s="13" t="s">
        <v>69</v>
      </c>
      <c r="AY329" s="160" t="s">
        <v>181</v>
      </c>
    </row>
    <row r="330" spans="2:51" s="13" customFormat="1" ht="11.25" x14ac:dyDescent="0.2">
      <c r="B330" s="159"/>
      <c r="D330" s="138" t="s">
        <v>330</v>
      </c>
      <c r="E330" s="160" t="s">
        <v>19</v>
      </c>
      <c r="F330" s="161" t="s">
        <v>6604</v>
      </c>
      <c r="H330" s="162">
        <v>3.68309</v>
      </c>
      <c r="I330" s="163"/>
      <c r="L330" s="159"/>
      <c r="M330" s="164"/>
      <c r="T330" s="165"/>
      <c r="AT330" s="160" t="s">
        <v>330</v>
      </c>
      <c r="AU330" s="160" t="s">
        <v>79</v>
      </c>
      <c r="AV330" s="13" t="s">
        <v>79</v>
      </c>
      <c r="AW330" s="13" t="s">
        <v>31</v>
      </c>
      <c r="AX330" s="13" t="s">
        <v>69</v>
      </c>
      <c r="AY330" s="160" t="s">
        <v>181</v>
      </c>
    </row>
    <row r="331" spans="2:51" s="13" customFormat="1" ht="11.25" x14ac:dyDescent="0.2">
      <c r="B331" s="159"/>
      <c r="D331" s="138" t="s">
        <v>330</v>
      </c>
      <c r="E331" s="160" t="s">
        <v>19</v>
      </c>
      <c r="F331" s="161" t="s">
        <v>6605</v>
      </c>
      <c r="H331" s="162">
        <v>3.4942099999999998</v>
      </c>
      <c r="I331" s="163"/>
      <c r="L331" s="159"/>
      <c r="M331" s="164"/>
      <c r="T331" s="165"/>
      <c r="AT331" s="160" t="s">
        <v>330</v>
      </c>
      <c r="AU331" s="160" t="s">
        <v>79</v>
      </c>
      <c r="AV331" s="13" t="s">
        <v>79</v>
      </c>
      <c r="AW331" s="13" t="s">
        <v>31</v>
      </c>
      <c r="AX331" s="13" t="s">
        <v>69</v>
      </c>
      <c r="AY331" s="160" t="s">
        <v>181</v>
      </c>
    </row>
    <row r="332" spans="2:51" s="13" customFormat="1" ht="11.25" x14ac:dyDescent="0.2">
      <c r="B332" s="159"/>
      <c r="D332" s="138" t="s">
        <v>330</v>
      </c>
      <c r="E332" s="160" t="s">
        <v>19</v>
      </c>
      <c r="F332" s="161" t="s">
        <v>6606</v>
      </c>
      <c r="H332" s="162">
        <v>3.0743</v>
      </c>
      <c r="I332" s="163"/>
      <c r="L332" s="159"/>
      <c r="M332" s="164"/>
      <c r="T332" s="165"/>
      <c r="AT332" s="160" t="s">
        <v>330</v>
      </c>
      <c r="AU332" s="160" t="s">
        <v>79</v>
      </c>
      <c r="AV332" s="13" t="s">
        <v>79</v>
      </c>
      <c r="AW332" s="13" t="s">
        <v>31</v>
      </c>
      <c r="AX332" s="13" t="s">
        <v>69</v>
      </c>
      <c r="AY332" s="160" t="s">
        <v>181</v>
      </c>
    </row>
    <row r="333" spans="2:51" s="13" customFormat="1" ht="11.25" x14ac:dyDescent="0.2">
      <c r="B333" s="159"/>
      <c r="D333" s="138" t="s">
        <v>330</v>
      </c>
      <c r="E333" s="160" t="s">
        <v>19</v>
      </c>
      <c r="F333" s="161" t="s">
        <v>6607</v>
      </c>
      <c r="H333" s="162">
        <v>6.1485900000000004</v>
      </c>
      <c r="I333" s="163"/>
      <c r="L333" s="159"/>
      <c r="M333" s="164"/>
      <c r="T333" s="165"/>
      <c r="AT333" s="160" t="s">
        <v>330</v>
      </c>
      <c r="AU333" s="160" t="s">
        <v>79</v>
      </c>
      <c r="AV333" s="13" t="s">
        <v>79</v>
      </c>
      <c r="AW333" s="13" t="s">
        <v>31</v>
      </c>
      <c r="AX333" s="13" t="s">
        <v>69</v>
      </c>
      <c r="AY333" s="160" t="s">
        <v>181</v>
      </c>
    </row>
    <row r="334" spans="2:51" s="12" customFormat="1" ht="11.25" x14ac:dyDescent="0.2">
      <c r="B334" s="153"/>
      <c r="D334" s="138" t="s">
        <v>330</v>
      </c>
      <c r="E334" s="154" t="s">
        <v>19</v>
      </c>
      <c r="F334" s="155" t="s">
        <v>6608</v>
      </c>
      <c r="H334" s="154" t="s">
        <v>19</v>
      </c>
      <c r="I334" s="156"/>
      <c r="L334" s="153"/>
      <c r="M334" s="157"/>
      <c r="T334" s="158"/>
      <c r="AT334" s="154" t="s">
        <v>330</v>
      </c>
      <c r="AU334" s="154" t="s">
        <v>79</v>
      </c>
      <c r="AV334" s="12" t="s">
        <v>77</v>
      </c>
      <c r="AW334" s="12" t="s">
        <v>31</v>
      </c>
      <c r="AX334" s="12" t="s">
        <v>69</v>
      </c>
      <c r="AY334" s="154" t="s">
        <v>181</v>
      </c>
    </row>
    <row r="335" spans="2:51" s="13" customFormat="1" ht="11.25" x14ac:dyDescent="0.2">
      <c r="B335" s="159"/>
      <c r="D335" s="138" t="s">
        <v>330</v>
      </c>
      <c r="E335" s="160" t="s">
        <v>19</v>
      </c>
      <c r="F335" s="161" t="s">
        <v>6609</v>
      </c>
      <c r="H335" s="162">
        <v>3.5497299999999998</v>
      </c>
      <c r="I335" s="163"/>
      <c r="L335" s="159"/>
      <c r="M335" s="164"/>
      <c r="T335" s="165"/>
      <c r="AT335" s="160" t="s">
        <v>330</v>
      </c>
      <c r="AU335" s="160" t="s">
        <v>79</v>
      </c>
      <c r="AV335" s="13" t="s">
        <v>79</v>
      </c>
      <c r="AW335" s="13" t="s">
        <v>31</v>
      </c>
      <c r="AX335" s="13" t="s">
        <v>69</v>
      </c>
      <c r="AY335" s="160" t="s">
        <v>181</v>
      </c>
    </row>
    <row r="336" spans="2:51" s="13" customFormat="1" ht="11.25" x14ac:dyDescent="0.2">
      <c r="B336" s="159"/>
      <c r="D336" s="138" t="s">
        <v>330</v>
      </c>
      <c r="E336" s="160" t="s">
        <v>19</v>
      </c>
      <c r="F336" s="161" t="s">
        <v>6610</v>
      </c>
      <c r="H336" s="162">
        <v>3.88252</v>
      </c>
      <c r="I336" s="163"/>
      <c r="L336" s="159"/>
      <c r="M336" s="164"/>
      <c r="T336" s="165"/>
      <c r="AT336" s="160" t="s">
        <v>330</v>
      </c>
      <c r="AU336" s="160" t="s">
        <v>79</v>
      </c>
      <c r="AV336" s="13" t="s">
        <v>79</v>
      </c>
      <c r="AW336" s="13" t="s">
        <v>31</v>
      </c>
      <c r="AX336" s="13" t="s">
        <v>69</v>
      </c>
      <c r="AY336" s="160" t="s">
        <v>181</v>
      </c>
    </row>
    <row r="337" spans="2:65" s="13" customFormat="1" ht="11.25" x14ac:dyDescent="0.2">
      <c r="B337" s="159"/>
      <c r="D337" s="138" t="s">
        <v>330</v>
      </c>
      <c r="E337" s="160" t="s">
        <v>19</v>
      </c>
      <c r="F337" s="161" t="s">
        <v>6611</v>
      </c>
      <c r="H337" s="162">
        <v>2.8841600000000001</v>
      </c>
      <c r="I337" s="163"/>
      <c r="L337" s="159"/>
      <c r="M337" s="164"/>
      <c r="T337" s="165"/>
      <c r="AT337" s="160" t="s">
        <v>330</v>
      </c>
      <c r="AU337" s="160" t="s">
        <v>79</v>
      </c>
      <c r="AV337" s="13" t="s">
        <v>79</v>
      </c>
      <c r="AW337" s="13" t="s">
        <v>31</v>
      </c>
      <c r="AX337" s="13" t="s">
        <v>69</v>
      </c>
      <c r="AY337" s="160" t="s">
        <v>181</v>
      </c>
    </row>
    <row r="338" spans="2:65" s="13" customFormat="1" ht="11.25" x14ac:dyDescent="0.2">
      <c r="B338" s="159"/>
      <c r="D338" s="138" t="s">
        <v>330</v>
      </c>
      <c r="E338" s="160" t="s">
        <v>19</v>
      </c>
      <c r="F338" s="161" t="s">
        <v>6612</v>
      </c>
      <c r="H338" s="162">
        <v>2.6623000000000001</v>
      </c>
      <c r="I338" s="163"/>
      <c r="L338" s="159"/>
      <c r="M338" s="164"/>
      <c r="T338" s="165"/>
      <c r="AT338" s="160" t="s">
        <v>330</v>
      </c>
      <c r="AU338" s="160" t="s">
        <v>79</v>
      </c>
      <c r="AV338" s="13" t="s">
        <v>79</v>
      </c>
      <c r="AW338" s="13" t="s">
        <v>31</v>
      </c>
      <c r="AX338" s="13" t="s">
        <v>69</v>
      </c>
      <c r="AY338" s="160" t="s">
        <v>181</v>
      </c>
    </row>
    <row r="339" spans="2:65" s="14" customFormat="1" ht="11.25" x14ac:dyDescent="0.2">
      <c r="B339" s="166"/>
      <c r="D339" s="138" t="s">
        <v>330</v>
      </c>
      <c r="E339" s="167" t="s">
        <v>19</v>
      </c>
      <c r="F339" s="168" t="s">
        <v>333</v>
      </c>
      <c r="H339" s="169">
        <v>157.28628</v>
      </c>
      <c r="I339" s="170"/>
      <c r="L339" s="166"/>
      <c r="M339" s="171"/>
      <c r="T339" s="172"/>
      <c r="AT339" s="167" t="s">
        <v>330</v>
      </c>
      <c r="AU339" s="167" t="s">
        <v>79</v>
      </c>
      <c r="AV339" s="14" t="s">
        <v>187</v>
      </c>
      <c r="AW339" s="14" t="s">
        <v>31</v>
      </c>
      <c r="AX339" s="14" t="s">
        <v>77</v>
      </c>
      <c r="AY339" s="167" t="s">
        <v>181</v>
      </c>
    </row>
    <row r="340" spans="2:65" s="1" customFormat="1" ht="16.5" customHeight="1" x14ac:dyDescent="0.2">
      <c r="B340" s="32"/>
      <c r="C340" s="176" t="s">
        <v>218</v>
      </c>
      <c r="D340" s="176" t="s">
        <v>1794</v>
      </c>
      <c r="E340" s="177" t="s">
        <v>6225</v>
      </c>
      <c r="F340" s="178" t="s">
        <v>6226</v>
      </c>
      <c r="G340" s="179" t="s">
        <v>438</v>
      </c>
      <c r="H340" s="180">
        <v>83.504000000000005</v>
      </c>
      <c r="I340" s="181"/>
      <c r="J340" s="182">
        <f>ROUND(I340*H340,2)</f>
        <v>0</v>
      </c>
      <c r="K340" s="178" t="s">
        <v>327</v>
      </c>
      <c r="L340" s="183"/>
      <c r="M340" s="184" t="s">
        <v>19</v>
      </c>
      <c r="N340" s="185" t="s">
        <v>40</v>
      </c>
      <c r="P340" s="134">
        <f>O340*H340</f>
        <v>0</v>
      </c>
      <c r="Q340" s="134">
        <v>0</v>
      </c>
      <c r="R340" s="134">
        <f>Q340*H340</f>
        <v>0</v>
      </c>
      <c r="S340" s="134">
        <v>0</v>
      </c>
      <c r="T340" s="135">
        <f>S340*H340</f>
        <v>0</v>
      </c>
      <c r="AR340" s="136" t="s">
        <v>196</v>
      </c>
      <c r="AT340" s="136" t="s">
        <v>1794</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250</v>
      </c>
    </row>
    <row r="341" spans="2:65" s="12" customFormat="1" ht="11.25" x14ac:dyDescent="0.2">
      <c r="B341" s="153"/>
      <c r="D341" s="138" t="s">
        <v>330</v>
      </c>
      <c r="E341" s="154" t="s">
        <v>19</v>
      </c>
      <c r="F341" s="155" t="s">
        <v>6216</v>
      </c>
      <c r="H341" s="154" t="s">
        <v>19</v>
      </c>
      <c r="I341" s="156"/>
      <c r="L341" s="153"/>
      <c r="M341" s="157"/>
      <c r="T341" s="158"/>
      <c r="AT341" s="154" t="s">
        <v>330</v>
      </c>
      <c r="AU341" s="154" t="s">
        <v>79</v>
      </c>
      <c r="AV341" s="12" t="s">
        <v>77</v>
      </c>
      <c r="AW341" s="12" t="s">
        <v>31</v>
      </c>
      <c r="AX341" s="12" t="s">
        <v>69</v>
      </c>
      <c r="AY341" s="154" t="s">
        <v>181</v>
      </c>
    </row>
    <row r="342" spans="2:65" s="13" customFormat="1" ht="11.25" x14ac:dyDescent="0.2">
      <c r="B342" s="159"/>
      <c r="D342" s="138" t="s">
        <v>330</v>
      </c>
      <c r="E342" s="160" t="s">
        <v>19</v>
      </c>
      <c r="F342" s="161" t="s">
        <v>6613</v>
      </c>
      <c r="H342" s="162">
        <v>4.5339999999999998</v>
      </c>
      <c r="I342" s="163"/>
      <c r="L342" s="159"/>
      <c r="M342" s="164"/>
      <c r="T342" s="165"/>
      <c r="AT342" s="160" t="s">
        <v>330</v>
      </c>
      <c r="AU342" s="160" t="s">
        <v>79</v>
      </c>
      <c r="AV342" s="13" t="s">
        <v>79</v>
      </c>
      <c r="AW342" s="13" t="s">
        <v>31</v>
      </c>
      <c r="AX342" s="13" t="s">
        <v>69</v>
      </c>
      <c r="AY342" s="160" t="s">
        <v>181</v>
      </c>
    </row>
    <row r="343" spans="2:65" s="13" customFormat="1" ht="11.25" x14ac:dyDescent="0.2">
      <c r="B343" s="159"/>
      <c r="D343" s="138" t="s">
        <v>330</v>
      </c>
      <c r="E343" s="160" t="s">
        <v>19</v>
      </c>
      <c r="F343" s="161" t="s">
        <v>6614</v>
      </c>
      <c r="H343" s="162">
        <v>4.5339999999999998</v>
      </c>
      <c r="I343" s="163"/>
      <c r="L343" s="159"/>
      <c r="M343" s="164"/>
      <c r="T343" s="165"/>
      <c r="AT343" s="160" t="s">
        <v>330</v>
      </c>
      <c r="AU343" s="160" t="s">
        <v>79</v>
      </c>
      <c r="AV343" s="13" t="s">
        <v>79</v>
      </c>
      <c r="AW343" s="13" t="s">
        <v>31</v>
      </c>
      <c r="AX343" s="13" t="s">
        <v>69</v>
      </c>
      <c r="AY343" s="160" t="s">
        <v>181</v>
      </c>
    </row>
    <row r="344" spans="2:65" s="13" customFormat="1" ht="11.25" x14ac:dyDescent="0.2">
      <c r="B344" s="159"/>
      <c r="D344" s="138" t="s">
        <v>330</v>
      </c>
      <c r="E344" s="160" t="s">
        <v>19</v>
      </c>
      <c r="F344" s="161" t="s">
        <v>6615</v>
      </c>
      <c r="H344" s="162">
        <v>3.0219999999999998</v>
      </c>
      <c r="I344" s="163"/>
      <c r="L344" s="159"/>
      <c r="M344" s="164"/>
      <c r="T344" s="165"/>
      <c r="AT344" s="160" t="s">
        <v>330</v>
      </c>
      <c r="AU344" s="160" t="s">
        <v>79</v>
      </c>
      <c r="AV344" s="13" t="s">
        <v>79</v>
      </c>
      <c r="AW344" s="13" t="s">
        <v>31</v>
      </c>
      <c r="AX344" s="13" t="s">
        <v>69</v>
      </c>
      <c r="AY344" s="160" t="s">
        <v>181</v>
      </c>
    </row>
    <row r="345" spans="2:65" s="13" customFormat="1" ht="11.25" x14ac:dyDescent="0.2">
      <c r="B345" s="159"/>
      <c r="D345" s="138" t="s">
        <v>330</v>
      </c>
      <c r="E345" s="160" t="s">
        <v>19</v>
      </c>
      <c r="F345" s="161" t="s">
        <v>6616</v>
      </c>
      <c r="H345" s="162">
        <v>6.8</v>
      </c>
      <c r="I345" s="163"/>
      <c r="L345" s="159"/>
      <c r="M345" s="164"/>
      <c r="T345" s="165"/>
      <c r="AT345" s="160" t="s">
        <v>330</v>
      </c>
      <c r="AU345" s="160" t="s">
        <v>79</v>
      </c>
      <c r="AV345" s="13" t="s">
        <v>79</v>
      </c>
      <c r="AW345" s="13" t="s">
        <v>31</v>
      </c>
      <c r="AX345" s="13" t="s">
        <v>69</v>
      </c>
      <c r="AY345" s="160" t="s">
        <v>181</v>
      </c>
    </row>
    <row r="346" spans="2:65" s="13" customFormat="1" ht="11.25" x14ac:dyDescent="0.2">
      <c r="B346" s="159"/>
      <c r="D346" s="138" t="s">
        <v>330</v>
      </c>
      <c r="E346" s="160" t="s">
        <v>19</v>
      </c>
      <c r="F346" s="161" t="s">
        <v>6617</v>
      </c>
      <c r="H346" s="162">
        <v>5.8559999999999999</v>
      </c>
      <c r="I346" s="163"/>
      <c r="L346" s="159"/>
      <c r="M346" s="164"/>
      <c r="T346" s="165"/>
      <c r="AT346" s="160" t="s">
        <v>330</v>
      </c>
      <c r="AU346" s="160" t="s">
        <v>79</v>
      </c>
      <c r="AV346" s="13" t="s">
        <v>79</v>
      </c>
      <c r="AW346" s="13" t="s">
        <v>31</v>
      </c>
      <c r="AX346" s="13" t="s">
        <v>69</v>
      </c>
      <c r="AY346" s="160" t="s">
        <v>181</v>
      </c>
    </row>
    <row r="347" spans="2:65" s="13" customFormat="1" ht="11.25" x14ac:dyDescent="0.2">
      <c r="B347" s="159"/>
      <c r="D347" s="138" t="s">
        <v>330</v>
      </c>
      <c r="E347" s="160" t="s">
        <v>19</v>
      </c>
      <c r="F347" s="161" t="s">
        <v>6618</v>
      </c>
      <c r="H347" s="162">
        <v>7.3659999999999997</v>
      </c>
      <c r="I347" s="163"/>
      <c r="L347" s="159"/>
      <c r="M347" s="164"/>
      <c r="T347" s="165"/>
      <c r="AT347" s="160" t="s">
        <v>330</v>
      </c>
      <c r="AU347" s="160" t="s">
        <v>79</v>
      </c>
      <c r="AV347" s="13" t="s">
        <v>79</v>
      </c>
      <c r="AW347" s="13" t="s">
        <v>31</v>
      </c>
      <c r="AX347" s="13" t="s">
        <v>69</v>
      </c>
      <c r="AY347" s="160" t="s">
        <v>181</v>
      </c>
    </row>
    <row r="348" spans="2:65" s="13" customFormat="1" ht="11.25" x14ac:dyDescent="0.2">
      <c r="B348" s="159"/>
      <c r="D348" s="138" t="s">
        <v>330</v>
      </c>
      <c r="E348" s="160" t="s">
        <v>19</v>
      </c>
      <c r="F348" s="161" t="s">
        <v>6619</v>
      </c>
      <c r="H348" s="162">
        <v>6.9880000000000004</v>
      </c>
      <c r="I348" s="163"/>
      <c r="L348" s="159"/>
      <c r="M348" s="164"/>
      <c r="T348" s="165"/>
      <c r="AT348" s="160" t="s">
        <v>330</v>
      </c>
      <c r="AU348" s="160" t="s">
        <v>79</v>
      </c>
      <c r="AV348" s="13" t="s">
        <v>79</v>
      </c>
      <c r="AW348" s="13" t="s">
        <v>31</v>
      </c>
      <c r="AX348" s="13" t="s">
        <v>69</v>
      </c>
      <c r="AY348" s="160" t="s">
        <v>181</v>
      </c>
    </row>
    <row r="349" spans="2:65" s="13" customFormat="1" ht="11.25" x14ac:dyDescent="0.2">
      <c r="B349" s="159"/>
      <c r="D349" s="138" t="s">
        <v>330</v>
      </c>
      <c r="E349" s="160" t="s">
        <v>19</v>
      </c>
      <c r="F349" s="161" t="s">
        <v>6620</v>
      </c>
      <c r="H349" s="162">
        <v>6.1479999999999997</v>
      </c>
      <c r="I349" s="163"/>
      <c r="L349" s="159"/>
      <c r="M349" s="164"/>
      <c r="T349" s="165"/>
      <c r="AT349" s="160" t="s">
        <v>330</v>
      </c>
      <c r="AU349" s="160" t="s">
        <v>79</v>
      </c>
      <c r="AV349" s="13" t="s">
        <v>79</v>
      </c>
      <c r="AW349" s="13" t="s">
        <v>31</v>
      </c>
      <c r="AX349" s="13" t="s">
        <v>69</v>
      </c>
      <c r="AY349" s="160" t="s">
        <v>181</v>
      </c>
    </row>
    <row r="350" spans="2:65" s="13" customFormat="1" ht="11.25" x14ac:dyDescent="0.2">
      <c r="B350" s="159"/>
      <c r="D350" s="138" t="s">
        <v>330</v>
      </c>
      <c r="E350" s="160" t="s">
        <v>19</v>
      </c>
      <c r="F350" s="161" t="s">
        <v>6621</v>
      </c>
      <c r="H350" s="162">
        <v>12.298</v>
      </c>
      <c r="I350" s="163"/>
      <c r="L350" s="159"/>
      <c r="M350" s="164"/>
      <c r="T350" s="165"/>
      <c r="AT350" s="160" t="s">
        <v>330</v>
      </c>
      <c r="AU350" s="160" t="s">
        <v>79</v>
      </c>
      <c r="AV350" s="13" t="s">
        <v>79</v>
      </c>
      <c r="AW350" s="13" t="s">
        <v>31</v>
      </c>
      <c r="AX350" s="13" t="s">
        <v>69</v>
      </c>
      <c r="AY350" s="160" t="s">
        <v>181</v>
      </c>
    </row>
    <row r="351" spans="2:65" s="12" customFormat="1" ht="11.25" x14ac:dyDescent="0.2">
      <c r="B351" s="153"/>
      <c r="D351" s="138" t="s">
        <v>330</v>
      </c>
      <c r="E351" s="154" t="s">
        <v>19</v>
      </c>
      <c r="F351" s="155" t="s">
        <v>6608</v>
      </c>
      <c r="H351" s="154" t="s">
        <v>19</v>
      </c>
      <c r="I351" s="156"/>
      <c r="L351" s="153"/>
      <c r="M351" s="157"/>
      <c r="T351" s="158"/>
      <c r="AT351" s="154" t="s">
        <v>330</v>
      </c>
      <c r="AU351" s="154" t="s">
        <v>79</v>
      </c>
      <c r="AV351" s="12" t="s">
        <v>77</v>
      </c>
      <c r="AW351" s="12" t="s">
        <v>31</v>
      </c>
      <c r="AX351" s="12" t="s">
        <v>69</v>
      </c>
      <c r="AY351" s="154" t="s">
        <v>181</v>
      </c>
    </row>
    <row r="352" spans="2:65" s="13" customFormat="1" ht="11.25" x14ac:dyDescent="0.2">
      <c r="B352" s="159"/>
      <c r="D352" s="138" t="s">
        <v>330</v>
      </c>
      <c r="E352" s="160" t="s">
        <v>19</v>
      </c>
      <c r="F352" s="161" t="s">
        <v>6622</v>
      </c>
      <c r="H352" s="162">
        <v>7.1</v>
      </c>
      <c r="I352" s="163"/>
      <c r="L352" s="159"/>
      <c r="M352" s="164"/>
      <c r="T352" s="165"/>
      <c r="AT352" s="160" t="s">
        <v>330</v>
      </c>
      <c r="AU352" s="160" t="s">
        <v>79</v>
      </c>
      <c r="AV352" s="13" t="s">
        <v>79</v>
      </c>
      <c r="AW352" s="13" t="s">
        <v>31</v>
      </c>
      <c r="AX352" s="13" t="s">
        <v>69</v>
      </c>
      <c r="AY352" s="160" t="s">
        <v>181</v>
      </c>
    </row>
    <row r="353" spans="2:65" s="13" customFormat="1" ht="11.25" x14ac:dyDescent="0.2">
      <c r="B353" s="159"/>
      <c r="D353" s="138" t="s">
        <v>330</v>
      </c>
      <c r="E353" s="160" t="s">
        <v>19</v>
      </c>
      <c r="F353" s="161" t="s">
        <v>6623</v>
      </c>
      <c r="H353" s="162">
        <v>7.766</v>
      </c>
      <c r="I353" s="163"/>
      <c r="L353" s="159"/>
      <c r="M353" s="164"/>
      <c r="T353" s="165"/>
      <c r="AT353" s="160" t="s">
        <v>330</v>
      </c>
      <c r="AU353" s="160" t="s">
        <v>79</v>
      </c>
      <c r="AV353" s="13" t="s">
        <v>79</v>
      </c>
      <c r="AW353" s="13" t="s">
        <v>31</v>
      </c>
      <c r="AX353" s="13" t="s">
        <v>69</v>
      </c>
      <c r="AY353" s="160" t="s">
        <v>181</v>
      </c>
    </row>
    <row r="354" spans="2:65" s="13" customFormat="1" ht="11.25" x14ac:dyDescent="0.2">
      <c r="B354" s="159"/>
      <c r="D354" s="138" t="s">
        <v>330</v>
      </c>
      <c r="E354" s="160" t="s">
        <v>19</v>
      </c>
      <c r="F354" s="161" t="s">
        <v>6624</v>
      </c>
      <c r="H354" s="162">
        <v>5.7679999999999998</v>
      </c>
      <c r="I354" s="163"/>
      <c r="L354" s="159"/>
      <c r="M354" s="164"/>
      <c r="T354" s="165"/>
      <c r="AT354" s="160" t="s">
        <v>330</v>
      </c>
      <c r="AU354" s="160" t="s">
        <v>79</v>
      </c>
      <c r="AV354" s="13" t="s">
        <v>79</v>
      </c>
      <c r="AW354" s="13" t="s">
        <v>31</v>
      </c>
      <c r="AX354" s="13" t="s">
        <v>69</v>
      </c>
      <c r="AY354" s="160" t="s">
        <v>181</v>
      </c>
    </row>
    <row r="355" spans="2:65" s="13" customFormat="1" ht="11.25" x14ac:dyDescent="0.2">
      <c r="B355" s="159"/>
      <c r="D355" s="138" t="s">
        <v>330</v>
      </c>
      <c r="E355" s="160" t="s">
        <v>19</v>
      </c>
      <c r="F355" s="161" t="s">
        <v>6625</v>
      </c>
      <c r="H355" s="162">
        <v>5.3239999999999998</v>
      </c>
      <c r="I355" s="163"/>
      <c r="L355" s="159"/>
      <c r="M355" s="164"/>
      <c r="T355" s="165"/>
      <c r="AT355" s="160" t="s">
        <v>330</v>
      </c>
      <c r="AU355" s="160" t="s">
        <v>79</v>
      </c>
      <c r="AV355" s="13" t="s">
        <v>79</v>
      </c>
      <c r="AW355" s="13" t="s">
        <v>31</v>
      </c>
      <c r="AX355" s="13" t="s">
        <v>69</v>
      </c>
      <c r="AY355" s="160" t="s">
        <v>181</v>
      </c>
    </row>
    <row r="356" spans="2:65" s="14" customFormat="1" ht="11.25" x14ac:dyDescent="0.2">
      <c r="B356" s="166"/>
      <c r="D356" s="138" t="s">
        <v>330</v>
      </c>
      <c r="E356" s="167" t="s">
        <v>19</v>
      </c>
      <c r="F356" s="168" t="s">
        <v>333</v>
      </c>
      <c r="H356" s="169">
        <v>83.504000000000005</v>
      </c>
      <c r="I356" s="170"/>
      <c r="L356" s="166"/>
      <c r="M356" s="171"/>
      <c r="T356" s="172"/>
      <c r="AT356" s="167" t="s">
        <v>330</v>
      </c>
      <c r="AU356" s="167" t="s">
        <v>79</v>
      </c>
      <c r="AV356" s="14" t="s">
        <v>187</v>
      </c>
      <c r="AW356" s="14" t="s">
        <v>31</v>
      </c>
      <c r="AX356" s="14" t="s">
        <v>77</v>
      </c>
      <c r="AY356" s="167" t="s">
        <v>181</v>
      </c>
    </row>
    <row r="357" spans="2:65" s="1" customFormat="1" ht="16.5" customHeight="1" x14ac:dyDescent="0.2">
      <c r="B357" s="32"/>
      <c r="C357" s="125" t="s">
        <v>7</v>
      </c>
      <c r="D357" s="125" t="s">
        <v>182</v>
      </c>
      <c r="E357" s="126" t="s">
        <v>5598</v>
      </c>
      <c r="F357" s="127" t="s">
        <v>5599</v>
      </c>
      <c r="G357" s="128" t="s">
        <v>326</v>
      </c>
      <c r="H357" s="129">
        <v>40.944000000000003</v>
      </c>
      <c r="I357" s="130"/>
      <c r="J357" s="131">
        <f>ROUND(I357*H357,2)</f>
        <v>0</v>
      </c>
      <c r="K357" s="127" t="s">
        <v>327</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254</v>
      </c>
    </row>
    <row r="358" spans="2:65" s="1" customFormat="1" ht="11.25" x14ac:dyDescent="0.2">
      <c r="B358" s="32"/>
      <c r="D358" s="151" t="s">
        <v>328</v>
      </c>
      <c r="F358" s="152" t="s">
        <v>5600</v>
      </c>
      <c r="I358" s="140"/>
      <c r="L358" s="32"/>
      <c r="M358" s="141"/>
      <c r="T358" s="53"/>
      <c r="AT358" s="17" t="s">
        <v>328</v>
      </c>
      <c r="AU358" s="17" t="s">
        <v>79</v>
      </c>
    </row>
    <row r="359" spans="2:65" s="12" customFormat="1" ht="11.25" x14ac:dyDescent="0.2">
      <c r="B359" s="153"/>
      <c r="D359" s="138" t="s">
        <v>330</v>
      </c>
      <c r="E359" s="154" t="s">
        <v>19</v>
      </c>
      <c r="F359" s="155" t="s">
        <v>6252</v>
      </c>
      <c r="H359" s="154" t="s">
        <v>19</v>
      </c>
      <c r="I359" s="156"/>
      <c r="L359" s="153"/>
      <c r="M359" s="157"/>
      <c r="T359" s="158"/>
      <c r="AT359" s="154" t="s">
        <v>330</v>
      </c>
      <c r="AU359" s="154" t="s">
        <v>79</v>
      </c>
      <c r="AV359" s="12" t="s">
        <v>77</v>
      </c>
      <c r="AW359" s="12" t="s">
        <v>31</v>
      </c>
      <c r="AX359" s="12" t="s">
        <v>69</v>
      </c>
      <c r="AY359" s="154" t="s">
        <v>181</v>
      </c>
    </row>
    <row r="360" spans="2:65" s="13" customFormat="1" ht="11.25" x14ac:dyDescent="0.2">
      <c r="B360" s="159"/>
      <c r="D360" s="138" t="s">
        <v>330</v>
      </c>
      <c r="E360" s="160" t="s">
        <v>19</v>
      </c>
      <c r="F360" s="161" t="s">
        <v>6626</v>
      </c>
      <c r="H360" s="162">
        <v>0.81599999999999995</v>
      </c>
      <c r="I360" s="163"/>
      <c r="L360" s="159"/>
      <c r="M360" s="164"/>
      <c r="T360" s="165"/>
      <c r="AT360" s="160" t="s">
        <v>330</v>
      </c>
      <c r="AU360" s="160" t="s">
        <v>79</v>
      </c>
      <c r="AV360" s="13" t="s">
        <v>79</v>
      </c>
      <c r="AW360" s="13" t="s">
        <v>31</v>
      </c>
      <c r="AX360" s="13" t="s">
        <v>69</v>
      </c>
      <c r="AY360" s="160" t="s">
        <v>181</v>
      </c>
    </row>
    <row r="361" spans="2:65" s="13" customFormat="1" ht="11.25" x14ac:dyDescent="0.2">
      <c r="B361" s="159"/>
      <c r="D361" s="138" t="s">
        <v>330</v>
      </c>
      <c r="E361" s="160" t="s">
        <v>19</v>
      </c>
      <c r="F361" s="161" t="s">
        <v>6627</v>
      </c>
      <c r="H361" s="162">
        <v>6.4320000000000004</v>
      </c>
      <c r="I361" s="163"/>
      <c r="L361" s="159"/>
      <c r="M361" s="164"/>
      <c r="T361" s="165"/>
      <c r="AT361" s="160" t="s">
        <v>330</v>
      </c>
      <c r="AU361" s="160" t="s">
        <v>79</v>
      </c>
      <c r="AV361" s="13" t="s">
        <v>79</v>
      </c>
      <c r="AW361" s="13" t="s">
        <v>31</v>
      </c>
      <c r="AX361" s="13" t="s">
        <v>69</v>
      </c>
      <c r="AY361" s="160" t="s">
        <v>181</v>
      </c>
    </row>
    <row r="362" spans="2:65" s="13" customFormat="1" ht="11.25" x14ac:dyDescent="0.2">
      <c r="B362" s="159"/>
      <c r="D362" s="138" t="s">
        <v>330</v>
      </c>
      <c r="E362" s="160" t="s">
        <v>19</v>
      </c>
      <c r="F362" s="161" t="s">
        <v>6628</v>
      </c>
      <c r="H362" s="162">
        <v>5.8559999999999999</v>
      </c>
      <c r="I362" s="163"/>
      <c r="L362" s="159"/>
      <c r="M362" s="164"/>
      <c r="T362" s="165"/>
      <c r="AT362" s="160" t="s">
        <v>330</v>
      </c>
      <c r="AU362" s="160" t="s">
        <v>79</v>
      </c>
      <c r="AV362" s="13" t="s">
        <v>79</v>
      </c>
      <c r="AW362" s="13" t="s">
        <v>31</v>
      </c>
      <c r="AX362" s="13" t="s">
        <v>69</v>
      </c>
      <c r="AY362" s="160" t="s">
        <v>181</v>
      </c>
    </row>
    <row r="363" spans="2:65" s="13" customFormat="1" ht="11.25" x14ac:dyDescent="0.2">
      <c r="B363" s="159"/>
      <c r="D363" s="138" t="s">
        <v>330</v>
      </c>
      <c r="E363" s="160" t="s">
        <v>19</v>
      </c>
      <c r="F363" s="161" t="s">
        <v>6629</v>
      </c>
      <c r="H363" s="162">
        <v>6</v>
      </c>
      <c r="I363" s="163"/>
      <c r="L363" s="159"/>
      <c r="M363" s="164"/>
      <c r="T363" s="165"/>
      <c r="AT363" s="160" t="s">
        <v>330</v>
      </c>
      <c r="AU363" s="160" t="s">
        <v>79</v>
      </c>
      <c r="AV363" s="13" t="s">
        <v>79</v>
      </c>
      <c r="AW363" s="13" t="s">
        <v>31</v>
      </c>
      <c r="AX363" s="13" t="s">
        <v>69</v>
      </c>
      <c r="AY363" s="160" t="s">
        <v>181</v>
      </c>
    </row>
    <row r="364" spans="2:65" s="13" customFormat="1" ht="11.25" x14ac:dyDescent="0.2">
      <c r="B364" s="159"/>
      <c r="D364" s="138" t="s">
        <v>330</v>
      </c>
      <c r="E364" s="160" t="s">
        <v>19</v>
      </c>
      <c r="F364" s="161" t="s">
        <v>6630</v>
      </c>
      <c r="H364" s="162">
        <v>2.016</v>
      </c>
      <c r="I364" s="163"/>
      <c r="L364" s="159"/>
      <c r="M364" s="164"/>
      <c r="T364" s="165"/>
      <c r="AT364" s="160" t="s">
        <v>330</v>
      </c>
      <c r="AU364" s="160" t="s">
        <v>79</v>
      </c>
      <c r="AV364" s="13" t="s">
        <v>79</v>
      </c>
      <c r="AW364" s="13" t="s">
        <v>31</v>
      </c>
      <c r="AX364" s="13" t="s">
        <v>69</v>
      </c>
      <c r="AY364" s="160" t="s">
        <v>181</v>
      </c>
    </row>
    <row r="365" spans="2:65" s="13" customFormat="1" ht="11.25" x14ac:dyDescent="0.2">
      <c r="B365" s="159"/>
      <c r="D365" s="138" t="s">
        <v>330</v>
      </c>
      <c r="E365" s="160" t="s">
        <v>19</v>
      </c>
      <c r="F365" s="161" t="s">
        <v>6631</v>
      </c>
      <c r="H365" s="162">
        <v>3.9359999999999999</v>
      </c>
      <c r="I365" s="163"/>
      <c r="L365" s="159"/>
      <c r="M365" s="164"/>
      <c r="T365" s="165"/>
      <c r="AT365" s="160" t="s">
        <v>330</v>
      </c>
      <c r="AU365" s="160" t="s">
        <v>79</v>
      </c>
      <c r="AV365" s="13" t="s">
        <v>79</v>
      </c>
      <c r="AW365" s="13" t="s">
        <v>31</v>
      </c>
      <c r="AX365" s="13" t="s">
        <v>69</v>
      </c>
      <c r="AY365" s="160" t="s">
        <v>181</v>
      </c>
    </row>
    <row r="366" spans="2:65" s="13" customFormat="1" ht="11.25" x14ac:dyDescent="0.2">
      <c r="B366" s="159"/>
      <c r="D366" s="138" t="s">
        <v>330</v>
      </c>
      <c r="E366" s="160" t="s">
        <v>19</v>
      </c>
      <c r="F366" s="161" t="s">
        <v>6632</v>
      </c>
      <c r="H366" s="162">
        <v>1.968</v>
      </c>
      <c r="I366" s="163"/>
      <c r="L366" s="159"/>
      <c r="M366" s="164"/>
      <c r="T366" s="165"/>
      <c r="AT366" s="160" t="s">
        <v>330</v>
      </c>
      <c r="AU366" s="160" t="s">
        <v>79</v>
      </c>
      <c r="AV366" s="13" t="s">
        <v>79</v>
      </c>
      <c r="AW366" s="13" t="s">
        <v>31</v>
      </c>
      <c r="AX366" s="13" t="s">
        <v>69</v>
      </c>
      <c r="AY366" s="160" t="s">
        <v>181</v>
      </c>
    </row>
    <row r="367" spans="2:65" s="13" customFormat="1" ht="11.25" x14ac:dyDescent="0.2">
      <c r="B367" s="159"/>
      <c r="D367" s="138" t="s">
        <v>330</v>
      </c>
      <c r="E367" s="160" t="s">
        <v>19</v>
      </c>
      <c r="F367" s="161" t="s">
        <v>6633</v>
      </c>
      <c r="H367" s="162">
        <v>7.44</v>
      </c>
      <c r="I367" s="163"/>
      <c r="L367" s="159"/>
      <c r="M367" s="164"/>
      <c r="T367" s="165"/>
      <c r="AT367" s="160" t="s">
        <v>330</v>
      </c>
      <c r="AU367" s="160" t="s">
        <v>79</v>
      </c>
      <c r="AV367" s="13" t="s">
        <v>79</v>
      </c>
      <c r="AW367" s="13" t="s">
        <v>31</v>
      </c>
      <c r="AX367" s="13" t="s">
        <v>69</v>
      </c>
      <c r="AY367" s="160" t="s">
        <v>181</v>
      </c>
    </row>
    <row r="368" spans="2:65" s="13" customFormat="1" ht="11.25" x14ac:dyDescent="0.2">
      <c r="B368" s="159"/>
      <c r="D368" s="138" t="s">
        <v>330</v>
      </c>
      <c r="E368" s="160" t="s">
        <v>19</v>
      </c>
      <c r="F368" s="161" t="s">
        <v>6634</v>
      </c>
      <c r="H368" s="162">
        <v>1.1519999999999999</v>
      </c>
      <c r="I368" s="163"/>
      <c r="L368" s="159"/>
      <c r="M368" s="164"/>
      <c r="T368" s="165"/>
      <c r="AT368" s="160" t="s">
        <v>330</v>
      </c>
      <c r="AU368" s="160" t="s">
        <v>79</v>
      </c>
      <c r="AV368" s="13" t="s">
        <v>79</v>
      </c>
      <c r="AW368" s="13" t="s">
        <v>31</v>
      </c>
      <c r="AX368" s="13" t="s">
        <v>69</v>
      </c>
      <c r="AY368" s="160" t="s">
        <v>181</v>
      </c>
    </row>
    <row r="369" spans="2:65" s="13" customFormat="1" ht="11.25" x14ac:dyDescent="0.2">
      <c r="B369" s="159"/>
      <c r="D369" s="138" t="s">
        <v>330</v>
      </c>
      <c r="E369" s="160" t="s">
        <v>19</v>
      </c>
      <c r="F369" s="161" t="s">
        <v>6635</v>
      </c>
      <c r="H369" s="162">
        <v>0.14399999999999999</v>
      </c>
      <c r="I369" s="163"/>
      <c r="L369" s="159"/>
      <c r="M369" s="164"/>
      <c r="T369" s="165"/>
      <c r="AT369" s="160" t="s">
        <v>330</v>
      </c>
      <c r="AU369" s="160" t="s">
        <v>79</v>
      </c>
      <c r="AV369" s="13" t="s">
        <v>79</v>
      </c>
      <c r="AW369" s="13" t="s">
        <v>31</v>
      </c>
      <c r="AX369" s="13" t="s">
        <v>69</v>
      </c>
      <c r="AY369" s="160" t="s">
        <v>181</v>
      </c>
    </row>
    <row r="370" spans="2:65" s="13" customFormat="1" ht="11.25" x14ac:dyDescent="0.2">
      <c r="B370" s="159"/>
      <c r="D370" s="138" t="s">
        <v>330</v>
      </c>
      <c r="E370" s="160" t="s">
        <v>19</v>
      </c>
      <c r="F370" s="161" t="s">
        <v>6636</v>
      </c>
      <c r="H370" s="162">
        <v>0.48</v>
      </c>
      <c r="I370" s="163"/>
      <c r="L370" s="159"/>
      <c r="M370" s="164"/>
      <c r="T370" s="165"/>
      <c r="AT370" s="160" t="s">
        <v>330</v>
      </c>
      <c r="AU370" s="160" t="s">
        <v>79</v>
      </c>
      <c r="AV370" s="13" t="s">
        <v>79</v>
      </c>
      <c r="AW370" s="13" t="s">
        <v>31</v>
      </c>
      <c r="AX370" s="13" t="s">
        <v>69</v>
      </c>
      <c r="AY370" s="160" t="s">
        <v>181</v>
      </c>
    </row>
    <row r="371" spans="2:65" s="13" customFormat="1" ht="11.25" x14ac:dyDescent="0.2">
      <c r="B371" s="159"/>
      <c r="D371" s="138" t="s">
        <v>330</v>
      </c>
      <c r="E371" s="160" t="s">
        <v>19</v>
      </c>
      <c r="F371" s="161" t="s">
        <v>6637</v>
      </c>
      <c r="H371" s="162">
        <v>0.91200000000000003</v>
      </c>
      <c r="I371" s="163"/>
      <c r="L371" s="159"/>
      <c r="M371" s="164"/>
      <c r="T371" s="165"/>
      <c r="AT371" s="160" t="s">
        <v>330</v>
      </c>
      <c r="AU371" s="160" t="s">
        <v>79</v>
      </c>
      <c r="AV371" s="13" t="s">
        <v>79</v>
      </c>
      <c r="AW371" s="13" t="s">
        <v>31</v>
      </c>
      <c r="AX371" s="13" t="s">
        <v>69</v>
      </c>
      <c r="AY371" s="160" t="s">
        <v>181</v>
      </c>
    </row>
    <row r="372" spans="2:65" s="13" customFormat="1" ht="11.25" x14ac:dyDescent="0.2">
      <c r="B372" s="159"/>
      <c r="D372" s="138" t="s">
        <v>330</v>
      </c>
      <c r="E372" s="160" t="s">
        <v>19</v>
      </c>
      <c r="F372" s="161" t="s">
        <v>6638</v>
      </c>
      <c r="H372" s="162">
        <v>0.52800000000000002</v>
      </c>
      <c r="I372" s="163"/>
      <c r="L372" s="159"/>
      <c r="M372" s="164"/>
      <c r="T372" s="165"/>
      <c r="AT372" s="160" t="s">
        <v>330</v>
      </c>
      <c r="AU372" s="160" t="s">
        <v>79</v>
      </c>
      <c r="AV372" s="13" t="s">
        <v>79</v>
      </c>
      <c r="AW372" s="13" t="s">
        <v>31</v>
      </c>
      <c r="AX372" s="13" t="s">
        <v>69</v>
      </c>
      <c r="AY372" s="160" t="s">
        <v>181</v>
      </c>
    </row>
    <row r="373" spans="2:65" s="13" customFormat="1" ht="11.25" x14ac:dyDescent="0.2">
      <c r="B373" s="159"/>
      <c r="D373" s="138" t="s">
        <v>330</v>
      </c>
      <c r="E373" s="160" t="s">
        <v>19</v>
      </c>
      <c r="F373" s="161" t="s">
        <v>6639</v>
      </c>
      <c r="H373" s="162">
        <v>0.72</v>
      </c>
      <c r="I373" s="163"/>
      <c r="L373" s="159"/>
      <c r="M373" s="164"/>
      <c r="T373" s="165"/>
      <c r="AT373" s="160" t="s">
        <v>330</v>
      </c>
      <c r="AU373" s="160" t="s">
        <v>79</v>
      </c>
      <c r="AV373" s="13" t="s">
        <v>79</v>
      </c>
      <c r="AW373" s="13" t="s">
        <v>31</v>
      </c>
      <c r="AX373" s="13" t="s">
        <v>69</v>
      </c>
      <c r="AY373" s="160" t="s">
        <v>181</v>
      </c>
    </row>
    <row r="374" spans="2:65" s="13" customFormat="1" ht="11.25" x14ac:dyDescent="0.2">
      <c r="B374" s="159"/>
      <c r="D374" s="138" t="s">
        <v>330</v>
      </c>
      <c r="E374" s="160" t="s">
        <v>19</v>
      </c>
      <c r="F374" s="161" t="s">
        <v>6640</v>
      </c>
      <c r="H374" s="162">
        <v>2.544</v>
      </c>
      <c r="I374" s="163"/>
      <c r="L374" s="159"/>
      <c r="M374" s="164"/>
      <c r="T374" s="165"/>
      <c r="AT374" s="160" t="s">
        <v>330</v>
      </c>
      <c r="AU374" s="160" t="s">
        <v>79</v>
      </c>
      <c r="AV374" s="13" t="s">
        <v>79</v>
      </c>
      <c r="AW374" s="13" t="s">
        <v>31</v>
      </c>
      <c r="AX374" s="13" t="s">
        <v>69</v>
      </c>
      <c r="AY374" s="160" t="s">
        <v>181</v>
      </c>
    </row>
    <row r="375" spans="2:65" s="14" customFormat="1" ht="11.25" x14ac:dyDescent="0.2">
      <c r="B375" s="166"/>
      <c r="D375" s="138" t="s">
        <v>330</v>
      </c>
      <c r="E375" s="167" t="s">
        <v>19</v>
      </c>
      <c r="F375" s="168" t="s">
        <v>333</v>
      </c>
      <c r="H375" s="169">
        <v>40.944000000000003</v>
      </c>
      <c r="I375" s="170"/>
      <c r="L375" s="166"/>
      <c r="M375" s="171"/>
      <c r="T375" s="172"/>
      <c r="AT375" s="167" t="s">
        <v>330</v>
      </c>
      <c r="AU375" s="167" t="s">
        <v>79</v>
      </c>
      <c r="AV375" s="14" t="s">
        <v>187</v>
      </c>
      <c r="AW375" s="14" t="s">
        <v>31</v>
      </c>
      <c r="AX375" s="14" t="s">
        <v>77</v>
      </c>
      <c r="AY375" s="167" t="s">
        <v>181</v>
      </c>
    </row>
    <row r="376" spans="2:65" s="1" customFormat="1" ht="16.5" customHeight="1" x14ac:dyDescent="0.2">
      <c r="B376" s="32"/>
      <c r="C376" s="176" t="s">
        <v>222</v>
      </c>
      <c r="D376" s="176" t="s">
        <v>1794</v>
      </c>
      <c r="E376" s="177" t="s">
        <v>5606</v>
      </c>
      <c r="F376" s="178" t="s">
        <v>5607</v>
      </c>
      <c r="G376" s="179" t="s">
        <v>438</v>
      </c>
      <c r="H376" s="180">
        <v>81.888000000000005</v>
      </c>
      <c r="I376" s="181"/>
      <c r="J376" s="182">
        <f>ROUND(I376*H376,2)</f>
        <v>0</v>
      </c>
      <c r="K376" s="178" t="s">
        <v>327</v>
      </c>
      <c r="L376" s="183"/>
      <c r="M376" s="184" t="s">
        <v>19</v>
      </c>
      <c r="N376" s="185" t="s">
        <v>40</v>
      </c>
      <c r="P376" s="134">
        <f>O376*H376</f>
        <v>0</v>
      </c>
      <c r="Q376" s="134">
        <v>0</v>
      </c>
      <c r="R376" s="134">
        <f>Q376*H376</f>
        <v>0</v>
      </c>
      <c r="S376" s="134">
        <v>0</v>
      </c>
      <c r="T376" s="135">
        <f>S376*H376</f>
        <v>0</v>
      </c>
      <c r="AR376" s="136" t="s">
        <v>196</v>
      </c>
      <c r="AT376" s="136" t="s">
        <v>1794</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258</v>
      </c>
    </row>
    <row r="377" spans="2:65" s="12" customFormat="1" ht="11.25" x14ac:dyDescent="0.2">
      <c r="B377" s="153"/>
      <c r="D377" s="138" t="s">
        <v>330</v>
      </c>
      <c r="E377" s="154" t="s">
        <v>19</v>
      </c>
      <c r="F377" s="155" t="s">
        <v>6269</v>
      </c>
      <c r="H377" s="154" t="s">
        <v>19</v>
      </c>
      <c r="I377" s="156"/>
      <c r="L377" s="153"/>
      <c r="M377" s="157"/>
      <c r="T377" s="158"/>
      <c r="AT377" s="154" t="s">
        <v>330</v>
      </c>
      <c r="AU377" s="154" t="s">
        <v>79</v>
      </c>
      <c r="AV377" s="12" t="s">
        <v>77</v>
      </c>
      <c r="AW377" s="12" t="s">
        <v>31</v>
      </c>
      <c r="AX377" s="12" t="s">
        <v>69</v>
      </c>
      <c r="AY377" s="154" t="s">
        <v>181</v>
      </c>
    </row>
    <row r="378" spans="2:65" s="13" customFormat="1" ht="11.25" x14ac:dyDescent="0.2">
      <c r="B378" s="159"/>
      <c r="D378" s="138" t="s">
        <v>330</v>
      </c>
      <c r="E378" s="160" t="s">
        <v>19</v>
      </c>
      <c r="F378" s="161" t="s">
        <v>6641</v>
      </c>
      <c r="H378" s="162">
        <v>1.6319999999999999</v>
      </c>
      <c r="I378" s="163"/>
      <c r="L378" s="159"/>
      <c r="M378" s="164"/>
      <c r="T378" s="165"/>
      <c r="AT378" s="160" t="s">
        <v>330</v>
      </c>
      <c r="AU378" s="160" t="s">
        <v>79</v>
      </c>
      <c r="AV378" s="13" t="s">
        <v>79</v>
      </c>
      <c r="AW378" s="13" t="s">
        <v>31</v>
      </c>
      <c r="AX378" s="13" t="s">
        <v>69</v>
      </c>
      <c r="AY378" s="160" t="s">
        <v>181</v>
      </c>
    </row>
    <row r="379" spans="2:65" s="13" customFormat="1" ht="11.25" x14ac:dyDescent="0.2">
      <c r="B379" s="159"/>
      <c r="D379" s="138" t="s">
        <v>330</v>
      </c>
      <c r="E379" s="160" t="s">
        <v>19</v>
      </c>
      <c r="F379" s="161" t="s">
        <v>6642</v>
      </c>
      <c r="H379" s="162">
        <v>12.864000000000001</v>
      </c>
      <c r="I379" s="163"/>
      <c r="L379" s="159"/>
      <c r="M379" s="164"/>
      <c r="T379" s="165"/>
      <c r="AT379" s="160" t="s">
        <v>330</v>
      </c>
      <c r="AU379" s="160" t="s">
        <v>79</v>
      </c>
      <c r="AV379" s="13" t="s">
        <v>79</v>
      </c>
      <c r="AW379" s="13" t="s">
        <v>31</v>
      </c>
      <c r="AX379" s="13" t="s">
        <v>69</v>
      </c>
      <c r="AY379" s="160" t="s">
        <v>181</v>
      </c>
    </row>
    <row r="380" spans="2:65" s="13" customFormat="1" ht="11.25" x14ac:dyDescent="0.2">
      <c r="B380" s="159"/>
      <c r="D380" s="138" t="s">
        <v>330</v>
      </c>
      <c r="E380" s="160" t="s">
        <v>19</v>
      </c>
      <c r="F380" s="161" t="s">
        <v>6643</v>
      </c>
      <c r="H380" s="162">
        <v>11.712</v>
      </c>
      <c r="I380" s="163"/>
      <c r="L380" s="159"/>
      <c r="M380" s="164"/>
      <c r="T380" s="165"/>
      <c r="AT380" s="160" t="s">
        <v>330</v>
      </c>
      <c r="AU380" s="160" t="s">
        <v>79</v>
      </c>
      <c r="AV380" s="13" t="s">
        <v>79</v>
      </c>
      <c r="AW380" s="13" t="s">
        <v>31</v>
      </c>
      <c r="AX380" s="13" t="s">
        <v>69</v>
      </c>
      <c r="AY380" s="160" t="s">
        <v>181</v>
      </c>
    </row>
    <row r="381" spans="2:65" s="13" customFormat="1" ht="11.25" x14ac:dyDescent="0.2">
      <c r="B381" s="159"/>
      <c r="D381" s="138" t="s">
        <v>330</v>
      </c>
      <c r="E381" s="160" t="s">
        <v>19</v>
      </c>
      <c r="F381" s="161" t="s">
        <v>6644</v>
      </c>
      <c r="H381" s="162">
        <v>12</v>
      </c>
      <c r="I381" s="163"/>
      <c r="L381" s="159"/>
      <c r="M381" s="164"/>
      <c r="T381" s="165"/>
      <c r="AT381" s="160" t="s">
        <v>330</v>
      </c>
      <c r="AU381" s="160" t="s">
        <v>79</v>
      </c>
      <c r="AV381" s="13" t="s">
        <v>79</v>
      </c>
      <c r="AW381" s="13" t="s">
        <v>31</v>
      </c>
      <c r="AX381" s="13" t="s">
        <v>69</v>
      </c>
      <c r="AY381" s="160" t="s">
        <v>181</v>
      </c>
    </row>
    <row r="382" spans="2:65" s="13" customFormat="1" ht="11.25" x14ac:dyDescent="0.2">
      <c r="B382" s="159"/>
      <c r="D382" s="138" t="s">
        <v>330</v>
      </c>
      <c r="E382" s="160" t="s">
        <v>19</v>
      </c>
      <c r="F382" s="161" t="s">
        <v>6645</v>
      </c>
      <c r="H382" s="162">
        <v>4.032</v>
      </c>
      <c r="I382" s="163"/>
      <c r="L382" s="159"/>
      <c r="M382" s="164"/>
      <c r="T382" s="165"/>
      <c r="AT382" s="160" t="s">
        <v>330</v>
      </c>
      <c r="AU382" s="160" t="s">
        <v>79</v>
      </c>
      <c r="AV382" s="13" t="s">
        <v>79</v>
      </c>
      <c r="AW382" s="13" t="s">
        <v>31</v>
      </c>
      <c r="AX382" s="13" t="s">
        <v>69</v>
      </c>
      <c r="AY382" s="160" t="s">
        <v>181</v>
      </c>
    </row>
    <row r="383" spans="2:65" s="13" customFormat="1" ht="11.25" x14ac:dyDescent="0.2">
      <c r="B383" s="159"/>
      <c r="D383" s="138" t="s">
        <v>330</v>
      </c>
      <c r="E383" s="160" t="s">
        <v>19</v>
      </c>
      <c r="F383" s="161" t="s">
        <v>6646</v>
      </c>
      <c r="H383" s="162">
        <v>7.8719999999999999</v>
      </c>
      <c r="I383" s="163"/>
      <c r="L383" s="159"/>
      <c r="M383" s="164"/>
      <c r="T383" s="165"/>
      <c r="AT383" s="160" t="s">
        <v>330</v>
      </c>
      <c r="AU383" s="160" t="s">
        <v>79</v>
      </c>
      <c r="AV383" s="13" t="s">
        <v>79</v>
      </c>
      <c r="AW383" s="13" t="s">
        <v>31</v>
      </c>
      <c r="AX383" s="13" t="s">
        <v>69</v>
      </c>
      <c r="AY383" s="160" t="s">
        <v>181</v>
      </c>
    </row>
    <row r="384" spans="2:65" s="13" customFormat="1" ht="11.25" x14ac:dyDescent="0.2">
      <c r="B384" s="159"/>
      <c r="D384" s="138" t="s">
        <v>330</v>
      </c>
      <c r="E384" s="160" t="s">
        <v>19</v>
      </c>
      <c r="F384" s="161" t="s">
        <v>6647</v>
      </c>
      <c r="H384" s="162">
        <v>3.9359999999999999</v>
      </c>
      <c r="I384" s="163"/>
      <c r="L384" s="159"/>
      <c r="M384" s="164"/>
      <c r="T384" s="165"/>
      <c r="AT384" s="160" t="s">
        <v>330</v>
      </c>
      <c r="AU384" s="160" t="s">
        <v>79</v>
      </c>
      <c r="AV384" s="13" t="s">
        <v>79</v>
      </c>
      <c r="AW384" s="13" t="s">
        <v>31</v>
      </c>
      <c r="AX384" s="13" t="s">
        <v>69</v>
      </c>
      <c r="AY384" s="160" t="s">
        <v>181</v>
      </c>
    </row>
    <row r="385" spans="2:65" s="13" customFormat="1" ht="11.25" x14ac:dyDescent="0.2">
      <c r="B385" s="159"/>
      <c r="D385" s="138" t="s">
        <v>330</v>
      </c>
      <c r="E385" s="160" t="s">
        <v>19</v>
      </c>
      <c r="F385" s="161" t="s">
        <v>6648</v>
      </c>
      <c r="H385" s="162">
        <v>14.88</v>
      </c>
      <c r="I385" s="163"/>
      <c r="L385" s="159"/>
      <c r="M385" s="164"/>
      <c r="T385" s="165"/>
      <c r="AT385" s="160" t="s">
        <v>330</v>
      </c>
      <c r="AU385" s="160" t="s">
        <v>79</v>
      </c>
      <c r="AV385" s="13" t="s">
        <v>79</v>
      </c>
      <c r="AW385" s="13" t="s">
        <v>31</v>
      </c>
      <c r="AX385" s="13" t="s">
        <v>69</v>
      </c>
      <c r="AY385" s="160" t="s">
        <v>181</v>
      </c>
    </row>
    <row r="386" spans="2:65" s="13" customFormat="1" ht="11.25" x14ac:dyDescent="0.2">
      <c r="B386" s="159"/>
      <c r="D386" s="138" t="s">
        <v>330</v>
      </c>
      <c r="E386" s="160" t="s">
        <v>19</v>
      </c>
      <c r="F386" s="161" t="s">
        <v>6649</v>
      </c>
      <c r="H386" s="162">
        <v>2.3039999999999998</v>
      </c>
      <c r="I386" s="163"/>
      <c r="L386" s="159"/>
      <c r="M386" s="164"/>
      <c r="T386" s="165"/>
      <c r="AT386" s="160" t="s">
        <v>330</v>
      </c>
      <c r="AU386" s="160" t="s">
        <v>79</v>
      </c>
      <c r="AV386" s="13" t="s">
        <v>79</v>
      </c>
      <c r="AW386" s="13" t="s">
        <v>31</v>
      </c>
      <c r="AX386" s="13" t="s">
        <v>69</v>
      </c>
      <c r="AY386" s="160" t="s">
        <v>181</v>
      </c>
    </row>
    <row r="387" spans="2:65" s="13" customFormat="1" ht="11.25" x14ac:dyDescent="0.2">
      <c r="B387" s="159"/>
      <c r="D387" s="138" t="s">
        <v>330</v>
      </c>
      <c r="E387" s="160" t="s">
        <v>19</v>
      </c>
      <c r="F387" s="161" t="s">
        <v>6650</v>
      </c>
      <c r="H387" s="162">
        <v>0.28799999999999998</v>
      </c>
      <c r="I387" s="163"/>
      <c r="L387" s="159"/>
      <c r="M387" s="164"/>
      <c r="T387" s="165"/>
      <c r="AT387" s="160" t="s">
        <v>330</v>
      </c>
      <c r="AU387" s="160" t="s">
        <v>79</v>
      </c>
      <c r="AV387" s="13" t="s">
        <v>79</v>
      </c>
      <c r="AW387" s="13" t="s">
        <v>31</v>
      </c>
      <c r="AX387" s="13" t="s">
        <v>69</v>
      </c>
      <c r="AY387" s="160" t="s">
        <v>181</v>
      </c>
    </row>
    <row r="388" spans="2:65" s="13" customFormat="1" ht="11.25" x14ac:dyDescent="0.2">
      <c r="B388" s="159"/>
      <c r="D388" s="138" t="s">
        <v>330</v>
      </c>
      <c r="E388" s="160" t="s">
        <v>19</v>
      </c>
      <c r="F388" s="161" t="s">
        <v>6651</v>
      </c>
      <c r="H388" s="162">
        <v>0.96</v>
      </c>
      <c r="I388" s="163"/>
      <c r="L388" s="159"/>
      <c r="M388" s="164"/>
      <c r="T388" s="165"/>
      <c r="AT388" s="160" t="s">
        <v>330</v>
      </c>
      <c r="AU388" s="160" t="s">
        <v>79</v>
      </c>
      <c r="AV388" s="13" t="s">
        <v>79</v>
      </c>
      <c r="AW388" s="13" t="s">
        <v>31</v>
      </c>
      <c r="AX388" s="13" t="s">
        <v>69</v>
      </c>
      <c r="AY388" s="160" t="s">
        <v>181</v>
      </c>
    </row>
    <row r="389" spans="2:65" s="13" customFormat="1" ht="11.25" x14ac:dyDescent="0.2">
      <c r="B389" s="159"/>
      <c r="D389" s="138" t="s">
        <v>330</v>
      </c>
      <c r="E389" s="160" t="s">
        <v>19</v>
      </c>
      <c r="F389" s="161" t="s">
        <v>6652</v>
      </c>
      <c r="H389" s="162">
        <v>1.8240000000000001</v>
      </c>
      <c r="I389" s="163"/>
      <c r="L389" s="159"/>
      <c r="M389" s="164"/>
      <c r="T389" s="165"/>
      <c r="AT389" s="160" t="s">
        <v>330</v>
      </c>
      <c r="AU389" s="160" t="s">
        <v>79</v>
      </c>
      <c r="AV389" s="13" t="s">
        <v>79</v>
      </c>
      <c r="AW389" s="13" t="s">
        <v>31</v>
      </c>
      <c r="AX389" s="13" t="s">
        <v>69</v>
      </c>
      <c r="AY389" s="160" t="s">
        <v>181</v>
      </c>
    </row>
    <row r="390" spans="2:65" s="13" customFormat="1" ht="11.25" x14ac:dyDescent="0.2">
      <c r="B390" s="159"/>
      <c r="D390" s="138" t="s">
        <v>330</v>
      </c>
      <c r="E390" s="160" t="s">
        <v>19</v>
      </c>
      <c r="F390" s="161" t="s">
        <v>6653</v>
      </c>
      <c r="H390" s="162">
        <v>1.056</v>
      </c>
      <c r="I390" s="163"/>
      <c r="L390" s="159"/>
      <c r="M390" s="164"/>
      <c r="T390" s="165"/>
      <c r="AT390" s="160" t="s">
        <v>330</v>
      </c>
      <c r="AU390" s="160" t="s">
        <v>79</v>
      </c>
      <c r="AV390" s="13" t="s">
        <v>79</v>
      </c>
      <c r="AW390" s="13" t="s">
        <v>31</v>
      </c>
      <c r="AX390" s="13" t="s">
        <v>69</v>
      </c>
      <c r="AY390" s="160" t="s">
        <v>181</v>
      </c>
    </row>
    <row r="391" spans="2:65" s="13" customFormat="1" ht="11.25" x14ac:dyDescent="0.2">
      <c r="B391" s="159"/>
      <c r="D391" s="138" t="s">
        <v>330</v>
      </c>
      <c r="E391" s="160" t="s">
        <v>19</v>
      </c>
      <c r="F391" s="161" t="s">
        <v>6654</v>
      </c>
      <c r="H391" s="162">
        <v>1.44</v>
      </c>
      <c r="I391" s="163"/>
      <c r="L391" s="159"/>
      <c r="M391" s="164"/>
      <c r="T391" s="165"/>
      <c r="AT391" s="160" t="s">
        <v>330</v>
      </c>
      <c r="AU391" s="160" t="s">
        <v>79</v>
      </c>
      <c r="AV391" s="13" t="s">
        <v>79</v>
      </c>
      <c r="AW391" s="13" t="s">
        <v>31</v>
      </c>
      <c r="AX391" s="13" t="s">
        <v>69</v>
      </c>
      <c r="AY391" s="160" t="s">
        <v>181</v>
      </c>
    </row>
    <row r="392" spans="2:65" s="13" customFormat="1" ht="11.25" x14ac:dyDescent="0.2">
      <c r="B392" s="159"/>
      <c r="D392" s="138" t="s">
        <v>330</v>
      </c>
      <c r="E392" s="160" t="s">
        <v>19</v>
      </c>
      <c r="F392" s="161" t="s">
        <v>6655</v>
      </c>
      <c r="H392" s="162">
        <v>5.0880000000000001</v>
      </c>
      <c r="I392" s="163"/>
      <c r="L392" s="159"/>
      <c r="M392" s="164"/>
      <c r="T392" s="165"/>
      <c r="AT392" s="160" t="s">
        <v>330</v>
      </c>
      <c r="AU392" s="160" t="s">
        <v>79</v>
      </c>
      <c r="AV392" s="13" t="s">
        <v>79</v>
      </c>
      <c r="AW392" s="13" t="s">
        <v>31</v>
      </c>
      <c r="AX392" s="13" t="s">
        <v>69</v>
      </c>
      <c r="AY392" s="160" t="s">
        <v>181</v>
      </c>
    </row>
    <row r="393" spans="2:65" s="14" customFormat="1" ht="11.25" x14ac:dyDescent="0.2">
      <c r="B393" s="166"/>
      <c r="D393" s="138" t="s">
        <v>330</v>
      </c>
      <c r="E393" s="167" t="s">
        <v>19</v>
      </c>
      <c r="F393" s="168" t="s">
        <v>333</v>
      </c>
      <c r="H393" s="169">
        <v>81.888000000000005</v>
      </c>
      <c r="I393" s="170"/>
      <c r="L393" s="166"/>
      <c r="M393" s="171"/>
      <c r="T393" s="172"/>
      <c r="AT393" s="167" t="s">
        <v>330</v>
      </c>
      <c r="AU393" s="167" t="s">
        <v>79</v>
      </c>
      <c r="AV393" s="14" t="s">
        <v>187</v>
      </c>
      <c r="AW393" s="14" t="s">
        <v>31</v>
      </c>
      <c r="AX393" s="14" t="s">
        <v>77</v>
      </c>
      <c r="AY393" s="167" t="s">
        <v>181</v>
      </c>
    </row>
    <row r="394" spans="2:65" s="1" customFormat="1" ht="16.5" customHeight="1" x14ac:dyDescent="0.2">
      <c r="B394" s="32"/>
      <c r="C394" s="125" t="s">
        <v>260</v>
      </c>
      <c r="D394" s="125" t="s">
        <v>182</v>
      </c>
      <c r="E394" s="126" t="s">
        <v>442</v>
      </c>
      <c r="F394" s="127" t="s">
        <v>443</v>
      </c>
      <c r="G394" s="128" t="s">
        <v>326</v>
      </c>
      <c r="H394" s="129">
        <v>103.977</v>
      </c>
      <c r="I394" s="130"/>
      <c r="J394" s="131">
        <f>ROUND(I394*H394,2)</f>
        <v>0</v>
      </c>
      <c r="K394" s="127" t="s">
        <v>327</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263</v>
      </c>
    </row>
    <row r="395" spans="2:65" s="1" customFormat="1" ht="11.25" x14ac:dyDescent="0.2">
      <c r="B395" s="32"/>
      <c r="D395" s="151" t="s">
        <v>328</v>
      </c>
      <c r="F395" s="152" t="s">
        <v>444</v>
      </c>
      <c r="I395" s="140"/>
      <c r="L395" s="32"/>
      <c r="M395" s="141"/>
      <c r="T395" s="53"/>
      <c r="AT395" s="17" t="s">
        <v>328</v>
      </c>
      <c r="AU395" s="17" t="s">
        <v>79</v>
      </c>
    </row>
    <row r="396" spans="2:65" s="1" customFormat="1" ht="29.25" x14ac:dyDescent="0.2">
      <c r="B396" s="32"/>
      <c r="D396" s="138" t="s">
        <v>214</v>
      </c>
      <c r="F396" s="139" t="s">
        <v>6656</v>
      </c>
      <c r="I396" s="140"/>
      <c r="L396" s="32"/>
      <c r="M396" s="141"/>
      <c r="T396" s="53"/>
      <c r="AT396" s="17" t="s">
        <v>214</v>
      </c>
      <c r="AU396" s="17" t="s">
        <v>79</v>
      </c>
    </row>
    <row r="397" spans="2:65" s="12" customFormat="1" ht="11.25" x14ac:dyDescent="0.2">
      <c r="B397" s="153"/>
      <c r="D397" s="138" t="s">
        <v>330</v>
      </c>
      <c r="E397" s="154" t="s">
        <v>19</v>
      </c>
      <c r="F397" s="155" t="s">
        <v>6657</v>
      </c>
      <c r="H397" s="154" t="s">
        <v>19</v>
      </c>
      <c r="I397" s="156"/>
      <c r="L397" s="153"/>
      <c r="M397" s="157"/>
      <c r="T397" s="158"/>
      <c r="AT397" s="154" t="s">
        <v>330</v>
      </c>
      <c r="AU397" s="154" t="s">
        <v>79</v>
      </c>
      <c r="AV397" s="12" t="s">
        <v>77</v>
      </c>
      <c r="AW397" s="12" t="s">
        <v>31</v>
      </c>
      <c r="AX397" s="12" t="s">
        <v>69</v>
      </c>
      <c r="AY397" s="154" t="s">
        <v>181</v>
      </c>
    </row>
    <row r="398" spans="2:65" s="13" customFormat="1" ht="22.5" x14ac:dyDescent="0.2">
      <c r="B398" s="159"/>
      <c r="D398" s="138" t="s">
        <v>330</v>
      </c>
      <c r="E398" s="160" t="s">
        <v>19</v>
      </c>
      <c r="F398" s="161" t="s">
        <v>6658</v>
      </c>
      <c r="H398" s="162">
        <v>51.988500000000002</v>
      </c>
      <c r="I398" s="163"/>
      <c r="L398" s="159"/>
      <c r="M398" s="164"/>
      <c r="T398" s="165"/>
      <c r="AT398" s="160" t="s">
        <v>330</v>
      </c>
      <c r="AU398" s="160" t="s">
        <v>79</v>
      </c>
      <c r="AV398" s="13" t="s">
        <v>79</v>
      </c>
      <c r="AW398" s="13" t="s">
        <v>31</v>
      </c>
      <c r="AX398" s="13" t="s">
        <v>69</v>
      </c>
      <c r="AY398" s="160" t="s">
        <v>181</v>
      </c>
    </row>
    <row r="399" spans="2:65" s="13" customFormat="1" ht="22.5" x14ac:dyDescent="0.2">
      <c r="B399" s="159"/>
      <c r="D399" s="138" t="s">
        <v>330</v>
      </c>
      <c r="E399" s="160" t="s">
        <v>19</v>
      </c>
      <c r="F399" s="161" t="s">
        <v>6659</v>
      </c>
      <c r="H399" s="162">
        <v>51.988500000000002</v>
      </c>
      <c r="I399" s="163"/>
      <c r="L399" s="159"/>
      <c r="M399" s="164"/>
      <c r="T399" s="165"/>
      <c r="AT399" s="160" t="s">
        <v>330</v>
      </c>
      <c r="AU399" s="160" t="s">
        <v>79</v>
      </c>
      <c r="AV399" s="13" t="s">
        <v>79</v>
      </c>
      <c r="AW399" s="13" t="s">
        <v>31</v>
      </c>
      <c r="AX399" s="13" t="s">
        <v>69</v>
      </c>
      <c r="AY399" s="160" t="s">
        <v>181</v>
      </c>
    </row>
    <row r="400" spans="2:65" s="14" customFormat="1" ht="11.25" x14ac:dyDescent="0.2">
      <c r="B400" s="166"/>
      <c r="D400" s="138" t="s">
        <v>330</v>
      </c>
      <c r="E400" s="167" t="s">
        <v>19</v>
      </c>
      <c r="F400" s="168" t="s">
        <v>333</v>
      </c>
      <c r="H400" s="169">
        <v>103.977</v>
      </c>
      <c r="I400" s="170"/>
      <c r="L400" s="166"/>
      <c r="M400" s="171"/>
      <c r="T400" s="172"/>
      <c r="AT400" s="167" t="s">
        <v>330</v>
      </c>
      <c r="AU400" s="167" t="s">
        <v>79</v>
      </c>
      <c r="AV400" s="14" t="s">
        <v>187</v>
      </c>
      <c r="AW400" s="14" t="s">
        <v>31</v>
      </c>
      <c r="AX400" s="14" t="s">
        <v>77</v>
      </c>
      <c r="AY400" s="167" t="s">
        <v>181</v>
      </c>
    </row>
    <row r="401" spans="2:65" s="1" customFormat="1" ht="16.5" customHeight="1" x14ac:dyDescent="0.2">
      <c r="B401" s="32"/>
      <c r="C401" s="125" t="s">
        <v>225</v>
      </c>
      <c r="D401" s="125" t="s">
        <v>182</v>
      </c>
      <c r="E401" s="126" t="s">
        <v>447</v>
      </c>
      <c r="F401" s="127" t="s">
        <v>448</v>
      </c>
      <c r="G401" s="128" t="s">
        <v>326</v>
      </c>
      <c r="H401" s="129">
        <v>127.083</v>
      </c>
      <c r="I401" s="130"/>
      <c r="J401" s="131">
        <f>ROUND(I401*H401,2)</f>
        <v>0</v>
      </c>
      <c r="K401" s="127" t="s">
        <v>327</v>
      </c>
      <c r="L401" s="32"/>
      <c r="M401" s="132" t="s">
        <v>19</v>
      </c>
      <c r="N401" s="133" t="s">
        <v>40</v>
      </c>
      <c r="P401" s="134">
        <f>O401*H401</f>
        <v>0</v>
      </c>
      <c r="Q401" s="134">
        <v>0</v>
      </c>
      <c r="R401" s="134">
        <f>Q401*H401</f>
        <v>0</v>
      </c>
      <c r="S401" s="134">
        <v>0</v>
      </c>
      <c r="T401" s="135">
        <f>S401*H401</f>
        <v>0</v>
      </c>
      <c r="AR401" s="136" t="s">
        <v>187</v>
      </c>
      <c r="AT401" s="136" t="s">
        <v>182</v>
      </c>
      <c r="AU401" s="136" t="s">
        <v>79</v>
      </c>
      <c r="AY401" s="17" t="s">
        <v>181</v>
      </c>
      <c r="BE401" s="137">
        <f>IF(N401="základní",J401,0)</f>
        <v>0</v>
      </c>
      <c r="BF401" s="137">
        <f>IF(N401="snížená",J401,0)</f>
        <v>0</v>
      </c>
      <c r="BG401" s="137">
        <f>IF(N401="zákl. přenesená",J401,0)</f>
        <v>0</v>
      </c>
      <c r="BH401" s="137">
        <f>IF(N401="sníž. přenesená",J401,0)</f>
        <v>0</v>
      </c>
      <c r="BI401" s="137">
        <f>IF(N401="nulová",J401,0)</f>
        <v>0</v>
      </c>
      <c r="BJ401" s="17" t="s">
        <v>77</v>
      </c>
      <c r="BK401" s="137">
        <f>ROUND(I401*H401,2)</f>
        <v>0</v>
      </c>
      <c r="BL401" s="17" t="s">
        <v>187</v>
      </c>
      <c r="BM401" s="136" t="s">
        <v>266</v>
      </c>
    </row>
    <row r="402" spans="2:65" s="1" customFormat="1" ht="11.25" x14ac:dyDescent="0.2">
      <c r="B402" s="32"/>
      <c r="D402" s="151" t="s">
        <v>328</v>
      </c>
      <c r="F402" s="152" t="s">
        <v>449</v>
      </c>
      <c r="I402" s="140"/>
      <c r="L402" s="32"/>
      <c r="M402" s="141"/>
      <c r="T402" s="53"/>
      <c r="AT402" s="17" t="s">
        <v>328</v>
      </c>
      <c r="AU402" s="17" t="s">
        <v>79</v>
      </c>
    </row>
    <row r="403" spans="2:65" s="1" customFormat="1" ht="29.25" x14ac:dyDescent="0.2">
      <c r="B403" s="32"/>
      <c r="D403" s="138" t="s">
        <v>214</v>
      </c>
      <c r="F403" s="139" t="s">
        <v>6656</v>
      </c>
      <c r="I403" s="140"/>
      <c r="L403" s="32"/>
      <c r="M403" s="141"/>
      <c r="T403" s="53"/>
      <c r="AT403" s="17" t="s">
        <v>214</v>
      </c>
      <c r="AU403" s="17" t="s">
        <v>79</v>
      </c>
    </row>
    <row r="404" spans="2:65" s="12" customFormat="1" ht="11.25" x14ac:dyDescent="0.2">
      <c r="B404" s="153"/>
      <c r="D404" s="138" t="s">
        <v>330</v>
      </c>
      <c r="E404" s="154" t="s">
        <v>19</v>
      </c>
      <c r="F404" s="155" t="s">
        <v>6657</v>
      </c>
      <c r="H404" s="154" t="s">
        <v>19</v>
      </c>
      <c r="I404" s="156"/>
      <c r="L404" s="153"/>
      <c r="M404" s="157"/>
      <c r="T404" s="158"/>
      <c r="AT404" s="154" t="s">
        <v>330</v>
      </c>
      <c r="AU404" s="154" t="s">
        <v>79</v>
      </c>
      <c r="AV404" s="12" t="s">
        <v>77</v>
      </c>
      <c r="AW404" s="12" t="s">
        <v>31</v>
      </c>
      <c r="AX404" s="12" t="s">
        <v>69</v>
      </c>
      <c r="AY404" s="154" t="s">
        <v>181</v>
      </c>
    </row>
    <row r="405" spans="2:65" s="13" customFormat="1" ht="22.5" x14ac:dyDescent="0.2">
      <c r="B405" s="159"/>
      <c r="D405" s="138" t="s">
        <v>330</v>
      </c>
      <c r="E405" s="160" t="s">
        <v>19</v>
      </c>
      <c r="F405" s="161" t="s">
        <v>6660</v>
      </c>
      <c r="H405" s="162">
        <v>63.541499999999999</v>
      </c>
      <c r="I405" s="163"/>
      <c r="L405" s="159"/>
      <c r="M405" s="164"/>
      <c r="T405" s="165"/>
      <c r="AT405" s="160" t="s">
        <v>330</v>
      </c>
      <c r="AU405" s="160" t="s">
        <v>79</v>
      </c>
      <c r="AV405" s="13" t="s">
        <v>79</v>
      </c>
      <c r="AW405" s="13" t="s">
        <v>31</v>
      </c>
      <c r="AX405" s="13" t="s">
        <v>69</v>
      </c>
      <c r="AY405" s="160" t="s">
        <v>181</v>
      </c>
    </row>
    <row r="406" spans="2:65" s="13" customFormat="1" ht="22.5" x14ac:dyDescent="0.2">
      <c r="B406" s="159"/>
      <c r="D406" s="138" t="s">
        <v>330</v>
      </c>
      <c r="E406" s="160" t="s">
        <v>19</v>
      </c>
      <c r="F406" s="161" t="s">
        <v>6661</v>
      </c>
      <c r="H406" s="162">
        <v>63.541499999999999</v>
      </c>
      <c r="I406" s="163"/>
      <c r="L406" s="159"/>
      <c r="M406" s="164"/>
      <c r="T406" s="165"/>
      <c r="AT406" s="160" t="s">
        <v>330</v>
      </c>
      <c r="AU406" s="160" t="s">
        <v>79</v>
      </c>
      <c r="AV406" s="13" t="s">
        <v>79</v>
      </c>
      <c r="AW406" s="13" t="s">
        <v>31</v>
      </c>
      <c r="AX406" s="13" t="s">
        <v>69</v>
      </c>
      <c r="AY406" s="160" t="s">
        <v>181</v>
      </c>
    </row>
    <row r="407" spans="2:65" s="14" customFormat="1" ht="11.25" x14ac:dyDescent="0.2">
      <c r="B407" s="166"/>
      <c r="D407" s="138" t="s">
        <v>330</v>
      </c>
      <c r="E407" s="167" t="s">
        <v>19</v>
      </c>
      <c r="F407" s="168" t="s">
        <v>333</v>
      </c>
      <c r="H407" s="169">
        <v>127.083</v>
      </c>
      <c r="I407" s="170"/>
      <c r="L407" s="166"/>
      <c r="M407" s="171"/>
      <c r="T407" s="172"/>
      <c r="AT407" s="167" t="s">
        <v>330</v>
      </c>
      <c r="AU407" s="167" t="s">
        <v>79</v>
      </c>
      <c r="AV407" s="14" t="s">
        <v>187</v>
      </c>
      <c r="AW407" s="14" t="s">
        <v>31</v>
      </c>
      <c r="AX407" s="14" t="s">
        <v>77</v>
      </c>
      <c r="AY407" s="167" t="s">
        <v>181</v>
      </c>
    </row>
    <row r="408" spans="2:65" s="1" customFormat="1" ht="21.75" customHeight="1" x14ac:dyDescent="0.2">
      <c r="B408" s="32"/>
      <c r="C408" s="125" t="s">
        <v>267</v>
      </c>
      <c r="D408" s="125" t="s">
        <v>182</v>
      </c>
      <c r="E408" s="126" t="s">
        <v>455</v>
      </c>
      <c r="F408" s="127" t="s">
        <v>456</v>
      </c>
      <c r="G408" s="128" t="s">
        <v>326</v>
      </c>
      <c r="H408" s="129">
        <v>103.977</v>
      </c>
      <c r="I408" s="130"/>
      <c r="J408" s="131">
        <f>ROUND(I408*H408,2)</f>
        <v>0</v>
      </c>
      <c r="K408" s="127" t="s">
        <v>327</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270</v>
      </c>
    </row>
    <row r="409" spans="2:65" s="1" customFormat="1" ht="11.25" x14ac:dyDescent="0.2">
      <c r="B409" s="32"/>
      <c r="D409" s="151" t="s">
        <v>328</v>
      </c>
      <c r="F409" s="152" t="s">
        <v>457</v>
      </c>
      <c r="I409" s="140"/>
      <c r="L409" s="32"/>
      <c r="M409" s="141"/>
      <c r="T409" s="53"/>
      <c r="AT409" s="17" t="s">
        <v>328</v>
      </c>
      <c r="AU409" s="17" t="s">
        <v>79</v>
      </c>
    </row>
    <row r="410" spans="2:65" s="1" customFormat="1" ht="19.5" x14ac:dyDescent="0.2">
      <c r="B410" s="32"/>
      <c r="D410" s="138" t="s">
        <v>214</v>
      </c>
      <c r="F410" s="139" t="s">
        <v>6662</v>
      </c>
      <c r="I410" s="140"/>
      <c r="L410" s="32"/>
      <c r="M410" s="141"/>
      <c r="T410" s="53"/>
      <c r="AT410" s="17" t="s">
        <v>214</v>
      </c>
      <c r="AU410" s="17" t="s">
        <v>79</v>
      </c>
    </row>
    <row r="411" spans="2:65" s="12" customFormat="1" ht="11.25" x14ac:dyDescent="0.2">
      <c r="B411" s="153"/>
      <c r="D411" s="138" t="s">
        <v>330</v>
      </c>
      <c r="E411" s="154" t="s">
        <v>19</v>
      </c>
      <c r="F411" s="155" t="s">
        <v>6663</v>
      </c>
      <c r="H411" s="154" t="s">
        <v>19</v>
      </c>
      <c r="I411" s="156"/>
      <c r="L411" s="153"/>
      <c r="M411" s="157"/>
      <c r="T411" s="158"/>
      <c r="AT411" s="154" t="s">
        <v>330</v>
      </c>
      <c r="AU411" s="154" t="s">
        <v>79</v>
      </c>
      <c r="AV411" s="12" t="s">
        <v>77</v>
      </c>
      <c r="AW411" s="12" t="s">
        <v>31</v>
      </c>
      <c r="AX411" s="12" t="s">
        <v>69</v>
      </c>
      <c r="AY411" s="154" t="s">
        <v>181</v>
      </c>
    </row>
    <row r="412" spans="2:65" s="13" customFormat="1" ht="22.5" x14ac:dyDescent="0.2">
      <c r="B412" s="159"/>
      <c r="D412" s="138" t="s">
        <v>330</v>
      </c>
      <c r="E412" s="160" t="s">
        <v>19</v>
      </c>
      <c r="F412" s="161" t="s">
        <v>6658</v>
      </c>
      <c r="H412" s="162">
        <v>51.988500000000002</v>
      </c>
      <c r="I412" s="163"/>
      <c r="L412" s="159"/>
      <c r="M412" s="164"/>
      <c r="T412" s="165"/>
      <c r="AT412" s="160" t="s">
        <v>330</v>
      </c>
      <c r="AU412" s="160" t="s">
        <v>79</v>
      </c>
      <c r="AV412" s="13" t="s">
        <v>79</v>
      </c>
      <c r="AW412" s="13" t="s">
        <v>31</v>
      </c>
      <c r="AX412" s="13" t="s">
        <v>69</v>
      </c>
      <c r="AY412" s="160" t="s">
        <v>181</v>
      </c>
    </row>
    <row r="413" spans="2:65" s="13" customFormat="1" ht="22.5" x14ac:dyDescent="0.2">
      <c r="B413" s="159"/>
      <c r="D413" s="138" t="s">
        <v>330</v>
      </c>
      <c r="E413" s="160" t="s">
        <v>19</v>
      </c>
      <c r="F413" s="161" t="s">
        <v>6659</v>
      </c>
      <c r="H413" s="162">
        <v>51.988500000000002</v>
      </c>
      <c r="I413" s="163"/>
      <c r="L413" s="159"/>
      <c r="M413" s="164"/>
      <c r="T413" s="165"/>
      <c r="AT413" s="160" t="s">
        <v>330</v>
      </c>
      <c r="AU413" s="160" t="s">
        <v>79</v>
      </c>
      <c r="AV413" s="13" t="s">
        <v>79</v>
      </c>
      <c r="AW413" s="13" t="s">
        <v>31</v>
      </c>
      <c r="AX413" s="13" t="s">
        <v>69</v>
      </c>
      <c r="AY413" s="160" t="s">
        <v>181</v>
      </c>
    </row>
    <row r="414" spans="2:65" s="14" customFormat="1" ht="11.25" x14ac:dyDescent="0.2">
      <c r="B414" s="166"/>
      <c r="D414" s="138" t="s">
        <v>330</v>
      </c>
      <c r="E414" s="167" t="s">
        <v>19</v>
      </c>
      <c r="F414" s="168" t="s">
        <v>333</v>
      </c>
      <c r="H414" s="169">
        <v>103.977</v>
      </c>
      <c r="I414" s="170"/>
      <c r="L414" s="166"/>
      <c r="M414" s="171"/>
      <c r="T414" s="172"/>
      <c r="AT414" s="167" t="s">
        <v>330</v>
      </c>
      <c r="AU414" s="167" t="s">
        <v>79</v>
      </c>
      <c r="AV414" s="14" t="s">
        <v>187</v>
      </c>
      <c r="AW414" s="14" t="s">
        <v>31</v>
      </c>
      <c r="AX414" s="14" t="s">
        <v>77</v>
      </c>
      <c r="AY414" s="167" t="s">
        <v>181</v>
      </c>
    </row>
    <row r="415" spans="2:65" s="1" customFormat="1" ht="24.2" customHeight="1" x14ac:dyDescent="0.2">
      <c r="B415" s="32"/>
      <c r="C415" s="125" t="s">
        <v>229</v>
      </c>
      <c r="D415" s="125" t="s">
        <v>182</v>
      </c>
      <c r="E415" s="126" t="s">
        <v>470</v>
      </c>
      <c r="F415" s="127" t="s">
        <v>471</v>
      </c>
      <c r="G415" s="128" t="s">
        <v>326</v>
      </c>
      <c r="H415" s="129">
        <v>1351.701</v>
      </c>
      <c r="I415" s="130"/>
      <c r="J415" s="131">
        <f>ROUND(I415*H415,2)</f>
        <v>0</v>
      </c>
      <c r="K415" s="127" t="s">
        <v>327</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273</v>
      </c>
    </row>
    <row r="416" spans="2:65" s="1" customFormat="1" ht="11.25" x14ac:dyDescent="0.2">
      <c r="B416" s="32"/>
      <c r="D416" s="151" t="s">
        <v>328</v>
      </c>
      <c r="F416" s="152" t="s">
        <v>472</v>
      </c>
      <c r="I416" s="140"/>
      <c r="L416" s="32"/>
      <c r="M416" s="141"/>
      <c r="T416" s="53"/>
      <c r="AT416" s="17" t="s">
        <v>328</v>
      </c>
      <c r="AU416" s="17" t="s">
        <v>79</v>
      </c>
    </row>
    <row r="417" spans="2:65" s="12" customFormat="1" ht="22.5" x14ac:dyDescent="0.2">
      <c r="B417" s="153"/>
      <c r="D417" s="138" t="s">
        <v>330</v>
      </c>
      <c r="E417" s="154" t="s">
        <v>19</v>
      </c>
      <c r="F417" s="155" t="s">
        <v>473</v>
      </c>
      <c r="H417" s="154" t="s">
        <v>19</v>
      </c>
      <c r="I417" s="156"/>
      <c r="L417" s="153"/>
      <c r="M417" s="157"/>
      <c r="T417" s="158"/>
      <c r="AT417" s="154" t="s">
        <v>330</v>
      </c>
      <c r="AU417" s="154" t="s">
        <v>79</v>
      </c>
      <c r="AV417" s="12" t="s">
        <v>77</v>
      </c>
      <c r="AW417" s="12" t="s">
        <v>31</v>
      </c>
      <c r="AX417" s="12" t="s">
        <v>69</v>
      </c>
      <c r="AY417" s="154" t="s">
        <v>181</v>
      </c>
    </row>
    <row r="418" spans="2:65" s="12" customFormat="1" ht="11.25" x14ac:dyDescent="0.2">
      <c r="B418" s="153"/>
      <c r="D418" s="138" t="s">
        <v>330</v>
      </c>
      <c r="E418" s="154" t="s">
        <v>19</v>
      </c>
      <c r="F418" s="155" t="s">
        <v>6664</v>
      </c>
      <c r="H418" s="154" t="s">
        <v>19</v>
      </c>
      <c r="I418" s="156"/>
      <c r="L418" s="153"/>
      <c r="M418" s="157"/>
      <c r="T418" s="158"/>
      <c r="AT418" s="154" t="s">
        <v>330</v>
      </c>
      <c r="AU418" s="154" t="s">
        <v>79</v>
      </c>
      <c r="AV418" s="12" t="s">
        <v>77</v>
      </c>
      <c r="AW418" s="12" t="s">
        <v>31</v>
      </c>
      <c r="AX418" s="12" t="s">
        <v>69</v>
      </c>
      <c r="AY418" s="154" t="s">
        <v>181</v>
      </c>
    </row>
    <row r="419" spans="2:65" s="13" customFormat="1" ht="22.5" x14ac:dyDescent="0.2">
      <c r="B419" s="159"/>
      <c r="D419" s="138" t="s">
        <v>330</v>
      </c>
      <c r="E419" s="160" t="s">
        <v>19</v>
      </c>
      <c r="F419" s="161" t="s">
        <v>6665</v>
      </c>
      <c r="H419" s="162">
        <v>675.85050000000001</v>
      </c>
      <c r="I419" s="163"/>
      <c r="L419" s="159"/>
      <c r="M419" s="164"/>
      <c r="T419" s="165"/>
      <c r="AT419" s="160" t="s">
        <v>330</v>
      </c>
      <c r="AU419" s="160" t="s">
        <v>79</v>
      </c>
      <c r="AV419" s="13" t="s">
        <v>79</v>
      </c>
      <c r="AW419" s="13" t="s">
        <v>31</v>
      </c>
      <c r="AX419" s="13" t="s">
        <v>69</v>
      </c>
      <c r="AY419" s="160" t="s">
        <v>181</v>
      </c>
    </row>
    <row r="420" spans="2:65" s="13" customFormat="1" ht="22.5" x14ac:dyDescent="0.2">
      <c r="B420" s="159"/>
      <c r="D420" s="138" t="s">
        <v>330</v>
      </c>
      <c r="E420" s="160" t="s">
        <v>19</v>
      </c>
      <c r="F420" s="161" t="s">
        <v>6666</v>
      </c>
      <c r="H420" s="162">
        <v>675.85050000000001</v>
      </c>
      <c r="I420" s="163"/>
      <c r="L420" s="159"/>
      <c r="M420" s="164"/>
      <c r="T420" s="165"/>
      <c r="AT420" s="160" t="s">
        <v>330</v>
      </c>
      <c r="AU420" s="160" t="s">
        <v>79</v>
      </c>
      <c r="AV420" s="13" t="s">
        <v>79</v>
      </c>
      <c r="AW420" s="13" t="s">
        <v>31</v>
      </c>
      <c r="AX420" s="13" t="s">
        <v>69</v>
      </c>
      <c r="AY420" s="160" t="s">
        <v>181</v>
      </c>
    </row>
    <row r="421" spans="2:65" s="14" customFormat="1" ht="11.25" x14ac:dyDescent="0.2">
      <c r="B421" s="166"/>
      <c r="D421" s="138" t="s">
        <v>330</v>
      </c>
      <c r="E421" s="167" t="s">
        <v>19</v>
      </c>
      <c r="F421" s="168" t="s">
        <v>333</v>
      </c>
      <c r="H421" s="169">
        <v>1351.701</v>
      </c>
      <c r="I421" s="170"/>
      <c r="L421" s="166"/>
      <c r="M421" s="171"/>
      <c r="T421" s="172"/>
      <c r="AT421" s="167" t="s">
        <v>330</v>
      </c>
      <c r="AU421" s="167" t="s">
        <v>79</v>
      </c>
      <c r="AV421" s="14" t="s">
        <v>187</v>
      </c>
      <c r="AW421" s="14" t="s">
        <v>31</v>
      </c>
      <c r="AX421" s="14" t="s">
        <v>77</v>
      </c>
      <c r="AY421" s="167" t="s">
        <v>181</v>
      </c>
    </row>
    <row r="422" spans="2:65" s="1" customFormat="1" ht="21.75" customHeight="1" x14ac:dyDescent="0.2">
      <c r="B422" s="32"/>
      <c r="C422" s="125" t="s">
        <v>274</v>
      </c>
      <c r="D422" s="125" t="s">
        <v>182</v>
      </c>
      <c r="E422" s="126" t="s">
        <v>460</v>
      </c>
      <c r="F422" s="127" t="s">
        <v>461</v>
      </c>
      <c r="G422" s="128" t="s">
        <v>326</v>
      </c>
      <c r="H422" s="129">
        <v>127.083</v>
      </c>
      <c r="I422" s="130"/>
      <c r="J422" s="131">
        <f>ROUND(I422*H422,2)</f>
        <v>0</v>
      </c>
      <c r="K422" s="127" t="s">
        <v>327</v>
      </c>
      <c r="L422" s="32"/>
      <c r="M422" s="132" t="s">
        <v>19</v>
      </c>
      <c r="N422" s="133" t="s">
        <v>40</v>
      </c>
      <c r="P422" s="134">
        <f>O422*H422</f>
        <v>0</v>
      </c>
      <c r="Q422" s="134">
        <v>0</v>
      </c>
      <c r="R422" s="134">
        <f>Q422*H422</f>
        <v>0</v>
      </c>
      <c r="S422" s="134">
        <v>0</v>
      </c>
      <c r="T422" s="135">
        <f>S422*H422</f>
        <v>0</v>
      </c>
      <c r="AR422" s="136" t="s">
        <v>187</v>
      </c>
      <c r="AT422" s="136" t="s">
        <v>182</v>
      </c>
      <c r="AU422" s="136" t="s">
        <v>79</v>
      </c>
      <c r="AY422" s="17" t="s">
        <v>181</v>
      </c>
      <c r="BE422" s="137">
        <f>IF(N422="základní",J422,0)</f>
        <v>0</v>
      </c>
      <c r="BF422" s="137">
        <f>IF(N422="snížená",J422,0)</f>
        <v>0</v>
      </c>
      <c r="BG422" s="137">
        <f>IF(N422="zákl. přenesená",J422,0)</f>
        <v>0</v>
      </c>
      <c r="BH422" s="137">
        <f>IF(N422="sníž. přenesená",J422,0)</f>
        <v>0</v>
      </c>
      <c r="BI422" s="137">
        <f>IF(N422="nulová",J422,0)</f>
        <v>0</v>
      </c>
      <c r="BJ422" s="17" t="s">
        <v>77</v>
      </c>
      <c r="BK422" s="137">
        <f>ROUND(I422*H422,2)</f>
        <v>0</v>
      </c>
      <c r="BL422" s="17" t="s">
        <v>187</v>
      </c>
      <c r="BM422" s="136" t="s">
        <v>277</v>
      </c>
    </row>
    <row r="423" spans="2:65" s="1" customFormat="1" ht="11.25" x14ac:dyDescent="0.2">
      <c r="B423" s="32"/>
      <c r="D423" s="151" t="s">
        <v>328</v>
      </c>
      <c r="F423" s="152" t="s">
        <v>462</v>
      </c>
      <c r="I423" s="140"/>
      <c r="L423" s="32"/>
      <c r="M423" s="141"/>
      <c r="T423" s="53"/>
      <c r="AT423" s="17" t="s">
        <v>328</v>
      </c>
      <c r="AU423" s="17" t="s">
        <v>79</v>
      </c>
    </row>
    <row r="424" spans="2:65" s="1" customFormat="1" ht="19.5" x14ac:dyDescent="0.2">
      <c r="B424" s="32"/>
      <c r="D424" s="138" t="s">
        <v>214</v>
      </c>
      <c r="F424" s="139" t="s">
        <v>6662</v>
      </c>
      <c r="I424" s="140"/>
      <c r="L424" s="32"/>
      <c r="M424" s="141"/>
      <c r="T424" s="53"/>
      <c r="AT424" s="17" t="s">
        <v>214</v>
      </c>
      <c r="AU424" s="17" t="s">
        <v>79</v>
      </c>
    </row>
    <row r="425" spans="2:65" s="12" customFormat="1" ht="11.25" x14ac:dyDescent="0.2">
      <c r="B425" s="153"/>
      <c r="D425" s="138" t="s">
        <v>330</v>
      </c>
      <c r="E425" s="154" t="s">
        <v>19</v>
      </c>
      <c r="F425" s="155" t="s">
        <v>6663</v>
      </c>
      <c r="H425" s="154" t="s">
        <v>19</v>
      </c>
      <c r="I425" s="156"/>
      <c r="L425" s="153"/>
      <c r="M425" s="157"/>
      <c r="T425" s="158"/>
      <c r="AT425" s="154" t="s">
        <v>330</v>
      </c>
      <c r="AU425" s="154" t="s">
        <v>79</v>
      </c>
      <c r="AV425" s="12" t="s">
        <v>77</v>
      </c>
      <c r="AW425" s="12" t="s">
        <v>31</v>
      </c>
      <c r="AX425" s="12" t="s">
        <v>69</v>
      </c>
      <c r="AY425" s="154" t="s">
        <v>181</v>
      </c>
    </row>
    <row r="426" spans="2:65" s="13" customFormat="1" ht="22.5" x14ac:dyDescent="0.2">
      <c r="B426" s="159"/>
      <c r="D426" s="138" t="s">
        <v>330</v>
      </c>
      <c r="E426" s="160" t="s">
        <v>19</v>
      </c>
      <c r="F426" s="161" t="s">
        <v>6660</v>
      </c>
      <c r="H426" s="162">
        <v>63.541499999999999</v>
      </c>
      <c r="I426" s="163"/>
      <c r="L426" s="159"/>
      <c r="M426" s="164"/>
      <c r="T426" s="165"/>
      <c r="AT426" s="160" t="s">
        <v>330</v>
      </c>
      <c r="AU426" s="160" t="s">
        <v>79</v>
      </c>
      <c r="AV426" s="13" t="s">
        <v>79</v>
      </c>
      <c r="AW426" s="13" t="s">
        <v>31</v>
      </c>
      <c r="AX426" s="13" t="s">
        <v>69</v>
      </c>
      <c r="AY426" s="160" t="s">
        <v>181</v>
      </c>
    </row>
    <row r="427" spans="2:65" s="13" customFormat="1" ht="22.5" x14ac:dyDescent="0.2">
      <c r="B427" s="159"/>
      <c r="D427" s="138" t="s">
        <v>330</v>
      </c>
      <c r="E427" s="160" t="s">
        <v>19</v>
      </c>
      <c r="F427" s="161" t="s">
        <v>6661</v>
      </c>
      <c r="H427" s="162">
        <v>63.541499999999999</v>
      </c>
      <c r="I427" s="163"/>
      <c r="L427" s="159"/>
      <c r="M427" s="164"/>
      <c r="T427" s="165"/>
      <c r="AT427" s="160" t="s">
        <v>330</v>
      </c>
      <c r="AU427" s="160" t="s">
        <v>79</v>
      </c>
      <c r="AV427" s="13" t="s">
        <v>79</v>
      </c>
      <c r="AW427" s="13" t="s">
        <v>31</v>
      </c>
      <c r="AX427" s="13" t="s">
        <v>69</v>
      </c>
      <c r="AY427" s="160" t="s">
        <v>181</v>
      </c>
    </row>
    <row r="428" spans="2:65" s="14" customFormat="1" ht="11.25" x14ac:dyDescent="0.2">
      <c r="B428" s="166"/>
      <c r="D428" s="138" t="s">
        <v>330</v>
      </c>
      <c r="E428" s="167" t="s">
        <v>19</v>
      </c>
      <c r="F428" s="168" t="s">
        <v>333</v>
      </c>
      <c r="H428" s="169">
        <v>127.083</v>
      </c>
      <c r="I428" s="170"/>
      <c r="L428" s="166"/>
      <c r="M428" s="171"/>
      <c r="T428" s="172"/>
      <c r="AT428" s="167" t="s">
        <v>330</v>
      </c>
      <c r="AU428" s="167" t="s">
        <v>79</v>
      </c>
      <c r="AV428" s="14" t="s">
        <v>187</v>
      </c>
      <c r="AW428" s="14" t="s">
        <v>31</v>
      </c>
      <c r="AX428" s="14" t="s">
        <v>77</v>
      </c>
      <c r="AY428" s="167" t="s">
        <v>181</v>
      </c>
    </row>
    <row r="429" spans="2:65" s="1" customFormat="1" ht="24.2" customHeight="1" x14ac:dyDescent="0.2">
      <c r="B429" s="32"/>
      <c r="C429" s="125" t="s">
        <v>232</v>
      </c>
      <c r="D429" s="125" t="s">
        <v>182</v>
      </c>
      <c r="E429" s="126" t="s">
        <v>476</v>
      </c>
      <c r="F429" s="127" t="s">
        <v>477</v>
      </c>
      <c r="G429" s="128" t="s">
        <v>326</v>
      </c>
      <c r="H429" s="129">
        <v>1652.079</v>
      </c>
      <c r="I429" s="130"/>
      <c r="J429" s="131">
        <f>ROUND(I429*H429,2)</f>
        <v>0</v>
      </c>
      <c r="K429" s="127" t="s">
        <v>327</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280</v>
      </c>
    </row>
    <row r="430" spans="2:65" s="1" customFormat="1" ht="11.25" x14ac:dyDescent="0.2">
      <c r="B430" s="32"/>
      <c r="D430" s="151" t="s">
        <v>328</v>
      </c>
      <c r="F430" s="152" t="s">
        <v>479</v>
      </c>
      <c r="I430" s="140"/>
      <c r="L430" s="32"/>
      <c r="M430" s="141"/>
      <c r="T430" s="53"/>
      <c r="AT430" s="17" t="s">
        <v>328</v>
      </c>
      <c r="AU430" s="17" t="s">
        <v>79</v>
      </c>
    </row>
    <row r="431" spans="2:65" s="12" customFormat="1" ht="22.5" x14ac:dyDescent="0.2">
      <c r="B431" s="153"/>
      <c r="D431" s="138" t="s">
        <v>330</v>
      </c>
      <c r="E431" s="154" t="s">
        <v>19</v>
      </c>
      <c r="F431" s="155" t="s">
        <v>473</v>
      </c>
      <c r="H431" s="154" t="s">
        <v>19</v>
      </c>
      <c r="I431" s="156"/>
      <c r="L431" s="153"/>
      <c r="M431" s="157"/>
      <c r="T431" s="158"/>
      <c r="AT431" s="154" t="s">
        <v>330</v>
      </c>
      <c r="AU431" s="154" t="s">
        <v>79</v>
      </c>
      <c r="AV431" s="12" t="s">
        <v>77</v>
      </c>
      <c r="AW431" s="12" t="s">
        <v>31</v>
      </c>
      <c r="AX431" s="12" t="s">
        <v>69</v>
      </c>
      <c r="AY431" s="154" t="s">
        <v>181</v>
      </c>
    </row>
    <row r="432" spans="2:65" s="12" customFormat="1" ht="11.25" x14ac:dyDescent="0.2">
      <c r="B432" s="153"/>
      <c r="D432" s="138" t="s">
        <v>330</v>
      </c>
      <c r="E432" s="154" t="s">
        <v>19</v>
      </c>
      <c r="F432" s="155" t="s">
        <v>6664</v>
      </c>
      <c r="H432" s="154" t="s">
        <v>19</v>
      </c>
      <c r="I432" s="156"/>
      <c r="L432" s="153"/>
      <c r="M432" s="157"/>
      <c r="T432" s="158"/>
      <c r="AT432" s="154" t="s">
        <v>330</v>
      </c>
      <c r="AU432" s="154" t="s">
        <v>79</v>
      </c>
      <c r="AV432" s="12" t="s">
        <v>77</v>
      </c>
      <c r="AW432" s="12" t="s">
        <v>31</v>
      </c>
      <c r="AX432" s="12" t="s">
        <v>69</v>
      </c>
      <c r="AY432" s="154" t="s">
        <v>181</v>
      </c>
    </row>
    <row r="433" spans="2:65" s="13" customFormat="1" ht="22.5" x14ac:dyDescent="0.2">
      <c r="B433" s="159"/>
      <c r="D433" s="138" t="s">
        <v>330</v>
      </c>
      <c r="E433" s="160" t="s">
        <v>19</v>
      </c>
      <c r="F433" s="161" t="s">
        <v>6667</v>
      </c>
      <c r="H433" s="162">
        <v>826.03949999999998</v>
      </c>
      <c r="I433" s="163"/>
      <c r="L433" s="159"/>
      <c r="M433" s="164"/>
      <c r="T433" s="165"/>
      <c r="AT433" s="160" t="s">
        <v>330</v>
      </c>
      <c r="AU433" s="160" t="s">
        <v>79</v>
      </c>
      <c r="AV433" s="13" t="s">
        <v>79</v>
      </c>
      <c r="AW433" s="13" t="s">
        <v>31</v>
      </c>
      <c r="AX433" s="13" t="s">
        <v>69</v>
      </c>
      <c r="AY433" s="160" t="s">
        <v>181</v>
      </c>
    </row>
    <row r="434" spans="2:65" s="13" customFormat="1" ht="22.5" x14ac:dyDescent="0.2">
      <c r="B434" s="159"/>
      <c r="D434" s="138" t="s">
        <v>330</v>
      </c>
      <c r="E434" s="160" t="s">
        <v>19</v>
      </c>
      <c r="F434" s="161" t="s">
        <v>6668</v>
      </c>
      <c r="H434" s="162">
        <v>826.03949999999998</v>
      </c>
      <c r="I434" s="163"/>
      <c r="L434" s="159"/>
      <c r="M434" s="164"/>
      <c r="T434" s="165"/>
      <c r="AT434" s="160" t="s">
        <v>330</v>
      </c>
      <c r="AU434" s="160" t="s">
        <v>79</v>
      </c>
      <c r="AV434" s="13" t="s">
        <v>79</v>
      </c>
      <c r="AW434" s="13" t="s">
        <v>31</v>
      </c>
      <c r="AX434" s="13" t="s">
        <v>69</v>
      </c>
      <c r="AY434" s="160" t="s">
        <v>181</v>
      </c>
    </row>
    <row r="435" spans="2:65" s="14" customFormat="1" ht="11.25" x14ac:dyDescent="0.2">
      <c r="B435" s="166"/>
      <c r="D435" s="138" t="s">
        <v>330</v>
      </c>
      <c r="E435" s="167" t="s">
        <v>19</v>
      </c>
      <c r="F435" s="168" t="s">
        <v>333</v>
      </c>
      <c r="H435" s="169">
        <v>1652.079</v>
      </c>
      <c r="I435" s="170"/>
      <c r="L435" s="166"/>
      <c r="M435" s="171"/>
      <c r="T435" s="172"/>
      <c r="AT435" s="167" t="s">
        <v>330</v>
      </c>
      <c r="AU435" s="167" t="s">
        <v>79</v>
      </c>
      <c r="AV435" s="14" t="s">
        <v>187</v>
      </c>
      <c r="AW435" s="14" t="s">
        <v>31</v>
      </c>
      <c r="AX435" s="14" t="s">
        <v>77</v>
      </c>
      <c r="AY435" s="167" t="s">
        <v>181</v>
      </c>
    </row>
    <row r="436" spans="2:65" s="1" customFormat="1" ht="16.5" customHeight="1" x14ac:dyDescent="0.2">
      <c r="B436" s="32"/>
      <c r="C436" s="125" t="s">
        <v>281</v>
      </c>
      <c r="D436" s="125" t="s">
        <v>182</v>
      </c>
      <c r="E436" s="126" t="s">
        <v>6669</v>
      </c>
      <c r="F436" s="127" t="s">
        <v>6670</v>
      </c>
      <c r="G436" s="128" t="s">
        <v>326</v>
      </c>
      <c r="H436" s="129">
        <v>115.53100000000001</v>
      </c>
      <c r="I436" s="130"/>
      <c r="J436" s="131">
        <f>ROUND(I436*H436,2)</f>
        <v>0</v>
      </c>
      <c r="K436" s="127" t="s">
        <v>327</v>
      </c>
      <c r="L436" s="32"/>
      <c r="M436" s="132" t="s">
        <v>19</v>
      </c>
      <c r="N436" s="133" t="s">
        <v>40</v>
      </c>
      <c r="P436" s="134">
        <f>O436*H436</f>
        <v>0</v>
      </c>
      <c r="Q436" s="134">
        <v>0</v>
      </c>
      <c r="R436" s="134">
        <f>Q436*H436</f>
        <v>0</v>
      </c>
      <c r="S436" s="134">
        <v>0</v>
      </c>
      <c r="T436" s="135">
        <f>S436*H436</f>
        <v>0</v>
      </c>
      <c r="AR436" s="136" t="s">
        <v>187</v>
      </c>
      <c r="AT436" s="136" t="s">
        <v>182</v>
      </c>
      <c r="AU436" s="136" t="s">
        <v>79</v>
      </c>
      <c r="AY436" s="17" t="s">
        <v>181</v>
      </c>
      <c r="BE436" s="137">
        <f>IF(N436="základní",J436,0)</f>
        <v>0</v>
      </c>
      <c r="BF436" s="137">
        <f>IF(N436="snížená",J436,0)</f>
        <v>0</v>
      </c>
      <c r="BG436" s="137">
        <f>IF(N436="zákl. přenesená",J436,0)</f>
        <v>0</v>
      </c>
      <c r="BH436" s="137">
        <f>IF(N436="sníž. přenesená",J436,0)</f>
        <v>0</v>
      </c>
      <c r="BI436" s="137">
        <f>IF(N436="nulová",J436,0)</f>
        <v>0</v>
      </c>
      <c r="BJ436" s="17" t="s">
        <v>77</v>
      </c>
      <c r="BK436" s="137">
        <f>ROUND(I436*H436,2)</f>
        <v>0</v>
      </c>
      <c r="BL436" s="17" t="s">
        <v>187</v>
      </c>
      <c r="BM436" s="136" t="s">
        <v>284</v>
      </c>
    </row>
    <row r="437" spans="2:65" s="1" customFormat="1" ht="11.25" x14ac:dyDescent="0.2">
      <c r="B437" s="32"/>
      <c r="D437" s="151" t="s">
        <v>328</v>
      </c>
      <c r="F437" s="152" t="s">
        <v>6671</v>
      </c>
      <c r="I437" s="140"/>
      <c r="L437" s="32"/>
      <c r="M437" s="141"/>
      <c r="T437" s="53"/>
      <c r="AT437" s="17" t="s">
        <v>328</v>
      </c>
      <c r="AU437" s="17" t="s">
        <v>79</v>
      </c>
    </row>
    <row r="438" spans="2:65" s="13" customFormat="1" ht="11.25" x14ac:dyDescent="0.2">
      <c r="B438" s="159"/>
      <c r="D438" s="138" t="s">
        <v>330</v>
      </c>
      <c r="E438" s="160" t="s">
        <v>19</v>
      </c>
      <c r="F438" s="161" t="s">
        <v>6672</v>
      </c>
      <c r="H438" s="162">
        <v>115.53100000000001</v>
      </c>
      <c r="I438" s="163"/>
      <c r="L438" s="159"/>
      <c r="M438" s="164"/>
      <c r="T438" s="165"/>
      <c r="AT438" s="160" t="s">
        <v>330</v>
      </c>
      <c r="AU438" s="160" t="s">
        <v>79</v>
      </c>
      <c r="AV438" s="13" t="s">
        <v>79</v>
      </c>
      <c r="AW438" s="13" t="s">
        <v>31</v>
      </c>
      <c r="AX438" s="13" t="s">
        <v>69</v>
      </c>
      <c r="AY438" s="160" t="s">
        <v>181</v>
      </c>
    </row>
    <row r="439" spans="2:65" s="14" customFormat="1" ht="11.25" x14ac:dyDescent="0.2">
      <c r="B439" s="166"/>
      <c r="D439" s="138" t="s">
        <v>330</v>
      </c>
      <c r="E439" s="167" t="s">
        <v>19</v>
      </c>
      <c r="F439" s="168" t="s">
        <v>333</v>
      </c>
      <c r="H439" s="169">
        <v>115.53100000000001</v>
      </c>
      <c r="I439" s="170"/>
      <c r="L439" s="166"/>
      <c r="M439" s="171"/>
      <c r="T439" s="172"/>
      <c r="AT439" s="167" t="s">
        <v>330</v>
      </c>
      <c r="AU439" s="167" t="s">
        <v>79</v>
      </c>
      <c r="AV439" s="14" t="s">
        <v>187</v>
      </c>
      <c r="AW439" s="14" t="s">
        <v>31</v>
      </c>
      <c r="AX439" s="14" t="s">
        <v>77</v>
      </c>
      <c r="AY439" s="167" t="s">
        <v>181</v>
      </c>
    </row>
    <row r="440" spans="2:65" s="1" customFormat="1" ht="16.5" customHeight="1" x14ac:dyDescent="0.2">
      <c r="B440" s="32"/>
      <c r="C440" s="125" t="s">
        <v>236</v>
      </c>
      <c r="D440" s="125" t="s">
        <v>182</v>
      </c>
      <c r="E440" s="126" t="s">
        <v>442</v>
      </c>
      <c r="F440" s="127" t="s">
        <v>443</v>
      </c>
      <c r="G440" s="128" t="s">
        <v>326</v>
      </c>
      <c r="H440" s="129">
        <v>36.261499999999998</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288</v>
      </c>
    </row>
    <row r="441" spans="2:65" s="1" customFormat="1" ht="11.25" x14ac:dyDescent="0.2">
      <c r="B441" s="32"/>
      <c r="D441" s="151" t="s">
        <v>328</v>
      </c>
      <c r="F441" s="152" t="s">
        <v>444</v>
      </c>
      <c r="I441" s="140"/>
      <c r="L441" s="32"/>
      <c r="M441" s="141"/>
      <c r="T441" s="53"/>
      <c r="AT441" s="17" t="s">
        <v>328</v>
      </c>
      <c r="AU441" s="17" t="s">
        <v>79</v>
      </c>
    </row>
    <row r="442" spans="2:65" s="12" customFormat="1" ht="11.25" x14ac:dyDescent="0.2">
      <c r="B442" s="153"/>
      <c r="D442" s="138" t="s">
        <v>330</v>
      </c>
      <c r="E442" s="154" t="s">
        <v>19</v>
      </c>
      <c r="F442" s="155" t="s">
        <v>6673</v>
      </c>
      <c r="H442" s="154" t="s">
        <v>19</v>
      </c>
      <c r="I442" s="156"/>
      <c r="L442" s="153"/>
      <c r="M442" s="157"/>
      <c r="T442" s="158"/>
      <c r="AT442" s="154" t="s">
        <v>330</v>
      </c>
      <c r="AU442" s="154" t="s">
        <v>79</v>
      </c>
      <c r="AV442" s="12" t="s">
        <v>77</v>
      </c>
      <c r="AW442" s="12" t="s">
        <v>31</v>
      </c>
      <c r="AX442" s="12" t="s">
        <v>69</v>
      </c>
      <c r="AY442" s="154" t="s">
        <v>181</v>
      </c>
    </row>
    <row r="443" spans="2:65" s="13" customFormat="1" ht="11.25" x14ac:dyDescent="0.2">
      <c r="B443" s="159"/>
      <c r="D443" s="138" t="s">
        <v>330</v>
      </c>
      <c r="E443" s="160" t="s">
        <v>19</v>
      </c>
      <c r="F443" s="161" t="s">
        <v>6674</v>
      </c>
      <c r="H443" s="162">
        <v>88.25</v>
      </c>
      <c r="I443" s="163"/>
      <c r="L443" s="159"/>
      <c r="M443" s="164"/>
      <c r="T443" s="165"/>
      <c r="AT443" s="160" t="s">
        <v>330</v>
      </c>
      <c r="AU443" s="160" t="s">
        <v>79</v>
      </c>
      <c r="AV443" s="13" t="s">
        <v>79</v>
      </c>
      <c r="AW443" s="13" t="s">
        <v>31</v>
      </c>
      <c r="AX443" s="13" t="s">
        <v>69</v>
      </c>
      <c r="AY443" s="160" t="s">
        <v>181</v>
      </c>
    </row>
    <row r="444" spans="2:65" s="13" customFormat="1" ht="22.5" x14ac:dyDescent="0.2">
      <c r="B444" s="159"/>
      <c r="D444" s="138" t="s">
        <v>330</v>
      </c>
      <c r="E444" s="160" t="s">
        <v>19</v>
      </c>
      <c r="F444" s="161" t="s">
        <v>6675</v>
      </c>
      <c r="H444" s="162">
        <v>-51.988500000000002</v>
      </c>
      <c r="I444" s="163"/>
      <c r="L444" s="159"/>
      <c r="M444" s="164"/>
      <c r="T444" s="165"/>
      <c r="AT444" s="160" t="s">
        <v>330</v>
      </c>
      <c r="AU444" s="160" t="s">
        <v>79</v>
      </c>
      <c r="AV444" s="13" t="s">
        <v>79</v>
      </c>
      <c r="AW444" s="13" t="s">
        <v>31</v>
      </c>
      <c r="AX444" s="13" t="s">
        <v>69</v>
      </c>
      <c r="AY444" s="160" t="s">
        <v>181</v>
      </c>
    </row>
    <row r="445" spans="2:65" s="14" customFormat="1" ht="11.25" x14ac:dyDescent="0.2">
      <c r="B445" s="166"/>
      <c r="D445" s="138" t="s">
        <v>330</v>
      </c>
      <c r="E445" s="167" t="s">
        <v>19</v>
      </c>
      <c r="F445" s="168" t="s">
        <v>333</v>
      </c>
      <c r="H445" s="169">
        <v>36.261499999999998</v>
      </c>
      <c r="I445" s="170"/>
      <c r="L445" s="166"/>
      <c r="M445" s="171"/>
      <c r="T445" s="172"/>
      <c r="AT445" s="167" t="s">
        <v>330</v>
      </c>
      <c r="AU445" s="167" t="s">
        <v>79</v>
      </c>
      <c r="AV445" s="14" t="s">
        <v>187</v>
      </c>
      <c r="AW445" s="14" t="s">
        <v>31</v>
      </c>
      <c r="AX445" s="14" t="s">
        <v>77</v>
      </c>
      <c r="AY445" s="167" t="s">
        <v>181</v>
      </c>
    </row>
    <row r="446" spans="2:65" s="1" customFormat="1" ht="16.5" customHeight="1" x14ac:dyDescent="0.2">
      <c r="B446" s="32"/>
      <c r="C446" s="125" t="s">
        <v>290</v>
      </c>
      <c r="D446" s="125" t="s">
        <v>182</v>
      </c>
      <c r="E446" s="126" t="s">
        <v>447</v>
      </c>
      <c r="F446" s="127" t="s">
        <v>448</v>
      </c>
      <c r="G446" s="128" t="s">
        <v>326</v>
      </c>
      <c r="H446" s="129">
        <v>46.768500000000003</v>
      </c>
      <c r="I446" s="130"/>
      <c r="J446" s="131">
        <f>ROUND(I446*H446,2)</f>
        <v>0</v>
      </c>
      <c r="K446" s="127" t="s">
        <v>327</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293</v>
      </c>
    </row>
    <row r="447" spans="2:65" s="1" customFormat="1" ht="11.25" x14ac:dyDescent="0.2">
      <c r="B447" s="32"/>
      <c r="D447" s="151" t="s">
        <v>328</v>
      </c>
      <c r="F447" s="152" t="s">
        <v>449</v>
      </c>
      <c r="I447" s="140"/>
      <c r="L447" s="32"/>
      <c r="M447" s="141"/>
      <c r="T447" s="53"/>
      <c r="AT447" s="17" t="s">
        <v>328</v>
      </c>
      <c r="AU447" s="17" t="s">
        <v>79</v>
      </c>
    </row>
    <row r="448" spans="2:65" s="12" customFormat="1" ht="11.25" x14ac:dyDescent="0.2">
      <c r="B448" s="153"/>
      <c r="D448" s="138" t="s">
        <v>330</v>
      </c>
      <c r="E448" s="154" t="s">
        <v>19</v>
      </c>
      <c r="F448" s="155" t="s">
        <v>6673</v>
      </c>
      <c r="H448" s="154" t="s">
        <v>19</v>
      </c>
      <c r="I448" s="156"/>
      <c r="L448" s="153"/>
      <c r="M448" s="157"/>
      <c r="T448" s="158"/>
      <c r="AT448" s="154" t="s">
        <v>330</v>
      </c>
      <c r="AU448" s="154" t="s">
        <v>79</v>
      </c>
      <c r="AV448" s="12" t="s">
        <v>77</v>
      </c>
      <c r="AW448" s="12" t="s">
        <v>31</v>
      </c>
      <c r="AX448" s="12" t="s">
        <v>69</v>
      </c>
      <c r="AY448" s="154" t="s">
        <v>181</v>
      </c>
    </row>
    <row r="449" spans="2:65" s="13" customFormat="1" ht="11.25" x14ac:dyDescent="0.2">
      <c r="B449" s="159"/>
      <c r="D449" s="138" t="s">
        <v>330</v>
      </c>
      <c r="E449" s="160" t="s">
        <v>19</v>
      </c>
      <c r="F449" s="161" t="s">
        <v>6676</v>
      </c>
      <c r="H449" s="162">
        <v>110.31</v>
      </c>
      <c r="I449" s="163"/>
      <c r="L449" s="159"/>
      <c r="M449" s="164"/>
      <c r="T449" s="165"/>
      <c r="AT449" s="160" t="s">
        <v>330</v>
      </c>
      <c r="AU449" s="160" t="s">
        <v>79</v>
      </c>
      <c r="AV449" s="13" t="s">
        <v>79</v>
      </c>
      <c r="AW449" s="13" t="s">
        <v>31</v>
      </c>
      <c r="AX449" s="13" t="s">
        <v>69</v>
      </c>
      <c r="AY449" s="160" t="s">
        <v>181</v>
      </c>
    </row>
    <row r="450" spans="2:65" s="13" customFormat="1" ht="22.5" x14ac:dyDescent="0.2">
      <c r="B450" s="159"/>
      <c r="D450" s="138" t="s">
        <v>330</v>
      </c>
      <c r="E450" s="160" t="s">
        <v>19</v>
      </c>
      <c r="F450" s="161" t="s">
        <v>6677</v>
      </c>
      <c r="H450" s="162">
        <v>-63.541499999999999</v>
      </c>
      <c r="I450" s="163"/>
      <c r="L450" s="159"/>
      <c r="M450" s="164"/>
      <c r="T450" s="165"/>
      <c r="AT450" s="160" t="s">
        <v>330</v>
      </c>
      <c r="AU450" s="160" t="s">
        <v>79</v>
      </c>
      <c r="AV450" s="13" t="s">
        <v>79</v>
      </c>
      <c r="AW450" s="13" t="s">
        <v>31</v>
      </c>
      <c r="AX450" s="13" t="s">
        <v>69</v>
      </c>
      <c r="AY450" s="160" t="s">
        <v>181</v>
      </c>
    </row>
    <row r="451" spans="2:65" s="14" customFormat="1" ht="11.25" x14ac:dyDescent="0.2">
      <c r="B451" s="166"/>
      <c r="D451" s="138" t="s">
        <v>330</v>
      </c>
      <c r="E451" s="167" t="s">
        <v>19</v>
      </c>
      <c r="F451" s="168" t="s">
        <v>333</v>
      </c>
      <c r="H451" s="169">
        <v>46.768500000000003</v>
      </c>
      <c r="I451" s="170"/>
      <c r="L451" s="166"/>
      <c r="M451" s="171"/>
      <c r="T451" s="172"/>
      <c r="AT451" s="167" t="s">
        <v>330</v>
      </c>
      <c r="AU451" s="167" t="s">
        <v>79</v>
      </c>
      <c r="AV451" s="14" t="s">
        <v>187</v>
      </c>
      <c r="AW451" s="14" t="s">
        <v>31</v>
      </c>
      <c r="AX451" s="14" t="s">
        <v>77</v>
      </c>
      <c r="AY451" s="167" t="s">
        <v>181</v>
      </c>
    </row>
    <row r="452" spans="2:65" s="1" customFormat="1" ht="16.5" customHeight="1" x14ac:dyDescent="0.2">
      <c r="B452" s="32"/>
      <c r="C452" s="125" t="s">
        <v>239</v>
      </c>
      <c r="D452" s="125" t="s">
        <v>182</v>
      </c>
      <c r="E452" s="126" t="s">
        <v>451</v>
      </c>
      <c r="F452" s="127" t="s">
        <v>452</v>
      </c>
      <c r="G452" s="128" t="s">
        <v>326</v>
      </c>
      <c r="H452" s="129">
        <v>22.06</v>
      </c>
      <c r="I452" s="130"/>
      <c r="J452" s="131">
        <f>ROUND(I452*H452,2)</f>
        <v>0</v>
      </c>
      <c r="K452" s="127" t="s">
        <v>327</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478</v>
      </c>
    </row>
    <row r="453" spans="2:65" s="1" customFormat="1" ht="11.25" x14ac:dyDescent="0.2">
      <c r="B453" s="32"/>
      <c r="D453" s="151" t="s">
        <v>328</v>
      </c>
      <c r="F453" s="152" t="s">
        <v>453</v>
      </c>
      <c r="I453" s="140"/>
      <c r="L453" s="32"/>
      <c r="M453" s="141"/>
      <c r="T453" s="53"/>
      <c r="AT453" s="17" t="s">
        <v>328</v>
      </c>
      <c r="AU453" s="17" t="s">
        <v>79</v>
      </c>
    </row>
    <row r="454" spans="2:65" s="12" customFormat="1" ht="11.25" x14ac:dyDescent="0.2">
      <c r="B454" s="153"/>
      <c r="D454" s="138" t="s">
        <v>330</v>
      </c>
      <c r="E454" s="154" t="s">
        <v>19</v>
      </c>
      <c r="F454" s="155" t="s">
        <v>6673</v>
      </c>
      <c r="H454" s="154" t="s">
        <v>19</v>
      </c>
      <c r="I454" s="156"/>
      <c r="L454" s="153"/>
      <c r="M454" s="157"/>
      <c r="T454" s="158"/>
      <c r="AT454" s="154" t="s">
        <v>330</v>
      </c>
      <c r="AU454" s="154" t="s">
        <v>79</v>
      </c>
      <c r="AV454" s="12" t="s">
        <v>77</v>
      </c>
      <c r="AW454" s="12" t="s">
        <v>31</v>
      </c>
      <c r="AX454" s="12" t="s">
        <v>69</v>
      </c>
      <c r="AY454" s="154" t="s">
        <v>181</v>
      </c>
    </row>
    <row r="455" spans="2:65" s="13" customFormat="1" ht="11.25" x14ac:dyDescent="0.2">
      <c r="B455" s="159"/>
      <c r="D455" s="138" t="s">
        <v>330</v>
      </c>
      <c r="E455" s="160" t="s">
        <v>19</v>
      </c>
      <c r="F455" s="161" t="s">
        <v>6678</v>
      </c>
      <c r="H455" s="162">
        <v>22.06</v>
      </c>
      <c r="I455" s="163"/>
      <c r="L455" s="159"/>
      <c r="M455" s="164"/>
      <c r="T455" s="165"/>
      <c r="AT455" s="160" t="s">
        <v>330</v>
      </c>
      <c r="AU455" s="160" t="s">
        <v>79</v>
      </c>
      <c r="AV455" s="13" t="s">
        <v>79</v>
      </c>
      <c r="AW455" s="13" t="s">
        <v>31</v>
      </c>
      <c r="AX455" s="13" t="s">
        <v>69</v>
      </c>
      <c r="AY455" s="160" t="s">
        <v>181</v>
      </c>
    </row>
    <row r="456" spans="2:65" s="14" customFormat="1" ht="11.25" x14ac:dyDescent="0.2">
      <c r="B456" s="166"/>
      <c r="D456" s="138" t="s">
        <v>330</v>
      </c>
      <c r="E456" s="167" t="s">
        <v>19</v>
      </c>
      <c r="F456" s="168" t="s">
        <v>333</v>
      </c>
      <c r="H456" s="169">
        <v>22.06</v>
      </c>
      <c r="I456" s="170"/>
      <c r="L456" s="166"/>
      <c r="M456" s="171"/>
      <c r="T456" s="172"/>
      <c r="AT456" s="167" t="s">
        <v>330</v>
      </c>
      <c r="AU456" s="167" t="s">
        <v>79</v>
      </c>
      <c r="AV456" s="14" t="s">
        <v>187</v>
      </c>
      <c r="AW456" s="14" t="s">
        <v>31</v>
      </c>
      <c r="AX456" s="14" t="s">
        <v>77</v>
      </c>
      <c r="AY456" s="167" t="s">
        <v>181</v>
      </c>
    </row>
    <row r="457" spans="2:65" s="1" customFormat="1" ht="21.75" customHeight="1" x14ac:dyDescent="0.2">
      <c r="B457" s="32"/>
      <c r="C457" s="125" t="s">
        <v>481</v>
      </c>
      <c r="D457" s="125" t="s">
        <v>182</v>
      </c>
      <c r="E457" s="126" t="s">
        <v>455</v>
      </c>
      <c r="F457" s="127" t="s">
        <v>456</v>
      </c>
      <c r="G457" s="128" t="s">
        <v>326</v>
      </c>
      <c r="H457" s="129">
        <v>36.262</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484</v>
      </c>
    </row>
    <row r="458" spans="2:65" s="1" customFormat="1" ht="11.25" x14ac:dyDescent="0.2">
      <c r="B458" s="32"/>
      <c r="D458" s="151" t="s">
        <v>328</v>
      </c>
      <c r="F458" s="152" t="s">
        <v>457</v>
      </c>
      <c r="I458" s="140"/>
      <c r="L458" s="32"/>
      <c r="M458" s="141"/>
      <c r="T458" s="53"/>
      <c r="AT458" s="17" t="s">
        <v>328</v>
      </c>
      <c r="AU458" s="17" t="s">
        <v>79</v>
      </c>
    </row>
    <row r="459" spans="2:65" s="12" customFormat="1" ht="11.25" x14ac:dyDescent="0.2">
      <c r="B459" s="153"/>
      <c r="D459" s="138" t="s">
        <v>330</v>
      </c>
      <c r="E459" s="154" t="s">
        <v>19</v>
      </c>
      <c r="F459" s="155" t="s">
        <v>458</v>
      </c>
      <c r="H459" s="154" t="s">
        <v>19</v>
      </c>
      <c r="I459" s="156"/>
      <c r="L459" s="153"/>
      <c r="M459" s="157"/>
      <c r="T459" s="158"/>
      <c r="AT459" s="154" t="s">
        <v>330</v>
      </c>
      <c r="AU459" s="154" t="s">
        <v>79</v>
      </c>
      <c r="AV459" s="12" t="s">
        <v>77</v>
      </c>
      <c r="AW459" s="12" t="s">
        <v>31</v>
      </c>
      <c r="AX459" s="12" t="s">
        <v>69</v>
      </c>
      <c r="AY459" s="154" t="s">
        <v>181</v>
      </c>
    </row>
    <row r="460" spans="2:65" s="13" customFormat="1" ht="11.25" x14ac:dyDescent="0.2">
      <c r="B460" s="159"/>
      <c r="D460" s="138" t="s">
        <v>330</v>
      </c>
      <c r="E460" s="160" t="s">
        <v>19</v>
      </c>
      <c r="F460" s="161" t="s">
        <v>6679</v>
      </c>
      <c r="H460" s="162">
        <v>36.262</v>
      </c>
      <c r="I460" s="163"/>
      <c r="L460" s="159"/>
      <c r="M460" s="164"/>
      <c r="T460" s="165"/>
      <c r="AT460" s="160" t="s">
        <v>330</v>
      </c>
      <c r="AU460" s="160" t="s">
        <v>79</v>
      </c>
      <c r="AV460" s="13" t="s">
        <v>79</v>
      </c>
      <c r="AW460" s="13" t="s">
        <v>31</v>
      </c>
      <c r="AX460" s="13" t="s">
        <v>69</v>
      </c>
      <c r="AY460" s="160" t="s">
        <v>181</v>
      </c>
    </row>
    <row r="461" spans="2:65" s="14" customFormat="1" ht="11.25" x14ac:dyDescent="0.2">
      <c r="B461" s="166"/>
      <c r="D461" s="138" t="s">
        <v>330</v>
      </c>
      <c r="E461" s="167" t="s">
        <v>19</v>
      </c>
      <c r="F461" s="168" t="s">
        <v>333</v>
      </c>
      <c r="H461" s="169">
        <v>36.262</v>
      </c>
      <c r="I461" s="170"/>
      <c r="L461" s="166"/>
      <c r="M461" s="171"/>
      <c r="T461" s="172"/>
      <c r="AT461" s="167" t="s">
        <v>330</v>
      </c>
      <c r="AU461" s="167" t="s">
        <v>79</v>
      </c>
      <c r="AV461" s="14" t="s">
        <v>187</v>
      </c>
      <c r="AW461" s="14" t="s">
        <v>31</v>
      </c>
      <c r="AX461" s="14" t="s">
        <v>77</v>
      </c>
      <c r="AY461" s="167" t="s">
        <v>181</v>
      </c>
    </row>
    <row r="462" spans="2:65" s="1" customFormat="1" ht="21.75" customHeight="1" x14ac:dyDescent="0.2">
      <c r="B462" s="32"/>
      <c r="C462" s="125" t="s">
        <v>407</v>
      </c>
      <c r="D462" s="125" t="s">
        <v>182</v>
      </c>
      <c r="E462" s="126" t="s">
        <v>460</v>
      </c>
      <c r="F462" s="127" t="s">
        <v>461</v>
      </c>
      <c r="G462" s="128" t="s">
        <v>326</v>
      </c>
      <c r="H462" s="129">
        <v>46.768999999999998</v>
      </c>
      <c r="I462" s="130"/>
      <c r="J462" s="131">
        <f>ROUND(I462*H462,2)</f>
        <v>0</v>
      </c>
      <c r="K462" s="127" t="s">
        <v>327</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487</v>
      </c>
    </row>
    <row r="463" spans="2:65" s="1" customFormat="1" ht="11.25" x14ac:dyDescent="0.2">
      <c r="B463" s="32"/>
      <c r="D463" s="151" t="s">
        <v>328</v>
      </c>
      <c r="F463" s="152" t="s">
        <v>462</v>
      </c>
      <c r="I463" s="140"/>
      <c r="L463" s="32"/>
      <c r="M463" s="141"/>
      <c r="T463" s="53"/>
      <c r="AT463" s="17" t="s">
        <v>328</v>
      </c>
      <c r="AU463" s="17" t="s">
        <v>79</v>
      </c>
    </row>
    <row r="464" spans="2:65" s="12" customFormat="1" ht="11.25" x14ac:dyDescent="0.2">
      <c r="B464" s="153"/>
      <c r="D464" s="138" t="s">
        <v>330</v>
      </c>
      <c r="E464" s="154" t="s">
        <v>19</v>
      </c>
      <c r="F464" s="155" t="s">
        <v>463</v>
      </c>
      <c r="H464" s="154" t="s">
        <v>19</v>
      </c>
      <c r="I464" s="156"/>
      <c r="L464" s="153"/>
      <c r="M464" s="157"/>
      <c r="T464" s="158"/>
      <c r="AT464" s="154" t="s">
        <v>330</v>
      </c>
      <c r="AU464" s="154" t="s">
        <v>79</v>
      </c>
      <c r="AV464" s="12" t="s">
        <v>77</v>
      </c>
      <c r="AW464" s="12" t="s">
        <v>31</v>
      </c>
      <c r="AX464" s="12" t="s">
        <v>69</v>
      </c>
      <c r="AY464" s="154" t="s">
        <v>181</v>
      </c>
    </row>
    <row r="465" spans="2:65" s="13" customFormat="1" ht="11.25" x14ac:dyDescent="0.2">
      <c r="B465" s="159"/>
      <c r="D465" s="138" t="s">
        <v>330</v>
      </c>
      <c r="E465" s="160" t="s">
        <v>19</v>
      </c>
      <c r="F465" s="161" t="s">
        <v>6680</v>
      </c>
      <c r="H465" s="162">
        <v>46.768999999999998</v>
      </c>
      <c r="I465" s="163"/>
      <c r="L465" s="159"/>
      <c r="M465" s="164"/>
      <c r="T465" s="165"/>
      <c r="AT465" s="160" t="s">
        <v>330</v>
      </c>
      <c r="AU465" s="160" t="s">
        <v>79</v>
      </c>
      <c r="AV465" s="13" t="s">
        <v>79</v>
      </c>
      <c r="AW465" s="13" t="s">
        <v>31</v>
      </c>
      <c r="AX465" s="13" t="s">
        <v>69</v>
      </c>
      <c r="AY465" s="160" t="s">
        <v>181</v>
      </c>
    </row>
    <row r="466" spans="2:65" s="14" customFormat="1" ht="11.25" x14ac:dyDescent="0.2">
      <c r="B466" s="166"/>
      <c r="D466" s="138" t="s">
        <v>330</v>
      </c>
      <c r="E466" s="167" t="s">
        <v>19</v>
      </c>
      <c r="F466" s="168" t="s">
        <v>333</v>
      </c>
      <c r="H466" s="169">
        <v>46.768999999999998</v>
      </c>
      <c r="I466" s="170"/>
      <c r="L466" s="166"/>
      <c r="M466" s="171"/>
      <c r="T466" s="172"/>
      <c r="AT466" s="167" t="s">
        <v>330</v>
      </c>
      <c r="AU466" s="167" t="s">
        <v>79</v>
      </c>
      <c r="AV466" s="14" t="s">
        <v>187</v>
      </c>
      <c r="AW466" s="14" t="s">
        <v>31</v>
      </c>
      <c r="AX466" s="14" t="s">
        <v>77</v>
      </c>
      <c r="AY466" s="167" t="s">
        <v>181</v>
      </c>
    </row>
    <row r="467" spans="2:65" s="1" customFormat="1" ht="21.75" customHeight="1" x14ac:dyDescent="0.2">
      <c r="B467" s="32"/>
      <c r="C467" s="125" t="s">
        <v>489</v>
      </c>
      <c r="D467" s="125" t="s">
        <v>182</v>
      </c>
      <c r="E467" s="126" t="s">
        <v>465</v>
      </c>
      <c r="F467" s="127" t="s">
        <v>466</v>
      </c>
      <c r="G467" s="128" t="s">
        <v>326</v>
      </c>
      <c r="H467" s="129">
        <v>22.06</v>
      </c>
      <c r="I467" s="130"/>
      <c r="J467" s="131">
        <f>ROUND(I467*H467,2)</f>
        <v>0</v>
      </c>
      <c r="K467" s="127" t="s">
        <v>327</v>
      </c>
      <c r="L467" s="32"/>
      <c r="M467" s="132" t="s">
        <v>19</v>
      </c>
      <c r="N467" s="133" t="s">
        <v>40</v>
      </c>
      <c r="P467" s="134">
        <f>O467*H467</f>
        <v>0</v>
      </c>
      <c r="Q467" s="134">
        <v>0</v>
      </c>
      <c r="R467" s="134">
        <f>Q467*H467</f>
        <v>0</v>
      </c>
      <c r="S467" s="134">
        <v>0</v>
      </c>
      <c r="T467" s="135">
        <f>S467*H467</f>
        <v>0</v>
      </c>
      <c r="AR467" s="136" t="s">
        <v>187</v>
      </c>
      <c r="AT467" s="136" t="s">
        <v>182</v>
      </c>
      <c r="AU467" s="136" t="s">
        <v>79</v>
      </c>
      <c r="AY467" s="17" t="s">
        <v>181</v>
      </c>
      <c r="BE467" s="137">
        <f>IF(N467="základní",J467,0)</f>
        <v>0</v>
      </c>
      <c r="BF467" s="137">
        <f>IF(N467="snížená",J467,0)</f>
        <v>0</v>
      </c>
      <c r="BG467" s="137">
        <f>IF(N467="zákl. přenesená",J467,0)</f>
        <v>0</v>
      </c>
      <c r="BH467" s="137">
        <f>IF(N467="sníž. přenesená",J467,0)</f>
        <v>0</v>
      </c>
      <c r="BI467" s="137">
        <f>IF(N467="nulová",J467,0)</f>
        <v>0</v>
      </c>
      <c r="BJ467" s="17" t="s">
        <v>77</v>
      </c>
      <c r="BK467" s="137">
        <f>ROUND(I467*H467,2)</f>
        <v>0</v>
      </c>
      <c r="BL467" s="17" t="s">
        <v>187</v>
      </c>
      <c r="BM467" s="136" t="s">
        <v>490</v>
      </c>
    </row>
    <row r="468" spans="2:65" s="1" customFormat="1" ht="11.25" x14ac:dyDescent="0.2">
      <c r="B468" s="32"/>
      <c r="D468" s="151" t="s">
        <v>328</v>
      </c>
      <c r="F468" s="152" t="s">
        <v>467</v>
      </c>
      <c r="I468" s="140"/>
      <c r="L468" s="32"/>
      <c r="M468" s="141"/>
      <c r="T468" s="53"/>
      <c r="AT468" s="17" t="s">
        <v>328</v>
      </c>
      <c r="AU468" s="17" t="s">
        <v>79</v>
      </c>
    </row>
    <row r="469" spans="2:65" s="12" customFormat="1" ht="11.25" x14ac:dyDescent="0.2">
      <c r="B469" s="153"/>
      <c r="D469" s="138" t="s">
        <v>330</v>
      </c>
      <c r="E469" s="154" t="s">
        <v>19</v>
      </c>
      <c r="F469" s="155" t="s">
        <v>468</v>
      </c>
      <c r="H469" s="154" t="s">
        <v>19</v>
      </c>
      <c r="I469" s="156"/>
      <c r="L469" s="153"/>
      <c r="M469" s="157"/>
      <c r="T469" s="158"/>
      <c r="AT469" s="154" t="s">
        <v>330</v>
      </c>
      <c r="AU469" s="154" t="s">
        <v>79</v>
      </c>
      <c r="AV469" s="12" t="s">
        <v>77</v>
      </c>
      <c r="AW469" s="12" t="s">
        <v>31</v>
      </c>
      <c r="AX469" s="12" t="s">
        <v>69</v>
      </c>
      <c r="AY469" s="154" t="s">
        <v>181</v>
      </c>
    </row>
    <row r="470" spans="2:65" s="13" customFormat="1" ht="11.25" x14ac:dyDescent="0.2">
      <c r="B470" s="159"/>
      <c r="D470" s="138" t="s">
        <v>330</v>
      </c>
      <c r="E470" s="160" t="s">
        <v>19</v>
      </c>
      <c r="F470" s="161" t="s">
        <v>6681</v>
      </c>
      <c r="H470" s="162">
        <v>22.06</v>
      </c>
      <c r="I470" s="163"/>
      <c r="L470" s="159"/>
      <c r="M470" s="164"/>
      <c r="T470" s="165"/>
      <c r="AT470" s="160" t="s">
        <v>330</v>
      </c>
      <c r="AU470" s="160" t="s">
        <v>79</v>
      </c>
      <c r="AV470" s="13" t="s">
        <v>79</v>
      </c>
      <c r="AW470" s="13" t="s">
        <v>31</v>
      </c>
      <c r="AX470" s="13" t="s">
        <v>69</v>
      </c>
      <c r="AY470" s="160" t="s">
        <v>181</v>
      </c>
    </row>
    <row r="471" spans="2:65" s="14" customFormat="1" ht="11.25" x14ac:dyDescent="0.2">
      <c r="B471" s="166"/>
      <c r="D471" s="138" t="s">
        <v>330</v>
      </c>
      <c r="E471" s="167" t="s">
        <v>19</v>
      </c>
      <c r="F471" s="168" t="s">
        <v>333</v>
      </c>
      <c r="H471" s="169">
        <v>22.06</v>
      </c>
      <c r="I471" s="170"/>
      <c r="L471" s="166"/>
      <c r="M471" s="171"/>
      <c r="T471" s="172"/>
      <c r="AT471" s="167" t="s">
        <v>330</v>
      </c>
      <c r="AU471" s="167" t="s">
        <v>79</v>
      </c>
      <c r="AV471" s="14" t="s">
        <v>187</v>
      </c>
      <c r="AW471" s="14" t="s">
        <v>31</v>
      </c>
      <c r="AX471" s="14" t="s">
        <v>77</v>
      </c>
      <c r="AY471" s="167" t="s">
        <v>181</v>
      </c>
    </row>
    <row r="472" spans="2:65" s="1" customFormat="1" ht="24.2" customHeight="1" x14ac:dyDescent="0.2">
      <c r="B472" s="32"/>
      <c r="C472" s="125" t="s">
        <v>242</v>
      </c>
      <c r="D472" s="125" t="s">
        <v>182</v>
      </c>
      <c r="E472" s="126" t="s">
        <v>470</v>
      </c>
      <c r="F472" s="127" t="s">
        <v>471</v>
      </c>
      <c r="G472" s="128" t="s">
        <v>326</v>
      </c>
      <c r="H472" s="129">
        <v>688.97799999999995</v>
      </c>
      <c r="I472" s="130"/>
      <c r="J472" s="131">
        <f>ROUND(I472*H472,2)</f>
        <v>0</v>
      </c>
      <c r="K472" s="127" t="s">
        <v>327</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492</v>
      </c>
    </row>
    <row r="473" spans="2:65" s="1" customFormat="1" ht="11.25" x14ac:dyDescent="0.2">
      <c r="B473" s="32"/>
      <c r="D473" s="151" t="s">
        <v>328</v>
      </c>
      <c r="F473" s="152" t="s">
        <v>472</v>
      </c>
      <c r="I473" s="140"/>
      <c r="L473" s="32"/>
      <c r="M473" s="141"/>
      <c r="T473" s="53"/>
      <c r="AT473" s="17" t="s">
        <v>328</v>
      </c>
      <c r="AU473" s="17" t="s">
        <v>79</v>
      </c>
    </row>
    <row r="474" spans="2:65" s="12" customFormat="1" ht="22.5" x14ac:dyDescent="0.2">
      <c r="B474" s="153"/>
      <c r="D474" s="138" t="s">
        <v>330</v>
      </c>
      <c r="E474" s="154" t="s">
        <v>19</v>
      </c>
      <c r="F474" s="155" t="s">
        <v>473</v>
      </c>
      <c r="H474" s="154" t="s">
        <v>19</v>
      </c>
      <c r="I474" s="156"/>
      <c r="L474" s="153"/>
      <c r="M474" s="157"/>
      <c r="T474" s="158"/>
      <c r="AT474" s="154" t="s">
        <v>330</v>
      </c>
      <c r="AU474" s="154" t="s">
        <v>79</v>
      </c>
      <c r="AV474" s="12" t="s">
        <v>77</v>
      </c>
      <c r="AW474" s="12" t="s">
        <v>31</v>
      </c>
      <c r="AX474" s="12" t="s">
        <v>69</v>
      </c>
      <c r="AY474" s="154" t="s">
        <v>181</v>
      </c>
    </row>
    <row r="475" spans="2:65" s="12" customFormat="1" ht="11.25" x14ac:dyDescent="0.2">
      <c r="B475" s="153"/>
      <c r="D475" s="138" t="s">
        <v>330</v>
      </c>
      <c r="E475" s="154" t="s">
        <v>19</v>
      </c>
      <c r="F475" s="155" t="s">
        <v>474</v>
      </c>
      <c r="H475" s="154" t="s">
        <v>19</v>
      </c>
      <c r="I475" s="156"/>
      <c r="L475" s="153"/>
      <c r="M475" s="157"/>
      <c r="T475" s="158"/>
      <c r="AT475" s="154" t="s">
        <v>330</v>
      </c>
      <c r="AU475" s="154" t="s">
        <v>79</v>
      </c>
      <c r="AV475" s="12" t="s">
        <v>77</v>
      </c>
      <c r="AW475" s="12" t="s">
        <v>31</v>
      </c>
      <c r="AX475" s="12" t="s">
        <v>69</v>
      </c>
      <c r="AY475" s="154" t="s">
        <v>181</v>
      </c>
    </row>
    <row r="476" spans="2:65" s="13" customFormat="1" ht="11.25" x14ac:dyDescent="0.2">
      <c r="B476" s="159"/>
      <c r="D476" s="138" t="s">
        <v>330</v>
      </c>
      <c r="E476" s="160" t="s">
        <v>19</v>
      </c>
      <c r="F476" s="161" t="s">
        <v>6682</v>
      </c>
      <c r="H476" s="162">
        <v>688.97799999999995</v>
      </c>
      <c r="I476" s="163"/>
      <c r="L476" s="159"/>
      <c r="M476" s="164"/>
      <c r="T476" s="165"/>
      <c r="AT476" s="160" t="s">
        <v>330</v>
      </c>
      <c r="AU476" s="160" t="s">
        <v>79</v>
      </c>
      <c r="AV476" s="13" t="s">
        <v>79</v>
      </c>
      <c r="AW476" s="13" t="s">
        <v>31</v>
      </c>
      <c r="AX476" s="13" t="s">
        <v>69</v>
      </c>
      <c r="AY476" s="160" t="s">
        <v>181</v>
      </c>
    </row>
    <row r="477" spans="2:65" s="14" customFormat="1" ht="11.25" x14ac:dyDescent="0.2">
      <c r="B477" s="166"/>
      <c r="D477" s="138" t="s">
        <v>330</v>
      </c>
      <c r="E477" s="167" t="s">
        <v>19</v>
      </c>
      <c r="F477" s="168" t="s">
        <v>333</v>
      </c>
      <c r="H477" s="169">
        <v>688.97799999999995</v>
      </c>
      <c r="I477" s="170"/>
      <c r="L477" s="166"/>
      <c r="M477" s="171"/>
      <c r="T477" s="172"/>
      <c r="AT477" s="167" t="s">
        <v>330</v>
      </c>
      <c r="AU477" s="167" t="s">
        <v>79</v>
      </c>
      <c r="AV477" s="14" t="s">
        <v>187</v>
      </c>
      <c r="AW477" s="14" t="s">
        <v>31</v>
      </c>
      <c r="AX477" s="14" t="s">
        <v>77</v>
      </c>
      <c r="AY477" s="167" t="s">
        <v>181</v>
      </c>
    </row>
    <row r="478" spans="2:65" s="1" customFormat="1" ht="24.2" customHeight="1" x14ac:dyDescent="0.2">
      <c r="B478" s="32"/>
      <c r="C478" s="125" t="s">
        <v>494</v>
      </c>
      <c r="D478" s="125" t="s">
        <v>182</v>
      </c>
      <c r="E478" s="126" t="s">
        <v>476</v>
      </c>
      <c r="F478" s="127" t="s">
        <v>477</v>
      </c>
      <c r="G478" s="128" t="s">
        <v>326</v>
      </c>
      <c r="H478" s="129">
        <v>888.61099999999999</v>
      </c>
      <c r="I478" s="130"/>
      <c r="J478" s="131">
        <f>ROUND(I478*H478,2)</f>
        <v>0</v>
      </c>
      <c r="K478" s="127" t="s">
        <v>327</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495</v>
      </c>
    </row>
    <row r="479" spans="2:65" s="1" customFormat="1" ht="11.25" x14ac:dyDescent="0.2">
      <c r="B479" s="32"/>
      <c r="D479" s="151" t="s">
        <v>328</v>
      </c>
      <c r="F479" s="152" t="s">
        <v>479</v>
      </c>
      <c r="I479" s="140"/>
      <c r="L479" s="32"/>
      <c r="M479" s="141"/>
      <c r="T479" s="53"/>
      <c r="AT479" s="17" t="s">
        <v>328</v>
      </c>
      <c r="AU479" s="17" t="s">
        <v>79</v>
      </c>
    </row>
    <row r="480" spans="2:65" s="12" customFormat="1" ht="22.5" x14ac:dyDescent="0.2">
      <c r="B480" s="153"/>
      <c r="D480" s="138" t="s">
        <v>330</v>
      </c>
      <c r="E480" s="154" t="s">
        <v>19</v>
      </c>
      <c r="F480" s="155" t="s">
        <v>473</v>
      </c>
      <c r="H480" s="154" t="s">
        <v>19</v>
      </c>
      <c r="I480" s="156"/>
      <c r="L480" s="153"/>
      <c r="M480" s="157"/>
      <c r="T480" s="158"/>
      <c r="AT480" s="154" t="s">
        <v>330</v>
      </c>
      <c r="AU480" s="154" t="s">
        <v>79</v>
      </c>
      <c r="AV480" s="12" t="s">
        <v>77</v>
      </c>
      <c r="AW480" s="12" t="s">
        <v>31</v>
      </c>
      <c r="AX480" s="12" t="s">
        <v>69</v>
      </c>
      <c r="AY480" s="154" t="s">
        <v>181</v>
      </c>
    </row>
    <row r="481" spans="2:65" s="12" customFormat="1" ht="11.25" x14ac:dyDescent="0.2">
      <c r="B481" s="153"/>
      <c r="D481" s="138" t="s">
        <v>330</v>
      </c>
      <c r="E481" s="154" t="s">
        <v>19</v>
      </c>
      <c r="F481" s="155" t="s">
        <v>474</v>
      </c>
      <c r="H481" s="154" t="s">
        <v>19</v>
      </c>
      <c r="I481" s="156"/>
      <c r="L481" s="153"/>
      <c r="M481" s="157"/>
      <c r="T481" s="158"/>
      <c r="AT481" s="154" t="s">
        <v>330</v>
      </c>
      <c r="AU481" s="154" t="s">
        <v>79</v>
      </c>
      <c r="AV481" s="12" t="s">
        <v>77</v>
      </c>
      <c r="AW481" s="12" t="s">
        <v>31</v>
      </c>
      <c r="AX481" s="12" t="s">
        <v>69</v>
      </c>
      <c r="AY481" s="154" t="s">
        <v>181</v>
      </c>
    </row>
    <row r="482" spans="2:65" s="13" customFormat="1" ht="11.25" x14ac:dyDescent="0.2">
      <c r="B482" s="159"/>
      <c r="D482" s="138" t="s">
        <v>330</v>
      </c>
      <c r="E482" s="160" t="s">
        <v>19</v>
      </c>
      <c r="F482" s="161" t="s">
        <v>6683</v>
      </c>
      <c r="H482" s="162">
        <v>888.61099999999999</v>
      </c>
      <c r="I482" s="163"/>
      <c r="L482" s="159"/>
      <c r="M482" s="164"/>
      <c r="T482" s="165"/>
      <c r="AT482" s="160" t="s">
        <v>330</v>
      </c>
      <c r="AU482" s="160" t="s">
        <v>79</v>
      </c>
      <c r="AV482" s="13" t="s">
        <v>79</v>
      </c>
      <c r="AW482" s="13" t="s">
        <v>31</v>
      </c>
      <c r="AX482" s="13" t="s">
        <v>69</v>
      </c>
      <c r="AY482" s="160" t="s">
        <v>181</v>
      </c>
    </row>
    <row r="483" spans="2:65" s="14" customFormat="1" ht="11.25" x14ac:dyDescent="0.2">
      <c r="B483" s="166"/>
      <c r="D483" s="138" t="s">
        <v>330</v>
      </c>
      <c r="E483" s="167" t="s">
        <v>19</v>
      </c>
      <c r="F483" s="168" t="s">
        <v>333</v>
      </c>
      <c r="H483" s="169">
        <v>888.61099999999999</v>
      </c>
      <c r="I483" s="170"/>
      <c r="L483" s="166"/>
      <c r="M483" s="171"/>
      <c r="T483" s="172"/>
      <c r="AT483" s="167" t="s">
        <v>330</v>
      </c>
      <c r="AU483" s="167" t="s">
        <v>79</v>
      </c>
      <c r="AV483" s="14" t="s">
        <v>187</v>
      </c>
      <c r="AW483" s="14" t="s">
        <v>31</v>
      </c>
      <c r="AX483" s="14" t="s">
        <v>77</v>
      </c>
      <c r="AY483" s="167" t="s">
        <v>181</v>
      </c>
    </row>
    <row r="484" spans="2:65" s="1" customFormat="1" ht="24.2" customHeight="1" x14ac:dyDescent="0.2">
      <c r="B484" s="32"/>
      <c r="C484" s="125" t="s">
        <v>246</v>
      </c>
      <c r="D484" s="125" t="s">
        <v>182</v>
      </c>
      <c r="E484" s="126" t="s">
        <v>482</v>
      </c>
      <c r="F484" s="127" t="s">
        <v>483</v>
      </c>
      <c r="G484" s="128" t="s">
        <v>326</v>
      </c>
      <c r="H484" s="129">
        <v>419.14</v>
      </c>
      <c r="I484" s="130"/>
      <c r="J484" s="131">
        <f>ROUND(I484*H484,2)</f>
        <v>0</v>
      </c>
      <c r="K484" s="127" t="s">
        <v>327</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497</v>
      </c>
    </row>
    <row r="485" spans="2:65" s="1" customFormat="1" ht="11.25" x14ac:dyDescent="0.2">
      <c r="B485" s="32"/>
      <c r="D485" s="151" t="s">
        <v>328</v>
      </c>
      <c r="F485" s="152" t="s">
        <v>485</v>
      </c>
      <c r="I485" s="140"/>
      <c r="L485" s="32"/>
      <c r="M485" s="141"/>
      <c r="T485" s="53"/>
      <c r="AT485" s="17" t="s">
        <v>328</v>
      </c>
      <c r="AU485" s="17" t="s">
        <v>79</v>
      </c>
    </row>
    <row r="486" spans="2:65" s="12" customFormat="1" ht="22.5" x14ac:dyDescent="0.2">
      <c r="B486" s="153"/>
      <c r="D486" s="138" t="s">
        <v>330</v>
      </c>
      <c r="E486" s="154" t="s">
        <v>19</v>
      </c>
      <c r="F486" s="155" t="s">
        <v>473</v>
      </c>
      <c r="H486" s="154" t="s">
        <v>19</v>
      </c>
      <c r="I486" s="156"/>
      <c r="L486" s="153"/>
      <c r="M486" s="157"/>
      <c r="T486" s="158"/>
      <c r="AT486" s="154" t="s">
        <v>330</v>
      </c>
      <c r="AU486" s="154" t="s">
        <v>79</v>
      </c>
      <c r="AV486" s="12" t="s">
        <v>77</v>
      </c>
      <c r="AW486" s="12" t="s">
        <v>31</v>
      </c>
      <c r="AX486" s="12" t="s">
        <v>69</v>
      </c>
      <c r="AY486" s="154" t="s">
        <v>181</v>
      </c>
    </row>
    <row r="487" spans="2:65" s="12" customFormat="1" ht="11.25" x14ac:dyDescent="0.2">
      <c r="B487" s="153"/>
      <c r="D487" s="138" t="s">
        <v>330</v>
      </c>
      <c r="E487" s="154" t="s">
        <v>19</v>
      </c>
      <c r="F487" s="155" t="s">
        <v>474</v>
      </c>
      <c r="H487" s="154" t="s">
        <v>19</v>
      </c>
      <c r="I487" s="156"/>
      <c r="L487" s="153"/>
      <c r="M487" s="157"/>
      <c r="T487" s="158"/>
      <c r="AT487" s="154" t="s">
        <v>330</v>
      </c>
      <c r="AU487" s="154" t="s">
        <v>79</v>
      </c>
      <c r="AV487" s="12" t="s">
        <v>77</v>
      </c>
      <c r="AW487" s="12" t="s">
        <v>31</v>
      </c>
      <c r="AX487" s="12" t="s">
        <v>69</v>
      </c>
      <c r="AY487" s="154" t="s">
        <v>181</v>
      </c>
    </row>
    <row r="488" spans="2:65" s="13" customFormat="1" ht="11.25" x14ac:dyDescent="0.2">
      <c r="B488" s="159"/>
      <c r="D488" s="138" t="s">
        <v>330</v>
      </c>
      <c r="E488" s="160" t="s">
        <v>19</v>
      </c>
      <c r="F488" s="161" t="s">
        <v>6684</v>
      </c>
      <c r="H488" s="162">
        <v>419.14</v>
      </c>
      <c r="I488" s="163"/>
      <c r="L488" s="159"/>
      <c r="M488" s="164"/>
      <c r="T488" s="165"/>
      <c r="AT488" s="160" t="s">
        <v>330</v>
      </c>
      <c r="AU488" s="160" t="s">
        <v>79</v>
      </c>
      <c r="AV488" s="13" t="s">
        <v>79</v>
      </c>
      <c r="AW488" s="13" t="s">
        <v>31</v>
      </c>
      <c r="AX488" s="13" t="s">
        <v>69</v>
      </c>
      <c r="AY488" s="160" t="s">
        <v>181</v>
      </c>
    </row>
    <row r="489" spans="2:65" s="14" customFormat="1" ht="11.25" x14ac:dyDescent="0.2">
      <c r="B489" s="166"/>
      <c r="D489" s="138" t="s">
        <v>330</v>
      </c>
      <c r="E489" s="167" t="s">
        <v>19</v>
      </c>
      <c r="F489" s="168" t="s">
        <v>333</v>
      </c>
      <c r="H489" s="169">
        <v>419.14</v>
      </c>
      <c r="I489" s="170"/>
      <c r="L489" s="166"/>
      <c r="M489" s="171"/>
      <c r="T489" s="172"/>
      <c r="AT489" s="167" t="s">
        <v>330</v>
      </c>
      <c r="AU489" s="167" t="s">
        <v>79</v>
      </c>
      <c r="AV489" s="14" t="s">
        <v>187</v>
      </c>
      <c r="AW489" s="14" t="s">
        <v>31</v>
      </c>
      <c r="AX489" s="14" t="s">
        <v>77</v>
      </c>
      <c r="AY489" s="167" t="s">
        <v>181</v>
      </c>
    </row>
    <row r="490" spans="2:65" s="1" customFormat="1" ht="21.75" customHeight="1" x14ac:dyDescent="0.2">
      <c r="B490" s="32"/>
      <c r="C490" s="125" t="s">
        <v>499</v>
      </c>
      <c r="D490" s="125" t="s">
        <v>182</v>
      </c>
      <c r="E490" s="126" t="s">
        <v>405</v>
      </c>
      <c r="F490" s="127" t="s">
        <v>406</v>
      </c>
      <c r="G490" s="128" t="s">
        <v>326</v>
      </c>
      <c r="H490" s="129">
        <v>36.262</v>
      </c>
      <c r="I490" s="130"/>
      <c r="J490" s="131">
        <f>ROUND(I490*H490,2)</f>
        <v>0</v>
      </c>
      <c r="K490" s="127" t="s">
        <v>327</v>
      </c>
      <c r="L490" s="32"/>
      <c r="M490" s="132" t="s">
        <v>19</v>
      </c>
      <c r="N490" s="133" t="s">
        <v>40</v>
      </c>
      <c r="P490" s="134">
        <f>O490*H490</f>
        <v>0</v>
      </c>
      <c r="Q490" s="134">
        <v>0</v>
      </c>
      <c r="R490" s="134">
        <f>Q490*H490</f>
        <v>0</v>
      </c>
      <c r="S490" s="134">
        <v>0</v>
      </c>
      <c r="T490" s="135">
        <f>S490*H490</f>
        <v>0</v>
      </c>
      <c r="AR490" s="136" t="s">
        <v>187</v>
      </c>
      <c r="AT490" s="136" t="s">
        <v>182</v>
      </c>
      <c r="AU490" s="136" t="s">
        <v>79</v>
      </c>
      <c r="AY490" s="17" t="s">
        <v>181</v>
      </c>
      <c r="BE490" s="137">
        <f>IF(N490="základní",J490,0)</f>
        <v>0</v>
      </c>
      <c r="BF490" s="137">
        <f>IF(N490="snížená",J490,0)</f>
        <v>0</v>
      </c>
      <c r="BG490" s="137">
        <f>IF(N490="zákl. přenesená",J490,0)</f>
        <v>0</v>
      </c>
      <c r="BH490" s="137">
        <f>IF(N490="sníž. přenesená",J490,0)</f>
        <v>0</v>
      </c>
      <c r="BI490" s="137">
        <f>IF(N490="nulová",J490,0)</f>
        <v>0</v>
      </c>
      <c r="BJ490" s="17" t="s">
        <v>77</v>
      </c>
      <c r="BK490" s="137">
        <f>ROUND(I490*H490,2)</f>
        <v>0</v>
      </c>
      <c r="BL490" s="17" t="s">
        <v>187</v>
      </c>
      <c r="BM490" s="136" t="s">
        <v>500</v>
      </c>
    </row>
    <row r="491" spans="2:65" s="1" customFormat="1" ht="11.25" x14ac:dyDescent="0.2">
      <c r="B491" s="32"/>
      <c r="D491" s="151" t="s">
        <v>328</v>
      </c>
      <c r="F491" s="152" t="s">
        <v>408</v>
      </c>
      <c r="I491" s="140"/>
      <c r="L491" s="32"/>
      <c r="M491" s="141"/>
      <c r="T491" s="53"/>
      <c r="AT491" s="17" t="s">
        <v>328</v>
      </c>
      <c r="AU491" s="17" t="s">
        <v>79</v>
      </c>
    </row>
    <row r="492" spans="2:65" s="12" customFormat="1" ht="11.25" x14ac:dyDescent="0.2">
      <c r="B492" s="153"/>
      <c r="D492" s="138" t="s">
        <v>330</v>
      </c>
      <c r="E492" s="154" t="s">
        <v>19</v>
      </c>
      <c r="F492" s="155" t="s">
        <v>409</v>
      </c>
      <c r="H492" s="154" t="s">
        <v>19</v>
      </c>
      <c r="I492" s="156"/>
      <c r="L492" s="153"/>
      <c r="M492" s="157"/>
      <c r="T492" s="158"/>
      <c r="AT492" s="154" t="s">
        <v>330</v>
      </c>
      <c r="AU492" s="154" t="s">
        <v>79</v>
      </c>
      <c r="AV492" s="12" t="s">
        <v>77</v>
      </c>
      <c r="AW492" s="12" t="s">
        <v>31</v>
      </c>
      <c r="AX492" s="12" t="s">
        <v>69</v>
      </c>
      <c r="AY492" s="154" t="s">
        <v>181</v>
      </c>
    </row>
    <row r="493" spans="2:65" s="13" customFormat="1" ht="11.25" x14ac:dyDescent="0.2">
      <c r="B493" s="159"/>
      <c r="D493" s="138" t="s">
        <v>330</v>
      </c>
      <c r="E493" s="160" t="s">
        <v>19</v>
      </c>
      <c r="F493" s="161" t="s">
        <v>6685</v>
      </c>
      <c r="H493" s="162">
        <v>36.262</v>
      </c>
      <c r="I493" s="163"/>
      <c r="L493" s="159"/>
      <c r="M493" s="164"/>
      <c r="T493" s="165"/>
      <c r="AT493" s="160" t="s">
        <v>330</v>
      </c>
      <c r="AU493" s="160" t="s">
        <v>79</v>
      </c>
      <c r="AV493" s="13" t="s">
        <v>79</v>
      </c>
      <c r="AW493" s="13" t="s">
        <v>31</v>
      </c>
      <c r="AX493" s="13" t="s">
        <v>69</v>
      </c>
      <c r="AY493" s="160" t="s">
        <v>181</v>
      </c>
    </row>
    <row r="494" spans="2:65" s="14" customFormat="1" ht="11.25" x14ac:dyDescent="0.2">
      <c r="B494" s="166"/>
      <c r="D494" s="138" t="s">
        <v>330</v>
      </c>
      <c r="E494" s="167" t="s">
        <v>19</v>
      </c>
      <c r="F494" s="168" t="s">
        <v>333</v>
      </c>
      <c r="H494" s="169">
        <v>36.262</v>
      </c>
      <c r="I494" s="170"/>
      <c r="L494" s="166"/>
      <c r="M494" s="171"/>
      <c r="T494" s="172"/>
      <c r="AT494" s="167" t="s">
        <v>330</v>
      </c>
      <c r="AU494" s="167" t="s">
        <v>79</v>
      </c>
      <c r="AV494" s="14" t="s">
        <v>187</v>
      </c>
      <c r="AW494" s="14" t="s">
        <v>31</v>
      </c>
      <c r="AX494" s="14" t="s">
        <v>77</v>
      </c>
      <c r="AY494" s="167" t="s">
        <v>181</v>
      </c>
    </row>
    <row r="495" spans="2:65" s="1" customFormat="1" ht="21.75" customHeight="1" x14ac:dyDescent="0.2">
      <c r="B495" s="32"/>
      <c r="C495" s="125" t="s">
        <v>250</v>
      </c>
      <c r="D495" s="125" t="s">
        <v>182</v>
      </c>
      <c r="E495" s="126" t="s">
        <v>411</v>
      </c>
      <c r="F495" s="127" t="s">
        <v>412</v>
      </c>
      <c r="G495" s="128" t="s">
        <v>326</v>
      </c>
      <c r="H495" s="129">
        <v>46.768999999999998</v>
      </c>
      <c r="I495" s="130"/>
      <c r="J495" s="131">
        <f>ROUND(I495*H495,2)</f>
        <v>0</v>
      </c>
      <c r="K495" s="127" t="s">
        <v>327</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502</v>
      </c>
    </row>
    <row r="496" spans="2:65" s="1" customFormat="1" ht="11.25" x14ac:dyDescent="0.2">
      <c r="B496" s="32"/>
      <c r="D496" s="151" t="s">
        <v>328</v>
      </c>
      <c r="F496" s="152" t="s">
        <v>413</v>
      </c>
      <c r="I496" s="140"/>
      <c r="L496" s="32"/>
      <c r="M496" s="141"/>
      <c r="T496" s="53"/>
      <c r="AT496" s="17" t="s">
        <v>328</v>
      </c>
      <c r="AU496" s="17" t="s">
        <v>79</v>
      </c>
    </row>
    <row r="497" spans="2:65" s="12" customFormat="1" ht="11.25" x14ac:dyDescent="0.2">
      <c r="B497" s="153"/>
      <c r="D497" s="138" t="s">
        <v>330</v>
      </c>
      <c r="E497" s="154" t="s">
        <v>19</v>
      </c>
      <c r="F497" s="155" t="s">
        <v>409</v>
      </c>
      <c r="H497" s="154" t="s">
        <v>19</v>
      </c>
      <c r="I497" s="156"/>
      <c r="L497" s="153"/>
      <c r="M497" s="157"/>
      <c r="T497" s="158"/>
      <c r="AT497" s="154" t="s">
        <v>330</v>
      </c>
      <c r="AU497" s="154" t="s">
        <v>79</v>
      </c>
      <c r="AV497" s="12" t="s">
        <v>77</v>
      </c>
      <c r="AW497" s="12" t="s">
        <v>31</v>
      </c>
      <c r="AX497" s="12" t="s">
        <v>69</v>
      </c>
      <c r="AY497" s="154" t="s">
        <v>181</v>
      </c>
    </row>
    <row r="498" spans="2:65" s="13" customFormat="1" ht="11.25" x14ac:dyDescent="0.2">
      <c r="B498" s="159"/>
      <c r="D498" s="138" t="s">
        <v>330</v>
      </c>
      <c r="E498" s="160" t="s">
        <v>19</v>
      </c>
      <c r="F498" s="161" t="s">
        <v>6686</v>
      </c>
      <c r="H498" s="162">
        <v>46.768999999999998</v>
      </c>
      <c r="I498" s="163"/>
      <c r="L498" s="159"/>
      <c r="M498" s="164"/>
      <c r="T498" s="165"/>
      <c r="AT498" s="160" t="s">
        <v>330</v>
      </c>
      <c r="AU498" s="160" t="s">
        <v>79</v>
      </c>
      <c r="AV498" s="13" t="s">
        <v>79</v>
      </c>
      <c r="AW498" s="13" t="s">
        <v>31</v>
      </c>
      <c r="AX498" s="13" t="s">
        <v>69</v>
      </c>
      <c r="AY498" s="160" t="s">
        <v>181</v>
      </c>
    </row>
    <row r="499" spans="2:65" s="14" customFormat="1" ht="11.25" x14ac:dyDescent="0.2">
      <c r="B499" s="166"/>
      <c r="D499" s="138" t="s">
        <v>330</v>
      </c>
      <c r="E499" s="167" t="s">
        <v>19</v>
      </c>
      <c r="F499" s="168" t="s">
        <v>333</v>
      </c>
      <c r="H499" s="169">
        <v>46.768999999999998</v>
      </c>
      <c r="I499" s="170"/>
      <c r="L499" s="166"/>
      <c r="M499" s="171"/>
      <c r="T499" s="172"/>
      <c r="AT499" s="167" t="s">
        <v>330</v>
      </c>
      <c r="AU499" s="167" t="s">
        <v>79</v>
      </c>
      <c r="AV499" s="14" t="s">
        <v>187</v>
      </c>
      <c r="AW499" s="14" t="s">
        <v>31</v>
      </c>
      <c r="AX499" s="14" t="s">
        <v>77</v>
      </c>
      <c r="AY499" s="167" t="s">
        <v>181</v>
      </c>
    </row>
    <row r="500" spans="2:65" s="1" customFormat="1" ht="21.75" customHeight="1" x14ac:dyDescent="0.2">
      <c r="B500" s="32"/>
      <c r="C500" s="125" t="s">
        <v>504</v>
      </c>
      <c r="D500" s="125" t="s">
        <v>182</v>
      </c>
      <c r="E500" s="126" t="s">
        <v>415</v>
      </c>
      <c r="F500" s="127" t="s">
        <v>416</v>
      </c>
      <c r="G500" s="128" t="s">
        <v>326</v>
      </c>
      <c r="H500" s="129">
        <v>22.06</v>
      </c>
      <c r="I500" s="130"/>
      <c r="J500" s="131">
        <f>ROUND(I500*H500,2)</f>
        <v>0</v>
      </c>
      <c r="K500" s="127" t="s">
        <v>327</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505</v>
      </c>
    </row>
    <row r="501" spans="2:65" s="1" customFormat="1" ht="11.25" x14ac:dyDescent="0.2">
      <c r="B501" s="32"/>
      <c r="D501" s="151" t="s">
        <v>328</v>
      </c>
      <c r="F501" s="152" t="s">
        <v>417</v>
      </c>
      <c r="I501" s="140"/>
      <c r="L501" s="32"/>
      <c r="M501" s="141"/>
      <c r="T501" s="53"/>
      <c r="AT501" s="17" t="s">
        <v>328</v>
      </c>
      <c r="AU501" s="17" t="s">
        <v>79</v>
      </c>
    </row>
    <row r="502" spans="2:65" s="12" customFormat="1" ht="11.25" x14ac:dyDescent="0.2">
      <c r="B502" s="153"/>
      <c r="D502" s="138" t="s">
        <v>330</v>
      </c>
      <c r="E502" s="154" t="s">
        <v>19</v>
      </c>
      <c r="F502" s="155" t="s">
        <v>409</v>
      </c>
      <c r="H502" s="154" t="s">
        <v>19</v>
      </c>
      <c r="I502" s="156"/>
      <c r="L502" s="153"/>
      <c r="M502" s="157"/>
      <c r="T502" s="158"/>
      <c r="AT502" s="154" t="s">
        <v>330</v>
      </c>
      <c r="AU502" s="154" t="s">
        <v>79</v>
      </c>
      <c r="AV502" s="12" t="s">
        <v>77</v>
      </c>
      <c r="AW502" s="12" t="s">
        <v>31</v>
      </c>
      <c r="AX502" s="12" t="s">
        <v>69</v>
      </c>
      <c r="AY502" s="154" t="s">
        <v>181</v>
      </c>
    </row>
    <row r="503" spans="2:65" s="13" customFormat="1" ht="11.25" x14ac:dyDescent="0.2">
      <c r="B503" s="159"/>
      <c r="D503" s="138" t="s">
        <v>330</v>
      </c>
      <c r="E503" s="160" t="s">
        <v>19</v>
      </c>
      <c r="F503" s="161" t="s">
        <v>6687</v>
      </c>
      <c r="H503" s="162">
        <v>22.06</v>
      </c>
      <c r="I503" s="163"/>
      <c r="L503" s="159"/>
      <c r="M503" s="164"/>
      <c r="T503" s="165"/>
      <c r="AT503" s="160" t="s">
        <v>330</v>
      </c>
      <c r="AU503" s="160" t="s">
        <v>79</v>
      </c>
      <c r="AV503" s="13" t="s">
        <v>79</v>
      </c>
      <c r="AW503" s="13" t="s">
        <v>31</v>
      </c>
      <c r="AX503" s="13" t="s">
        <v>69</v>
      </c>
      <c r="AY503" s="160" t="s">
        <v>181</v>
      </c>
    </row>
    <row r="504" spans="2:65" s="14" customFormat="1" ht="11.25" x14ac:dyDescent="0.2">
      <c r="B504" s="166"/>
      <c r="D504" s="138" t="s">
        <v>330</v>
      </c>
      <c r="E504" s="167" t="s">
        <v>19</v>
      </c>
      <c r="F504" s="168" t="s">
        <v>333</v>
      </c>
      <c r="H504" s="169">
        <v>22.06</v>
      </c>
      <c r="I504" s="170"/>
      <c r="L504" s="166"/>
      <c r="M504" s="171"/>
      <c r="T504" s="172"/>
      <c r="AT504" s="167" t="s">
        <v>330</v>
      </c>
      <c r="AU504" s="167" t="s">
        <v>79</v>
      </c>
      <c r="AV504" s="14" t="s">
        <v>187</v>
      </c>
      <c r="AW504" s="14" t="s">
        <v>31</v>
      </c>
      <c r="AX504" s="14" t="s">
        <v>77</v>
      </c>
      <c r="AY504" s="167" t="s">
        <v>181</v>
      </c>
    </row>
    <row r="505" spans="2:65" s="1" customFormat="1" ht="24.2" customHeight="1" x14ac:dyDescent="0.2">
      <c r="B505" s="32"/>
      <c r="C505" s="125" t="s">
        <v>254</v>
      </c>
      <c r="D505" s="125" t="s">
        <v>182</v>
      </c>
      <c r="E505" s="126" t="s">
        <v>419</v>
      </c>
      <c r="F505" s="127" t="s">
        <v>420</v>
      </c>
      <c r="G505" s="128" t="s">
        <v>326</v>
      </c>
      <c r="H505" s="129">
        <v>362.62</v>
      </c>
      <c r="I505" s="130"/>
      <c r="J505" s="131">
        <f>ROUND(I505*H505,2)</f>
        <v>0</v>
      </c>
      <c r="K505" s="127" t="s">
        <v>327</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511</v>
      </c>
    </row>
    <row r="506" spans="2:65" s="1" customFormat="1" ht="11.25" x14ac:dyDescent="0.2">
      <c r="B506" s="32"/>
      <c r="D506" s="151" t="s">
        <v>328</v>
      </c>
      <c r="F506" s="152" t="s">
        <v>421</v>
      </c>
      <c r="I506" s="140"/>
      <c r="L506" s="32"/>
      <c r="M506" s="141"/>
      <c r="T506" s="53"/>
      <c r="AT506" s="17" t="s">
        <v>328</v>
      </c>
      <c r="AU506" s="17" t="s">
        <v>79</v>
      </c>
    </row>
    <row r="507" spans="2:65" s="12" customFormat="1" ht="11.25" x14ac:dyDescent="0.2">
      <c r="B507" s="153"/>
      <c r="D507" s="138" t="s">
        <v>330</v>
      </c>
      <c r="E507" s="154" t="s">
        <v>19</v>
      </c>
      <c r="F507" s="155" t="s">
        <v>422</v>
      </c>
      <c r="H507" s="154" t="s">
        <v>19</v>
      </c>
      <c r="I507" s="156"/>
      <c r="L507" s="153"/>
      <c r="M507" s="157"/>
      <c r="T507" s="158"/>
      <c r="AT507" s="154" t="s">
        <v>330</v>
      </c>
      <c r="AU507" s="154" t="s">
        <v>79</v>
      </c>
      <c r="AV507" s="12" t="s">
        <v>77</v>
      </c>
      <c r="AW507" s="12" t="s">
        <v>31</v>
      </c>
      <c r="AX507" s="12" t="s">
        <v>69</v>
      </c>
      <c r="AY507" s="154" t="s">
        <v>181</v>
      </c>
    </row>
    <row r="508" spans="2:65" s="13" customFormat="1" ht="11.25" x14ac:dyDescent="0.2">
      <c r="B508" s="159"/>
      <c r="D508" s="138" t="s">
        <v>330</v>
      </c>
      <c r="E508" s="160" t="s">
        <v>19</v>
      </c>
      <c r="F508" s="161" t="s">
        <v>6688</v>
      </c>
      <c r="H508" s="162">
        <v>362.62</v>
      </c>
      <c r="I508" s="163"/>
      <c r="L508" s="159"/>
      <c r="M508" s="164"/>
      <c r="T508" s="165"/>
      <c r="AT508" s="160" t="s">
        <v>330</v>
      </c>
      <c r="AU508" s="160" t="s">
        <v>79</v>
      </c>
      <c r="AV508" s="13" t="s">
        <v>79</v>
      </c>
      <c r="AW508" s="13" t="s">
        <v>31</v>
      </c>
      <c r="AX508" s="13" t="s">
        <v>69</v>
      </c>
      <c r="AY508" s="160" t="s">
        <v>181</v>
      </c>
    </row>
    <row r="509" spans="2:65" s="14" customFormat="1" ht="11.25" x14ac:dyDescent="0.2">
      <c r="B509" s="166"/>
      <c r="D509" s="138" t="s">
        <v>330</v>
      </c>
      <c r="E509" s="167" t="s">
        <v>19</v>
      </c>
      <c r="F509" s="168" t="s">
        <v>333</v>
      </c>
      <c r="H509" s="169">
        <v>362.62</v>
      </c>
      <c r="I509" s="170"/>
      <c r="L509" s="166"/>
      <c r="M509" s="171"/>
      <c r="T509" s="172"/>
      <c r="AT509" s="167" t="s">
        <v>330</v>
      </c>
      <c r="AU509" s="167" t="s">
        <v>79</v>
      </c>
      <c r="AV509" s="14" t="s">
        <v>187</v>
      </c>
      <c r="AW509" s="14" t="s">
        <v>31</v>
      </c>
      <c r="AX509" s="14" t="s">
        <v>77</v>
      </c>
      <c r="AY509" s="167" t="s">
        <v>181</v>
      </c>
    </row>
    <row r="510" spans="2:65" s="1" customFormat="1" ht="24.2" customHeight="1" x14ac:dyDescent="0.2">
      <c r="B510" s="32"/>
      <c r="C510" s="125" t="s">
        <v>516</v>
      </c>
      <c r="D510" s="125" t="s">
        <v>182</v>
      </c>
      <c r="E510" s="126" t="s">
        <v>424</v>
      </c>
      <c r="F510" s="127" t="s">
        <v>425</v>
      </c>
      <c r="G510" s="128" t="s">
        <v>326</v>
      </c>
      <c r="H510" s="129">
        <v>467.69</v>
      </c>
      <c r="I510" s="130"/>
      <c r="J510" s="131">
        <f>ROUND(I510*H510,2)</f>
        <v>0</v>
      </c>
      <c r="K510" s="127" t="s">
        <v>327</v>
      </c>
      <c r="L510" s="32"/>
      <c r="M510" s="132" t="s">
        <v>19</v>
      </c>
      <c r="N510" s="133" t="s">
        <v>40</v>
      </c>
      <c r="P510" s="134">
        <f>O510*H510</f>
        <v>0</v>
      </c>
      <c r="Q510" s="134">
        <v>0</v>
      </c>
      <c r="R510" s="134">
        <f>Q510*H510</f>
        <v>0</v>
      </c>
      <c r="S510" s="134">
        <v>0</v>
      </c>
      <c r="T510" s="135">
        <f>S510*H510</f>
        <v>0</v>
      </c>
      <c r="AR510" s="136" t="s">
        <v>187</v>
      </c>
      <c r="AT510" s="136" t="s">
        <v>182</v>
      </c>
      <c r="AU510" s="136" t="s">
        <v>79</v>
      </c>
      <c r="AY510" s="17" t="s">
        <v>181</v>
      </c>
      <c r="BE510" s="137">
        <f>IF(N510="základní",J510,0)</f>
        <v>0</v>
      </c>
      <c r="BF510" s="137">
        <f>IF(N510="snížená",J510,0)</f>
        <v>0</v>
      </c>
      <c r="BG510" s="137">
        <f>IF(N510="zákl. přenesená",J510,0)</f>
        <v>0</v>
      </c>
      <c r="BH510" s="137">
        <f>IF(N510="sníž. přenesená",J510,0)</f>
        <v>0</v>
      </c>
      <c r="BI510" s="137">
        <f>IF(N510="nulová",J510,0)</f>
        <v>0</v>
      </c>
      <c r="BJ510" s="17" t="s">
        <v>77</v>
      </c>
      <c r="BK510" s="137">
        <f>ROUND(I510*H510,2)</f>
        <v>0</v>
      </c>
      <c r="BL510" s="17" t="s">
        <v>187</v>
      </c>
      <c r="BM510" s="136" t="s">
        <v>520</v>
      </c>
    </row>
    <row r="511" spans="2:65" s="1" customFormat="1" ht="11.25" x14ac:dyDescent="0.2">
      <c r="B511" s="32"/>
      <c r="D511" s="151" t="s">
        <v>328</v>
      </c>
      <c r="F511" s="152" t="s">
        <v>426</v>
      </c>
      <c r="I511" s="140"/>
      <c r="L511" s="32"/>
      <c r="M511" s="141"/>
      <c r="T511" s="53"/>
      <c r="AT511" s="17" t="s">
        <v>328</v>
      </c>
      <c r="AU511" s="17" t="s">
        <v>79</v>
      </c>
    </row>
    <row r="512" spans="2:65" s="12" customFormat="1" ht="11.25" x14ac:dyDescent="0.2">
      <c r="B512" s="153"/>
      <c r="D512" s="138" t="s">
        <v>330</v>
      </c>
      <c r="E512" s="154" t="s">
        <v>19</v>
      </c>
      <c r="F512" s="155" t="s">
        <v>422</v>
      </c>
      <c r="H512" s="154" t="s">
        <v>19</v>
      </c>
      <c r="I512" s="156"/>
      <c r="L512" s="153"/>
      <c r="M512" s="157"/>
      <c r="T512" s="158"/>
      <c r="AT512" s="154" t="s">
        <v>330</v>
      </c>
      <c r="AU512" s="154" t="s">
        <v>79</v>
      </c>
      <c r="AV512" s="12" t="s">
        <v>77</v>
      </c>
      <c r="AW512" s="12" t="s">
        <v>31</v>
      </c>
      <c r="AX512" s="12" t="s">
        <v>69</v>
      </c>
      <c r="AY512" s="154" t="s">
        <v>181</v>
      </c>
    </row>
    <row r="513" spans="2:65" s="13" customFormat="1" ht="11.25" x14ac:dyDescent="0.2">
      <c r="B513" s="159"/>
      <c r="D513" s="138" t="s">
        <v>330</v>
      </c>
      <c r="E513" s="160" t="s">
        <v>19</v>
      </c>
      <c r="F513" s="161" t="s">
        <v>6689</v>
      </c>
      <c r="H513" s="162">
        <v>467.69</v>
      </c>
      <c r="I513" s="163"/>
      <c r="L513" s="159"/>
      <c r="M513" s="164"/>
      <c r="T513" s="165"/>
      <c r="AT513" s="160" t="s">
        <v>330</v>
      </c>
      <c r="AU513" s="160" t="s">
        <v>79</v>
      </c>
      <c r="AV513" s="13" t="s">
        <v>79</v>
      </c>
      <c r="AW513" s="13" t="s">
        <v>31</v>
      </c>
      <c r="AX513" s="13" t="s">
        <v>69</v>
      </c>
      <c r="AY513" s="160" t="s">
        <v>181</v>
      </c>
    </row>
    <row r="514" spans="2:65" s="14" customFormat="1" ht="11.25" x14ac:dyDescent="0.2">
      <c r="B514" s="166"/>
      <c r="D514" s="138" t="s">
        <v>330</v>
      </c>
      <c r="E514" s="167" t="s">
        <v>19</v>
      </c>
      <c r="F514" s="168" t="s">
        <v>333</v>
      </c>
      <c r="H514" s="169">
        <v>467.69</v>
      </c>
      <c r="I514" s="170"/>
      <c r="L514" s="166"/>
      <c r="M514" s="171"/>
      <c r="T514" s="172"/>
      <c r="AT514" s="167" t="s">
        <v>330</v>
      </c>
      <c r="AU514" s="167" t="s">
        <v>79</v>
      </c>
      <c r="AV514" s="14" t="s">
        <v>187</v>
      </c>
      <c r="AW514" s="14" t="s">
        <v>31</v>
      </c>
      <c r="AX514" s="14" t="s">
        <v>77</v>
      </c>
      <c r="AY514" s="167" t="s">
        <v>181</v>
      </c>
    </row>
    <row r="515" spans="2:65" s="1" customFormat="1" ht="24.2" customHeight="1" x14ac:dyDescent="0.2">
      <c r="B515" s="32"/>
      <c r="C515" s="125" t="s">
        <v>258</v>
      </c>
      <c r="D515" s="125" t="s">
        <v>182</v>
      </c>
      <c r="E515" s="126" t="s">
        <v>428</v>
      </c>
      <c r="F515" s="127" t="s">
        <v>429</v>
      </c>
      <c r="G515" s="128" t="s">
        <v>326</v>
      </c>
      <c r="H515" s="129">
        <v>220.6</v>
      </c>
      <c r="I515" s="130"/>
      <c r="J515" s="131">
        <f>ROUND(I515*H515,2)</f>
        <v>0</v>
      </c>
      <c r="K515" s="127" t="s">
        <v>327</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526</v>
      </c>
    </row>
    <row r="516" spans="2:65" s="1" customFormat="1" ht="11.25" x14ac:dyDescent="0.2">
      <c r="B516" s="32"/>
      <c r="D516" s="151" t="s">
        <v>328</v>
      </c>
      <c r="F516" s="152" t="s">
        <v>430</v>
      </c>
      <c r="I516" s="140"/>
      <c r="L516" s="32"/>
      <c r="M516" s="141"/>
      <c r="T516" s="53"/>
      <c r="AT516" s="17" t="s">
        <v>328</v>
      </c>
      <c r="AU516" s="17" t="s">
        <v>79</v>
      </c>
    </row>
    <row r="517" spans="2:65" s="12" customFormat="1" ht="11.25" x14ac:dyDescent="0.2">
      <c r="B517" s="153"/>
      <c r="D517" s="138" t="s">
        <v>330</v>
      </c>
      <c r="E517" s="154" t="s">
        <v>19</v>
      </c>
      <c r="F517" s="155" t="s">
        <v>422</v>
      </c>
      <c r="H517" s="154" t="s">
        <v>19</v>
      </c>
      <c r="I517" s="156"/>
      <c r="L517" s="153"/>
      <c r="M517" s="157"/>
      <c r="T517" s="158"/>
      <c r="AT517" s="154" t="s">
        <v>330</v>
      </c>
      <c r="AU517" s="154" t="s">
        <v>79</v>
      </c>
      <c r="AV517" s="12" t="s">
        <v>77</v>
      </c>
      <c r="AW517" s="12" t="s">
        <v>31</v>
      </c>
      <c r="AX517" s="12" t="s">
        <v>69</v>
      </c>
      <c r="AY517" s="154" t="s">
        <v>181</v>
      </c>
    </row>
    <row r="518" spans="2:65" s="13" customFormat="1" ht="11.25" x14ac:dyDescent="0.2">
      <c r="B518" s="159"/>
      <c r="D518" s="138" t="s">
        <v>330</v>
      </c>
      <c r="E518" s="160" t="s">
        <v>19</v>
      </c>
      <c r="F518" s="161" t="s">
        <v>6690</v>
      </c>
      <c r="H518" s="162">
        <v>220.6</v>
      </c>
      <c r="I518" s="163"/>
      <c r="L518" s="159"/>
      <c r="M518" s="164"/>
      <c r="T518" s="165"/>
      <c r="AT518" s="160" t="s">
        <v>330</v>
      </c>
      <c r="AU518" s="160" t="s">
        <v>79</v>
      </c>
      <c r="AV518" s="13" t="s">
        <v>79</v>
      </c>
      <c r="AW518" s="13" t="s">
        <v>31</v>
      </c>
      <c r="AX518" s="13" t="s">
        <v>69</v>
      </c>
      <c r="AY518" s="160" t="s">
        <v>181</v>
      </c>
    </row>
    <row r="519" spans="2:65" s="14" customFormat="1" ht="11.25" x14ac:dyDescent="0.2">
      <c r="B519" s="166"/>
      <c r="D519" s="138" t="s">
        <v>330</v>
      </c>
      <c r="E519" s="167" t="s">
        <v>19</v>
      </c>
      <c r="F519" s="168" t="s">
        <v>333</v>
      </c>
      <c r="H519" s="169">
        <v>220.6</v>
      </c>
      <c r="I519" s="170"/>
      <c r="L519" s="166"/>
      <c r="M519" s="171"/>
      <c r="T519" s="172"/>
      <c r="AT519" s="167" t="s">
        <v>330</v>
      </c>
      <c r="AU519" s="167" t="s">
        <v>79</v>
      </c>
      <c r="AV519" s="14" t="s">
        <v>187</v>
      </c>
      <c r="AW519" s="14" t="s">
        <v>31</v>
      </c>
      <c r="AX519" s="14" t="s">
        <v>77</v>
      </c>
      <c r="AY519" s="167" t="s">
        <v>181</v>
      </c>
    </row>
    <row r="520" spans="2:65" s="1" customFormat="1" ht="16.5" customHeight="1" x14ac:dyDescent="0.2">
      <c r="B520" s="32"/>
      <c r="C520" s="125" t="s">
        <v>529</v>
      </c>
      <c r="D520" s="125" t="s">
        <v>182</v>
      </c>
      <c r="E520" s="126" t="s">
        <v>432</v>
      </c>
      <c r="F520" s="127" t="s">
        <v>433</v>
      </c>
      <c r="G520" s="128" t="s">
        <v>326</v>
      </c>
      <c r="H520" s="129">
        <v>105.09099999999999</v>
      </c>
      <c r="I520" s="130"/>
      <c r="J520" s="131">
        <f>ROUND(I520*H520,2)</f>
        <v>0</v>
      </c>
      <c r="K520" s="127" t="s">
        <v>327</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532</v>
      </c>
    </row>
    <row r="521" spans="2:65" s="1" customFormat="1" ht="11.25" x14ac:dyDescent="0.2">
      <c r="B521" s="32"/>
      <c r="D521" s="151" t="s">
        <v>328</v>
      </c>
      <c r="F521" s="152" t="s">
        <v>434</v>
      </c>
      <c r="I521" s="140"/>
      <c r="L521" s="32"/>
      <c r="M521" s="141"/>
      <c r="T521" s="53"/>
      <c r="AT521" s="17" t="s">
        <v>328</v>
      </c>
      <c r="AU521" s="17" t="s">
        <v>79</v>
      </c>
    </row>
    <row r="522" spans="2:65" s="13" customFormat="1" ht="11.25" x14ac:dyDescent="0.2">
      <c r="B522" s="159"/>
      <c r="D522" s="138" t="s">
        <v>330</v>
      </c>
      <c r="E522" s="160" t="s">
        <v>19</v>
      </c>
      <c r="F522" s="161" t="s">
        <v>6691</v>
      </c>
      <c r="H522" s="162">
        <v>105.09099999999999</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105.09099999999999</v>
      </c>
      <c r="I523" s="170"/>
      <c r="L523" s="166"/>
      <c r="M523" s="171"/>
      <c r="T523" s="172"/>
      <c r="AT523" s="167" t="s">
        <v>330</v>
      </c>
      <c r="AU523" s="167" t="s">
        <v>79</v>
      </c>
      <c r="AV523" s="14" t="s">
        <v>187</v>
      </c>
      <c r="AW523" s="14" t="s">
        <v>31</v>
      </c>
      <c r="AX523" s="14" t="s">
        <v>77</v>
      </c>
      <c r="AY523" s="167" t="s">
        <v>181</v>
      </c>
    </row>
    <row r="524" spans="2:65" s="1" customFormat="1" ht="16.5" customHeight="1" x14ac:dyDescent="0.2">
      <c r="B524" s="32"/>
      <c r="C524" s="125" t="s">
        <v>263</v>
      </c>
      <c r="D524" s="125" t="s">
        <v>182</v>
      </c>
      <c r="E524" s="126" t="s">
        <v>436</v>
      </c>
      <c r="F524" s="127" t="s">
        <v>437</v>
      </c>
      <c r="G524" s="128" t="s">
        <v>438</v>
      </c>
      <c r="H524" s="129">
        <v>210.18199999999999</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536</v>
      </c>
    </row>
    <row r="525" spans="2:65" s="1" customFormat="1" ht="11.25" x14ac:dyDescent="0.2">
      <c r="B525" s="32"/>
      <c r="D525" s="151" t="s">
        <v>328</v>
      </c>
      <c r="F525" s="152" t="s">
        <v>439</v>
      </c>
      <c r="I525" s="140"/>
      <c r="L525" s="32"/>
      <c r="M525" s="141"/>
      <c r="T525" s="53"/>
      <c r="AT525" s="17" t="s">
        <v>328</v>
      </c>
      <c r="AU525" s="17" t="s">
        <v>79</v>
      </c>
    </row>
    <row r="526" spans="2:65" s="1" customFormat="1" ht="48.75" x14ac:dyDescent="0.2">
      <c r="B526" s="32"/>
      <c r="D526" s="138" t="s">
        <v>214</v>
      </c>
      <c r="F526" s="139" t="s">
        <v>440</v>
      </c>
      <c r="I526" s="140"/>
      <c r="L526" s="32"/>
      <c r="M526" s="141"/>
      <c r="T526" s="53"/>
      <c r="AT526" s="17" t="s">
        <v>214</v>
      </c>
      <c r="AU526" s="17" t="s">
        <v>79</v>
      </c>
    </row>
    <row r="527" spans="2:65" s="13" customFormat="1" ht="11.25" x14ac:dyDescent="0.2">
      <c r="B527" s="159"/>
      <c r="D527" s="138" t="s">
        <v>330</v>
      </c>
      <c r="E527" s="160" t="s">
        <v>19</v>
      </c>
      <c r="F527" s="161" t="s">
        <v>6692</v>
      </c>
      <c r="H527" s="162">
        <v>210.18199999999999</v>
      </c>
      <c r="I527" s="163"/>
      <c r="L527" s="159"/>
      <c r="M527" s="164"/>
      <c r="T527" s="165"/>
      <c r="AT527" s="160" t="s">
        <v>330</v>
      </c>
      <c r="AU527" s="160" t="s">
        <v>79</v>
      </c>
      <c r="AV527" s="13" t="s">
        <v>79</v>
      </c>
      <c r="AW527" s="13" t="s">
        <v>31</v>
      </c>
      <c r="AX527" s="13" t="s">
        <v>69</v>
      </c>
      <c r="AY527" s="160" t="s">
        <v>181</v>
      </c>
    </row>
    <row r="528" spans="2:65" s="14" customFormat="1" ht="11.25" x14ac:dyDescent="0.2">
      <c r="B528" s="166"/>
      <c r="D528" s="138" t="s">
        <v>330</v>
      </c>
      <c r="E528" s="167" t="s">
        <v>19</v>
      </c>
      <c r="F528" s="168" t="s">
        <v>333</v>
      </c>
      <c r="H528" s="169">
        <v>210.18199999999999</v>
      </c>
      <c r="I528" s="170"/>
      <c r="L528" s="166"/>
      <c r="M528" s="171"/>
      <c r="T528" s="172"/>
      <c r="AT528" s="167" t="s">
        <v>330</v>
      </c>
      <c r="AU528" s="167" t="s">
        <v>79</v>
      </c>
      <c r="AV528" s="14" t="s">
        <v>187</v>
      </c>
      <c r="AW528" s="14" t="s">
        <v>31</v>
      </c>
      <c r="AX528" s="14" t="s">
        <v>77</v>
      </c>
      <c r="AY528" s="167" t="s">
        <v>181</v>
      </c>
    </row>
    <row r="529" spans="2:65" s="10" customFormat="1" ht="22.9" customHeight="1" x14ac:dyDescent="0.2">
      <c r="B529" s="115"/>
      <c r="D529" s="116" t="s">
        <v>68</v>
      </c>
      <c r="E529" s="149" t="s">
        <v>187</v>
      </c>
      <c r="F529" s="149" t="s">
        <v>2215</v>
      </c>
      <c r="I529" s="118"/>
      <c r="J529" s="150">
        <f>BK529</f>
        <v>0</v>
      </c>
      <c r="L529" s="115"/>
      <c r="M529" s="120"/>
      <c r="P529" s="121">
        <f>SUM(P530:P553)</f>
        <v>0</v>
      </c>
      <c r="R529" s="121">
        <f>SUM(R530:R553)</f>
        <v>0</v>
      </c>
      <c r="T529" s="122">
        <f>SUM(T530:T553)</f>
        <v>0</v>
      </c>
      <c r="AR529" s="116" t="s">
        <v>77</v>
      </c>
      <c r="AT529" s="123" t="s">
        <v>68</v>
      </c>
      <c r="AU529" s="123" t="s">
        <v>77</v>
      </c>
      <c r="AY529" s="116" t="s">
        <v>181</v>
      </c>
      <c r="BK529" s="124">
        <f>SUM(BK530:BK553)</f>
        <v>0</v>
      </c>
    </row>
    <row r="530" spans="2:65" s="1" customFormat="1" ht="16.5" customHeight="1" x14ac:dyDescent="0.2">
      <c r="B530" s="32"/>
      <c r="C530" s="125" t="s">
        <v>538</v>
      </c>
      <c r="D530" s="125" t="s">
        <v>182</v>
      </c>
      <c r="E530" s="126" t="s">
        <v>5630</v>
      </c>
      <c r="F530" s="127" t="s">
        <v>5631</v>
      </c>
      <c r="G530" s="128" t="s">
        <v>326</v>
      </c>
      <c r="H530" s="129">
        <v>19.60416</v>
      </c>
      <c r="I530" s="130"/>
      <c r="J530" s="131">
        <f>ROUND(I530*H530,2)</f>
        <v>0</v>
      </c>
      <c r="K530" s="127" t="s">
        <v>327</v>
      </c>
      <c r="L530" s="32"/>
      <c r="M530" s="132" t="s">
        <v>19</v>
      </c>
      <c r="N530" s="133" t="s">
        <v>40</v>
      </c>
      <c r="P530" s="134">
        <f>O530*H530</f>
        <v>0</v>
      </c>
      <c r="Q530" s="134">
        <v>0</v>
      </c>
      <c r="R530" s="134">
        <f>Q530*H530</f>
        <v>0</v>
      </c>
      <c r="S530" s="134">
        <v>0</v>
      </c>
      <c r="T530" s="135">
        <f>S530*H530</f>
        <v>0</v>
      </c>
      <c r="AR530" s="136" t="s">
        <v>187</v>
      </c>
      <c r="AT530" s="136" t="s">
        <v>182</v>
      </c>
      <c r="AU530" s="136" t="s">
        <v>79</v>
      </c>
      <c r="AY530" s="17" t="s">
        <v>181</v>
      </c>
      <c r="BE530" s="137">
        <f>IF(N530="základní",J530,0)</f>
        <v>0</v>
      </c>
      <c r="BF530" s="137">
        <f>IF(N530="snížená",J530,0)</f>
        <v>0</v>
      </c>
      <c r="BG530" s="137">
        <f>IF(N530="zákl. přenesená",J530,0)</f>
        <v>0</v>
      </c>
      <c r="BH530" s="137">
        <f>IF(N530="sníž. přenesená",J530,0)</f>
        <v>0</v>
      </c>
      <c r="BI530" s="137">
        <f>IF(N530="nulová",J530,0)</f>
        <v>0</v>
      </c>
      <c r="BJ530" s="17" t="s">
        <v>77</v>
      </c>
      <c r="BK530" s="137">
        <f>ROUND(I530*H530,2)</f>
        <v>0</v>
      </c>
      <c r="BL530" s="17" t="s">
        <v>187</v>
      </c>
      <c r="BM530" s="136" t="s">
        <v>541</v>
      </c>
    </row>
    <row r="531" spans="2:65" s="1" customFormat="1" ht="11.25" x14ac:dyDescent="0.2">
      <c r="B531" s="32"/>
      <c r="D531" s="151" t="s">
        <v>328</v>
      </c>
      <c r="F531" s="152" t="s">
        <v>5632</v>
      </c>
      <c r="I531" s="140"/>
      <c r="L531" s="32"/>
      <c r="M531" s="141"/>
      <c r="T531" s="53"/>
      <c r="AT531" s="17" t="s">
        <v>328</v>
      </c>
      <c r="AU531" s="17" t="s">
        <v>79</v>
      </c>
    </row>
    <row r="532" spans="2:65" s="12" customFormat="1" ht="11.25" x14ac:dyDescent="0.2">
      <c r="B532" s="153"/>
      <c r="D532" s="138" t="s">
        <v>330</v>
      </c>
      <c r="E532" s="154" t="s">
        <v>19</v>
      </c>
      <c r="F532" s="155" t="s">
        <v>6301</v>
      </c>
      <c r="H532" s="154" t="s">
        <v>19</v>
      </c>
      <c r="I532" s="156"/>
      <c r="L532" s="153"/>
      <c r="M532" s="157"/>
      <c r="T532" s="158"/>
      <c r="AT532" s="154" t="s">
        <v>330</v>
      </c>
      <c r="AU532" s="154" t="s">
        <v>79</v>
      </c>
      <c r="AV532" s="12" t="s">
        <v>77</v>
      </c>
      <c r="AW532" s="12" t="s">
        <v>31</v>
      </c>
      <c r="AX532" s="12" t="s">
        <v>69</v>
      </c>
      <c r="AY532" s="154" t="s">
        <v>181</v>
      </c>
    </row>
    <row r="533" spans="2:65" s="13" customFormat="1" ht="11.25" x14ac:dyDescent="0.2">
      <c r="B533" s="159"/>
      <c r="D533" s="138" t="s">
        <v>330</v>
      </c>
      <c r="E533" s="160" t="s">
        <v>19</v>
      </c>
      <c r="F533" s="161" t="s">
        <v>6693</v>
      </c>
      <c r="H533" s="162">
        <v>0.30599999999999999</v>
      </c>
      <c r="I533" s="163"/>
      <c r="L533" s="159"/>
      <c r="M533" s="164"/>
      <c r="T533" s="165"/>
      <c r="AT533" s="160" t="s">
        <v>330</v>
      </c>
      <c r="AU533" s="160" t="s">
        <v>79</v>
      </c>
      <c r="AV533" s="13" t="s">
        <v>79</v>
      </c>
      <c r="AW533" s="13" t="s">
        <v>31</v>
      </c>
      <c r="AX533" s="13" t="s">
        <v>69</v>
      </c>
      <c r="AY533" s="160" t="s">
        <v>181</v>
      </c>
    </row>
    <row r="534" spans="2:65" s="13" customFormat="1" ht="11.25" x14ac:dyDescent="0.2">
      <c r="B534" s="159"/>
      <c r="D534" s="138" t="s">
        <v>330</v>
      </c>
      <c r="E534" s="160" t="s">
        <v>19</v>
      </c>
      <c r="F534" s="161" t="s">
        <v>6694</v>
      </c>
      <c r="H534" s="162">
        <v>2.4119999999999999</v>
      </c>
      <c r="I534" s="163"/>
      <c r="L534" s="159"/>
      <c r="M534" s="164"/>
      <c r="T534" s="165"/>
      <c r="AT534" s="160" t="s">
        <v>330</v>
      </c>
      <c r="AU534" s="160" t="s">
        <v>79</v>
      </c>
      <c r="AV534" s="13" t="s">
        <v>79</v>
      </c>
      <c r="AW534" s="13" t="s">
        <v>31</v>
      </c>
      <c r="AX534" s="13" t="s">
        <v>69</v>
      </c>
      <c r="AY534" s="160" t="s">
        <v>181</v>
      </c>
    </row>
    <row r="535" spans="2:65" s="13" customFormat="1" ht="11.25" x14ac:dyDescent="0.2">
      <c r="B535" s="159"/>
      <c r="D535" s="138" t="s">
        <v>330</v>
      </c>
      <c r="E535" s="160" t="s">
        <v>19</v>
      </c>
      <c r="F535" s="161" t="s">
        <v>6695</v>
      </c>
      <c r="H535" s="162">
        <v>2.1960000000000002</v>
      </c>
      <c r="I535" s="163"/>
      <c r="L535" s="159"/>
      <c r="M535" s="164"/>
      <c r="T535" s="165"/>
      <c r="AT535" s="160" t="s">
        <v>330</v>
      </c>
      <c r="AU535" s="160" t="s">
        <v>79</v>
      </c>
      <c r="AV535" s="13" t="s">
        <v>79</v>
      </c>
      <c r="AW535" s="13" t="s">
        <v>31</v>
      </c>
      <c r="AX535" s="13" t="s">
        <v>69</v>
      </c>
      <c r="AY535" s="160" t="s">
        <v>181</v>
      </c>
    </row>
    <row r="536" spans="2:65" s="13" customFormat="1" ht="11.25" x14ac:dyDescent="0.2">
      <c r="B536" s="159"/>
      <c r="D536" s="138" t="s">
        <v>330</v>
      </c>
      <c r="E536" s="160" t="s">
        <v>19</v>
      </c>
      <c r="F536" s="161" t="s">
        <v>6696</v>
      </c>
      <c r="H536" s="162">
        <v>2.25</v>
      </c>
      <c r="I536" s="163"/>
      <c r="L536" s="159"/>
      <c r="M536" s="164"/>
      <c r="T536" s="165"/>
      <c r="AT536" s="160" t="s">
        <v>330</v>
      </c>
      <c r="AU536" s="160" t="s">
        <v>79</v>
      </c>
      <c r="AV536" s="13" t="s">
        <v>79</v>
      </c>
      <c r="AW536" s="13" t="s">
        <v>31</v>
      </c>
      <c r="AX536" s="13" t="s">
        <v>69</v>
      </c>
      <c r="AY536" s="160" t="s">
        <v>181</v>
      </c>
    </row>
    <row r="537" spans="2:65" s="13" customFormat="1" ht="11.25" x14ac:dyDescent="0.2">
      <c r="B537" s="159"/>
      <c r="D537" s="138" t="s">
        <v>330</v>
      </c>
      <c r="E537" s="160" t="s">
        <v>19</v>
      </c>
      <c r="F537" s="161" t="s">
        <v>6697</v>
      </c>
      <c r="H537" s="162">
        <v>0.75600000000000001</v>
      </c>
      <c r="I537" s="163"/>
      <c r="L537" s="159"/>
      <c r="M537" s="164"/>
      <c r="T537" s="165"/>
      <c r="AT537" s="160" t="s">
        <v>330</v>
      </c>
      <c r="AU537" s="160" t="s">
        <v>79</v>
      </c>
      <c r="AV537" s="13" t="s">
        <v>79</v>
      </c>
      <c r="AW537" s="13" t="s">
        <v>31</v>
      </c>
      <c r="AX537" s="13" t="s">
        <v>69</v>
      </c>
      <c r="AY537" s="160" t="s">
        <v>181</v>
      </c>
    </row>
    <row r="538" spans="2:65" s="13" customFormat="1" ht="11.25" x14ac:dyDescent="0.2">
      <c r="B538" s="159"/>
      <c r="D538" s="138" t="s">
        <v>330</v>
      </c>
      <c r="E538" s="160" t="s">
        <v>19</v>
      </c>
      <c r="F538" s="161" t="s">
        <v>6698</v>
      </c>
      <c r="H538" s="162">
        <v>1.476</v>
      </c>
      <c r="I538" s="163"/>
      <c r="L538" s="159"/>
      <c r="M538" s="164"/>
      <c r="T538" s="165"/>
      <c r="AT538" s="160" t="s">
        <v>330</v>
      </c>
      <c r="AU538" s="160" t="s">
        <v>79</v>
      </c>
      <c r="AV538" s="13" t="s">
        <v>79</v>
      </c>
      <c r="AW538" s="13" t="s">
        <v>31</v>
      </c>
      <c r="AX538" s="13" t="s">
        <v>69</v>
      </c>
      <c r="AY538" s="160" t="s">
        <v>181</v>
      </c>
    </row>
    <row r="539" spans="2:65" s="13" customFormat="1" ht="11.25" x14ac:dyDescent="0.2">
      <c r="B539" s="159"/>
      <c r="D539" s="138" t="s">
        <v>330</v>
      </c>
      <c r="E539" s="160" t="s">
        <v>19</v>
      </c>
      <c r="F539" s="161" t="s">
        <v>6699</v>
      </c>
      <c r="H539" s="162">
        <v>0.73799999999999999</v>
      </c>
      <c r="I539" s="163"/>
      <c r="L539" s="159"/>
      <c r="M539" s="164"/>
      <c r="T539" s="165"/>
      <c r="AT539" s="160" t="s">
        <v>330</v>
      </c>
      <c r="AU539" s="160" t="s">
        <v>79</v>
      </c>
      <c r="AV539" s="13" t="s">
        <v>79</v>
      </c>
      <c r="AW539" s="13" t="s">
        <v>31</v>
      </c>
      <c r="AX539" s="13" t="s">
        <v>69</v>
      </c>
      <c r="AY539" s="160" t="s">
        <v>181</v>
      </c>
    </row>
    <row r="540" spans="2:65" s="13" customFormat="1" ht="11.25" x14ac:dyDescent="0.2">
      <c r="B540" s="159"/>
      <c r="D540" s="138" t="s">
        <v>330</v>
      </c>
      <c r="E540" s="160" t="s">
        <v>19</v>
      </c>
      <c r="F540" s="161" t="s">
        <v>6700</v>
      </c>
      <c r="H540" s="162">
        <v>2.79</v>
      </c>
      <c r="I540" s="163"/>
      <c r="L540" s="159"/>
      <c r="M540" s="164"/>
      <c r="T540" s="165"/>
      <c r="AT540" s="160" t="s">
        <v>330</v>
      </c>
      <c r="AU540" s="160" t="s">
        <v>79</v>
      </c>
      <c r="AV540" s="13" t="s">
        <v>79</v>
      </c>
      <c r="AW540" s="13" t="s">
        <v>31</v>
      </c>
      <c r="AX540" s="13" t="s">
        <v>69</v>
      </c>
      <c r="AY540" s="160" t="s">
        <v>181</v>
      </c>
    </row>
    <row r="541" spans="2:65" s="13" customFormat="1" ht="11.25" x14ac:dyDescent="0.2">
      <c r="B541" s="159"/>
      <c r="D541" s="138" t="s">
        <v>330</v>
      </c>
      <c r="E541" s="160" t="s">
        <v>19</v>
      </c>
      <c r="F541" s="161" t="s">
        <v>6701</v>
      </c>
      <c r="H541" s="162">
        <v>0.432</v>
      </c>
      <c r="I541" s="163"/>
      <c r="L541" s="159"/>
      <c r="M541" s="164"/>
      <c r="T541" s="165"/>
      <c r="AT541" s="160" t="s">
        <v>330</v>
      </c>
      <c r="AU541" s="160" t="s">
        <v>79</v>
      </c>
      <c r="AV541" s="13" t="s">
        <v>79</v>
      </c>
      <c r="AW541" s="13" t="s">
        <v>31</v>
      </c>
      <c r="AX541" s="13" t="s">
        <v>69</v>
      </c>
      <c r="AY541" s="160" t="s">
        <v>181</v>
      </c>
    </row>
    <row r="542" spans="2:65" s="13" customFormat="1" ht="11.25" x14ac:dyDescent="0.2">
      <c r="B542" s="159"/>
      <c r="D542" s="138" t="s">
        <v>330</v>
      </c>
      <c r="E542" s="160" t="s">
        <v>19</v>
      </c>
      <c r="F542" s="161" t="s">
        <v>6702</v>
      </c>
      <c r="H542" s="162">
        <v>5.3999999999999999E-2</v>
      </c>
      <c r="I542" s="163"/>
      <c r="L542" s="159"/>
      <c r="M542" s="164"/>
      <c r="T542" s="165"/>
      <c r="AT542" s="160" t="s">
        <v>330</v>
      </c>
      <c r="AU542" s="160" t="s">
        <v>79</v>
      </c>
      <c r="AV542" s="13" t="s">
        <v>79</v>
      </c>
      <c r="AW542" s="13" t="s">
        <v>31</v>
      </c>
      <c r="AX542" s="13" t="s">
        <v>69</v>
      </c>
      <c r="AY542" s="160" t="s">
        <v>181</v>
      </c>
    </row>
    <row r="543" spans="2:65" s="13" customFormat="1" ht="11.25" x14ac:dyDescent="0.2">
      <c r="B543" s="159"/>
      <c r="D543" s="138" t="s">
        <v>330</v>
      </c>
      <c r="E543" s="160" t="s">
        <v>19</v>
      </c>
      <c r="F543" s="161" t="s">
        <v>6703</v>
      </c>
      <c r="H543" s="162">
        <v>0.18</v>
      </c>
      <c r="I543" s="163"/>
      <c r="L543" s="159"/>
      <c r="M543" s="164"/>
      <c r="T543" s="165"/>
      <c r="AT543" s="160" t="s">
        <v>330</v>
      </c>
      <c r="AU543" s="160" t="s">
        <v>79</v>
      </c>
      <c r="AV543" s="13" t="s">
        <v>79</v>
      </c>
      <c r="AW543" s="13" t="s">
        <v>31</v>
      </c>
      <c r="AX543" s="13" t="s">
        <v>69</v>
      </c>
      <c r="AY543" s="160" t="s">
        <v>181</v>
      </c>
    </row>
    <row r="544" spans="2:65" s="13" customFormat="1" ht="11.25" x14ac:dyDescent="0.2">
      <c r="B544" s="159"/>
      <c r="D544" s="138" t="s">
        <v>330</v>
      </c>
      <c r="E544" s="160" t="s">
        <v>19</v>
      </c>
      <c r="F544" s="161" t="s">
        <v>6704</v>
      </c>
      <c r="H544" s="162">
        <v>0.34200000000000003</v>
      </c>
      <c r="I544" s="163"/>
      <c r="L544" s="159"/>
      <c r="M544" s="164"/>
      <c r="T544" s="165"/>
      <c r="AT544" s="160" t="s">
        <v>330</v>
      </c>
      <c r="AU544" s="160" t="s">
        <v>79</v>
      </c>
      <c r="AV544" s="13" t="s">
        <v>79</v>
      </c>
      <c r="AW544" s="13" t="s">
        <v>31</v>
      </c>
      <c r="AX544" s="13" t="s">
        <v>69</v>
      </c>
      <c r="AY544" s="160" t="s">
        <v>181</v>
      </c>
    </row>
    <row r="545" spans="2:65" s="13" customFormat="1" ht="11.25" x14ac:dyDescent="0.2">
      <c r="B545" s="159"/>
      <c r="D545" s="138" t="s">
        <v>330</v>
      </c>
      <c r="E545" s="160" t="s">
        <v>19</v>
      </c>
      <c r="F545" s="161" t="s">
        <v>6705</v>
      </c>
      <c r="H545" s="162">
        <v>0.19800000000000001</v>
      </c>
      <c r="I545" s="163"/>
      <c r="L545" s="159"/>
      <c r="M545" s="164"/>
      <c r="T545" s="165"/>
      <c r="AT545" s="160" t="s">
        <v>330</v>
      </c>
      <c r="AU545" s="160" t="s">
        <v>79</v>
      </c>
      <c r="AV545" s="13" t="s">
        <v>79</v>
      </c>
      <c r="AW545" s="13" t="s">
        <v>31</v>
      </c>
      <c r="AX545" s="13" t="s">
        <v>69</v>
      </c>
      <c r="AY545" s="160" t="s">
        <v>181</v>
      </c>
    </row>
    <row r="546" spans="2:65" s="13" customFormat="1" ht="11.25" x14ac:dyDescent="0.2">
      <c r="B546" s="159"/>
      <c r="D546" s="138" t="s">
        <v>330</v>
      </c>
      <c r="E546" s="160" t="s">
        <v>19</v>
      </c>
      <c r="F546" s="161" t="s">
        <v>6706</v>
      </c>
      <c r="H546" s="162">
        <v>0.27</v>
      </c>
      <c r="I546" s="163"/>
      <c r="L546" s="159"/>
      <c r="M546" s="164"/>
      <c r="T546" s="165"/>
      <c r="AT546" s="160" t="s">
        <v>330</v>
      </c>
      <c r="AU546" s="160" t="s">
        <v>79</v>
      </c>
      <c r="AV546" s="13" t="s">
        <v>79</v>
      </c>
      <c r="AW546" s="13" t="s">
        <v>31</v>
      </c>
      <c r="AX546" s="13" t="s">
        <v>69</v>
      </c>
      <c r="AY546" s="160" t="s">
        <v>181</v>
      </c>
    </row>
    <row r="547" spans="2:65" s="13" customFormat="1" ht="11.25" x14ac:dyDescent="0.2">
      <c r="B547" s="159"/>
      <c r="D547" s="138" t="s">
        <v>330</v>
      </c>
      <c r="E547" s="160" t="s">
        <v>19</v>
      </c>
      <c r="F547" s="161" t="s">
        <v>6707</v>
      </c>
      <c r="H547" s="162">
        <v>0.95399999999999996</v>
      </c>
      <c r="I547" s="163"/>
      <c r="L547" s="159"/>
      <c r="M547" s="164"/>
      <c r="T547" s="165"/>
      <c r="AT547" s="160" t="s">
        <v>330</v>
      </c>
      <c r="AU547" s="160" t="s">
        <v>79</v>
      </c>
      <c r="AV547" s="13" t="s">
        <v>79</v>
      </c>
      <c r="AW547" s="13" t="s">
        <v>31</v>
      </c>
      <c r="AX547" s="13" t="s">
        <v>69</v>
      </c>
      <c r="AY547" s="160" t="s">
        <v>181</v>
      </c>
    </row>
    <row r="548" spans="2:65" s="12" customFormat="1" ht="11.25" x14ac:dyDescent="0.2">
      <c r="B548" s="153"/>
      <c r="D548" s="138" t="s">
        <v>330</v>
      </c>
      <c r="E548" s="154" t="s">
        <v>19</v>
      </c>
      <c r="F548" s="155" t="s">
        <v>6318</v>
      </c>
      <c r="H548" s="154" t="s">
        <v>19</v>
      </c>
      <c r="I548" s="156"/>
      <c r="L548" s="153"/>
      <c r="M548" s="157"/>
      <c r="T548" s="158"/>
      <c r="AT548" s="154" t="s">
        <v>330</v>
      </c>
      <c r="AU548" s="154" t="s">
        <v>79</v>
      </c>
      <c r="AV548" s="12" t="s">
        <v>77</v>
      </c>
      <c r="AW548" s="12" t="s">
        <v>31</v>
      </c>
      <c r="AX548" s="12" t="s">
        <v>69</v>
      </c>
      <c r="AY548" s="154" t="s">
        <v>181</v>
      </c>
    </row>
    <row r="549" spans="2:65" s="13" customFormat="1" ht="11.25" x14ac:dyDescent="0.2">
      <c r="B549" s="159"/>
      <c r="D549" s="138" t="s">
        <v>330</v>
      </c>
      <c r="E549" s="160" t="s">
        <v>19</v>
      </c>
      <c r="F549" s="161" t="s">
        <v>6708</v>
      </c>
      <c r="H549" s="162">
        <v>2.1321599999999998</v>
      </c>
      <c r="I549" s="163"/>
      <c r="L549" s="159"/>
      <c r="M549" s="164"/>
      <c r="T549" s="165"/>
      <c r="AT549" s="160" t="s">
        <v>330</v>
      </c>
      <c r="AU549" s="160" t="s">
        <v>79</v>
      </c>
      <c r="AV549" s="13" t="s">
        <v>79</v>
      </c>
      <c r="AW549" s="13" t="s">
        <v>31</v>
      </c>
      <c r="AX549" s="13" t="s">
        <v>69</v>
      </c>
      <c r="AY549" s="160" t="s">
        <v>181</v>
      </c>
    </row>
    <row r="550" spans="2:65" s="13" customFormat="1" ht="11.25" x14ac:dyDescent="0.2">
      <c r="B550" s="159"/>
      <c r="D550" s="138" t="s">
        <v>330</v>
      </c>
      <c r="E550" s="160" t="s">
        <v>19</v>
      </c>
      <c r="F550" s="161" t="s">
        <v>6709</v>
      </c>
      <c r="H550" s="162">
        <v>0.76800000000000002</v>
      </c>
      <c r="I550" s="163"/>
      <c r="L550" s="159"/>
      <c r="M550" s="164"/>
      <c r="T550" s="165"/>
      <c r="AT550" s="160" t="s">
        <v>330</v>
      </c>
      <c r="AU550" s="160" t="s">
        <v>79</v>
      </c>
      <c r="AV550" s="13" t="s">
        <v>79</v>
      </c>
      <c r="AW550" s="13" t="s">
        <v>31</v>
      </c>
      <c r="AX550" s="13" t="s">
        <v>69</v>
      </c>
      <c r="AY550" s="160" t="s">
        <v>181</v>
      </c>
    </row>
    <row r="551" spans="2:65" s="12" customFormat="1" ht="11.25" x14ac:dyDescent="0.2">
      <c r="B551" s="153"/>
      <c r="D551" s="138" t="s">
        <v>330</v>
      </c>
      <c r="E551" s="154" t="s">
        <v>19</v>
      </c>
      <c r="F551" s="155" t="s">
        <v>6710</v>
      </c>
      <c r="H551" s="154" t="s">
        <v>19</v>
      </c>
      <c r="I551" s="156"/>
      <c r="L551" s="153"/>
      <c r="M551" s="157"/>
      <c r="T551" s="158"/>
      <c r="AT551" s="154" t="s">
        <v>330</v>
      </c>
      <c r="AU551" s="154" t="s">
        <v>79</v>
      </c>
      <c r="AV551" s="12" t="s">
        <v>77</v>
      </c>
      <c r="AW551" s="12" t="s">
        <v>31</v>
      </c>
      <c r="AX551" s="12" t="s">
        <v>69</v>
      </c>
      <c r="AY551" s="154" t="s">
        <v>181</v>
      </c>
    </row>
    <row r="552" spans="2:65" s="13" customFormat="1" ht="11.25" x14ac:dyDescent="0.2">
      <c r="B552" s="159"/>
      <c r="D552" s="138" t="s">
        <v>330</v>
      </c>
      <c r="E552" s="160" t="s">
        <v>19</v>
      </c>
      <c r="F552" s="161" t="s">
        <v>6711</v>
      </c>
      <c r="H552" s="162">
        <v>1.35</v>
      </c>
      <c r="I552" s="163"/>
      <c r="L552" s="159"/>
      <c r="M552" s="164"/>
      <c r="T552" s="165"/>
      <c r="AT552" s="160" t="s">
        <v>330</v>
      </c>
      <c r="AU552" s="160" t="s">
        <v>79</v>
      </c>
      <c r="AV552" s="13" t="s">
        <v>79</v>
      </c>
      <c r="AW552" s="13" t="s">
        <v>31</v>
      </c>
      <c r="AX552" s="13" t="s">
        <v>69</v>
      </c>
      <c r="AY552" s="160" t="s">
        <v>181</v>
      </c>
    </row>
    <row r="553" spans="2:65" s="14" customFormat="1" ht="11.25" x14ac:dyDescent="0.2">
      <c r="B553" s="166"/>
      <c r="D553" s="138" t="s">
        <v>330</v>
      </c>
      <c r="E553" s="167" t="s">
        <v>19</v>
      </c>
      <c r="F553" s="168" t="s">
        <v>333</v>
      </c>
      <c r="H553" s="169">
        <v>19.60416</v>
      </c>
      <c r="I553" s="170"/>
      <c r="L553" s="166"/>
      <c r="M553" s="171"/>
      <c r="T553" s="172"/>
      <c r="AT553" s="167" t="s">
        <v>330</v>
      </c>
      <c r="AU553" s="167" t="s">
        <v>79</v>
      </c>
      <c r="AV553" s="14" t="s">
        <v>187</v>
      </c>
      <c r="AW553" s="14" t="s">
        <v>31</v>
      </c>
      <c r="AX553" s="14" t="s">
        <v>77</v>
      </c>
      <c r="AY553" s="167" t="s">
        <v>181</v>
      </c>
    </row>
    <row r="554" spans="2:65" s="10" customFormat="1" ht="22.9" customHeight="1" x14ac:dyDescent="0.2">
      <c r="B554" s="115"/>
      <c r="D554" s="116" t="s">
        <v>68</v>
      </c>
      <c r="E554" s="149" t="s">
        <v>196</v>
      </c>
      <c r="F554" s="149" t="s">
        <v>5636</v>
      </c>
      <c r="I554" s="118"/>
      <c r="J554" s="150">
        <f>BK554</f>
        <v>0</v>
      </c>
      <c r="L554" s="115"/>
      <c r="M554" s="120"/>
      <c r="P554" s="121">
        <f>SUM(P555:P680)</f>
        <v>0</v>
      </c>
      <c r="R554" s="121">
        <f>SUM(R555:R680)</f>
        <v>0</v>
      </c>
      <c r="T554" s="122">
        <f>SUM(T555:T680)</f>
        <v>0</v>
      </c>
      <c r="AR554" s="116" t="s">
        <v>77</v>
      </c>
      <c r="AT554" s="123" t="s">
        <v>68</v>
      </c>
      <c r="AU554" s="123" t="s">
        <v>77</v>
      </c>
      <c r="AY554" s="116" t="s">
        <v>181</v>
      </c>
      <c r="BK554" s="124">
        <f>SUM(BK555:BK680)</f>
        <v>0</v>
      </c>
    </row>
    <row r="555" spans="2:65" s="1" customFormat="1" ht="16.5" customHeight="1" x14ac:dyDescent="0.2">
      <c r="B555" s="32"/>
      <c r="C555" s="125" t="s">
        <v>266</v>
      </c>
      <c r="D555" s="125" t="s">
        <v>182</v>
      </c>
      <c r="E555" s="126" t="s">
        <v>6325</v>
      </c>
      <c r="F555" s="127" t="s">
        <v>6326</v>
      </c>
      <c r="G555" s="128" t="s">
        <v>636</v>
      </c>
      <c r="H555" s="129">
        <v>8.69</v>
      </c>
      <c r="I555" s="130"/>
      <c r="J555" s="131">
        <f>ROUND(I555*H555,2)</f>
        <v>0</v>
      </c>
      <c r="K555" s="127" t="s">
        <v>186</v>
      </c>
      <c r="L555" s="32"/>
      <c r="M555" s="132" t="s">
        <v>19</v>
      </c>
      <c r="N555" s="133" t="s">
        <v>40</v>
      </c>
      <c r="P555" s="134">
        <f>O555*H555</f>
        <v>0</v>
      </c>
      <c r="Q555" s="134">
        <v>0</v>
      </c>
      <c r="R555" s="134">
        <f>Q555*H555</f>
        <v>0</v>
      </c>
      <c r="S555" s="134">
        <v>0</v>
      </c>
      <c r="T555" s="135">
        <f>S555*H555</f>
        <v>0</v>
      </c>
      <c r="AR555" s="136" t="s">
        <v>187</v>
      </c>
      <c r="AT555" s="136" t="s">
        <v>182</v>
      </c>
      <c r="AU555" s="136" t="s">
        <v>79</v>
      </c>
      <c r="AY555" s="17" t="s">
        <v>181</v>
      </c>
      <c r="BE555" s="137">
        <f>IF(N555="základní",J555,0)</f>
        <v>0</v>
      </c>
      <c r="BF555" s="137">
        <f>IF(N555="snížená",J555,0)</f>
        <v>0</v>
      </c>
      <c r="BG555" s="137">
        <f>IF(N555="zákl. přenesená",J555,0)</f>
        <v>0</v>
      </c>
      <c r="BH555" s="137">
        <f>IF(N555="sníž. přenesená",J555,0)</f>
        <v>0</v>
      </c>
      <c r="BI555" s="137">
        <f>IF(N555="nulová",J555,0)</f>
        <v>0</v>
      </c>
      <c r="BJ555" s="17" t="s">
        <v>77</v>
      </c>
      <c r="BK555" s="137">
        <f>ROUND(I555*H555,2)</f>
        <v>0</v>
      </c>
      <c r="BL555" s="17" t="s">
        <v>187</v>
      </c>
      <c r="BM555" s="136" t="s">
        <v>545</v>
      </c>
    </row>
    <row r="556" spans="2:65" s="1" customFormat="1" ht="19.5" x14ac:dyDescent="0.2">
      <c r="B556" s="32"/>
      <c r="D556" s="138" t="s">
        <v>214</v>
      </c>
      <c r="F556" s="139" t="s">
        <v>6327</v>
      </c>
      <c r="I556" s="140"/>
      <c r="L556" s="32"/>
      <c r="M556" s="141"/>
      <c r="T556" s="53"/>
      <c r="AT556" s="17" t="s">
        <v>214</v>
      </c>
      <c r="AU556" s="17" t="s">
        <v>79</v>
      </c>
    </row>
    <row r="557" spans="2:65" s="12" customFormat="1" ht="11.25" x14ac:dyDescent="0.2">
      <c r="B557" s="153"/>
      <c r="D557" s="138" t="s">
        <v>330</v>
      </c>
      <c r="E557" s="154" t="s">
        <v>19</v>
      </c>
      <c r="F557" s="155" t="s">
        <v>6328</v>
      </c>
      <c r="H557" s="154" t="s">
        <v>19</v>
      </c>
      <c r="I557" s="156"/>
      <c r="L557" s="153"/>
      <c r="M557" s="157"/>
      <c r="T557" s="158"/>
      <c r="AT557" s="154" t="s">
        <v>330</v>
      </c>
      <c r="AU557" s="154" t="s">
        <v>79</v>
      </c>
      <c r="AV557" s="12" t="s">
        <v>77</v>
      </c>
      <c r="AW557" s="12" t="s">
        <v>31</v>
      </c>
      <c r="AX557" s="12" t="s">
        <v>69</v>
      </c>
      <c r="AY557" s="154" t="s">
        <v>181</v>
      </c>
    </row>
    <row r="558" spans="2:65" s="13" customFormat="1" ht="11.25" x14ac:dyDescent="0.2">
      <c r="B558" s="159"/>
      <c r="D558" s="138" t="s">
        <v>330</v>
      </c>
      <c r="E558" s="160" t="s">
        <v>19</v>
      </c>
      <c r="F558" s="161" t="s">
        <v>6712</v>
      </c>
      <c r="H558" s="162">
        <v>1.21</v>
      </c>
      <c r="I558" s="163"/>
      <c r="L558" s="159"/>
      <c r="M558" s="164"/>
      <c r="T558" s="165"/>
      <c r="AT558" s="160" t="s">
        <v>330</v>
      </c>
      <c r="AU558" s="160" t="s">
        <v>79</v>
      </c>
      <c r="AV558" s="13" t="s">
        <v>79</v>
      </c>
      <c r="AW558" s="13" t="s">
        <v>31</v>
      </c>
      <c r="AX558" s="13" t="s">
        <v>69</v>
      </c>
      <c r="AY558" s="160" t="s">
        <v>181</v>
      </c>
    </row>
    <row r="559" spans="2:65" s="13" customFormat="1" ht="11.25" x14ac:dyDescent="0.2">
      <c r="B559" s="159"/>
      <c r="D559" s="138" t="s">
        <v>330</v>
      </c>
      <c r="E559" s="160" t="s">
        <v>19</v>
      </c>
      <c r="F559" s="161" t="s">
        <v>6713</v>
      </c>
      <c r="H559" s="162">
        <v>1.65</v>
      </c>
      <c r="I559" s="163"/>
      <c r="L559" s="159"/>
      <c r="M559" s="164"/>
      <c r="T559" s="165"/>
      <c r="AT559" s="160" t="s">
        <v>330</v>
      </c>
      <c r="AU559" s="160" t="s">
        <v>79</v>
      </c>
      <c r="AV559" s="13" t="s">
        <v>79</v>
      </c>
      <c r="AW559" s="13" t="s">
        <v>31</v>
      </c>
      <c r="AX559" s="13" t="s">
        <v>69</v>
      </c>
      <c r="AY559" s="160" t="s">
        <v>181</v>
      </c>
    </row>
    <row r="560" spans="2:65" s="13" customFormat="1" ht="11.25" x14ac:dyDescent="0.2">
      <c r="B560" s="159"/>
      <c r="D560" s="138" t="s">
        <v>330</v>
      </c>
      <c r="E560" s="160" t="s">
        <v>19</v>
      </c>
      <c r="F560" s="161" t="s">
        <v>6714</v>
      </c>
      <c r="H560" s="162">
        <v>5.83</v>
      </c>
      <c r="I560" s="163"/>
      <c r="L560" s="159"/>
      <c r="M560" s="164"/>
      <c r="T560" s="165"/>
      <c r="AT560" s="160" t="s">
        <v>330</v>
      </c>
      <c r="AU560" s="160" t="s">
        <v>79</v>
      </c>
      <c r="AV560" s="13" t="s">
        <v>79</v>
      </c>
      <c r="AW560" s="13" t="s">
        <v>31</v>
      </c>
      <c r="AX560" s="13" t="s">
        <v>69</v>
      </c>
      <c r="AY560" s="160" t="s">
        <v>181</v>
      </c>
    </row>
    <row r="561" spans="2:65" s="14" customFormat="1" ht="11.25" x14ac:dyDescent="0.2">
      <c r="B561" s="166"/>
      <c r="D561" s="138" t="s">
        <v>330</v>
      </c>
      <c r="E561" s="167" t="s">
        <v>19</v>
      </c>
      <c r="F561" s="168" t="s">
        <v>333</v>
      </c>
      <c r="H561" s="169">
        <v>8.69</v>
      </c>
      <c r="I561" s="170"/>
      <c r="L561" s="166"/>
      <c r="M561" s="171"/>
      <c r="T561" s="172"/>
      <c r="AT561" s="167" t="s">
        <v>330</v>
      </c>
      <c r="AU561" s="167" t="s">
        <v>79</v>
      </c>
      <c r="AV561" s="14" t="s">
        <v>187</v>
      </c>
      <c r="AW561" s="14" t="s">
        <v>31</v>
      </c>
      <c r="AX561" s="14" t="s">
        <v>77</v>
      </c>
      <c r="AY561" s="167" t="s">
        <v>181</v>
      </c>
    </row>
    <row r="562" spans="2:65" s="1" customFormat="1" ht="16.5" customHeight="1" x14ac:dyDescent="0.2">
      <c r="B562" s="32"/>
      <c r="C562" s="125" t="s">
        <v>546</v>
      </c>
      <c r="D562" s="125" t="s">
        <v>182</v>
      </c>
      <c r="E562" s="126" t="s">
        <v>6715</v>
      </c>
      <c r="F562" s="127" t="s">
        <v>6341</v>
      </c>
      <c r="G562" s="128" t="s">
        <v>636</v>
      </c>
      <c r="H562" s="129">
        <v>85.14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549</v>
      </c>
    </row>
    <row r="563" spans="2:65" s="1" customFormat="1" ht="19.5" x14ac:dyDescent="0.2">
      <c r="B563" s="32"/>
      <c r="D563" s="138" t="s">
        <v>214</v>
      </c>
      <c r="F563" s="139" t="s">
        <v>6327</v>
      </c>
      <c r="I563" s="140"/>
      <c r="L563" s="32"/>
      <c r="M563" s="141"/>
      <c r="T563" s="53"/>
      <c r="AT563" s="17" t="s">
        <v>214</v>
      </c>
      <c r="AU563" s="17" t="s">
        <v>79</v>
      </c>
    </row>
    <row r="564" spans="2:65" s="12" customFormat="1" ht="11.25" x14ac:dyDescent="0.2">
      <c r="B564" s="153"/>
      <c r="D564" s="138" t="s">
        <v>330</v>
      </c>
      <c r="E564" s="154" t="s">
        <v>19</v>
      </c>
      <c r="F564" s="155" t="s">
        <v>6342</v>
      </c>
      <c r="H564" s="154" t="s">
        <v>19</v>
      </c>
      <c r="I564" s="156"/>
      <c r="L564" s="153"/>
      <c r="M564" s="157"/>
      <c r="T564" s="158"/>
      <c r="AT564" s="154" t="s">
        <v>330</v>
      </c>
      <c r="AU564" s="154" t="s">
        <v>79</v>
      </c>
      <c r="AV564" s="12" t="s">
        <v>77</v>
      </c>
      <c r="AW564" s="12" t="s">
        <v>31</v>
      </c>
      <c r="AX564" s="12" t="s">
        <v>69</v>
      </c>
      <c r="AY564" s="154" t="s">
        <v>181</v>
      </c>
    </row>
    <row r="565" spans="2:65" s="13" customFormat="1" ht="11.25" x14ac:dyDescent="0.2">
      <c r="B565" s="159"/>
      <c r="D565" s="138" t="s">
        <v>330</v>
      </c>
      <c r="E565" s="160" t="s">
        <v>19</v>
      </c>
      <c r="F565" s="161" t="s">
        <v>6716</v>
      </c>
      <c r="H565" s="162">
        <v>1.87</v>
      </c>
      <c r="I565" s="163"/>
      <c r="L565" s="159"/>
      <c r="M565" s="164"/>
      <c r="T565" s="165"/>
      <c r="AT565" s="160" t="s">
        <v>330</v>
      </c>
      <c r="AU565" s="160" t="s">
        <v>79</v>
      </c>
      <c r="AV565" s="13" t="s">
        <v>79</v>
      </c>
      <c r="AW565" s="13" t="s">
        <v>31</v>
      </c>
      <c r="AX565" s="13" t="s">
        <v>69</v>
      </c>
      <c r="AY565" s="160" t="s">
        <v>181</v>
      </c>
    </row>
    <row r="566" spans="2:65" s="13" customFormat="1" ht="11.25" x14ac:dyDescent="0.2">
      <c r="B566" s="159"/>
      <c r="D566" s="138" t="s">
        <v>330</v>
      </c>
      <c r="E566" s="160" t="s">
        <v>19</v>
      </c>
      <c r="F566" s="161" t="s">
        <v>6717</v>
      </c>
      <c r="H566" s="162">
        <v>14.74</v>
      </c>
      <c r="I566" s="163"/>
      <c r="L566" s="159"/>
      <c r="M566" s="164"/>
      <c r="T566" s="165"/>
      <c r="AT566" s="160" t="s">
        <v>330</v>
      </c>
      <c r="AU566" s="160" t="s">
        <v>79</v>
      </c>
      <c r="AV566" s="13" t="s">
        <v>79</v>
      </c>
      <c r="AW566" s="13" t="s">
        <v>31</v>
      </c>
      <c r="AX566" s="13" t="s">
        <v>69</v>
      </c>
      <c r="AY566" s="160" t="s">
        <v>181</v>
      </c>
    </row>
    <row r="567" spans="2:65" s="13" customFormat="1" ht="11.25" x14ac:dyDescent="0.2">
      <c r="B567" s="159"/>
      <c r="D567" s="138" t="s">
        <v>330</v>
      </c>
      <c r="E567" s="160" t="s">
        <v>19</v>
      </c>
      <c r="F567" s="161" t="s">
        <v>6718</v>
      </c>
      <c r="H567" s="162">
        <v>13.42</v>
      </c>
      <c r="I567" s="163"/>
      <c r="L567" s="159"/>
      <c r="M567" s="164"/>
      <c r="T567" s="165"/>
      <c r="AT567" s="160" t="s">
        <v>330</v>
      </c>
      <c r="AU567" s="160" t="s">
        <v>79</v>
      </c>
      <c r="AV567" s="13" t="s">
        <v>79</v>
      </c>
      <c r="AW567" s="13" t="s">
        <v>31</v>
      </c>
      <c r="AX567" s="13" t="s">
        <v>69</v>
      </c>
      <c r="AY567" s="160" t="s">
        <v>181</v>
      </c>
    </row>
    <row r="568" spans="2:65" s="13" customFormat="1" ht="11.25" x14ac:dyDescent="0.2">
      <c r="B568" s="159"/>
      <c r="D568" s="138" t="s">
        <v>330</v>
      </c>
      <c r="E568" s="160" t="s">
        <v>19</v>
      </c>
      <c r="F568" s="161" t="s">
        <v>6719</v>
      </c>
      <c r="H568" s="162">
        <v>13.75</v>
      </c>
      <c r="I568" s="163"/>
      <c r="L568" s="159"/>
      <c r="M568" s="164"/>
      <c r="T568" s="165"/>
      <c r="AT568" s="160" t="s">
        <v>330</v>
      </c>
      <c r="AU568" s="160" t="s">
        <v>79</v>
      </c>
      <c r="AV568" s="13" t="s">
        <v>79</v>
      </c>
      <c r="AW568" s="13" t="s">
        <v>31</v>
      </c>
      <c r="AX568" s="13" t="s">
        <v>69</v>
      </c>
      <c r="AY568" s="160" t="s">
        <v>181</v>
      </c>
    </row>
    <row r="569" spans="2:65" s="13" customFormat="1" ht="11.25" x14ac:dyDescent="0.2">
      <c r="B569" s="159"/>
      <c r="D569" s="138" t="s">
        <v>330</v>
      </c>
      <c r="E569" s="160" t="s">
        <v>19</v>
      </c>
      <c r="F569" s="161" t="s">
        <v>6720</v>
      </c>
      <c r="H569" s="162">
        <v>4.62</v>
      </c>
      <c r="I569" s="163"/>
      <c r="L569" s="159"/>
      <c r="M569" s="164"/>
      <c r="T569" s="165"/>
      <c r="AT569" s="160" t="s">
        <v>330</v>
      </c>
      <c r="AU569" s="160" t="s">
        <v>79</v>
      </c>
      <c r="AV569" s="13" t="s">
        <v>79</v>
      </c>
      <c r="AW569" s="13" t="s">
        <v>31</v>
      </c>
      <c r="AX569" s="13" t="s">
        <v>69</v>
      </c>
      <c r="AY569" s="160" t="s">
        <v>181</v>
      </c>
    </row>
    <row r="570" spans="2:65" s="13" customFormat="1" ht="11.25" x14ac:dyDescent="0.2">
      <c r="B570" s="159"/>
      <c r="D570" s="138" t="s">
        <v>330</v>
      </c>
      <c r="E570" s="160" t="s">
        <v>19</v>
      </c>
      <c r="F570" s="161" t="s">
        <v>6721</v>
      </c>
      <c r="H570" s="162">
        <v>9.02</v>
      </c>
      <c r="I570" s="163"/>
      <c r="L570" s="159"/>
      <c r="M570" s="164"/>
      <c r="T570" s="165"/>
      <c r="AT570" s="160" t="s">
        <v>330</v>
      </c>
      <c r="AU570" s="160" t="s">
        <v>79</v>
      </c>
      <c r="AV570" s="13" t="s">
        <v>79</v>
      </c>
      <c r="AW570" s="13" t="s">
        <v>31</v>
      </c>
      <c r="AX570" s="13" t="s">
        <v>69</v>
      </c>
      <c r="AY570" s="160" t="s">
        <v>181</v>
      </c>
    </row>
    <row r="571" spans="2:65" s="13" customFormat="1" ht="11.25" x14ac:dyDescent="0.2">
      <c r="B571" s="159"/>
      <c r="D571" s="138" t="s">
        <v>330</v>
      </c>
      <c r="E571" s="160" t="s">
        <v>19</v>
      </c>
      <c r="F571" s="161" t="s">
        <v>6722</v>
      </c>
      <c r="H571" s="162">
        <v>4.51</v>
      </c>
      <c r="I571" s="163"/>
      <c r="L571" s="159"/>
      <c r="M571" s="164"/>
      <c r="T571" s="165"/>
      <c r="AT571" s="160" t="s">
        <v>330</v>
      </c>
      <c r="AU571" s="160" t="s">
        <v>79</v>
      </c>
      <c r="AV571" s="13" t="s">
        <v>79</v>
      </c>
      <c r="AW571" s="13" t="s">
        <v>31</v>
      </c>
      <c r="AX571" s="13" t="s">
        <v>69</v>
      </c>
      <c r="AY571" s="160" t="s">
        <v>181</v>
      </c>
    </row>
    <row r="572" spans="2:65" s="13" customFormat="1" ht="11.25" x14ac:dyDescent="0.2">
      <c r="B572" s="159"/>
      <c r="D572" s="138" t="s">
        <v>330</v>
      </c>
      <c r="E572" s="160" t="s">
        <v>19</v>
      </c>
      <c r="F572" s="161" t="s">
        <v>6723</v>
      </c>
      <c r="H572" s="162">
        <v>17.05</v>
      </c>
      <c r="I572" s="163"/>
      <c r="L572" s="159"/>
      <c r="M572" s="164"/>
      <c r="T572" s="165"/>
      <c r="AT572" s="160" t="s">
        <v>330</v>
      </c>
      <c r="AU572" s="160" t="s">
        <v>79</v>
      </c>
      <c r="AV572" s="13" t="s">
        <v>79</v>
      </c>
      <c r="AW572" s="13" t="s">
        <v>31</v>
      </c>
      <c r="AX572" s="13" t="s">
        <v>69</v>
      </c>
      <c r="AY572" s="160" t="s">
        <v>181</v>
      </c>
    </row>
    <row r="573" spans="2:65" s="13" customFormat="1" ht="11.25" x14ac:dyDescent="0.2">
      <c r="B573" s="159"/>
      <c r="D573" s="138" t="s">
        <v>330</v>
      </c>
      <c r="E573" s="160" t="s">
        <v>19</v>
      </c>
      <c r="F573" s="161" t="s">
        <v>6724</v>
      </c>
      <c r="H573" s="162">
        <v>2.64</v>
      </c>
      <c r="I573" s="163"/>
      <c r="L573" s="159"/>
      <c r="M573" s="164"/>
      <c r="T573" s="165"/>
      <c r="AT573" s="160" t="s">
        <v>330</v>
      </c>
      <c r="AU573" s="160" t="s">
        <v>79</v>
      </c>
      <c r="AV573" s="13" t="s">
        <v>79</v>
      </c>
      <c r="AW573" s="13" t="s">
        <v>31</v>
      </c>
      <c r="AX573" s="13" t="s">
        <v>69</v>
      </c>
      <c r="AY573" s="160" t="s">
        <v>181</v>
      </c>
    </row>
    <row r="574" spans="2:65" s="13" customFormat="1" ht="11.25" x14ac:dyDescent="0.2">
      <c r="B574" s="159"/>
      <c r="D574" s="138" t="s">
        <v>330</v>
      </c>
      <c r="E574" s="160" t="s">
        <v>19</v>
      </c>
      <c r="F574" s="161" t="s">
        <v>6725</v>
      </c>
      <c r="H574" s="162">
        <v>0.33</v>
      </c>
      <c r="I574" s="163"/>
      <c r="L574" s="159"/>
      <c r="M574" s="164"/>
      <c r="T574" s="165"/>
      <c r="AT574" s="160" t="s">
        <v>330</v>
      </c>
      <c r="AU574" s="160" t="s">
        <v>79</v>
      </c>
      <c r="AV574" s="13" t="s">
        <v>79</v>
      </c>
      <c r="AW574" s="13" t="s">
        <v>31</v>
      </c>
      <c r="AX574" s="13" t="s">
        <v>69</v>
      </c>
      <c r="AY574" s="160" t="s">
        <v>181</v>
      </c>
    </row>
    <row r="575" spans="2:65" s="13" customFormat="1" ht="11.25" x14ac:dyDescent="0.2">
      <c r="B575" s="159"/>
      <c r="D575" s="138" t="s">
        <v>330</v>
      </c>
      <c r="E575" s="160" t="s">
        <v>19</v>
      </c>
      <c r="F575" s="161" t="s">
        <v>6726</v>
      </c>
      <c r="H575" s="162">
        <v>1.1000000000000001</v>
      </c>
      <c r="I575" s="163"/>
      <c r="L575" s="159"/>
      <c r="M575" s="164"/>
      <c r="T575" s="165"/>
      <c r="AT575" s="160" t="s">
        <v>330</v>
      </c>
      <c r="AU575" s="160" t="s">
        <v>79</v>
      </c>
      <c r="AV575" s="13" t="s">
        <v>79</v>
      </c>
      <c r="AW575" s="13" t="s">
        <v>31</v>
      </c>
      <c r="AX575" s="13" t="s">
        <v>69</v>
      </c>
      <c r="AY575" s="160" t="s">
        <v>181</v>
      </c>
    </row>
    <row r="576" spans="2:65" s="13" customFormat="1" ht="11.25" x14ac:dyDescent="0.2">
      <c r="B576" s="159"/>
      <c r="D576" s="138" t="s">
        <v>330</v>
      </c>
      <c r="E576" s="160" t="s">
        <v>19</v>
      </c>
      <c r="F576" s="161" t="s">
        <v>6727</v>
      </c>
      <c r="H576" s="162">
        <v>2.09</v>
      </c>
      <c r="I576" s="163"/>
      <c r="L576" s="159"/>
      <c r="M576" s="164"/>
      <c r="T576" s="165"/>
      <c r="AT576" s="160" t="s">
        <v>330</v>
      </c>
      <c r="AU576" s="160" t="s">
        <v>79</v>
      </c>
      <c r="AV576" s="13" t="s">
        <v>79</v>
      </c>
      <c r="AW576" s="13" t="s">
        <v>31</v>
      </c>
      <c r="AX576" s="13" t="s">
        <v>69</v>
      </c>
      <c r="AY576" s="160" t="s">
        <v>181</v>
      </c>
    </row>
    <row r="577" spans="2:65" s="14" customFormat="1" ht="11.25" x14ac:dyDescent="0.2">
      <c r="B577" s="166"/>
      <c r="D577" s="138" t="s">
        <v>330</v>
      </c>
      <c r="E577" s="167" t="s">
        <v>19</v>
      </c>
      <c r="F577" s="168" t="s">
        <v>333</v>
      </c>
      <c r="H577" s="169">
        <v>85.14</v>
      </c>
      <c r="I577" s="170"/>
      <c r="L577" s="166"/>
      <c r="M577" s="171"/>
      <c r="T577" s="172"/>
      <c r="AT577" s="167" t="s">
        <v>330</v>
      </c>
      <c r="AU577" s="167" t="s">
        <v>79</v>
      </c>
      <c r="AV577" s="14" t="s">
        <v>187</v>
      </c>
      <c r="AW577" s="14" t="s">
        <v>31</v>
      </c>
      <c r="AX577" s="14" t="s">
        <v>77</v>
      </c>
      <c r="AY577" s="167" t="s">
        <v>181</v>
      </c>
    </row>
    <row r="578" spans="2:65" s="1" customFormat="1" ht="16.5" customHeight="1" x14ac:dyDescent="0.2">
      <c r="B578" s="32"/>
      <c r="C578" s="125" t="s">
        <v>502</v>
      </c>
      <c r="D578" s="125" t="s">
        <v>182</v>
      </c>
      <c r="E578" s="126" t="s">
        <v>6728</v>
      </c>
      <c r="F578" s="127" t="s">
        <v>6729</v>
      </c>
      <c r="G578" s="128" t="s">
        <v>510</v>
      </c>
      <c r="H578" s="129">
        <v>29.819120000000002</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6730</v>
      </c>
    </row>
    <row r="579" spans="2:65" s="1" customFormat="1" ht="39" x14ac:dyDescent="0.2">
      <c r="B579" s="32"/>
      <c r="D579" s="138" t="s">
        <v>214</v>
      </c>
      <c r="F579" s="139" t="s">
        <v>6731</v>
      </c>
      <c r="I579" s="140"/>
      <c r="L579" s="32"/>
      <c r="M579" s="141"/>
      <c r="T579" s="53"/>
      <c r="AT579" s="17" t="s">
        <v>214</v>
      </c>
      <c r="AU579" s="17" t="s">
        <v>79</v>
      </c>
    </row>
    <row r="580" spans="2:65" s="12" customFormat="1" ht="11.25" x14ac:dyDescent="0.2">
      <c r="B580" s="153"/>
      <c r="D580" s="138" t="s">
        <v>330</v>
      </c>
      <c r="E580" s="154" t="s">
        <v>19</v>
      </c>
      <c r="F580" s="155" t="s">
        <v>6732</v>
      </c>
      <c r="H580" s="154" t="s">
        <v>19</v>
      </c>
      <c r="I580" s="156"/>
      <c r="L580" s="153"/>
      <c r="M580" s="157"/>
      <c r="T580" s="158"/>
      <c r="AT580" s="154" t="s">
        <v>330</v>
      </c>
      <c r="AU580" s="154" t="s">
        <v>79</v>
      </c>
      <c r="AV580" s="12" t="s">
        <v>77</v>
      </c>
      <c r="AW580" s="12" t="s">
        <v>31</v>
      </c>
      <c r="AX580" s="12" t="s">
        <v>69</v>
      </c>
      <c r="AY580" s="154" t="s">
        <v>181</v>
      </c>
    </row>
    <row r="581" spans="2:65" s="13" customFormat="1" ht="11.25" x14ac:dyDescent="0.2">
      <c r="B581" s="159"/>
      <c r="D581" s="138" t="s">
        <v>330</v>
      </c>
      <c r="E581" s="160" t="s">
        <v>19</v>
      </c>
      <c r="F581" s="161" t="s">
        <v>6733</v>
      </c>
      <c r="H581" s="162">
        <v>16.097049999999999</v>
      </c>
      <c r="I581" s="163"/>
      <c r="L581" s="159"/>
      <c r="M581" s="164"/>
      <c r="T581" s="165"/>
      <c r="AT581" s="160" t="s">
        <v>330</v>
      </c>
      <c r="AU581" s="160" t="s">
        <v>79</v>
      </c>
      <c r="AV581" s="13" t="s">
        <v>79</v>
      </c>
      <c r="AW581" s="13" t="s">
        <v>31</v>
      </c>
      <c r="AX581" s="13" t="s">
        <v>69</v>
      </c>
      <c r="AY581" s="160" t="s">
        <v>181</v>
      </c>
    </row>
    <row r="582" spans="2:65" s="13" customFormat="1" ht="11.25" x14ac:dyDescent="0.2">
      <c r="B582" s="159"/>
      <c r="D582" s="138" t="s">
        <v>330</v>
      </c>
      <c r="E582" s="160" t="s">
        <v>19</v>
      </c>
      <c r="F582" s="161" t="s">
        <v>6734</v>
      </c>
      <c r="H582" s="162">
        <v>13.32624</v>
      </c>
      <c r="I582" s="163"/>
      <c r="L582" s="159"/>
      <c r="M582" s="164"/>
      <c r="T582" s="165"/>
      <c r="AT582" s="160" t="s">
        <v>330</v>
      </c>
      <c r="AU582" s="160" t="s">
        <v>79</v>
      </c>
      <c r="AV582" s="13" t="s">
        <v>79</v>
      </c>
      <c r="AW582" s="13" t="s">
        <v>31</v>
      </c>
      <c r="AX582" s="13" t="s">
        <v>69</v>
      </c>
      <c r="AY582" s="160" t="s">
        <v>181</v>
      </c>
    </row>
    <row r="583" spans="2:65" s="13" customFormat="1" ht="11.25" x14ac:dyDescent="0.2">
      <c r="B583" s="159"/>
      <c r="D583" s="138" t="s">
        <v>330</v>
      </c>
      <c r="E583" s="160" t="s">
        <v>19</v>
      </c>
      <c r="F583" s="161" t="s">
        <v>6735</v>
      </c>
      <c r="H583" s="162">
        <v>0.39583000000000002</v>
      </c>
      <c r="I583" s="163"/>
      <c r="L583" s="159"/>
      <c r="M583" s="164"/>
      <c r="T583" s="165"/>
      <c r="AT583" s="160" t="s">
        <v>330</v>
      </c>
      <c r="AU583" s="160" t="s">
        <v>79</v>
      </c>
      <c r="AV583" s="13" t="s">
        <v>79</v>
      </c>
      <c r="AW583" s="13" t="s">
        <v>31</v>
      </c>
      <c r="AX583" s="13" t="s">
        <v>69</v>
      </c>
      <c r="AY583" s="160" t="s">
        <v>181</v>
      </c>
    </row>
    <row r="584" spans="2:65" s="14" customFormat="1" ht="11.25" x14ac:dyDescent="0.2">
      <c r="B584" s="166"/>
      <c r="D584" s="138" t="s">
        <v>330</v>
      </c>
      <c r="E584" s="167" t="s">
        <v>19</v>
      </c>
      <c r="F584" s="168" t="s">
        <v>333</v>
      </c>
      <c r="H584" s="169">
        <v>29.819120000000002</v>
      </c>
      <c r="I584" s="170"/>
      <c r="L584" s="166"/>
      <c r="M584" s="171"/>
      <c r="T584" s="172"/>
      <c r="AT584" s="167" t="s">
        <v>330</v>
      </c>
      <c r="AU584" s="167" t="s">
        <v>79</v>
      </c>
      <c r="AV584" s="14" t="s">
        <v>187</v>
      </c>
      <c r="AW584" s="14" t="s">
        <v>31</v>
      </c>
      <c r="AX584" s="14" t="s">
        <v>77</v>
      </c>
      <c r="AY584" s="167" t="s">
        <v>181</v>
      </c>
    </row>
    <row r="585" spans="2:65" s="12" customFormat="1" ht="11.25" x14ac:dyDescent="0.2">
      <c r="B585" s="153"/>
      <c r="D585" s="138" t="s">
        <v>330</v>
      </c>
      <c r="E585" s="154" t="s">
        <v>19</v>
      </c>
      <c r="F585" s="155" t="s">
        <v>6736</v>
      </c>
      <c r="H585" s="154" t="s">
        <v>19</v>
      </c>
      <c r="I585" s="156"/>
      <c r="L585" s="153"/>
      <c r="M585" s="157"/>
      <c r="T585" s="158"/>
      <c r="AT585" s="154" t="s">
        <v>330</v>
      </c>
      <c r="AU585" s="154" t="s">
        <v>79</v>
      </c>
      <c r="AV585" s="12" t="s">
        <v>77</v>
      </c>
      <c r="AW585" s="12" t="s">
        <v>31</v>
      </c>
      <c r="AX585" s="12" t="s">
        <v>69</v>
      </c>
      <c r="AY585" s="154" t="s">
        <v>181</v>
      </c>
    </row>
    <row r="586" spans="2:65" s="1" customFormat="1" ht="16.5" customHeight="1" x14ac:dyDescent="0.2">
      <c r="B586" s="32"/>
      <c r="C586" s="125" t="s">
        <v>553</v>
      </c>
      <c r="D586" s="125" t="s">
        <v>182</v>
      </c>
      <c r="E586" s="126" t="s">
        <v>6348</v>
      </c>
      <c r="F586" s="127" t="s">
        <v>6737</v>
      </c>
      <c r="G586" s="128" t="s">
        <v>519</v>
      </c>
      <c r="H586" s="129">
        <v>1</v>
      </c>
      <c r="I586" s="130"/>
      <c r="J586" s="131">
        <f>ROUND(I586*H586,2)</f>
        <v>0</v>
      </c>
      <c r="K586" s="127" t="s">
        <v>186</v>
      </c>
      <c r="L586" s="32"/>
      <c r="M586" s="132" t="s">
        <v>19</v>
      </c>
      <c r="N586" s="133" t="s">
        <v>40</v>
      </c>
      <c r="P586" s="134">
        <f>O586*H586</f>
        <v>0</v>
      </c>
      <c r="Q586" s="134">
        <v>0</v>
      </c>
      <c r="R586" s="134">
        <f>Q586*H586</f>
        <v>0</v>
      </c>
      <c r="S586" s="134">
        <v>0</v>
      </c>
      <c r="T586" s="135">
        <f>S586*H586</f>
        <v>0</v>
      </c>
      <c r="AR586" s="136" t="s">
        <v>187</v>
      </c>
      <c r="AT586" s="136" t="s">
        <v>182</v>
      </c>
      <c r="AU586" s="136" t="s">
        <v>79</v>
      </c>
      <c r="AY586" s="17" t="s">
        <v>181</v>
      </c>
      <c r="BE586" s="137">
        <f>IF(N586="základní",J586,0)</f>
        <v>0</v>
      </c>
      <c r="BF586" s="137">
        <f>IF(N586="snížená",J586,0)</f>
        <v>0</v>
      </c>
      <c r="BG586" s="137">
        <f>IF(N586="zákl. přenesená",J586,0)</f>
        <v>0</v>
      </c>
      <c r="BH586" s="137">
        <f>IF(N586="sníž. přenesená",J586,0)</f>
        <v>0</v>
      </c>
      <c r="BI586" s="137">
        <f>IF(N586="nulová",J586,0)</f>
        <v>0</v>
      </c>
      <c r="BJ586" s="17" t="s">
        <v>77</v>
      </c>
      <c r="BK586" s="137">
        <f>ROUND(I586*H586,2)</f>
        <v>0</v>
      </c>
      <c r="BL586" s="17" t="s">
        <v>187</v>
      </c>
      <c r="BM586" s="136" t="s">
        <v>556</v>
      </c>
    </row>
    <row r="587" spans="2:65" s="1" customFormat="1" ht="39" x14ac:dyDescent="0.2">
      <c r="B587" s="32"/>
      <c r="D587" s="138" t="s">
        <v>214</v>
      </c>
      <c r="F587" s="139" t="s">
        <v>6738</v>
      </c>
      <c r="I587" s="140"/>
      <c r="L587" s="32"/>
      <c r="M587" s="141"/>
      <c r="T587" s="53"/>
      <c r="AT587" s="17" t="s">
        <v>214</v>
      </c>
      <c r="AU587" s="17" t="s">
        <v>79</v>
      </c>
    </row>
    <row r="588" spans="2:65" s="13" customFormat="1" ht="11.25" x14ac:dyDescent="0.2">
      <c r="B588" s="159"/>
      <c r="D588" s="138" t="s">
        <v>330</v>
      </c>
      <c r="E588" s="160" t="s">
        <v>19</v>
      </c>
      <c r="F588" s="161" t="s">
        <v>6739</v>
      </c>
      <c r="H588" s="162">
        <v>1</v>
      </c>
      <c r="I588" s="163"/>
      <c r="L588" s="159"/>
      <c r="M588" s="164"/>
      <c r="T588" s="165"/>
      <c r="AT588" s="160" t="s">
        <v>330</v>
      </c>
      <c r="AU588" s="160" t="s">
        <v>79</v>
      </c>
      <c r="AV588" s="13" t="s">
        <v>79</v>
      </c>
      <c r="AW588" s="13" t="s">
        <v>31</v>
      </c>
      <c r="AX588" s="13" t="s">
        <v>69</v>
      </c>
      <c r="AY588" s="160" t="s">
        <v>181</v>
      </c>
    </row>
    <row r="589" spans="2:65" s="14" customFormat="1" ht="11.25" x14ac:dyDescent="0.2">
      <c r="B589" s="166"/>
      <c r="D589" s="138" t="s">
        <v>330</v>
      </c>
      <c r="E589" s="167" t="s">
        <v>19</v>
      </c>
      <c r="F589" s="168" t="s">
        <v>333</v>
      </c>
      <c r="H589" s="169">
        <v>1</v>
      </c>
      <c r="I589" s="170"/>
      <c r="L589" s="166"/>
      <c r="M589" s="171"/>
      <c r="T589" s="172"/>
      <c r="AT589" s="167" t="s">
        <v>330</v>
      </c>
      <c r="AU589" s="167" t="s">
        <v>79</v>
      </c>
      <c r="AV589" s="14" t="s">
        <v>187</v>
      </c>
      <c r="AW589" s="14" t="s">
        <v>31</v>
      </c>
      <c r="AX589" s="14" t="s">
        <v>77</v>
      </c>
      <c r="AY589" s="167" t="s">
        <v>181</v>
      </c>
    </row>
    <row r="590" spans="2:65" s="1" customFormat="1" ht="16.5" customHeight="1" x14ac:dyDescent="0.2">
      <c r="B590" s="32"/>
      <c r="C590" s="125" t="s">
        <v>273</v>
      </c>
      <c r="D590" s="125" t="s">
        <v>182</v>
      </c>
      <c r="E590" s="126" t="s">
        <v>6352</v>
      </c>
      <c r="F590" s="127" t="s">
        <v>6740</v>
      </c>
      <c r="G590" s="128" t="s">
        <v>519</v>
      </c>
      <c r="H590" s="129">
        <v>1</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560</v>
      </c>
    </row>
    <row r="591" spans="2:65" s="1" customFormat="1" ht="39" x14ac:dyDescent="0.2">
      <c r="B591" s="32"/>
      <c r="D591" s="138" t="s">
        <v>214</v>
      </c>
      <c r="F591" s="139" t="s">
        <v>6738</v>
      </c>
      <c r="I591" s="140"/>
      <c r="L591" s="32"/>
      <c r="M591" s="141"/>
      <c r="T591" s="53"/>
      <c r="AT591" s="17" t="s">
        <v>214</v>
      </c>
      <c r="AU591" s="17" t="s">
        <v>79</v>
      </c>
    </row>
    <row r="592" spans="2:65" s="13" customFormat="1" ht="11.25" x14ac:dyDescent="0.2">
      <c r="B592" s="159"/>
      <c r="D592" s="138" t="s">
        <v>330</v>
      </c>
      <c r="E592" s="160" t="s">
        <v>19</v>
      </c>
      <c r="F592" s="161" t="s">
        <v>6741</v>
      </c>
      <c r="H592" s="162">
        <v>1</v>
      </c>
      <c r="I592" s="163"/>
      <c r="L592" s="159"/>
      <c r="M592" s="164"/>
      <c r="T592" s="165"/>
      <c r="AT592" s="160" t="s">
        <v>330</v>
      </c>
      <c r="AU592" s="160" t="s">
        <v>79</v>
      </c>
      <c r="AV592" s="13" t="s">
        <v>79</v>
      </c>
      <c r="AW592" s="13" t="s">
        <v>31</v>
      </c>
      <c r="AX592" s="13" t="s">
        <v>69</v>
      </c>
      <c r="AY592" s="160" t="s">
        <v>181</v>
      </c>
    </row>
    <row r="593" spans="2:65" s="14" customFormat="1" ht="11.25" x14ac:dyDescent="0.2">
      <c r="B593" s="166"/>
      <c r="D593" s="138" t="s">
        <v>330</v>
      </c>
      <c r="E593" s="167" t="s">
        <v>19</v>
      </c>
      <c r="F593" s="168" t="s">
        <v>333</v>
      </c>
      <c r="H593" s="169">
        <v>1</v>
      </c>
      <c r="I593" s="170"/>
      <c r="L593" s="166"/>
      <c r="M593" s="171"/>
      <c r="T593" s="172"/>
      <c r="AT593" s="167" t="s">
        <v>330</v>
      </c>
      <c r="AU593" s="167" t="s">
        <v>79</v>
      </c>
      <c r="AV593" s="14" t="s">
        <v>187</v>
      </c>
      <c r="AW593" s="14" t="s">
        <v>31</v>
      </c>
      <c r="AX593" s="14" t="s">
        <v>77</v>
      </c>
      <c r="AY593" s="167" t="s">
        <v>181</v>
      </c>
    </row>
    <row r="594" spans="2:65" s="1" customFormat="1" ht="16.5" customHeight="1" x14ac:dyDescent="0.2">
      <c r="B594" s="32"/>
      <c r="C594" s="125" t="s">
        <v>566</v>
      </c>
      <c r="D594" s="125" t="s">
        <v>182</v>
      </c>
      <c r="E594" s="126" t="s">
        <v>6356</v>
      </c>
      <c r="F594" s="127" t="s">
        <v>6742</v>
      </c>
      <c r="G594" s="128" t="s">
        <v>519</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569</v>
      </c>
    </row>
    <row r="595" spans="2:65" s="1" customFormat="1" ht="39" x14ac:dyDescent="0.2">
      <c r="B595" s="32"/>
      <c r="D595" s="138" t="s">
        <v>214</v>
      </c>
      <c r="F595" s="139" t="s">
        <v>6350</v>
      </c>
      <c r="I595" s="140"/>
      <c r="L595" s="32"/>
      <c r="M595" s="141"/>
      <c r="T595" s="53"/>
      <c r="AT595" s="17" t="s">
        <v>214</v>
      </c>
      <c r="AU595" s="17" t="s">
        <v>79</v>
      </c>
    </row>
    <row r="596" spans="2:65" s="13" customFormat="1" ht="11.25" x14ac:dyDescent="0.2">
      <c r="B596" s="159"/>
      <c r="D596" s="138" t="s">
        <v>330</v>
      </c>
      <c r="E596" s="160" t="s">
        <v>19</v>
      </c>
      <c r="F596" s="161" t="s">
        <v>6743</v>
      </c>
      <c r="H596" s="162">
        <v>1</v>
      </c>
      <c r="I596" s="163"/>
      <c r="L596" s="159"/>
      <c r="M596" s="164"/>
      <c r="T596" s="165"/>
      <c r="AT596" s="160" t="s">
        <v>330</v>
      </c>
      <c r="AU596" s="160" t="s">
        <v>79</v>
      </c>
      <c r="AV596" s="13" t="s">
        <v>79</v>
      </c>
      <c r="AW596" s="13" t="s">
        <v>31</v>
      </c>
      <c r="AX596" s="13" t="s">
        <v>69</v>
      </c>
      <c r="AY596" s="160" t="s">
        <v>181</v>
      </c>
    </row>
    <row r="597" spans="2:65" s="14" customFormat="1" ht="11.25" x14ac:dyDescent="0.2">
      <c r="B597" s="166"/>
      <c r="D597" s="138" t="s">
        <v>330</v>
      </c>
      <c r="E597" s="167" t="s">
        <v>19</v>
      </c>
      <c r="F597" s="168" t="s">
        <v>333</v>
      </c>
      <c r="H597" s="169">
        <v>1</v>
      </c>
      <c r="I597" s="170"/>
      <c r="L597" s="166"/>
      <c r="M597" s="171"/>
      <c r="T597" s="172"/>
      <c r="AT597" s="167" t="s">
        <v>330</v>
      </c>
      <c r="AU597" s="167" t="s">
        <v>79</v>
      </c>
      <c r="AV597" s="14" t="s">
        <v>187</v>
      </c>
      <c r="AW597" s="14" t="s">
        <v>31</v>
      </c>
      <c r="AX597" s="14" t="s">
        <v>77</v>
      </c>
      <c r="AY597" s="167" t="s">
        <v>181</v>
      </c>
    </row>
    <row r="598" spans="2:65" s="1" customFormat="1" ht="16.5" customHeight="1" x14ac:dyDescent="0.2">
      <c r="B598" s="32"/>
      <c r="C598" s="125" t="s">
        <v>277</v>
      </c>
      <c r="D598" s="125" t="s">
        <v>182</v>
      </c>
      <c r="E598" s="126" t="s">
        <v>6359</v>
      </c>
      <c r="F598" s="127" t="s">
        <v>6744</v>
      </c>
      <c r="G598" s="128" t="s">
        <v>519</v>
      </c>
      <c r="H598" s="129">
        <v>1</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578</v>
      </c>
    </row>
    <row r="599" spans="2:65" s="1" customFormat="1" ht="39" x14ac:dyDescent="0.2">
      <c r="B599" s="32"/>
      <c r="D599" s="138" t="s">
        <v>214</v>
      </c>
      <c r="F599" s="139" t="s">
        <v>6350</v>
      </c>
      <c r="I599" s="140"/>
      <c r="L599" s="32"/>
      <c r="M599" s="141"/>
      <c r="T599" s="53"/>
      <c r="AT599" s="17" t="s">
        <v>214</v>
      </c>
      <c r="AU599" s="17" t="s">
        <v>79</v>
      </c>
    </row>
    <row r="600" spans="2:65" s="13" customFormat="1" ht="11.25" x14ac:dyDescent="0.2">
      <c r="B600" s="159"/>
      <c r="D600" s="138" t="s">
        <v>330</v>
      </c>
      <c r="E600" s="160" t="s">
        <v>19</v>
      </c>
      <c r="F600" s="161" t="s">
        <v>6745</v>
      </c>
      <c r="H600" s="162">
        <v>1</v>
      </c>
      <c r="I600" s="163"/>
      <c r="L600" s="159"/>
      <c r="M600" s="164"/>
      <c r="T600" s="165"/>
      <c r="AT600" s="160" t="s">
        <v>330</v>
      </c>
      <c r="AU600" s="160" t="s">
        <v>79</v>
      </c>
      <c r="AV600" s="13" t="s">
        <v>79</v>
      </c>
      <c r="AW600" s="13" t="s">
        <v>31</v>
      </c>
      <c r="AX600" s="13" t="s">
        <v>69</v>
      </c>
      <c r="AY600" s="160" t="s">
        <v>181</v>
      </c>
    </row>
    <row r="601" spans="2:65" s="14" customFormat="1" ht="11.25" x14ac:dyDescent="0.2">
      <c r="B601" s="166"/>
      <c r="D601" s="138" t="s">
        <v>330</v>
      </c>
      <c r="E601" s="167" t="s">
        <v>19</v>
      </c>
      <c r="F601" s="168" t="s">
        <v>333</v>
      </c>
      <c r="H601" s="169">
        <v>1</v>
      </c>
      <c r="I601" s="170"/>
      <c r="L601" s="166"/>
      <c r="M601" s="171"/>
      <c r="T601" s="172"/>
      <c r="AT601" s="167" t="s">
        <v>330</v>
      </c>
      <c r="AU601" s="167" t="s">
        <v>79</v>
      </c>
      <c r="AV601" s="14" t="s">
        <v>187</v>
      </c>
      <c r="AW601" s="14" t="s">
        <v>31</v>
      </c>
      <c r="AX601" s="14" t="s">
        <v>77</v>
      </c>
      <c r="AY601" s="167" t="s">
        <v>181</v>
      </c>
    </row>
    <row r="602" spans="2:65" s="1" customFormat="1" ht="16.5" customHeight="1" x14ac:dyDescent="0.2">
      <c r="B602" s="32"/>
      <c r="C602" s="125" t="s">
        <v>584</v>
      </c>
      <c r="D602" s="125" t="s">
        <v>182</v>
      </c>
      <c r="E602" s="126" t="s">
        <v>6362</v>
      </c>
      <c r="F602" s="127" t="s">
        <v>6746</v>
      </c>
      <c r="G602" s="128" t="s">
        <v>519</v>
      </c>
      <c r="H602" s="129">
        <v>1</v>
      </c>
      <c r="I602" s="130"/>
      <c r="J602" s="131">
        <f>ROUND(I602*H602,2)</f>
        <v>0</v>
      </c>
      <c r="K602" s="127" t="s">
        <v>186</v>
      </c>
      <c r="L602" s="32"/>
      <c r="M602" s="132" t="s">
        <v>19</v>
      </c>
      <c r="N602" s="133" t="s">
        <v>40</v>
      </c>
      <c r="P602" s="134">
        <f>O602*H602</f>
        <v>0</v>
      </c>
      <c r="Q602" s="134">
        <v>0</v>
      </c>
      <c r="R602" s="134">
        <f>Q602*H602</f>
        <v>0</v>
      </c>
      <c r="S602" s="134">
        <v>0</v>
      </c>
      <c r="T602" s="135">
        <f>S602*H602</f>
        <v>0</v>
      </c>
      <c r="AR602" s="136" t="s">
        <v>187</v>
      </c>
      <c r="AT602" s="136" t="s">
        <v>182</v>
      </c>
      <c r="AU602" s="136" t="s">
        <v>79</v>
      </c>
      <c r="AY602" s="17" t="s">
        <v>181</v>
      </c>
      <c r="BE602" s="137">
        <f>IF(N602="základní",J602,0)</f>
        <v>0</v>
      </c>
      <c r="BF602" s="137">
        <f>IF(N602="snížená",J602,0)</f>
        <v>0</v>
      </c>
      <c r="BG602" s="137">
        <f>IF(N602="zákl. přenesená",J602,0)</f>
        <v>0</v>
      </c>
      <c r="BH602" s="137">
        <f>IF(N602="sníž. přenesená",J602,0)</f>
        <v>0</v>
      </c>
      <c r="BI602" s="137">
        <f>IF(N602="nulová",J602,0)</f>
        <v>0</v>
      </c>
      <c r="BJ602" s="17" t="s">
        <v>77</v>
      </c>
      <c r="BK602" s="137">
        <f>ROUND(I602*H602,2)</f>
        <v>0</v>
      </c>
      <c r="BL602" s="17" t="s">
        <v>187</v>
      </c>
      <c r="BM602" s="136" t="s">
        <v>587</v>
      </c>
    </row>
    <row r="603" spans="2:65" s="1" customFormat="1" ht="39" x14ac:dyDescent="0.2">
      <c r="B603" s="32"/>
      <c r="D603" s="138" t="s">
        <v>214</v>
      </c>
      <c r="F603" s="139" t="s">
        <v>6350</v>
      </c>
      <c r="I603" s="140"/>
      <c r="L603" s="32"/>
      <c r="M603" s="141"/>
      <c r="T603" s="53"/>
      <c r="AT603" s="17" t="s">
        <v>214</v>
      </c>
      <c r="AU603" s="17" t="s">
        <v>79</v>
      </c>
    </row>
    <row r="604" spans="2:65" s="13" customFormat="1" ht="11.25" x14ac:dyDescent="0.2">
      <c r="B604" s="159"/>
      <c r="D604" s="138" t="s">
        <v>330</v>
      </c>
      <c r="E604" s="160" t="s">
        <v>19</v>
      </c>
      <c r="F604" s="161" t="s">
        <v>6747</v>
      </c>
      <c r="H604" s="162">
        <v>1</v>
      </c>
      <c r="I604" s="163"/>
      <c r="L604" s="159"/>
      <c r="M604" s="164"/>
      <c r="T604" s="165"/>
      <c r="AT604" s="160" t="s">
        <v>330</v>
      </c>
      <c r="AU604" s="160" t="s">
        <v>79</v>
      </c>
      <c r="AV604" s="13" t="s">
        <v>79</v>
      </c>
      <c r="AW604" s="13" t="s">
        <v>31</v>
      </c>
      <c r="AX604" s="13" t="s">
        <v>69</v>
      </c>
      <c r="AY604" s="160" t="s">
        <v>181</v>
      </c>
    </row>
    <row r="605" spans="2:65" s="14" customFormat="1" ht="11.25" x14ac:dyDescent="0.2">
      <c r="B605" s="166"/>
      <c r="D605" s="138" t="s">
        <v>330</v>
      </c>
      <c r="E605" s="167" t="s">
        <v>19</v>
      </c>
      <c r="F605" s="168" t="s">
        <v>333</v>
      </c>
      <c r="H605" s="169">
        <v>1</v>
      </c>
      <c r="I605" s="170"/>
      <c r="L605" s="166"/>
      <c r="M605" s="171"/>
      <c r="T605" s="172"/>
      <c r="AT605" s="167" t="s">
        <v>330</v>
      </c>
      <c r="AU605" s="167" t="s">
        <v>79</v>
      </c>
      <c r="AV605" s="14" t="s">
        <v>187</v>
      </c>
      <c r="AW605" s="14" t="s">
        <v>31</v>
      </c>
      <c r="AX605" s="14" t="s">
        <v>77</v>
      </c>
      <c r="AY605" s="167" t="s">
        <v>181</v>
      </c>
    </row>
    <row r="606" spans="2:65" s="1" customFormat="1" ht="16.5" customHeight="1" x14ac:dyDescent="0.2">
      <c r="B606" s="32"/>
      <c r="C606" s="125" t="s">
        <v>280</v>
      </c>
      <c r="D606" s="125" t="s">
        <v>182</v>
      </c>
      <c r="E606" s="126" t="s">
        <v>6748</v>
      </c>
      <c r="F606" s="127" t="s">
        <v>6749</v>
      </c>
      <c r="G606" s="128" t="s">
        <v>519</v>
      </c>
      <c r="H606" s="129">
        <v>1</v>
      </c>
      <c r="I606" s="130"/>
      <c r="J606" s="131">
        <f>ROUND(I606*H606,2)</f>
        <v>0</v>
      </c>
      <c r="K606" s="127" t="s">
        <v>186</v>
      </c>
      <c r="L606" s="32"/>
      <c r="M606" s="132" t="s">
        <v>19</v>
      </c>
      <c r="N606" s="133" t="s">
        <v>40</v>
      </c>
      <c r="P606" s="134">
        <f>O606*H606</f>
        <v>0</v>
      </c>
      <c r="Q606" s="134">
        <v>0</v>
      </c>
      <c r="R606" s="134">
        <f>Q606*H606</f>
        <v>0</v>
      </c>
      <c r="S606" s="134">
        <v>0</v>
      </c>
      <c r="T606" s="135">
        <f>S606*H606</f>
        <v>0</v>
      </c>
      <c r="AR606" s="136" t="s">
        <v>187</v>
      </c>
      <c r="AT606" s="136" t="s">
        <v>182</v>
      </c>
      <c r="AU606" s="136" t="s">
        <v>79</v>
      </c>
      <c r="AY606" s="17" t="s">
        <v>181</v>
      </c>
      <c r="BE606" s="137">
        <f>IF(N606="základní",J606,0)</f>
        <v>0</v>
      </c>
      <c r="BF606" s="137">
        <f>IF(N606="snížená",J606,0)</f>
        <v>0</v>
      </c>
      <c r="BG606" s="137">
        <f>IF(N606="zákl. přenesená",J606,0)</f>
        <v>0</v>
      </c>
      <c r="BH606" s="137">
        <f>IF(N606="sníž. přenesená",J606,0)</f>
        <v>0</v>
      </c>
      <c r="BI606" s="137">
        <f>IF(N606="nulová",J606,0)</f>
        <v>0</v>
      </c>
      <c r="BJ606" s="17" t="s">
        <v>77</v>
      </c>
      <c r="BK606" s="137">
        <f>ROUND(I606*H606,2)</f>
        <v>0</v>
      </c>
      <c r="BL606" s="17" t="s">
        <v>187</v>
      </c>
      <c r="BM606" s="136" t="s">
        <v>592</v>
      </c>
    </row>
    <row r="607" spans="2:65" s="1" customFormat="1" ht="39" x14ac:dyDescent="0.2">
      <c r="B607" s="32"/>
      <c r="D607" s="138" t="s">
        <v>214</v>
      </c>
      <c r="F607" s="139" t="s">
        <v>6350</v>
      </c>
      <c r="I607" s="140"/>
      <c r="L607" s="32"/>
      <c r="M607" s="141"/>
      <c r="T607" s="53"/>
      <c r="AT607" s="17" t="s">
        <v>214</v>
      </c>
      <c r="AU607" s="17" t="s">
        <v>79</v>
      </c>
    </row>
    <row r="608" spans="2:65" s="13" customFormat="1" ht="11.25" x14ac:dyDescent="0.2">
      <c r="B608" s="159"/>
      <c r="D608" s="138" t="s">
        <v>330</v>
      </c>
      <c r="E608" s="160" t="s">
        <v>19</v>
      </c>
      <c r="F608" s="161" t="s">
        <v>6750</v>
      </c>
      <c r="H608" s="162">
        <v>1</v>
      </c>
      <c r="I608" s="163"/>
      <c r="L608" s="159"/>
      <c r="M608" s="164"/>
      <c r="T608" s="165"/>
      <c r="AT608" s="160" t="s">
        <v>330</v>
      </c>
      <c r="AU608" s="160" t="s">
        <v>79</v>
      </c>
      <c r="AV608" s="13" t="s">
        <v>79</v>
      </c>
      <c r="AW608" s="13" t="s">
        <v>31</v>
      </c>
      <c r="AX608" s="13" t="s">
        <v>69</v>
      </c>
      <c r="AY608" s="160" t="s">
        <v>181</v>
      </c>
    </row>
    <row r="609" spans="2:65" s="14" customFormat="1" ht="11.25" x14ac:dyDescent="0.2">
      <c r="B609" s="166"/>
      <c r="D609" s="138" t="s">
        <v>330</v>
      </c>
      <c r="E609" s="167" t="s">
        <v>19</v>
      </c>
      <c r="F609" s="168" t="s">
        <v>333</v>
      </c>
      <c r="H609" s="169">
        <v>1</v>
      </c>
      <c r="I609" s="170"/>
      <c r="L609" s="166"/>
      <c r="M609" s="171"/>
      <c r="T609" s="172"/>
      <c r="AT609" s="167" t="s">
        <v>330</v>
      </c>
      <c r="AU609" s="167" t="s">
        <v>79</v>
      </c>
      <c r="AV609" s="14" t="s">
        <v>187</v>
      </c>
      <c r="AW609" s="14" t="s">
        <v>31</v>
      </c>
      <c r="AX609" s="14" t="s">
        <v>77</v>
      </c>
      <c r="AY609" s="167" t="s">
        <v>181</v>
      </c>
    </row>
    <row r="610" spans="2:65" s="1" customFormat="1" ht="16.5" customHeight="1" x14ac:dyDescent="0.2">
      <c r="B610" s="32"/>
      <c r="C610" s="125" t="s">
        <v>598</v>
      </c>
      <c r="D610" s="125" t="s">
        <v>182</v>
      </c>
      <c r="E610" s="126" t="s">
        <v>6751</v>
      </c>
      <c r="F610" s="127" t="s">
        <v>6752</v>
      </c>
      <c r="G610" s="128" t="s">
        <v>519</v>
      </c>
      <c r="H610" s="129">
        <v>1</v>
      </c>
      <c r="I610" s="130"/>
      <c r="J610" s="131">
        <f>ROUND(I610*H610,2)</f>
        <v>0</v>
      </c>
      <c r="K610" s="127" t="s">
        <v>186</v>
      </c>
      <c r="L610" s="32"/>
      <c r="M610" s="132" t="s">
        <v>19</v>
      </c>
      <c r="N610" s="133" t="s">
        <v>40</v>
      </c>
      <c r="P610" s="134">
        <f>O610*H610</f>
        <v>0</v>
      </c>
      <c r="Q610" s="134">
        <v>0</v>
      </c>
      <c r="R610" s="134">
        <f>Q610*H610</f>
        <v>0</v>
      </c>
      <c r="S610" s="134">
        <v>0</v>
      </c>
      <c r="T610" s="135">
        <f>S610*H610</f>
        <v>0</v>
      </c>
      <c r="AR610" s="136" t="s">
        <v>187</v>
      </c>
      <c r="AT610" s="136" t="s">
        <v>182</v>
      </c>
      <c r="AU610" s="136" t="s">
        <v>79</v>
      </c>
      <c r="AY610" s="17" t="s">
        <v>181</v>
      </c>
      <c r="BE610" s="137">
        <f>IF(N610="základní",J610,0)</f>
        <v>0</v>
      </c>
      <c r="BF610" s="137">
        <f>IF(N610="snížená",J610,0)</f>
        <v>0</v>
      </c>
      <c r="BG610" s="137">
        <f>IF(N610="zákl. přenesená",J610,0)</f>
        <v>0</v>
      </c>
      <c r="BH610" s="137">
        <f>IF(N610="sníž. přenesená",J610,0)</f>
        <v>0</v>
      </c>
      <c r="BI610" s="137">
        <f>IF(N610="nulová",J610,0)</f>
        <v>0</v>
      </c>
      <c r="BJ610" s="17" t="s">
        <v>77</v>
      </c>
      <c r="BK610" s="137">
        <f>ROUND(I610*H610,2)</f>
        <v>0</v>
      </c>
      <c r="BL610" s="17" t="s">
        <v>187</v>
      </c>
      <c r="BM610" s="136" t="s">
        <v>601</v>
      </c>
    </row>
    <row r="611" spans="2:65" s="1" customFormat="1" ht="39" x14ac:dyDescent="0.2">
      <c r="B611" s="32"/>
      <c r="D611" s="138" t="s">
        <v>214</v>
      </c>
      <c r="F611" s="139" t="s">
        <v>6350</v>
      </c>
      <c r="I611" s="140"/>
      <c r="L611" s="32"/>
      <c r="M611" s="141"/>
      <c r="T611" s="53"/>
      <c r="AT611" s="17" t="s">
        <v>214</v>
      </c>
      <c r="AU611" s="17" t="s">
        <v>79</v>
      </c>
    </row>
    <row r="612" spans="2:65" s="13" customFormat="1" ht="11.25" x14ac:dyDescent="0.2">
      <c r="B612" s="159"/>
      <c r="D612" s="138" t="s">
        <v>330</v>
      </c>
      <c r="E612" s="160" t="s">
        <v>19</v>
      </c>
      <c r="F612" s="161" t="s">
        <v>6753</v>
      </c>
      <c r="H612" s="162">
        <v>1</v>
      </c>
      <c r="I612" s="163"/>
      <c r="L612" s="159"/>
      <c r="M612" s="164"/>
      <c r="T612" s="165"/>
      <c r="AT612" s="160" t="s">
        <v>330</v>
      </c>
      <c r="AU612" s="160" t="s">
        <v>79</v>
      </c>
      <c r="AV612" s="13" t="s">
        <v>79</v>
      </c>
      <c r="AW612" s="13" t="s">
        <v>31</v>
      </c>
      <c r="AX612" s="13" t="s">
        <v>69</v>
      </c>
      <c r="AY612" s="160" t="s">
        <v>181</v>
      </c>
    </row>
    <row r="613" spans="2:65" s="14" customFormat="1" ht="11.25" x14ac:dyDescent="0.2">
      <c r="B613" s="166"/>
      <c r="D613" s="138" t="s">
        <v>330</v>
      </c>
      <c r="E613" s="167" t="s">
        <v>19</v>
      </c>
      <c r="F613" s="168" t="s">
        <v>333</v>
      </c>
      <c r="H613" s="169">
        <v>1</v>
      </c>
      <c r="I613" s="170"/>
      <c r="L613" s="166"/>
      <c r="M613" s="171"/>
      <c r="T613" s="172"/>
      <c r="AT613" s="167" t="s">
        <v>330</v>
      </c>
      <c r="AU613" s="167" t="s">
        <v>79</v>
      </c>
      <c r="AV613" s="14" t="s">
        <v>187</v>
      </c>
      <c r="AW613" s="14" t="s">
        <v>31</v>
      </c>
      <c r="AX613" s="14" t="s">
        <v>77</v>
      </c>
      <c r="AY613" s="167" t="s">
        <v>181</v>
      </c>
    </row>
    <row r="614" spans="2:65" s="1" customFormat="1" ht="16.5" customHeight="1" x14ac:dyDescent="0.2">
      <c r="B614" s="32"/>
      <c r="C614" s="125" t="s">
        <v>284</v>
      </c>
      <c r="D614" s="125" t="s">
        <v>182</v>
      </c>
      <c r="E614" s="126" t="s">
        <v>6754</v>
      </c>
      <c r="F614" s="127" t="s">
        <v>6755</v>
      </c>
      <c r="G614" s="128" t="s">
        <v>519</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608</v>
      </c>
    </row>
    <row r="615" spans="2:65" s="1" customFormat="1" ht="39" x14ac:dyDescent="0.2">
      <c r="B615" s="32"/>
      <c r="D615" s="138" t="s">
        <v>214</v>
      </c>
      <c r="F615" s="139" t="s">
        <v>6350</v>
      </c>
      <c r="I615" s="140"/>
      <c r="L615" s="32"/>
      <c r="M615" s="141"/>
      <c r="T615" s="53"/>
      <c r="AT615" s="17" t="s">
        <v>214</v>
      </c>
      <c r="AU615" s="17" t="s">
        <v>79</v>
      </c>
    </row>
    <row r="616" spans="2:65" s="13" customFormat="1" ht="11.25" x14ac:dyDescent="0.2">
      <c r="B616" s="159"/>
      <c r="D616" s="138" t="s">
        <v>330</v>
      </c>
      <c r="E616" s="160" t="s">
        <v>19</v>
      </c>
      <c r="F616" s="161" t="s">
        <v>6756</v>
      </c>
      <c r="H616" s="162">
        <v>1</v>
      </c>
      <c r="I616" s="163"/>
      <c r="L616" s="159"/>
      <c r="M616" s="164"/>
      <c r="T616" s="165"/>
      <c r="AT616" s="160" t="s">
        <v>330</v>
      </c>
      <c r="AU616" s="160" t="s">
        <v>79</v>
      </c>
      <c r="AV616" s="13" t="s">
        <v>79</v>
      </c>
      <c r="AW616" s="13" t="s">
        <v>31</v>
      </c>
      <c r="AX616" s="13" t="s">
        <v>69</v>
      </c>
      <c r="AY616" s="160" t="s">
        <v>181</v>
      </c>
    </row>
    <row r="617" spans="2:65" s="14" customFormat="1" ht="11.25" x14ac:dyDescent="0.2">
      <c r="B617" s="166"/>
      <c r="D617" s="138" t="s">
        <v>330</v>
      </c>
      <c r="E617" s="167" t="s">
        <v>19</v>
      </c>
      <c r="F617" s="168" t="s">
        <v>333</v>
      </c>
      <c r="H617" s="169">
        <v>1</v>
      </c>
      <c r="I617" s="170"/>
      <c r="L617" s="166"/>
      <c r="M617" s="171"/>
      <c r="T617" s="172"/>
      <c r="AT617" s="167" t="s">
        <v>330</v>
      </c>
      <c r="AU617" s="167" t="s">
        <v>79</v>
      </c>
      <c r="AV617" s="14" t="s">
        <v>187</v>
      </c>
      <c r="AW617" s="14" t="s">
        <v>31</v>
      </c>
      <c r="AX617" s="14" t="s">
        <v>77</v>
      </c>
      <c r="AY617" s="167" t="s">
        <v>181</v>
      </c>
    </row>
    <row r="618" spans="2:65" s="1" customFormat="1" ht="16.5" customHeight="1" x14ac:dyDescent="0.2">
      <c r="B618" s="32"/>
      <c r="C618" s="125" t="s">
        <v>611</v>
      </c>
      <c r="D618" s="125" t="s">
        <v>182</v>
      </c>
      <c r="E618" s="126" t="s">
        <v>6757</v>
      </c>
      <c r="F618" s="127" t="s">
        <v>6758</v>
      </c>
      <c r="G618" s="128" t="s">
        <v>519</v>
      </c>
      <c r="H618" s="129">
        <v>1</v>
      </c>
      <c r="I618" s="130"/>
      <c r="J618" s="131">
        <f>ROUND(I618*H618,2)</f>
        <v>0</v>
      </c>
      <c r="K618" s="127" t="s">
        <v>186</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614</v>
      </c>
    </row>
    <row r="619" spans="2:65" s="1" customFormat="1" ht="39" x14ac:dyDescent="0.2">
      <c r="B619" s="32"/>
      <c r="D619" s="138" t="s">
        <v>214</v>
      </c>
      <c r="F619" s="139" t="s">
        <v>6350</v>
      </c>
      <c r="I619" s="140"/>
      <c r="L619" s="32"/>
      <c r="M619" s="141"/>
      <c r="T619" s="53"/>
      <c r="AT619" s="17" t="s">
        <v>214</v>
      </c>
      <c r="AU619" s="17" t="s">
        <v>79</v>
      </c>
    </row>
    <row r="620" spans="2:65" s="13" customFormat="1" ht="11.25" x14ac:dyDescent="0.2">
      <c r="B620" s="159"/>
      <c r="D620" s="138" t="s">
        <v>330</v>
      </c>
      <c r="E620" s="160" t="s">
        <v>19</v>
      </c>
      <c r="F620" s="161" t="s">
        <v>6759</v>
      </c>
      <c r="H620" s="162">
        <v>1</v>
      </c>
      <c r="I620" s="163"/>
      <c r="L620" s="159"/>
      <c r="M620" s="164"/>
      <c r="T620" s="165"/>
      <c r="AT620" s="160" t="s">
        <v>330</v>
      </c>
      <c r="AU620" s="160" t="s">
        <v>79</v>
      </c>
      <c r="AV620" s="13" t="s">
        <v>79</v>
      </c>
      <c r="AW620" s="13" t="s">
        <v>31</v>
      </c>
      <c r="AX620" s="13" t="s">
        <v>69</v>
      </c>
      <c r="AY620" s="160" t="s">
        <v>181</v>
      </c>
    </row>
    <row r="621" spans="2:65" s="14" customFormat="1" ht="11.25" x14ac:dyDescent="0.2">
      <c r="B621" s="166"/>
      <c r="D621" s="138" t="s">
        <v>330</v>
      </c>
      <c r="E621" s="167" t="s">
        <v>19</v>
      </c>
      <c r="F621" s="168" t="s">
        <v>333</v>
      </c>
      <c r="H621" s="169">
        <v>1</v>
      </c>
      <c r="I621" s="170"/>
      <c r="L621" s="166"/>
      <c r="M621" s="171"/>
      <c r="T621" s="172"/>
      <c r="AT621" s="167" t="s">
        <v>330</v>
      </c>
      <c r="AU621" s="167" t="s">
        <v>79</v>
      </c>
      <c r="AV621" s="14" t="s">
        <v>187</v>
      </c>
      <c r="AW621" s="14" t="s">
        <v>31</v>
      </c>
      <c r="AX621" s="14" t="s">
        <v>77</v>
      </c>
      <c r="AY621" s="167" t="s">
        <v>181</v>
      </c>
    </row>
    <row r="622" spans="2:65" s="1" customFormat="1" ht="21.75" customHeight="1" x14ac:dyDescent="0.2">
      <c r="B622" s="32"/>
      <c r="C622" s="125" t="s">
        <v>288</v>
      </c>
      <c r="D622" s="125" t="s">
        <v>182</v>
      </c>
      <c r="E622" s="126" t="s">
        <v>6760</v>
      </c>
      <c r="F622" s="127" t="s">
        <v>6761</v>
      </c>
      <c r="G622" s="128" t="s">
        <v>519</v>
      </c>
      <c r="H622" s="129">
        <v>1</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619</v>
      </c>
    </row>
    <row r="623" spans="2:65" s="1" customFormat="1" ht="48.75" x14ac:dyDescent="0.2">
      <c r="B623" s="32"/>
      <c r="D623" s="138" t="s">
        <v>214</v>
      </c>
      <c r="F623" s="139" t="s">
        <v>6762</v>
      </c>
      <c r="I623" s="140"/>
      <c r="L623" s="32"/>
      <c r="M623" s="141"/>
      <c r="T623" s="53"/>
      <c r="AT623" s="17" t="s">
        <v>214</v>
      </c>
      <c r="AU623" s="17" t="s">
        <v>79</v>
      </c>
    </row>
    <row r="624" spans="2:65" s="13" customFormat="1" ht="11.25" x14ac:dyDescent="0.2">
      <c r="B624" s="159"/>
      <c r="D624" s="138" t="s">
        <v>330</v>
      </c>
      <c r="E624" s="160" t="s">
        <v>19</v>
      </c>
      <c r="F624" s="161" t="s">
        <v>6763</v>
      </c>
      <c r="H624" s="162">
        <v>1</v>
      </c>
      <c r="I624" s="163"/>
      <c r="L624" s="159"/>
      <c r="M624" s="164"/>
      <c r="T624" s="165"/>
      <c r="AT624" s="160" t="s">
        <v>330</v>
      </c>
      <c r="AU624" s="160" t="s">
        <v>79</v>
      </c>
      <c r="AV624" s="13" t="s">
        <v>79</v>
      </c>
      <c r="AW624" s="13" t="s">
        <v>31</v>
      </c>
      <c r="AX624" s="13" t="s">
        <v>69</v>
      </c>
      <c r="AY624" s="160" t="s">
        <v>181</v>
      </c>
    </row>
    <row r="625" spans="2:65" s="14" customFormat="1" ht="11.25" x14ac:dyDescent="0.2">
      <c r="B625" s="166"/>
      <c r="D625" s="138" t="s">
        <v>330</v>
      </c>
      <c r="E625" s="167" t="s">
        <v>19</v>
      </c>
      <c r="F625" s="168" t="s">
        <v>333</v>
      </c>
      <c r="H625" s="169">
        <v>1</v>
      </c>
      <c r="I625" s="170"/>
      <c r="L625" s="166"/>
      <c r="M625" s="171"/>
      <c r="T625" s="172"/>
      <c r="AT625" s="167" t="s">
        <v>330</v>
      </c>
      <c r="AU625" s="167" t="s">
        <v>79</v>
      </c>
      <c r="AV625" s="14" t="s">
        <v>187</v>
      </c>
      <c r="AW625" s="14" t="s">
        <v>31</v>
      </c>
      <c r="AX625" s="14" t="s">
        <v>77</v>
      </c>
      <c r="AY625" s="167" t="s">
        <v>181</v>
      </c>
    </row>
    <row r="626" spans="2:65" s="1" customFormat="1" ht="21.75" customHeight="1" x14ac:dyDescent="0.2">
      <c r="B626" s="32"/>
      <c r="C626" s="125" t="s">
        <v>622</v>
      </c>
      <c r="D626" s="125" t="s">
        <v>182</v>
      </c>
      <c r="E626" s="126" t="s">
        <v>6764</v>
      </c>
      <c r="F626" s="127" t="s">
        <v>6765</v>
      </c>
      <c r="G626" s="128" t="s">
        <v>519</v>
      </c>
      <c r="H626" s="129">
        <v>1</v>
      </c>
      <c r="I626" s="130"/>
      <c r="J626" s="131">
        <f>ROUND(I626*H626,2)</f>
        <v>0</v>
      </c>
      <c r="K626" s="127" t="s">
        <v>186</v>
      </c>
      <c r="L626" s="32"/>
      <c r="M626" s="132" t="s">
        <v>19</v>
      </c>
      <c r="N626" s="133" t="s">
        <v>40</v>
      </c>
      <c r="P626" s="134">
        <f>O626*H626</f>
        <v>0</v>
      </c>
      <c r="Q626" s="134">
        <v>0</v>
      </c>
      <c r="R626" s="134">
        <f>Q626*H626</f>
        <v>0</v>
      </c>
      <c r="S626" s="134">
        <v>0</v>
      </c>
      <c r="T626" s="135">
        <f>S626*H626</f>
        <v>0</v>
      </c>
      <c r="AR626" s="136" t="s">
        <v>187</v>
      </c>
      <c r="AT626" s="136" t="s">
        <v>182</v>
      </c>
      <c r="AU626" s="136" t="s">
        <v>79</v>
      </c>
      <c r="AY626" s="17" t="s">
        <v>181</v>
      </c>
      <c r="BE626" s="137">
        <f>IF(N626="základní",J626,0)</f>
        <v>0</v>
      </c>
      <c r="BF626" s="137">
        <f>IF(N626="snížená",J626,0)</f>
        <v>0</v>
      </c>
      <c r="BG626" s="137">
        <f>IF(N626="zákl. přenesená",J626,0)</f>
        <v>0</v>
      </c>
      <c r="BH626" s="137">
        <f>IF(N626="sníž. přenesená",J626,0)</f>
        <v>0</v>
      </c>
      <c r="BI626" s="137">
        <f>IF(N626="nulová",J626,0)</f>
        <v>0</v>
      </c>
      <c r="BJ626" s="17" t="s">
        <v>77</v>
      </c>
      <c r="BK626" s="137">
        <f>ROUND(I626*H626,2)</f>
        <v>0</v>
      </c>
      <c r="BL626" s="17" t="s">
        <v>187</v>
      </c>
      <c r="BM626" s="136" t="s">
        <v>625</v>
      </c>
    </row>
    <row r="627" spans="2:65" s="1" customFormat="1" ht="48.75" x14ac:dyDescent="0.2">
      <c r="B627" s="32"/>
      <c r="D627" s="138" t="s">
        <v>214</v>
      </c>
      <c r="F627" s="139" t="s">
        <v>6762</v>
      </c>
      <c r="I627" s="140"/>
      <c r="L627" s="32"/>
      <c r="M627" s="141"/>
      <c r="T627" s="53"/>
      <c r="AT627" s="17" t="s">
        <v>214</v>
      </c>
      <c r="AU627" s="17" t="s">
        <v>79</v>
      </c>
    </row>
    <row r="628" spans="2:65" s="13" customFormat="1" ht="11.25" x14ac:dyDescent="0.2">
      <c r="B628" s="159"/>
      <c r="D628" s="138" t="s">
        <v>330</v>
      </c>
      <c r="E628" s="160" t="s">
        <v>19</v>
      </c>
      <c r="F628" s="161" t="s">
        <v>6763</v>
      </c>
      <c r="H628" s="162">
        <v>1</v>
      </c>
      <c r="I628" s="163"/>
      <c r="L628" s="159"/>
      <c r="M628" s="164"/>
      <c r="T628" s="165"/>
      <c r="AT628" s="160" t="s">
        <v>330</v>
      </c>
      <c r="AU628" s="160" t="s">
        <v>79</v>
      </c>
      <c r="AV628" s="13" t="s">
        <v>79</v>
      </c>
      <c r="AW628" s="13" t="s">
        <v>31</v>
      </c>
      <c r="AX628" s="13" t="s">
        <v>69</v>
      </c>
      <c r="AY628" s="160" t="s">
        <v>181</v>
      </c>
    </row>
    <row r="629" spans="2:65" s="14" customFormat="1" ht="11.25" x14ac:dyDescent="0.2">
      <c r="B629" s="166"/>
      <c r="D629" s="138" t="s">
        <v>330</v>
      </c>
      <c r="E629" s="167" t="s">
        <v>19</v>
      </c>
      <c r="F629" s="168" t="s">
        <v>333</v>
      </c>
      <c r="H629" s="169">
        <v>1</v>
      </c>
      <c r="I629" s="170"/>
      <c r="L629" s="166"/>
      <c r="M629" s="171"/>
      <c r="T629" s="172"/>
      <c r="AT629" s="167" t="s">
        <v>330</v>
      </c>
      <c r="AU629" s="167" t="s">
        <v>79</v>
      </c>
      <c r="AV629" s="14" t="s">
        <v>187</v>
      </c>
      <c r="AW629" s="14" t="s">
        <v>31</v>
      </c>
      <c r="AX629" s="14" t="s">
        <v>77</v>
      </c>
      <c r="AY629" s="167" t="s">
        <v>181</v>
      </c>
    </row>
    <row r="630" spans="2:65" s="1" customFormat="1" ht="21.75" customHeight="1" x14ac:dyDescent="0.2">
      <c r="B630" s="32"/>
      <c r="C630" s="125" t="s">
        <v>293</v>
      </c>
      <c r="D630" s="125" t="s">
        <v>182</v>
      </c>
      <c r="E630" s="126" t="s">
        <v>6766</v>
      </c>
      <c r="F630" s="127" t="s">
        <v>6767</v>
      </c>
      <c r="G630" s="128" t="s">
        <v>519</v>
      </c>
      <c r="H630" s="129">
        <v>1</v>
      </c>
      <c r="I630" s="130"/>
      <c r="J630" s="131">
        <f>ROUND(I630*H630,2)</f>
        <v>0</v>
      </c>
      <c r="K630" s="127" t="s">
        <v>186</v>
      </c>
      <c r="L630" s="32"/>
      <c r="M630" s="132" t="s">
        <v>19</v>
      </c>
      <c r="N630" s="133" t="s">
        <v>40</v>
      </c>
      <c r="P630" s="134">
        <f>O630*H630</f>
        <v>0</v>
      </c>
      <c r="Q630" s="134">
        <v>0</v>
      </c>
      <c r="R630" s="134">
        <f>Q630*H630</f>
        <v>0</v>
      </c>
      <c r="S630" s="134">
        <v>0</v>
      </c>
      <c r="T630" s="135">
        <f>S630*H630</f>
        <v>0</v>
      </c>
      <c r="AR630" s="136" t="s">
        <v>187</v>
      </c>
      <c r="AT630" s="136" t="s">
        <v>182</v>
      </c>
      <c r="AU630" s="136" t="s">
        <v>79</v>
      </c>
      <c r="AY630" s="17" t="s">
        <v>181</v>
      </c>
      <c r="BE630" s="137">
        <f>IF(N630="základní",J630,0)</f>
        <v>0</v>
      </c>
      <c r="BF630" s="137">
        <f>IF(N630="snížená",J630,0)</f>
        <v>0</v>
      </c>
      <c r="BG630" s="137">
        <f>IF(N630="zákl. přenesená",J630,0)</f>
        <v>0</v>
      </c>
      <c r="BH630" s="137">
        <f>IF(N630="sníž. přenesená",J630,0)</f>
        <v>0</v>
      </c>
      <c r="BI630" s="137">
        <f>IF(N630="nulová",J630,0)</f>
        <v>0</v>
      </c>
      <c r="BJ630" s="17" t="s">
        <v>77</v>
      </c>
      <c r="BK630" s="137">
        <f>ROUND(I630*H630,2)</f>
        <v>0</v>
      </c>
      <c r="BL630" s="17" t="s">
        <v>187</v>
      </c>
      <c r="BM630" s="136" t="s">
        <v>630</v>
      </c>
    </row>
    <row r="631" spans="2:65" s="1" customFormat="1" ht="48.75" x14ac:dyDescent="0.2">
      <c r="B631" s="32"/>
      <c r="D631" s="138" t="s">
        <v>214</v>
      </c>
      <c r="F631" s="139" t="s">
        <v>6762</v>
      </c>
      <c r="I631" s="140"/>
      <c r="L631" s="32"/>
      <c r="M631" s="141"/>
      <c r="T631" s="53"/>
      <c r="AT631" s="17" t="s">
        <v>214</v>
      </c>
      <c r="AU631" s="17" t="s">
        <v>79</v>
      </c>
    </row>
    <row r="632" spans="2:65" s="13" customFormat="1" ht="11.25" x14ac:dyDescent="0.2">
      <c r="B632" s="159"/>
      <c r="D632" s="138" t="s">
        <v>330</v>
      </c>
      <c r="E632" s="160" t="s">
        <v>19</v>
      </c>
      <c r="F632" s="161" t="s">
        <v>6763</v>
      </c>
      <c r="H632" s="162">
        <v>1</v>
      </c>
      <c r="I632" s="163"/>
      <c r="L632" s="159"/>
      <c r="M632" s="164"/>
      <c r="T632" s="165"/>
      <c r="AT632" s="160" t="s">
        <v>330</v>
      </c>
      <c r="AU632" s="160" t="s">
        <v>79</v>
      </c>
      <c r="AV632" s="13" t="s">
        <v>79</v>
      </c>
      <c r="AW632" s="13" t="s">
        <v>31</v>
      </c>
      <c r="AX632" s="13" t="s">
        <v>69</v>
      </c>
      <c r="AY632" s="160" t="s">
        <v>181</v>
      </c>
    </row>
    <row r="633" spans="2:65" s="14" customFormat="1" ht="11.25" x14ac:dyDescent="0.2">
      <c r="B633" s="166"/>
      <c r="D633" s="138" t="s">
        <v>330</v>
      </c>
      <c r="E633" s="167" t="s">
        <v>19</v>
      </c>
      <c r="F633" s="168" t="s">
        <v>333</v>
      </c>
      <c r="H633" s="169">
        <v>1</v>
      </c>
      <c r="I633" s="170"/>
      <c r="L633" s="166"/>
      <c r="M633" s="171"/>
      <c r="T633" s="172"/>
      <c r="AT633" s="167" t="s">
        <v>330</v>
      </c>
      <c r="AU633" s="167" t="s">
        <v>79</v>
      </c>
      <c r="AV633" s="14" t="s">
        <v>187</v>
      </c>
      <c r="AW633" s="14" t="s">
        <v>31</v>
      </c>
      <c r="AX633" s="14" t="s">
        <v>77</v>
      </c>
      <c r="AY633" s="167" t="s">
        <v>181</v>
      </c>
    </row>
    <row r="634" spans="2:65" s="1" customFormat="1" ht="21.75" customHeight="1" x14ac:dyDescent="0.2">
      <c r="B634" s="32"/>
      <c r="C634" s="125" t="s">
        <v>633</v>
      </c>
      <c r="D634" s="125" t="s">
        <v>182</v>
      </c>
      <c r="E634" s="126" t="s">
        <v>6768</v>
      </c>
      <c r="F634" s="127" t="s">
        <v>6769</v>
      </c>
      <c r="G634" s="128" t="s">
        <v>519</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637</v>
      </c>
    </row>
    <row r="635" spans="2:65" s="1" customFormat="1" ht="48.75" x14ac:dyDescent="0.2">
      <c r="B635" s="32"/>
      <c r="D635" s="138" t="s">
        <v>214</v>
      </c>
      <c r="F635" s="139" t="s">
        <v>6762</v>
      </c>
      <c r="I635" s="140"/>
      <c r="L635" s="32"/>
      <c r="M635" s="141"/>
      <c r="T635" s="53"/>
      <c r="AT635" s="17" t="s">
        <v>214</v>
      </c>
      <c r="AU635" s="17" t="s">
        <v>79</v>
      </c>
    </row>
    <row r="636" spans="2:65" s="13" customFormat="1" ht="11.25" x14ac:dyDescent="0.2">
      <c r="B636" s="159"/>
      <c r="D636" s="138" t="s">
        <v>330</v>
      </c>
      <c r="E636" s="160" t="s">
        <v>19</v>
      </c>
      <c r="F636" s="161" t="s">
        <v>6763</v>
      </c>
      <c r="H636" s="162">
        <v>1</v>
      </c>
      <c r="I636" s="163"/>
      <c r="L636" s="159"/>
      <c r="M636" s="164"/>
      <c r="T636" s="165"/>
      <c r="AT636" s="160" t="s">
        <v>330</v>
      </c>
      <c r="AU636" s="160" t="s">
        <v>79</v>
      </c>
      <c r="AV636" s="13" t="s">
        <v>79</v>
      </c>
      <c r="AW636" s="13" t="s">
        <v>31</v>
      </c>
      <c r="AX636" s="13" t="s">
        <v>69</v>
      </c>
      <c r="AY636" s="160" t="s">
        <v>181</v>
      </c>
    </row>
    <row r="637" spans="2:65" s="14" customFormat="1" ht="11.25" x14ac:dyDescent="0.2">
      <c r="B637" s="166"/>
      <c r="D637" s="138" t="s">
        <v>330</v>
      </c>
      <c r="E637" s="167" t="s">
        <v>19</v>
      </c>
      <c r="F637" s="168" t="s">
        <v>333</v>
      </c>
      <c r="H637" s="169">
        <v>1</v>
      </c>
      <c r="I637" s="170"/>
      <c r="L637" s="166"/>
      <c r="M637" s="171"/>
      <c r="T637" s="172"/>
      <c r="AT637" s="167" t="s">
        <v>330</v>
      </c>
      <c r="AU637" s="167" t="s">
        <v>79</v>
      </c>
      <c r="AV637" s="14" t="s">
        <v>187</v>
      </c>
      <c r="AW637" s="14" t="s">
        <v>31</v>
      </c>
      <c r="AX637" s="14" t="s">
        <v>77</v>
      </c>
      <c r="AY637" s="167" t="s">
        <v>181</v>
      </c>
    </row>
    <row r="638" spans="2:65" s="1" customFormat="1" ht="16.5" customHeight="1" x14ac:dyDescent="0.2">
      <c r="B638" s="32"/>
      <c r="C638" s="125" t="s">
        <v>478</v>
      </c>
      <c r="D638" s="125" t="s">
        <v>182</v>
      </c>
      <c r="E638" s="126" t="s">
        <v>6380</v>
      </c>
      <c r="F638" s="127" t="s">
        <v>6770</v>
      </c>
      <c r="G638" s="128" t="s">
        <v>636</v>
      </c>
      <c r="H638" s="129">
        <v>5</v>
      </c>
      <c r="I638" s="130"/>
      <c r="J638" s="131">
        <f>ROUND(I638*H638,2)</f>
        <v>0</v>
      </c>
      <c r="K638" s="127" t="s">
        <v>186</v>
      </c>
      <c r="L638" s="32"/>
      <c r="M638" s="132" t="s">
        <v>19</v>
      </c>
      <c r="N638" s="133" t="s">
        <v>40</v>
      </c>
      <c r="P638" s="134">
        <f>O638*H638</f>
        <v>0</v>
      </c>
      <c r="Q638" s="134">
        <v>0</v>
      </c>
      <c r="R638" s="134">
        <f>Q638*H638</f>
        <v>0</v>
      </c>
      <c r="S638" s="134">
        <v>0</v>
      </c>
      <c r="T638" s="135">
        <f>S638*H638</f>
        <v>0</v>
      </c>
      <c r="AR638" s="136" t="s">
        <v>187</v>
      </c>
      <c r="AT638" s="136" t="s">
        <v>182</v>
      </c>
      <c r="AU638" s="136" t="s">
        <v>79</v>
      </c>
      <c r="AY638" s="17" t="s">
        <v>181</v>
      </c>
      <c r="BE638" s="137">
        <f>IF(N638="základní",J638,0)</f>
        <v>0</v>
      </c>
      <c r="BF638" s="137">
        <f>IF(N638="snížená",J638,0)</f>
        <v>0</v>
      </c>
      <c r="BG638" s="137">
        <f>IF(N638="zákl. přenesená",J638,0)</f>
        <v>0</v>
      </c>
      <c r="BH638" s="137">
        <f>IF(N638="sníž. přenesená",J638,0)</f>
        <v>0</v>
      </c>
      <c r="BI638" s="137">
        <f>IF(N638="nulová",J638,0)</f>
        <v>0</v>
      </c>
      <c r="BJ638" s="17" t="s">
        <v>77</v>
      </c>
      <c r="BK638" s="137">
        <f>ROUND(I638*H638,2)</f>
        <v>0</v>
      </c>
      <c r="BL638" s="17" t="s">
        <v>187</v>
      </c>
      <c r="BM638" s="136" t="s">
        <v>642</v>
      </c>
    </row>
    <row r="639" spans="2:65" s="1" customFormat="1" ht="97.5" x14ac:dyDescent="0.2">
      <c r="B639" s="32"/>
      <c r="D639" s="138" t="s">
        <v>214</v>
      </c>
      <c r="F639" s="139" t="s">
        <v>6382</v>
      </c>
      <c r="I639" s="140"/>
      <c r="L639" s="32"/>
      <c r="M639" s="141"/>
      <c r="T639" s="53"/>
      <c r="AT639" s="17" t="s">
        <v>214</v>
      </c>
      <c r="AU639" s="17" t="s">
        <v>79</v>
      </c>
    </row>
    <row r="640" spans="2:65" s="13" customFormat="1" ht="22.5" x14ac:dyDescent="0.2">
      <c r="B640" s="159"/>
      <c r="D640" s="138" t="s">
        <v>330</v>
      </c>
      <c r="E640" s="160" t="s">
        <v>19</v>
      </c>
      <c r="F640" s="161" t="s">
        <v>6387</v>
      </c>
      <c r="H640" s="162">
        <v>5</v>
      </c>
      <c r="I640" s="163"/>
      <c r="L640" s="159"/>
      <c r="M640" s="164"/>
      <c r="T640" s="165"/>
      <c r="AT640" s="160" t="s">
        <v>330</v>
      </c>
      <c r="AU640" s="160" t="s">
        <v>79</v>
      </c>
      <c r="AV640" s="13" t="s">
        <v>79</v>
      </c>
      <c r="AW640" s="13" t="s">
        <v>31</v>
      </c>
      <c r="AX640" s="13" t="s">
        <v>69</v>
      </c>
      <c r="AY640" s="160" t="s">
        <v>181</v>
      </c>
    </row>
    <row r="641" spans="2:65" s="14" customFormat="1" ht="11.25" x14ac:dyDescent="0.2">
      <c r="B641" s="166"/>
      <c r="D641" s="138" t="s">
        <v>330</v>
      </c>
      <c r="E641" s="167" t="s">
        <v>19</v>
      </c>
      <c r="F641" s="168" t="s">
        <v>333</v>
      </c>
      <c r="H641" s="169">
        <v>5</v>
      </c>
      <c r="I641" s="170"/>
      <c r="L641" s="166"/>
      <c r="M641" s="171"/>
      <c r="T641" s="172"/>
      <c r="AT641" s="167" t="s">
        <v>330</v>
      </c>
      <c r="AU641" s="167" t="s">
        <v>79</v>
      </c>
      <c r="AV641" s="14" t="s">
        <v>187</v>
      </c>
      <c r="AW641" s="14" t="s">
        <v>31</v>
      </c>
      <c r="AX641" s="14" t="s">
        <v>77</v>
      </c>
      <c r="AY641" s="167" t="s">
        <v>181</v>
      </c>
    </row>
    <row r="642" spans="2:65" s="1" customFormat="1" ht="16.5" customHeight="1" x14ac:dyDescent="0.2">
      <c r="B642" s="32"/>
      <c r="C642" s="125" t="s">
        <v>645</v>
      </c>
      <c r="D642" s="125" t="s">
        <v>182</v>
      </c>
      <c r="E642" s="126" t="s">
        <v>6388</v>
      </c>
      <c r="F642" s="127" t="s">
        <v>6389</v>
      </c>
      <c r="G642" s="128" t="s">
        <v>519</v>
      </c>
      <c r="H642" s="129">
        <v>18</v>
      </c>
      <c r="I642" s="130"/>
      <c r="J642" s="131">
        <f>ROUND(I642*H642,2)</f>
        <v>0</v>
      </c>
      <c r="K642" s="127" t="s">
        <v>186</v>
      </c>
      <c r="L642" s="32"/>
      <c r="M642" s="132" t="s">
        <v>19</v>
      </c>
      <c r="N642" s="133" t="s">
        <v>40</v>
      </c>
      <c r="P642" s="134">
        <f>O642*H642</f>
        <v>0</v>
      </c>
      <c r="Q642" s="134">
        <v>0</v>
      </c>
      <c r="R642" s="134">
        <f>Q642*H642</f>
        <v>0</v>
      </c>
      <c r="S642" s="134">
        <v>0</v>
      </c>
      <c r="T642" s="135">
        <f>S642*H642</f>
        <v>0</v>
      </c>
      <c r="AR642" s="136" t="s">
        <v>187</v>
      </c>
      <c r="AT642" s="136" t="s">
        <v>182</v>
      </c>
      <c r="AU642" s="136" t="s">
        <v>79</v>
      </c>
      <c r="AY642" s="17" t="s">
        <v>181</v>
      </c>
      <c r="BE642" s="137">
        <f>IF(N642="základní",J642,0)</f>
        <v>0</v>
      </c>
      <c r="BF642" s="137">
        <f>IF(N642="snížená",J642,0)</f>
        <v>0</v>
      </c>
      <c r="BG642" s="137">
        <f>IF(N642="zákl. přenesená",J642,0)</f>
        <v>0</v>
      </c>
      <c r="BH642" s="137">
        <f>IF(N642="sníž. přenesená",J642,0)</f>
        <v>0</v>
      </c>
      <c r="BI642" s="137">
        <f>IF(N642="nulová",J642,0)</f>
        <v>0</v>
      </c>
      <c r="BJ642" s="17" t="s">
        <v>77</v>
      </c>
      <c r="BK642" s="137">
        <f>ROUND(I642*H642,2)</f>
        <v>0</v>
      </c>
      <c r="BL642" s="17" t="s">
        <v>187</v>
      </c>
      <c r="BM642" s="136" t="s">
        <v>648</v>
      </c>
    </row>
    <row r="643" spans="2:65" s="1" customFormat="1" ht="29.25" x14ac:dyDescent="0.2">
      <c r="B643" s="32"/>
      <c r="D643" s="138" t="s">
        <v>214</v>
      </c>
      <c r="F643" s="139" t="s">
        <v>6390</v>
      </c>
      <c r="I643" s="140"/>
      <c r="L643" s="32"/>
      <c r="M643" s="141"/>
      <c r="T643" s="53"/>
      <c r="AT643" s="17" t="s">
        <v>214</v>
      </c>
      <c r="AU643" s="17" t="s">
        <v>79</v>
      </c>
    </row>
    <row r="644" spans="2:65" s="13" customFormat="1" ht="11.25" x14ac:dyDescent="0.2">
      <c r="B644" s="159"/>
      <c r="D644" s="138" t="s">
        <v>330</v>
      </c>
      <c r="E644" s="160" t="s">
        <v>19</v>
      </c>
      <c r="F644" s="161" t="s">
        <v>6771</v>
      </c>
      <c r="H644" s="162">
        <v>18</v>
      </c>
      <c r="I644" s="163"/>
      <c r="L644" s="159"/>
      <c r="M644" s="164"/>
      <c r="T644" s="165"/>
      <c r="AT644" s="160" t="s">
        <v>330</v>
      </c>
      <c r="AU644" s="160" t="s">
        <v>79</v>
      </c>
      <c r="AV644" s="13" t="s">
        <v>79</v>
      </c>
      <c r="AW644" s="13" t="s">
        <v>31</v>
      </c>
      <c r="AX644" s="13" t="s">
        <v>69</v>
      </c>
      <c r="AY644" s="160" t="s">
        <v>181</v>
      </c>
    </row>
    <row r="645" spans="2:65" s="14" customFormat="1" ht="11.25" x14ac:dyDescent="0.2">
      <c r="B645" s="166"/>
      <c r="D645" s="138" t="s">
        <v>330</v>
      </c>
      <c r="E645" s="167" t="s">
        <v>19</v>
      </c>
      <c r="F645" s="168" t="s">
        <v>333</v>
      </c>
      <c r="H645" s="169">
        <v>18</v>
      </c>
      <c r="I645" s="170"/>
      <c r="L645" s="166"/>
      <c r="M645" s="171"/>
      <c r="T645" s="172"/>
      <c r="AT645" s="167" t="s">
        <v>330</v>
      </c>
      <c r="AU645" s="167" t="s">
        <v>79</v>
      </c>
      <c r="AV645" s="14" t="s">
        <v>187</v>
      </c>
      <c r="AW645" s="14" t="s">
        <v>31</v>
      </c>
      <c r="AX645" s="14" t="s">
        <v>77</v>
      </c>
      <c r="AY645" s="167" t="s">
        <v>181</v>
      </c>
    </row>
    <row r="646" spans="2:65" s="1" customFormat="1" ht="16.5" customHeight="1" x14ac:dyDescent="0.2">
      <c r="B646" s="32"/>
      <c r="C646" s="125" t="s">
        <v>484</v>
      </c>
      <c r="D646" s="125" t="s">
        <v>182</v>
      </c>
      <c r="E646" s="126" t="s">
        <v>6392</v>
      </c>
      <c r="F646" s="127" t="s">
        <v>6397</v>
      </c>
      <c r="G646" s="128" t="s">
        <v>519</v>
      </c>
      <c r="H646" s="129">
        <v>2</v>
      </c>
      <c r="I646" s="130"/>
      <c r="J646" s="131">
        <f>ROUND(I646*H646,2)</f>
        <v>0</v>
      </c>
      <c r="K646" s="127" t="s">
        <v>186</v>
      </c>
      <c r="L646" s="32"/>
      <c r="M646" s="132" t="s">
        <v>19</v>
      </c>
      <c r="N646" s="133" t="s">
        <v>40</v>
      </c>
      <c r="P646" s="134">
        <f>O646*H646</f>
        <v>0</v>
      </c>
      <c r="Q646" s="134">
        <v>0</v>
      </c>
      <c r="R646" s="134">
        <f>Q646*H646</f>
        <v>0</v>
      </c>
      <c r="S646" s="134">
        <v>0</v>
      </c>
      <c r="T646" s="135">
        <f>S646*H646</f>
        <v>0</v>
      </c>
      <c r="AR646" s="136" t="s">
        <v>187</v>
      </c>
      <c r="AT646" s="136" t="s">
        <v>182</v>
      </c>
      <c r="AU646" s="136" t="s">
        <v>79</v>
      </c>
      <c r="AY646" s="17" t="s">
        <v>181</v>
      </c>
      <c r="BE646" s="137">
        <f>IF(N646="základní",J646,0)</f>
        <v>0</v>
      </c>
      <c r="BF646" s="137">
        <f>IF(N646="snížená",J646,0)</f>
        <v>0</v>
      </c>
      <c r="BG646" s="137">
        <f>IF(N646="zákl. přenesená",J646,0)</f>
        <v>0</v>
      </c>
      <c r="BH646" s="137">
        <f>IF(N646="sníž. přenesená",J646,0)</f>
        <v>0</v>
      </c>
      <c r="BI646" s="137">
        <f>IF(N646="nulová",J646,0)</f>
        <v>0</v>
      </c>
      <c r="BJ646" s="17" t="s">
        <v>77</v>
      </c>
      <c r="BK646" s="137">
        <f>ROUND(I646*H646,2)</f>
        <v>0</v>
      </c>
      <c r="BL646" s="17" t="s">
        <v>187</v>
      </c>
      <c r="BM646" s="136" t="s">
        <v>653</v>
      </c>
    </row>
    <row r="647" spans="2:65" s="1" customFormat="1" ht="39" x14ac:dyDescent="0.2">
      <c r="B647" s="32"/>
      <c r="D647" s="138" t="s">
        <v>214</v>
      </c>
      <c r="F647" s="139" t="s">
        <v>6398</v>
      </c>
      <c r="I647" s="140"/>
      <c r="L647" s="32"/>
      <c r="M647" s="141"/>
      <c r="T647" s="53"/>
      <c r="AT647" s="17" t="s">
        <v>214</v>
      </c>
      <c r="AU647" s="17" t="s">
        <v>79</v>
      </c>
    </row>
    <row r="648" spans="2:65" s="13" customFormat="1" ht="11.25" x14ac:dyDescent="0.2">
      <c r="B648" s="159"/>
      <c r="D648" s="138" t="s">
        <v>330</v>
      </c>
      <c r="E648" s="160" t="s">
        <v>19</v>
      </c>
      <c r="F648" s="161" t="s">
        <v>6772</v>
      </c>
      <c r="H648" s="162">
        <v>2</v>
      </c>
      <c r="I648" s="163"/>
      <c r="L648" s="159"/>
      <c r="M648" s="164"/>
      <c r="T648" s="165"/>
      <c r="AT648" s="160" t="s">
        <v>330</v>
      </c>
      <c r="AU648" s="160" t="s">
        <v>79</v>
      </c>
      <c r="AV648" s="13" t="s">
        <v>79</v>
      </c>
      <c r="AW648" s="13" t="s">
        <v>31</v>
      </c>
      <c r="AX648" s="13" t="s">
        <v>69</v>
      </c>
      <c r="AY648" s="160" t="s">
        <v>181</v>
      </c>
    </row>
    <row r="649" spans="2:65" s="14" customFormat="1" ht="11.25" x14ac:dyDescent="0.2">
      <c r="B649" s="166"/>
      <c r="D649" s="138" t="s">
        <v>330</v>
      </c>
      <c r="E649" s="167" t="s">
        <v>19</v>
      </c>
      <c r="F649" s="168" t="s">
        <v>333</v>
      </c>
      <c r="H649" s="169">
        <v>2</v>
      </c>
      <c r="I649" s="170"/>
      <c r="L649" s="166"/>
      <c r="M649" s="171"/>
      <c r="T649" s="172"/>
      <c r="AT649" s="167" t="s">
        <v>330</v>
      </c>
      <c r="AU649" s="167" t="s">
        <v>79</v>
      </c>
      <c r="AV649" s="14" t="s">
        <v>187</v>
      </c>
      <c r="AW649" s="14" t="s">
        <v>31</v>
      </c>
      <c r="AX649" s="14" t="s">
        <v>77</v>
      </c>
      <c r="AY649" s="167" t="s">
        <v>181</v>
      </c>
    </row>
    <row r="650" spans="2:65" s="1" customFormat="1" ht="21.75" customHeight="1" x14ac:dyDescent="0.2">
      <c r="B650" s="32"/>
      <c r="C650" s="125" t="s">
        <v>660</v>
      </c>
      <c r="D650" s="125" t="s">
        <v>182</v>
      </c>
      <c r="E650" s="126" t="s">
        <v>6396</v>
      </c>
      <c r="F650" s="127" t="s">
        <v>6773</v>
      </c>
      <c r="G650" s="128" t="s">
        <v>519</v>
      </c>
      <c r="H650" s="129">
        <v>4</v>
      </c>
      <c r="I650" s="130"/>
      <c r="J650" s="131">
        <f>ROUND(I650*H650,2)</f>
        <v>0</v>
      </c>
      <c r="K650" s="127" t="s">
        <v>186</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663</v>
      </c>
    </row>
    <row r="651" spans="2:65" s="1" customFormat="1" ht="29.25" x14ac:dyDescent="0.2">
      <c r="B651" s="32"/>
      <c r="D651" s="138" t="s">
        <v>214</v>
      </c>
      <c r="F651" s="139" t="s">
        <v>6774</v>
      </c>
      <c r="I651" s="140"/>
      <c r="L651" s="32"/>
      <c r="M651" s="141"/>
      <c r="T651" s="53"/>
      <c r="AT651" s="17" t="s">
        <v>214</v>
      </c>
      <c r="AU651" s="17" t="s">
        <v>79</v>
      </c>
    </row>
    <row r="652" spans="2:65" s="13" customFormat="1" ht="11.25" x14ac:dyDescent="0.2">
      <c r="B652" s="159"/>
      <c r="D652" s="138" t="s">
        <v>330</v>
      </c>
      <c r="E652" s="160" t="s">
        <v>19</v>
      </c>
      <c r="F652" s="161" t="s">
        <v>6775</v>
      </c>
      <c r="H652" s="162">
        <v>4</v>
      </c>
      <c r="I652" s="163"/>
      <c r="L652" s="159"/>
      <c r="M652" s="164"/>
      <c r="T652" s="165"/>
      <c r="AT652" s="160" t="s">
        <v>330</v>
      </c>
      <c r="AU652" s="160" t="s">
        <v>79</v>
      </c>
      <c r="AV652" s="13" t="s">
        <v>79</v>
      </c>
      <c r="AW652" s="13" t="s">
        <v>31</v>
      </c>
      <c r="AX652" s="13" t="s">
        <v>69</v>
      </c>
      <c r="AY652" s="160" t="s">
        <v>181</v>
      </c>
    </row>
    <row r="653" spans="2:65" s="14" customFormat="1" ht="11.25" x14ac:dyDescent="0.2">
      <c r="B653" s="166"/>
      <c r="D653" s="138" t="s">
        <v>330</v>
      </c>
      <c r="E653" s="167" t="s">
        <v>19</v>
      </c>
      <c r="F653" s="168" t="s">
        <v>333</v>
      </c>
      <c r="H653" s="169">
        <v>4</v>
      </c>
      <c r="I653" s="170"/>
      <c r="L653" s="166"/>
      <c r="M653" s="171"/>
      <c r="T653" s="172"/>
      <c r="AT653" s="167" t="s">
        <v>330</v>
      </c>
      <c r="AU653" s="167" t="s">
        <v>79</v>
      </c>
      <c r="AV653" s="14" t="s">
        <v>187</v>
      </c>
      <c r="AW653" s="14" t="s">
        <v>31</v>
      </c>
      <c r="AX653" s="14" t="s">
        <v>77</v>
      </c>
      <c r="AY653" s="167" t="s">
        <v>181</v>
      </c>
    </row>
    <row r="654" spans="2:65" s="1" customFormat="1" ht="21.75" customHeight="1" x14ac:dyDescent="0.2">
      <c r="B654" s="32"/>
      <c r="C654" s="125" t="s">
        <v>487</v>
      </c>
      <c r="D654" s="125" t="s">
        <v>182</v>
      </c>
      <c r="E654" s="126" t="s">
        <v>5649</v>
      </c>
      <c r="F654" s="127" t="s">
        <v>6776</v>
      </c>
      <c r="G654" s="128" t="s">
        <v>519</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672</v>
      </c>
    </row>
    <row r="655" spans="2:65" s="1" customFormat="1" ht="78" x14ac:dyDescent="0.2">
      <c r="B655" s="32"/>
      <c r="D655" s="138" t="s">
        <v>214</v>
      </c>
      <c r="F655" s="139" t="s">
        <v>5651</v>
      </c>
      <c r="I655" s="140"/>
      <c r="L655" s="32"/>
      <c r="M655" s="141"/>
      <c r="T655" s="53"/>
      <c r="AT655" s="17" t="s">
        <v>214</v>
      </c>
      <c r="AU655" s="17" t="s">
        <v>79</v>
      </c>
    </row>
    <row r="656" spans="2:65" s="13" customFormat="1" ht="11.25" x14ac:dyDescent="0.2">
      <c r="B656" s="159"/>
      <c r="D656" s="138" t="s">
        <v>330</v>
      </c>
      <c r="E656" s="160" t="s">
        <v>19</v>
      </c>
      <c r="F656" s="161" t="s">
        <v>6777</v>
      </c>
      <c r="H656" s="162">
        <v>1</v>
      </c>
      <c r="I656" s="163"/>
      <c r="L656" s="159"/>
      <c r="M656" s="164"/>
      <c r="T656" s="165"/>
      <c r="AT656" s="160" t="s">
        <v>330</v>
      </c>
      <c r="AU656" s="160" t="s">
        <v>79</v>
      </c>
      <c r="AV656" s="13" t="s">
        <v>79</v>
      </c>
      <c r="AW656" s="13" t="s">
        <v>31</v>
      </c>
      <c r="AX656" s="13" t="s">
        <v>69</v>
      </c>
      <c r="AY656" s="160" t="s">
        <v>181</v>
      </c>
    </row>
    <row r="657" spans="2:65" s="14" customFormat="1" ht="11.25" x14ac:dyDescent="0.2">
      <c r="B657" s="166"/>
      <c r="D657" s="138" t="s">
        <v>330</v>
      </c>
      <c r="E657" s="167" t="s">
        <v>19</v>
      </c>
      <c r="F657" s="168" t="s">
        <v>333</v>
      </c>
      <c r="H657" s="169">
        <v>1</v>
      </c>
      <c r="I657" s="170"/>
      <c r="L657" s="166"/>
      <c r="M657" s="171"/>
      <c r="T657" s="172"/>
      <c r="AT657" s="167" t="s">
        <v>330</v>
      </c>
      <c r="AU657" s="167" t="s">
        <v>79</v>
      </c>
      <c r="AV657" s="14" t="s">
        <v>187</v>
      </c>
      <c r="AW657" s="14" t="s">
        <v>31</v>
      </c>
      <c r="AX657" s="14" t="s">
        <v>77</v>
      </c>
      <c r="AY657" s="167" t="s">
        <v>181</v>
      </c>
    </row>
    <row r="658" spans="2:65" s="1" customFormat="1" ht="21.75" customHeight="1" x14ac:dyDescent="0.2">
      <c r="B658" s="32"/>
      <c r="C658" s="125" t="s">
        <v>682</v>
      </c>
      <c r="D658" s="125" t="s">
        <v>182</v>
      </c>
      <c r="E658" s="126" t="s">
        <v>6404</v>
      </c>
      <c r="F658" s="127" t="s">
        <v>6778</v>
      </c>
      <c r="G658" s="128" t="s">
        <v>519</v>
      </c>
      <c r="H658" s="129">
        <v>1</v>
      </c>
      <c r="I658" s="130"/>
      <c r="J658" s="131">
        <f>ROUND(I658*H658,2)</f>
        <v>0</v>
      </c>
      <c r="K658" s="127" t="s">
        <v>186</v>
      </c>
      <c r="L658" s="32"/>
      <c r="M658" s="132" t="s">
        <v>19</v>
      </c>
      <c r="N658" s="133" t="s">
        <v>40</v>
      </c>
      <c r="P658" s="134">
        <f>O658*H658</f>
        <v>0</v>
      </c>
      <c r="Q658" s="134">
        <v>0</v>
      </c>
      <c r="R658" s="134">
        <f>Q658*H658</f>
        <v>0</v>
      </c>
      <c r="S658" s="134">
        <v>0</v>
      </c>
      <c r="T658" s="135">
        <f>S658*H658</f>
        <v>0</v>
      </c>
      <c r="AR658" s="136" t="s">
        <v>187</v>
      </c>
      <c r="AT658" s="136" t="s">
        <v>182</v>
      </c>
      <c r="AU658" s="136" t="s">
        <v>79</v>
      </c>
      <c r="AY658" s="17" t="s">
        <v>181</v>
      </c>
      <c r="BE658" s="137">
        <f>IF(N658="základní",J658,0)</f>
        <v>0</v>
      </c>
      <c r="BF658" s="137">
        <f>IF(N658="snížená",J658,0)</f>
        <v>0</v>
      </c>
      <c r="BG658" s="137">
        <f>IF(N658="zákl. přenesená",J658,0)</f>
        <v>0</v>
      </c>
      <c r="BH658" s="137">
        <f>IF(N658="sníž. přenesená",J658,0)</f>
        <v>0</v>
      </c>
      <c r="BI658" s="137">
        <f>IF(N658="nulová",J658,0)</f>
        <v>0</v>
      </c>
      <c r="BJ658" s="17" t="s">
        <v>77</v>
      </c>
      <c r="BK658" s="137">
        <f>ROUND(I658*H658,2)</f>
        <v>0</v>
      </c>
      <c r="BL658" s="17" t="s">
        <v>187</v>
      </c>
      <c r="BM658" s="136" t="s">
        <v>685</v>
      </c>
    </row>
    <row r="659" spans="2:65" s="1" customFormat="1" ht="78" x14ac:dyDescent="0.2">
      <c r="B659" s="32"/>
      <c r="D659" s="138" t="s">
        <v>214</v>
      </c>
      <c r="F659" s="139" t="s">
        <v>5651</v>
      </c>
      <c r="I659" s="140"/>
      <c r="L659" s="32"/>
      <c r="M659" s="141"/>
      <c r="T659" s="53"/>
      <c r="AT659" s="17" t="s">
        <v>214</v>
      </c>
      <c r="AU659" s="17" t="s">
        <v>79</v>
      </c>
    </row>
    <row r="660" spans="2:65" s="13" customFormat="1" ht="11.25" x14ac:dyDescent="0.2">
      <c r="B660" s="159"/>
      <c r="D660" s="138" t="s">
        <v>330</v>
      </c>
      <c r="E660" s="160" t="s">
        <v>19</v>
      </c>
      <c r="F660" s="161" t="s">
        <v>6779</v>
      </c>
      <c r="H660" s="162">
        <v>1</v>
      </c>
      <c r="I660" s="163"/>
      <c r="L660" s="159"/>
      <c r="M660" s="164"/>
      <c r="T660" s="165"/>
      <c r="AT660" s="160" t="s">
        <v>330</v>
      </c>
      <c r="AU660" s="160" t="s">
        <v>79</v>
      </c>
      <c r="AV660" s="13" t="s">
        <v>79</v>
      </c>
      <c r="AW660" s="13" t="s">
        <v>31</v>
      </c>
      <c r="AX660" s="13" t="s">
        <v>69</v>
      </c>
      <c r="AY660" s="160" t="s">
        <v>181</v>
      </c>
    </row>
    <row r="661" spans="2:65" s="14" customFormat="1" ht="11.25" x14ac:dyDescent="0.2">
      <c r="B661" s="166"/>
      <c r="D661" s="138" t="s">
        <v>330</v>
      </c>
      <c r="E661" s="167" t="s">
        <v>19</v>
      </c>
      <c r="F661" s="168" t="s">
        <v>333</v>
      </c>
      <c r="H661" s="169">
        <v>1</v>
      </c>
      <c r="I661" s="170"/>
      <c r="L661" s="166"/>
      <c r="M661" s="171"/>
      <c r="T661" s="172"/>
      <c r="AT661" s="167" t="s">
        <v>330</v>
      </c>
      <c r="AU661" s="167" t="s">
        <v>79</v>
      </c>
      <c r="AV661" s="14" t="s">
        <v>187</v>
      </c>
      <c r="AW661" s="14" t="s">
        <v>31</v>
      </c>
      <c r="AX661" s="14" t="s">
        <v>77</v>
      </c>
      <c r="AY661" s="167" t="s">
        <v>181</v>
      </c>
    </row>
    <row r="662" spans="2:65" s="1" customFormat="1" ht="16.5" customHeight="1" x14ac:dyDescent="0.2">
      <c r="B662" s="32"/>
      <c r="C662" s="125" t="s">
        <v>490</v>
      </c>
      <c r="D662" s="125" t="s">
        <v>182</v>
      </c>
      <c r="E662" s="126" t="s">
        <v>6407</v>
      </c>
      <c r="F662" s="127" t="s">
        <v>6780</v>
      </c>
      <c r="G662" s="128" t="s">
        <v>636</v>
      </c>
      <c r="H662" s="129">
        <v>30</v>
      </c>
      <c r="I662" s="130"/>
      <c r="J662" s="131">
        <f>ROUND(I662*H662,2)</f>
        <v>0</v>
      </c>
      <c r="K662" s="127" t="s">
        <v>186</v>
      </c>
      <c r="L662" s="32"/>
      <c r="M662" s="132" t="s">
        <v>19</v>
      </c>
      <c r="N662" s="133" t="s">
        <v>40</v>
      </c>
      <c r="P662" s="134">
        <f>O662*H662</f>
        <v>0</v>
      </c>
      <c r="Q662" s="134">
        <v>0</v>
      </c>
      <c r="R662" s="134">
        <f>Q662*H662</f>
        <v>0</v>
      </c>
      <c r="S662" s="134">
        <v>0</v>
      </c>
      <c r="T662" s="135">
        <f>S662*H662</f>
        <v>0</v>
      </c>
      <c r="AR662" s="136" t="s">
        <v>187</v>
      </c>
      <c r="AT662" s="136" t="s">
        <v>182</v>
      </c>
      <c r="AU662" s="136" t="s">
        <v>79</v>
      </c>
      <c r="AY662" s="17" t="s">
        <v>181</v>
      </c>
      <c r="BE662" s="137">
        <f>IF(N662="základní",J662,0)</f>
        <v>0</v>
      </c>
      <c r="BF662" s="137">
        <f>IF(N662="snížená",J662,0)</f>
        <v>0</v>
      </c>
      <c r="BG662" s="137">
        <f>IF(N662="zákl. přenesená",J662,0)</f>
        <v>0</v>
      </c>
      <c r="BH662" s="137">
        <f>IF(N662="sníž. přenesená",J662,0)</f>
        <v>0</v>
      </c>
      <c r="BI662" s="137">
        <f>IF(N662="nulová",J662,0)</f>
        <v>0</v>
      </c>
      <c r="BJ662" s="17" t="s">
        <v>77</v>
      </c>
      <c r="BK662" s="137">
        <f>ROUND(I662*H662,2)</f>
        <v>0</v>
      </c>
      <c r="BL662" s="17" t="s">
        <v>187</v>
      </c>
      <c r="BM662" s="136" t="s">
        <v>692</v>
      </c>
    </row>
    <row r="663" spans="2:65" s="1" customFormat="1" ht="68.25" x14ac:dyDescent="0.2">
      <c r="B663" s="32"/>
      <c r="D663" s="138" t="s">
        <v>214</v>
      </c>
      <c r="F663" s="139" t="s">
        <v>6409</v>
      </c>
      <c r="I663" s="140"/>
      <c r="L663" s="32"/>
      <c r="M663" s="141"/>
      <c r="T663" s="53"/>
      <c r="AT663" s="17" t="s">
        <v>214</v>
      </c>
      <c r="AU663" s="17" t="s">
        <v>79</v>
      </c>
    </row>
    <row r="664" spans="2:65" s="13" customFormat="1" ht="11.25" x14ac:dyDescent="0.2">
      <c r="B664" s="159"/>
      <c r="D664" s="138" t="s">
        <v>330</v>
      </c>
      <c r="E664" s="160" t="s">
        <v>19</v>
      </c>
      <c r="F664" s="161" t="s">
        <v>6781</v>
      </c>
      <c r="H664" s="162">
        <v>30</v>
      </c>
      <c r="I664" s="163"/>
      <c r="L664" s="159"/>
      <c r="M664" s="164"/>
      <c r="T664" s="165"/>
      <c r="AT664" s="160" t="s">
        <v>330</v>
      </c>
      <c r="AU664" s="160" t="s">
        <v>79</v>
      </c>
      <c r="AV664" s="13" t="s">
        <v>79</v>
      </c>
      <c r="AW664" s="13" t="s">
        <v>31</v>
      </c>
      <c r="AX664" s="13" t="s">
        <v>69</v>
      </c>
      <c r="AY664" s="160" t="s">
        <v>181</v>
      </c>
    </row>
    <row r="665" spans="2:65" s="14" customFormat="1" ht="11.25" x14ac:dyDescent="0.2">
      <c r="B665" s="166"/>
      <c r="D665" s="138" t="s">
        <v>330</v>
      </c>
      <c r="E665" s="167" t="s">
        <v>19</v>
      </c>
      <c r="F665" s="168" t="s">
        <v>333</v>
      </c>
      <c r="H665" s="169">
        <v>30</v>
      </c>
      <c r="I665" s="170"/>
      <c r="L665" s="166"/>
      <c r="M665" s="171"/>
      <c r="T665" s="172"/>
      <c r="AT665" s="167" t="s">
        <v>330</v>
      </c>
      <c r="AU665" s="167" t="s">
        <v>79</v>
      </c>
      <c r="AV665" s="14" t="s">
        <v>187</v>
      </c>
      <c r="AW665" s="14" t="s">
        <v>31</v>
      </c>
      <c r="AX665" s="14" t="s">
        <v>77</v>
      </c>
      <c r="AY665" s="167" t="s">
        <v>181</v>
      </c>
    </row>
    <row r="666" spans="2:65" s="12" customFormat="1" ht="11.25" x14ac:dyDescent="0.2">
      <c r="B666" s="153"/>
      <c r="D666" s="138" t="s">
        <v>330</v>
      </c>
      <c r="E666" s="154" t="s">
        <v>19</v>
      </c>
      <c r="F666" s="155" t="s">
        <v>6782</v>
      </c>
      <c r="H666" s="154" t="s">
        <v>19</v>
      </c>
      <c r="I666" s="156"/>
      <c r="L666" s="153"/>
      <c r="M666" s="157"/>
      <c r="T666" s="158"/>
      <c r="AT666" s="154" t="s">
        <v>330</v>
      </c>
      <c r="AU666" s="154" t="s">
        <v>79</v>
      </c>
      <c r="AV666" s="12" t="s">
        <v>77</v>
      </c>
      <c r="AW666" s="12" t="s">
        <v>31</v>
      </c>
      <c r="AX666" s="12" t="s">
        <v>69</v>
      </c>
      <c r="AY666" s="154" t="s">
        <v>181</v>
      </c>
    </row>
    <row r="667" spans="2:65" s="1" customFormat="1" ht="16.5" customHeight="1" x14ac:dyDescent="0.2">
      <c r="B667" s="32"/>
      <c r="C667" s="125" t="s">
        <v>697</v>
      </c>
      <c r="D667" s="125" t="s">
        <v>182</v>
      </c>
      <c r="E667" s="126" t="s">
        <v>6417</v>
      </c>
      <c r="F667" s="127" t="s">
        <v>6418</v>
      </c>
      <c r="G667" s="128" t="s">
        <v>636</v>
      </c>
      <c r="H667" s="129">
        <v>85.3</v>
      </c>
      <c r="I667" s="130"/>
      <c r="J667" s="131">
        <f>ROUND(I667*H667,2)</f>
        <v>0</v>
      </c>
      <c r="K667" s="127" t="s">
        <v>327</v>
      </c>
      <c r="L667" s="32"/>
      <c r="M667" s="132" t="s">
        <v>19</v>
      </c>
      <c r="N667" s="133" t="s">
        <v>40</v>
      </c>
      <c r="P667" s="134">
        <f>O667*H667</f>
        <v>0</v>
      </c>
      <c r="Q667" s="134">
        <v>0</v>
      </c>
      <c r="R667" s="134">
        <f>Q667*H667</f>
        <v>0</v>
      </c>
      <c r="S667" s="134">
        <v>0</v>
      </c>
      <c r="T667" s="135">
        <f>S667*H667</f>
        <v>0</v>
      </c>
      <c r="AR667" s="136" t="s">
        <v>187</v>
      </c>
      <c r="AT667" s="136" t="s">
        <v>182</v>
      </c>
      <c r="AU667" s="136" t="s">
        <v>79</v>
      </c>
      <c r="AY667" s="17" t="s">
        <v>181</v>
      </c>
      <c r="BE667" s="137">
        <f>IF(N667="základní",J667,0)</f>
        <v>0</v>
      </c>
      <c r="BF667" s="137">
        <f>IF(N667="snížená",J667,0)</f>
        <v>0</v>
      </c>
      <c r="BG667" s="137">
        <f>IF(N667="zákl. přenesená",J667,0)</f>
        <v>0</v>
      </c>
      <c r="BH667" s="137">
        <f>IF(N667="sníž. přenesená",J667,0)</f>
        <v>0</v>
      </c>
      <c r="BI667" s="137">
        <f>IF(N667="nulová",J667,0)</f>
        <v>0</v>
      </c>
      <c r="BJ667" s="17" t="s">
        <v>77</v>
      </c>
      <c r="BK667" s="137">
        <f>ROUND(I667*H667,2)</f>
        <v>0</v>
      </c>
      <c r="BL667" s="17" t="s">
        <v>187</v>
      </c>
      <c r="BM667" s="136" t="s">
        <v>700</v>
      </c>
    </row>
    <row r="668" spans="2:65" s="1" customFormat="1" ht="11.25" x14ac:dyDescent="0.2">
      <c r="B668" s="32"/>
      <c r="D668" s="151" t="s">
        <v>328</v>
      </c>
      <c r="F668" s="152" t="s">
        <v>6419</v>
      </c>
      <c r="I668" s="140"/>
      <c r="L668" s="32"/>
      <c r="M668" s="141"/>
      <c r="T668" s="53"/>
      <c r="AT668" s="17" t="s">
        <v>328</v>
      </c>
      <c r="AU668" s="17" t="s">
        <v>79</v>
      </c>
    </row>
    <row r="669" spans="2:65" s="13" customFormat="1" ht="11.25" x14ac:dyDescent="0.2">
      <c r="B669" s="159"/>
      <c r="D669" s="138" t="s">
        <v>330</v>
      </c>
      <c r="E669" s="160" t="s">
        <v>19</v>
      </c>
      <c r="F669" s="161" t="s">
        <v>6783</v>
      </c>
      <c r="H669" s="162">
        <v>7.9</v>
      </c>
      <c r="I669" s="163"/>
      <c r="L669" s="159"/>
      <c r="M669" s="164"/>
      <c r="T669" s="165"/>
      <c r="AT669" s="160" t="s">
        <v>330</v>
      </c>
      <c r="AU669" s="160" t="s">
        <v>79</v>
      </c>
      <c r="AV669" s="13" t="s">
        <v>79</v>
      </c>
      <c r="AW669" s="13" t="s">
        <v>31</v>
      </c>
      <c r="AX669" s="13" t="s">
        <v>69</v>
      </c>
      <c r="AY669" s="160" t="s">
        <v>181</v>
      </c>
    </row>
    <row r="670" spans="2:65" s="13" customFormat="1" ht="11.25" x14ac:dyDescent="0.2">
      <c r="B670" s="159"/>
      <c r="D670" s="138" t="s">
        <v>330</v>
      </c>
      <c r="E670" s="160" t="s">
        <v>19</v>
      </c>
      <c r="F670" s="161" t="s">
        <v>6784</v>
      </c>
      <c r="H670" s="162">
        <v>77.400000000000006</v>
      </c>
      <c r="I670" s="163"/>
      <c r="L670" s="159"/>
      <c r="M670" s="164"/>
      <c r="T670" s="165"/>
      <c r="AT670" s="160" t="s">
        <v>330</v>
      </c>
      <c r="AU670" s="160" t="s">
        <v>79</v>
      </c>
      <c r="AV670" s="13" t="s">
        <v>79</v>
      </c>
      <c r="AW670" s="13" t="s">
        <v>31</v>
      </c>
      <c r="AX670" s="13" t="s">
        <v>69</v>
      </c>
      <c r="AY670" s="160" t="s">
        <v>181</v>
      </c>
    </row>
    <row r="671" spans="2:65" s="14" customFormat="1" ht="11.25" x14ac:dyDescent="0.2">
      <c r="B671" s="166"/>
      <c r="D671" s="138" t="s">
        <v>330</v>
      </c>
      <c r="E671" s="167" t="s">
        <v>19</v>
      </c>
      <c r="F671" s="168" t="s">
        <v>333</v>
      </c>
      <c r="H671" s="169">
        <v>85.3</v>
      </c>
      <c r="I671" s="170"/>
      <c r="L671" s="166"/>
      <c r="M671" s="171"/>
      <c r="T671" s="172"/>
      <c r="AT671" s="167" t="s">
        <v>330</v>
      </c>
      <c r="AU671" s="167" t="s">
        <v>79</v>
      </c>
      <c r="AV671" s="14" t="s">
        <v>187</v>
      </c>
      <c r="AW671" s="14" t="s">
        <v>31</v>
      </c>
      <c r="AX671" s="14" t="s">
        <v>77</v>
      </c>
      <c r="AY671" s="167" t="s">
        <v>181</v>
      </c>
    </row>
    <row r="672" spans="2:65" s="1" customFormat="1" ht="16.5" customHeight="1" x14ac:dyDescent="0.2">
      <c r="B672" s="32"/>
      <c r="C672" s="125" t="s">
        <v>492</v>
      </c>
      <c r="D672" s="125" t="s">
        <v>182</v>
      </c>
      <c r="E672" s="126" t="s">
        <v>6422</v>
      </c>
      <c r="F672" s="127" t="s">
        <v>6423</v>
      </c>
      <c r="G672" s="128" t="s">
        <v>636</v>
      </c>
      <c r="H672" s="129">
        <v>85.3</v>
      </c>
      <c r="I672" s="130"/>
      <c r="J672" s="131">
        <f>ROUND(I672*H672,2)</f>
        <v>0</v>
      </c>
      <c r="K672" s="127" t="s">
        <v>327</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718</v>
      </c>
    </row>
    <row r="673" spans="2:65" s="1" customFormat="1" ht="11.25" x14ac:dyDescent="0.2">
      <c r="B673" s="32"/>
      <c r="D673" s="151" t="s">
        <v>328</v>
      </c>
      <c r="F673" s="152" t="s">
        <v>6424</v>
      </c>
      <c r="I673" s="140"/>
      <c r="L673" s="32"/>
      <c r="M673" s="141"/>
      <c r="T673" s="53"/>
      <c r="AT673" s="17" t="s">
        <v>328</v>
      </c>
      <c r="AU673" s="17" t="s">
        <v>79</v>
      </c>
    </row>
    <row r="674" spans="2:65" s="13" customFormat="1" ht="11.25" x14ac:dyDescent="0.2">
      <c r="B674" s="159"/>
      <c r="D674" s="138" t="s">
        <v>330</v>
      </c>
      <c r="E674" s="160" t="s">
        <v>19</v>
      </c>
      <c r="F674" s="161" t="s">
        <v>6785</v>
      </c>
      <c r="H674" s="162">
        <v>7.9</v>
      </c>
      <c r="I674" s="163"/>
      <c r="L674" s="159"/>
      <c r="M674" s="164"/>
      <c r="T674" s="165"/>
      <c r="AT674" s="160" t="s">
        <v>330</v>
      </c>
      <c r="AU674" s="160" t="s">
        <v>79</v>
      </c>
      <c r="AV674" s="13" t="s">
        <v>79</v>
      </c>
      <c r="AW674" s="13" t="s">
        <v>31</v>
      </c>
      <c r="AX674" s="13" t="s">
        <v>69</v>
      </c>
      <c r="AY674" s="160" t="s">
        <v>181</v>
      </c>
    </row>
    <row r="675" spans="2:65" s="13" customFormat="1" ht="11.25" x14ac:dyDescent="0.2">
      <c r="B675" s="159"/>
      <c r="D675" s="138" t="s">
        <v>330</v>
      </c>
      <c r="E675" s="160" t="s">
        <v>19</v>
      </c>
      <c r="F675" s="161" t="s">
        <v>6786</v>
      </c>
      <c r="H675" s="162">
        <v>77.400000000000006</v>
      </c>
      <c r="I675" s="163"/>
      <c r="L675" s="159"/>
      <c r="M675" s="164"/>
      <c r="T675" s="165"/>
      <c r="AT675" s="160" t="s">
        <v>330</v>
      </c>
      <c r="AU675" s="160" t="s">
        <v>79</v>
      </c>
      <c r="AV675" s="13" t="s">
        <v>79</v>
      </c>
      <c r="AW675" s="13" t="s">
        <v>31</v>
      </c>
      <c r="AX675" s="13" t="s">
        <v>69</v>
      </c>
      <c r="AY675" s="160" t="s">
        <v>181</v>
      </c>
    </row>
    <row r="676" spans="2:65" s="14" customFormat="1" ht="11.25" x14ac:dyDescent="0.2">
      <c r="B676" s="166"/>
      <c r="D676" s="138" t="s">
        <v>330</v>
      </c>
      <c r="E676" s="167" t="s">
        <v>19</v>
      </c>
      <c r="F676" s="168" t="s">
        <v>333</v>
      </c>
      <c r="H676" s="169">
        <v>85.3</v>
      </c>
      <c r="I676" s="170"/>
      <c r="L676" s="166"/>
      <c r="M676" s="171"/>
      <c r="T676" s="172"/>
      <c r="AT676" s="167" t="s">
        <v>330</v>
      </c>
      <c r="AU676" s="167" t="s">
        <v>79</v>
      </c>
      <c r="AV676" s="14" t="s">
        <v>187</v>
      </c>
      <c r="AW676" s="14" t="s">
        <v>31</v>
      </c>
      <c r="AX676" s="14" t="s">
        <v>77</v>
      </c>
      <c r="AY676" s="167" t="s">
        <v>181</v>
      </c>
    </row>
    <row r="677" spans="2:65" s="1" customFormat="1" ht="16.5" customHeight="1" x14ac:dyDescent="0.2">
      <c r="B677" s="32"/>
      <c r="C677" s="125" t="s">
        <v>723</v>
      </c>
      <c r="D677" s="125" t="s">
        <v>182</v>
      </c>
      <c r="E677" s="126" t="s">
        <v>5653</v>
      </c>
      <c r="F677" s="127" t="s">
        <v>5654</v>
      </c>
      <c r="G677" s="128" t="s">
        <v>185</v>
      </c>
      <c r="H677" s="129">
        <v>1</v>
      </c>
      <c r="I677" s="130"/>
      <c r="J677" s="131">
        <f>ROUND(I677*H677,2)</f>
        <v>0</v>
      </c>
      <c r="K677" s="127" t="s">
        <v>186</v>
      </c>
      <c r="L677" s="32"/>
      <c r="M677" s="132" t="s">
        <v>19</v>
      </c>
      <c r="N677" s="133" t="s">
        <v>40</v>
      </c>
      <c r="P677" s="134">
        <f>O677*H677</f>
        <v>0</v>
      </c>
      <c r="Q677" s="134">
        <v>0</v>
      </c>
      <c r="R677" s="134">
        <f>Q677*H677</f>
        <v>0</v>
      </c>
      <c r="S677" s="134">
        <v>0</v>
      </c>
      <c r="T677" s="135">
        <f>S677*H677</f>
        <v>0</v>
      </c>
      <c r="AR677" s="136" t="s">
        <v>187</v>
      </c>
      <c r="AT677" s="136" t="s">
        <v>182</v>
      </c>
      <c r="AU677" s="136" t="s">
        <v>79</v>
      </c>
      <c r="AY677" s="17" t="s">
        <v>181</v>
      </c>
      <c r="BE677" s="137">
        <f>IF(N677="základní",J677,0)</f>
        <v>0</v>
      </c>
      <c r="BF677" s="137">
        <f>IF(N677="snížená",J677,0)</f>
        <v>0</v>
      </c>
      <c r="BG677" s="137">
        <f>IF(N677="zákl. přenesená",J677,0)</f>
        <v>0</v>
      </c>
      <c r="BH677" s="137">
        <f>IF(N677="sníž. přenesená",J677,0)</f>
        <v>0</v>
      </c>
      <c r="BI677" s="137">
        <f>IF(N677="nulová",J677,0)</f>
        <v>0</v>
      </c>
      <c r="BJ677" s="17" t="s">
        <v>77</v>
      </c>
      <c r="BK677" s="137">
        <f>ROUND(I677*H677,2)</f>
        <v>0</v>
      </c>
      <c r="BL677" s="17" t="s">
        <v>187</v>
      </c>
      <c r="BM677" s="136" t="s">
        <v>726</v>
      </c>
    </row>
    <row r="678" spans="2:65" s="1" customFormat="1" ht="48.75" x14ac:dyDescent="0.2">
      <c r="B678" s="32"/>
      <c r="D678" s="138" t="s">
        <v>214</v>
      </c>
      <c r="F678" s="139" t="s">
        <v>6427</v>
      </c>
      <c r="I678" s="140"/>
      <c r="L678" s="32"/>
      <c r="M678" s="141"/>
      <c r="T678" s="53"/>
      <c r="AT678" s="17" t="s">
        <v>214</v>
      </c>
      <c r="AU678" s="17" t="s">
        <v>79</v>
      </c>
    </row>
    <row r="679" spans="2:65" s="13" customFormat="1" ht="11.25" x14ac:dyDescent="0.2">
      <c r="B679" s="159"/>
      <c r="D679" s="138" t="s">
        <v>330</v>
      </c>
      <c r="E679" s="160" t="s">
        <v>19</v>
      </c>
      <c r="F679" s="161" t="s">
        <v>6428</v>
      </c>
      <c r="H679" s="162">
        <v>1</v>
      </c>
      <c r="I679" s="163"/>
      <c r="L679" s="159"/>
      <c r="M679" s="164"/>
      <c r="T679" s="165"/>
      <c r="AT679" s="160" t="s">
        <v>330</v>
      </c>
      <c r="AU679" s="160" t="s">
        <v>79</v>
      </c>
      <c r="AV679" s="13" t="s">
        <v>79</v>
      </c>
      <c r="AW679" s="13" t="s">
        <v>31</v>
      </c>
      <c r="AX679" s="13" t="s">
        <v>69</v>
      </c>
      <c r="AY679" s="160" t="s">
        <v>181</v>
      </c>
    </row>
    <row r="680" spans="2:65" s="14" customFormat="1" ht="11.25" x14ac:dyDescent="0.2">
      <c r="B680" s="166"/>
      <c r="D680" s="138" t="s">
        <v>330</v>
      </c>
      <c r="E680" s="167" t="s">
        <v>19</v>
      </c>
      <c r="F680" s="168" t="s">
        <v>333</v>
      </c>
      <c r="H680" s="169">
        <v>1</v>
      </c>
      <c r="I680" s="170"/>
      <c r="L680" s="166"/>
      <c r="M680" s="171"/>
      <c r="T680" s="172"/>
      <c r="AT680" s="167" t="s">
        <v>330</v>
      </c>
      <c r="AU680" s="167" t="s">
        <v>79</v>
      </c>
      <c r="AV680" s="14" t="s">
        <v>187</v>
      </c>
      <c r="AW680" s="14" t="s">
        <v>31</v>
      </c>
      <c r="AX680" s="14" t="s">
        <v>77</v>
      </c>
      <c r="AY680" s="167" t="s">
        <v>181</v>
      </c>
    </row>
    <row r="681" spans="2:65" s="10" customFormat="1" ht="22.9" customHeight="1" x14ac:dyDescent="0.2">
      <c r="B681" s="115"/>
      <c r="D681" s="116" t="s">
        <v>68</v>
      </c>
      <c r="E681" s="149" t="s">
        <v>947</v>
      </c>
      <c r="F681" s="149" t="s">
        <v>1157</v>
      </c>
      <c r="I681" s="118"/>
      <c r="J681" s="150">
        <f>BK681</f>
        <v>0</v>
      </c>
      <c r="L681" s="115"/>
      <c r="M681" s="120"/>
      <c r="P681" s="121">
        <f>SUM(P682:P690)</f>
        <v>0</v>
      </c>
      <c r="R681" s="121">
        <f>SUM(R682:R690)</f>
        <v>0</v>
      </c>
      <c r="T681" s="122">
        <f>SUM(T682:T690)</f>
        <v>0</v>
      </c>
      <c r="AR681" s="116" t="s">
        <v>77</v>
      </c>
      <c r="AT681" s="123" t="s">
        <v>68</v>
      </c>
      <c r="AU681" s="123" t="s">
        <v>77</v>
      </c>
      <c r="AY681" s="116" t="s">
        <v>181</v>
      </c>
      <c r="BK681" s="124">
        <f>SUM(BK682:BK690)</f>
        <v>0</v>
      </c>
    </row>
    <row r="682" spans="2:65" s="1" customFormat="1" ht="16.5" customHeight="1" x14ac:dyDescent="0.2">
      <c r="B682" s="32"/>
      <c r="C682" s="125" t="s">
        <v>495</v>
      </c>
      <c r="D682" s="125" t="s">
        <v>182</v>
      </c>
      <c r="E682" s="126" t="s">
        <v>5658</v>
      </c>
      <c r="F682" s="127" t="s">
        <v>5659</v>
      </c>
      <c r="G682" s="128" t="s">
        <v>438</v>
      </c>
      <c r="H682" s="129">
        <v>204.547</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734</v>
      </c>
    </row>
    <row r="683" spans="2:65" s="1" customFormat="1" ht="11.25" x14ac:dyDescent="0.2">
      <c r="B683" s="32"/>
      <c r="D683" s="151" t="s">
        <v>328</v>
      </c>
      <c r="F683" s="152" t="s">
        <v>5660</v>
      </c>
      <c r="I683" s="140"/>
      <c r="L683" s="32"/>
      <c r="M683" s="141"/>
      <c r="T683" s="53"/>
      <c r="AT683" s="17" t="s">
        <v>328</v>
      </c>
      <c r="AU683" s="17" t="s">
        <v>79</v>
      </c>
    </row>
    <row r="684" spans="2:65" s="1" customFormat="1" ht="24.2" customHeight="1" x14ac:dyDescent="0.2">
      <c r="B684" s="32"/>
      <c r="C684" s="125" t="s">
        <v>741</v>
      </c>
      <c r="D684" s="125" t="s">
        <v>182</v>
      </c>
      <c r="E684" s="126" t="s">
        <v>5663</v>
      </c>
      <c r="F684" s="127" t="s">
        <v>5664</v>
      </c>
      <c r="G684" s="128" t="s">
        <v>438</v>
      </c>
      <c r="H684" s="129">
        <v>204.547</v>
      </c>
      <c r="I684" s="130"/>
      <c r="J684" s="131">
        <f>ROUND(I684*H684,2)</f>
        <v>0</v>
      </c>
      <c r="K684" s="127" t="s">
        <v>186</v>
      </c>
      <c r="L684" s="32"/>
      <c r="M684" s="132" t="s">
        <v>19</v>
      </c>
      <c r="N684" s="133" t="s">
        <v>40</v>
      </c>
      <c r="P684" s="134">
        <f>O684*H684</f>
        <v>0</v>
      </c>
      <c r="Q684" s="134">
        <v>0</v>
      </c>
      <c r="R684" s="134">
        <f>Q684*H684</f>
        <v>0</v>
      </c>
      <c r="S684" s="134">
        <v>0</v>
      </c>
      <c r="T684" s="135">
        <f>S684*H684</f>
        <v>0</v>
      </c>
      <c r="AR684" s="136" t="s">
        <v>187</v>
      </c>
      <c r="AT684" s="136" t="s">
        <v>182</v>
      </c>
      <c r="AU684" s="136" t="s">
        <v>79</v>
      </c>
      <c r="AY684" s="17" t="s">
        <v>181</v>
      </c>
      <c r="BE684" s="137">
        <f>IF(N684="základní",J684,0)</f>
        <v>0</v>
      </c>
      <c r="BF684" s="137">
        <f>IF(N684="snížená",J684,0)</f>
        <v>0</v>
      </c>
      <c r="BG684" s="137">
        <f>IF(N684="zákl. přenesená",J684,0)</f>
        <v>0</v>
      </c>
      <c r="BH684" s="137">
        <f>IF(N684="sníž. přenesená",J684,0)</f>
        <v>0</v>
      </c>
      <c r="BI684" s="137">
        <f>IF(N684="nulová",J684,0)</f>
        <v>0</v>
      </c>
      <c r="BJ684" s="17" t="s">
        <v>77</v>
      </c>
      <c r="BK684" s="137">
        <f>ROUND(I684*H684,2)</f>
        <v>0</v>
      </c>
      <c r="BL684" s="17" t="s">
        <v>187</v>
      </c>
      <c r="BM684" s="136" t="s">
        <v>744</v>
      </c>
    </row>
    <row r="685" spans="2:65" s="13" customFormat="1" ht="11.25" x14ac:dyDescent="0.2">
      <c r="B685" s="159"/>
      <c r="D685" s="138" t="s">
        <v>330</v>
      </c>
      <c r="E685" s="160" t="s">
        <v>19</v>
      </c>
      <c r="F685" s="161" t="s">
        <v>6787</v>
      </c>
      <c r="H685" s="162">
        <v>204.547</v>
      </c>
      <c r="I685" s="163"/>
      <c r="L685" s="159"/>
      <c r="M685" s="164"/>
      <c r="T685" s="165"/>
      <c r="AT685" s="160" t="s">
        <v>330</v>
      </c>
      <c r="AU685" s="160" t="s">
        <v>79</v>
      </c>
      <c r="AV685" s="13" t="s">
        <v>79</v>
      </c>
      <c r="AW685" s="13" t="s">
        <v>31</v>
      </c>
      <c r="AX685" s="13" t="s">
        <v>69</v>
      </c>
      <c r="AY685" s="160" t="s">
        <v>181</v>
      </c>
    </row>
    <row r="686" spans="2:65" s="14" customFormat="1" ht="11.25" x14ac:dyDescent="0.2">
      <c r="B686" s="166"/>
      <c r="D686" s="138" t="s">
        <v>330</v>
      </c>
      <c r="E686" s="167" t="s">
        <v>19</v>
      </c>
      <c r="F686" s="168" t="s">
        <v>333</v>
      </c>
      <c r="H686" s="169">
        <v>204.547</v>
      </c>
      <c r="I686" s="170"/>
      <c r="L686" s="166"/>
      <c r="M686" s="171"/>
      <c r="T686" s="172"/>
      <c r="AT686" s="167" t="s">
        <v>330</v>
      </c>
      <c r="AU686" s="167" t="s">
        <v>79</v>
      </c>
      <c r="AV686" s="14" t="s">
        <v>187</v>
      </c>
      <c r="AW686" s="14" t="s">
        <v>31</v>
      </c>
      <c r="AX686" s="14" t="s">
        <v>77</v>
      </c>
      <c r="AY686" s="167" t="s">
        <v>181</v>
      </c>
    </row>
    <row r="687" spans="2:65" s="1" customFormat="1" ht="16.5" customHeight="1" x14ac:dyDescent="0.2">
      <c r="B687" s="32"/>
      <c r="C687" s="125" t="s">
        <v>497</v>
      </c>
      <c r="D687" s="125" t="s">
        <v>182</v>
      </c>
      <c r="E687" s="126" t="s">
        <v>5666</v>
      </c>
      <c r="F687" s="127" t="s">
        <v>5667</v>
      </c>
      <c r="G687" s="128" t="s">
        <v>1053</v>
      </c>
      <c r="H687" s="129">
        <v>15</v>
      </c>
      <c r="I687" s="130"/>
      <c r="J687" s="131">
        <f>ROUND(I687*H687,2)</f>
        <v>0</v>
      </c>
      <c r="K687" s="127" t="s">
        <v>327</v>
      </c>
      <c r="L687" s="32"/>
      <c r="M687" s="132" t="s">
        <v>19</v>
      </c>
      <c r="N687" s="133" t="s">
        <v>40</v>
      </c>
      <c r="P687" s="134">
        <f>O687*H687</f>
        <v>0</v>
      </c>
      <c r="Q687" s="134">
        <v>0</v>
      </c>
      <c r="R687" s="134">
        <f>Q687*H687</f>
        <v>0</v>
      </c>
      <c r="S687" s="134">
        <v>0</v>
      </c>
      <c r="T687" s="135">
        <f>S687*H687</f>
        <v>0</v>
      </c>
      <c r="AR687" s="136" t="s">
        <v>187</v>
      </c>
      <c r="AT687" s="136" t="s">
        <v>182</v>
      </c>
      <c r="AU687" s="136" t="s">
        <v>79</v>
      </c>
      <c r="AY687" s="17" t="s">
        <v>181</v>
      </c>
      <c r="BE687" s="137">
        <f>IF(N687="základní",J687,0)</f>
        <v>0</v>
      </c>
      <c r="BF687" s="137">
        <f>IF(N687="snížená",J687,0)</f>
        <v>0</v>
      </c>
      <c r="BG687" s="137">
        <f>IF(N687="zákl. přenesená",J687,0)</f>
        <v>0</v>
      </c>
      <c r="BH687" s="137">
        <f>IF(N687="sníž. přenesená",J687,0)</f>
        <v>0</v>
      </c>
      <c r="BI687" s="137">
        <f>IF(N687="nulová",J687,0)</f>
        <v>0</v>
      </c>
      <c r="BJ687" s="17" t="s">
        <v>77</v>
      </c>
      <c r="BK687" s="137">
        <f>ROUND(I687*H687,2)</f>
        <v>0</v>
      </c>
      <c r="BL687" s="17" t="s">
        <v>187</v>
      </c>
      <c r="BM687" s="136" t="s">
        <v>756</v>
      </c>
    </row>
    <row r="688" spans="2:65" s="1" customFormat="1" ht="11.25" x14ac:dyDescent="0.2">
      <c r="B688" s="32"/>
      <c r="D688" s="151" t="s">
        <v>328</v>
      </c>
      <c r="F688" s="152" t="s">
        <v>5668</v>
      </c>
      <c r="I688" s="140"/>
      <c r="L688" s="32"/>
      <c r="M688" s="141"/>
      <c r="T688" s="53"/>
      <c r="AT688" s="17" t="s">
        <v>328</v>
      </c>
      <c r="AU688" s="17" t="s">
        <v>79</v>
      </c>
    </row>
    <row r="689" spans="2:65" s="13" customFormat="1" ht="22.5" x14ac:dyDescent="0.2">
      <c r="B689" s="159"/>
      <c r="D689" s="138" t="s">
        <v>330</v>
      </c>
      <c r="E689" s="160" t="s">
        <v>19</v>
      </c>
      <c r="F689" s="161" t="s">
        <v>5669</v>
      </c>
      <c r="H689" s="162">
        <v>15</v>
      </c>
      <c r="I689" s="163"/>
      <c r="L689" s="159"/>
      <c r="M689" s="164"/>
      <c r="T689" s="165"/>
      <c r="AT689" s="160" t="s">
        <v>330</v>
      </c>
      <c r="AU689" s="160" t="s">
        <v>79</v>
      </c>
      <c r="AV689" s="13" t="s">
        <v>79</v>
      </c>
      <c r="AW689" s="13" t="s">
        <v>31</v>
      </c>
      <c r="AX689" s="13" t="s">
        <v>69</v>
      </c>
      <c r="AY689" s="160" t="s">
        <v>181</v>
      </c>
    </row>
    <row r="690" spans="2:65" s="14" customFormat="1" ht="11.25" x14ac:dyDescent="0.2">
      <c r="B690" s="166"/>
      <c r="D690" s="138" t="s">
        <v>330</v>
      </c>
      <c r="E690" s="167" t="s">
        <v>19</v>
      </c>
      <c r="F690" s="168" t="s">
        <v>333</v>
      </c>
      <c r="H690" s="169">
        <v>15</v>
      </c>
      <c r="I690" s="170"/>
      <c r="L690" s="166"/>
      <c r="M690" s="171"/>
      <c r="T690" s="172"/>
      <c r="AT690" s="167" t="s">
        <v>330</v>
      </c>
      <c r="AU690" s="167" t="s">
        <v>79</v>
      </c>
      <c r="AV690" s="14" t="s">
        <v>187</v>
      </c>
      <c r="AW690" s="14" t="s">
        <v>31</v>
      </c>
      <c r="AX690" s="14" t="s">
        <v>77</v>
      </c>
      <c r="AY690" s="167" t="s">
        <v>181</v>
      </c>
    </row>
    <row r="691" spans="2:65" s="10" customFormat="1" ht="25.9" customHeight="1" x14ac:dyDescent="0.2">
      <c r="B691" s="115"/>
      <c r="D691" s="116" t="s">
        <v>68</v>
      </c>
      <c r="E691" s="117" t="s">
        <v>1794</v>
      </c>
      <c r="F691" s="117" t="s">
        <v>6429</v>
      </c>
      <c r="I691" s="118"/>
      <c r="J691" s="119">
        <f>BK691</f>
        <v>0</v>
      </c>
      <c r="L691" s="115"/>
      <c r="M691" s="120"/>
      <c r="P691" s="121">
        <f>P692</f>
        <v>0</v>
      </c>
      <c r="R691" s="121">
        <f>R692</f>
        <v>0</v>
      </c>
      <c r="T691" s="122">
        <f>T692</f>
        <v>0</v>
      </c>
      <c r="AR691" s="116" t="s">
        <v>190</v>
      </c>
      <c r="AT691" s="123" t="s">
        <v>68</v>
      </c>
      <c r="AU691" s="123" t="s">
        <v>69</v>
      </c>
      <c r="AY691" s="116" t="s">
        <v>181</v>
      </c>
      <c r="BK691" s="124">
        <f>BK692</f>
        <v>0</v>
      </c>
    </row>
    <row r="692" spans="2:65" s="10" customFormat="1" ht="22.9" customHeight="1" x14ac:dyDescent="0.2">
      <c r="B692" s="115"/>
      <c r="D692" s="116" t="s">
        <v>68</v>
      </c>
      <c r="E692" s="149" t="s">
        <v>6430</v>
      </c>
      <c r="F692" s="149" t="s">
        <v>6431</v>
      </c>
      <c r="I692" s="118"/>
      <c r="J692" s="150">
        <f>BK692</f>
        <v>0</v>
      </c>
      <c r="L692" s="115"/>
      <c r="M692" s="120"/>
      <c r="P692" s="121">
        <f>SUM(P693:P707)</f>
        <v>0</v>
      </c>
      <c r="R692" s="121">
        <f>SUM(R693:R707)</f>
        <v>0</v>
      </c>
      <c r="T692" s="122">
        <f>SUM(T693:T707)</f>
        <v>0</v>
      </c>
      <c r="AR692" s="116" t="s">
        <v>190</v>
      </c>
      <c r="AT692" s="123" t="s">
        <v>68</v>
      </c>
      <c r="AU692" s="123" t="s">
        <v>77</v>
      </c>
      <c r="AY692" s="116" t="s">
        <v>181</v>
      </c>
      <c r="BK692" s="124">
        <f>SUM(BK693:BK707)</f>
        <v>0</v>
      </c>
    </row>
    <row r="693" spans="2:65" s="1" customFormat="1" ht="16.5" customHeight="1" x14ac:dyDescent="0.2">
      <c r="B693" s="32"/>
      <c r="C693" s="125" t="s">
        <v>760</v>
      </c>
      <c r="D693" s="125" t="s">
        <v>182</v>
      </c>
      <c r="E693" s="126" t="s">
        <v>6432</v>
      </c>
      <c r="F693" s="127" t="s">
        <v>6433</v>
      </c>
      <c r="G693" s="128" t="s">
        <v>185</v>
      </c>
      <c r="H693" s="129">
        <v>2</v>
      </c>
      <c r="I693" s="130"/>
      <c r="J693" s="131">
        <f>ROUND(I693*H693,2)</f>
        <v>0</v>
      </c>
      <c r="K693" s="127" t="s">
        <v>327</v>
      </c>
      <c r="L693" s="32"/>
      <c r="M693" s="132" t="s">
        <v>19</v>
      </c>
      <c r="N693" s="133" t="s">
        <v>40</v>
      </c>
      <c r="P693" s="134">
        <f>O693*H693</f>
        <v>0</v>
      </c>
      <c r="Q693" s="134">
        <v>0</v>
      </c>
      <c r="R693" s="134">
        <f>Q693*H693</f>
        <v>0</v>
      </c>
      <c r="S693" s="134">
        <v>0</v>
      </c>
      <c r="T693" s="135">
        <f>S693*H693</f>
        <v>0</v>
      </c>
      <c r="AR693" s="136" t="s">
        <v>478</v>
      </c>
      <c r="AT693" s="136" t="s">
        <v>182</v>
      </c>
      <c r="AU693" s="136" t="s">
        <v>79</v>
      </c>
      <c r="AY693" s="17" t="s">
        <v>181</v>
      </c>
      <c r="BE693" s="137">
        <f>IF(N693="základní",J693,0)</f>
        <v>0</v>
      </c>
      <c r="BF693" s="137">
        <f>IF(N693="snížená",J693,0)</f>
        <v>0</v>
      </c>
      <c r="BG693" s="137">
        <f>IF(N693="zákl. přenesená",J693,0)</f>
        <v>0</v>
      </c>
      <c r="BH693" s="137">
        <f>IF(N693="sníž. přenesená",J693,0)</f>
        <v>0</v>
      </c>
      <c r="BI693" s="137">
        <f>IF(N693="nulová",J693,0)</f>
        <v>0</v>
      </c>
      <c r="BJ693" s="17" t="s">
        <v>77</v>
      </c>
      <c r="BK693" s="137">
        <f>ROUND(I693*H693,2)</f>
        <v>0</v>
      </c>
      <c r="BL693" s="17" t="s">
        <v>478</v>
      </c>
      <c r="BM693" s="136" t="s">
        <v>763</v>
      </c>
    </row>
    <row r="694" spans="2:65" s="1" customFormat="1" ht="11.25" x14ac:dyDescent="0.2">
      <c r="B694" s="32"/>
      <c r="D694" s="151" t="s">
        <v>328</v>
      </c>
      <c r="F694" s="152" t="s">
        <v>6434</v>
      </c>
      <c r="I694" s="140"/>
      <c r="L694" s="32"/>
      <c r="M694" s="141"/>
      <c r="T694" s="53"/>
      <c r="AT694" s="17" t="s">
        <v>328</v>
      </c>
      <c r="AU694" s="17" t="s">
        <v>79</v>
      </c>
    </row>
    <row r="695" spans="2:65" s="1" customFormat="1" ht="19.5" x14ac:dyDescent="0.2">
      <c r="B695" s="32"/>
      <c r="D695" s="138" t="s">
        <v>214</v>
      </c>
      <c r="F695" s="139" t="s">
        <v>6435</v>
      </c>
      <c r="I695" s="140"/>
      <c r="L695" s="32"/>
      <c r="M695" s="141"/>
      <c r="T695" s="53"/>
      <c r="AT695" s="17" t="s">
        <v>214</v>
      </c>
      <c r="AU695" s="17" t="s">
        <v>79</v>
      </c>
    </row>
    <row r="696" spans="2:65" s="13" customFormat="1" ht="11.25" x14ac:dyDescent="0.2">
      <c r="B696" s="159"/>
      <c r="D696" s="138" t="s">
        <v>330</v>
      </c>
      <c r="E696" s="160" t="s">
        <v>19</v>
      </c>
      <c r="F696" s="161" t="s">
        <v>6436</v>
      </c>
      <c r="H696" s="162">
        <v>1</v>
      </c>
      <c r="I696" s="163"/>
      <c r="L696" s="159"/>
      <c r="M696" s="164"/>
      <c r="T696" s="165"/>
      <c r="AT696" s="160" t="s">
        <v>330</v>
      </c>
      <c r="AU696" s="160" t="s">
        <v>79</v>
      </c>
      <c r="AV696" s="13" t="s">
        <v>79</v>
      </c>
      <c r="AW696" s="13" t="s">
        <v>31</v>
      </c>
      <c r="AX696" s="13" t="s">
        <v>69</v>
      </c>
      <c r="AY696" s="160" t="s">
        <v>181</v>
      </c>
    </row>
    <row r="697" spans="2:65" s="13" customFormat="1" ht="11.25" x14ac:dyDescent="0.2">
      <c r="B697" s="159"/>
      <c r="D697" s="138" t="s">
        <v>330</v>
      </c>
      <c r="E697" s="160" t="s">
        <v>19</v>
      </c>
      <c r="F697" s="161" t="s">
        <v>6788</v>
      </c>
      <c r="H697" s="162">
        <v>1</v>
      </c>
      <c r="I697" s="163"/>
      <c r="L697" s="159"/>
      <c r="M697" s="164"/>
      <c r="T697" s="165"/>
      <c r="AT697" s="160" t="s">
        <v>330</v>
      </c>
      <c r="AU697" s="160" t="s">
        <v>79</v>
      </c>
      <c r="AV697" s="13" t="s">
        <v>79</v>
      </c>
      <c r="AW697" s="13" t="s">
        <v>31</v>
      </c>
      <c r="AX697" s="13" t="s">
        <v>69</v>
      </c>
      <c r="AY697" s="160" t="s">
        <v>181</v>
      </c>
    </row>
    <row r="698" spans="2:65" s="14" customFormat="1" ht="11.25" x14ac:dyDescent="0.2">
      <c r="B698" s="166"/>
      <c r="D698" s="138" t="s">
        <v>330</v>
      </c>
      <c r="E698" s="167" t="s">
        <v>19</v>
      </c>
      <c r="F698" s="168" t="s">
        <v>333</v>
      </c>
      <c r="H698" s="169">
        <v>2</v>
      </c>
      <c r="I698" s="170"/>
      <c r="L698" s="166"/>
      <c r="M698" s="171"/>
      <c r="T698" s="172"/>
      <c r="AT698" s="167" t="s">
        <v>330</v>
      </c>
      <c r="AU698" s="167" t="s">
        <v>79</v>
      </c>
      <c r="AV698" s="14" t="s">
        <v>187</v>
      </c>
      <c r="AW698" s="14" t="s">
        <v>31</v>
      </c>
      <c r="AX698" s="14" t="s">
        <v>77</v>
      </c>
      <c r="AY698" s="167" t="s">
        <v>181</v>
      </c>
    </row>
    <row r="699" spans="2:65" s="1" customFormat="1" ht="16.5" customHeight="1" x14ac:dyDescent="0.2">
      <c r="B699" s="32"/>
      <c r="C699" s="125" t="s">
        <v>500</v>
      </c>
      <c r="D699" s="125" t="s">
        <v>182</v>
      </c>
      <c r="E699" s="126" t="s">
        <v>6438</v>
      </c>
      <c r="F699" s="127" t="s">
        <v>6439</v>
      </c>
      <c r="G699" s="128" t="s">
        <v>636</v>
      </c>
      <c r="H699" s="129">
        <v>85.3</v>
      </c>
      <c r="I699" s="130"/>
      <c r="J699" s="131">
        <f>ROUND(I699*H699,2)</f>
        <v>0</v>
      </c>
      <c r="K699" s="127" t="s">
        <v>327</v>
      </c>
      <c r="L699" s="32"/>
      <c r="M699" s="132" t="s">
        <v>19</v>
      </c>
      <c r="N699" s="133" t="s">
        <v>40</v>
      </c>
      <c r="P699" s="134">
        <f>O699*H699</f>
        <v>0</v>
      </c>
      <c r="Q699" s="134">
        <v>0</v>
      </c>
      <c r="R699" s="134">
        <f>Q699*H699</f>
        <v>0</v>
      </c>
      <c r="S699" s="134">
        <v>0</v>
      </c>
      <c r="T699" s="135">
        <f>S699*H699</f>
        <v>0</v>
      </c>
      <c r="AR699" s="136" t="s">
        <v>478</v>
      </c>
      <c r="AT699" s="136" t="s">
        <v>182</v>
      </c>
      <c r="AU699" s="136" t="s">
        <v>79</v>
      </c>
      <c r="AY699" s="17" t="s">
        <v>181</v>
      </c>
      <c r="BE699" s="137">
        <f>IF(N699="základní",J699,0)</f>
        <v>0</v>
      </c>
      <c r="BF699" s="137">
        <f>IF(N699="snížená",J699,0)</f>
        <v>0</v>
      </c>
      <c r="BG699" s="137">
        <f>IF(N699="zákl. přenesená",J699,0)</f>
        <v>0</v>
      </c>
      <c r="BH699" s="137">
        <f>IF(N699="sníž. přenesená",J699,0)</f>
        <v>0</v>
      </c>
      <c r="BI699" s="137">
        <f>IF(N699="nulová",J699,0)</f>
        <v>0</v>
      </c>
      <c r="BJ699" s="17" t="s">
        <v>77</v>
      </c>
      <c r="BK699" s="137">
        <f>ROUND(I699*H699,2)</f>
        <v>0</v>
      </c>
      <c r="BL699" s="17" t="s">
        <v>478</v>
      </c>
      <c r="BM699" s="136" t="s">
        <v>768</v>
      </c>
    </row>
    <row r="700" spans="2:65" s="1" customFormat="1" ht="11.25" x14ac:dyDescent="0.2">
      <c r="B700" s="32"/>
      <c r="D700" s="151" t="s">
        <v>328</v>
      </c>
      <c r="F700" s="152" t="s">
        <v>6440</v>
      </c>
      <c r="I700" s="140"/>
      <c r="L700" s="32"/>
      <c r="M700" s="141"/>
      <c r="T700" s="53"/>
      <c r="AT700" s="17" t="s">
        <v>328</v>
      </c>
      <c r="AU700" s="17" t="s">
        <v>79</v>
      </c>
    </row>
    <row r="701" spans="2:65" s="13" customFormat="1" ht="11.25" x14ac:dyDescent="0.2">
      <c r="B701" s="159"/>
      <c r="D701" s="138" t="s">
        <v>330</v>
      </c>
      <c r="E701" s="160" t="s">
        <v>19</v>
      </c>
      <c r="F701" s="161" t="s">
        <v>6789</v>
      </c>
      <c r="H701" s="162">
        <v>7.9</v>
      </c>
      <c r="I701" s="163"/>
      <c r="L701" s="159"/>
      <c r="M701" s="164"/>
      <c r="T701" s="165"/>
      <c r="AT701" s="160" t="s">
        <v>330</v>
      </c>
      <c r="AU701" s="160" t="s">
        <v>79</v>
      </c>
      <c r="AV701" s="13" t="s">
        <v>79</v>
      </c>
      <c r="AW701" s="13" t="s">
        <v>31</v>
      </c>
      <c r="AX701" s="13" t="s">
        <v>69</v>
      </c>
      <c r="AY701" s="160" t="s">
        <v>181</v>
      </c>
    </row>
    <row r="702" spans="2:65" s="13" customFormat="1" ht="11.25" x14ac:dyDescent="0.2">
      <c r="B702" s="159"/>
      <c r="D702" s="138" t="s">
        <v>330</v>
      </c>
      <c r="E702" s="160" t="s">
        <v>19</v>
      </c>
      <c r="F702" s="161" t="s">
        <v>6790</v>
      </c>
      <c r="H702" s="162">
        <v>77.400000000000006</v>
      </c>
      <c r="I702" s="163"/>
      <c r="L702" s="159"/>
      <c r="M702" s="164"/>
      <c r="T702" s="165"/>
      <c r="AT702" s="160" t="s">
        <v>330</v>
      </c>
      <c r="AU702" s="160" t="s">
        <v>79</v>
      </c>
      <c r="AV702" s="13" t="s">
        <v>79</v>
      </c>
      <c r="AW702" s="13" t="s">
        <v>31</v>
      </c>
      <c r="AX702" s="13" t="s">
        <v>69</v>
      </c>
      <c r="AY702" s="160" t="s">
        <v>181</v>
      </c>
    </row>
    <row r="703" spans="2:65" s="14" customFormat="1" ht="11.25" x14ac:dyDescent="0.2">
      <c r="B703" s="166"/>
      <c r="D703" s="138" t="s">
        <v>330</v>
      </c>
      <c r="E703" s="167" t="s">
        <v>19</v>
      </c>
      <c r="F703" s="168" t="s">
        <v>333</v>
      </c>
      <c r="H703" s="169">
        <v>85.3</v>
      </c>
      <c r="I703" s="170"/>
      <c r="L703" s="166"/>
      <c r="M703" s="171"/>
      <c r="T703" s="172"/>
      <c r="AT703" s="167" t="s">
        <v>330</v>
      </c>
      <c r="AU703" s="167" t="s">
        <v>79</v>
      </c>
      <c r="AV703" s="14" t="s">
        <v>187</v>
      </c>
      <c r="AW703" s="14" t="s">
        <v>31</v>
      </c>
      <c r="AX703" s="14" t="s">
        <v>77</v>
      </c>
      <c r="AY703" s="167" t="s">
        <v>181</v>
      </c>
    </row>
    <row r="704" spans="2:65" s="1" customFormat="1" ht="16.5" customHeight="1" x14ac:dyDescent="0.2">
      <c r="B704" s="32"/>
      <c r="C704" s="125" t="s">
        <v>2148</v>
      </c>
      <c r="D704" s="125" t="s">
        <v>182</v>
      </c>
      <c r="E704" s="126" t="s">
        <v>5666</v>
      </c>
      <c r="F704" s="127" t="s">
        <v>5667</v>
      </c>
      <c r="G704" s="128" t="s">
        <v>1053</v>
      </c>
      <c r="H704" s="129">
        <v>10</v>
      </c>
      <c r="I704" s="130"/>
      <c r="J704" s="131">
        <f>ROUND(I704*H704,2)</f>
        <v>0</v>
      </c>
      <c r="K704" s="127" t="s">
        <v>327</v>
      </c>
      <c r="L704" s="32"/>
      <c r="M704" s="132" t="s">
        <v>19</v>
      </c>
      <c r="N704" s="133" t="s">
        <v>40</v>
      </c>
      <c r="P704" s="134">
        <f>O704*H704</f>
        <v>0</v>
      </c>
      <c r="Q704" s="134">
        <v>0</v>
      </c>
      <c r="R704" s="134">
        <f>Q704*H704</f>
        <v>0</v>
      </c>
      <c r="S704" s="134">
        <v>0</v>
      </c>
      <c r="T704" s="135">
        <f>S704*H704</f>
        <v>0</v>
      </c>
      <c r="AR704" s="136" t="s">
        <v>478</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478</v>
      </c>
      <c r="BM704" s="136" t="s">
        <v>1391</v>
      </c>
    </row>
    <row r="705" spans="2:51" s="1" customFormat="1" ht="11.25" x14ac:dyDescent="0.2">
      <c r="B705" s="32"/>
      <c r="D705" s="151" t="s">
        <v>328</v>
      </c>
      <c r="F705" s="152" t="s">
        <v>5668</v>
      </c>
      <c r="I705" s="140"/>
      <c r="L705" s="32"/>
      <c r="M705" s="141"/>
      <c r="T705" s="53"/>
      <c r="AT705" s="17" t="s">
        <v>328</v>
      </c>
      <c r="AU705" s="17" t="s">
        <v>79</v>
      </c>
    </row>
    <row r="706" spans="2:51" s="13" customFormat="1" ht="22.5" x14ac:dyDescent="0.2">
      <c r="B706" s="159"/>
      <c r="D706" s="138" t="s">
        <v>330</v>
      </c>
      <c r="E706" s="160" t="s">
        <v>19</v>
      </c>
      <c r="F706" s="161" t="s">
        <v>6443</v>
      </c>
      <c r="H706" s="162">
        <v>10</v>
      </c>
      <c r="I706" s="163"/>
      <c r="L706" s="159"/>
      <c r="M706" s="164"/>
      <c r="T706" s="165"/>
      <c r="AT706" s="160" t="s">
        <v>330</v>
      </c>
      <c r="AU706" s="160" t="s">
        <v>79</v>
      </c>
      <c r="AV706" s="13" t="s">
        <v>79</v>
      </c>
      <c r="AW706" s="13" t="s">
        <v>31</v>
      </c>
      <c r="AX706" s="13" t="s">
        <v>69</v>
      </c>
      <c r="AY706" s="160" t="s">
        <v>181</v>
      </c>
    </row>
    <row r="707" spans="2:51" s="14" customFormat="1" ht="11.25" x14ac:dyDescent="0.2">
      <c r="B707" s="166"/>
      <c r="D707" s="138" t="s">
        <v>330</v>
      </c>
      <c r="E707" s="167" t="s">
        <v>19</v>
      </c>
      <c r="F707" s="168" t="s">
        <v>333</v>
      </c>
      <c r="H707" s="169">
        <v>10</v>
      </c>
      <c r="I707" s="170"/>
      <c r="L707" s="166"/>
      <c r="M707" s="173"/>
      <c r="N707" s="174"/>
      <c r="O707" s="174"/>
      <c r="P707" s="174"/>
      <c r="Q707" s="174"/>
      <c r="R707" s="174"/>
      <c r="S707" s="174"/>
      <c r="T707" s="175"/>
      <c r="AT707" s="167" t="s">
        <v>330</v>
      </c>
      <c r="AU707" s="167" t="s">
        <v>79</v>
      </c>
      <c r="AV707" s="14" t="s">
        <v>187</v>
      </c>
      <c r="AW707" s="14" t="s">
        <v>31</v>
      </c>
      <c r="AX707" s="14" t="s">
        <v>77</v>
      </c>
      <c r="AY707" s="167" t="s">
        <v>181</v>
      </c>
    </row>
    <row r="708" spans="2:51" s="1" customFormat="1" ht="6.95" customHeight="1" x14ac:dyDescent="0.2">
      <c r="B708" s="41"/>
      <c r="C708" s="42"/>
      <c r="D708" s="42"/>
      <c r="E708" s="42"/>
      <c r="F708" s="42"/>
      <c r="G708" s="42"/>
      <c r="H708" s="42"/>
      <c r="I708" s="42"/>
      <c r="J708" s="42"/>
      <c r="K708" s="42"/>
      <c r="L708" s="32"/>
    </row>
  </sheetData>
  <sheetProtection algorithmName="SHA-512" hashValue="RnfDs/8I4VO64voVZvUTb/dL54V31JSeXmWN/OYG34ziqa8vG8jXb+t6VeN6AfpGHkpS3IrcdLUBqmy7ERN4/g==" saltValue="sZIiq/xOrOwDvGhYLk6aaYiZn35svEECweEhaC9bimsxz3UoUpcaMDzWP8yH6mtAT8v3R0EsVpU/D4MTA7AKjA==" spinCount="100000" sheet="1" objects="1" scenarios="1" formatColumns="0" formatRows="0" autoFilter="0"/>
  <autoFilter ref="C91:K707"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600-000000000000}"/>
    <hyperlink ref="F98" r:id="rId2" xr:uid="{00000000-0004-0000-0600-000001000000}"/>
    <hyperlink ref="F100" r:id="rId3" xr:uid="{00000000-0004-0000-0600-000002000000}"/>
    <hyperlink ref="F102" r:id="rId4" xr:uid="{00000000-0004-0000-0600-000003000000}"/>
    <hyperlink ref="F104" r:id="rId5" xr:uid="{00000000-0004-0000-0600-000004000000}"/>
    <hyperlink ref="F106" r:id="rId6" xr:uid="{00000000-0004-0000-0600-000005000000}"/>
    <hyperlink ref="F116" r:id="rId7" xr:uid="{00000000-0004-0000-0600-000006000000}"/>
    <hyperlink ref="F151" r:id="rId8" xr:uid="{00000000-0004-0000-0600-000007000000}"/>
    <hyperlink ref="F186" r:id="rId9" xr:uid="{00000000-0004-0000-0600-000008000000}"/>
    <hyperlink ref="F221" r:id="rId10" xr:uid="{00000000-0004-0000-0600-000009000000}"/>
    <hyperlink ref="F256" r:id="rId11" xr:uid="{00000000-0004-0000-0600-00000A000000}"/>
    <hyperlink ref="F260" r:id="rId12" xr:uid="{00000000-0004-0000-0600-00000B000000}"/>
    <hyperlink ref="F288" r:id="rId13" xr:uid="{00000000-0004-0000-0600-00000C000000}"/>
    <hyperlink ref="F299" r:id="rId14" xr:uid="{00000000-0004-0000-0600-00000D000000}"/>
    <hyperlink ref="F301" r:id="rId15" xr:uid="{00000000-0004-0000-0600-00000E000000}"/>
    <hyperlink ref="F303" r:id="rId16" xr:uid="{00000000-0004-0000-0600-00000F000000}"/>
    <hyperlink ref="F307" r:id="rId17" xr:uid="{00000000-0004-0000-0600-000010000000}"/>
    <hyperlink ref="F358" r:id="rId18" xr:uid="{00000000-0004-0000-0600-000011000000}"/>
    <hyperlink ref="F395" r:id="rId19" xr:uid="{00000000-0004-0000-0600-000012000000}"/>
    <hyperlink ref="F402" r:id="rId20" xr:uid="{00000000-0004-0000-0600-000013000000}"/>
    <hyperlink ref="F409" r:id="rId21" xr:uid="{00000000-0004-0000-0600-000014000000}"/>
    <hyperlink ref="F416" r:id="rId22" xr:uid="{00000000-0004-0000-0600-000015000000}"/>
    <hyperlink ref="F423" r:id="rId23" xr:uid="{00000000-0004-0000-0600-000016000000}"/>
    <hyperlink ref="F430" r:id="rId24" xr:uid="{00000000-0004-0000-0600-000017000000}"/>
    <hyperlink ref="F437" r:id="rId25" xr:uid="{00000000-0004-0000-0600-000018000000}"/>
    <hyperlink ref="F441" r:id="rId26" xr:uid="{00000000-0004-0000-0600-000019000000}"/>
    <hyperlink ref="F447" r:id="rId27" xr:uid="{00000000-0004-0000-0600-00001A000000}"/>
    <hyperlink ref="F453" r:id="rId28" xr:uid="{00000000-0004-0000-0600-00001B000000}"/>
    <hyperlink ref="F458" r:id="rId29" xr:uid="{00000000-0004-0000-0600-00001C000000}"/>
    <hyperlink ref="F463" r:id="rId30" xr:uid="{00000000-0004-0000-0600-00001D000000}"/>
    <hyperlink ref="F468" r:id="rId31" xr:uid="{00000000-0004-0000-0600-00001E000000}"/>
    <hyperlink ref="F473" r:id="rId32" xr:uid="{00000000-0004-0000-0600-00001F000000}"/>
    <hyperlink ref="F479" r:id="rId33" xr:uid="{00000000-0004-0000-0600-000020000000}"/>
    <hyperlink ref="F485" r:id="rId34" xr:uid="{00000000-0004-0000-0600-000021000000}"/>
    <hyperlink ref="F491" r:id="rId35" xr:uid="{00000000-0004-0000-0600-000022000000}"/>
    <hyperlink ref="F496" r:id="rId36" xr:uid="{00000000-0004-0000-0600-000023000000}"/>
    <hyperlink ref="F501" r:id="rId37" xr:uid="{00000000-0004-0000-0600-000024000000}"/>
    <hyperlink ref="F506" r:id="rId38" xr:uid="{00000000-0004-0000-0600-000025000000}"/>
    <hyperlink ref="F511" r:id="rId39" xr:uid="{00000000-0004-0000-0600-000026000000}"/>
    <hyperlink ref="F516" r:id="rId40" xr:uid="{00000000-0004-0000-0600-000027000000}"/>
    <hyperlink ref="F521" r:id="rId41" xr:uid="{00000000-0004-0000-0600-000028000000}"/>
    <hyperlink ref="F525" r:id="rId42" xr:uid="{00000000-0004-0000-0600-000029000000}"/>
    <hyperlink ref="F531" r:id="rId43" xr:uid="{00000000-0004-0000-0600-00002A000000}"/>
    <hyperlink ref="F668" r:id="rId44" xr:uid="{00000000-0004-0000-0600-00002B000000}"/>
    <hyperlink ref="F673" r:id="rId45" xr:uid="{00000000-0004-0000-0600-00002C000000}"/>
    <hyperlink ref="F683" r:id="rId46" xr:uid="{00000000-0004-0000-0600-00002D000000}"/>
    <hyperlink ref="F688" r:id="rId47" xr:uid="{00000000-0004-0000-0600-00002E000000}"/>
    <hyperlink ref="F694" r:id="rId48" xr:uid="{00000000-0004-0000-0600-00002F000000}"/>
    <hyperlink ref="F700" r:id="rId49" xr:uid="{00000000-0004-0000-0600-000030000000}"/>
    <hyperlink ref="F705" r:id="rId50" xr:uid="{00000000-0004-0000-06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6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101</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6092</v>
      </c>
      <c r="F9" s="315"/>
      <c r="G9" s="315"/>
      <c r="H9" s="315"/>
      <c r="L9" s="32"/>
    </row>
    <row r="10" spans="2:46" s="1" customFormat="1" ht="12" customHeight="1" x14ac:dyDescent="0.2">
      <c r="B10" s="32"/>
      <c r="D10" s="27" t="s">
        <v>6093</v>
      </c>
      <c r="L10" s="32"/>
    </row>
    <row r="11" spans="2:46" s="1" customFormat="1" ht="16.5" customHeight="1" x14ac:dyDescent="0.2">
      <c r="B11" s="32"/>
      <c r="E11" s="279" t="s">
        <v>6791</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ROUND(J89,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ROUND((SUM(BE89:BE259)),  2)</f>
        <v>0</v>
      </c>
      <c r="I35" s="93">
        <v>0.21</v>
      </c>
      <c r="J35" s="83">
        <f>ROUND(((SUM(BE89:BE259))*I35),  2)</f>
        <v>0</v>
      </c>
      <c r="L35" s="32"/>
    </row>
    <row r="36" spans="2:12" s="1" customFormat="1" ht="14.45" customHeight="1" x14ac:dyDescent="0.2">
      <c r="B36" s="32"/>
      <c r="E36" s="27" t="s">
        <v>41</v>
      </c>
      <c r="F36" s="83">
        <f>ROUND((SUM(BF89:BF259)),  2)</f>
        <v>0</v>
      </c>
      <c r="I36" s="93">
        <v>0.12</v>
      </c>
      <c r="J36" s="83">
        <f>ROUND(((SUM(BF89:BF259))*I36),  2)</f>
        <v>0</v>
      </c>
      <c r="L36" s="32"/>
    </row>
    <row r="37" spans="2:12" s="1" customFormat="1" ht="14.45" hidden="1" customHeight="1" x14ac:dyDescent="0.2">
      <c r="B37" s="32"/>
      <c r="E37" s="27" t="s">
        <v>42</v>
      </c>
      <c r="F37" s="83">
        <f>ROUND((SUM(BG89:BG259)),  2)</f>
        <v>0</v>
      </c>
      <c r="I37" s="93">
        <v>0.21</v>
      </c>
      <c r="J37" s="83">
        <f>0</f>
        <v>0</v>
      </c>
      <c r="L37" s="32"/>
    </row>
    <row r="38" spans="2:12" s="1" customFormat="1" ht="14.45" hidden="1" customHeight="1" x14ac:dyDescent="0.2">
      <c r="B38" s="32"/>
      <c r="E38" s="27" t="s">
        <v>43</v>
      </c>
      <c r="F38" s="83">
        <f>ROUND((SUM(BH89:BH259)),  2)</f>
        <v>0</v>
      </c>
      <c r="I38" s="93">
        <v>0.12</v>
      </c>
      <c r="J38" s="83">
        <f>0</f>
        <v>0</v>
      </c>
      <c r="L38" s="32"/>
    </row>
    <row r="39" spans="2:12" s="1" customFormat="1" ht="14.45" hidden="1" customHeight="1" x14ac:dyDescent="0.2">
      <c r="B39" s="32"/>
      <c r="E39" s="27" t="s">
        <v>44</v>
      </c>
      <c r="F39" s="83">
        <f>ROUND((SUM(BI89:BI259)),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6092</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D.1.4.1.b.09.-3 - BOURÁNÍ STÁVAJÍCÍ KANALIZACE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J89</f>
        <v>0</v>
      </c>
      <c r="L63" s="32"/>
      <c r="AU63" s="17" t="s">
        <v>164</v>
      </c>
    </row>
    <row r="64" spans="2:47" s="8" customFormat="1" ht="24.95" customHeight="1" x14ac:dyDescent="0.2">
      <c r="B64" s="103"/>
      <c r="D64" s="104" t="s">
        <v>296</v>
      </c>
      <c r="E64" s="105"/>
      <c r="F64" s="105"/>
      <c r="G64" s="105"/>
      <c r="H64" s="105"/>
      <c r="I64" s="105"/>
      <c r="J64" s="106">
        <f>J90</f>
        <v>0</v>
      </c>
      <c r="L64" s="103"/>
    </row>
    <row r="65" spans="2:12" s="11" customFormat="1" ht="19.899999999999999" customHeight="1" x14ac:dyDescent="0.2">
      <c r="B65" s="145"/>
      <c r="D65" s="146" t="s">
        <v>297</v>
      </c>
      <c r="E65" s="147"/>
      <c r="F65" s="147"/>
      <c r="G65" s="147"/>
      <c r="H65" s="147"/>
      <c r="I65" s="147"/>
      <c r="J65" s="148">
        <f>J91</f>
        <v>0</v>
      </c>
      <c r="L65" s="145"/>
    </row>
    <row r="66" spans="2:12" s="11" customFormat="1" ht="19.899999999999999" customHeight="1" x14ac:dyDescent="0.2">
      <c r="B66" s="145"/>
      <c r="D66" s="146" t="s">
        <v>5502</v>
      </c>
      <c r="E66" s="147"/>
      <c r="F66" s="147"/>
      <c r="G66" s="147"/>
      <c r="H66" s="147"/>
      <c r="I66" s="147"/>
      <c r="J66" s="148">
        <f>J218</f>
        <v>0</v>
      </c>
      <c r="L66" s="145"/>
    </row>
    <row r="67" spans="2:12" s="11" customFormat="1" ht="19.899999999999999" customHeight="1" x14ac:dyDescent="0.2">
      <c r="B67" s="145"/>
      <c r="D67" s="146" t="s">
        <v>301</v>
      </c>
      <c r="E67" s="147"/>
      <c r="F67" s="147"/>
      <c r="G67" s="147"/>
      <c r="H67" s="147"/>
      <c r="I67" s="147"/>
      <c r="J67" s="148">
        <f>J250</f>
        <v>0</v>
      </c>
      <c r="L67" s="145"/>
    </row>
    <row r="68" spans="2:12" s="1" customFormat="1" ht="21.75" customHeight="1" x14ac:dyDescent="0.2">
      <c r="B68" s="32"/>
      <c r="L68" s="32"/>
    </row>
    <row r="69" spans="2:12" s="1" customFormat="1" ht="6.95" customHeight="1" x14ac:dyDescent="0.2">
      <c r="B69" s="41"/>
      <c r="C69" s="42"/>
      <c r="D69" s="42"/>
      <c r="E69" s="42"/>
      <c r="F69" s="42"/>
      <c r="G69" s="42"/>
      <c r="H69" s="42"/>
      <c r="I69" s="42"/>
      <c r="J69" s="42"/>
      <c r="K69" s="42"/>
      <c r="L69" s="32"/>
    </row>
    <row r="73" spans="2:12" s="1" customFormat="1" ht="6.95" customHeight="1" x14ac:dyDescent="0.2">
      <c r="B73" s="43"/>
      <c r="C73" s="44"/>
      <c r="D73" s="44"/>
      <c r="E73" s="44"/>
      <c r="F73" s="44"/>
      <c r="G73" s="44"/>
      <c r="H73" s="44"/>
      <c r="I73" s="44"/>
      <c r="J73" s="44"/>
      <c r="K73" s="44"/>
      <c r="L73" s="32"/>
    </row>
    <row r="74" spans="2:12" s="1" customFormat="1" ht="24.95" customHeight="1" x14ac:dyDescent="0.2">
      <c r="B74" s="32"/>
      <c r="C74" s="21" t="s">
        <v>166</v>
      </c>
      <c r="L74" s="32"/>
    </row>
    <row r="75" spans="2:12" s="1" customFormat="1" ht="6.95" customHeight="1" x14ac:dyDescent="0.2">
      <c r="B75" s="32"/>
      <c r="L75" s="32"/>
    </row>
    <row r="76" spans="2:12" s="1" customFormat="1" ht="12" customHeight="1" x14ac:dyDescent="0.2">
      <c r="B76" s="32"/>
      <c r="C76" s="27" t="s">
        <v>16</v>
      </c>
      <c r="L76" s="32"/>
    </row>
    <row r="77" spans="2:12" s="1" customFormat="1" ht="16.5" customHeight="1" x14ac:dyDescent="0.2">
      <c r="B77" s="32"/>
      <c r="E77" s="313" t="str">
        <f>E7</f>
        <v>Výstavba urgentního příjmu nemocnice Sokolov - Úprava po ZD č. 21</v>
      </c>
      <c r="F77" s="314"/>
      <c r="G77" s="314"/>
      <c r="H77" s="314"/>
      <c r="L77" s="32"/>
    </row>
    <row r="78" spans="2:12" ht="12" customHeight="1" x14ac:dyDescent="0.2">
      <c r="B78" s="20"/>
      <c r="C78" s="27" t="s">
        <v>159</v>
      </c>
      <c r="L78" s="20"/>
    </row>
    <row r="79" spans="2:12" s="1" customFormat="1" ht="16.5" customHeight="1" x14ac:dyDescent="0.2">
      <c r="B79" s="32"/>
      <c r="E79" s="313" t="s">
        <v>6092</v>
      </c>
      <c r="F79" s="315"/>
      <c r="G79" s="315"/>
      <c r="H79" s="315"/>
      <c r="L79" s="32"/>
    </row>
    <row r="80" spans="2:12" s="1" customFormat="1" ht="12" customHeight="1" x14ac:dyDescent="0.2">
      <c r="B80" s="32"/>
      <c r="C80" s="27" t="s">
        <v>6093</v>
      </c>
      <c r="L80" s="32"/>
    </row>
    <row r="81" spans="2:65" s="1" customFormat="1" ht="16.5" customHeight="1" x14ac:dyDescent="0.2">
      <c r="B81" s="32"/>
      <c r="E81" s="279" t="str">
        <f>E11</f>
        <v>D.1.4.1.b.09.-3 - BOURÁNÍ STÁVAJÍCÍ KANALIZACE</v>
      </c>
      <c r="F81" s="315"/>
      <c r="G81" s="315"/>
      <c r="H81" s="315"/>
      <c r="L81" s="32"/>
    </row>
    <row r="82" spans="2:65" s="1" customFormat="1" ht="6.95" customHeight="1" x14ac:dyDescent="0.2">
      <c r="B82" s="32"/>
      <c r="L82" s="32"/>
    </row>
    <row r="83" spans="2:65" s="1" customFormat="1" ht="12" customHeight="1" x14ac:dyDescent="0.2">
      <c r="B83" s="32"/>
      <c r="C83" s="27" t="s">
        <v>21</v>
      </c>
      <c r="F83" s="25" t="str">
        <f>F14</f>
        <v xml:space="preserve"> </v>
      </c>
      <c r="I83" s="27" t="s">
        <v>23</v>
      </c>
      <c r="J83" s="49" t="str">
        <f>IF(J14="","",J14)</f>
        <v>11. 2. 2025</v>
      </c>
      <c r="L83" s="32"/>
    </row>
    <row r="84" spans="2:65" s="1" customFormat="1" ht="6.95" customHeight="1" x14ac:dyDescent="0.2">
      <c r="B84" s="32"/>
      <c r="L84" s="32"/>
    </row>
    <row r="85" spans="2:65" s="1" customFormat="1" ht="15.2" customHeight="1" x14ac:dyDescent="0.2">
      <c r="B85" s="32"/>
      <c r="C85" s="27" t="s">
        <v>25</v>
      </c>
      <c r="F85" s="25" t="str">
        <f>E17</f>
        <v xml:space="preserve"> </v>
      </c>
      <c r="I85" s="27" t="s">
        <v>30</v>
      </c>
      <c r="J85" s="30" t="str">
        <f>E23</f>
        <v xml:space="preserve"> </v>
      </c>
      <c r="L85" s="32"/>
    </row>
    <row r="86" spans="2:65" s="1" customFormat="1" ht="15.2" customHeight="1" x14ac:dyDescent="0.2">
      <c r="B86" s="32"/>
      <c r="C86" s="27" t="s">
        <v>28</v>
      </c>
      <c r="F86" s="25" t="str">
        <f>IF(E20="","",E20)</f>
        <v>Vyplň údaj</v>
      </c>
      <c r="I86" s="27" t="s">
        <v>32</v>
      </c>
      <c r="J86" s="30" t="str">
        <f>E26</f>
        <v xml:space="preserve"> </v>
      </c>
      <c r="L86" s="32"/>
    </row>
    <row r="87" spans="2:65" s="1" customFormat="1" ht="10.35" customHeight="1" x14ac:dyDescent="0.2">
      <c r="B87" s="32"/>
      <c r="L87" s="32"/>
    </row>
    <row r="88" spans="2:65" s="9" customFormat="1" ht="29.25" customHeight="1" x14ac:dyDescent="0.2">
      <c r="B88" s="107"/>
      <c r="C88" s="108" t="s">
        <v>167</v>
      </c>
      <c r="D88" s="109" t="s">
        <v>54</v>
      </c>
      <c r="E88" s="109" t="s">
        <v>50</v>
      </c>
      <c r="F88" s="109" t="s">
        <v>51</v>
      </c>
      <c r="G88" s="109" t="s">
        <v>168</v>
      </c>
      <c r="H88" s="109" t="s">
        <v>169</v>
      </c>
      <c r="I88" s="109" t="s">
        <v>170</v>
      </c>
      <c r="J88" s="109" t="s">
        <v>163</v>
      </c>
      <c r="K88" s="110" t="s">
        <v>171</v>
      </c>
      <c r="L88" s="107"/>
      <c r="M88" s="56" t="s">
        <v>19</v>
      </c>
      <c r="N88" s="57" t="s">
        <v>39</v>
      </c>
      <c r="O88" s="57" t="s">
        <v>172</v>
      </c>
      <c r="P88" s="57" t="s">
        <v>173</v>
      </c>
      <c r="Q88" s="57" t="s">
        <v>174</v>
      </c>
      <c r="R88" s="57" t="s">
        <v>175</v>
      </c>
      <c r="S88" s="57" t="s">
        <v>176</v>
      </c>
      <c r="T88" s="58" t="s">
        <v>177</v>
      </c>
    </row>
    <row r="89" spans="2:65" s="1" customFormat="1" ht="22.9" customHeight="1" x14ac:dyDescent="0.25">
      <c r="B89" s="32"/>
      <c r="C89" s="61" t="s">
        <v>178</v>
      </c>
      <c r="J89" s="111">
        <f>BK89</f>
        <v>0</v>
      </c>
      <c r="L89" s="32"/>
      <c r="M89" s="59"/>
      <c r="N89" s="50"/>
      <c r="O89" s="50"/>
      <c r="P89" s="112">
        <f>P90</f>
        <v>0</v>
      </c>
      <c r="Q89" s="50"/>
      <c r="R89" s="112">
        <f>R90</f>
        <v>0</v>
      </c>
      <c r="S89" s="50"/>
      <c r="T89" s="113">
        <f>T90</f>
        <v>0</v>
      </c>
      <c r="AT89" s="17" t="s">
        <v>68</v>
      </c>
      <c r="AU89" s="17" t="s">
        <v>164</v>
      </c>
      <c r="BK89" s="114">
        <f>BK90</f>
        <v>0</v>
      </c>
    </row>
    <row r="90" spans="2:65" s="10" customFormat="1" ht="25.9" customHeight="1" x14ac:dyDescent="0.2">
      <c r="B90" s="115"/>
      <c r="D90" s="116" t="s">
        <v>68</v>
      </c>
      <c r="E90" s="117" t="s">
        <v>321</v>
      </c>
      <c r="F90" s="117" t="s">
        <v>322</v>
      </c>
      <c r="I90" s="118"/>
      <c r="J90" s="119">
        <f>BK90</f>
        <v>0</v>
      </c>
      <c r="L90" s="115"/>
      <c r="M90" s="120"/>
      <c r="P90" s="121">
        <f>P91+P218+P250</f>
        <v>0</v>
      </c>
      <c r="R90" s="121">
        <f>R91+R218+R250</f>
        <v>0</v>
      </c>
      <c r="T90" s="122">
        <f>T91+T218+T250</f>
        <v>0</v>
      </c>
      <c r="AR90" s="116" t="s">
        <v>77</v>
      </c>
      <c r="AT90" s="123" t="s">
        <v>68</v>
      </c>
      <c r="AU90" s="123" t="s">
        <v>69</v>
      </c>
      <c r="AY90" s="116" t="s">
        <v>181</v>
      </c>
      <c r="BK90" s="124">
        <f>BK91+BK218+BK250</f>
        <v>0</v>
      </c>
    </row>
    <row r="91" spans="2:65" s="10" customFormat="1" ht="22.9" customHeight="1" x14ac:dyDescent="0.2">
      <c r="B91" s="115"/>
      <c r="D91" s="116" t="s">
        <v>68</v>
      </c>
      <c r="E91" s="149" t="s">
        <v>77</v>
      </c>
      <c r="F91" s="149" t="s">
        <v>323</v>
      </c>
      <c r="I91" s="118"/>
      <c r="J91" s="150">
        <f>BK91</f>
        <v>0</v>
      </c>
      <c r="L91" s="115"/>
      <c r="M91" s="120"/>
      <c r="P91" s="121">
        <f>SUM(P92:P217)</f>
        <v>0</v>
      </c>
      <c r="R91" s="121">
        <f>SUM(R92:R217)</f>
        <v>0</v>
      </c>
      <c r="T91" s="122">
        <f>SUM(T92:T217)</f>
        <v>0</v>
      </c>
      <c r="AR91" s="116" t="s">
        <v>77</v>
      </c>
      <c r="AT91" s="123" t="s">
        <v>68</v>
      </c>
      <c r="AU91" s="123" t="s">
        <v>77</v>
      </c>
      <c r="AY91" s="116" t="s">
        <v>181</v>
      </c>
      <c r="BK91" s="124">
        <f>SUM(BK92:BK217)</f>
        <v>0</v>
      </c>
    </row>
    <row r="92" spans="2:65" s="1" customFormat="1" ht="16.5" customHeight="1" x14ac:dyDescent="0.2">
      <c r="B92" s="32"/>
      <c r="C92" s="125" t="s">
        <v>77</v>
      </c>
      <c r="D92" s="125" t="s">
        <v>182</v>
      </c>
      <c r="E92" s="126" t="s">
        <v>1764</v>
      </c>
      <c r="F92" s="127" t="s">
        <v>1765</v>
      </c>
      <c r="G92" s="128" t="s">
        <v>1053</v>
      </c>
      <c r="H92" s="129">
        <v>16</v>
      </c>
      <c r="I92" s="130"/>
      <c r="J92" s="131">
        <f>ROUND(I92*H92,2)</f>
        <v>0</v>
      </c>
      <c r="K92" s="127" t="s">
        <v>327</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79</v>
      </c>
    </row>
    <row r="93" spans="2:65" s="1" customFormat="1" ht="11.25" x14ac:dyDescent="0.2">
      <c r="B93" s="32"/>
      <c r="D93" s="151" t="s">
        <v>328</v>
      </c>
      <c r="F93" s="152" t="s">
        <v>1766</v>
      </c>
      <c r="I93" s="140"/>
      <c r="L93" s="32"/>
      <c r="M93" s="141"/>
      <c r="T93" s="53"/>
      <c r="AT93" s="17" t="s">
        <v>328</v>
      </c>
      <c r="AU93" s="17" t="s">
        <v>79</v>
      </c>
    </row>
    <row r="94" spans="2:65" s="1" customFormat="1" ht="16.5" customHeight="1" x14ac:dyDescent="0.2">
      <c r="B94" s="32"/>
      <c r="C94" s="125" t="s">
        <v>79</v>
      </c>
      <c r="D94" s="125" t="s">
        <v>182</v>
      </c>
      <c r="E94" s="126" t="s">
        <v>1767</v>
      </c>
      <c r="F94" s="127" t="s">
        <v>1768</v>
      </c>
      <c r="G94" s="128" t="s">
        <v>1769</v>
      </c>
      <c r="H94" s="129">
        <v>2</v>
      </c>
      <c r="I94" s="130"/>
      <c r="J94" s="131">
        <f>ROUND(I94*H94,2)</f>
        <v>0</v>
      </c>
      <c r="K94" s="127" t="s">
        <v>327</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187</v>
      </c>
    </row>
    <row r="95" spans="2:65" s="1" customFormat="1" ht="11.25" x14ac:dyDescent="0.2">
      <c r="B95" s="32"/>
      <c r="D95" s="151" t="s">
        <v>328</v>
      </c>
      <c r="F95" s="152" t="s">
        <v>1770</v>
      </c>
      <c r="I95" s="140"/>
      <c r="L95" s="32"/>
      <c r="M95" s="141"/>
      <c r="T95" s="53"/>
      <c r="AT95" s="17" t="s">
        <v>328</v>
      </c>
      <c r="AU95" s="17" t="s">
        <v>79</v>
      </c>
    </row>
    <row r="96" spans="2:65" s="1" customFormat="1" ht="16.5" customHeight="1" x14ac:dyDescent="0.2">
      <c r="B96" s="32"/>
      <c r="C96" s="125" t="s">
        <v>190</v>
      </c>
      <c r="D96" s="125" t="s">
        <v>182</v>
      </c>
      <c r="E96" s="126" t="s">
        <v>1771</v>
      </c>
      <c r="F96" s="127" t="s">
        <v>1772</v>
      </c>
      <c r="G96" s="128" t="s">
        <v>636</v>
      </c>
      <c r="H96" s="129">
        <v>1</v>
      </c>
      <c r="I96" s="130"/>
      <c r="J96" s="131">
        <f>ROUND(I96*H96,2)</f>
        <v>0</v>
      </c>
      <c r="K96" s="127" t="s">
        <v>327</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193</v>
      </c>
    </row>
    <row r="97" spans="2:65" s="1" customFormat="1" ht="11.25" x14ac:dyDescent="0.2">
      <c r="B97" s="32"/>
      <c r="D97" s="151" t="s">
        <v>328</v>
      </c>
      <c r="F97" s="152" t="s">
        <v>1773</v>
      </c>
      <c r="I97" s="140"/>
      <c r="L97" s="32"/>
      <c r="M97" s="141"/>
      <c r="T97" s="53"/>
      <c r="AT97" s="17" t="s">
        <v>328</v>
      </c>
      <c r="AU97" s="17" t="s">
        <v>79</v>
      </c>
    </row>
    <row r="98" spans="2:65" s="1" customFormat="1" ht="16.5" customHeight="1" x14ac:dyDescent="0.2">
      <c r="B98" s="32"/>
      <c r="C98" s="125" t="s">
        <v>187</v>
      </c>
      <c r="D98" s="125" t="s">
        <v>182</v>
      </c>
      <c r="E98" s="126" t="s">
        <v>1774</v>
      </c>
      <c r="F98" s="127" t="s">
        <v>1775</v>
      </c>
      <c r="G98" s="128" t="s">
        <v>636</v>
      </c>
      <c r="H98" s="129">
        <v>1</v>
      </c>
      <c r="I98" s="130"/>
      <c r="J98" s="131">
        <f>ROUND(I98*H98,2)</f>
        <v>0</v>
      </c>
      <c r="K98" s="127" t="s">
        <v>327</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196</v>
      </c>
    </row>
    <row r="99" spans="2:65" s="1" customFormat="1" ht="11.25" x14ac:dyDescent="0.2">
      <c r="B99" s="32"/>
      <c r="D99" s="151" t="s">
        <v>328</v>
      </c>
      <c r="F99" s="152" t="s">
        <v>1776</v>
      </c>
      <c r="I99" s="140"/>
      <c r="L99" s="32"/>
      <c r="M99" s="141"/>
      <c r="T99" s="53"/>
      <c r="AT99" s="17" t="s">
        <v>328</v>
      </c>
      <c r="AU99" s="17" t="s">
        <v>79</v>
      </c>
    </row>
    <row r="100" spans="2:65" s="1" customFormat="1" ht="16.5" customHeight="1" x14ac:dyDescent="0.2">
      <c r="B100" s="32"/>
      <c r="C100" s="125" t="s">
        <v>197</v>
      </c>
      <c r="D100" s="125" t="s">
        <v>182</v>
      </c>
      <c r="E100" s="126" t="s">
        <v>1777</v>
      </c>
      <c r="F100" s="127" t="s">
        <v>1778</v>
      </c>
      <c r="G100" s="128" t="s">
        <v>636</v>
      </c>
      <c r="H100" s="129">
        <v>1</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200</v>
      </c>
    </row>
    <row r="101" spans="2:65" s="1" customFormat="1" ht="11.25" x14ac:dyDescent="0.2">
      <c r="B101" s="32"/>
      <c r="D101" s="151" t="s">
        <v>328</v>
      </c>
      <c r="F101" s="152" t="s">
        <v>1779</v>
      </c>
      <c r="I101" s="140"/>
      <c r="L101" s="32"/>
      <c r="M101" s="141"/>
      <c r="T101" s="53"/>
      <c r="AT101" s="17" t="s">
        <v>328</v>
      </c>
      <c r="AU101" s="17" t="s">
        <v>79</v>
      </c>
    </row>
    <row r="102" spans="2:65" s="1" customFormat="1" ht="16.5" customHeight="1" x14ac:dyDescent="0.2">
      <c r="B102" s="32"/>
      <c r="C102" s="125" t="s">
        <v>193</v>
      </c>
      <c r="D102" s="125" t="s">
        <v>182</v>
      </c>
      <c r="E102" s="126" t="s">
        <v>1780</v>
      </c>
      <c r="F102" s="127" t="s">
        <v>1781</v>
      </c>
      <c r="G102" s="128" t="s">
        <v>636</v>
      </c>
      <c r="H102" s="129">
        <v>7</v>
      </c>
      <c r="I102" s="130"/>
      <c r="J102" s="131">
        <f>ROUND(I102*H102,2)</f>
        <v>0</v>
      </c>
      <c r="K102" s="127" t="s">
        <v>327</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8</v>
      </c>
    </row>
    <row r="103" spans="2:65" s="1" customFormat="1" ht="11.25" x14ac:dyDescent="0.2">
      <c r="B103" s="32"/>
      <c r="D103" s="151" t="s">
        <v>328</v>
      </c>
      <c r="F103" s="152" t="s">
        <v>1782</v>
      </c>
      <c r="I103" s="140"/>
      <c r="L103" s="32"/>
      <c r="M103" s="141"/>
      <c r="T103" s="53"/>
      <c r="AT103" s="17" t="s">
        <v>328</v>
      </c>
      <c r="AU103" s="17" t="s">
        <v>79</v>
      </c>
    </row>
    <row r="104" spans="2:65" s="1" customFormat="1" ht="21.75" customHeight="1" x14ac:dyDescent="0.2">
      <c r="B104" s="32"/>
      <c r="C104" s="125" t="s">
        <v>203</v>
      </c>
      <c r="D104" s="125" t="s">
        <v>182</v>
      </c>
      <c r="E104" s="126" t="s">
        <v>6097</v>
      </c>
      <c r="F104" s="127" t="s">
        <v>6098</v>
      </c>
      <c r="G104" s="128" t="s">
        <v>185</v>
      </c>
      <c r="H104" s="129">
        <v>1</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206</v>
      </c>
    </row>
    <row r="105" spans="2:65" s="1" customFormat="1" ht="48.75" x14ac:dyDescent="0.2">
      <c r="B105" s="32"/>
      <c r="D105" s="138" t="s">
        <v>214</v>
      </c>
      <c r="F105" s="139" t="s">
        <v>6099</v>
      </c>
      <c r="I105" s="140"/>
      <c r="L105" s="32"/>
      <c r="M105" s="141"/>
      <c r="T105" s="53"/>
      <c r="AT105" s="17" t="s">
        <v>214</v>
      </c>
      <c r="AU105" s="17" t="s">
        <v>79</v>
      </c>
    </row>
    <row r="106" spans="2:65" s="13" customFormat="1" ht="11.25" x14ac:dyDescent="0.2">
      <c r="B106" s="159"/>
      <c r="D106" s="138" t="s">
        <v>330</v>
      </c>
      <c r="E106" s="160" t="s">
        <v>19</v>
      </c>
      <c r="F106" s="161" t="s">
        <v>6100</v>
      </c>
      <c r="H106" s="162">
        <v>1</v>
      </c>
      <c r="I106" s="163"/>
      <c r="L106" s="159"/>
      <c r="M106" s="164"/>
      <c r="T106" s="165"/>
      <c r="AT106" s="160" t="s">
        <v>330</v>
      </c>
      <c r="AU106" s="160" t="s">
        <v>79</v>
      </c>
      <c r="AV106" s="13" t="s">
        <v>79</v>
      </c>
      <c r="AW106" s="13" t="s">
        <v>31</v>
      </c>
      <c r="AX106" s="13" t="s">
        <v>69</v>
      </c>
      <c r="AY106" s="160" t="s">
        <v>181</v>
      </c>
    </row>
    <row r="107" spans="2:65" s="14" customFormat="1" ht="11.25" x14ac:dyDescent="0.2">
      <c r="B107" s="166"/>
      <c r="D107" s="138" t="s">
        <v>330</v>
      </c>
      <c r="E107" s="167" t="s">
        <v>19</v>
      </c>
      <c r="F107" s="168" t="s">
        <v>333</v>
      </c>
      <c r="H107" s="169">
        <v>1</v>
      </c>
      <c r="I107" s="170"/>
      <c r="L107" s="166"/>
      <c r="M107" s="171"/>
      <c r="T107" s="172"/>
      <c r="AT107" s="167" t="s">
        <v>330</v>
      </c>
      <c r="AU107" s="167" t="s">
        <v>79</v>
      </c>
      <c r="AV107" s="14" t="s">
        <v>187</v>
      </c>
      <c r="AW107" s="14" t="s">
        <v>31</v>
      </c>
      <c r="AX107" s="14" t="s">
        <v>77</v>
      </c>
      <c r="AY107" s="167" t="s">
        <v>181</v>
      </c>
    </row>
    <row r="108" spans="2:65" s="1" customFormat="1" ht="24.2" customHeight="1" x14ac:dyDescent="0.2">
      <c r="B108" s="32"/>
      <c r="C108" s="125" t="s">
        <v>196</v>
      </c>
      <c r="D108" s="125" t="s">
        <v>182</v>
      </c>
      <c r="E108" s="126" t="s">
        <v>6101</v>
      </c>
      <c r="F108" s="127" t="s">
        <v>6102</v>
      </c>
      <c r="G108" s="128" t="s">
        <v>185</v>
      </c>
      <c r="H108" s="129">
        <v>1</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209</v>
      </c>
    </row>
    <row r="109" spans="2:65" s="1" customFormat="1" ht="68.25" x14ac:dyDescent="0.2">
      <c r="B109" s="32"/>
      <c r="D109" s="138" t="s">
        <v>214</v>
      </c>
      <c r="F109" s="139" t="s">
        <v>6103</v>
      </c>
      <c r="I109" s="140"/>
      <c r="L109" s="32"/>
      <c r="M109" s="141"/>
      <c r="T109" s="53"/>
      <c r="AT109" s="17" t="s">
        <v>214</v>
      </c>
      <c r="AU109" s="17" t="s">
        <v>79</v>
      </c>
    </row>
    <row r="110" spans="2:65" s="13" customFormat="1" ht="11.25" x14ac:dyDescent="0.2">
      <c r="B110" s="159"/>
      <c r="D110" s="138" t="s">
        <v>330</v>
      </c>
      <c r="E110" s="160" t="s">
        <v>19</v>
      </c>
      <c r="F110" s="161" t="s">
        <v>6104</v>
      </c>
      <c r="H110" s="162">
        <v>1</v>
      </c>
      <c r="I110" s="163"/>
      <c r="L110" s="159"/>
      <c r="M110" s="164"/>
      <c r="T110" s="165"/>
      <c r="AT110" s="160" t="s">
        <v>330</v>
      </c>
      <c r="AU110" s="160" t="s">
        <v>79</v>
      </c>
      <c r="AV110" s="13" t="s">
        <v>79</v>
      </c>
      <c r="AW110" s="13" t="s">
        <v>31</v>
      </c>
      <c r="AX110" s="13" t="s">
        <v>69</v>
      </c>
      <c r="AY110" s="160" t="s">
        <v>181</v>
      </c>
    </row>
    <row r="111" spans="2:65" s="14" customFormat="1" ht="11.25" x14ac:dyDescent="0.2">
      <c r="B111" s="166"/>
      <c r="D111" s="138" t="s">
        <v>330</v>
      </c>
      <c r="E111" s="167" t="s">
        <v>19</v>
      </c>
      <c r="F111" s="168" t="s">
        <v>333</v>
      </c>
      <c r="H111" s="169">
        <v>1</v>
      </c>
      <c r="I111" s="170"/>
      <c r="L111" s="166"/>
      <c r="M111" s="171"/>
      <c r="T111" s="172"/>
      <c r="AT111" s="167" t="s">
        <v>330</v>
      </c>
      <c r="AU111" s="167" t="s">
        <v>79</v>
      </c>
      <c r="AV111" s="14" t="s">
        <v>187</v>
      </c>
      <c r="AW111" s="14" t="s">
        <v>31</v>
      </c>
      <c r="AX111" s="14" t="s">
        <v>77</v>
      </c>
      <c r="AY111" s="167" t="s">
        <v>181</v>
      </c>
    </row>
    <row r="112" spans="2:65" s="1" customFormat="1" ht="21.75" customHeight="1" x14ac:dyDescent="0.2">
      <c r="B112" s="32"/>
      <c r="C112" s="125" t="s">
        <v>210</v>
      </c>
      <c r="D112" s="125" t="s">
        <v>182</v>
      </c>
      <c r="E112" s="126" t="s">
        <v>6792</v>
      </c>
      <c r="F112" s="127" t="s">
        <v>6793</v>
      </c>
      <c r="G112" s="128" t="s">
        <v>326</v>
      </c>
      <c r="H112" s="129">
        <v>23.103999999999999</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213</v>
      </c>
    </row>
    <row r="113" spans="2:65" s="1" customFormat="1" ht="11.25" x14ac:dyDescent="0.2">
      <c r="B113" s="32"/>
      <c r="D113" s="151" t="s">
        <v>328</v>
      </c>
      <c r="F113" s="152" t="s">
        <v>6794</v>
      </c>
      <c r="I113" s="140"/>
      <c r="L113" s="32"/>
      <c r="M113" s="141"/>
      <c r="T113" s="53"/>
      <c r="AT113" s="17" t="s">
        <v>328</v>
      </c>
      <c r="AU113" s="17" t="s">
        <v>79</v>
      </c>
    </row>
    <row r="114" spans="2:65" s="1" customFormat="1" ht="29.25" x14ac:dyDescent="0.2">
      <c r="B114" s="32"/>
      <c r="D114" s="138" t="s">
        <v>214</v>
      </c>
      <c r="F114" s="139" t="s">
        <v>6448</v>
      </c>
      <c r="I114" s="140"/>
      <c r="L114" s="32"/>
      <c r="M114" s="141"/>
      <c r="T114" s="53"/>
      <c r="AT114" s="17" t="s">
        <v>214</v>
      </c>
      <c r="AU114" s="17" t="s">
        <v>79</v>
      </c>
    </row>
    <row r="115" spans="2:65" s="12" customFormat="1" ht="11.25" x14ac:dyDescent="0.2">
      <c r="B115" s="153"/>
      <c r="D115" s="138" t="s">
        <v>330</v>
      </c>
      <c r="E115" s="154" t="s">
        <v>19</v>
      </c>
      <c r="F115" s="155" t="s">
        <v>6795</v>
      </c>
      <c r="H115" s="154" t="s">
        <v>19</v>
      </c>
      <c r="I115" s="156"/>
      <c r="L115" s="153"/>
      <c r="M115" s="157"/>
      <c r="T115" s="158"/>
      <c r="AT115" s="154" t="s">
        <v>330</v>
      </c>
      <c r="AU115" s="154" t="s">
        <v>79</v>
      </c>
      <c r="AV115" s="12" t="s">
        <v>77</v>
      </c>
      <c r="AW115" s="12" t="s">
        <v>31</v>
      </c>
      <c r="AX115" s="12" t="s">
        <v>69</v>
      </c>
      <c r="AY115" s="154" t="s">
        <v>181</v>
      </c>
    </row>
    <row r="116" spans="2:65" s="13" customFormat="1" ht="11.25" x14ac:dyDescent="0.2">
      <c r="B116" s="159"/>
      <c r="D116" s="138" t="s">
        <v>330</v>
      </c>
      <c r="E116" s="160" t="s">
        <v>19</v>
      </c>
      <c r="F116" s="161" t="s">
        <v>6796</v>
      </c>
      <c r="H116" s="162">
        <v>23.103999999999999</v>
      </c>
      <c r="I116" s="163"/>
      <c r="L116" s="159"/>
      <c r="M116" s="164"/>
      <c r="T116" s="165"/>
      <c r="AT116" s="160" t="s">
        <v>330</v>
      </c>
      <c r="AU116" s="160" t="s">
        <v>79</v>
      </c>
      <c r="AV116" s="13" t="s">
        <v>79</v>
      </c>
      <c r="AW116" s="13" t="s">
        <v>31</v>
      </c>
      <c r="AX116" s="13" t="s">
        <v>69</v>
      </c>
      <c r="AY116" s="160" t="s">
        <v>181</v>
      </c>
    </row>
    <row r="117" spans="2:65" s="14" customFormat="1" ht="11.25" x14ac:dyDescent="0.2">
      <c r="B117" s="166"/>
      <c r="D117" s="138" t="s">
        <v>330</v>
      </c>
      <c r="E117" s="167" t="s">
        <v>19</v>
      </c>
      <c r="F117" s="168" t="s">
        <v>333</v>
      </c>
      <c r="H117" s="169">
        <v>23.103999999999999</v>
      </c>
      <c r="I117" s="170"/>
      <c r="L117" s="166"/>
      <c r="M117" s="171"/>
      <c r="T117" s="172"/>
      <c r="AT117" s="167" t="s">
        <v>330</v>
      </c>
      <c r="AU117" s="167" t="s">
        <v>79</v>
      </c>
      <c r="AV117" s="14" t="s">
        <v>187</v>
      </c>
      <c r="AW117" s="14" t="s">
        <v>31</v>
      </c>
      <c r="AX117" s="14" t="s">
        <v>77</v>
      </c>
      <c r="AY117" s="167" t="s">
        <v>181</v>
      </c>
    </row>
    <row r="118" spans="2:65" s="1" customFormat="1" ht="21.75" customHeight="1" x14ac:dyDescent="0.2">
      <c r="B118" s="32"/>
      <c r="C118" s="125" t="s">
        <v>200</v>
      </c>
      <c r="D118" s="125" t="s">
        <v>182</v>
      </c>
      <c r="E118" s="126" t="s">
        <v>5512</v>
      </c>
      <c r="F118" s="127" t="s">
        <v>5513</v>
      </c>
      <c r="G118" s="128" t="s">
        <v>326</v>
      </c>
      <c r="H118" s="129">
        <v>5.97</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218</v>
      </c>
    </row>
    <row r="119" spans="2:65" s="1" customFormat="1" ht="11.25" x14ac:dyDescent="0.2">
      <c r="B119" s="32"/>
      <c r="D119" s="151" t="s">
        <v>328</v>
      </c>
      <c r="F119" s="152" t="s">
        <v>5514</v>
      </c>
      <c r="I119" s="140"/>
      <c r="L119" s="32"/>
      <c r="M119" s="141"/>
      <c r="T119" s="53"/>
      <c r="AT119" s="17" t="s">
        <v>328</v>
      </c>
      <c r="AU119" s="17" t="s">
        <v>79</v>
      </c>
    </row>
    <row r="120" spans="2:65" s="1" customFormat="1" ht="29.25" x14ac:dyDescent="0.2">
      <c r="B120" s="32"/>
      <c r="D120" s="138" t="s">
        <v>214</v>
      </c>
      <c r="F120" s="139" t="s">
        <v>6448</v>
      </c>
      <c r="I120" s="140"/>
      <c r="L120" s="32"/>
      <c r="M120" s="141"/>
      <c r="T120" s="53"/>
      <c r="AT120" s="17" t="s">
        <v>214</v>
      </c>
      <c r="AU120" s="17" t="s">
        <v>79</v>
      </c>
    </row>
    <row r="121" spans="2:65" s="12" customFormat="1" ht="11.25" x14ac:dyDescent="0.2">
      <c r="B121" s="153"/>
      <c r="D121" s="138" t="s">
        <v>330</v>
      </c>
      <c r="E121" s="154" t="s">
        <v>19</v>
      </c>
      <c r="F121" s="155" t="s">
        <v>6797</v>
      </c>
      <c r="H121" s="154" t="s">
        <v>19</v>
      </c>
      <c r="I121" s="156"/>
      <c r="L121" s="153"/>
      <c r="M121" s="157"/>
      <c r="T121" s="158"/>
      <c r="AT121" s="154" t="s">
        <v>330</v>
      </c>
      <c r="AU121" s="154" t="s">
        <v>79</v>
      </c>
      <c r="AV121" s="12" t="s">
        <v>77</v>
      </c>
      <c r="AW121" s="12" t="s">
        <v>31</v>
      </c>
      <c r="AX121" s="12" t="s">
        <v>69</v>
      </c>
      <c r="AY121" s="154" t="s">
        <v>181</v>
      </c>
    </row>
    <row r="122" spans="2:65" s="13" customFormat="1" ht="11.25" x14ac:dyDescent="0.2">
      <c r="B122" s="159"/>
      <c r="D122" s="138" t="s">
        <v>330</v>
      </c>
      <c r="E122" s="160" t="s">
        <v>19</v>
      </c>
      <c r="F122" s="161" t="s">
        <v>6798</v>
      </c>
      <c r="H122" s="162">
        <v>1.92</v>
      </c>
      <c r="I122" s="163"/>
      <c r="L122" s="159"/>
      <c r="M122" s="164"/>
      <c r="T122" s="165"/>
      <c r="AT122" s="160" t="s">
        <v>330</v>
      </c>
      <c r="AU122" s="160" t="s">
        <v>79</v>
      </c>
      <c r="AV122" s="13" t="s">
        <v>79</v>
      </c>
      <c r="AW122" s="13" t="s">
        <v>31</v>
      </c>
      <c r="AX122" s="13" t="s">
        <v>69</v>
      </c>
      <c r="AY122" s="160" t="s">
        <v>181</v>
      </c>
    </row>
    <row r="123" spans="2:65" s="12" customFormat="1" ht="11.25" x14ac:dyDescent="0.2">
      <c r="B123" s="153"/>
      <c r="D123" s="138" t="s">
        <v>330</v>
      </c>
      <c r="E123" s="154" t="s">
        <v>19</v>
      </c>
      <c r="F123" s="155" t="s">
        <v>6799</v>
      </c>
      <c r="H123" s="154" t="s">
        <v>19</v>
      </c>
      <c r="I123" s="156"/>
      <c r="L123" s="153"/>
      <c r="M123" s="157"/>
      <c r="T123" s="158"/>
      <c r="AT123" s="154" t="s">
        <v>330</v>
      </c>
      <c r="AU123" s="154" t="s">
        <v>79</v>
      </c>
      <c r="AV123" s="12" t="s">
        <v>77</v>
      </c>
      <c r="AW123" s="12" t="s">
        <v>31</v>
      </c>
      <c r="AX123" s="12" t="s">
        <v>69</v>
      </c>
      <c r="AY123" s="154" t="s">
        <v>181</v>
      </c>
    </row>
    <row r="124" spans="2:65" s="13" customFormat="1" ht="11.25" x14ac:dyDescent="0.2">
      <c r="B124" s="159"/>
      <c r="D124" s="138" t="s">
        <v>330</v>
      </c>
      <c r="E124" s="160" t="s">
        <v>19</v>
      </c>
      <c r="F124" s="161" t="s">
        <v>6800</v>
      </c>
      <c r="H124" s="162">
        <v>4.05</v>
      </c>
      <c r="I124" s="163"/>
      <c r="L124" s="159"/>
      <c r="M124" s="164"/>
      <c r="T124" s="165"/>
      <c r="AT124" s="160" t="s">
        <v>330</v>
      </c>
      <c r="AU124" s="160" t="s">
        <v>79</v>
      </c>
      <c r="AV124" s="13" t="s">
        <v>79</v>
      </c>
      <c r="AW124" s="13" t="s">
        <v>31</v>
      </c>
      <c r="AX124" s="13" t="s">
        <v>69</v>
      </c>
      <c r="AY124" s="160" t="s">
        <v>181</v>
      </c>
    </row>
    <row r="125" spans="2:65" s="14" customFormat="1" ht="11.25" x14ac:dyDescent="0.2">
      <c r="B125" s="166"/>
      <c r="D125" s="138" t="s">
        <v>330</v>
      </c>
      <c r="E125" s="167" t="s">
        <v>19</v>
      </c>
      <c r="F125" s="168" t="s">
        <v>333</v>
      </c>
      <c r="H125" s="169">
        <v>5.97</v>
      </c>
      <c r="I125" s="170"/>
      <c r="L125" s="166"/>
      <c r="M125" s="171"/>
      <c r="T125" s="172"/>
      <c r="AT125" s="167" t="s">
        <v>330</v>
      </c>
      <c r="AU125" s="167" t="s">
        <v>79</v>
      </c>
      <c r="AV125" s="14" t="s">
        <v>187</v>
      </c>
      <c r="AW125" s="14" t="s">
        <v>31</v>
      </c>
      <c r="AX125" s="14" t="s">
        <v>77</v>
      </c>
      <c r="AY125" s="167" t="s">
        <v>181</v>
      </c>
    </row>
    <row r="126" spans="2:65" s="1" customFormat="1" ht="21.75" customHeight="1" x14ac:dyDescent="0.2">
      <c r="B126" s="32"/>
      <c r="C126" s="125" t="s">
        <v>219</v>
      </c>
      <c r="D126" s="125" t="s">
        <v>182</v>
      </c>
      <c r="E126" s="126" t="s">
        <v>6801</v>
      </c>
      <c r="F126" s="127" t="s">
        <v>6802</v>
      </c>
      <c r="G126" s="128" t="s">
        <v>326</v>
      </c>
      <c r="H126" s="129">
        <v>23.103999999999999</v>
      </c>
      <c r="I126" s="130"/>
      <c r="J126" s="131">
        <f>ROUND(I126*H126,2)</f>
        <v>0</v>
      </c>
      <c r="K126" s="127" t="s">
        <v>327</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222</v>
      </c>
    </row>
    <row r="127" spans="2:65" s="1" customFormat="1" ht="11.25" x14ac:dyDescent="0.2">
      <c r="B127" s="32"/>
      <c r="D127" s="151" t="s">
        <v>328</v>
      </c>
      <c r="F127" s="152" t="s">
        <v>6803</v>
      </c>
      <c r="I127" s="140"/>
      <c r="L127" s="32"/>
      <c r="M127" s="141"/>
      <c r="T127" s="53"/>
      <c r="AT127" s="17" t="s">
        <v>328</v>
      </c>
      <c r="AU127" s="17" t="s">
        <v>79</v>
      </c>
    </row>
    <row r="128" spans="2:65" s="1" customFormat="1" ht="29.25" x14ac:dyDescent="0.2">
      <c r="B128" s="32"/>
      <c r="D128" s="138" t="s">
        <v>214</v>
      </c>
      <c r="F128" s="139" t="s">
        <v>6448</v>
      </c>
      <c r="I128" s="140"/>
      <c r="L128" s="32"/>
      <c r="M128" s="141"/>
      <c r="T128" s="53"/>
      <c r="AT128" s="17" t="s">
        <v>214</v>
      </c>
      <c r="AU128" s="17" t="s">
        <v>79</v>
      </c>
    </row>
    <row r="129" spans="2:65" s="12" customFormat="1" ht="11.25" x14ac:dyDescent="0.2">
      <c r="B129" s="153"/>
      <c r="D129" s="138" t="s">
        <v>330</v>
      </c>
      <c r="E129" s="154" t="s">
        <v>19</v>
      </c>
      <c r="F129" s="155" t="s">
        <v>6795</v>
      </c>
      <c r="H129" s="154" t="s">
        <v>19</v>
      </c>
      <c r="I129" s="156"/>
      <c r="L129" s="153"/>
      <c r="M129" s="157"/>
      <c r="T129" s="158"/>
      <c r="AT129" s="154" t="s">
        <v>330</v>
      </c>
      <c r="AU129" s="154" t="s">
        <v>79</v>
      </c>
      <c r="AV129" s="12" t="s">
        <v>77</v>
      </c>
      <c r="AW129" s="12" t="s">
        <v>31</v>
      </c>
      <c r="AX129" s="12" t="s">
        <v>69</v>
      </c>
      <c r="AY129" s="154" t="s">
        <v>181</v>
      </c>
    </row>
    <row r="130" spans="2:65" s="13" customFormat="1" ht="11.25" x14ac:dyDescent="0.2">
      <c r="B130" s="159"/>
      <c r="D130" s="138" t="s">
        <v>330</v>
      </c>
      <c r="E130" s="160" t="s">
        <v>19</v>
      </c>
      <c r="F130" s="161" t="s">
        <v>6796</v>
      </c>
      <c r="H130" s="162">
        <v>23.103999999999999</v>
      </c>
      <c r="I130" s="163"/>
      <c r="L130" s="159"/>
      <c r="M130" s="164"/>
      <c r="T130" s="165"/>
      <c r="AT130" s="160" t="s">
        <v>330</v>
      </c>
      <c r="AU130" s="160" t="s">
        <v>79</v>
      </c>
      <c r="AV130" s="13" t="s">
        <v>79</v>
      </c>
      <c r="AW130" s="13" t="s">
        <v>31</v>
      </c>
      <c r="AX130" s="13" t="s">
        <v>69</v>
      </c>
      <c r="AY130" s="160" t="s">
        <v>181</v>
      </c>
    </row>
    <row r="131" spans="2:65" s="14" customFormat="1" ht="11.25" x14ac:dyDescent="0.2">
      <c r="B131" s="166"/>
      <c r="D131" s="138" t="s">
        <v>330</v>
      </c>
      <c r="E131" s="167" t="s">
        <v>19</v>
      </c>
      <c r="F131" s="168" t="s">
        <v>333</v>
      </c>
      <c r="H131" s="169">
        <v>23.103999999999999</v>
      </c>
      <c r="I131" s="170"/>
      <c r="L131" s="166"/>
      <c r="M131" s="171"/>
      <c r="T131" s="172"/>
      <c r="AT131" s="167" t="s">
        <v>330</v>
      </c>
      <c r="AU131" s="167" t="s">
        <v>79</v>
      </c>
      <c r="AV131" s="14" t="s">
        <v>187</v>
      </c>
      <c r="AW131" s="14" t="s">
        <v>31</v>
      </c>
      <c r="AX131" s="14" t="s">
        <v>77</v>
      </c>
      <c r="AY131" s="167" t="s">
        <v>181</v>
      </c>
    </row>
    <row r="132" spans="2:65" s="1" customFormat="1" ht="21.75" customHeight="1" x14ac:dyDescent="0.2">
      <c r="B132" s="32"/>
      <c r="C132" s="125" t="s">
        <v>8</v>
      </c>
      <c r="D132" s="125" t="s">
        <v>182</v>
      </c>
      <c r="E132" s="126" t="s">
        <v>5521</v>
      </c>
      <c r="F132" s="127" t="s">
        <v>5522</v>
      </c>
      <c r="G132" s="128" t="s">
        <v>326</v>
      </c>
      <c r="H132" s="129">
        <v>5.97</v>
      </c>
      <c r="I132" s="130"/>
      <c r="J132" s="131">
        <f>ROUND(I132*H132,2)</f>
        <v>0</v>
      </c>
      <c r="K132" s="127" t="s">
        <v>327</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225</v>
      </c>
    </row>
    <row r="133" spans="2:65" s="1" customFormat="1" ht="11.25" x14ac:dyDescent="0.2">
      <c r="B133" s="32"/>
      <c r="D133" s="151" t="s">
        <v>328</v>
      </c>
      <c r="F133" s="152" t="s">
        <v>5523</v>
      </c>
      <c r="I133" s="140"/>
      <c r="L133" s="32"/>
      <c r="M133" s="141"/>
      <c r="T133" s="53"/>
      <c r="AT133" s="17" t="s">
        <v>328</v>
      </c>
      <c r="AU133" s="17" t="s">
        <v>79</v>
      </c>
    </row>
    <row r="134" spans="2:65" s="1" customFormat="1" ht="29.25" x14ac:dyDescent="0.2">
      <c r="B134" s="32"/>
      <c r="D134" s="138" t="s">
        <v>214</v>
      </c>
      <c r="F134" s="139" t="s">
        <v>6448</v>
      </c>
      <c r="I134" s="140"/>
      <c r="L134" s="32"/>
      <c r="M134" s="141"/>
      <c r="T134" s="53"/>
      <c r="AT134" s="17" t="s">
        <v>214</v>
      </c>
      <c r="AU134" s="17" t="s">
        <v>79</v>
      </c>
    </row>
    <row r="135" spans="2:65" s="12" customFormat="1" ht="11.25" x14ac:dyDescent="0.2">
      <c r="B135" s="153"/>
      <c r="D135" s="138" t="s">
        <v>330</v>
      </c>
      <c r="E135" s="154" t="s">
        <v>19</v>
      </c>
      <c r="F135" s="155" t="s">
        <v>6797</v>
      </c>
      <c r="H135" s="154" t="s">
        <v>19</v>
      </c>
      <c r="I135" s="156"/>
      <c r="L135" s="153"/>
      <c r="M135" s="157"/>
      <c r="T135" s="158"/>
      <c r="AT135" s="154" t="s">
        <v>330</v>
      </c>
      <c r="AU135" s="154" t="s">
        <v>79</v>
      </c>
      <c r="AV135" s="12" t="s">
        <v>77</v>
      </c>
      <c r="AW135" s="12" t="s">
        <v>31</v>
      </c>
      <c r="AX135" s="12" t="s">
        <v>69</v>
      </c>
      <c r="AY135" s="154" t="s">
        <v>181</v>
      </c>
    </row>
    <row r="136" spans="2:65" s="13" customFormat="1" ht="11.25" x14ac:dyDescent="0.2">
      <c r="B136" s="159"/>
      <c r="D136" s="138" t="s">
        <v>330</v>
      </c>
      <c r="E136" s="160" t="s">
        <v>19</v>
      </c>
      <c r="F136" s="161" t="s">
        <v>6798</v>
      </c>
      <c r="H136" s="162">
        <v>1.92</v>
      </c>
      <c r="I136" s="163"/>
      <c r="L136" s="159"/>
      <c r="M136" s="164"/>
      <c r="T136" s="165"/>
      <c r="AT136" s="160" t="s">
        <v>330</v>
      </c>
      <c r="AU136" s="160" t="s">
        <v>79</v>
      </c>
      <c r="AV136" s="13" t="s">
        <v>79</v>
      </c>
      <c r="AW136" s="13" t="s">
        <v>31</v>
      </c>
      <c r="AX136" s="13" t="s">
        <v>69</v>
      </c>
      <c r="AY136" s="160" t="s">
        <v>181</v>
      </c>
    </row>
    <row r="137" spans="2:65" s="12" customFormat="1" ht="11.25" x14ac:dyDescent="0.2">
      <c r="B137" s="153"/>
      <c r="D137" s="138" t="s">
        <v>330</v>
      </c>
      <c r="E137" s="154" t="s">
        <v>19</v>
      </c>
      <c r="F137" s="155" t="s">
        <v>6799</v>
      </c>
      <c r="H137" s="154" t="s">
        <v>19</v>
      </c>
      <c r="I137" s="156"/>
      <c r="L137" s="153"/>
      <c r="M137" s="157"/>
      <c r="T137" s="158"/>
      <c r="AT137" s="154" t="s">
        <v>330</v>
      </c>
      <c r="AU137" s="154" t="s">
        <v>79</v>
      </c>
      <c r="AV137" s="12" t="s">
        <v>77</v>
      </c>
      <c r="AW137" s="12" t="s">
        <v>31</v>
      </c>
      <c r="AX137" s="12" t="s">
        <v>69</v>
      </c>
      <c r="AY137" s="154" t="s">
        <v>181</v>
      </c>
    </row>
    <row r="138" spans="2:65" s="13" customFormat="1" ht="11.25" x14ac:dyDescent="0.2">
      <c r="B138" s="159"/>
      <c r="D138" s="138" t="s">
        <v>330</v>
      </c>
      <c r="E138" s="160" t="s">
        <v>19</v>
      </c>
      <c r="F138" s="161" t="s">
        <v>6800</v>
      </c>
      <c r="H138" s="162">
        <v>4.05</v>
      </c>
      <c r="I138" s="163"/>
      <c r="L138" s="159"/>
      <c r="M138" s="164"/>
      <c r="T138" s="165"/>
      <c r="AT138" s="160" t="s">
        <v>330</v>
      </c>
      <c r="AU138" s="160" t="s">
        <v>79</v>
      </c>
      <c r="AV138" s="13" t="s">
        <v>79</v>
      </c>
      <c r="AW138" s="13" t="s">
        <v>31</v>
      </c>
      <c r="AX138" s="13" t="s">
        <v>69</v>
      </c>
      <c r="AY138" s="160" t="s">
        <v>181</v>
      </c>
    </row>
    <row r="139" spans="2:65" s="14" customFormat="1" ht="11.25" x14ac:dyDescent="0.2">
      <c r="B139" s="166"/>
      <c r="D139" s="138" t="s">
        <v>330</v>
      </c>
      <c r="E139" s="167" t="s">
        <v>19</v>
      </c>
      <c r="F139" s="168" t="s">
        <v>333</v>
      </c>
      <c r="H139" s="169">
        <v>5.97</v>
      </c>
      <c r="I139" s="170"/>
      <c r="L139" s="166"/>
      <c r="M139" s="171"/>
      <c r="T139" s="172"/>
      <c r="AT139" s="167" t="s">
        <v>330</v>
      </c>
      <c r="AU139" s="167" t="s">
        <v>79</v>
      </c>
      <c r="AV139" s="14" t="s">
        <v>187</v>
      </c>
      <c r="AW139" s="14" t="s">
        <v>31</v>
      </c>
      <c r="AX139" s="14" t="s">
        <v>77</v>
      </c>
      <c r="AY139" s="167" t="s">
        <v>181</v>
      </c>
    </row>
    <row r="140" spans="2:65" s="1" customFormat="1" ht="21.75" customHeight="1" x14ac:dyDescent="0.2">
      <c r="B140" s="32"/>
      <c r="C140" s="125" t="s">
        <v>226</v>
      </c>
      <c r="D140" s="125" t="s">
        <v>182</v>
      </c>
      <c r="E140" s="126" t="s">
        <v>5524</v>
      </c>
      <c r="F140" s="127" t="s">
        <v>5525</v>
      </c>
      <c r="G140" s="128" t="s">
        <v>326</v>
      </c>
      <c r="H140" s="129">
        <v>11.552</v>
      </c>
      <c r="I140" s="130"/>
      <c r="J140" s="131">
        <f>ROUND(I140*H140,2)</f>
        <v>0</v>
      </c>
      <c r="K140" s="127" t="s">
        <v>327</v>
      </c>
      <c r="L140" s="32"/>
      <c r="M140" s="132" t="s">
        <v>19</v>
      </c>
      <c r="N140" s="133" t="s">
        <v>40</v>
      </c>
      <c r="P140" s="134">
        <f>O140*H140</f>
        <v>0</v>
      </c>
      <c r="Q140" s="134">
        <v>0</v>
      </c>
      <c r="R140" s="134">
        <f>Q140*H140</f>
        <v>0</v>
      </c>
      <c r="S140" s="134">
        <v>0</v>
      </c>
      <c r="T140" s="135">
        <f>S140*H140</f>
        <v>0</v>
      </c>
      <c r="AR140" s="136" t="s">
        <v>187</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187</v>
      </c>
      <c r="BM140" s="136" t="s">
        <v>229</v>
      </c>
    </row>
    <row r="141" spans="2:65" s="1" customFormat="1" ht="11.25" x14ac:dyDescent="0.2">
      <c r="B141" s="32"/>
      <c r="D141" s="151" t="s">
        <v>328</v>
      </c>
      <c r="F141" s="152" t="s">
        <v>5526</v>
      </c>
      <c r="I141" s="140"/>
      <c r="L141" s="32"/>
      <c r="M141" s="141"/>
      <c r="T141" s="53"/>
      <c r="AT141" s="17" t="s">
        <v>328</v>
      </c>
      <c r="AU141" s="17" t="s">
        <v>79</v>
      </c>
    </row>
    <row r="142" spans="2:65" s="1" customFormat="1" ht="29.25" x14ac:dyDescent="0.2">
      <c r="B142" s="32"/>
      <c r="D142" s="138" t="s">
        <v>214</v>
      </c>
      <c r="F142" s="139" t="s">
        <v>6448</v>
      </c>
      <c r="I142" s="140"/>
      <c r="L142" s="32"/>
      <c r="M142" s="141"/>
      <c r="T142" s="53"/>
      <c r="AT142" s="17" t="s">
        <v>214</v>
      </c>
      <c r="AU142" s="17" t="s">
        <v>79</v>
      </c>
    </row>
    <row r="143" spans="2:65" s="12" customFormat="1" ht="11.25" x14ac:dyDescent="0.2">
      <c r="B143" s="153"/>
      <c r="D143" s="138" t="s">
        <v>330</v>
      </c>
      <c r="E143" s="154" t="s">
        <v>19</v>
      </c>
      <c r="F143" s="155" t="s">
        <v>6804</v>
      </c>
      <c r="H143" s="154" t="s">
        <v>19</v>
      </c>
      <c r="I143" s="156"/>
      <c r="L143" s="153"/>
      <c r="M143" s="157"/>
      <c r="T143" s="158"/>
      <c r="AT143" s="154" t="s">
        <v>330</v>
      </c>
      <c r="AU143" s="154" t="s">
        <v>79</v>
      </c>
      <c r="AV143" s="12" t="s">
        <v>77</v>
      </c>
      <c r="AW143" s="12" t="s">
        <v>31</v>
      </c>
      <c r="AX143" s="12" t="s">
        <v>69</v>
      </c>
      <c r="AY143" s="154" t="s">
        <v>181</v>
      </c>
    </row>
    <row r="144" spans="2:65" s="13" customFormat="1" ht="11.25" x14ac:dyDescent="0.2">
      <c r="B144" s="159"/>
      <c r="D144" s="138" t="s">
        <v>330</v>
      </c>
      <c r="E144" s="160" t="s">
        <v>19</v>
      </c>
      <c r="F144" s="161" t="s">
        <v>6805</v>
      </c>
      <c r="H144" s="162">
        <v>11.552</v>
      </c>
      <c r="I144" s="163"/>
      <c r="L144" s="159"/>
      <c r="M144" s="164"/>
      <c r="T144" s="165"/>
      <c r="AT144" s="160" t="s">
        <v>330</v>
      </c>
      <c r="AU144" s="160" t="s">
        <v>79</v>
      </c>
      <c r="AV144" s="13" t="s">
        <v>79</v>
      </c>
      <c r="AW144" s="13" t="s">
        <v>31</v>
      </c>
      <c r="AX144" s="13" t="s">
        <v>69</v>
      </c>
      <c r="AY144" s="160" t="s">
        <v>181</v>
      </c>
    </row>
    <row r="145" spans="2:65" s="14" customFormat="1" ht="11.25" x14ac:dyDescent="0.2">
      <c r="B145" s="166"/>
      <c r="D145" s="138" t="s">
        <v>330</v>
      </c>
      <c r="E145" s="167" t="s">
        <v>19</v>
      </c>
      <c r="F145" s="168" t="s">
        <v>333</v>
      </c>
      <c r="H145" s="169">
        <v>11.552</v>
      </c>
      <c r="I145" s="170"/>
      <c r="L145" s="166"/>
      <c r="M145" s="171"/>
      <c r="T145" s="172"/>
      <c r="AT145" s="167" t="s">
        <v>330</v>
      </c>
      <c r="AU145" s="167" t="s">
        <v>79</v>
      </c>
      <c r="AV145" s="14" t="s">
        <v>187</v>
      </c>
      <c r="AW145" s="14" t="s">
        <v>31</v>
      </c>
      <c r="AX145" s="14" t="s">
        <v>77</v>
      </c>
      <c r="AY145" s="167" t="s">
        <v>181</v>
      </c>
    </row>
    <row r="146" spans="2:65" s="1" customFormat="1" ht="21.75" customHeight="1" x14ac:dyDescent="0.2">
      <c r="B146" s="32"/>
      <c r="C146" s="125" t="s">
        <v>206</v>
      </c>
      <c r="D146" s="125" t="s">
        <v>182</v>
      </c>
      <c r="E146" s="126" t="s">
        <v>5530</v>
      </c>
      <c r="F146" s="127" t="s">
        <v>5531</v>
      </c>
      <c r="G146" s="128" t="s">
        <v>326</v>
      </c>
      <c r="H146" s="129">
        <v>2.9849999999999999</v>
      </c>
      <c r="I146" s="130"/>
      <c r="J146" s="131">
        <f>ROUND(I146*H146,2)</f>
        <v>0</v>
      </c>
      <c r="K146" s="127" t="s">
        <v>327</v>
      </c>
      <c r="L146" s="32"/>
      <c r="M146" s="132" t="s">
        <v>19</v>
      </c>
      <c r="N146" s="133" t="s">
        <v>40</v>
      </c>
      <c r="P146" s="134">
        <f>O146*H146</f>
        <v>0</v>
      </c>
      <c r="Q146" s="134">
        <v>0</v>
      </c>
      <c r="R146" s="134">
        <f>Q146*H146</f>
        <v>0</v>
      </c>
      <c r="S146" s="134">
        <v>0</v>
      </c>
      <c r="T146" s="135">
        <f>S146*H146</f>
        <v>0</v>
      </c>
      <c r="AR146" s="136" t="s">
        <v>187</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187</v>
      </c>
      <c r="BM146" s="136" t="s">
        <v>232</v>
      </c>
    </row>
    <row r="147" spans="2:65" s="1" customFormat="1" ht="11.25" x14ac:dyDescent="0.2">
      <c r="B147" s="32"/>
      <c r="D147" s="151" t="s">
        <v>328</v>
      </c>
      <c r="F147" s="152" t="s">
        <v>5532</v>
      </c>
      <c r="I147" s="140"/>
      <c r="L147" s="32"/>
      <c r="M147" s="141"/>
      <c r="T147" s="53"/>
      <c r="AT147" s="17" t="s">
        <v>328</v>
      </c>
      <c r="AU147" s="17" t="s">
        <v>79</v>
      </c>
    </row>
    <row r="148" spans="2:65" s="1" customFormat="1" ht="29.25" x14ac:dyDescent="0.2">
      <c r="B148" s="32"/>
      <c r="D148" s="138" t="s">
        <v>214</v>
      </c>
      <c r="F148" s="139" t="s">
        <v>6448</v>
      </c>
      <c r="I148" s="140"/>
      <c r="L148" s="32"/>
      <c r="M148" s="141"/>
      <c r="T148" s="53"/>
      <c r="AT148" s="17" t="s">
        <v>214</v>
      </c>
      <c r="AU148" s="17" t="s">
        <v>79</v>
      </c>
    </row>
    <row r="149" spans="2:65" s="12" customFormat="1" ht="11.25" x14ac:dyDescent="0.2">
      <c r="B149" s="153"/>
      <c r="D149" s="138" t="s">
        <v>330</v>
      </c>
      <c r="E149" s="154" t="s">
        <v>19</v>
      </c>
      <c r="F149" s="155" t="s">
        <v>6806</v>
      </c>
      <c r="H149" s="154" t="s">
        <v>19</v>
      </c>
      <c r="I149" s="156"/>
      <c r="L149" s="153"/>
      <c r="M149" s="157"/>
      <c r="T149" s="158"/>
      <c r="AT149" s="154" t="s">
        <v>330</v>
      </c>
      <c r="AU149" s="154" t="s">
        <v>79</v>
      </c>
      <c r="AV149" s="12" t="s">
        <v>77</v>
      </c>
      <c r="AW149" s="12" t="s">
        <v>31</v>
      </c>
      <c r="AX149" s="12" t="s">
        <v>69</v>
      </c>
      <c r="AY149" s="154" t="s">
        <v>181</v>
      </c>
    </row>
    <row r="150" spans="2:65" s="13" customFormat="1" ht="11.25" x14ac:dyDescent="0.2">
      <c r="B150" s="159"/>
      <c r="D150" s="138" t="s">
        <v>330</v>
      </c>
      <c r="E150" s="160" t="s">
        <v>19</v>
      </c>
      <c r="F150" s="161" t="s">
        <v>6807</v>
      </c>
      <c r="H150" s="162">
        <v>0.96</v>
      </c>
      <c r="I150" s="163"/>
      <c r="L150" s="159"/>
      <c r="M150" s="164"/>
      <c r="T150" s="165"/>
      <c r="AT150" s="160" t="s">
        <v>330</v>
      </c>
      <c r="AU150" s="160" t="s">
        <v>79</v>
      </c>
      <c r="AV150" s="13" t="s">
        <v>79</v>
      </c>
      <c r="AW150" s="13" t="s">
        <v>31</v>
      </c>
      <c r="AX150" s="13" t="s">
        <v>69</v>
      </c>
      <c r="AY150" s="160" t="s">
        <v>181</v>
      </c>
    </row>
    <row r="151" spans="2:65" s="12" customFormat="1" ht="11.25" x14ac:dyDescent="0.2">
      <c r="B151" s="153"/>
      <c r="D151" s="138" t="s">
        <v>330</v>
      </c>
      <c r="E151" s="154" t="s">
        <v>19</v>
      </c>
      <c r="F151" s="155" t="s">
        <v>6808</v>
      </c>
      <c r="H151" s="154" t="s">
        <v>19</v>
      </c>
      <c r="I151" s="156"/>
      <c r="L151" s="153"/>
      <c r="M151" s="157"/>
      <c r="T151" s="158"/>
      <c r="AT151" s="154" t="s">
        <v>330</v>
      </c>
      <c r="AU151" s="154" t="s">
        <v>79</v>
      </c>
      <c r="AV151" s="12" t="s">
        <v>77</v>
      </c>
      <c r="AW151" s="12" t="s">
        <v>31</v>
      </c>
      <c r="AX151" s="12" t="s">
        <v>69</v>
      </c>
      <c r="AY151" s="154" t="s">
        <v>181</v>
      </c>
    </row>
    <row r="152" spans="2:65" s="13" customFormat="1" ht="11.25" x14ac:dyDescent="0.2">
      <c r="B152" s="159"/>
      <c r="D152" s="138" t="s">
        <v>330</v>
      </c>
      <c r="E152" s="160" t="s">
        <v>19</v>
      </c>
      <c r="F152" s="161" t="s">
        <v>6809</v>
      </c>
      <c r="H152" s="162">
        <v>2.0249999999999999</v>
      </c>
      <c r="I152" s="163"/>
      <c r="L152" s="159"/>
      <c r="M152" s="164"/>
      <c r="T152" s="165"/>
      <c r="AT152" s="160" t="s">
        <v>330</v>
      </c>
      <c r="AU152" s="160" t="s">
        <v>79</v>
      </c>
      <c r="AV152" s="13" t="s">
        <v>79</v>
      </c>
      <c r="AW152" s="13" t="s">
        <v>31</v>
      </c>
      <c r="AX152" s="13" t="s">
        <v>69</v>
      </c>
      <c r="AY152" s="160" t="s">
        <v>181</v>
      </c>
    </row>
    <row r="153" spans="2:65" s="14" customFormat="1" ht="11.25" x14ac:dyDescent="0.2">
      <c r="B153" s="166"/>
      <c r="D153" s="138" t="s">
        <v>330</v>
      </c>
      <c r="E153" s="167" t="s">
        <v>19</v>
      </c>
      <c r="F153" s="168" t="s">
        <v>333</v>
      </c>
      <c r="H153" s="169">
        <v>2.9849999999999999</v>
      </c>
      <c r="I153" s="170"/>
      <c r="L153" s="166"/>
      <c r="M153" s="171"/>
      <c r="T153" s="172"/>
      <c r="AT153" s="167" t="s">
        <v>330</v>
      </c>
      <c r="AU153" s="167" t="s">
        <v>79</v>
      </c>
      <c r="AV153" s="14" t="s">
        <v>187</v>
      </c>
      <c r="AW153" s="14" t="s">
        <v>31</v>
      </c>
      <c r="AX153" s="14" t="s">
        <v>77</v>
      </c>
      <c r="AY153" s="167" t="s">
        <v>181</v>
      </c>
    </row>
    <row r="154" spans="2:65" s="1" customFormat="1" ht="16.5" customHeight="1" x14ac:dyDescent="0.2">
      <c r="B154" s="32"/>
      <c r="C154" s="125" t="s">
        <v>404</v>
      </c>
      <c r="D154" s="125" t="s">
        <v>182</v>
      </c>
      <c r="E154" s="126" t="s">
        <v>384</v>
      </c>
      <c r="F154" s="127" t="s">
        <v>385</v>
      </c>
      <c r="G154" s="128" t="s">
        <v>326</v>
      </c>
      <c r="H154" s="129">
        <v>1.4536</v>
      </c>
      <c r="I154" s="130"/>
      <c r="J154" s="131">
        <f>ROUND(I154*H154,2)</f>
        <v>0</v>
      </c>
      <c r="K154" s="127" t="s">
        <v>327</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407</v>
      </c>
    </row>
    <row r="155" spans="2:65" s="1" customFormat="1" ht="11.25" x14ac:dyDescent="0.2">
      <c r="B155" s="32"/>
      <c r="D155" s="151" t="s">
        <v>328</v>
      </c>
      <c r="F155" s="152" t="s">
        <v>386</v>
      </c>
      <c r="I155" s="140"/>
      <c r="L155" s="32"/>
      <c r="M155" s="141"/>
      <c r="T155" s="53"/>
      <c r="AT155" s="17" t="s">
        <v>328</v>
      </c>
      <c r="AU155" s="17" t="s">
        <v>79</v>
      </c>
    </row>
    <row r="156" spans="2:65" s="13" customFormat="1" ht="11.25" x14ac:dyDescent="0.2">
      <c r="B156" s="159"/>
      <c r="D156" s="138" t="s">
        <v>330</v>
      </c>
      <c r="E156" s="160" t="s">
        <v>19</v>
      </c>
      <c r="F156" s="161" t="s">
        <v>6810</v>
      </c>
      <c r="H156" s="162">
        <v>1.4536</v>
      </c>
      <c r="I156" s="163"/>
      <c r="L156" s="159"/>
      <c r="M156" s="164"/>
      <c r="T156" s="165"/>
      <c r="AT156" s="160" t="s">
        <v>330</v>
      </c>
      <c r="AU156" s="160" t="s">
        <v>79</v>
      </c>
      <c r="AV156" s="13" t="s">
        <v>79</v>
      </c>
      <c r="AW156" s="13" t="s">
        <v>31</v>
      </c>
      <c r="AX156" s="13" t="s">
        <v>69</v>
      </c>
      <c r="AY156" s="160" t="s">
        <v>181</v>
      </c>
    </row>
    <row r="157" spans="2:65" s="14" customFormat="1" ht="11.25" x14ac:dyDescent="0.2">
      <c r="B157" s="166"/>
      <c r="D157" s="138" t="s">
        <v>330</v>
      </c>
      <c r="E157" s="167" t="s">
        <v>19</v>
      </c>
      <c r="F157" s="168" t="s">
        <v>333</v>
      </c>
      <c r="H157" s="169">
        <v>1.4536</v>
      </c>
      <c r="I157" s="170"/>
      <c r="L157" s="166"/>
      <c r="M157" s="171"/>
      <c r="T157" s="172"/>
      <c r="AT157" s="167" t="s">
        <v>330</v>
      </c>
      <c r="AU157" s="167" t="s">
        <v>79</v>
      </c>
      <c r="AV157" s="14" t="s">
        <v>187</v>
      </c>
      <c r="AW157" s="14" t="s">
        <v>31</v>
      </c>
      <c r="AX157" s="14" t="s">
        <v>77</v>
      </c>
      <c r="AY157" s="167" t="s">
        <v>181</v>
      </c>
    </row>
    <row r="158" spans="2:65" s="1" customFormat="1" ht="16.5" customHeight="1" x14ac:dyDescent="0.2">
      <c r="B158" s="32"/>
      <c r="C158" s="125" t="s">
        <v>213</v>
      </c>
      <c r="D158" s="125" t="s">
        <v>182</v>
      </c>
      <c r="E158" s="126" t="s">
        <v>5553</v>
      </c>
      <c r="F158" s="127" t="s">
        <v>5554</v>
      </c>
      <c r="G158" s="128" t="s">
        <v>510</v>
      </c>
      <c r="H158" s="129">
        <v>90.5</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242</v>
      </c>
    </row>
    <row r="159" spans="2:65" s="1" customFormat="1" ht="11.25" x14ac:dyDescent="0.2">
      <c r="B159" s="32"/>
      <c r="D159" s="151" t="s">
        <v>328</v>
      </c>
      <c r="F159" s="152" t="s">
        <v>5555</v>
      </c>
      <c r="I159" s="140"/>
      <c r="L159" s="32"/>
      <c r="M159" s="141"/>
      <c r="T159" s="53"/>
      <c r="AT159" s="17" t="s">
        <v>328</v>
      </c>
      <c r="AU159" s="17" t="s">
        <v>79</v>
      </c>
    </row>
    <row r="160" spans="2:65" s="12" customFormat="1" ht="11.25" x14ac:dyDescent="0.2">
      <c r="B160" s="153"/>
      <c r="D160" s="138" t="s">
        <v>330</v>
      </c>
      <c r="E160" s="154" t="s">
        <v>19</v>
      </c>
      <c r="F160" s="155" t="s">
        <v>6811</v>
      </c>
      <c r="H160" s="154" t="s">
        <v>19</v>
      </c>
      <c r="I160" s="156"/>
      <c r="L160" s="153"/>
      <c r="M160" s="157"/>
      <c r="T160" s="158"/>
      <c r="AT160" s="154" t="s">
        <v>330</v>
      </c>
      <c r="AU160" s="154" t="s">
        <v>79</v>
      </c>
      <c r="AV160" s="12" t="s">
        <v>77</v>
      </c>
      <c r="AW160" s="12" t="s">
        <v>31</v>
      </c>
      <c r="AX160" s="12" t="s">
        <v>69</v>
      </c>
      <c r="AY160" s="154" t="s">
        <v>181</v>
      </c>
    </row>
    <row r="161" spans="2:65" s="13" customFormat="1" ht="11.25" x14ac:dyDescent="0.2">
      <c r="B161" s="159"/>
      <c r="D161" s="138" t="s">
        <v>330</v>
      </c>
      <c r="E161" s="160" t="s">
        <v>19</v>
      </c>
      <c r="F161" s="161" t="s">
        <v>6812</v>
      </c>
      <c r="H161" s="162">
        <v>72.2</v>
      </c>
      <c r="I161" s="163"/>
      <c r="L161" s="159"/>
      <c r="M161" s="164"/>
      <c r="T161" s="165"/>
      <c r="AT161" s="160" t="s">
        <v>330</v>
      </c>
      <c r="AU161" s="160" t="s">
        <v>79</v>
      </c>
      <c r="AV161" s="13" t="s">
        <v>79</v>
      </c>
      <c r="AW161" s="13" t="s">
        <v>31</v>
      </c>
      <c r="AX161" s="13" t="s">
        <v>69</v>
      </c>
      <c r="AY161" s="160" t="s">
        <v>181</v>
      </c>
    </row>
    <row r="162" spans="2:65" s="12" customFormat="1" ht="11.25" x14ac:dyDescent="0.2">
      <c r="B162" s="153"/>
      <c r="D162" s="138" t="s">
        <v>330</v>
      </c>
      <c r="E162" s="154" t="s">
        <v>19</v>
      </c>
      <c r="F162" s="155" t="s">
        <v>6813</v>
      </c>
      <c r="H162" s="154" t="s">
        <v>19</v>
      </c>
      <c r="I162" s="156"/>
      <c r="L162" s="153"/>
      <c r="M162" s="157"/>
      <c r="T162" s="158"/>
      <c r="AT162" s="154" t="s">
        <v>330</v>
      </c>
      <c r="AU162" s="154" t="s">
        <v>79</v>
      </c>
      <c r="AV162" s="12" t="s">
        <v>77</v>
      </c>
      <c r="AW162" s="12" t="s">
        <v>31</v>
      </c>
      <c r="AX162" s="12" t="s">
        <v>69</v>
      </c>
      <c r="AY162" s="154" t="s">
        <v>181</v>
      </c>
    </row>
    <row r="163" spans="2:65" s="13" customFormat="1" ht="11.25" x14ac:dyDescent="0.2">
      <c r="B163" s="159"/>
      <c r="D163" s="138" t="s">
        <v>330</v>
      </c>
      <c r="E163" s="160" t="s">
        <v>19</v>
      </c>
      <c r="F163" s="161" t="s">
        <v>6814</v>
      </c>
      <c r="H163" s="162">
        <v>4.8</v>
      </c>
      <c r="I163" s="163"/>
      <c r="L163" s="159"/>
      <c r="M163" s="164"/>
      <c r="T163" s="165"/>
      <c r="AT163" s="160" t="s">
        <v>330</v>
      </c>
      <c r="AU163" s="160" t="s">
        <v>79</v>
      </c>
      <c r="AV163" s="13" t="s">
        <v>79</v>
      </c>
      <c r="AW163" s="13" t="s">
        <v>31</v>
      </c>
      <c r="AX163" s="13" t="s">
        <v>69</v>
      </c>
      <c r="AY163" s="160" t="s">
        <v>181</v>
      </c>
    </row>
    <row r="164" spans="2:65" s="12" customFormat="1" ht="11.25" x14ac:dyDescent="0.2">
      <c r="B164" s="153"/>
      <c r="D164" s="138" t="s">
        <v>330</v>
      </c>
      <c r="E164" s="154" t="s">
        <v>19</v>
      </c>
      <c r="F164" s="155" t="s">
        <v>6815</v>
      </c>
      <c r="H164" s="154" t="s">
        <v>19</v>
      </c>
      <c r="I164" s="156"/>
      <c r="L164" s="153"/>
      <c r="M164" s="157"/>
      <c r="T164" s="158"/>
      <c r="AT164" s="154" t="s">
        <v>330</v>
      </c>
      <c r="AU164" s="154" t="s">
        <v>79</v>
      </c>
      <c r="AV164" s="12" t="s">
        <v>77</v>
      </c>
      <c r="AW164" s="12" t="s">
        <v>31</v>
      </c>
      <c r="AX164" s="12" t="s">
        <v>69</v>
      </c>
      <c r="AY164" s="154" t="s">
        <v>181</v>
      </c>
    </row>
    <row r="165" spans="2:65" s="13" customFormat="1" ht="11.25" x14ac:dyDescent="0.2">
      <c r="B165" s="159"/>
      <c r="D165" s="138" t="s">
        <v>330</v>
      </c>
      <c r="E165" s="160" t="s">
        <v>19</v>
      </c>
      <c r="F165" s="161" t="s">
        <v>6816</v>
      </c>
      <c r="H165" s="162">
        <v>13.5</v>
      </c>
      <c r="I165" s="163"/>
      <c r="L165" s="159"/>
      <c r="M165" s="164"/>
      <c r="T165" s="165"/>
      <c r="AT165" s="160" t="s">
        <v>330</v>
      </c>
      <c r="AU165" s="160" t="s">
        <v>79</v>
      </c>
      <c r="AV165" s="13" t="s">
        <v>79</v>
      </c>
      <c r="AW165" s="13" t="s">
        <v>31</v>
      </c>
      <c r="AX165" s="13" t="s">
        <v>69</v>
      </c>
      <c r="AY165" s="160" t="s">
        <v>181</v>
      </c>
    </row>
    <row r="166" spans="2:65" s="14" customFormat="1" ht="11.25" x14ac:dyDescent="0.2">
      <c r="B166" s="166"/>
      <c r="D166" s="138" t="s">
        <v>330</v>
      </c>
      <c r="E166" s="167" t="s">
        <v>19</v>
      </c>
      <c r="F166" s="168" t="s">
        <v>333</v>
      </c>
      <c r="H166" s="169">
        <v>90.5</v>
      </c>
      <c r="I166" s="170"/>
      <c r="L166" s="166"/>
      <c r="M166" s="171"/>
      <c r="T166" s="172"/>
      <c r="AT166" s="167" t="s">
        <v>330</v>
      </c>
      <c r="AU166" s="167" t="s">
        <v>79</v>
      </c>
      <c r="AV166" s="14" t="s">
        <v>187</v>
      </c>
      <c r="AW166" s="14" t="s">
        <v>31</v>
      </c>
      <c r="AX166" s="14" t="s">
        <v>77</v>
      </c>
      <c r="AY166" s="167" t="s">
        <v>181</v>
      </c>
    </row>
    <row r="167" spans="2:65" s="1" customFormat="1" ht="16.5" customHeight="1" x14ac:dyDescent="0.2">
      <c r="B167" s="32"/>
      <c r="C167" s="125" t="s">
        <v>243</v>
      </c>
      <c r="D167" s="125" t="s">
        <v>182</v>
      </c>
      <c r="E167" s="126" t="s">
        <v>5565</v>
      </c>
      <c r="F167" s="127" t="s">
        <v>5566</v>
      </c>
      <c r="G167" s="128" t="s">
        <v>510</v>
      </c>
      <c r="H167" s="129">
        <v>90.5</v>
      </c>
      <c r="I167" s="130"/>
      <c r="J167" s="131">
        <f>ROUND(I167*H167,2)</f>
        <v>0</v>
      </c>
      <c r="K167" s="127" t="s">
        <v>327</v>
      </c>
      <c r="L167" s="32"/>
      <c r="M167" s="132" t="s">
        <v>19</v>
      </c>
      <c r="N167" s="133" t="s">
        <v>40</v>
      </c>
      <c r="P167" s="134">
        <f>O167*H167</f>
        <v>0</v>
      </c>
      <c r="Q167" s="134">
        <v>0</v>
      </c>
      <c r="R167" s="134">
        <f>Q167*H167</f>
        <v>0</v>
      </c>
      <c r="S167" s="134">
        <v>0</v>
      </c>
      <c r="T167" s="135">
        <f>S167*H167</f>
        <v>0</v>
      </c>
      <c r="AR167" s="136" t="s">
        <v>187</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187</v>
      </c>
      <c r="BM167" s="136" t="s">
        <v>246</v>
      </c>
    </row>
    <row r="168" spans="2:65" s="1" customFormat="1" ht="11.25" x14ac:dyDescent="0.2">
      <c r="B168" s="32"/>
      <c r="D168" s="151" t="s">
        <v>328</v>
      </c>
      <c r="F168" s="152" t="s">
        <v>5567</v>
      </c>
      <c r="I168" s="140"/>
      <c r="L168" s="32"/>
      <c r="M168" s="141"/>
      <c r="T168" s="53"/>
      <c r="AT168" s="17" t="s">
        <v>328</v>
      </c>
      <c r="AU168" s="17" t="s">
        <v>79</v>
      </c>
    </row>
    <row r="169" spans="2:65" s="1" customFormat="1" ht="16.5" customHeight="1" x14ac:dyDescent="0.2">
      <c r="B169" s="32"/>
      <c r="C169" s="125" t="s">
        <v>218</v>
      </c>
      <c r="D169" s="125" t="s">
        <v>182</v>
      </c>
      <c r="E169" s="126" t="s">
        <v>1850</v>
      </c>
      <c r="F169" s="127" t="s">
        <v>1851</v>
      </c>
      <c r="G169" s="128" t="s">
        <v>326</v>
      </c>
      <c r="H169" s="129">
        <v>74.296639999999996</v>
      </c>
      <c r="I169" s="130"/>
      <c r="J169" s="131">
        <f>ROUND(I169*H169,2)</f>
        <v>0</v>
      </c>
      <c r="K169" s="127" t="s">
        <v>327</v>
      </c>
      <c r="L169" s="32"/>
      <c r="M169" s="132" t="s">
        <v>19</v>
      </c>
      <c r="N169" s="133" t="s">
        <v>40</v>
      </c>
      <c r="P169" s="134">
        <f>O169*H169</f>
        <v>0</v>
      </c>
      <c r="Q169" s="134">
        <v>0</v>
      </c>
      <c r="R169" s="134">
        <f>Q169*H169</f>
        <v>0</v>
      </c>
      <c r="S169" s="134">
        <v>0</v>
      </c>
      <c r="T169" s="135">
        <f>S169*H169</f>
        <v>0</v>
      </c>
      <c r="AR169" s="136" t="s">
        <v>187</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187</v>
      </c>
      <c r="BM169" s="136" t="s">
        <v>250</v>
      </c>
    </row>
    <row r="170" spans="2:65" s="1" customFormat="1" ht="11.25" x14ac:dyDescent="0.2">
      <c r="B170" s="32"/>
      <c r="D170" s="151" t="s">
        <v>328</v>
      </c>
      <c r="F170" s="152" t="s">
        <v>1852</v>
      </c>
      <c r="I170" s="140"/>
      <c r="L170" s="32"/>
      <c r="M170" s="141"/>
      <c r="T170" s="53"/>
      <c r="AT170" s="17" t="s">
        <v>328</v>
      </c>
      <c r="AU170" s="17" t="s">
        <v>79</v>
      </c>
    </row>
    <row r="171" spans="2:65" s="12" customFormat="1" ht="11.25" x14ac:dyDescent="0.2">
      <c r="B171" s="153"/>
      <c r="D171" s="138" t="s">
        <v>330</v>
      </c>
      <c r="E171" s="154" t="s">
        <v>19</v>
      </c>
      <c r="F171" s="155" t="s">
        <v>6817</v>
      </c>
      <c r="H171" s="154" t="s">
        <v>19</v>
      </c>
      <c r="I171" s="156"/>
      <c r="L171" s="153"/>
      <c r="M171" s="157"/>
      <c r="T171" s="158"/>
      <c r="AT171" s="154" t="s">
        <v>330</v>
      </c>
      <c r="AU171" s="154" t="s">
        <v>79</v>
      </c>
      <c r="AV171" s="12" t="s">
        <v>77</v>
      </c>
      <c r="AW171" s="12" t="s">
        <v>31</v>
      </c>
      <c r="AX171" s="12" t="s">
        <v>69</v>
      </c>
      <c r="AY171" s="154" t="s">
        <v>181</v>
      </c>
    </row>
    <row r="172" spans="2:65" s="13" customFormat="1" ht="11.25" x14ac:dyDescent="0.2">
      <c r="B172" s="159"/>
      <c r="D172" s="138" t="s">
        <v>330</v>
      </c>
      <c r="E172" s="160" t="s">
        <v>19</v>
      </c>
      <c r="F172" s="161" t="s">
        <v>6818</v>
      </c>
      <c r="H172" s="162">
        <v>57.76</v>
      </c>
      <c r="I172" s="163"/>
      <c r="L172" s="159"/>
      <c r="M172" s="164"/>
      <c r="T172" s="165"/>
      <c r="AT172" s="160" t="s">
        <v>330</v>
      </c>
      <c r="AU172" s="160" t="s">
        <v>79</v>
      </c>
      <c r="AV172" s="13" t="s">
        <v>79</v>
      </c>
      <c r="AW172" s="13" t="s">
        <v>31</v>
      </c>
      <c r="AX172" s="13" t="s">
        <v>69</v>
      </c>
      <c r="AY172" s="160" t="s">
        <v>181</v>
      </c>
    </row>
    <row r="173" spans="2:65" s="12" customFormat="1" ht="11.25" x14ac:dyDescent="0.2">
      <c r="B173" s="153"/>
      <c r="D173" s="138" t="s">
        <v>330</v>
      </c>
      <c r="E173" s="154" t="s">
        <v>19</v>
      </c>
      <c r="F173" s="155" t="s">
        <v>6819</v>
      </c>
      <c r="H173" s="154" t="s">
        <v>19</v>
      </c>
      <c r="I173" s="156"/>
      <c r="L173" s="153"/>
      <c r="M173" s="157"/>
      <c r="T173" s="158"/>
      <c r="AT173" s="154" t="s">
        <v>330</v>
      </c>
      <c r="AU173" s="154" t="s">
        <v>79</v>
      </c>
      <c r="AV173" s="12" t="s">
        <v>77</v>
      </c>
      <c r="AW173" s="12" t="s">
        <v>31</v>
      </c>
      <c r="AX173" s="12" t="s">
        <v>69</v>
      </c>
      <c r="AY173" s="154" t="s">
        <v>181</v>
      </c>
    </row>
    <row r="174" spans="2:65" s="13" customFormat="1" ht="11.25" x14ac:dyDescent="0.2">
      <c r="B174" s="159"/>
      <c r="D174" s="138" t="s">
        <v>330</v>
      </c>
      <c r="E174" s="160" t="s">
        <v>19</v>
      </c>
      <c r="F174" s="161" t="s">
        <v>6820</v>
      </c>
      <c r="H174" s="162">
        <v>4.8</v>
      </c>
      <c r="I174" s="163"/>
      <c r="L174" s="159"/>
      <c r="M174" s="164"/>
      <c r="T174" s="165"/>
      <c r="AT174" s="160" t="s">
        <v>330</v>
      </c>
      <c r="AU174" s="160" t="s">
        <v>79</v>
      </c>
      <c r="AV174" s="13" t="s">
        <v>79</v>
      </c>
      <c r="AW174" s="13" t="s">
        <v>31</v>
      </c>
      <c r="AX174" s="13" t="s">
        <v>69</v>
      </c>
      <c r="AY174" s="160" t="s">
        <v>181</v>
      </c>
    </row>
    <row r="175" spans="2:65" s="12" customFormat="1" ht="11.25" x14ac:dyDescent="0.2">
      <c r="B175" s="153"/>
      <c r="D175" s="138" t="s">
        <v>330</v>
      </c>
      <c r="E175" s="154" t="s">
        <v>19</v>
      </c>
      <c r="F175" s="155" t="s">
        <v>6821</v>
      </c>
      <c r="H175" s="154" t="s">
        <v>19</v>
      </c>
      <c r="I175" s="156"/>
      <c r="L175" s="153"/>
      <c r="M175" s="157"/>
      <c r="T175" s="158"/>
      <c r="AT175" s="154" t="s">
        <v>330</v>
      </c>
      <c r="AU175" s="154" t="s">
        <v>79</v>
      </c>
      <c r="AV175" s="12" t="s">
        <v>77</v>
      </c>
      <c r="AW175" s="12" t="s">
        <v>31</v>
      </c>
      <c r="AX175" s="12" t="s">
        <v>69</v>
      </c>
      <c r="AY175" s="154" t="s">
        <v>181</v>
      </c>
    </row>
    <row r="176" spans="2:65" s="13" customFormat="1" ht="11.25" x14ac:dyDescent="0.2">
      <c r="B176" s="159"/>
      <c r="D176" s="138" t="s">
        <v>330</v>
      </c>
      <c r="E176" s="160" t="s">
        <v>19</v>
      </c>
      <c r="F176" s="161" t="s">
        <v>6822</v>
      </c>
      <c r="H176" s="162">
        <v>10.125</v>
      </c>
      <c r="I176" s="163"/>
      <c r="L176" s="159"/>
      <c r="M176" s="164"/>
      <c r="T176" s="165"/>
      <c r="AT176" s="160" t="s">
        <v>330</v>
      </c>
      <c r="AU176" s="160" t="s">
        <v>79</v>
      </c>
      <c r="AV176" s="13" t="s">
        <v>79</v>
      </c>
      <c r="AW176" s="13" t="s">
        <v>31</v>
      </c>
      <c r="AX176" s="13" t="s">
        <v>69</v>
      </c>
      <c r="AY176" s="160" t="s">
        <v>181</v>
      </c>
    </row>
    <row r="177" spans="2:65" s="12" customFormat="1" ht="11.25" x14ac:dyDescent="0.2">
      <c r="B177" s="153"/>
      <c r="D177" s="138" t="s">
        <v>330</v>
      </c>
      <c r="E177" s="154" t="s">
        <v>19</v>
      </c>
      <c r="F177" s="155" t="s">
        <v>6823</v>
      </c>
      <c r="H177" s="154" t="s">
        <v>19</v>
      </c>
      <c r="I177" s="156"/>
      <c r="L177" s="153"/>
      <c r="M177" s="157"/>
      <c r="T177" s="158"/>
      <c r="AT177" s="154" t="s">
        <v>330</v>
      </c>
      <c r="AU177" s="154" t="s">
        <v>79</v>
      </c>
      <c r="AV177" s="12" t="s">
        <v>77</v>
      </c>
      <c r="AW177" s="12" t="s">
        <v>31</v>
      </c>
      <c r="AX177" s="12" t="s">
        <v>69</v>
      </c>
      <c r="AY177" s="154" t="s">
        <v>181</v>
      </c>
    </row>
    <row r="178" spans="2:65" s="13" customFormat="1" ht="11.25" x14ac:dyDescent="0.2">
      <c r="B178" s="159"/>
      <c r="D178" s="138" t="s">
        <v>330</v>
      </c>
      <c r="E178" s="160" t="s">
        <v>19</v>
      </c>
      <c r="F178" s="161" t="s">
        <v>6824</v>
      </c>
      <c r="H178" s="162">
        <v>0.33928999999999998</v>
      </c>
      <c r="I178" s="163"/>
      <c r="L178" s="159"/>
      <c r="M178" s="164"/>
      <c r="T178" s="165"/>
      <c r="AT178" s="160" t="s">
        <v>330</v>
      </c>
      <c r="AU178" s="160" t="s">
        <v>79</v>
      </c>
      <c r="AV178" s="13" t="s">
        <v>79</v>
      </c>
      <c r="AW178" s="13" t="s">
        <v>31</v>
      </c>
      <c r="AX178" s="13" t="s">
        <v>69</v>
      </c>
      <c r="AY178" s="160" t="s">
        <v>181</v>
      </c>
    </row>
    <row r="179" spans="2:65" s="13" customFormat="1" ht="11.25" x14ac:dyDescent="0.2">
      <c r="B179" s="159"/>
      <c r="D179" s="138" t="s">
        <v>330</v>
      </c>
      <c r="E179" s="160" t="s">
        <v>19</v>
      </c>
      <c r="F179" s="161" t="s">
        <v>6825</v>
      </c>
      <c r="H179" s="162">
        <v>1.2723500000000001</v>
      </c>
      <c r="I179" s="163"/>
      <c r="L179" s="159"/>
      <c r="M179" s="164"/>
      <c r="T179" s="165"/>
      <c r="AT179" s="160" t="s">
        <v>330</v>
      </c>
      <c r="AU179" s="160" t="s">
        <v>79</v>
      </c>
      <c r="AV179" s="13" t="s">
        <v>79</v>
      </c>
      <c r="AW179" s="13" t="s">
        <v>31</v>
      </c>
      <c r="AX179" s="13" t="s">
        <v>69</v>
      </c>
      <c r="AY179" s="160" t="s">
        <v>181</v>
      </c>
    </row>
    <row r="180" spans="2:65" s="14" customFormat="1" ht="11.25" x14ac:dyDescent="0.2">
      <c r="B180" s="166"/>
      <c r="D180" s="138" t="s">
        <v>330</v>
      </c>
      <c r="E180" s="167" t="s">
        <v>19</v>
      </c>
      <c r="F180" s="168" t="s">
        <v>333</v>
      </c>
      <c r="H180" s="169">
        <v>74.296639999999996</v>
      </c>
      <c r="I180" s="170"/>
      <c r="L180" s="166"/>
      <c r="M180" s="171"/>
      <c r="T180" s="172"/>
      <c r="AT180" s="167" t="s">
        <v>330</v>
      </c>
      <c r="AU180" s="167" t="s">
        <v>79</v>
      </c>
      <c r="AV180" s="14" t="s">
        <v>187</v>
      </c>
      <c r="AW180" s="14" t="s">
        <v>31</v>
      </c>
      <c r="AX180" s="14" t="s">
        <v>77</v>
      </c>
      <c r="AY180" s="167" t="s">
        <v>181</v>
      </c>
    </row>
    <row r="181" spans="2:65" s="1" customFormat="1" ht="16.5" customHeight="1" x14ac:dyDescent="0.2">
      <c r="B181" s="32"/>
      <c r="C181" s="176" t="s">
        <v>7</v>
      </c>
      <c r="D181" s="176" t="s">
        <v>1794</v>
      </c>
      <c r="E181" s="177" t="s">
        <v>1855</v>
      </c>
      <c r="F181" s="178" t="s">
        <v>1856</v>
      </c>
      <c r="G181" s="179" t="s">
        <v>438</v>
      </c>
      <c r="H181" s="180">
        <v>2.7370000000000001</v>
      </c>
      <c r="I181" s="181"/>
      <c r="J181" s="182">
        <f>ROUND(I181*H181,2)</f>
        <v>0</v>
      </c>
      <c r="K181" s="178" t="s">
        <v>327</v>
      </c>
      <c r="L181" s="183"/>
      <c r="M181" s="184" t="s">
        <v>19</v>
      </c>
      <c r="N181" s="185" t="s">
        <v>40</v>
      </c>
      <c r="P181" s="134">
        <f>O181*H181</f>
        <v>0</v>
      </c>
      <c r="Q181" s="134">
        <v>0</v>
      </c>
      <c r="R181" s="134">
        <f>Q181*H181</f>
        <v>0</v>
      </c>
      <c r="S181" s="134">
        <v>0</v>
      </c>
      <c r="T181" s="135">
        <f>S181*H181</f>
        <v>0</v>
      </c>
      <c r="AR181" s="136" t="s">
        <v>196</v>
      </c>
      <c r="AT181" s="136" t="s">
        <v>1794</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254</v>
      </c>
    </row>
    <row r="182" spans="2:65" s="12" customFormat="1" ht="11.25" x14ac:dyDescent="0.2">
      <c r="B182" s="153"/>
      <c r="D182" s="138" t="s">
        <v>330</v>
      </c>
      <c r="E182" s="154" t="s">
        <v>19</v>
      </c>
      <c r="F182" s="155" t="s">
        <v>6823</v>
      </c>
      <c r="H182" s="154" t="s">
        <v>19</v>
      </c>
      <c r="I182" s="156"/>
      <c r="L182" s="153"/>
      <c r="M182" s="157"/>
      <c r="T182" s="158"/>
      <c r="AT182" s="154" t="s">
        <v>330</v>
      </c>
      <c r="AU182" s="154" t="s">
        <v>79</v>
      </c>
      <c r="AV182" s="12" t="s">
        <v>77</v>
      </c>
      <c r="AW182" s="12" t="s">
        <v>31</v>
      </c>
      <c r="AX182" s="12" t="s">
        <v>69</v>
      </c>
      <c r="AY182" s="154" t="s">
        <v>181</v>
      </c>
    </row>
    <row r="183" spans="2:65" s="13" customFormat="1" ht="11.25" x14ac:dyDescent="0.2">
      <c r="B183" s="159"/>
      <c r="D183" s="138" t="s">
        <v>330</v>
      </c>
      <c r="E183" s="160" t="s">
        <v>19</v>
      </c>
      <c r="F183" s="161" t="s">
        <v>6826</v>
      </c>
      <c r="H183" s="162">
        <v>0.57799999999999996</v>
      </c>
      <c r="I183" s="163"/>
      <c r="L183" s="159"/>
      <c r="M183" s="164"/>
      <c r="T183" s="165"/>
      <c r="AT183" s="160" t="s">
        <v>330</v>
      </c>
      <c r="AU183" s="160" t="s">
        <v>79</v>
      </c>
      <c r="AV183" s="13" t="s">
        <v>79</v>
      </c>
      <c r="AW183" s="13" t="s">
        <v>31</v>
      </c>
      <c r="AX183" s="13" t="s">
        <v>69</v>
      </c>
      <c r="AY183" s="160" t="s">
        <v>181</v>
      </c>
    </row>
    <row r="184" spans="2:65" s="13" customFormat="1" ht="11.25" x14ac:dyDescent="0.2">
      <c r="B184" s="159"/>
      <c r="D184" s="138" t="s">
        <v>330</v>
      </c>
      <c r="E184" s="160" t="s">
        <v>19</v>
      </c>
      <c r="F184" s="161" t="s">
        <v>6827</v>
      </c>
      <c r="H184" s="162">
        <v>2.1589999999999998</v>
      </c>
      <c r="I184" s="163"/>
      <c r="L184" s="159"/>
      <c r="M184" s="164"/>
      <c r="T184" s="165"/>
      <c r="AT184" s="160" t="s">
        <v>330</v>
      </c>
      <c r="AU184" s="160" t="s">
        <v>79</v>
      </c>
      <c r="AV184" s="13" t="s">
        <v>79</v>
      </c>
      <c r="AW184" s="13" t="s">
        <v>31</v>
      </c>
      <c r="AX184" s="13" t="s">
        <v>69</v>
      </c>
      <c r="AY184" s="160" t="s">
        <v>181</v>
      </c>
    </row>
    <row r="185" spans="2:65" s="14" customFormat="1" ht="11.25" x14ac:dyDescent="0.2">
      <c r="B185" s="166"/>
      <c r="D185" s="138" t="s">
        <v>330</v>
      </c>
      <c r="E185" s="167" t="s">
        <v>19</v>
      </c>
      <c r="F185" s="168" t="s">
        <v>333</v>
      </c>
      <c r="H185" s="169">
        <v>2.7370000000000001</v>
      </c>
      <c r="I185" s="170"/>
      <c r="L185" s="166"/>
      <c r="M185" s="171"/>
      <c r="T185" s="172"/>
      <c r="AT185" s="167" t="s">
        <v>330</v>
      </c>
      <c r="AU185" s="167" t="s">
        <v>79</v>
      </c>
      <c r="AV185" s="14" t="s">
        <v>187</v>
      </c>
      <c r="AW185" s="14" t="s">
        <v>31</v>
      </c>
      <c r="AX185" s="14" t="s">
        <v>77</v>
      </c>
      <c r="AY185" s="167" t="s">
        <v>181</v>
      </c>
    </row>
    <row r="186" spans="2:65" s="1" customFormat="1" ht="16.5" customHeight="1" x14ac:dyDescent="0.2">
      <c r="B186" s="32"/>
      <c r="C186" s="125" t="s">
        <v>222</v>
      </c>
      <c r="D186" s="125" t="s">
        <v>182</v>
      </c>
      <c r="E186" s="126" t="s">
        <v>5611</v>
      </c>
      <c r="F186" s="127" t="s">
        <v>5612</v>
      </c>
      <c r="G186" s="128" t="s">
        <v>326</v>
      </c>
      <c r="H186" s="129">
        <v>58.148000000000003</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258</v>
      </c>
    </row>
    <row r="187" spans="2:65" s="1" customFormat="1" ht="11.25" x14ac:dyDescent="0.2">
      <c r="B187" s="32"/>
      <c r="D187" s="151" t="s">
        <v>328</v>
      </c>
      <c r="F187" s="152" t="s">
        <v>5613</v>
      </c>
      <c r="I187" s="140"/>
      <c r="L187" s="32"/>
      <c r="M187" s="141"/>
      <c r="T187" s="53"/>
      <c r="AT187" s="17" t="s">
        <v>328</v>
      </c>
      <c r="AU187" s="17" t="s">
        <v>79</v>
      </c>
    </row>
    <row r="188" spans="2:65" s="1" customFormat="1" ht="29.25" x14ac:dyDescent="0.2">
      <c r="B188" s="32"/>
      <c r="D188" s="138" t="s">
        <v>214</v>
      </c>
      <c r="F188" s="139" t="s">
        <v>6828</v>
      </c>
      <c r="I188" s="140"/>
      <c r="L188" s="32"/>
      <c r="M188" s="141"/>
      <c r="T188" s="53"/>
      <c r="AT188" s="17" t="s">
        <v>214</v>
      </c>
      <c r="AU188" s="17" t="s">
        <v>79</v>
      </c>
    </row>
    <row r="189" spans="2:65" s="12" customFormat="1" ht="11.25" x14ac:dyDescent="0.2">
      <c r="B189" s="153"/>
      <c r="D189" s="138" t="s">
        <v>330</v>
      </c>
      <c r="E189" s="154" t="s">
        <v>19</v>
      </c>
      <c r="F189" s="155" t="s">
        <v>6829</v>
      </c>
      <c r="H189" s="154" t="s">
        <v>19</v>
      </c>
      <c r="I189" s="156"/>
      <c r="L189" s="153"/>
      <c r="M189" s="157"/>
      <c r="T189" s="158"/>
      <c r="AT189" s="154" t="s">
        <v>330</v>
      </c>
      <c r="AU189" s="154" t="s">
        <v>79</v>
      </c>
      <c r="AV189" s="12" t="s">
        <v>77</v>
      </c>
      <c r="AW189" s="12" t="s">
        <v>31</v>
      </c>
      <c r="AX189" s="12" t="s">
        <v>69</v>
      </c>
      <c r="AY189" s="154" t="s">
        <v>181</v>
      </c>
    </row>
    <row r="190" spans="2:65" s="13" customFormat="1" ht="11.25" x14ac:dyDescent="0.2">
      <c r="B190" s="159"/>
      <c r="D190" s="138" t="s">
        <v>330</v>
      </c>
      <c r="E190" s="160" t="s">
        <v>19</v>
      </c>
      <c r="F190" s="161" t="s">
        <v>6830</v>
      </c>
      <c r="H190" s="162">
        <v>29.074000000000002</v>
      </c>
      <c r="I190" s="163"/>
      <c r="L190" s="159"/>
      <c r="M190" s="164"/>
      <c r="T190" s="165"/>
      <c r="AT190" s="160" t="s">
        <v>330</v>
      </c>
      <c r="AU190" s="160" t="s">
        <v>79</v>
      </c>
      <c r="AV190" s="13" t="s">
        <v>79</v>
      </c>
      <c r="AW190" s="13" t="s">
        <v>31</v>
      </c>
      <c r="AX190" s="13" t="s">
        <v>69</v>
      </c>
      <c r="AY190" s="160" t="s">
        <v>181</v>
      </c>
    </row>
    <row r="191" spans="2:65" s="13" customFormat="1" ht="11.25" x14ac:dyDescent="0.2">
      <c r="B191" s="159"/>
      <c r="D191" s="138" t="s">
        <v>330</v>
      </c>
      <c r="E191" s="160" t="s">
        <v>19</v>
      </c>
      <c r="F191" s="161" t="s">
        <v>6831</v>
      </c>
      <c r="H191" s="162">
        <v>29.074000000000002</v>
      </c>
      <c r="I191" s="163"/>
      <c r="L191" s="159"/>
      <c r="M191" s="164"/>
      <c r="T191" s="165"/>
      <c r="AT191" s="160" t="s">
        <v>330</v>
      </c>
      <c r="AU191" s="160" t="s">
        <v>79</v>
      </c>
      <c r="AV191" s="13" t="s">
        <v>79</v>
      </c>
      <c r="AW191" s="13" t="s">
        <v>31</v>
      </c>
      <c r="AX191" s="13" t="s">
        <v>69</v>
      </c>
      <c r="AY191" s="160" t="s">
        <v>181</v>
      </c>
    </row>
    <row r="192" spans="2:65" s="14" customFormat="1" ht="11.25" x14ac:dyDescent="0.2">
      <c r="B192" s="166"/>
      <c r="D192" s="138" t="s">
        <v>330</v>
      </c>
      <c r="E192" s="167" t="s">
        <v>19</v>
      </c>
      <c r="F192" s="168" t="s">
        <v>333</v>
      </c>
      <c r="H192" s="169">
        <v>58.148000000000003</v>
      </c>
      <c r="I192" s="170"/>
      <c r="L192" s="166"/>
      <c r="M192" s="171"/>
      <c r="T192" s="172"/>
      <c r="AT192" s="167" t="s">
        <v>330</v>
      </c>
      <c r="AU192" s="167" t="s">
        <v>79</v>
      </c>
      <c r="AV192" s="14" t="s">
        <v>187</v>
      </c>
      <c r="AW192" s="14" t="s">
        <v>31</v>
      </c>
      <c r="AX192" s="14" t="s">
        <v>77</v>
      </c>
      <c r="AY192" s="167" t="s">
        <v>181</v>
      </c>
    </row>
    <row r="193" spans="2:65" s="1" customFormat="1" ht="16.5" customHeight="1" x14ac:dyDescent="0.2">
      <c r="B193" s="32"/>
      <c r="C193" s="125" t="s">
        <v>260</v>
      </c>
      <c r="D193" s="125" t="s">
        <v>182</v>
      </c>
      <c r="E193" s="126" t="s">
        <v>1863</v>
      </c>
      <c r="F193" s="127" t="s">
        <v>1864</v>
      </c>
      <c r="G193" s="128" t="s">
        <v>326</v>
      </c>
      <c r="H193" s="129">
        <v>87.221999999999994</v>
      </c>
      <c r="I193" s="130"/>
      <c r="J193" s="131">
        <f>ROUND(I193*H193,2)</f>
        <v>0</v>
      </c>
      <c r="K193" s="127" t="s">
        <v>327</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263</v>
      </c>
    </row>
    <row r="194" spans="2:65" s="1" customFormat="1" ht="11.25" x14ac:dyDescent="0.2">
      <c r="B194" s="32"/>
      <c r="D194" s="151" t="s">
        <v>328</v>
      </c>
      <c r="F194" s="152" t="s">
        <v>1865</v>
      </c>
      <c r="I194" s="140"/>
      <c r="L194" s="32"/>
      <c r="M194" s="141"/>
      <c r="T194" s="53"/>
      <c r="AT194" s="17" t="s">
        <v>328</v>
      </c>
      <c r="AU194" s="17" t="s">
        <v>79</v>
      </c>
    </row>
    <row r="195" spans="2:65" s="1" customFormat="1" ht="29.25" x14ac:dyDescent="0.2">
      <c r="B195" s="32"/>
      <c r="D195" s="138" t="s">
        <v>214</v>
      </c>
      <c r="F195" s="139" t="s">
        <v>6828</v>
      </c>
      <c r="I195" s="140"/>
      <c r="L195" s="32"/>
      <c r="M195" s="141"/>
      <c r="T195" s="53"/>
      <c r="AT195" s="17" t="s">
        <v>214</v>
      </c>
      <c r="AU195" s="17" t="s">
        <v>79</v>
      </c>
    </row>
    <row r="196" spans="2:65" s="12" customFormat="1" ht="11.25" x14ac:dyDescent="0.2">
      <c r="B196" s="153"/>
      <c r="D196" s="138" t="s">
        <v>330</v>
      </c>
      <c r="E196" s="154" t="s">
        <v>19</v>
      </c>
      <c r="F196" s="155" t="s">
        <v>6829</v>
      </c>
      <c r="H196" s="154" t="s">
        <v>19</v>
      </c>
      <c r="I196" s="156"/>
      <c r="L196" s="153"/>
      <c r="M196" s="157"/>
      <c r="T196" s="158"/>
      <c r="AT196" s="154" t="s">
        <v>330</v>
      </c>
      <c r="AU196" s="154" t="s">
        <v>79</v>
      </c>
      <c r="AV196" s="12" t="s">
        <v>77</v>
      </c>
      <c r="AW196" s="12" t="s">
        <v>31</v>
      </c>
      <c r="AX196" s="12" t="s">
        <v>69</v>
      </c>
      <c r="AY196" s="154" t="s">
        <v>181</v>
      </c>
    </row>
    <row r="197" spans="2:65" s="13" customFormat="1" ht="11.25" x14ac:dyDescent="0.2">
      <c r="B197" s="159"/>
      <c r="D197" s="138" t="s">
        <v>330</v>
      </c>
      <c r="E197" s="160" t="s">
        <v>19</v>
      </c>
      <c r="F197" s="161" t="s">
        <v>6832</v>
      </c>
      <c r="H197" s="162">
        <v>43.610999999999997</v>
      </c>
      <c r="I197" s="163"/>
      <c r="L197" s="159"/>
      <c r="M197" s="164"/>
      <c r="T197" s="165"/>
      <c r="AT197" s="160" t="s">
        <v>330</v>
      </c>
      <c r="AU197" s="160" t="s">
        <v>79</v>
      </c>
      <c r="AV197" s="13" t="s">
        <v>79</v>
      </c>
      <c r="AW197" s="13" t="s">
        <v>31</v>
      </c>
      <c r="AX197" s="13" t="s">
        <v>69</v>
      </c>
      <c r="AY197" s="160" t="s">
        <v>181</v>
      </c>
    </row>
    <row r="198" spans="2:65" s="13" customFormat="1" ht="11.25" x14ac:dyDescent="0.2">
      <c r="B198" s="159"/>
      <c r="D198" s="138" t="s">
        <v>330</v>
      </c>
      <c r="E198" s="160" t="s">
        <v>19</v>
      </c>
      <c r="F198" s="161" t="s">
        <v>6833</v>
      </c>
      <c r="H198" s="162">
        <v>43.610999999999997</v>
      </c>
      <c r="I198" s="163"/>
      <c r="L198" s="159"/>
      <c r="M198" s="164"/>
      <c r="T198" s="165"/>
      <c r="AT198" s="160" t="s">
        <v>330</v>
      </c>
      <c r="AU198" s="160" t="s">
        <v>79</v>
      </c>
      <c r="AV198" s="13" t="s">
        <v>79</v>
      </c>
      <c r="AW198" s="13" t="s">
        <v>31</v>
      </c>
      <c r="AX198" s="13" t="s">
        <v>69</v>
      </c>
      <c r="AY198" s="160" t="s">
        <v>181</v>
      </c>
    </row>
    <row r="199" spans="2:65" s="14" customFormat="1" ht="11.25" x14ac:dyDescent="0.2">
      <c r="B199" s="166"/>
      <c r="D199" s="138" t="s">
        <v>330</v>
      </c>
      <c r="E199" s="167" t="s">
        <v>19</v>
      </c>
      <c r="F199" s="168" t="s">
        <v>333</v>
      </c>
      <c r="H199" s="169">
        <v>87.221999999999994</v>
      </c>
      <c r="I199" s="170"/>
      <c r="L199" s="166"/>
      <c r="M199" s="171"/>
      <c r="T199" s="172"/>
      <c r="AT199" s="167" t="s">
        <v>330</v>
      </c>
      <c r="AU199" s="167" t="s">
        <v>79</v>
      </c>
      <c r="AV199" s="14" t="s">
        <v>187</v>
      </c>
      <c r="AW199" s="14" t="s">
        <v>31</v>
      </c>
      <c r="AX199" s="14" t="s">
        <v>77</v>
      </c>
      <c r="AY199" s="167" t="s">
        <v>181</v>
      </c>
    </row>
    <row r="200" spans="2:65" s="1" customFormat="1" ht="21.75" customHeight="1" x14ac:dyDescent="0.2">
      <c r="B200" s="32"/>
      <c r="C200" s="125" t="s">
        <v>225</v>
      </c>
      <c r="D200" s="125" t="s">
        <v>182</v>
      </c>
      <c r="E200" s="126" t="s">
        <v>6834</v>
      </c>
      <c r="F200" s="127" t="s">
        <v>6835</v>
      </c>
      <c r="G200" s="128" t="s">
        <v>326</v>
      </c>
      <c r="H200" s="129">
        <v>58.148000000000003</v>
      </c>
      <c r="I200" s="130"/>
      <c r="J200" s="131">
        <f>ROUND(I200*H200,2)</f>
        <v>0</v>
      </c>
      <c r="K200" s="127" t="s">
        <v>327</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266</v>
      </c>
    </row>
    <row r="201" spans="2:65" s="1" customFormat="1" ht="11.25" x14ac:dyDescent="0.2">
      <c r="B201" s="32"/>
      <c r="D201" s="151" t="s">
        <v>328</v>
      </c>
      <c r="F201" s="152" t="s">
        <v>6836</v>
      </c>
      <c r="I201" s="140"/>
      <c r="L201" s="32"/>
      <c r="M201" s="141"/>
      <c r="T201" s="53"/>
      <c r="AT201" s="17" t="s">
        <v>328</v>
      </c>
      <c r="AU201" s="17" t="s">
        <v>79</v>
      </c>
    </row>
    <row r="202" spans="2:65" s="1" customFormat="1" ht="19.5" x14ac:dyDescent="0.2">
      <c r="B202" s="32"/>
      <c r="D202" s="138" t="s">
        <v>214</v>
      </c>
      <c r="F202" s="139" t="s">
        <v>6662</v>
      </c>
      <c r="I202" s="140"/>
      <c r="L202" s="32"/>
      <c r="M202" s="141"/>
      <c r="T202" s="53"/>
      <c r="AT202" s="17" t="s">
        <v>214</v>
      </c>
      <c r="AU202" s="17" t="s">
        <v>79</v>
      </c>
    </row>
    <row r="203" spans="2:65" s="12" customFormat="1" ht="11.25" x14ac:dyDescent="0.2">
      <c r="B203" s="153"/>
      <c r="D203" s="138" t="s">
        <v>330</v>
      </c>
      <c r="E203" s="154" t="s">
        <v>19</v>
      </c>
      <c r="F203" s="155" t="s">
        <v>6837</v>
      </c>
      <c r="H203" s="154" t="s">
        <v>19</v>
      </c>
      <c r="I203" s="156"/>
      <c r="L203" s="153"/>
      <c r="M203" s="157"/>
      <c r="T203" s="158"/>
      <c r="AT203" s="154" t="s">
        <v>330</v>
      </c>
      <c r="AU203" s="154" t="s">
        <v>79</v>
      </c>
      <c r="AV203" s="12" t="s">
        <v>77</v>
      </c>
      <c r="AW203" s="12" t="s">
        <v>31</v>
      </c>
      <c r="AX203" s="12" t="s">
        <v>69</v>
      </c>
      <c r="AY203" s="154" t="s">
        <v>181</v>
      </c>
    </row>
    <row r="204" spans="2:65" s="13" customFormat="1" ht="11.25" x14ac:dyDescent="0.2">
      <c r="B204" s="159"/>
      <c r="D204" s="138" t="s">
        <v>330</v>
      </c>
      <c r="E204" s="160" t="s">
        <v>19</v>
      </c>
      <c r="F204" s="161" t="s">
        <v>6830</v>
      </c>
      <c r="H204" s="162">
        <v>29.074000000000002</v>
      </c>
      <c r="I204" s="163"/>
      <c r="L204" s="159"/>
      <c r="M204" s="164"/>
      <c r="T204" s="165"/>
      <c r="AT204" s="160" t="s">
        <v>330</v>
      </c>
      <c r="AU204" s="160" t="s">
        <v>79</v>
      </c>
      <c r="AV204" s="13" t="s">
        <v>79</v>
      </c>
      <c r="AW204" s="13" t="s">
        <v>31</v>
      </c>
      <c r="AX204" s="13" t="s">
        <v>69</v>
      </c>
      <c r="AY204" s="160" t="s">
        <v>181</v>
      </c>
    </row>
    <row r="205" spans="2:65" s="13" customFormat="1" ht="11.25" x14ac:dyDescent="0.2">
      <c r="B205" s="159"/>
      <c r="D205" s="138" t="s">
        <v>330</v>
      </c>
      <c r="E205" s="160" t="s">
        <v>19</v>
      </c>
      <c r="F205" s="161" t="s">
        <v>6831</v>
      </c>
      <c r="H205" s="162">
        <v>29.074000000000002</v>
      </c>
      <c r="I205" s="163"/>
      <c r="L205" s="159"/>
      <c r="M205" s="164"/>
      <c r="T205" s="165"/>
      <c r="AT205" s="160" t="s">
        <v>330</v>
      </c>
      <c r="AU205" s="160" t="s">
        <v>79</v>
      </c>
      <c r="AV205" s="13" t="s">
        <v>79</v>
      </c>
      <c r="AW205" s="13" t="s">
        <v>31</v>
      </c>
      <c r="AX205" s="13" t="s">
        <v>69</v>
      </c>
      <c r="AY205" s="160" t="s">
        <v>181</v>
      </c>
    </row>
    <row r="206" spans="2:65" s="14" customFormat="1" ht="11.25" x14ac:dyDescent="0.2">
      <c r="B206" s="166"/>
      <c r="D206" s="138" t="s">
        <v>330</v>
      </c>
      <c r="E206" s="167" t="s">
        <v>19</v>
      </c>
      <c r="F206" s="168" t="s">
        <v>333</v>
      </c>
      <c r="H206" s="169">
        <v>58.148000000000003</v>
      </c>
      <c r="I206" s="170"/>
      <c r="L206" s="166"/>
      <c r="M206" s="171"/>
      <c r="T206" s="172"/>
      <c r="AT206" s="167" t="s">
        <v>330</v>
      </c>
      <c r="AU206" s="167" t="s">
        <v>79</v>
      </c>
      <c r="AV206" s="14" t="s">
        <v>187</v>
      </c>
      <c r="AW206" s="14" t="s">
        <v>31</v>
      </c>
      <c r="AX206" s="14" t="s">
        <v>77</v>
      </c>
      <c r="AY206" s="167" t="s">
        <v>181</v>
      </c>
    </row>
    <row r="207" spans="2:65" s="1" customFormat="1" ht="21.75" customHeight="1" x14ac:dyDescent="0.2">
      <c r="B207" s="32"/>
      <c r="C207" s="125" t="s">
        <v>267</v>
      </c>
      <c r="D207" s="125" t="s">
        <v>182</v>
      </c>
      <c r="E207" s="126" t="s">
        <v>6838</v>
      </c>
      <c r="F207" s="127" t="s">
        <v>6839</v>
      </c>
      <c r="G207" s="128" t="s">
        <v>326</v>
      </c>
      <c r="H207" s="129">
        <v>87.221999999999994</v>
      </c>
      <c r="I207" s="130"/>
      <c r="J207" s="131">
        <f>ROUND(I207*H207,2)</f>
        <v>0</v>
      </c>
      <c r="K207" s="127" t="s">
        <v>327</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270</v>
      </c>
    </row>
    <row r="208" spans="2:65" s="1" customFormat="1" ht="11.25" x14ac:dyDescent="0.2">
      <c r="B208" s="32"/>
      <c r="D208" s="151" t="s">
        <v>328</v>
      </c>
      <c r="F208" s="152" t="s">
        <v>6840</v>
      </c>
      <c r="I208" s="140"/>
      <c r="L208" s="32"/>
      <c r="M208" s="141"/>
      <c r="T208" s="53"/>
      <c r="AT208" s="17" t="s">
        <v>328</v>
      </c>
      <c r="AU208" s="17" t="s">
        <v>79</v>
      </c>
    </row>
    <row r="209" spans="2:65" s="1" customFormat="1" ht="19.5" x14ac:dyDescent="0.2">
      <c r="B209" s="32"/>
      <c r="D209" s="138" t="s">
        <v>214</v>
      </c>
      <c r="F209" s="139" t="s">
        <v>6662</v>
      </c>
      <c r="I209" s="140"/>
      <c r="L209" s="32"/>
      <c r="M209" s="141"/>
      <c r="T209" s="53"/>
      <c r="AT209" s="17" t="s">
        <v>214</v>
      </c>
      <c r="AU209" s="17" t="s">
        <v>79</v>
      </c>
    </row>
    <row r="210" spans="2:65" s="12" customFormat="1" ht="11.25" x14ac:dyDescent="0.2">
      <c r="B210" s="153"/>
      <c r="D210" s="138" t="s">
        <v>330</v>
      </c>
      <c r="E210" s="154" t="s">
        <v>19</v>
      </c>
      <c r="F210" s="155" t="s">
        <v>6837</v>
      </c>
      <c r="H210" s="154" t="s">
        <v>19</v>
      </c>
      <c r="I210" s="156"/>
      <c r="L210" s="153"/>
      <c r="M210" s="157"/>
      <c r="T210" s="158"/>
      <c r="AT210" s="154" t="s">
        <v>330</v>
      </c>
      <c r="AU210" s="154" t="s">
        <v>79</v>
      </c>
      <c r="AV210" s="12" t="s">
        <v>77</v>
      </c>
      <c r="AW210" s="12" t="s">
        <v>31</v>
      </c>
      <c r="AX210" s="12" t="s">
        <v>69</v>
      </c>
      <c r="AY210" s="154" t="s">
        <v>181</v>
      </c>
    </row>
    <row r="211" spans="2:65" s="13" customFormat="1" ht="11.25" x14ac:dyDescent="0.2">
      <c r="B211" s="159"/>
      <c r="D211" s="138" t="s">
        <v>330</v>
      </c>
      <c r="E211" s="160" t="s">
        <v>19</v>
      </c>
      <c r="F211" s="161" t="s">
        <v>6832</v>
      </c>
      <c r="H211" s="162">
        <v>43.610999999999997</v>
      </c>
      <c r="I211" s="163"/>
      <c r="L211" s="159"/>
      <c r="M211" s="164"/>
      <c r="T211" s="165"/>
      <c r="AT211" s="160" t="s">
        <v>330</v>
      </c>
      <c r="AU211" s="160" t="s">
        <v>79</v>
      </c>
      <c r="AV211" s="13" t="s">
        <v>79</v>
      </c>
      <c r="AW211" s="13" t="s">
        <v>31</v>
      </c>
      <c r="AX211" s="13" t="s">
        <v>69</v>
      </c>
      <c r="AY211" s="160" t="s">
        <v>181</v>
      </c>
    </row>
    <row r="212" spans="2:65" s="13" customFormat="1" ht="11.25" x14ac:dyDescent="0.2">
      <c r="B212" s="159"/>
      <c r="D212" s="138" t="s">
        <v>330</v>
      </c>
      <c r="E212" s="160" t="s">
        <v>19</v>
      </c>
      <c r="F212" s="161" t="s">
        <v>6833</v>
      </c>
      <c r="H212" s="162">
        <v>43.610999999999997</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87.221999999999994</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229</v>
      </c>
      <c r="D214" s="125" t="s">
        <v>182</v>
      </c>
      <c r="E214" s="126" t="s">
        <v>6669</v>
      </c>
      <c r="F214" s="127" t="s">
        <v>6670</v>
      </c>
      <c r="G214" s="128" t="s">
        <v>326</v>
      </c>
      <c r="H214" s="129">
        <v>72.685000000000002</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273</v>
      </c>
    </row>
    <row r="215" spans="2:65" s="1" customFormat="1" ht="11.25" x14ac:dyDescent="0.2">
      <c r="B215" s="32"/>
      <c r="D215" s="151" t="s">
        <v>328</v>
      </c>
      <c r="F215" s="152" t="s">
        <v>6671</v>
      </c>
      <c r="I215" s="140"/>
      <c r="L215" s="32"/>
      <c r="M215" s="141"/>
      <c r="T215" s="53"/>
      <c r="AT215" s="17" t="s">
        <v>328</v>
      </c>
      <c r="AU215" s="17" t="s">
        <v>79</v>
      </c>
    </row>
    <row r="216" spans="2:65" s="13" customFormat="1" ht="11.25" x14ac:dyDescent="0.2">
      <c r="B216" s="159"/>
      <c r="D216" s="138" t="s">
        <v>330</v>
      </c>
      <c r="E216" s="160" t="s">
        <v>19</v>
      </c>
      <c r="F216" s="161" t="s">
        <v>6841</v>
      </c>
      <c r="H216" s="162">
        <v>72.685000000000002</v>
      </c>
      <c r="I216" s="163"/>
      <c r="L216" s="159"/>
      <c r="M216" s="164"/>
      <c r="T216" s="165"/>
      <c r="AT216" s="160" t="s">
        <v>330</v>
      </c>
      <c r="AU216" s="160" t="s">
        <v>79</v>
      </c>
      <c r="AV216" s="13" t="s">
        <v>79</v>
      </c>
      <c r="AW216" s="13" t="s">
        <v>31</v>
      </c>
      <c r="AX216" s="13" t="s">
        <v>69</v>
      </c>
      <c r="AY216" s="160" t="s">
        <v>181</v>
      </c>
    </row>
    <row r="217" spans="2:65" s="14" customFormat="1" ht="11.25" x14ac:dyDescent="0.2">
      <c r="B217" s="166"/>
      <c r="D217" s="138" t="s">
        <v>330</v>
      </c>
      <c r="E217" s="167" t="s">
        <v>19</v>
      </c>
      <c r="F217" s="168" t="s">
        <v>333</v>
      </c>
      <c r="H217" s="169">
        <v>72.685000000000002</v>
      </c>
      <c r="I217" s="170"/>
      <c r="L217" s="166"/>
      <c r="M217" s="171"/>
      <c r="T217" s="172"/>
      <c r="AT217" s="167" t="s">
        <v>330</v>
      </c>
      <c r="AU217" s="167" t="s">
        <v>79</v>
      </c>
      <c r="AV217" s="14" t="s">
        <v>187</v>
      </c>
      <c r="AW217" s="14" t="s">
        <v>31</v>
      </c>
      <c r="AX217" s="14" t="s">
        <v>77</v>
      </c>
      <c r="AY217" s="167" t="s">
        <v>181</v>
      </c>
    </row>
    <row r="218" spans="2:65" s="10" customFormat="1" ht="22.9" customHeight="1" x14ac:dyDescent="0.2">
      <c r="B218" s="115"/>
      <c r="D218" s="116" t="s">
        <v>68</v>
      </c>
      <c r="E218" s="149" t="s">
        <v>196</v>
      </c>
      <c r="F218" s="149" t="s">
        <v>5636</v>
      </c>
      <c r="I218" s="118"/>
      <c r="J218" s="150">
        <f>BK218</f>
        <v>0</v>
      </c>
      <c r="L218" s="115"/>
      <c r="M218" s="120"/>
      <c r="P218" s="121">
        <f>SUM(P219:P249)</f>
        <v>0</v>
      </c>
      <c r="R218" s="121">
        <f>SUM(R219:R249)</f>
        <v>0</v>
      </c>
      <c r="T218" s="122">
        <f>SUM(T219:T249)</f>
        <v>0</v>
      </c>
      <c r="AR218" s="116" t="s">
        <v>77</v>
      </c>
      <c r="AT218" s="123" t="s">
        <v>68</v>
      </c>
      <c r="AU218" s="123" t="s">
        <v>77</v>
      </c>
      <c r="AY218" s="116" t="s">
        <v>181</v>
      </c>
      <c r="BK218" s="124">
        <f>SUM(BK219:BK249)</f>
        <v>0</v>
      </c>
    </row>
    <row r="219" spans="2:65" s="1" customFormat="1" ht="16.5" customHeight="1" x14ac:dyDescent="0.2">
      <c r="B219" s="32"/>
      <c r="C219" s="125" t="s">
        <v>239</v>
      </c>
      <c r="D219" s="125" t="s">
        <v>182</v>
      </c>
      <c r="E219" s="126" t="s">
        <v>6842</v>
      </c>
      <c r="F219" s="127" t="s">
        <v>6843</v>
      </c>
      <c r="G219" s="128" t="s">
        <v>636</v>
      </c>
      <c r="H219" s="129">
        <v>38</v>
      </c>
      <c r="I219" s="130"/>
      <c r="J219" s="131">
        <f>ROUND(I219*H219,2)</f>
        <v>0</v>
      </c>
      <c r="K219" s="127" t="s">
        <v>186</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478</v>
      </c>
    </row>
    <row r="220" spans="2:65" s="1" customFormat="1" ht="78" x14ac:dyDescent="0.2">
      <c r="B220" s="32"/>
      <c r="D220" s="138" t="s">
        <v>214</v>
      </c>
      <c r="F220" s="139" t="s">
        <v>6844</v>
      </c>
      <c r="I220" s="140"/>
      <c r="L220" s="32"/>
      <c r="M220" s="141"/>
      <c r="T220" s="53"/>
      <c r="AT220" s="17" t="s">
        <v>214</v>
      </c>
      <c r="AU220" s="17" t="s">
        <v>79</v>
      </c>
    </row>
    <row r="221" spans="2:65" s="13" customFormat="1" ht="11.25" x14ac:dyDescent="0.2">
      <c r="B221" s="159"/>
      <c r="D221" s="138" t="s">
        <v>330</v>
      </c>
      <c r="E221" s="160" t="s">
        <v>19</v>
      </c>
      <c r="F221" s="161" t="s">
        <v>6845</v>
      </c>
      <c r="H221" s="162">
        <v>38</v>
      </c>
      <c r="I221" s="163"/>
      <c r="L221" s="159"/>
      <c r="M221" s="164"/>
      <c r="T221" s="165"/>
      <c r="AT221" s="160" t="s">
        <v>330</v>
      </c>
      <c r="AU221" s="160" t="s">
        <v>79</v>
      </c>
      <c r="AV221" s="13" t="s">
        <v>79</v>
      </c>
      <c r="AW221" s="13" t="s">
        <v>31</v>
      </c>
      <c r="AX221" s="13" t="s">
        <v>69</v>
      </c>
      <c r="AY221" s="160" t="s">
        <v>181</v>
      </c>
    </row>
    <row r="222" spans="2:65" s="14" customFormat="1" ht="11.25" x14ac:dyDescent="0.2">
      <c r="B222" s="166"/>
      <c r="D222" s="138" t="s">
        <v>330</v>
      </c>
      <c r="E222" s="167" t="s">
        <v>19</v>
      </c>
      <c r="F222" s="168" t="s">
        <v>333</v>
      </c>
      <c r="H222" s="169">
        <v>38</v>
      </c>
      <c r="I222" s="170"/>
      <c r="L222" s="166"/>
      <c r="M222" s="171"/>
      <c r="T222" s="172"/>
      <c r="AT222" s="167" t="s">
        <v>330</v>
      </c>
      <c r="AU222" s="167" t="s">
        <v>79</v>
      </c>
      <c r="AV222" s="14" t="s">
        <v>187</v>
      </c>
      <c r="AW222" s="14" t="s">
        <v>31</v>
      </c>
      <c r="AX222" s="14" t="s">
        <v>77</v>
      </c>
      <c r="AY222" s="167" t="s">
        <v>181</v>
      </c>
    </row>
    <row r="223" spans="2:65" s="12" customFormat="1" ht="11.25" x14ac:dyDescent="0.2">
      <c r="B223" s="153"/>
      <c r="D223" s="138" t="s">
        <v>330</v>
      </c>
      <c r="E223" s="154" t="s">
        <v>19</v>
      </c>
      <c r="F223" s="155" t="s">
        <v>6846</v>
      </c>
      <c r="H223" s="154" t="s">
        <v>19</v>
      </c>
      <c r="I223" s="156"/>
      <c r="L223" s="153"/>
      <c r="M223" s="157"/>
      <c r="T223" s="158"/>
      <c r="AT223" s="154" t="s">
        <v>330</v>
      </c>
      <c r="AU223" s="154" t="s">
        <v>79</v>
      </c>
      <c r="AV223" s="12" t="s">
        <v>77</v>
      </c>
      <c r="AW223" s="12" t="s">
        <v>31</v>
      </c>
      <c r="AX223" s="12" t="s">
        <v>69</v>
      </c>
      <c r="AY223" s="154" t="s">
        <v>181</v>
      </c>
    </row>
    <row r="224" spans="2:65" s="1" customFormat="1" ht="16.5" customHeight="1" x14ac:dyDescent="0.2">
      <c r="B224" s="32"/>
      <c r="C224" s="125" t="s">
        <v>481</v>
      </c>
      <c r="D224" s="125" t="s">
        <v>182</v>
      </c>
      <c r="E224" s="126" t="s">
        <v>6847</v>
      </c>
      <c r="F224" s="127" t="s">
        <v>6848</v>
      </c>
      <c r="G224" s="128" t="s">
        <v>519</v>
      </c>
      <c r="H224" s="129">
        <v>1</v>
      </c>
      <c r="I224" s="130"/>
      <c r="J224" s="131">
        <f>ROUND(I224*H224,2)</f>
        <v>0</v>
      </c>
      <c r="K224" s="127" t="s">
        <v>186</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484</v>
      </c>
    </row>
    <row r="225" spans="2:65" s="1" customFormat="1" ht="78" x14ac:dyDescent="0.2">
      <c r="B225" s="32"/>
      <c r="D225" s="138" t="s">
        <v>214</v>
      </c>
      <c r="F225" s="139" t="s">
        <v>6849</v>
      </c>
      <c r="I225" s="140"/>
      <c r="L225" s="32"/>
      <c r="M225" s="141"/>
      <c r="T225" s="53"/>
      <c r="AT225" s="17" t="s">
        <v>214</v>
      </c>
      <c r="AU225" s="17" t="s">
        <v>79</v>
      </c>
    </row>
    <row r="226" spans="2:65" s="13" customFormat="1" ht="22.5" x14ac:dyDescent="0.2">
      <c r="B226" s="159"/>
      <c r="D226" s="138" t="s">
        <v>330</v>
      </c>
      <c r="E226" s="160" t="s">
        <v>19</v>
      </c>
      <c r="F226" s="161" t="s">
        <v>6850</v>
      </c>
      <c r="H226" s="162">
        <v>1</v>
      </c>
      <c r="I226" s="163"/>
      <c r="L226" s="159"/>
      <c r="M226" s="164"/>
      <c r="T226" s="165"/>
      <c r="AT226" s="160" t="s">
        <v>330</v>
      </c>
      <c r="AU226" s="160" t="s">
        <v>79</v>
      </c>
      <c r="AV226" s="13" t="s">
        <v>79</v>
      </c>
      <c r="AW226" s="13" t="s">
        <v>31</v>
      </c>
      <c r="AX226" s="13" t="s">
        <v>69</v>
      </c>
      <c r="AY226" s="160" t="s">
        <v>181</v>
      </c>
    </row>
    <row r="227" spans="2:65" s="14" customFormat="1" ht="11.25" x14ac:dyDescent="0.2">
      <c r="B227" s="166"/>
      <c r="D227" s="138" t="s">
        <v>330</v>
      </c>
      <c r="E227" s="167" t="s">
        <v>19</v>
      </c>
      <c r="F227" s="168" t="s">
        <v>333</v>
      </c>
      <c r="H227" s="169">
        <v>1</v>
      </c>
      <c r="I227" s="170"/>
      <c r="L227" s="166"/>
      <c r="M227" s="171"/>
      <c r="T227" s="172"/>
      <c r="AT227" s="167" t="s">
        <v>330</v>
      </c>
      <c r="AU227" s="167" t="s">
        <v>79</v>
      </c>
      <c r="AV227" s="14" t="s">
        <v>187</v>
      </c>
      <c r="AW227" s="14" t="s">
        <v>31</v>
      </c>
      <c r="AX227" s="14" t="s">
        <v>77</v>
      </c>
      <c r="AY227" s="167" t="s">
        <v>181</v>
      </c>
    </row>
    <row r="228" spans="2:65" s="1" customFormat="1" ht="16.5" customHeight="1" x14ac:dyDescent="0.2">
      <c r="B228" s="32"/>
      <c r="C228" s="125" t="s">
        <v>407</v>
      </c>
      <c r="D228" s="125" t="s">
        <v>182</v>
      </c>
      <c r="E228" s="126" t="s">
        <v>6851</v>
      </c>
      <c r="F228" s="127" t="s">
        <v>6852</v>
      </c>
      <c r="G228" s="128" t="s">
        <v>519</v>
      </c>
      <c r="H228" s="129">
        <v>3</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487</v>
      </c>
    </row>
    <row r="229" spans="2:65" s="1" customFormat="1" ht="68.25" x14ac:dyDescent="0.2">
      <c r="B229" s="32"/>
      <c r="D229" s="138" t="s">
        <v>214</v>
      </c>
      <c r="F229" s="139" t="s">
        <v>6853</v>
      </c>
      <c r="I229" s="140"/>
      <c r="L229" s="32"/>
      <c r="M229" s="141"/>
      <c r="T229" s="53"/>
      <c r="AT229" s="17" t="s">
        <v>214</v>
      </c>
      <c r="AU229" s="17" t="s">
        <v>79</v>
      </c>
    </row>
    <row r="230" spans="2:65" s="13" customFormat="1" ht="11.25" x14ac:dyDescent="0.2">
      <c r="B230" s="159"/>
      <c r="D230" s="138" t="s">
        <v>330</v>
      </c>
      <c r="E230" s="160" t="s">
        <v>19</v>
      </c>
      <c r="F230" s="161" t="s">
        <v>6854</v>
      </c>
      <c r="H230" s="162">
        <v>3</v>
      </c>
      <c r="I230" s="163"/>
      <c r="L230" s="159"/>
      <c r="M230" s="164"/>
      <c r="T230" s="165"/>
      <c r="AT230" s="160" t="s">
        <v>330</v>
      </c>
      <c r="AU230" s="160" t="s">
        <v>79</v>
      </c>
      <c r="AV230" s="13" t="s">
        <v>79</v>
      </c>
      <c r="AW230" s="13" t="s">
        <v>31</v>
      </c>
      <c r="AX230" s="13" t="s">
        <v>69</v>
      </c>
      <c r="AY230" s="160" t="s">
        <v>181</v>
      </c>
    </row>
    <row r="231" spans="2:65" s="14" customFormat="1" ht="11.25" x14ac:dyDescent="0.2">
      <c r="B231" s="166"/>
      <c r="D231" s="138" t="s">
        <v>330</v>
      </c>
      <c r="E231" s="167" t="s">
        <v>19</v>
      </c>
      <c r="F231" s="168" t="s">
        <v>333</v>
      </c>
      <c r="H231" s="169">
        <v>3</v>
      </c>
      <c r="I231" s="170"/>
      <c r="L231" s="166"/>
      <c r="M231" s="171"/>
      <c r="T231" s="172"/>
      <c r="AT231" s="167" t="s">
        <v>330</v>
      </c>
      <c r="AU231" s="167" t="s">
        <v>79</v>
      </c>
      <c r="AV231" s="14" t="s">
        <v>187</v>
      </c>
      <c r="AW231" s="14" t="s">
        <v>31</v>
      </c>
      <c r="AX231" s="14" t="s">
        <v>77</v>
      </c>
      <c r="AY231" s="167" t="s">
        <v>181</v>
      </c>
    </row>
    <row r="232" spans="2:65" s="1" customFormat="1" ht="16.5" customHeight="1" x14ac:dyDescent="0.2">
      <c r="B232" s="32"/>
      <c r="C232" s="125" t="s">
        <v>489</v>
      </c>
      <c r="D232" s="125" t="s">
        <v>182</v>
      </c>
      <c r="E232" s="126" t="s">
        <v>6855</v>
      </c>
      <c r="F232" s="127" t="s">
        <v>6856</v>
      </c>
      <c r="G232" s="128" t="s">
        <v>185</v>
      </c>
      <c r="H232" s="129">
        <v>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490</v>
      </c>
    </row>
    <row r="233" spans="2:65" s="1" customFormat="1" ht="68.25" x14ac:dyDescent="0.2">
      <c r="B233" s="32"/>
      <c r="D233" s="138" t="s">
        <v>214</v>
      </c>
      <c r="F233" s="139" t="s">
        <v>6857</v>
      </c>
      <c r="I233" s="140"/>
      <c r="L233" s="32"/>
      <c r="M233" s="141"/>
      <c r="T233" s="53"/>
      <c r="AT233" s="17" t="s">
        <v>214</v>
      </c>
      <c r="AU233" s="17" t="s">
        <v>79</v>
      </c>
    </row>
    <row r="234" spans="2:65" s="13" customFormat="1" ht="11.25" x14ac:dyDescent="0.2">
      <c r="B234" s="159"/>
      <c r="D234" s="138" t="s">
        <v>330</v>
      </c>
      <c r="E234" s="160" t="s">
        <v>19</v>
      </c>
      <c r="F234" s="161" t="s">
        <v>6858</v>
      </c>
      <c r="H234" s="162">
        <v>1</v>
      </c>
      <c r="I234" s="163"/>
      <c r="L234" s="159"/>
      <c r="M234" s="164"/>
      <c r="T234" s="165"/>
      <c r="AT234" s="160" t="s">
        <v>330</v>
      </c>
      <c r="AU234" s="160" t="s">
        <v>79</v>
      </c>
      <c r="AV234" s="13" t="s">
        <v>79</v>
      </c>
      <c r="AW234" s="13" t="s">
        <v>31</v>
      </c>
      <c r="AX234" s="13" t="s">
        <v>69</v>
      </c>
      <c r="AY234" s="160" t="s">
        <v>181</v>
      </c>
    </row>
    <row r="235" spans="2:65" s="14" customFormat="1" ht="11.25" x14ac:dyDescent="0.2">
      <c r="B235" s="166"/>
      <c r="D235" s="138" t="s">
        <v>330</v>
      </c>
      <c r="E235" s="167" t="s">
        <v>19</v>
      </c>
      <c r="F235" s="168" t="s">
        <v>333</v>
      </c>
      <c r="H235" s="169">
        <v>1</v>
      </c>
      <c r="I235" s="170"/>
      <c r="L235" s="166"/>
      <c r="M235" s="171"/>
      <c r="T235" s="172"/>
      <c r="AT235" s="167" t="s">
        <v>330</v>
      </c>
      <c r="AU235" s="167" t="s">
        <v>79</v>
      </c>
      <c r="AV235" s="14" t="s">
        <v>187</v>
      </c>
      <c r="AW235" s="14" t="s">
        <v>31</v>
      </c>
      <c r="AX235" s="14" t="s">
        <v>77</v>
      </c>
      <c r="AY235" s="167" t="s">
        <v>181</v>
      </c>
    </row>
    <row r="236" spans="2:65" s="1" customFormat="1" ht="16.5" customHeight="1" x14ac:dyDescent="0.2">
      <c r="B236" s="32"/>
      <c r="C236" s="125" t="s">
        <v>242</v>
      </c>
      <c r="D236" s="125" t="s">
        <v>182</v>
      </c>
      <c r="E236" s="126" t="s">
        <v>6859</v>
      </c>
      <c r="F236" s="127" t="s">
        <v>6860</v>
      </c>
      <c r="G236" s="128" t="s">
        <v>519</v>
      </c>
      <c r="H236" s="129">
        <v>1</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492</v>
      </c>
    </row>
    <row r="237" spans="2:65" s="1" customFormat="1" ht="58.5" x14ac:dyDescent="0.2">
      <c r="B237" s="32"/>
      <c r="D237" s="138" t="s">
        <v>214</v>
      </c>
      <c r="F237" s="139" t="s">
        <v>6861</v>
      </c>
      <c r="I237" s="140"/>
      <c r="L237" s="32"/>
      <c r="M237" s="141"/>
      <c r="T237" s="53"/>
      <c r="AT237" s="17" t="s">
        <v>214</v>
      </c>
      <c r="AU237" s="17" t="s">
        <v>79</v>
      </c>
    </row>
    <row r="238" spans="2:65" s="13" customFormat="1" ht="11.25" x14ac:dyDescent="0.2">
      <c r="B238" s="159"/>
      <c r="D238" s="138" t="s">
        <v>330</v>
      </c>
      <c r="E238" s="160" t="s">
        <v>19</v>
      </c>
      <c r="F238" s="161" t="s">
        <v>6862</v>
      </c>
      <c r="H238" s="162">
        <v>1</v>
      </c>
      <c r="I238" s="163"/>
      <c r="L238" s="159"/>
      <c r="M238" s="164"/>
      <c r="T238" s="165"/>
      <c r="AT238" s="160" t="s">
        <v>330</v>
      </c>
      <c r="AU238" s="160" t="s">
        <v>79</v>
      </c>
      <c r="AV238" s="13" t="s">
        <v>79</v>
      </c>
      <c r="AW238" s="13" t="s">
        <v>31</v>
      </c>
      <c r="AX238" s="13" t="s">
        <v>69</v>
      </c>
      <c r="AY238" s="160" t="s">
        <v>181</v>
      </c>
    </row>
    <row r="239" spans="2:65" s="14" customFormat="1" ht="11.25" x14ac:dyDescent="0.2">
      <c r="B239" s="166"/>
      <c r="D239" s="138" t="s">
        <v>330</v>
      </c>
      <c r="E239" s="167" t="s">
        <v>19</v>
      </c>
      <c r="F239" s="168" t="s">
        <v>333</v>
      </c>
      <c r="H239" s="169">
        <v>1</v>
      </c>
      <c r="I239" s="170"/>
      <c r="L239" s="166"/>
      <c r="M239" s="171"/>
      <c r="T239" s="172"/>
      <c r="AT239" s="167" t="s">
        <v>330</v>
      </c>
      <c r="AU239" s="167" t="s">
        <v>79</v>
      </c>
      <c r="AV239" s="14" t="s">
        <v>187</v>
      </c>
      <c r="AW239" s="14" t="s">
        <v>31</v>
      </c>
      <c r="AX239" s="14" t="s">
        <v>77</v>
      </c>
      <c r="AY239" s="167" t="s">
        <v>181</v>
      </c>
    </row>
    <row r="240" spans="2:65" s="1" customFormat="1" ht="16.5" customHeight="1" x14ac:dyDescent="0.2">
      <c r="B240" s="32"/>
      <c r="C240" s="125" t="s">
        <v>494</v>
      </c>
      <c r="D240" s="125" t="s">
        <v>182</v>
      </c>
      <c r="E240" s="126" t="s">
        <v>6863</v>
      </c>
      <c r="F240" s="127" t="s">
        <v>6864</v>
      </c>
      <c r="G240" s="128" t="s">
        <v>636</v>
      </c>
      <c r="H240" s="129">
        <v>38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495</v>
      </c>
    </row>
    <row r="241" spans="2:65" s="1" customFormat="1" ht="39" x14ac:dyDescent="0.2">
      <c r="B241" s="32"/>
      <c r="D241" s="138" t="s">
        <v>214</v>
      </c>
      <c r="F241" s="139" t="s">
        <v>6865</v>
      </c>
      <c r="I241" s="140"/>
      <c r="L241" s="32"/>
      <c r="M241" s="141"/>
      <c r="T241" s="53"/>
      <c r="AT241" s="17" t="s">
        <v>214</v>
      </c>
      <c r="AU241" s="17" t="s">
        <v>79</v>
      </c>
    </row>
    <row r="242" spans="2:65" s="12" customFormat="1" ht="11.25" x14ac:dyDescent="0.2">
      <c r="B242" s="153"/>
      <c r="D242" s="138" t="s">
        <v>330</v>
      </c>
      <c r="E242" s="154" t="s">
        <v>19</v>
      </c>
      <c r="F242" s="155" t="s">
        <v>6866</v>
      </c>
      <c r="H242" s="154" t="s">
        <v>19</v>
      </c>
      <c r="I242" s="156"/>
      <c r="L242" s="153"/>
      <c r="M242" s="157"/>
      <c r="T242" s="158"/>
      <c r="AT242" s="154" t="s">
        <v>330</v>
      </c>
      <c r="AU242" s="154" t="s">
        <v>79</v>
      </c>
      <c r="AV242" s="12" t="s">
        <v>77</v>
      </c>
      <c r="AW242" s="12" t="s">
        <v>31</v>
      </c>
      <c r="AX242" s="12" t="s">
        <v>69</v>
      </c>
      <c r="AY242" s="154" t="s">
        <v>181</v>
      </c>
    </row>
    <row r="243" spans="2:65" s="13" customFormat="1" ht="11.25" x14ac:dyDescent="0.2">
      <c r="B243" s="159"/>
      <c r="D243" s="138" t="s">
        <v>330</v>
      </c>
      <c r="E243" s="160" t="s">
        <v>19</v>
      </c>
      <c r="F243" s="161" t="s">
        <v>6867</v>
      </c>
      <c r="H243" s="162">
        <v>38</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38</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246</v>
      </c>
      <c r="D245" s="125" t="s">
        <v>182</v>
      </c>
      <c r="E245" s="126" t="s">
        <v>6868</v>
      </c>
      <c r="F245" s="127" t="s">
        <v>6869</v>
      </c>
      <c r="G245" s="128" t="s">
        <v>636</v>
      </c>
      <c r="H245" s="129">
        <v>38</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497</v>
      </c>
    </row>
    <row r="246" spans="2:65" s="1" customFormat="1" ht="39" x14ac:dyDescent="0.2">
      <c r="B246" s="32"/>
      <c r="D246" s="138" t="s">
        <v>214</v>
      </c>
      <c r="F246" s="139" t="s">
        <v>6865</v>
      </c>
      <c r="I246" s="140"/>
      <c r="L246" s="32"/>
      <c r="M246" s="141"/>
      <c r="T246" s="53"/>
      <c r="AT246" s="17" t="s">
        <v>214</v>
      </c>
      <c r="AU246" s="17" t="s">
        <v>79</v>
      </c>
    </row>
    <row r="247" spans="2:65" s="12" customFormat="1" ht="11.25" x14ac:dyDescent="0.2">
      <c r="B247" s="153"/>
      <c r="D247" s="138" t="s">
        <v>330</v>
      </c>
      <c r="E247" s="154" t="s">
        <v>19</v>
      </c>
      <c r="F247" s="155" t="s">
        <v>6870</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6871</v>
      </c>
      <c r="H248" s="162">
        <v>38</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38</v>
      </c>
      <c r="I249" s="170"/>
      <c r="L249" s="166"/>
      <c r="M249" s="171"/>
      <c r="T249" s="172"/>
      <c r="AT249" s="167" t="s">
        <v>330</v>
      </c>
      <c r="AU249" s="167" t="s">
        <v>79</v>
      </c>
      <c r="AV249" s="14" t="s">
        <v>187</v>
      </c>
      <c r="AW249" s="14" t="s">
        <v>31</v>
      </c>
      <c r="AX249" s="14" t="s">
        <v>77</v>
      </c>
      <c r="AY249" s="167" t="s">
        <v>181</v>
      </c>
    </row>
    <row r="250" spans="2:65" s="10" customFormat="1" ht="22.9" customHeight="1" x14ac:dyDescent="0.2">
      <c r="B250" s="115"/>
      <c r="D250" s="116" t="s">
        <v>68</v>
      </c>
      <c r="E250" s="149" t="s">
        <v>947</v>
      </c>
      <c r="F250" s="149" t="s">
        <v>1157</v>
      </c>
      <c r="I250" s="118"/>
      <c r="J250" s="150">
        <f>BK250</f>
        <v>0</v>
      </c>
      <c r="L250" s="115"/>
      <c r="M250" s="120"/>
      <c r="P250" s="121">
        <f>SUM(P251:P259)</f>
        <v>0</v>
      </c>
      <c r="R250" s="121">
        <f>SUM(R251:R259)</f>
        <v>0</v>
      </c>
      <c r="T250" s="122">
        <f>SUM(T251:T259)</f>
        <v>0</v>
      </c>
      <c r="AR250" s="116" t="s">
        <v>77</v>
      </c>
      <c r="AT250" s="123" t="s">
        <v>68</v>
      </c>
      <c r="AU250" s="123" t="s">
        <v>77</v>
      </c>
      <c r="AY250" s="116" t="s">
        <v>181</v>
      </c>
      <c r="BK250" s="124">
        <f>SUM(BK251:BK259)</f>
        <v>0</v>
      </c>
    </row>
    <row r="251" spans="2:65" s="1" customFormat="1" ht="16.5" customHeight="1" x14ac:dyDescent="0.2">
      <c r="B251" s="32"/>
      <c r="C251" s="125" t="s">
        <v>499</v>
      </c>
      <c r="D251" s="125" t="s">
        <v>182</v>
      </c>
      <c r="E251" s="126" t="s">
        <v>5658</v>
      </c>
      <c r="F251" s="127" t="s">
        <v>5659</v>
      </c>
      <c r="G251" s="128" t="s">
        <v>438</v>
      </c>
      <c r="H251" s="129">
        <v>3.2749999999999999</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500</v>
      </c>
    </row>
    <row r="252" spans="2:65" s="1" customFormat="1" ht="11.25" x14ac:dyDescent="0.2">
      <c r="B252" s="32"/>
      <c r="D252" s="151" t="s">
        <v>328</v>
      </c>
      <c r="F252" s="152" t="s">
        <v>5660</v>
      </c>
      <c r="I252" s="140"/>
      <c r="L252" s="32"/>
      <c r="M252" s="141"/>
      <c r="T252" s="53"/>
      <c r="AT252" s="17" t="s">
        <v>328</v>
      </c>
      <c r="AU252" s="17" t="s">
        <v>79</v>
      </c>
    </row>
    <row r="253" spans="2:65" s="13" customFormat="1" ht="11.25" x14ac:dyDescent="0.2">
      <c r="B253" s="159"/>
      <c r="D253" s="138" t="s">
        <v>330</v>
      </c>
      <c r="E253" s="160" t="s">
        <v>19</v>
      </c>
      <c r="F253" s="161" t="s">
        <v>6872</v>
      </c>
      <c r="H253" s="162">
        <v>15.634</v>
      </c>
      <c r="I253" s="163"/>
      <c r="L253" s="159"/>
      <c r="M253" s="164"/>
      <c r="T253" s="165"/>
      <c r="AT253" s="160" t="s">
        <v>330</v>
      </c>
      <c r="AU253" s="160" t="s">
        <v>79</v>
      </c>
      <c r="AV253" s="13" t="s">
        <v>79</v>
      </c>
      <c r="AW253" s="13" t="s">
        <v>31</v>
      </c>
      <c r="AX253" s="13" t="s">
        <v>69</v>
      </c>
      <c r="AY253" s="160" t="s">
        <v>181</v>
      </c>
    </row>
    <row r="254" spans="2:65" s="13" customFormat="1" ht="11.25" x14ac:dyDescent="0.2">
      <c r="B254" s="159"/>
      <c r="D254" s="138" t="s">
        <v>330</v>
      </c>
      <c r="E254" s="160" t="s">
        <v>19</v>
      </c>
      <c r="F254" s="161" t="s">
        <v>6873</v>
      </c>
      <c r="H254" s="162">
        <v>-12.359</v>
      </c>
      <c r="I254" s="163"/>
      <c r="L254" s="159"/>
      <c r="M254" s="164"/>
      <c r="T254" s="165"/>
      <c r="AT254" s="160" t="s">
        <v>330</v>
      </c>
      <c r="AU254" s="160" t="s">
        <v>79</v>
      </c>
      <c r="AV254" s="13" t="s">
        <v>79</v>
      </c>
      <c r="AW254" s="13" t="s">
        <v>31</v>
      </c>
      <c r="AX254" s="13" t="s">
        <v>69</v>
      </c>
      <c r="AY254" s="160" t="s">
        <v>181</v>
      </c>
    </row>
    <row r="255" spans="2:65" s="14" customFormat="1" ht="11.25" x14ac:dyDescent="0.2">
      <c r="B255" s="166"/>
      <c r="D255" s="138" t="s">
        <v>330</v>
      </c>
      <c r="E255" s="167" t="s">
        <v>19</v>
      </c>
      <c r="F255" s="168" t="s">
        <v>333</v>
      </c>
      <c r="H255" s="169">
        <v>3.2749999999999999</v>
      </c>
      <c r="I255" s="170"/>
      <c r="L255" s="166"/>
      <c r="M255" s="171"/>
      <c r="T255" s="172"/>
      <c r="AT255" s="167" t="s">
        <v>330</v>
      </c>
      <c r="AU255" s="167" t="s">
        <v>79</v>
      </c>
      <c r="AV255" s="14" t="s">
        <v>187</v>
      </c>
      <c r="AW255" s="14" t="s">
        <v>31</v>
      </c>
      <c r="AX255" s="14" t="s">
        <v>77</v>
      </c>
      <c r="AY255" s="167" t="s">
        <v>181</v>
      </c>
    </row>
    <row r="256" spans="2:65" s="1" customFormat="1" ht="16.5" customHeight="1" x14ac:dyDescent="0.2">
      <c r="B256" s="32"/>
      <c r="C256" s="125" t="s">
        <v>250</v>
      </c>
      <c r="D256" s="125" t="s">
        <v>182</v>
      </c>
      <c r="E256" s="126" t="s">
        <v>5666</v>
      </c>
      <c r="F256" s="127" t="s">
        <v>5667</v>
      </c>
      <c r="G256" s="128" t="s">
        <v>1053</v>
      </c>
      <c r="H256" s="129">
        <v>10</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502</v>
      </c>
    </row>
    <row r="257" spans="2:51" s="1" customFormat="1" ht="11.25" x14ac:dyDescent="0.2">
      <c r="B257" s="32"/>
      <c r="D257" s="151" t="s">
        <v>328</v>
      </c>
      <c r="F257" s="152" t="s">
        <v>5668</v>
      </c>
      <c r="I257" s="140"/>
      <c r="L257" s="32"/>
      <c r="M257" s="141"/>
      <c r="T257" s="53"/>
      <c r="AT257" s="17" t="s">
        <v>328</v>
      </c>
      <c r="AU257" s="17" t="s">
        <v>79</v>
      </c>
    </row>
    <row r="258" spans="2:51" s="13" customFormat="1" ht="22.5" x14ac:dyDescent="0.2">
      <c r="B258" s="159"/>
      <c r="D258" s="138" t="s">
        <v>330</v>
      </c>
      <c r="E258" s="160" t="s">
        <v>19</v>
      </c>
      <c r="F258" s="161" t="s">
        <v>6874</v>
      </c>
      <c r="H258" s="162">
        <v>10</v>
      </c>
      <c r="I258" s="163"/>
      <c r="L258" s="159"/>
      <c r="M258" s="164"/>
      <c r="T258" s="165"/>
      <c r="AT258" s="160" t="s">
        <v>330</v>
      </c>
      <c r="AU258" s="160" t="s">
        <v>79</v>
      </c>
      <c r="AV258" s="13" t="s">
        <v>79</v>
      </c>
      <c r="AW258" s="13" t="s">
        <v>31</v>
      </c>
      <c r="AX258" s="13" t="s">
        <v>69</v>
      </c>
      <c r="AY258" s="160" t="s">
        <v>181</v>
      </c>
    </row>
    <row r="259" spans="2:51" s="14" customFormat="1" ht="11.25" x14ac:dyDescent="0.2">
      <c r="B259" s="166"/>
      <c r="D259" s="138" t="s">
        <v>330</v>
      </c>
      <c r="E259" s="167" t="s">
        <v>19</v>
      </c>
      <c r="F259" s="168" t="s">
        <v>333</v>
      </c>
      <c r="H259" s="169">
        <v>10</v>
      </c>
      <c r="I259" s="170"/>
      <c r="L259" s="166"/>
      <c r="M259" s="173"/>
      <c r="N259" s="174"/>
      <c r="O259" s="174"/>
      <c r="P259" s="174"/>
      <c r="Q259" s="174"/>
      <c r="R259" s="174"/>
      <c r="S259" s="174"/>
      <c r="T259" s="175"/>
      <c r="AT259" s="167" t="s">
        <v>330</v>
      </c>
      <c r="AU259" s="167" t="s">
        <v>79</v>
      </c>
      <c r="AV259" s="14" t="s">
        <v>187</v>
      </c>
      <c r="AW259" s="14" t="s">
        <v>31</v>
      </c>
      <c r="AX259" s="14" t="s">
        <v>77</v>
      </c>
      <c r="AY259" s="167" t="s">
        <v>181</v>
      </c>
    </row>
    <row r="260" spans="2:51" s="1" customFormat="1" ht="6.95" customHeight="1" x14ac:dyDescent="0.2">
      <c r="B260" s="41"/>
      <c r="C260" s="42"/>
      <c r="D260" s="42"/>
      <c r="E260" s="42"/>
      <c r="F260" s="42"/>
      <c r="G260" s="42"/>
      <c r="H260" s="42"/>
      <c r="I260" s="42"/>
      <c r="J260" s="42"/>
      <c r="K260" s="42"/>
      <c r="L260" s="32"/>
    </row>
  </sheetData>
  <sheetProtection algorithmName="SHA-512" hashValue="q7btX8Wz/yolU4zRBASs26hNRPssMf9+AE7DWr0sjxZv+RB6AYrzC1M3gZCQFzc00e0rnAXpfc08/gMCjudVjA==" saltValue="Gr4HmRmPmldrdbrycAJVGEFPmFQWxRarKqe9hqv6Iaz2AnxKo6c7YaS9U5+8VAvu/EQzlI8rojdvirFQIRl5BA==" spinCount="100000" sheet="1" objects="1" scenarios="1" formatColumns="0" formatRows="0" autoFilter="0"/>
  <autoFilter ref="C88:K259"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1" r:id="rId5" xr:uid="{00000000-0004-0000-0700-000004000000}"/>
    <hyperlink ref="F103" r:id="rId6" xr:uid="{00000000-0004-0000-0700-000005000000}"/>
    <hyperlink ref="F113" r:id="rId7" xr:uid="{00000000-0004-0000-0700-000006000000}"/>
    <hyperlink ref="F119" r:id="rId8" xr:uid="{00000000-0004-0000-0700-000007000000}"/>
    <hyperlink ref="F127" r:id="rId9" xr:uid="{00000000-0004-0000-0700-000008000000}"/>
    <hyperlink ref="F133" r:id="rId10" xr:uid="{00000000-0004-0000-0700-000009000000}"/>
    <hyperlink ref="F141" r:id="rId11" xr:uid="{00000000-0004-0000-0700-00000A000000}"/>
    <hyperlink ref="F147" r:id="rId12" xr:uid="{00000000-0004-0000-0700-00000B000000}"/>
    <hyperlink ref="F155" r:id="rId13" xr:uid="{00000000-0004-0000-0700-00000C000000}"/>
    <hyperlink ref="F159" r:id="rId14" xr:uid="{00000000-0004-0000-0700-00000D000000}"/>
    <hyperlink ref="F168" r:id="rId15" xr:uid="{00000000-0004-0000-0700-00000E000000}"/>
    <hyperlink ref="F170" r:id="rId16" xr:uid="{00000000-0004-0000-0700-00000F000000}"/>
    <hyperlink ref="F187" r:id="rId17" xr:uid="{00000000-0004-0000-0700-000010000000}"/>
    <hyperlink ref="F194" r:id="rId18" xr:uid="{00000000-0004-0000-0700-000011000000}"/>
    <hyperlink ref="F201" r:id="rId19" xr:uid="{00000000-0004-0000-0700-000012000000}"/>
    <hyperlink ref="F208" r:id="rId20" xr:uid="{00000000-0004-0000-0700-000013000000}"/>
    <hyperlink ref="F215" r:id="rId21" xr:uid="{00000000-0004-0000-0700-000014000000}"/>
    <hyperlink ref="F252" r:id="rId22" xr:uid="{00000000-0004-0000-0700-000015000000}"/>
    <hyperlink ref="F257" r:id="rId23" xr:uid="{00000000-0004-0000-07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6092</v>
      </c>
      <c r="F9" s="315"/>
      <c r="G9" s="315"/>
      <c r="H9" s="315"/>
      <c r="L9" s="32"/>
    </row>
    <row r="10" spans="2:46" s="1" customFormat="1" ht="12" customHeight="1" x14ac:dyDescent="0.2">
      <c r="B10" s="32"/>
      <c r="D10" s="27" t="s">
        <v>6093</v>
      </c>
      <c r="L10" s="32"/>
    </row>
    <row r="11" spans="2:46" s="1" customFormat="1" ht="16.5" customHeight="1" x14ac:dyDescent="0.2">
      <c r="B11" s="32"/>
      <c r="E11" s="279" t="s">
        <v>6875</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ROUND((SUM(BE90:BE323)),  2)</f>
        <v>0</v>
      </c>
      <c r="I35" s="93">
        <v>0.21</v>
      </c>
      <c r="J35" s="83">
        <f>ROUND(((SUM(BE90:BE323))*I35),  2)</f>
        <v>0</v>
      </c>
      <c r="L35" s="32"/>
    </row>
    <row r="36" spans="2:12" s="1" customFormat="1" ht="14.45" customHeight="1" x14ac:dyDescent="0.2">
      <c r="B36" s="32"/>
      <c r="E36" s="27" t="s">
        <v>41</v>
      </c>
      <c r="F36" s="83">
        <f>ROUND((SUM(BF90:BF323)),  2)</f>
        <v>0</v>
      </c>
      <c r="I36" s="93">
        <v>0.12</v>
      </c>
      <c r="J36" s="83">
        <f>ROUND(((SUM(BF90:BF323))*I36),  2)</f>
        <v>0</v>
      </c>
      <c r="L36" s="32"/>
    </row>
    <row r="37" spans="2:12" s="1" customFormat="1" ht="14.45" hidden="1" customHeight="1" x14ac:dyDescent="0.2">
      <c r="B37" s="32"/>
      <c r="E37" s="27" t="s">
        <v>42</v>
      </c>
      <c r="F37" s="83">
        <f>ROUND((SUM(BG90:BG323)),  2)</f>
        <v>0</v>
      </c>
      <c r="I37" s="93">
        <v>0.21</v>
      </c>
      <c r="J37" s="83">
        <f>0</f>
        <v>0</v>
      </c>
      <c r="L37" s="32"/>
    </row>
    <row r="38" spans="2:12" s="1" customFormat="1" ht="14.45" hidden="1" customHeight="1" x14ac:dyDescent="0.2">
      <c r="B38" s="32"/>
      <c r="E38" s="27" t="s">
        <v>43</v>
      </c>
      <c r="F38" s="83">
        <f>ROUND((SUM(BH90:BH323)),  2)</f>
        <v>0</v>
      </c>
      <c r="I38" s="93">
        <v>0.12</v>
      </c>
      <c r="J38" s="83">
        <f>0</f>
        <v>0</v>
      </c>
      <c r="L38" s="32"/>
    </row>
    <row r="39" spans="2:12" s="1" customFormat="1" ht="14.45" hidden="1" customHeight="1" x14ac:dyDescent="0.2">
      <c r="B39" s="32"/>
      <c r="E39" s="27" t="s">
        <v>44</v>
      </c>
      <c r="F39" s="83">
        <f>ROUND((SUM(BI90:BI323)),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6092</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D.1.4.1.b.09.-4 - AREÁLOVÝ VODOVOD</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296</v>
      </c>
      <c r="E64" s="105"/>
      <c r="F64" s="105"/>
      <c r="G64" s="105"/>
      <c r="H64" s="105"/>
      <c r="I64" s="105"/>
      <c r="J64" s="106">
        <f>J91</f>
        <v>0</v>
      </c>
      <c r="L64" s="103"/>
    </row>
    <row r="65" spans="2:12" s="11" customFormat="1" ht="19.899999999999999" customHeight="1" x14ac:dyDescent="0.2">
      <c r="B65" s="145"/>
      <c r="D65" s="146" t="s">
        <v>297</v>
      </c>
      <c r="E65" s="147"/>
      <c r="F65" s="147"/>
      <c r="G65" s="147"/>
      <c r="H65" s="147"/>
      <c r="I65" s="147"/>
      <c r="J65" s="148">
        <f>J92</f>
        <v>0</v>
      </c>
      <c r="L65" s="145"/>
    </row>
    <row r="66" spans="2:12" s="11" customFormat="1" ht="19.899999999999999" customHeight="1" x14ac:dyDescent="0.2">
      <c r="B66" s="145"/>
      <c r="D66" s="146" t="s">
        <v>1707</v>
      </c>
      <c r="E66" s="147"/>
      <c r="F66" s="147"/>
      <c r="G66" s="147"/>
      <c r="H66" s="147"/>
      <c r="I66" s="147"/>
      <c r="J66" s="148">
        <f>J260</f>
        <v>0</v>
      </c>
      <c r="L66" s="145"/>
    </row>
    <row r="67" spans="2:12" s="11" customFormat="1" ht="19.899999999999999" customHeight="1" x14ac:dyDescent="0.2">
      <c r="B67" s="145"/>
      <c r="D67" s="146" t="s">
        <v>5502</v>
      </c>
      <c r="E67" s="147"/>
      <c r="F67" s="147"/>
      <c r="G67" s="147"/>
      <c r="H67" s="147"/>
      <c r="I67" s="147"/>
      <c r="J67" s="148">
        <f>J266</f>
        <v>0</v>
      </c>
      <c r="L67" s="145"/>
    </row>
    <row r="68" spans="2:12" s="11" customFormat="1" ht="19.899999999999999" customHeight="1" x14ac:dyDescent="0.2">
      <c r="B68" s="145"/>
      <c r="D68" s="146" t="s">
        <v>301</v>
      </c>
      <c r="E68" s="147"/>
      <c r="F68" s="147"/>
      <c r="G68" s="147"/>
      <c r="H68" s="147"/>
      <c r="I68" s="147"/>
      <c r="J68" s="148">
        <f>J317</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ht="12" customHeight="1" x14ac:dyDescent="0.2">
      <c r="B79" s="20"/>
      <c r="C79" s="27" t="s">
        <v>159</v>
      </c>
      <c r="L79" s="20"/>
    </row>
    <row r="80" spans="2:12" s="1" customFormat="1" ht="16.5" customHeight="1" x14ac:dyDescent="0.2">
      <c r="B80" s="32"/>
      <c r="E80" s="313" t="s">
        <v>6092</v>
      </c>
      <c r="F80" s="315"/>
      <c r="G80" s="315"/>
      <c r="H80" s="315"/>
      <c r="L80" s="32"/>
    </row>
    <row r="81" spans="2:65" s="1" customFormat="1" ht="12" customHeight="1" x14ac:dyDescent="0.2">
      <c r="B81" s="32"/>
      <c r="C81" s="27" t="s">
        <v>6093</v>
      </c>
      <c r="L81" s="32"/>
    </row>
    <row r="82" spans="2:65" s="1" customFormat="1" ht="16.5" customHeight="1" x14ac:dyDescent="0.2">
      <c r="B82" s="32"/>
      <c r="E82" s="279" t="str">
        <f>E11</f>
        <v>D.1.4.1.b.09.-4 - AREÁLOVÝ VODOVOD</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11. 2. 2025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321</v>
      </c>
      <c r="F91" s="117" t="s">
        <v>322</v>
      </c>
      <c r="I91" s="118"/>
      <c r="J91" s="119">
        <f>BK91</f>
        <v>0</v>
      </c>
      <c r="L91" s="115"/>
      <c r="M91" s="120"/>
      <c r="P91" s="121">
        <f>P92+P260+P266+P317</f>
        <v>0</v>
      </c>
      <c r="R91" s="121">
        <f>R92+R260+R266+R317</f>
        <v>0</v>
      </c>
      <c r="T91" s="122">
        <f>T92+T260+T266+T317</f>
        <v>0</v>
      </c>
      <c r="AR91" s="116" t="s">
        <v>77</v>
      </c>
      <c r="AT91" s="123" t="s">
        <v>68</v>
      </c>
      <c r="AU91" s="123" t="s">
        <v>69</v>
      </c>
      <c r="AY91" s="116" t="s">
        <v>181</v>
      </c>
      <c r="BK91" s="124">
        <f>BK92+BK260+BK266+BK317</f>
        <v>0</v>
      </c>
    </row>
    <row r="92" spans="2:65" s="10" customFormat="1" ht="22.9" customHeight="1" x14ac:dyDescent="0.2">
      <c r="B92" s="115"/>
      <c r="D92" s="116" t="s">
        <v>68</v>
      </c>
      <c r="E92" s="149" t="s">
        <v>77</v>
      </c>
      <c r="F92" s="149" t="s">
        <v>323</v>
      </c>
      <c r="I92" s="118"/>
      <c r="J92" s="150">
        <f>BK92</f>
        <v>0</v>
      </c>
      <c r="L92" s="115"/>
      <c r="M92" s="120"/>
      <c r="P92" s="121">
        <f>SUM(P93:P259)</f>
        <v>0</v>
      </c>
      <c r="R92" s="121">
        <f>SUM(R93:R259)</f>
        <v>0</v>
      </c>
      <c r="T92" s="122">
        <f>SUM(T93:T259)</f>
        <v>0</v>
      </c>
      <c r="AR92" s="116" t="s">
        <v>77</v>
      </c>
      <c r="AT92" s="123" t="s">
        <v>68</v>
      </c>
      <c r="AU92" s="123" t="s">
        <v>77</v>
      </c>
      <c r="AY92" s="116" t="s">
        <v>181</v>
      </c>
      <c r="BK92" s="124">
        <f>SUM(BK93:BK259)</f>
        <v>0</v>
      </c>
    </row>
    <row r="93" spans="2:65" s="1" customFormat="1" ht="16.5" customHeight="1" x14ac:dyDescent="0.2">
      <c r="B93" s="32"/>
      <c r="C93" s="125" t="s">
        <v>77</v>
      </c>
      <c r="D93" s="125" t="s">
        <v>182</v>
      </c>
      <c r="E93" s="126" t="s">
        <v>1764</v>
      </c>
      <c r="F93" s="127" t="s">
        <v>1765</v>
      </c>
      <c r="G93" s="128" t="s">
        <v>1053</v>
      </c>
      <c r="H93" s="129">
        <v>16</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328</v>
      </c>
      <c r="F94" s="152" t="s">
        <v>1766</v>
      </c>
      <c r="I94" s="140"/>
      <c r="L94" s="32"/>
      <c r="M94" s="141"/>
      <c r="T94" s="53"/>
      <c r="AT94" s="17" t="s">
        <v>328</v>
      </c>
      <c r="AU94" s="17" t="s">
        <v>79</v>
      </c>
    </row>
    <row r="95" spans="2:65" s="1" customFormat="1" ht="16.5" customHeight="1" x14ac:dyDescent="0.2">
      <c r="B95" s="32"/>
      <c r="C95" s="125" t="s">
        <v>79</v>
      </c>
      <c r="D95" s="125" t="s">
        <v>182</v>
      </c>
      <c r="E95" s="126" t="s">
        <v>1767</v>
      </c>
      <c r="F95" s="127" t="s">
        <v>1768</v>
      </c>
      <c r="G95" s="128" t="s">
        <v>1769</v>
      </c>
      <c r="H95" s="129">
        <v>2</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328</v>
      </c>
      <c r="F96" s="152" t="s">
        <v>1770</v>
      </c>
      <c r="I96" s="140"/>
      <c r="L96" s="32"/>
      <c r="M96" s="141"/>
      <c r="T96" s="53"/>
      <c r="AT96" s="17" t="s">
        <v>328</v>
      </c>
      <c r="AU96" s="17" t="s">
        <v>79</v>
      </c>
    </row>
    <row r="97" spans="2:65" s="1" customFormat="1" ht="16.5" customHeight="1" x14ac:dyDescent="0.2">
      <c r="B97" s="32"/>
      <c r="C97" s="125" t="s">
        <v>190</v>
      </c>
      <c r="D97" s="125" t="s">
        <v>182</v>
      </c>
      <c r="E97" s="126" t="s">
        <v>1771</v>
      </c>
      <c r="F97" s="127" t="s">
        <v>1772</v>
      </c>
      <c r="G97" s="128" t="s">
        <v>636</v>
      </c>
      <c r="H97" s="129">
        <v>0.5</v>
      </c>
      <c r="I97" s="130"/>
      <c r="J97" s="131">
        <f>ROUND(I97*H97,2)</f>
        <v>0</v>
      </c>
      <c r="K97" s="127" t="s">
        <v>327</v>
      </c>
      <c r="L97" s="32"/>
      <c r="M97" s="132" t="s">
        <v>19</v>
      </c>
      <c r="N97" s="133" t="s">
        <v>40</v>
      </c>
      <c r="P97" s="134">
        <f>O97*H97</f>
        <v>0</v>
      </c>
      <c r="Q97" s="134">
        <v>0</v>
      </c>
      <c r="R97" s="134">
        <f>Q97*H97</f>
        <v>0</v>
      </c>
      <c r="S97" s="134">
        <v>0</v>
      </c>
      <c r="T97" s="135">
        <f>S97*H97</f>
        <v>0</v>
      </c>
      <c r="AR97" s="136" t="s">
        <v>187</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187</v>
      </c>
      <c r="BM97" s="136" t="s">
        <v>193</v>
      </c>
    </row>
    <row r="98" spans="2:65" s="1" customFormat="1" ht="11.25" x14ac:dyDescent="0.2">
      <c r="B98" s="32"/>
      <c r="D98" s="151" t="s">
        <v>328</v>
      </c>
      <c r="F98" s="152" t="s">
        <v>1773</v>
      </c>
      <c r="I98" s="140"/>
      <c r="L98" s="32"/>
      <c r="M98" s="141"/>
      <c r="T98" s="53"/>
      <c r="AT98" s="17" t="s">
        <v>328</v>
      </c>
      <c r="AU98" s="17" t="s">
        <v>79</v>
      </c>
    </row>
    <row r="99" spans="2:65" s="1" customFormat="1" ht="16.5" customHeight="1" x14ac:dyDescent="0.2">
      <c r="B99" s="32"/>
      <c r="C99" s="125" t="s">
        <v>187</v>
      </c>
      <c r="D99" s="125" t="s">
        <v>182</v>
      </c>
      <c r="E99" s="126" t="s">
        <v>1774</v>
      </c>
      <c r="F99" s="127" t="s">
        <v>1775</v>
      </c>
      <c r="G99" s="128" t="s">
        <v>636</v>
      </c>
      <c r="H99" s="129">
        <v>0.5</v>
      </c>
      <c r="I99" s="130"/>
      <c r="J99" s="131">
        <f>ROUND(I99*H99,2)</f>
        <v>0</v>
      </c>
      <c r="K99" s="127" t="s">
        <v>327</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196</v>
      </c>
    </row>
    <row r="100" spans="2:65" s="1" customFormat="1" ht="11.25" x14ac:dyDescent="0.2">
      <c r="B100" s="32"/>
      <c r="D100" s="151" t="s">
        <v>328</v>
      </c>
      <c r="F100" s="152" t="s">
        <v>1776</v>
      </c>
      <c r="I100" s="140"/>
      <c r="L100" s="32"/>
      <c r="M100" s="141"/>
      <c r="T100" s="53"/>
      <c r="AT100" s="17" t="s">
        <v>328</v>
      </c>
      <c r="AU100" s="17" t="s">
        <v>79</v>
      </c>
    </row>
    <row r="101" spans="2:65" s="1" customFormat="1" ht="16.5" customHeight="1" x14ac:dyDescent="0.2">
      <c r="B101" s="32"/>
      <c r="C101" s="125" t="s">
        <v>197</v>
      </c>
      <c r="D101" s="125" t="s">
        <v>182</v>
      </c>
      <c r="E101" s="126" t="s">
        <v>1777</v>
      </c>
      <c r="F101" s="127" t="s">
        <v>1778</v>
      </c>
      <c r="G101" s="128" t="s">
        <v>636</v>
      </c>
      <c r="H101" s="129">
        <v>0.5</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200</v>
      </c>
    </row>
    <row r="102" spans="2:65" s="1" customFormat="1" ht="11.25" x14ac:dyDescent="0.2">
      <c r="B102" s="32"/>
      <c r="D102" s="151" t="s">
        <v>328</v>
      </c>
      <c r="F102" s="152" t="s">
        <v>1779</v>
      </c>
      <c r="I102" s="140"/>
      <c r="L102" s="32"/>
      <c r="M102" s="141"/>
      <c r="T102" s="53"/>
      <c r="AT102" s="17" t="s">
        <v>328</v>
      </c>
      <c r="AU102" s="17" t="s">
        <v>79</v>
      </c>
    </row>
    <row r="103" spans="2:65" s="1" customFormat="1" ht="16.5" customHeight="1" x14ac:dyDescent="0.2">
      <c r="B103" s="32"/>
      <c r="C103" s="125" t="s">
        <v>193</v>
      </c>
      <c r="D103" s="125" t="s">
        <v>182</v>
      </c>
      <c r="E103" s="126" t="s">
        <v>1780</v>
      </c>
      <c r="F103" s="127" t="s">
        <v>1781</v>
      </c>
      <c r="G103" s="128" t="s">
        <v>636</v>
      </c>
      <c r="H103" s="129">
        <v>2</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8</v>
      </c>
    </row>
    <row r="104" spans="2:65" s="1" customFormat="1" ht="11.25" x14ac:dyDescent="0.2">
      <c r="B104" s="32"/>
      <c r="D104" s="151" t="s">
        <v>328</v>
      </c>
      <c r="F104" s="152" t="s">
        <v>1782</v>
      </c>
      <c r="I104" s="140"/>
      <c r="L104" s="32"/>
      <c r="M104" s="141"/>
      <c r="T104" s="53"/>
      <c r="AT104" s="17" t="s">
        <v>328</v>
      </c>
      <c r="AU104" s="17" t="s">
        <v>79</v>
      </c>
    </row>
    <row r="105" spans="2:65" s="1" customFormat="1" ht="21.75" customHeight="1" x14ac:dyDescent="0.2">
      <c r="B105" s="32"/>
      <c r="C105" s="125" t="s">
        <v>203</v>
      </c>
      <c r="D105" s="125" t="s">
        <v>182</v>
      </c>
      <c r="E105" s="126" t="s">
        <v>6097</v>
      </c>
      <c r="F105" s="127" t="s">
        <v>6098</v>
      </c>
      <c r="G105" s="128" t="s">
        <v>185</v>
      </c>
      <c r="H105" s="129">
        <v>1</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206</v>
      </c>
    </row>
    <row r="106" spans="2:65" s="1" customFormat="1" ht="48.75" x14ac:dyDescent="0.2">
      <c r="B106" s="32"/>
      <c r="D106" s="138" t="s">
        <v>214</v>
      </c>
      <c r="F106" s="139" t="s">
        <v>6099</v>
      </c>
      <c r="I106" s="140"/>
      <c r="L106" s="32"/>
      <c r="M106" s="141"/>
      <c r="T106" s="53"/>
      <c r="AT106" s="17" t="s">
        <v>214</v>
      </c>
      <c r="AU106" s="17" t="s">
        <v>79</v>
      </c>
    </row>
    <row r="107" spans="2:65" s="13" customFormat="1" ht="11.25" x14ac:dyDescent="0.2">
      <c r="B107" s="159"/>
      <c r="D107" s="138" t="s">
        <v>330</v>
      </c>
      <c r="E107" s="160" t="s">
        <v>19</v>
      </c>
      <c r="F107" s="161" t="s">
        <v>6100</v>
      </c>
      <c r="H107" s="162">
        <v>1</v>
      </c>
      <c r="I107" s="163"/>
      <c r="L107" s="159"/>
      <c r="M107" s="164"/>
      <c r="T107" s="165"/>
      <c r="AT107" s="160" t="s">
        <v>330</v>
      </c>
      <c r="AU107" s="160" t="s">
        <v>79</v>
      </c>
      <c r="AV107" s="13" t="s">
        <v>79</v>
      </c>
      <c r="AW107" s="13" t="s">
        <v>31</v>
      </c>
      <c r="AX107" s="13" t="s">
        <v>69</v>
      </c>
      <c r="AY107" s="160" t="s">
        <v>181</v>
      </c>
    </row>
    <row r="108" spans="2:65" s="14" customFormat="1" ht="11.25" x14ac:dyDescent="0.2">
      <c r="B108" s="166"/>
      <c r="D108" s="138" t="s">
        <v>330</v>
      </c>
      <c r="E108" s="167" t="s">
        <v>19</v>
      </c>
      <c r="F108" s="168" t="s">
        <v>333</v>
      </c>
      <c r="H108" s="169">
        <v>1</v>
      </c>
      <c r="I108" s="170"/>
      <c r="L108" s="166"/>
      <c r="M108" s="171"/>
      <c r="T108" s="172"/>
      <c r="AT108" s="167" t="s">
        <v>330</v>
      </c>
      <c r="AU108" s="167" t="s">
        <v>79</v>
      </c>
      <c r="AV108" s="14" t="s">
        <v>187</v>
      </c>
      <c r="AW108" s="14" t="s">
        <v>31</v>
      </c>
      <c r="AX108" s="14" t="s">
        <v>77</v>
      </c>
      <c r="AY108" s="167" t="s">
        <v>181</v>
      </c>
    </row>
    <row r="109" spans="2:65" s="1" customFormat="1" ht="24.2" customHeight="1" x14ac:dyDescent="0.2">
      <c r="B109" s="32"/>
      <c r="C109" s="125" t="s">
        <v>196</v>
      </c>
      <c r="D109" s="125" t="s">
        <v>182</v>
      </c>
      <c r="E109" s="126" t="s">
        <v>6101</v>
      </c>
      <c r="F109" s="127" t="s">
        <v>6102</v>
      </c>
      <c r="G109" s="128" t="s">
        <v>185</v>
      </c>
      <c r="H109" s="129">
        <v>1</v>
      </c>
      <c r="I109" s="130"/>
      <c r="J109" s="131">
        <f>ROUND(I109*H109,2)</f>
        <v>0</v>
      </c>
      <c r="K109" s="127" t="s">
        <v>186</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209</v>
      </c>
    </row>
    <row r="110" spans="2:65" s="1" customFormat="1" ht="68.25" x14ac:dyDescent="0.2">
      <c r="B110" s="32"/>
      <c r="D110" s="138" t="s">
        <v>214</v>
      </c>
      <c r="F110" s="139" t="s">
        <v>6103</v>
      </c>
      <c r="I110" s="140"/>
      <c r="L110" s="32"/>
      <c r="M110" s="141"/>
      <c r="T110" s="53"/>
      <c r="AT110" s="17" t="s">
        <v>214</v>
      </c>
      <c r="AU110" s="17" t="s">
        <v>79</v>
      </c>
    </row>
    <row r="111" spans="2:65" s="13" customFormat="1" ht="11.25" x14ac:dyDescent="0.2">
      <c r="B111" s="159"/>
      <c r="D111" s="138" t="s">
        <v>330</v>
      </c>
      <c r="E111" s="160" t="s">
        <v>19</v>
      </c>
      <c r="F111" s="161" t="s">
        <v>6104</v>
      </c>
      <c r="H111" s="162">
        <v>1</v>
      </c>
      <c r="I111" s="163"/>
      <c r="L111" s="159"/>
      <c r="M111" s="164"/>
      <c r="T111" s="165"/>
      <c r="AT111" s="160" t="s">
        <v>330</v>
      </c>
      <c r="AU111" s="160" t="s">
        <v>79</v>
      </c>
      <c r="AV111" s="13" t="s">
        <v>79</v>
      </c>
      <c r="AW111" s="13" t="s">
        <v>31</v>
      </c>
      <c r="AX111" s="13" t="s">
        <v>69</v>
      </c>
      <c r="AY111" s="160" t="s">
        <v>181</v>
      </c>
    </row>
    <row r="112" spans="2:65" s="14" customFormat="1" ht="11.25" x14ac:dyDescent="0.2">
      <c r="B112" s="166"/>
      <c r="D112" s="138" t="s">
        <v>330</v>
      </c>
      <c r="E112" s="167" t="s">
        <v>19</v>
      </c>
      <c r="F112" s="168" t="s">
        <v>333</v>
      </c>
      <c r="H112" s="169">
        <v>1</v>
      </c>
      <c r="I112" s="170"/>
      <c r="L112" s="166"/>
      <c r="M112" s="171"/>
      <c r="T112" s="172"/>
      <c r="AT112" s="167" t="s">
        <v>330</v>
      </c>
      <c r="AU112" s="167" t="s">
        <v>79</v>
      </c>
      <c r="AV112" s="14" t="s">
        <v>187</v>
      </c>
      <c r="AW112" s="14" t="s">
        <v>31</v>
      </c>
      <c r="AX112" s="14" t="s">
        <v>77</v>
      </c>
      <c r="AY112" s="167" t="s">
        <v>181</v>
      </c>
    </row>
    <row r="113" spans="2:65" s="1" customFormat="1" ht="21.75" customHeight="1" x14ac:dyDescent="0.2">
      <c r="B113" s="32"/>
      <c r="C113" s="125" t="s">
        <v>210</v>
      </c>
      <c r="D113" s="125" t="s">
        <v>182</v>
      </c>
      <c r="E113" s="126" t="s">
        <v>6445</v>
      </c>
      <c r="F113" s="127" t="s">
        <v>6446</v>
      </c>
      <c r="G113" s="128" t="s">
        <v>326</v>
      </c>
      <c r="H113" s="129">
        <v>2.3519999999999999</v>
      </c>
      <c r="I113" s="130"/>
      <c r="J113" s="131">
        <f>ROUND(I113*H113,2)</f>
        <v>0</v>
      </c>
      <c r="K113" s="127" t="s">
        <v>327</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213</v>
      </c>
    </row>
    <row r="114" spans="2:65" s="1" customFormat="1" ht="11.25" x14ac:dyDescent="0.2">
      <c r="B114" s="32"/>
      <c r="D114" s="151" t="s">
        <v>328</v>
      </c>
      <c r="F114" s="152" t="s">
        <v>6447</v>
      </c>
      <c r="I114" s="140"/>
      <c r="L114" s="32"/>
      <c r="M114" s="141"/>
      <c r="T114" s="53"/>
      <c r="AT114" s="17" t="s">
        <v>328</v>
      </c>
      <c r="AU114" s="17" t="s">
        <v>79</v>
      </c>
    </row>
    <row r="115" spans="2:65" s="1" customFormat="1" ht="29.25" x14ac:dyDescent="0.2">
      <c r="B115" s="32"/>
      <c r="D115" s="138" t="s">
        <v>214</v>
      </c>
      <c r="F115" s="139" t="s">
        <v>6448</v>
      </c>
      <c r="I115" s="140"/>
      <c r="L115" s="32"/>
      <c r="M115" s="141"/>
      <c r="T115" s="53"/>
      <c r="AT115" s="17" t="s">
        <v>214</v>
      </c>
      <c r="AU115" s="17" t="s">
        <v>79</v>
      </c>
    </row>
    <row r="116" spans="2:65" s="12" customFormat="1" ht="11.25" x14ac:dyDescent="0.2">
      <c r="B116" s="153"/>
      <c r="D116" s="138" t="s">
        <v>330</v>
      </c>
      <c r="E116" s="154" t="s">
        <v>19</v>
      </c>
      <c r="F116" s="155" t="s">
        <v>6876</v>
      </c>
      <c r="H116" s="154" t="s">
        <v>19</v>
      </c>
      <c r="I116" s="156"/>
      <c r="L116" s="153"/>
      <c r="M116" s="157"/>
      <c r="T116" s="158"/>
      <c r="AT116" s="154" t="s">
        <v>330</v>
      </c>
      <c r="AU116" s="154" t="s">
        <v>79</v>
      </c>
      <c r="AV116" s="12" t="s">
        <v>77</v>
      </c>
      <c r="AW116" s="12" t="s">
        <v>31</v>
      </c>
      <c r="AX116" s="12" t="s">
        <v>69</v>
      </c>
      <c r="AY116" s="154" t="s">
        <v>181</v>
      </c>
    </row>
    <row r="117" spans="2:65" s="13" customFormat="1" ht="22.5" x14ac:dyDescent="0.2">
      <c r="B117" s="159"/>
      <c r="D117" s="138" t="s">
        <v>330</v>
      </c>
      <c r="E117" s="160" t="s">
        <v>19</v>
      </c>
      <c r="F117" s="161" t="s">
        <v>6877</v>
      </c>
      <c r="H117" s="162">
        <v>1.512</v>
      </c>
      <c r="I117" s="163"/>
      <c r="L117" s="159"/>
      <c r="M117" s="164"/>
      <c r="T117" s="165"/>
      <c r="AT117" s="160" t="s">
        <v>330</v>
      </c>
      <c r="AU117" s="160" t="s">
        <v>79</v>
      </c>
      <c r="AV117" s="13" t="s">
        <v>79</v>
      </c>
      <c r="AW117" s="13" t="s">
        <v>31</v>
      </c>
      <c r="AX117" s="13" t="s">
        <v>69</v>
      </c>
      <c r="AY117" s="160" t="s">
        <v>181</v>
      </c>
    </row>
    <row r="118" spans="2:65" s="13" customFormat="1" ht="11.25" x14ac:dyDescent="0.2">
      <c r="B118" s="159"/>
      <c r="D118" s="138" t="s">
        <v>330</v>
      </c>
      <c r="E118" s="160" t="s">
        <v>19</v>
      </c>
      <c r="F118" s="161" t="s">
        <v>6878</v>
      </c>
      <c r="H118" s="162">
        <v>0.84</v>
      </c>
      <c r="I118" s="163"/>
      <c r="L118" s="159"/>
      <c r="M118" s="164"/>
      <c r="T118" s="165"/>
      <c r="AT118" s="160" t="s">
        <v>330</v>
      </c>
      <c r="AU118" s="160" t="s">
        <v>79</v>
      </c>
      <c r="AV118" s="13" t="s">
        <v>79</v>
      </c>
      <c r="AW118" s="13" t="s">
        <v>31</v>
      </c>
      <c r="AX118" s="13" t="s">
        <v>69</v>
      </c>
      <c r="AY118" s="160" t="s">
        <v>181</v>
      </c>
    </row>
    <row r="119" spans="2:65" s="14" customFormat="1" ht="11.25" x14ac:dyDescent="0.2">
      <c r="B119" s="166"/>
      <c r="D119" s="138" t="s">
        <v>330</v>
      </c>
      <c r="E119" s="167" t="s">
        <v>19</v>
      </c>
      <c r="F119" s="168" t="s">
        <v>333</v>
      </c>
      <c r="H119" s="169">
        <v>2.3519999999999999</v>
      </c>
      <c r="I119" s="170"/>
      <c r="L119" s="166"/>
      <c r="M119" s="171"/>
      <c r="T119" s="172"/>
      <c r="AT119" s="167" t="s">
        <v>330</v>
      </c>
      <c r="AU119" s="167" t="s">
        <v>79</v>
      </c>
      <c r="AV119" s="14" t="s">
        <v>187</v>
      </c>
      <c r="AW119" s="14" t="s">
        <v>31</v>
      </c>
      <c r="AX119" s="14" t="s">
        <v>77</v>
      </c>
      <c r="AY119" s="167" t="s">
        <v>181</v>
      </c>
    </row>
    <row r="120" spans="2:65" s="1" customFormat="1" ht="21.75" customHeight="1" x14ac:dyDescent="0.2">
      <c r="B120" s="32"/>
      <c r="C120" s="125" t="s">
        <v>200</v>
      </c>
      <c r="D120" s="125" t="s">
        <v>182</v>
      </c>
      <c r="E120" s="126" t="s">
        <v>6480</v>
      </c>
      <c r="F120" s="127" t="s">
        <v>6481</v>
      </c>
      <c r="G120" s="128" t="s">
        <v>326</v>
      </c>
      <c r="H120" s="129">
        <v>2.3519999999999999</v>
      </c>
      <c r="I120" s="130"/>
      <c r="J120" s="131">
        <f>ROUND(I120*H120,2)</f>
        <v>0</v>
      </c>
      <c r="K120" s="127" t="s">
        <v>327</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218</v>
      </c>
    </row>
    <row r="121" spans="2:65" s="1" customFormat="1" ht="11.25" x14ac:dyDescent="0.2">
      <c r="B121" s="32"/>
      <c r="D121" s="151" t="s">
        <v>328</v>
      </c>
      <c r="F121" s="152" t="s">
        <v>6482</v>
      </c>
      <c r="I121" s="140"/>
      <c r="L121" s="32"/>
      <c r="M121" s="141"/>
      <c r="T121" s="53"/>
      <c r="AT121" s="17" t="s">
        <v>328</v>
      </c>
      <c r="AU121" s="17" t="s">
        <v>79</v>
      </c>
    </row>
    <row r="122" spans="2:65" s="1" customFormat="1" ht="29.25" x14ac:dyDescent="0.2">
      <c r="B122" s="32"/>
      <c r="D122" s="138" t="s">
        <v>214</v>
      </c>
      <c r="F122" s="139" t="s">
        <v>6448</v>
      </c>
      <c r="I122" s="140"/>
      <c r="L122" s="32"/>
      <c r="M122" s="141"/>
      <c r="T122" s="53"/>
      <c r="AT122" s="17" t="s">
        <v>214</v>
      </c>
      <c r="AU122" s="17" t="s">
        <v>79</v>
      </c>
    </row>
    <row r="123" spans="2:65" s="12" customFormat="1" ht="11.25" x14ac:dyDescent="0.2">
      <c r="B123" s="153"/>
      <c r="D123" s="138" t="s">
        <v>330</v>
      </c>
      <c r="E123" s="154" t="s">
        <v>19</v>
      </c>
      <c r="F123" s="155" t="s">
        <v>6876</v>
      </c>
      <c r="H123" s="154" t="s">
        <v>19</v>
      </c>
      <c r="I123" s="156"/>
      <c r="L123" s="153"/>
      <c r="M123" s="157"/>
      <c r="T123" s="158"/>
      <c r="AT123" s="154" t="s">
        <v>330</v>
      </c>
      <c r="AU123" s="154" t="s">
        <v>79</v>
      </c>
      <c r="AV123" s="12" t="s">
        <v>77</v>
      </c>
      <c r="AW123" s="12" t="s">
        <v>31</v>
      </c>
      <c r="AX123" s="12" t="s">
        <v>69</v>
      </c>
      <c r="AY123" s="154" t="s">
        <v>181</v>
      </c>
    </row>
    <row r="124" spans="2:65" s="13" customFormat="1" ht="22.5" x14ac:dyDescent="0.2">
      <c r="B124" s="159"/>
      <c r="D124" s="138" t="s">
        <v>330</v>
      </c>
      <c r="E124" s="160" t="s">
        <v>19</v>
      </c>
      <c r="F124" s="161" t="s">
        <v>6879</v>
      </c>
      <c r="H124" s="162">
        <v>1.512</v>
      </c>
      <c r="I124" s="163"/>
      <c r="L124" s="159"/>
      <c r="M124" s="164"/>
      <c r="T124" s="165"/>
      <c r="AT124" s="160" t="s">
        <v>330</v>
      </c>
      <c r="AU124" s="160" t="s">
        <v>79</v>
      </c>
      <c r="AV124" s="13" t="s">
        <v>79</v>
      </c>
      <c r="AW124" s="13" t="s">
        <v>31</v>
      </c>
      <c r="AX124" s="13" t="s">
        <v>69</v>
      </c>
      <c r="AY124" s="160" t="s">
        <v>181</v>
      </c>
    </row>
    <row r="125" spans="2:65" s="13" customFormat="1" ht="11.25" x14ac:dyDescent="0.2">
      <c r="B125" s="159"/>
      <c r="D125" s="138" t="s">
        <v>330</v>
      </c>
      <c r="E125" s="160" t="s">
        <v>19</v>
      </c>
      <c r="F125" s="161" t="s">
        <v>6880</v>
      </c>
      <c r="H125" s="162">
        <v>0.84</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2.3519999999999999</v>
      </c>
      <c r="I126" s="170"/>
      <c r="L126" s="166"/>
      <c r="M126" s="171"/>
      <c r="T126" s="172"/>
      <c r="AT126" s="167" t="s">
        <v>330</v>
      </c>
      <c r="AU126" s="167" t="s">
        <v>79</v>
      </c>
      <c r="AV126" s="14" t="s">
        <v>187</v>
      </c>
      <c r="AW126" s="14" t="s">
        <v>31</v>
      </c>
      <c r="AX126" s="14" t="s">
        <v>77</v>
      </c>
      <c r="AY126" s="167" t="s">
        <v>181</v>
      </c>
    </row>
    <row r="127" spans="2:65" s="1" customFormat="1" ht="21.75" customHeight="1" x14ac:dyDescent="0.2">
      <c r="B127" s="32"/>
      <c r="C127" s="125" t="s">
        <v>219</v>
      </c>
      <c r="D127" s="125" t="s">
        <v>182</v>
      </c>
      <c r="E127" s="126" t="s">
        <v>6484</v>
      </c>
      <c r="F127" s="127" t="s">
        <v>6485</v>
      </c>
      <c r="G127" s="128" t="s">
        <v>326</v>
      </c>
      <c r="H127" s="129">
        <v>0.58799999999999997</v>
      </c>
      <c r="I127" s="130"/>
      <c r="J127" s="131">
        <f>ROUND(I127*H127,2)</f>
        <v>0</v>
      </c>
      <c r="K127" s="127" t="s">
        <v>327</v>
      </c>
      <c r="L127" s="32"/>
      <c r="M127" s="132" t="s">
        <v>19</v>
      </c>
      <c r="N127" s="133" t="s">
        <v>40</v>
      </c>
      <c r="P127" s="134">
        <f>O127*H127</f>
        <v>0</v>
      </c>
      <c r="Q127" s="134">
        <v>0</v>
      </c>
      <c r="R127" s="134">
        <f>Q127*H127</f>
        <v>0</v>
      </c>
      <c r="S127" s="134">
        <v>0</v>
      </c>
      <c r="T127" s="135">
        <f>S127*H127</f>
        <v>0</v>
      </c>
      <c r="AR127" s="136" t="s">
        <v>187</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187</v>
      </c>
      <c r="BM127" s="136" t="s">
        <v>222</v>
      </c>
    </row>
    <row r="128" spans="2:65" s="1" customFormat="1" ht="11.25" x14ac:dyDescent="0.2">
      <c r="B128" s="32"/>
      <c r="D128" s="151" t="s">
        <v>328</v>
      </c>
      <c r="F128" s="152" t="s">
        <v>6486</v>
      </c>
      <c r="I128" s="140"/>
      <c r="L128" s="32"/>
      <c r="M128" s="141"/>
      <c r="T128" s="53"/>
      <c r="AT128" s="17" t="s">
        <v>328</v>
      </c>
      <c r="AU128" s="17" t="s">
        <v>79</v>
      </c>
    </row>
    <row r="129" spans="2:65" s="1" customFormat="1" ht="29.25" x14ac:dyDescent="0.2">
      <c r="B129" s="32"/>
      <c r="D129" s="138" t="s">
        <v>214</v>
      </c>
      <c r="F129" s="139" t="s">
        <v>6448</v>
      </c>
      <c r="I129" s="140"/>
      <c r="L129" s="32"/>
      <c r="M129" s="141"/>
      <c r="T129" s="53"/>
      <c r="AT129" s="17" t="s">
        <v>214</v>
      </c>
      <c r="AU129" s="17" t="s">
        <v>79</v>
      </c>
    </row>
    <row r="130" spans="2:65" s="12" customFormat="1" ht="11.25" x14ac:dyDescent="0.2">
      <c r="B130" s="153"/>
      <c r="D130" s="138" t="s">
        <v>330</v>
      </c>
      <c r="E130" s="154" t="s">
        <v>19</v>
      </c>
      <c r="F130" s="155" t="s">
        <v>6881</v>
      </c>
      <c r="H130" s="154" t="s">
        <v>19</v>
      </c>
      <c r="I130" s="156"/>
      <c r="L130" s="153"/>
      <c r="M130" s="157"/>
      <c r="T130" s="158"/>
      <c r="AT130" s="154" t="s">
        <v>330</v>
      </c>
      <c r="AU130" s="154" t="s">
        <v>79</v>
      </c>
      <c r="AV130" s="12" t="s">
        <v>77</v>
      </c>
      <c r="AW130" s="12" t="s">
        <v>31</v>
      </c>
      <c r="AX130" s="12" t="s">
        <v>69</v>
      </c>
      <c r="AY130" s="154" t="s">
        <v>181</v>
      </c>
    </row>
    <row r="131" spans="2:65" s="13" customFormat="1" ht="22.5" x14ac:dyDescent="0.2">
      <c r="B131" s="159"/>
      <c r="D131" s="138" t="s">
        <v>330</v>
      </c>
      <c r="E131" s="160" t="s">
        <v>19</v>
      </c>
      <c r="F131" s="161" t="s">
        <v>6882</v>
      </c>
      <c r="H131" s="162">
        <v>0.378</v>
      </c>
      <c r="I131" s="163"/>
      <c r="L131" s="159"/>
      <c r="M131" s="164"/>
      <c r="T131" s="165"/>
      <c r="AT131" s="160" t="s">
        <v>330</v>
      </c>
      <c r="AU131" s="160" t="s">
        <v>79</v>
      </c>
      <c r="AV131" s="13" t="s">
        <v>79</v>
      </c>
      <c r="AW131" s="13" t="s">
        <v>31</v>
      </c>
      <c r="AX131" s="13" t="s">
        <v>69</v>
      </c>
      <c r="AY131" s="160" t="s">
        <v>181</v>
      </c>
    </row>
    <row r="132" spans="2:65" s="13" customFormat="1" ht="11.25" x14ac:dyDescent="0.2">
      <c r="B132" s="159"/>
      <c r="D132" s="138" t="s">
        <v>330</v>
      </c>
      <c r="E132" s="160" t="s">
        <v>19</v>
      </c>
      <c r="F132" s="161" t="s">
        <v>6883</v>
      </c>
      <c r="H132" s="162">
        <v>0.21</v>
      </c>
      <c r="I132" s="163"/>
      <c r="L132" s="159"/>
      <c r="M132" s="164"/>
      <c r="T132" s="165"/>
      <c r="AT132" s="160" t="s">
        <v>330</v>
      </c>
      <c r="AU132" s="160" t="s">
        <v>79</v>
      </c>
      <c r="AV132" s="13" t="s">
        <v>79</v>
      </c>
      <c r="AW132" s="13" t="s">
        <v>31</v>
      </c>
      <c r="AX132" s="13" t="s">
        <v>69</v>
      </c>
      <c r="AY132" s="160" t="s">
        <v>181</v>
      </c>
    </row>
    <row r="133" spans="2:65" s="14" customFormat="1" ht="11.25" x14ac:dyDescent="0.2">
      <c r="B133" s="166"/>
      <c r="D133" s="138" t="s">
        <v>330</v>
      </c>
      <c r="E133" s="167" t="s">
        <v>19</v>
      </c>
      <c r="F133" s="168" t="s">
        <v>333</v>
      </c>
      <c r="H133" s="169">
        <v>0.58799999999999997</v>
      </c>
      <c r="I133" s="170"/>
      <c r="L133" s="166"/>
      <c r="M133" s="171"/>
      <c r="T133" s="172"/>
      <c r="AT133" s="167" t="s">
        <v>330</v>
      </c>
      <c r="AU133" s="167" t="s">
        <v>79</v>
      </c>
      <c r="AV133" s="14" t="s">
        <v>187</v>
      </c>
      <c r="AW133" s="14" t="s">
        <v>31</v>
      </c>
      <c r="AX133" s="14" t="s">
        <v>77</v>
      </c>
      <c r="AY133" s="167" t="s">
        <v>181</v>
      </c>
    </row>
    <row r="134" spans="2:65" s="1" customFormat="1" ht="21.75" customHeight="1" x14ac:dyDescent="0.2">
      <c r="B134" s="32"/>
      <c r="C134" s="125" t="s">
        <v>8</v>
      </c>
      <c r="D134" s="125" t="s">
        <v>182</v>
      </c>
      <c r="E134" s="126" t="s">
        <v>6518</v>
      </c>
      <c r="F134" s="127" t="s">
        <v>6519</v>
      </c>
      <c r="G134" s="128" t="s">
        <v>326</v>
      </c>
      <c r="H134" s="129">
        <v>0.58799999999999997</v>
      </c>
      <c r="I134" s="130"/>
      <c r="J134" s="131">
        <f>ROUND(I134*H134,2)</f>
        <v>0</v>
      </c>
      <c r="K134" s="127" t="s">
        <v>327</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225</v>
      </c>
    </row>
    <row r="135" spans="2:65" s="1" customFormat="1" ht="11.25" x14ac:dyDescent="0.2">
      <c r="B135" s="32"/>
      <c r="D135" s="151" t="s">
        <v>328</v>
      </c>
      <c r="F135" s="152" t="s">
        <v>6520</v>
      </c>
      <c r="I135" s="140"/>
      <c r="L135" s="32"/>
      <c r="M135" s="141"/>
      <c r="T135" s="53"/>
      <c r="AT135" s="17" t="s">
        <v>328</v>
      </c>
      <c r="AU135" s="17" t="s">
        <v>79</v>
      </c>
    </row>
    <row r="136" spans="2:65" s="1" customFormat="1" ht="29.25" x14ac:dyDescent="0.2">
      <c r="B136" s="32"/>
      <c r="D136" s="138" t="s">
        <v>214</v>
      </c>
      <c r="F136" s="139" t="s">
        <v>6448</v>
      </c>
      <c r="I136" s="140"/>
      <c r="L136" s="32"/>
      <c r="M136" s="141"/>
      <c r="T136" s="53"/>
      <c r="AT136" s="17" t="s">
        <v>214</v>
      </c>
      <c r="AU136" s="17" t="s">
        <v>79</v>
      </c>
    </row>
    <row r="137" spans="2:65" s="12" customFormat="1" ht="11.25" x14ac:dyDescent="0.2">
      <c r="B137" s="153"/>
      <c r="D137" s="138" t="s">
        <v>330</v>
      </c>
      <c r="E137" s="154" t="s">
        <v>19</v>
      </c>
      <c r="F137" s="155" t="s">
        <v>6884</v>
      </c>
      <c r="H137" s="154" t="s">
        <v>19</v>
      </c>
      <c r="I137" s="156"/>
      <c r="L137" s="153"/>
      <c r="M137" s="157"/>
      <c r="T137" s="158"/>
      <c r="AT137" s="154" t="s">
        <v>330</v>
      </c>
      <c r="AU137" s="154" t="s">
        <v>79</v>
      </c>
      <c r="AV137" s="12" t="s">
        <v>77</v>
      </c>
      <c r="AW137" s="12" t="s">
        <v>31</v>
      </c>
      <c r="AX137" s="12" t="s">
        <v>69</v>
      </c>
      <c r="AY137" s="154" t="s">
        <v>181</v>
      </c>
    </row>
    <row r="138" spans="2:65" s="13" customFormat="1" ht="22.5" x14ac:dyDescent="0.2">
      <c r="B138" s="159"/>
      <c r="D138" s="138" t="s">
        <v>330</v>
      </c>
      <c r="E138" s="160" t="s">
        <v>19</v>
      </c>
      <c r="F138" s="161" t="s">
        <v>6885</v>
      </c>
      <c r="H138" s="162">
        <v>0.378</v>
      </c>
      <c r="I138" s="163"/>
      <c r="L138" s="159"/>
      <c r="M138" s="164"/>
      <c r="T138" s="165"/>
      <c r="AT138" s="160" t="s">
        <v>330</v>
      </c>
      <c r="AU138" s="160" t="s">
        <v>79</v>
      </c>
      <c r="AV138" s="13" t="s">
        <v>79</v>
      </c>
      <c r="AW138" s="13" t="s">
        <v>31</v>
      </c>
      <c r="AX138" s="13" t="s">
        <v>69</v>
      </c>
      <c r="AY138" s="160" t="s">
        <v>181</v>
      </c>
    </row>
    <row r="139" spans="2:65" s="13" customFormat="1" ht="11.25" x14ac:dyDescent="0.2">
      <c r="B139" s="159"/>
      <c r="D139" s="138" t="s">
        <v>330</v>
      </c>
      <c r="E139" s="160" t="s">
        <v>19</v>
      </c>
      <c r="F139" s="161" t="s">
        <v>6886</v>
      </c>
      <c r="H139" s="162">
        <v>0.21</v>
      </c>
      <c r="I139" s="163"/>
      <c r="L139" s="159"/>
      <c r="M139" s="164"/>
      <c r="T139" s="165"/>
      <c r="AT139" s="160" t="s">
        <v>330</v>
      </c>
      <c r="AU139" s="160" t="s">
        <v>79</v>
      </c>
      <c r="AV139" s="13" t="s">
        <v>79</v>
      </c>
      <c r="AW139" s="13" t="s">
        <v>31</v>
      </c>
      <c r="AX139" s="13" t="s">
        <v>69</v>
      </c>
      <c r="AY139" s="160" t="s">
        <v>181</v>
      </c>
    </row>
    <row r="140" spans="2:65" s="14" customFormat="1" ht="11.25" x14ac:dyDescent="0.2">
      <c r="B140" s="166"/>
      <c r="D140" s="138" t="s">
        <v>330</v>
      </c>
      <c r="E140" s="167" t="s">
        <v>19</v>
      </c>
      <c r="F140" s="168" t="s">
        <v>333</v>
      </c>
      <c r="H140" s="169">
        <v>0.58799999999999997</v>
      </c>
      <c r="I140" s="170"/>
      <c r="L140" s="166"/>
      <c r="M140" s="171"/>
      <c r="T140" s="172"/>
      <c r="AT140" s="167" t="s">
        <v>330</v>
      </c>
      <c r="AU140" s="167" t="s">
        <v>79</v>
      </c>
      <c r="AV140" s="14" t="s">
        <v>187</v>
      </c>
      <c r="AW140" s="14" t="s">
        <v>31</v>
      </c>
      <c r="AX140" s="14" t="s">
        <v>77</v>
      </c>
      <c r="AY140" s="167" t="s">
        <v>181</v>
      </c>
    </row>
    <row r="141" spans="2:65" s="1" customFormat="1" ht="16.5" customHeight="1" x14ac:dyDescent="0.2">
      <c r="B141" s="32"/>
      <c r="C141" s="125" t="s">
        <v>226</v>
      </c>
      <c r="D141" s="125" t="s">
        <v>182</v>
      </c>
      <c r="E141" s="126" t="s">
        <v>384</v>
      </c>
      <c r="F141" s="127" t="s">
        <v>385</v>
      </c>
      <c r="G141" s="128" t="s">
        <v>326</v>
      </c>
      <c r="H141" s="129">
        <v>0.58799999999999997</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229</v>
      </c>
    </row>
    <row r="142" spans="2:65" s="1" customFormat="1" ht="11.25" x14ac:dyDescent="0.2">
      <c r="B142" s="32"/>
      <c r="D142" s="151" t="s">
        <v>328</v>
      </c>
      <c r="F142" s="152" t="s">
        <v>386</v>
      </c>
      <c r="I142" s="140"/>
      <c r="L142" s="32"/>
      <c r="M142" s="141"/>
      <c r="T142" s="53"/>
      <c r="AT142" s="17" t="s">
        <v>328</v>
      </c>
      <c r="AU142" s="17" t="s">
        <v>79</v>
      </c>
    </row>
    <row r="143" spans="2:65" s="13" customFormat="1" ht="11.25" x14ac:dyDescent="0.2">
      <c r="B143" s="159"/>
      <c r="D143" s="138" t="s">
        <v>330</v>
      </c>
      <c r="E143" s="160" t="s">
        <v>19</v>
      </c>
      <c r="F143" s="161" t="s">
        <v>6887</v>
      </c>
      <c r="H143" s="162">
        <v>0.58799999999999997</v>
      </c>
      <c r="I143" s="163"/>
      <c r="L143" s="159"/>
      <c r="M143" s="164"/>
      <c r="T143" s="165"/>
      <c r="AT143" s="160" t="s">
        <v>330</v>
      </c>
      <c r="AU143" s="160" t="s">
        <v>79</v>
      </c>
      <c r="AV143" s="13" t="s">
        <v>79</v>
      </c>
      <c r="AW143" s="13" t="s">
        <v>31</v>
      </c>
      <c r="AX143" s="13" t="s">
        <v>69</v>
      </c>
      <c r="AY143" s="160" t="s">
        <v>181</v>
      </c>
    </row>
    <row r="144" spans="2:65" s="14" customFormat="1" ht="11.25" x14ac:dyDescent="0.2">
      <c r="B144" s="166"/>
      <c r="D144" s="138" t="s">
        <v>330</v>
      </c>
      <c r="E144" s="167" t="s">
        <v>19</v>
      </c>
      <c r="F144" s="168" t="s">
        <v>333</v>
      </c>
      <c r="H144" s="169">
        <v>0.58799999999999997</v>
      </c>
      <c r="I144" s="170"/>
      <c r="L144" s="166"/>
      <c r="M144" s="171"/>
      <c r="T144" s="172"/>
      <c r="AT144" s="167" t="s">
        <v>330</v>
      </c>
      <c r="AU144" s="167" t="s">
        <v>79</v>
      </c>
      <c r="AV144" s="14" t="s">
        <v>187</v>
      </c>
      <c r="AW144" s="14" t="s">
        <v>31</v>
      </c>
      <c r="AX144" s="14" t="s">
        <v>77</v>
      </c>
      <c r="AY144" s="167" t="s">
        <v>181</v>
      </c>
    </row>
    <row r="145" spans="2:65" s="1" customFormat="1" ht="16.5" customHeight="1" x14ac:dyDescent="0.2">
      <c r="B145" s="32"/>
      <c r="C145" s="125" t="s">
        <v>206</v>
      </c>
      <c r="D145" s="125" t="s">
        <v>182</v>
      </c>
      <c r="E145" s="126" t="s">
        <v>5553</v>
      </c>
      <c r="F145" s="127" t="s">
        <v>5554</v>
      </c>
      <c r="G145" s="128" t="s">
        <v>510</v>
      </c>
      <c r="H145" s="129">
        <v>7.84</v>
      </c>
      <c r="I145" s="130"/>
      <c r="J145" s="131">
        <f>ROUND(I145*H145,2)</f>
        <v>0</v>
      </c>
      <c r="K145" s="127" t="s">
        <v>327</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11.25" x14ac:dyDescent="0.2">
      <c r="B146" s="32"/>
      <c r="D146" s="151" t="s">
        <v>328</v>
      </c>
      <c r="F146" s="152" t="s">
        <v>5555</v>
      </c>
      <c r="I146" s="140"/>
      <c r="L146" s="32"/>
      <c r="M146" s="141"/>
      <c r="T146" s="53"/>
      <c r="AT146" s="17" t="s">
        <v>328</v>
      </c>
      <c r="AU146" s="17" t="s">
        <v>79</v>
      </c>
    </row>
    <row r="147" spans="2:65" s="12" customFormat="1" ht="11.25" x14ac:dyDescent="0.2">
      <c r="B147" s="153"/>
      <c r="D147" s="138" t="s">
        <v>330</v>
      </c>
      <c r="E147" s="154" t="s">
        <v>19</v>
      </c>
      <c r="F147" s="155" t="s">
        <v>6888</v>
      </c>
      <c r="H147" s="154" t="s">
        <v>19</v>
      </c>
      <c r="I147" s="156"/>
      <c r="L147" s="153"/>
      <c r="M147" s="157"/>
      <c r="T147" s="158"/>
      <c r="AT147" s="154" t="s">
        <v>330</v>
      </c>
      <c r="AU147" s="154" t="s">
        <v>79</v>
      </c>
      <c r="AV147" s="12" t="s">
        <v>77</v>
      </c>
      <c r="AW147" s="12" t="s">
        <v>31</v>
      </c>
      <c r="AX147" s="12" t="s">
        <v>69</v>
      </c>
      <c r="AY147" s="154" t="s">
        <v>181</v>
      </c>
    </row>
    <row r="148" spans="2:65" s="13" customFormat="1" ht="22.5" x14ac:dyDescent="0.2">
      <c r="B148" s="159"/>
      <c r="D148" s="138" t="s">
        <v>330</v>
      </c>
      <c r="E148" s="160" t="s">
        <v>19</v>
      </c>
      <c r="F148" s="161" t="s">
        <v>6889</v>
      </c>
      <c r="H148" s="162">
        <v>5.04</v>
      </c>
      <c r="I148" s="163"/>
      <c r="L148" s="159"/>
      <c r="M148" s="164"/>
      <c r="T148" s="165"/>
      <c r="AT148" s="160" t="s">
        <v>330</v>
      </c>
      <c r="AU148" s="160" t="s">
        <v>79</v>
      </c>
      <c r="AV148" s="13" t="s">
        <v>79</v>
      </c>
      <c r="AW148" s="13" t="s">
        <v>31</v>
      </c>
      <c r="AX148" s="13" t="s">
        <v>69</v>
      </c>
      <c r="AY148" s="160" t="s">
        <v>181</v>
      </c>
    </row>
    <row r="149" spans="2:65" s="13" customFormat="1" ht="11.25" x14ac:dyDescent="0.2">
      <c r="B149" s="159"/>
      <c r="D149" s="138" t="s">
        <v>330</v>
      </c>
      <c r="E149" s="160" t="s">
        <v>19</v>
      </c>
      <c r="F149" s="161" t="s">
        <v>6890</v>
      </c>
      <c r="H149" s="162">
        <v>2.8</v>
      </c>
      <c r="I149" s="163"/>
      <c r="L149" s="159"/>
      <c r="M149" s="164"/>
      <c r="T149" s="165"/>
      <c r="AT149" s="160" t="s">
        <v>330</v>
      </c>
      <c r="AU149" s="160" t="s">
        <v>79</v>
      </c>
      <c r="AV149" s="13" t="s">
        <v>79</v>
      </c>
      <c r="AW149" s="13" t="s">
        <v>31</v>
      </c>
      <c r="AX149" s="13" t="s">
        <v>69</v>
      </c>
      <c r="AY149" s="160" t="s">
        <v>181</v>
      </c>
    </row>
    <row r="150" spans="2:65" s="14" customFormat="1" ht="11.25" x14ac:dyDescent="0.2">
      <c r="B150" s="166"/>
      <c r="D150" s="138" t="s">
        <v>330</v>
      </c>
      <c r="E150" s="167" t="s">
        <v>19</v>
      </c>
      <c r="F150" s="168" t="s">
        <v>333</v>
      </c>
      <c r="H150" s="169">
        <v>7.84</v>
      </c>
      <c r="I150" s="170"/>
      <c r="L150" s="166"/>
      <c r="M150" s="171"/>
      <c r="T150" s="172"/>
      <c r="AT150" s="167" t="s">
        <v>330</v>
      </c>
      <c r="AU150" s="167" t="s">
        <v>79</v>
      </c>
      <c r="AV150" s="14" t="s">
        <v>187</v>
      </c>
      <c r="AW150" s="14" t="s">
        <v>31</v>
      </c>
      <c r="AX150" s="14" t="s">
        <v>77</v>
      </c>
      <c r="AY150" s="167" t="s">
        <v>181</v>
      </c>
    </row>
    <row r="151" spans="2:65" s="1" customFormat="1" ht="16.5" customHeight="1" x14ac:dyDescent="0.2">
      <c r="B151" s="32"/>
      <c r="C151" s="125" t="s">
        <v>233</v>
      </c>
      <c r="D151" s="125" t="s">
        <v>182</v>
      </c>
      <c r="E151" s="126" t="s">
        <v>5565</v>
      </c>
      <c r="F151" s="127" t="s">
        <v>5566</v>
      </c>
      <c r="G151" s="128" t="s">
        <v>510</v>
      </c>
      <c r="H151" s="129">
        <v>7.84</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11.25" x14ac:dyDescent="0.2">
      <c r="B152" s="32"/>
      <c r="D152" s="151" t="s">
        <v>328</v>
      </c>
      <c r="F152" s="152" t="s">
        <v>5567</v>
      </c>
      <c r="I152" s="140"/>
      <c r="L152" s="32"/>
      <c r="M152" s="141"/>
      <c r="T152" s="53"/>
      <c r="AT152" s="17" t="s">
        <v>328</v>
      </c>
      <c r="AU152" s="17" t="s">
        <v>79</v>
      </c>
    </row>
    <row r="153" spans="2:65" s="1" customFormat="1" ht="16.5" customHeight="1" x14ac:dyDescent="0.2">
      <c r="B153" s="32"/>
      <c r="C153" s="125" t="s">
        <v>209</v>
      </c>
      <c r="D153" s="125" t="s">
        <v>182</v>
      </c>
      <c r="E153" s="126" t="s">
        <v>1850</v>
      </c>
      <c r="F153" s="127" t="s">
        <v>1851</v>
      </c>
      <c r="G153" s="128" t="s">
        <v>326</v>
      </c>
      <c r="H153" s="129">
        <v>4.9080000000000004</v>
      </c>
      <c r="I153" s="130"/>
      <c r="J153" s="131">
        <f>ROUND(I153*H153,2)</f>
        <v>0</v>
      </c>
      <c r="K153" s="127" t="s">
        <v>327</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239</v>
      </c>
    </row>
    <row r="154" spans="2:65" s="1" customFormat="1" ht="11.25" x14ac:dyDescent="0.2">
      <c r="B154" s="32"/>
      <c r="D154" s="151" t="s">
        <v>328</v>
      </c>
      <c r="F154" s="152" t="s">
        <v>1852</v>
      </c>
      <c r="I154" s="140"/>
      <c r="L154" s="32"/>
      <c r="M154" s="141"/>
      <c r="T154" s="53"/>
      <c r="AT154" s="17" t="s">
        <v>328</v>
      </c>
      <c r="AU154" s="17" t="s">
        <v>79</v>
      </c>
    </row>
    <row r="155" spans="2:65" s="12" customFormat="1" ht="11.25" x14ac:dyDescent="0.2">
      <c r="B155" s="153"/>
      <c r="D155" s="138" t="s">
        <v>330</v>
      </c>
      <c r="E155" s="154" t="s">
        <v>19</v>
      </c>
      <c r="F155" s="155" t="s">
        <v>6891</v>
      </c>
      <c r="H155" s="154" t="s">
        <v>19</v>
      </c>
      <c r="I155" s="156"/>
      <c r="L155" s="153"/>
      <c r="M155" s="157"/>
      <c r="T155" s="158"/>
      <c r="AT155" s="154" t="s">
        <v>330</v>
      </c>
      <c r="AU155" s="154" t="s">
        <v>79</v>
      </c>
      <c r="AV155" s="12" t="s">
        <v>77</v>
      </c>
      <c r="AW155" s="12" t="s">
        <v>31</v>
      </c>
      <c r="AX155" s="12" t="s">
        <v>69</v>
      </c>
      <c r="AY155" s="154" t="s">
        <v>181</v>
      </c>
    </row>
    <row r="156" spans="2:65" s="13" customFormat="1" ht="22.5" x14ac:dyDescent="0.2">
      <c r="B156" s="159"/>
      <c r="D156" s="138" t="s">
        <v>330</v>
      </c>
      <c r="E156" s="160" t="s">
        <v>19</v>
      </c>
      <c r="F156" s="161" t="s">
        <v>6892</v>
      </c>
      <c r="H156" s="162">
        <v>2.8079999999999998</v>
      </c>
      <c r="I156" s="163"/>
      <c r="L156" s="159"/>
      <c r="M156" s="164"/>
      <c r="T156" s="165"/>
      <c r="AT156" s="160" t="s">
        <v>330</v>
      </c>
      <c r="AU156" s="160" t="s">
        <v>79</v>
      </c>
      <c r="AV156" s="13" t="s">
        <v>79</v>
      </c>
      <c r="AW156" s="13" t="s">
        <v>31</v>
      </c>
      <c r="AX156" s="13" t="s">
        <v>69</v>
      </c>
      <c r="AY156" s="160" t="s">
        <v>181</v>
      </c>
    </row>
    <row r="157" spans="2:65" s="13" customFormat="1" ht="11.25" x14ac:dyDescent="0.2">
      <c r="B157" s="159"/>
      <c r="D157" s="138" t="s">
        <v>330</v>
      </c>
      <c r="E157" s="160" t="s">
        <v>19</v>
      </c>
      <c r="F157" s="161" t="s">
        <v>6893</v>
      </c>
      <c r="H157" s="162">
        <v>2.1</v>
      </c>
      <c r="I157" s="163"/>
      <c r="L157" s="159"/>
      <c r="M157" s="164"/>
      <c r="T157" s="165"/>
      <c r="AT157" s="160" t="s">
        <v>330</v>
      </c>
      <c r="AU157" s="160" t="s">
        <v>79</v>
      </c>
      <c r="AV157" s="13" t="s">
        <v>79</v>
      </c>
      <c r="AW157" s="13" t="s">
        <v>31</v>
      </c>
      <c r="AX157" s="13" t="s">
        <v>69</v>
      </c>
      <c r="AY157" s="160" t="s">
        <v>181</v>
      </c>
    </row>
    <row r="158" spans="2:65" s="14" customFormat="1" ht="11.25" x14ac:dyDescent="0.2">
      <c r="B158" s="166"/>
      <c r="D158" s="138" t="s">
        <v>330</v>
      </c>
      <c r="E158" s="167" t="s">
        <v>19</v>
      </c>
      <c r="F158" s="168" t="s">
        <v>333</v>
      </c>
      <c r="H158" s="169">
        <v>4.9080000000000004</v>
      </c>
      <c r="I158" s="170"/>
      <c r="L158" s="166"/>
      <c r="M158" s="171"/>
      <c r="T158" s="172"/>
      <c r="AT158" s="167" t="s">
        <v>330</v>
      </c>
      <c r="AU158" s="167" t="s">
        <v>79</v>
      </c>
      <c r="AV158" s="14" t="s">
        <v>187</v>
      </c>
      <c r="AW158" s="14" t="s">
        <v>31</v>
      </c>
      <c r="AX158" s="14" t="s">
        <v>77</v>
      </c>
      <c r="AY158" s="167" t="s">
        <v>181</v>
      </c>
    </row>
    <row r="159" spans="2:65" s="1" customFormat="1" ht="16.5" customHeight="1" x14ac:dyDescent="0.2">
      <c r="B159" s="32"/>
      <c r="C159" s="176" t="s">
        <v>404</v>
      </c>
      <c r="D159" s="176" t="s">
        <v>1794</v>
      </c>
      <c r="E159" s="177" t="s">
        <v>1855</v>
      </c>
      <c r="F159" s="178" t="s">
        <v>1856</v>
      </c>
      <c r="G159" s="179" t="s">
        <v>438</v>
      </c>
      <c r="H159" s="180">
        <v>1.2520500000000001</v>
      </c>
      <c r="I159" s="181"/>
      <c r="J159" s="182">
        <f>ROUND(I159*H159,2)</f>
        <v>0</v>
      </c>
      <c r="K159" s="178" t="s">
        <v>327</v>
      </c>
      <c r="L159" s="183"/>
      <c r="M159" s="184" t="s">
        <v>19</v>
      </c>
      <c r="N159" s="185" t="s">
        <v>40</v>
      </c>
      <c r="P159" s="134">
        <f>O159*H159</f>
        <v>0</v>
      </c>
      <c r="Q159" s="134">
        <v>0</v>
      </c>
      <c r="R159" s="134">
        <f>Q159*H159</f>
        <v>0</v>
      </c>
      <c r="S159" s="134">
        <v>0</v>
      </c>
      <c r="T159" s="135">
        <f>S159*H159</f>
        <v>0</v>
      </c>
      <c r="AR159" s="136" t="s">
        <v>196</v>
      </c>
      <c r="AT159" s="136" t="s">
        <v>1794</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407</v>
      </c>
    </row>
    <row r="160" spans="2:65" s="1" customFormat="1" ht="29.25" x14ac:dyDescent="0.2">
      <c r="B160" s="32"/>
      <c r="D160" s="138" t="s">
        <v>214</v>
      </c>
      <c r="F160" s="139" t="s">
        <v>6894</v>
      </c>
      <c r="I160" s="140"/>
      <c r="L160" s="32"/>
      <c r="M160" s="141"/>
      <c r="T160" s="53"/>
      <c r="AT160" s="17" t="s">
        <v>214</v>
      </c>
      <c r="AU160" s="17" t="s">
        <v>79</v>
      </c>
    </row>
    <row r="161" spans="2:65" s="13" customFormat="1" ht="11.25" x14ac:dyDescent="0.2">
      <c r="B161" s="159"/>
      <c r="D161" s="138" t="s">
        <v>330</v>
      </c>
      <c r="E161" s="160" t="s">
        <v>19</v>
      </c>
      <c r="F161" s="161" t="s">
        <v>6895</v>
      </c>
      <c r="H161" s="162">
        <v>1.2520500000000001</v>
      </c>
      <c r="I161" s="163"/>
      <c r="L161" s="159"/>
      <c r="M161" s="164"/>
      <c r="T161" s="165"/>
      <c r="AT161" s="160" t="s">
        <v>330</v>
      </c>
      <c r="AU161" s="160" t="s">
        <v>79</v>
      </c>
      <c r="AV161" s="13" t="s">
        <v>79</v>
      </c>
      <c r="AW161" s="13" t="s">
        <v>31</v>
      </c>
      <c r="AX161" s="13" t="s">
        <v>69</v>
      </c>
      <c r="AY161" s="160" t="s">
        <v>181</v>
      </c>
    </row>
    <row r="162" spans="2:65" s="14" customFormat="1" ht="11.25" x14ac:dyDescent="0.2">
      <c r="B162" s="166"/>
      <c r="D162" s="138" t="s">
        <v>330</v>
      </c>
      <c r="E162" s="167" t="s">
        <v>19</v>
      </c>
      <c r="F162" s="168" t="s">
        <v>333</v>
      </c>
      <c r="H162" s="169">
        <v>1.2520500000000001</v>
      </c>
      <c r="I162" s="170"/>
      <c r="L162" s="166"/>
      <c r="M162" s="171"/>
      <c r="T162" s="172"/>
      <c r="AT162" s="167" t="s">
        <v>330</v>
      </c>
      <c r="AU162" s="167" t="s">
        <v>79</v>
      </c>
      <c r="AV162" s="14" t="s">
        <v>187</v>
      </c>
      <c r="AW162" s="14" t="s">
        <v>31</v>
      </c>
      <c r="AX162" s="14" t="s">
        <v>77</v>
      </c>
      <c r="AY162" s="167" t="s">
        <v>181</v>
      </c>
    </row>
    <row r="163" spans="2:65" s="1" customFormat="1" ht="16.5" customHeight="1" x14ac:dyDescent="0.2">
      <c r="B163" s="32"/>
      <c r="C163" s="125" t="s">
        <v>213</v>
      </c>
      <c r="D163" s="125" t="s">
        <v>182</v>
      </c>
      <c r="E163" s="126" t="s">
        <v>5598</v>
      </c>
      <c r="F163" s="127" t="s">
        <v>5599</v>
      </c>
      <c r="G163" s="128" t="s">
        <v>326</v>
      </c>
      <c r="H163" s="129">
        <v>0.64800000000000002</v>
      </c>
      <c r="I163" s="130"/>
      <c r="J163" s="131">
        <f>ROUND(I163*H163,2)</f>
        <v>0</v>
      </c>
      <c r="K163" s="127" t="s">
        <v>327</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242</v>
      </c>
    </row>
    <row r="164" spans="2:65" s="1" customFormat="1" ht="11.25" x14ac:dyDescent="0.2">
      <c r="B164" s="32"/>
      <c r="D164" s="151" t="s">
        <v>328</v>
      </c>
      <c r="F164" s="152" t="s">
        <v>5600</v>
      </c>
      <c r="I164" s="140"/>
      <c r="L164" s="32"/>
      <c r="M164" s="141"/>
      <c r="T164" s="53"/>
      <c r="AT164" s="17" t="s">
        <v>328</v>
      </c>
      <c r="AU164" s="17" t="s">
        <v>79</v>
      </c>
    </row>
    <row r="165" spans="2:65" s="12" customFormat="1" ht="11.25" x14ac:dyDescent="0.2">
      <c r="B165" s="153"/>
      <c r="D165" s="138" t="s">
        <v>330</v>
      </c>
      <c r="E165" s="154" t="s">
        <v>19</v>
      </c>
      <c r="F165" s="155" t="s">
        <v>6896</v>
      </c>
      <c r="H165" s="154" t="s">
        <v>19</v>
      </c>
      <c r="I165" s="156"/>
      <c r="L165" s="153"/>
      <c r="M165" s="157"/>
      <c r="T165" s="158"/>
      <c r="AT165" s="154" t="s">
        <v>330</v>
      </c>
      <c r="AU165" s="154" t="s">
        <v>79</v>
      </c>
      <c r="AV165" s="12" t="s">
        <v>77</v>
      </c>
      <c r="AW165" s="12" t="s">
        <v>31</v>
      </c>
      <c r="AX165" s="12" t="s">
        <v>69</v>
      </c>
      <c r="AY165" s="154" t="s">
        <v>181</v>
      </c>
    </row>
    <row r="166" spans="2:65" s="13" customFormat="1" ht="22.5" x14ac:dyDescent="0.2">
      <c r="B166" s="159"/>
      <c r="D166" s="138" t="s">
        <v>330</v>
      </c>
      <c r="E166" s="160" t="s">
        <v>19</v>
      </c>
      <c r="F166" s="161" t="s">
        <v>6897</v>
      </c>
      <c r="H166" s="162">
        <v>0.64800000000000002</v>
      </c>
      <c r="I166" s="163"/>
      <c r="L166" s="159"/>
      <c r="M166" s="164"/>
      <c r="T166" s="165"/>
      <c r="AT166" s="160" t="s">
        <v>330</v>
      </c>
      <c r="AU166" s="160" t="s">
        <v>79</v>
      </c>
      <c r="AV166" s="13" t="s">
        <v>79</v>
      </c>
      <c r="AW166" s="13" t="s">
        <v>31</v>
      </c>
      <c r="AX166" s="13" t="s">
        <v>69</v>
      </c>
      <c r="AY166" s="160" t="s">
        <v>181</v>
      </c>
    </row>
    <row r="167" spans="2:65" s="14" customFormat="1" ht="11.25" x14ac:dyDescent="0.2">
      <c r="B167" s="166"/>
      <c r="D167" s="138" t="s">
        <v>330</v>
      </c>
      <c r="E167" s="167" t="s">
        <v>19</v>
      </c>
      <c r="F167" s="168" t="s">
        <v>333</v>
      </c>
      <c r="H167" s="169">
        <v>0.64800000000000002</v>
      </c>
      <c r="I167" s="170"/>
      <c r="L167" s="166"/>
      <c r="M167" s="171"/>
      <c r="T167" s="172"/>
      <c r="AT167" s="167" t="s">
        <v>330</v>
      </c>
      <c r="AU167" s="167" t="s">
        <v>79</v>
      </c>
      <c r="AV167" s="14" t="s">
        <v>187</v>
      </c>
      <c r="AW167" s="14" t="s">
        <v>31</v>
      </c>
      <c r="AX167" s="14" t="s">
        <v>77</v>
      </c>
      <c r="AY167" s="167" t="s">
        <v>181</v>
      </c>
    </row>
    <row r="168" spans="2:65" s="1" customFormat="1" ht="16.5" customHeight="1" x14ac:dyDescent="0.2">
      <c r="B168" s="32"/>
      <c r="C168" s="176" t="s">
        <v>243</v>
      </c>
      <c r="D168" s="176" t="s">
        <v>1794</v>
      </c>
      <c r="E168" s="177" t="s">
        <v>5606</v>
      </c>
      <c r="F168" s="178" t="s">
        <v>5607</v>
      </c>
      <c r="G168" s="179" t="s">
        <v>438</v>
      </c>
      <c r="H168" s="180">
        <v>1.3</v>
      </c>
      <c r="I168" s="181"/>
      <c r="J168" s="182">
        <f>ROUND(I168*H168,2)</f>
        <v>0</v>
      </c>
      <c r="K168" s="178" t="s">
        <v>327</v>
      </c>
      <c r="L168" s="183"/>
      <c r="M168" s="184" t="s">
        <v>19</v>
      </c>
      <c r="N168" s="185" t="s">
        <v>40</v>
      </c>
      <c r="P168" s="134">
        <f>O168*H168</f>
        <v>0</v>
      </c>
      <c r="Q168" s="134">
        <v>0</v>
      </c>
      <c r="R168" s="134">
        <f>Q168*H168</f>
        <v>0</v>
      </c>
      <c r="S168" s="134">
        <v>0</v>
      </c>
      <c r="T168" s="135">
        <f>S168*H168</f>
        <v>0</v>
      </c>
      <c r="AR168" s="136" t="s">
        <v>196</v>
      </c>
      <c r="AT168" s="136" t="s">
        <v>1794</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246</v>
      </c>
    </row>
    <row r="169" spans="2:65" s="12" customFormat="1" ht="11.25" x14ac:dyDescent="0.2">
      <c r="B169" s="153"/>
      <c r="D169" s="138" t="s">
        <v>330</v>
      </c>
      <c r="E169" s="154" t="s">
        <v>19</v>
      </c>
      <c r="F169" s="155" t="s">
        <v>6898</v>
      </c>
      <c r="H169" s="154" t="s">
        <v>19</v>
      </c>
      <c r="I169" s="156"/>
      <c r="L169" s="153"/>
      <c r="M169" s="157"/>
      <c r="T169" s="158"/>
      <c r="AT169" s="154" t="s">
        <v>330</v>
      </c>
      <c r="AU169" s="154" t="s">
        <v>79</v>
      </c>
      <c r="AV169" s="12" t="s">
        <v>77</v>
      </c>
      <c r="AW169" s="12" t="s">
        <v>31</v>
      </c>
      <c r="AX169" s="12" t="s">
        <v>69</v>
      </c>
      <c r="AY169" s="154" t="s">
        <v>181</v>
      </c>
    </row>
    <row r="170" spans="2:65" s="13" customFormat="1" ht="11.25" x14ac:dyDescent="0.2">
      <c r="B170" s="159"/>
      <c r="D170" s="138" t="s">
        <v>330</v>
      </c>
      <c r="E170" s="160" t="s">
        <v>19</v>
      </c>
      <c r="F170" s="161" t="s">
        <v>6899</v>
      </c>
      <c r="H170" s="162">
        <v>1.3</v>
      </c>
      <c r="I170" s="163"/>
      <c r="L170" s="159"/>
      <c r="M170" s="164"/>
      <c r="T170" s="165"/>
      <c r="AT170" s="160" t="s">
        <v>330</v>
      </c>
      <c r="AU170" s="160" t="s">
        <v>79</v>
      </c>
      <c r="AV170" s="13" t="s">
        <v>79</v>
      </c>
      <c r="AW170" s="13" t="s">
        <v>31</v>
      </c>
      <c r="AX170" s="13" t="s">
        <v>69</v>
      </c>
      <c r="AY170" s="160" t="s">
        <v>181</v>
      </c>
    </row>
    <row r="171" spans="2:65" s="14" customFormat="1" ht="11.25" x14ac:dyDescent="0.2">
      <c r="B171" s="166"/>
      <c r="D171" s="138" t="s">
        <v>330</v>
      </c>
      <c r="E171" s="167" t="s">
        <v>19</v>
      </c>
      <c r="F171" s="168" t="s">
        <v>333</v>
      </c>
      <c r="H171" s="169">
        <v>1.3</v>
      </c>
      <c r="I171" s="170"/>
      <c r="L171" s="166"/>
      <c r="M171" s="171"/>
      <c r="T171" s="172"/>
      <c r="AT171" s="167" t="s">
        <v>330</v>
      </c>
      <c r="AU171" s="167" t="s">
        <v>79</v>
      </c>
      <c r="AV171" s="14" t="s">
        <v>187</v>
      </c>
      <c r="AW171" s="14" t="s">
        <v>31</v>
      </c>
      <c r="AX171" s="14" t="s">
        <v>77</v>
      </c>
      <c r="AY171" s="167" t="s">
        <v>181</v>
      </c>
    </row>
    <row r="172" spans="2:65" s="1" customFormat="1" ht="16.5" customHeight="1" x14ac:dyDescent="0.2">
      <c r="B172" s="32"/>
      <c r="C172" s="125" t="s">
        <v>218</v>
      </c>
      <c r="D172" s="125" t="s">
        <v>182</v>
      </c>
      <c r="E172" s="126" t="s">
        <v>5611</v>
      </c>
      <c r="F172" s="127" t="s">
        <v>5612</v>
      </c>
      <c r="G172" s="128" t="s">
        <v>326</v>
      </c>
      <c r="H172" s="129">
        <v>4.4172000000000002</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250</v>
      </c>
    </row>
    <row r="173" spans="2:65" s="1" customFormat="1" ht="11.25" x14ac:dyDescent="0.2">
      <c r="B173" s="32"/>
      <c r="D173" s="151" t="s">
        <v>328</v>
      </c>
      <c r="F173" s="152" t="s">
        <v>5613</v>
      </c>
      <c r="I173" s="140"/>
      <c r="L173" s="32"/>
      <c r="M173" s="141"/>
      <c r="T173" s="53"/>
      <c r="AT173" s="17" t="s">
        <v>328</v>
      </c>
      <c r="AU173" s="17" t="s">
        <v>79</v>
      </c>
    </row>
    <row r="174" spans="2:65" s="1" customFormat="1" ht="29.25" x14ac:dyDescent="0.2">
      <c r="B174" s="32"/>
      <c r="D174" s="138" t="s">
        <v>214</v>
      </c>
      <c r="F174" s="139" t="s">
        <v>6656</v>
      </c>
      <c r="I174" s="140"/>
      <c r="L174" s="32"/>
      <c r="M174" s="141"/>
      <c r="T174" s="53"/>
      <c r="AT174" s="17" t="s">
        <v>214</v>
      </c>
      <c r="AU174" s="17" t="s">
        <v>79</v>
      </c>
    </row>
    <row r="175" spans="2:65" s="12" customFormat="1" ht="11.25" x14ac:dyDescent="0.2">
      <c r="B175" s="153"/>
      <c r="D175" s="138" t="s">
        <v>330</v>
      </c>
      <c r="E175" s="154" t="s">
        <v>19</v>
      </c>
      <c r="F175" s="155" t="s">
        <v>6829</v>
      </c>
      <c r="H175" s="154" t="s">
        <v>19</v>
      </c>
      <c r="I175" s="156"/>
      <c r="L175" s="153"/>
      <c r="M175" s="157"/>
      <c r="T175" s="158"/>
      <c r="AT175" s="154" t="s">
        <v>330</v>
      </c>
      <c r="AU175" s="154" t="s">
        <v>79</v>
      </c>
      <c r="AV175" s="12" t="s">
        <v>77</v>
      </c>
      <c r="AW175" s="12" t="s">
        <v>31</v>
      </c>
      <c r="AX175" s="12" t="s">
        <v>69</v>
      </c>
      <c r="AY175" s="154" t="s">
        <v>181</v>
      </c>
    </row>
    <row r="176" spans="2:65" s="13" customFormat="1" ht="11.25" x14ac:dyDescent="0.2">
      <c r="B176" s="159"/>
      <c r="D176" s="138" t="s">
        <v>330</v>
      </c>
      <c r="E176" s="160" t="s">
        <v>19</v>
      </c>
      <c r="F176" s="161" t="s">
        <v>6900</v>
      </c>
      <c r="H176" s="162">
        <v>2.2086000000000001</v>
      </c>
      <c r="I176" s="163"/>
      <c r="L176" s="159"/>
      <c r="M176" s="164"/>
      <c r="T176" s="165"/>
      <c r="AT176" s="160" t="s">
        <v>330</v>
      </c>
      <c r="AU176" s="160" t="s">
        <v>79</v>
      </c>
      <c r="AV176" s="13" t="s">
        <v>79</v>
      </c>
      <c r="AW176" s="13" t="s">
        <v>31</v>
      </c>
      <c r="AX176" s="13" t="s">
        <v>69</v>
      </c>
      <c r="AY176" s="160" t="s">
        <v>181</v>
      </c>
    </row>
    <row r="177" spans="2:65" s="13" customFormat="1" ht="11.25" x14ac:dyDescent="0.2">
      <c r="B177" s="159"/>
      <c r="D177" s="138" t="s">
        <v>330</v>
      </c>
      <c r="E177" s="160" t="s">
        <v>19</v>
      </c>
      <c r="F177" s="161" t="s">
        <v>6901</v>
      </c>
      <c r="H177" s="162">
        <v>2.2086000000000001</v>
      </c>
      <c r="I177" s="163"/>
      <c r="L177" s="159"/>
      <c r="M177" s="164"/>
      <c r="T177" s="165"/>
      <c r="AT177" s="160" t="s">
        <v>330</v>
      </c>
      <c r="AU177" s="160" t="s">
        <v>79</v>
      </c>
      <c r="AV177" s="13" t="s">
        <v>79</v>
      </c>
      <c r="AW177" s="13" t="s">
        <v>31</v>
      </c>
      <c r="AX177" s="13" t="s">
        <v>69</v>
      </c>
      <c r="AY177" s="160" t="s">
        <v>181</v>
      </c>
    </row>
    <row r="178" spans="2:65" s="14" customFormat="1" ht="11.25" x14ac:dyDescent="0.2">
      <c r="B178" s="166"/>
      <c r="D178" s="138" t="s">
        <v>330</v>
      </c>
      <c r="E178" s="167" t="s">
        <v>19</v>
      </c>
      <c r="F178" s="168" t="s">
        <v>333</v>
      </c>
      <c r="H178" s="169">
        <v>4.4172000000000002</v>
      </c>
      <c r="I178" s="170"/>
      <c r="L178" s="166"/>
      <c r="M178" s="171"/>
      <c r="T178" s="172"/>
      <c r="AT178" s="167" t="s">
        <v>330</v>
      </c>
      <c r="AU178" s="167" t="s">
        <v>79</v>
      </c>
      <c r="AV178" s="14" t="s">
        <v>187</v>
      </c>
      <c r="AW178" s="14" t="s">
        <v>31</v>
      </c>
      <c r="AX178" s="14" t="s">
        <v>77</v>
      </c>
      <c r="AY178" s="167" t="s">
        <v>181</v>
      </c>
    </row>
    <row r="179" spans="2:65" s="1" customFormat="1" ht="16.5" customHeight="1" x14ac:dyDescent="0.2">
      <c r="B179" s="32"/>
      <c r="C179" s="125" t="s">
        <v>7</v>
      </c>
      <c r="D179" s="125" t="s">
        <v>182</v>
      </c>
      <c r="E179" s="126" t="s">
        <v>1863</v>
      </c>
      <c r="F179" s="127" t="s">
        <v>1864</v>
      </c>
      <c r="G179" s="128" t="s">
        <v>326</v>
      </c>
      <c r="H179" s="129">
        <v>5.3987999999999996</v>
      </c>
      <c r="I179" s="130"/>
      <c r="J179" s="131">
        <f>ROUND(I179*H179,2)</f>
        <v>0</v>
      </c>
      <c r="K179" s="127" t="s">
        <v>327</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254</v>
      </c>
    </row>
    <row r="180" spans="2:65" s="1" customFormat="1" ht="11.25" x14ac:dyDescent="0.2">
      <c r="B180" s="32"/>
      <c r="D180" s="151" t="s">
        <v>328</v>
      </c>
      <c r="F180" s="152" t="s">
        <v>1865</v>
      </c>
      <c r="I180" s="140"/>
      <c r="L180" s="32"/>
      <c r="M180" s="141"/>
      <c r="T180" s="53"/>
      <c r="AT180" s="17" t="s">
        <v>328</v>
      </c>
      <c r="AU180" s="17" t="s">
        <v>79</v>
      </c>
    </row>
    <row r="181" spans="2:65" s="1" customFormat="1" ht="29.25" x14ac:dyDescent="0.2">
      <c r="B181" s="32"/>
      <c r="D181" s="138" t="s">
        <v>214</v>
      </c>
      <c r="F181" s="139" t="s">
        <v>6656</v>
      </c>
      <c r="I181" s="140"/>
      <c r="L181" s="32"/>
      <c r="M181" s="141"/>
      <c r="T181" s="53"/>
      <c r="AT181" s="17" t="s">
        <v>214</v>
      </c>
      <c r="AU181" s="17" t="s">
        <v>79</v>
      </c>
    </row>
    <row r="182" spans="2:65" s="12" customFormat="1" ht="11.25" x14ac:dyDescent="0.2">
      <c r="B182" s="153"/>
      <c r="D182" s="138" t="s">
        <v>330</v>
      </c>
      <c r="E182" s="154" t="s">
        <v>19</v>
      </c>
      <c r="F182" s="155" t="s">
        <v>6829</v>
      </c>
      <c r="H182" s="154" t="s">
        <v>19</v>
      </c>
      <c r="I182" s="156"/>
      <c r="L182" s="153"/>
      <c r="M182" s="157"/>
      <c r="T182" s="158"/>
      <c r="AT182" s="154" t="s">
        <v>330</v>
      </c>
      <c r="AU182" s="154" t="s">
        <v>79</v>
      </c>
      <c r="AV182" s="12" t="s">
        <v>77</v>
      </c>
      <c r="AW182" s="12" t="s">
        <v>31</v>
      </c>
      <c r="AX182" s="12" t="s">
        <v>69</v>
      </c>
      <c r="AY182" s="154" t="s">
        <v>181</v>
      </c>
    </row>
    <row r="183" spans="2:65" s="13" customFormat="1" ht="11.25" x14ac:dyDescent="0.2">
      <c r="B183" s="159"/>
      <c r="D183" s="138" t="s">
        <v>330</v>
      </c>
      <c r="E183" s="160" t="s">
        <v>19</v>
      </c>
      <c r="F183" s="161" t="s">
        <v>6902</v>
      </c>
      <c r="H183" s="162">
        <v>2.6993999999999998</v>
      </c>
      <c r="I183" s="163"/>
      <c r="L183" s="159"/>
      <c r="M183" s="164"/>
      <c r="T183" s="165"/>
      <c r="AT183" s="160" t="s">
        <v>330</v>
      </c>
      <c r="AU183" s="160" t="s">
        <v>79</v>
      </c>
      <c r="AV183" s="13" t="s">
        <v>79</v>
      </c>
      <c r="AW183" s="13" t="s">
        <v>31</v>
      </c>
      <c r="AX183" s="13" t="s">
        <v>69</v>
      </c>
      <c r="AY183" s="160" t="s">
        <v>181</v>
      </c>
    </row>
    <row r="184" spans="2:65" s="13" customFormat="1" ht="11.25" x14ac:dyDescent="0.2">
      <c r="B184" s="159"/>
      <c r="D184" s="138" t="s">
        <v>330</v>
      </c>
      <c r="E184" s="160" t="s">
        <v>19</v>
      </c>
      <c r="F184" s="161" t="s">
        <v>6903</v>
      </c>
      <c r="H184" s="162">
        <v>2.6993999999999998</v>
      </c>
      <c r="I184" s="163"/>
      <c r="L184" s="159"/>
      <c r="M184" s="164"/>
      <c r="T184" s="165"/>
      <c r="AT184" s="160" t="s">
        <v>330</v>
      </c>
      <c r="AU184" s="160" t="s">
        <v>79</v>
      </c>
      <c r="AV184" s="13" t="s">
        <v>79</v>
      </c>
      <c r="AW184" s="13" t="s">
        <v>31</v>
      </c>
      <c r="AX184" s="13" t="s">
        <v>69</v>
      </c>
      <c r="AY184" s="160" t="s">
        <v>181</v>
      </c>
    </row>
    <row r="185" spans="2:65" s="14" customFormat="1" ht="11.25" x14ac:dyDescent="0.2">
      <c r="B185" s="166"/>
      <c r="D185" s="138" t="s">
        <v>330</v>
      </c>
      <c r="E185" s="167" t="s">
        <v>19</v>
      </c>
      <c r="F185" s="168" t="s">
        <v>333</v>
      </c>
      <c r="H185" s="169">
        <v>5.3987999999999996</v>
      </c>
      <c r="I185" s="170"/>
      <c r="L185" s="166"/>
      <c r="M185" s="171"/>
      <c r="T185" s="172"/>
      <c r="AT185" s="167" t="s">
        <v>330</v>
      </c>
      <c r="AU185" s="167" t="s">
        <v>79</v>
      </c>
      <c r="AV185" s="14" t="s">
        <v>187</v>
      </c>
      <c r="AW185" s="14" t="s">
        <v>31</v>
      </c>
      <c r="AX185" s="14" t="s">
        <v>77</v>
      </c>
      <c r="AY185" s="167" t="s">
        <v>181</v>
      </c>
    </row>
    <row r="186" spans="2:65" s="1" customFormat="1" ht="21.75" customHeight="1" x14ac:dyDescent="0.2">
      <c r="B186" s="32"/>
      <c r="C186" s="125" t="s">
        <v>222</v>
      </c>
      <c r="D186" s="125" t="s">
        <v>182</v>
      </c>
      <c r="E186" s="126" t="s">
        <v>6834</v>
      </c>
      <c r="F186" s="127" t="s">
        <v>6835</v>
      </c>
      <c r="G186" s="128" t="s">
        <v>326</v>
      </c>
      <c r="H186" s="129">
        <v>4.4172000000000002</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258</v>
      </c>
    </row>
    <row r="187" spans="2:65" s="1" customFormat="1" ht="11.25" x14ac:dyDescent="0.2">
      <c r="B187" s="32"/>
      <c r="D187" s="151" t="s">
        <v>328</v>
      </c>
      <c r="F187" s="152" t="s">
        <v>6836</v>
      </c>
      <c r="I187" s="140"/>
      <c r="L187" s="32"/>
      <c r="M187" s="141"/>
      <c r="T187" s="53"/>
      <c r="AT187" s="17" t="s">
        <v>328</v>
      </c>
      <c r="AU187" s="17" t="s">
        <v>79</v>
      </c>
    </row>
    <row r="188" spans="2:65" s="1" customFormat="1" ht="19.5" x14ac:dyDescent="0.2">
      <c r="B188" s="32"/>
      <c r="D188" s="138" t="s">
        <v>214</v>
      </c>
      <c r="F188" s="139" t="s">
        <v>6662</v>
      </c>
      <c r="I188" s="140"/>
      <c r="L188" s="32"/>
      <c r="M188" s="141"/>
      <c r="T188" s="53"/>
      <c r="AT188" s="17" t="s">
        <v>214</v>
      </c>
      <c r="AU188" s="17" t="s">
        <v>79</v>
      </c>
    </row>
    <row r="189" spans="2:65" s="12" customFormat="1" ht="11.25" x14ac:dyDescent="0.2">
      <c r="B189" s="153"/>
      <c r="D189" s="138" t="s">
        <v>330</v>
      </c>
      <c r="E189" s="154" t="s">
        <v>19</v>
      </c>
      <c r="F189" s="155" t="s">
        <v>6837</v>
      </c>
      <c r="H189" s="154" t="s">
        <v>19</v>
      </c>
      <c r="I189" s="156"/>
      <c r="L189" s="153"/>
      <c r="M189" s="157"/>
      <c r="T189" s="158"/>
      <c r="AT189" s="154" t="s">
        <v>330</v>
      </c>
      <c r="AU189" s="154" t="s">
        <v>79</v>
      </c>
      <c r="AV189" s="12" t="s">
        <v>77</v>
      </c>
      <c r="AW189" s="12" t="s">
        <v>31</v>
      </c>
      <c r="AX189" s="12" t="s">
        <v>69</v>
      </c>
      <c r="AY189" s="154" t="s">
        <v>181</v>
      </c>
    </row>
    <row r="190" spans="2:65" s="13" customFormat="1" ht="11.25" x14ac:dyDescent="0.2">
      <c r="B190" s="159"/>
      <c r="D190" s="138" t="s">
        <v>330</v>
      </c>
      <c r="E190" s="160" t="s">
        <v>19</v>
      </c>
      <c r="F190" s="161" t="s">
        <v>6904</v>
      </c>
      <c r="H190" s="162">
        <v>2.2086000000000001</v>
      </c>
      <c r="I190" s="163"/>
      <c r="L190" s="159"/>
      <c r="M190" s="164"/>
      <c r="T190" s="165"/>
      <c r="AT190" s="160" t="s">
        <v>330</v>
      </c>
      <c r="AU190" s="160" t="s">
        <v>79</v>
      </c>
      <c r="AV190" s="13" t="s">
        <v>79</v>
      </c>
      <c r="AW190" s="13" t="s">
        <v>31</v>
      </c>
      <c r="AX190" s="13" t="s">
        <v>69</v>
      </c>
      <c r="AY190" s="160" t="s">
        <v>181</v>
      </c>
    </row>
    <row r="191" spans="2:65" s="13" customFormat="1" ht="11.25" x14ac:dyDescent="0.2">
      <c r="B191" s="159"/>
      <c r="D191" s="138" t="s">
        <v>330</v>
      </c>
      <c r="E191" s="160" t="s">
        <v>19</v>
      </c>
      <c r="F191" s="161" t="s">
        <v>6905</v>
      </c>
      <c r="H191" s="162">
        <v>2.2086000000000001</v>
      </c>
      <c r="I191" s="163"/>
      <c r="L191" s="159"/>
      <c r="M191" s="164"/>
      <c r="T191" s="165"/>
      <c r="AT191" s="160" t="s">
        <v>330</v>
      </c>
      <c r="AU191" s="160" t="s">
        <v>79</v>
      </c>
      <c r="AV191" s="13" t="s">
        <v>79</v>
      </c>
      <c r="AW191" s="13" t="s">
        <v>31</v>
      </c>
      <c r="AX191" s="13" t="s">
        <v>69</v>
      </c>
      <c r="AY191" s="160" t="s">
        <v>181</v>
      </c>
    </row>
    <row r="192" spans="2:65" s="14" customFormat="1" ht="11.25" x14ac:dyDescent="0.2">
      <c r="B192" s="166"/>
      <c r="D192" s="138" t="s">
        <v>330</v>
      </c>
      <c r="E192" s="167" t="s">
        <v>19</v>
      </c>
      <c r="F192" s="168" t="s">
        <v>333</v>
      </c>
      <c r="H192" s="169">
        <v>4.4172000000000002</v>
      </c>
      <c r="I192" s="170"/>
      <c r="L192" s="166"/>
      <c r="M192" s="171"/>
      <c r="T192" s="172"/>
      <c r="AT192" s="167" t="s">
        <v>330</v>
      </c>
      <c r="AU192" s="167" t="s">
        <v>79</v>
      </c>
      <c r="AV192" s="14" t="s">
        <v>187</v>
      </c>
      <c r="AW192" s="14" t="s">
        <v>31</v>
      </c>
      <c r="AX192" s="14" t="s">
        <v>77</v>
      </c>
      <c r="AY192" s="167" t="s">
        <v>181</v>
      </c>
    </row>
    <row r="193" spans="2:65" s="1" customFormat="1" ht="21.75" customHeight="1" x14ac:dyDescent="0.2">
      <c r="B193" s="32"/>
      <c r="C193" s="125" t="s">
        <v>260</v>
      </c>
      <c r="D193" s="125" t="s">
        <v>182</v>
      </c>
      <c r="E193" s="126" t="s">
        <v>6838</v>
      </c>
      <c r="F193" s="127" t="s">
        <v>6839</v>
      </c>
      <c r="G193" s="128" t="s">
        <v>326</v>
      </c>
      <c r="H193" s="129">
        <v>5.3987999999999996</v>
      </c>
      <c r="I193" s="130"/>
      <c r="J193" s="131">
        <f>ROUND(I193*H193,2)</f>
        <v>0</v>
      </c>
      <c r="K193" s="127" t="s">
        <v>327</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263</v>
      </c>
    </row>
    <row r="194" spans="2:65" s="1" customFormat="1" ht="11.25" x14ac:dyDescent="0.2">
      <c r="B194" s="32"/>
      <c r="D194" s="151" t="s">
        <v>328</v>
      </c>
      <c r="F194" s="152" t="s">
        <v>6840</v>
      </c>
      <c r="I194" s="140"/>
      <c r="L194" s="32"/>
      <c r="M194" s="141"/>
      <c r="T194" s="53"/>
      <c r="AT194" s="17" t="s">
        <v>328</v>
      </c>
      <c r="AU194" s="17" t="s">
        <v>79</v>
      </c>
    </row>
    <row r="195" spans="2:65" s="1" customFormat="1" ht="19.5" x14ac:dyDescent="0.2">
      <c r="B195" s="32"/>
      <c r="D195" s="138" t="s">
        <v>214</v>
      </c>
      <c r="F195" s="139" t="s">
        <v>6662</v>
      </c>
      <c r="I195" s="140"/>
      <c r="L195" s="32"/>
      <c r="M195" s="141"/>
      <c r="T195" s="53"/>
      <c r="AT195" s="17" t="s">
        <v>214</v>
      </c>
      <c r="AU195" s="17" t="s">
        <v>79</v>
      </c>
    </row>
    <row r="196" spans="2:65" s="12" customFormat="1" ht="11.25" x14ac:dyDescent="0.2">
      <c r="B196" s="153"/>
      <c r="D196" s="138" t="s">
        <v>330</v>
      </c>
      <c r="E196" s="154" t="s">
        <v>19</v>
      </c>
      <c r="F196" s="155" t="s">
        <v>6837</v>
      </c>
      <c r="H196" s="154" t="s">
        <v>19</v>
      </c>
      <c r="I196" s="156"/>
      <c r="L196" s="153"/>
      <c r="M196" s="157"/>
      <c r="T196" s="158"/>
      <c r="AT196" s="154" t="s">
        <v>330</v>
      </c>
      <c r="AU196" s="154" t="s">
        <v>79</v>
      </c>
      <c r="AV196" s="12" t="s">
        <v>77</v>
      </c>
      <c r="AW196" s="12" t="s">
        <v>31</v>
      </c>
      <c r="AX196" s="12" t="s">
        <v>69</v>
      </c>
      <c r="AY196" s="154" t="s">
        <v>181</v>
      </c>
    </row>
    <row r="197" spans="2:65" s="13" customFormat="1" ht="11.25" x14ac:dyDescent="0.2">
      <c r="B197" s="159"/>
      <c r="D197" s="138" t="s">
        <v>330</v>
      </c>
      <c r="E197" s="160" t="s">
        <v>19</v>
      </c>
      <c r="F197" s="161" t="s">
        <v>6906</v>
      </c>
      <c r="H197" s="162">
        <v>2.6993999999999998</v>
      </c>
      <c r="I197" s="163"/>
      <c r="L197" s="159"/>
      <c r="M197" s="164"/>
      <c r="T197" s="165"/>
      <c r="AT197" s="160" t="s">
        <v>330</v>
      </c>
      <c r="AU197" s="160" t="s">
        <v>79</v>
      </c>
      <c r="AV197" s="13" t="s">
        <v>79</v>
      </c>
      <c r="AW197" s="13" t="s">
        <v>31</v>
      </c>
      <c r="AX197" s="13" t="s">
        <v>69</v>
      </c>
      <c r="AY197" s="160" t="s">
        <v>181</v>
      </c>
    </row>
    <row r="198" spans="2:65" s="13" customFormat="1" ht="11.25" x14ac:dyDescent="0.2">
      <c r="B198" s="159"/>
      <c r="D198" s="138" t="s">
        <v>330</v>
      </c>
      <c r="E198" s="160" t="s">
        <v>19</v>
      </c>
      <c r="F198" s="161" t="s">
        <v>6907</v>
      </c>
      <c r="H198" s="162">
        <v>2.6993999999999998</v>
      </c>
      <c r="I198" s="163"/>
      <c r="L198" s="159"/>
      <c r="M198" s="164"/>
      <c r="T198" s="165"/>
      <c r="AT198" s="160" t="s">
        <v>330</v>
      </c>
      <c r="AU198" s="160" t="s">
        <v>79</v>
      </c>
      <c r="AV198" s="13" t="s">
        <v>79</v>
      </c>
      <c r="AW198" s="13" t="s">
        <v>31</v>
      </c>
      <c r="AX198" s="13" t="s">
        <v>69</v>
      </c>
      <c r="AY198" s="160" t="s">
        <v>181</v>
      </c>
    </row>
    <row r="199" spans="2:65" s="14" customFormat="1" ht="11.25" x14ac:dyDescent="0.2">
      <c r="B199" s="166"/>
      <c r="D199" s="138" t="s">
        <v>330</v>
      </c>
      <c r="E199" s="167" t="s">
        <v>19</v>
      </c>
      <c r="F199" s="168" t="s">
        <v>333</v>
      </c>
      <c r="H199" s="169">
        <v>5.3987999999999996</v>
      </c>
      <c r="I199" s="170"/>
      <c r="L199" s="166"/>
      <c r="M199" s="171"/>
      <c r="T199" s="172"/>
      <c r="AT199" s="167" t="s">
        <v>330</v>
      </c>
      <c r="AU199" s="167" t="s">
        <v>79</v>
      </c>
      <c r="AV199" s="14" t="s">
        <v>187</v>
      </c>
      <c r="AW199" s="14" t="s">
        <v>31</v>
      </c>
      <c r="AX199" s="14" t="s">
        <v>77</v>
      </c>
      <c r="AY199" s="167" t="s">
        <v>181</v>
      </c>
    </row>
    <row r="200" spans="2:65" s="1" customFormat="1" ht="16.5" customHeight="1" x14ac:dyDescent="0.2">
      <c r="B200" s="32"/>
      <c r="C200" s="125" t="s">
        <v>225</v>
      </c>
      <c r="D200" s="125" t="s">
        <v>182</v>
      </c>
      <c r="E200" s="126" t="s">
        <v>6669</v>
      </c>
      <c r="F200" s="127" t="s">
        <v>6670</v>
      </c>
      <c r="G200" s="128" t="s">
        <v>326</v>
      </c>
      <c r="H200" s="129">
        <v>4.9080000000000004</v>
      </c>
      <c r="I200" s="130"/>
      <c r="J200" s="131">
        <f>ROUND(I200*H200,2)</f>
        <v>0</v>
      </c>
      <c r="K200" s="127" t="s">
        <v>327</v>
      </c>
      <c r="L200" s="32"/>
      <c r="M200" s="132" t="s">
        <v>19</v>
      </c>
      <c r="N200" s="133" t="s">
        <v>40</v>
      </c>
      <c r="P200" s="134">
        <f>O200*H200</f>
        <v>0</v>
      </c>
      <c r="Q200" s="134">
        <v>0</v>
      </c>
      <c r="R200" s="134">
        <f>Q200*H200</f>
        <v>0</v>
      </c>
      <c r="S200" s="134">
        <v>0</v>
      </c>
      <c r="T200" s="135">
        <f>S200*H200</f>
        <v>0</v>
      </c>
      <c r="AR200" s="136" t="s">
        <v>187</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187</v>
      </c>
      <c r="BM200" s="136" t="s">
        <v>266</v>
      </c>
    </row>
    <row r="201" spans="2:65" s="1" customFormat="1" ht="11.25" x14ac:dyDescent="0.2">
      <c r="B201" s="32"/>
      <c r="D201" s="151" t="s">
        <v>328</v>
      </c>
      <c r="F201" s="152" t="s">
        <v>6671</v>
      </c>
      <c r="I201" s="140"/>
      <c r="L201" s="32"/>
      <c r="M201" s="141"/>
      <c r="T201" s="53"/>
      <c r="AT201" s="17" t="s">
        <v>328</v>
      </c>
      <c r="AU201" s="17" t="s">
        <v>79</v>
      </c>
    </row>
    <row r="202" spans="2:65" s="13" customFormat="1" ht="11.25" x14ac:dyDescent="0.2">
      <c r="B202" s="159"/>
      <c r="D202" s="138" t="s">
        <v>330</v>
      </c>
      <c r="E202" s="160" t="s">
        <v>19</v>
      </c>
      <c r="F202" s="161" t="s">
        <v>6908</v>
      </c>
      <c r="H202" s="162">
        <v>4.9080000000000004</v>
      </c>
      <c r="I202" s="163"/>
      <c r="L202" s="159"/>
      <c r="M202" s="164"/>
      <c r="T202" s="165"/>
      <c r="AT202" s="160" t="s">
        <v>330</v>
      </c>
      <c r="AU202" s="160" t="s">
        <v>79</v>
      </c>
      <c r="AV202" s="13" t="s">
        <v>79</v>
      </c>
      <c r="AW202" s="13" t="s">
        <v>31</v>
      </c>
      <c r="AX202" s="13" t="s">
        <v>69</v>
      </c>
      <c r="AY202" s="160" t="s">
        <v>181</v>
      </c>
    </row>
    <row r="203" spans="2:65" s="14" customFormat="1" ht="11.25" x14ac:dyDescent="0.2">
      <c r="B203" s="166"/>
      <c r="D203" s="138" t="s">
        <v>330</v>
      </c>
      <c r="E203" s="167" t="s">
        <v>19</v>
      </c>
      <c r="F203" s="168" t="s">
        <v>333</v>
      </c>
      <c r="H203" s="169">
        <v>4.9080000000000004</v>
      </c>
      <c r="I203" s="170"/>
      <c r="L203" s="166"/>
      <c r="M203" s="171"/>
      <c r="T203" s="172"/>
      <c r="AT203" s="167" t="s">
        <v>330</v>
      </c>
      <c r="AU203" s="167" t="s">
        <v>79</v>
      </c>
      <c r="AV203" s="14" t="s">
        <v>187</v>
      </c>
      <c r="AW203" s="14" t="s">
        <v>31</v>
      </c>
      <c r="AX203" s="14" t="s">
        <v>77</v>
      </c>
      <c r="AY203" s="167" t="s">
        <v>181</v>
      </c>
    </row>
    <row r="204" spans="2:65" s="1" customFormat="1" ht="16.5" customHeight="1" x14ac:dyDescent="0.2">
      <c r="B204" s="32"/>
      <c r="C204" s="125" t="s">
        <v>267</v>
      </c>
      <c r="D204" s="125" t="s">
        <v>182</v>
      </c>
      <c r="E204" s="126" t="s">
        <v>5611</v>
      </c>
      <c r="F204" s="127" t="s">
        <v>5612</v>
      </c>
      <c r="G204" s="128" t="s">
        <v>326</v>
      </c>
      <c r="H204" s="129">
        <v>0.1434</v>
      </c>
      <c r="I204" s="130"/>
      <c r="J204" s="131">
        <f>ROUND(I204*H204,2)</f>
        <v>0</v>
      </c>
      <c r="K204" s="127" t="s">
        <v>327</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270</v>
      </c>
    </row>
    <row r="205" spans="2:65" s="1" customFormat="1" ht="11.25" x14ac:dyDescent="0.2">
      <c r="B205" s="32"/>
      <c r="D205" s="151" t="s">
        <v>328</v>
      </c>
      <c r="F205" s="152" t="s">
        <v>5613</v>
      </c>
      <c r="I205" s="140"/>
      <c r="L205" s="32"/>
      <c r="M205" s="141"/>
      <c r="T205" s="53"/>
      <c r="AT205" s="17" t="s">
        <v>328</v>
      </c>
      <c r="AU205" s="17" t="s">
        <v>79</v>
      </c>
    </row>
    <row r="206" spans="2:65" s="12" customFormat="1" ht="11.25" x14ac:dyDescent="0.2">
      <c r="B206" s="153"/>
      <c r="D206" s="138" t="s">
        <v>330</v>
      </c>
      <c r="E206" s="154" t="s">
        <v>19</v>
      </c>
      <c r="F206" s="155" t="s">
        <v>5614</v>
      </c>
      <c r="H206" s="154" t="s">
        <v>19</v>
      </c>
      <c r="I206" s="156"/>
      <c r="L206" s="153"/>
      <c r="M206" s="157"/>
      <c r="T206" s="158"/>
      <c r="AT206" s="154" t="s">
        <v>330</v>
      </c>
      <c r="AU206" s="154" t="s">
        <v>79</v>
      </c>
      <c r="AV206" s="12" t="s">
        <v>77</v>
      </c>
      <c r="AW206" s="12" t="s">
        <v>31</v>
      </c>
      <c r="AX206" s="12" t="s">
        <v>69</v>
      </c>
      <c r="AY206" s="154" t="s">
        <v>181</v>
      </c>
    </row>
    <row r="207" spans="2:65" s="13" customFormat="1" ht="11.25" x14ac:dyDescent="0.2">
      <c r="B207" s="159"/>
      <c r="D207" s="138" t="s">
        <v>330</v>
      </c>
      <c r="E207" s="160" t="s">
        <v>19</v>
      </c>
      <c r="F207" s="161" t="s">
        <v>6909</v>
      </c>
      <c r="H207" s="162">
        <v>2.3519999999999999</v>
      </c>
      <c r="I207" s="163"/>
      <c r="L207" s="159"/>
      <c r="M207" s="164"/>
      <c r="T207" s="165"/>
      <c r="AT207" s="160" t="s">
        <v>330</v>
      </c>
      <c r="AU207" s="160" t="s">
        <v>79</v>
      </c>
      <c r="AV207" s="13" t="s">
        <v>79</v>
      </c>
      <c r="AW207" s="13" t="s">
        <v>31</v>
      </c>
      <c r="AX207" s="13" t="s">
        <v>69</v>
      </c>
      <c r="AY207" s="160" t="s">
        <v>181</v>
      </c>
    </row>
    <row r="208" spans="2:65" s="13" customFormat="1" ht="11.25" x14ac:dyDescent="0.2">
      <c r="B208" s="159"/>
      <c r="D208" s="138" t="s">
        <v>330</v>
      </c>
      <c r="E208" s="160" t="s">
        <v>19</v>
      </c>
      <c r="F208" s="161" t="s">
        <v>6910</v>
      </c>
      <c r="H208" s="162">
        <v>-2.2086000000000001</v>
      </c>
      <c r="I208" s="163"/>
      <c r="L208" s="159"/>
      <c r="M208" s="164"/>
      <c r="T208" s="165"/>
      <c r="AT208" s="160" t="s">
        <v>330</v>
      </c>
      <c r="AU208" s="160" t="s">
        <v>79</v>
      </c>
      <c r="AV208" s="13" t="s">
        <v>79</v>
      </c>
      <c r="AW208" s="13" t="s">
        <v>31</v>
      </c>
      <c r="AX208" s="13" t="s">
        <v>69</v>
      </c>
      <c r="AY208" s="160" t="s">
        <v>181</v>
      </c>
    </row>
    <row r="209" spans="2:65" s="14" customFormat="1" ht="11.25" x14ac:dyDescent="0.2">
      <c r="B209" s="166"/>
      <c r="D209" s="138" t="s">
        <v>330</v>
      </c>
      <c r="E209" s="167" t="s">
        <v>19</v>
      </c>
      <c r="F209" s="168" t="s">
        <v>333</v>
      </c>
      <c r="H209" s="169">
        <v>0.1434</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229</v>
      </c>
      <c r="D210" s="125" t="s">
        <v>182</v>
      </c>
      <c r="E210" s="126" t="s">
        <v>1863</v>
      </c>
      <c r="F210" s="127" t="s">
        <v>1864</v>
      </c>
      <c r="G210" s="128" t="s">
        <v>326</v>
      </c>
      <c r="H210" s="129">
        <v>0.24060000000000001</v>
      </c>
      <c r="I210" s="130"/>
      <c r="J210" s="131">
        <f>ROUND(I210*H210,2)</f>
        <v>0</v>
      </c>
      <c r="K210" s="127" t="s">
        <v>327</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273</v>
      </c>
    </row>
    <row r="211" spans="2:65" s="1" customFormat="1" ht="11.25" x14ac:dyDescent="0.2">
      <c r="B211" s="32"/>
      <c r="D211" s="151" t="s">
        <v>328</v>
      </c>
      <c r="F211" s="152" t="s">
        <v>1865</v>
      </c>
      <c r="I211" s="140"/>
      <c r="L211" s="32"/>
      <c r="M211" s="141"/>
      <c r="T211" s="53"/>
      <c r="AT211" s="17" t="s">
        <v>328</v>
      </c>
      <c r="AU211" s="17" t="s">
        <v>79</v>
      </c>
    </row>
    <row r="212" spans="2:65" s="12" customFormat="1" ht="11.25" x14ac:dyDescent="0.2">
      <c r="B212" s="153"/>
      <c r="D212" s="138" t="s">
        <v>330</v>
      </c>
      <c r="E212" s="154" t="s">
        <v>19</v>
      </c>
      <c r="F212" s="155" t="s">
        <v>5614</v>
      </c>
      <c r="H212" s="154" t="s">
        <v>19</v>
      </c>
      <c r="I212" s="156"/>
      <c r="L212" s="153"/>
      <c r="M212" s="157"/>
      <c r="T212" s="158"/>
      <c r="AT212" s="154" t="s">
        <v>330</v>
      </c>
      <c r="AU212" s="154" t="s">
        <v>79</v>
      </c>
      <c r="AV212" s="12" t="s">
        <v>77</v>
      </c>
      <c r="AW212" s="12" t="s">
        <v>31</v>
      </c>
      <c r="AX212" s="12" t="s">
        <v>69</v>
      </c>
      <c r="AY212" s="154" t="s">
        <v>181</v>
      </c>
    </row>
    <row r="213" spans="2:65" s="13" customFormat="1" ht="11.25" x14ac:dyDescent="0.2">
      <c r="B213" s="159"/>
      <c r="D213" s="138" t="s">
        <v>330</v>
      </c>
      <c r="E213" s="160" t="s">
        <v>19</v>
      </c>
      <c r="F213" s="161" t="s">
        <v>6911</v>
      </c>
      <c r="H213" s="162">
        <v>2.94</v>
      </c>
      <c r="I213" s="163"/>
      <c r="L213" s="159"/>
      <c r="M213" s="164"/>
      <c r="T213" s="165"/>
      <c r="AT213" s="160" t="s">
        <v>330</v>
      </c>
      <c r="AU213" s="160" t="s">
        <v>79</v>
      </c>
      <c r="AV213" s="13" t="s">
        <v>79</v>
      </c>
      <c r="AW213" s="13" t="s">
        <v>31</v>
      </c>
      <c r="AX213" s="13" t="s">
        <v>69</v>
      </c>
      <c r="AY213" s="160" t="s">
        <v>181</v>
      </c>
    </row>
    <row r="214" spans="2:65" s="13" customFormat="1" ht="11.25" x14ac:dyDescent="0.2">
      <c r="B214" s="159"/>
      <c r="D214" s="138" t="s">
        <v>330</v>
      </c>
      <c r="E214" s="160" t="s">
        <v>19</v>
      </c>
      <c r="F214" s="161" t="s">
        <v>6912</v>
      </c>
      <c r="H214" s="162">
        <v>-2.6993999999999998</v>
      </c>
      <c r="I214" s="163"/>
      <c r="L214" s="159"/>
      <c r="M214" s="164"/>
      <c r="T214" s="165"/>
      <c r="AT214" s="160" t="s">
        <v>330</v>
      </c>
      <c r="AU214" s="160" t="s">
        <v>79</v>
      </c>
      <c r="AV214" s="13" t="s">
        <v>79</v>
      </c>
      <c r="AW214" s="13" t="s">
        <v>31</v>
      </c>
      <c r="AX214" s="13" t="s">
        <v>69</v>
      </c>
      <c r="AY214" s="160" t="s">
        <v>181</v>
      </c>
    </row>
    <row r="215" spans="2:65" s="14" customFormat="1" ht="11.25" x14ac:dyDescent="0.2">
      <c r="B215" s="166"/>
      <c r="D215" s="138" t="s">
        <v>330</v>
      </c>
      <c r="E215" s="167" t="s">
        <v>19</v>
      </c>
      <c r="F215" s="168" t="s">
        <v>333</v>
      </c>
      <c r="H215" s="169">
        <v>0.24060000000000001</v>
      </c>
      <c r="I215" s="170"/>
      <c r="L215" s="166"/>
      <c r="M215" s="171"/>
      <c r="T215" s="172"/>
      <c r="AT215" s="167" t="s">
        <v>330</v>
      </c>
      <c r="AU215" s="167" t="s">
        <v>79</v>
      </c>
      <c r="AV215" s="14" t="s">
        <v>187</v>
      </c>
      <c r="AW215" s="14" t="s">
        <v>31</v>
      </c>
      <c r="AX215" s="14" t="s">
        <v>77</v>
      </c>
      <c r="AY215" s="167" t="s">
        <v>181</v>
      </c>
    </row>
    <row r="216" spans="2:65" s="1" customFormat="1" ht="16.5" customHeight="1" x14ac:dyDescent="0.2">
      <c r="B216" s="32"/>
      <c r="C216" s="125" t="s">
        <v>274</v>
      </c>
      <c r="D216" s="125" t="s">
        <v>182</v>
      </c>
      <c r="E216" s="126" t="s">
        <v>1869</v>
      </c>
      <c r="F216" s="127" t="s">
        <v>1870</v>
      </c>
      <c r="G216" s="128" t="s">
        <v>326</v>
      </c>
      <c r="H216" s="129">
        <v>0.58799999999999997</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277</v>
      </c>
    </row>
    <row r="217" spans="2:65" s="1" customFormat="1" ht="11.25" x14ac:dyDescent="0.2">
      <c r="B217" s="32"/>
      <c r="D217" s="151" t="s">
        <v>328</v>
      </c>
      <c r="F217" s="152" t="s">
        <v>1871</v>
      </c>
      <c r="I217" s="140"/>
      <c r="L217" s="32"/>
      <c r="M217" s="141"/>
      <c r="T217" s="53"/>
      <c r="AT217" s="17" t="s">
        <v>328</v>
      </c>
      <c r="AU217" s="17" t="s">
        <v>79</v>
      </c>
    </row>
    <row r="218" spans="2:65" s="12" customFormat="1" ht="11.25" x14ac:dyDescent="0.2">
      <c r="B218" s="153"/>
      <c r="D218" s="138" t="s">
        <v>330</v>
      </c>
      <c r="E218" s="154" t="s">
        <v>19</v>
      </c>
      <c r="F218" s="155" t="s">
        <v>5614</v>
      </c>
      <c r="H218" s="154" t="s">
        <v>19</v>
      </c>
      <c r="I218" s="156"/>
      <c r="L218" s="153"/>
      <c r="M218" s="157"/>
      <c r="T218" s="158"/>
      <c r="AT218" s="154" t="s">
        <v>330</v>
      </c>
      <c r="AU218" s="154" t="s">
        <v>79</v>
      </c>
      <c r="AV218" s="12" t="s">
        <v>77</v>
      </c>
      <c r="AW218" s="12" t="s">
        <v>31</v>
      </c>
      <c r="AX218" s="12" t="s">
        <v>69</v>
      </c>
      <c r="AY218" s="154" t="s">
        <v>181</v>
      </c>
    </row>
    <row r="219" spans="2:65" s="13" customFormat="1" ht="11.25" x14ac:dyDescent="0.2">
      <c r="B219" s="159"/>
      <c r="D219" s="138" t="s">
        <v>330</v>
      </c>
      <c r="E219" s="160" t="s">
        <v>19</v>
      </c>
      <c r="F219" s="161" t="s">
        <v>6913</v>
      </c>
      <c r="H219" s="162">
        <v>0.58799999999999997</v>
      </c>
      <c r="I219" s="163"/>
      <c r="L219" s="159"/>
      <c r="M219" s="164"/>
      <c r="T219" s="165"/>
      <c r="AT219" s="160" t="s">
        <v>330</v>
      </c>
      <c r="AU219" s="160" t="s">
        <v>79</v>
      </c>
      <c r="AV219" s="13" t="s">
        <v>79</v>
      </c>
      <c r="AW219" s="13" t="s">
        <v>31</v>
      </c>
      <c r="AX219" s="13" t="s">
        <v>69</v>
      </c>
      <c r="AY219" s="160" t="s">
        <v>181</v>
      </c>
    </row>
    <row r="220" spans="2:65" s="14" customFormat="1" ht="11.25" x14ac:dyDescent="0.2">
      <c r="B220" s="166"/>
      <c r="D220" s="138" t="s">
        <v>330</v>
      </c>
      <c r="E220" s="167" t="s">
        <v>19</v>
      </c>
      <c r="F220" s="168" t="s">
        <v>333</v>
      </c>
      <c r="H220" s="169">
        <v>0.58799999999999997</v>
      </c>
      <c r="I220" s="170"/>
      <c r="L220" s="166"/>
      <c r="M220" s="171"/>
      <c r="T220" s="172"/>
      <c r="AT220" s="167" t="s">
        <v>330</v>
      </c>
      <c r="AU220" s="167" t="s">
        <v>79</v>
      </c>
      <c r="AV220" s="14" t="s">
        <v>187</v>
      </c>
      <c r="AW220" s="14" t="s">
        <v>31</v>
      </c>
      <c r="AX220" s="14" t="s">
        <v>77</v>
      </c>
      <c r="AY220" s="167" t="s">
        <v>181</v>
      </c>
    </row>
    <row r="221" spans="2:65" s="1" customFormat="1" ht="21.75" customHeight="1" x14ac:dyDescent="0.2">
      <c r="B221" s="32"/>
      <c r="C221" s="125" t="s">
        <v>232</v>
      </c>
      <c r="D221" s="125" t="s">
        <v>182</v>
      </c>
      <c r="E221" s="126" t="s">
        <v>405</v>
      </c>
      <c r="F221" s="127" t="s">
        <v>406</v>
      </c>
      <c r="G221" s="128" t="s">
        <v>326</v>
      </c>
      <c r="H221" s="129">
        <v>0.14299999999999999</v>
      </c>
      <c r="I221" s="130"/>
      <c r="J221" s="131">
        <f>ROUND(I221*H221,2)</f>
        <v>0</v>
      </c>
      <c r="K221" s="127" t="s">
        <v>327</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280</v>
      </c>
    </row>
    <row r="222" spans="2:65" s="1" customFormat="1" ht="11.25" x14ac:dyDescent="0.2">
      <c r="B222" s="32"/>
      <c r="D222" s="151" t="s">
        <v>328</v>
      </c>
      <c r="F222" s="152" t="s">
        <v>408</v>
      </c>
      <c r="I222" s="140"/>
      <c r="L222" s="32"/>
      <c r="M222" s="141"/>
      <c r="T222" s="53"/>
      <c r="AT222" s="17" t="s">
        <v>328</v>
      </c>
      <c r="AU222" s="17" t="s">
        <v>79</v>
      </c>
    </row>
    <row r="223" spans="2:65" s="12" customFormat="1" ht="11.25" x14ac:dyDescent="0.2">
      <c r="B223" s="153"/>
      <c r="D223" s="138" t="s">
        <v>330</v>
      </c>
      <c r="E223" s="154" t="s">
        <v>19</v>
      </c>
      <c r="F223" s="155" t="s">
        <v>409</v>
      </c>
      <c r="H223" s="154" t="s">
        <v>19</v>
      </c>
      <c r="I223" s="156"/>
      <c r="L223" s="153"/>
      <c r="M223" s="157"/>
      <c r="T223" s="158"/>
      <c r="AT223" s="154" t="s">
        <v>330</v>
      </c>
      <c r="AU223" s="154" t="s">
        <v>79</v>
      </c>
      <c r="AV223" s="12" t="s">
        <v>77</v>
      </c>
      <c r="AW223" s="12" t="s">
        <v>31</v>
      </c>
      <c r="AX223" s="12" t="s">
        <v>69</v>
      </c>
      <c r="AY223" s="154" t="s">
        <v>181</v>
      </c>
    </row>
    <row r="224" spans="2:65" s="13" customFormat="1" ht="11.25" x14ac:dyDescent="0.2">
      <c r="B224" s="159"/>
      <c r="D224" s="138" t="s">
        <v>330</v>
      </c>
      <c r="E224" s="160" t="s">
        <v>19</v>
      </c>
      <c r="F224" s="161" t="s">
        <v>6914</v>
      </c>
      <c r="H224" s="162">
        <v>0.14299999999999999</v>
      </c>
      <c r="I224" s="163"/>
      <c r="L224" s="159"/>
      <c r="M224" s="164"/>
      <c r="T224" s="165"/>
      <c r="AT224" s="160" t="s">
        <v>330</v>
      </c>
      <c r="AU224" s="160" t="s">
        <v>79</v>
      </c>
      <c r="AV224" s="13" t="s">
        <v>79</v>
      </c>
      <c r="AW224" s="13" t="s">
        <v>31</v>
      </c>
      <c r="AX224" s="13" t="s">
        <v>69</v>
      </c>
      <c r="AY224" s="160" t="s">
        <v>181</v>
      </c>
    </row>
    <row r="225" spans="2:65" s="14" customFormat="1" ht="11.25" x14ac:dyDescent="0.2">
      <c r="B225" s="166"/>
      <c r="D225" s="138" t="s">
        <v>330</v>
      </c>
      <c r="E225" s="167" t="s">
        <v>19</v>
      </c>
      <c r="F225" s="168" t="s">
        <v>333</v>
      </c>
      <c r="H225" s="169">
        <v>0.14299999999999999</v>
      </c>
      <c r="I225" s="170"/>
      <c r="L225" s="166"/>
      <c r="M225" s="171"/>
      <c r="T225" s="172"/>
      <c r="AT225" s="167" t="s">
        <v>330</v>
      </c>
      <c r="AU225" s="167" t="s">
        <v>79</v>
      </c>
      <c r="AV225" s="14" t="s">
        <v>187</v>
      </c>
      <c r="AW225" s="14" t="s">
        <v>31</v>
      </c>
      <c r="AX225" s="14" t="s">
        <v>77</v>
      </c>
      <c r="AY225" s="167" t="s">
        <v>181</v>
      </c>
    </row>
    <row r="226" spans="2:65" s="1" customFormat="1" ht="21.75" customHeight="1" x14ac:dyDescent="0.2">
      <c r="B226" s="32"/>
      <c r="C226" s="125" t="s">
        <v>281</v>
      </c>
      <c r="D226" s="125" t="s">
        <v>182</v>
      </c>
      <c r="E226" s="126" t="s">
        <v>411</v>
      </c>
      <c r="F226" s="127" t="s">
        <v>412</v>
      </c>
      <c r="G226" s="128" t="s">
        <v>326</v>
      </c>
      <c r="H226" s="129">
        <v>0.24099999999999999</v>
      </c>
      <c r="I226" s="130"/>
      <c r="J226" s="131">
        <f>ROUND(I226*H226,2)</f>
        <v>0</v>
      </c>
      <c r="K226" s="127" t="s">
        <v>327</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284</v>
      </c>
    </row>
    <row r="227" spans="2:65" s="1" customFormat="1" ht="11.25" x14ac:dyDescent="0.2">
      <c r="B227" s="32"/>
      <c r="D227" s="151" t="s">
        <v>328</v>
      </c>
      <c r="F227" s="152" t="s">
        <v>413</v>
      </c>
      <c r="I227" s="140"/>
      <c r="L227" s="32"/>
      <c r="M227" s="141"/>
      <c r="T227" s="53"/>
      <c r="AT227" s="17" t="s">
        <v>328</v>
      </c>
      <c r="AU227" s="17" t="s">
        <v>79</v>
      </c>
    </row>
    <row r="228" spans="2:65" s="12" customFormat="1" ht="11.25" x14ac:dyDescent="0.2">
      <c r="B228" s="153"/>
      <c r="D228" s="138" t="s">
        <v>330</v>
      </c>
      <c r="E228" s="154" t="s">
        <v>19</v>
      </c>
      <c r="F228" s="155" t="s">
        <v>409</v>
      </c>
      <c r="H228" s="154" t="s">
        <v>19</v>
      </c>
      <c r="I228" s="156"/>
      <c r="L228" s="153"/>
      <c r="M228" s="157"/>
      <c r="T228" s="158"/>
      <c r="AT228" s="154" t="s">
        <v>330</v>
      </c>
      <c r="AU228" s="154" t="s">
        <v>79</v>
      </c>
      <c r="AV228" s="12" t="s">
        <v>77</v>
      </c>
      <c r="AW228" s="12" t="s">
        <v>31</v>
      </c>
      <c r="AX228" s="12" t="s">
        <v>69</v>
      </c>
      <c r="AY228" s="154" t="s">
        <v>181</v>
      </c>
    </row>
    <row r="229" spans="2:65" s="13" customFormat="1" ht="11.25" x14ac:dyDescent="0.2">
      <c r="B229" s="159"/>
      <c r="D229" s="138" t="s">
        <v>330</v>
      </c>
      <c r="E229" s="160" t="s">
        <v>19</v>
      </c>
      <c r="F229" s="161" t="s">
        <v>6915</v>
      </c>
      <c r="H229" s="162">
        <v>0.24099999999999999</v>
      </c>
      <c r="I229" s="163"/>
      <c r="L229" s="159"/>
      <c r="M229" s="164"/>
      <c r="T229" s="165"/>
      <c r="AT229" s="160" t="s">
        <v>330</v>
      </c>
      <c r="AU229" s="160" t="s">
        <v>79</v>
      </c>
      <c r="AV229" s="13" t="s">
        <v>79</v>
      </c>
      <c r="AW229" s="13" t="s">
        <v>31</v>
      </c>
      <c r="AX229" s="13" t="s">
        <v>69</v>
      </c>
      <c r="AY229" s="160" t="s">
        <v>181</v>
      </c>
    </row>
    <row r="230" spans="2:65" s="14" customFormat="1" ht="11.25" x14ac:dyDescent="0.2">
      <c r="B230" s="166"/>
      <c r="D230" s="138" t="s">
        <v>330</v>
      </c>
      <c r="E230" s="167" t="s">
        <v>19</v>
      </c>
      <c r="F230" s="168" t="s">
        <v>333</v>
      </c>
      <c r="H230" s="169">
        <v>0.24099999999999999</v>
      </c>
      <c r="I230" s="170"/>
      <c r="L230" s="166"/>
      <c r="M230" s="171"/>
      <c r="T230" s="172"/>
      <c r="AT230" s="167" t="s">
        <v>330</v>
      </c>
      <c r="AU230" s="167" t="s">
        <v>79</v>
      </c>
      <c r="AV230" s="14" t="s">
        <v>187</v>
      </c>
      <c r="AW230" s="14" t="s">
        <v>31</v>
      </c>
      <c r="AX230" s="14" t="s">
        <v>77</v>
      </c>
      <c r="AY230" s="167" t="s">
        <v>181</v>
      </c>
    </row>
    <row r="231" spans="2:65" s="1" customFormat="1" ht="21.75" customHeight="1" x14ac:dyDescent="0.2">
      <c r="B231" s="32"/>
      <c r="C231" s="125" t="s">
        <v>236</v>
      </c>
      <c r="D231" s="125" t="s">
        <v>182</v>
      </c>
      <c r="E231" s="126" t="s">
        <v>415</v>
      </c>
      <c r="F231" s="127" t="s">
        <v>416</v>
      </c>
      <c r="G231" s="128" t="s">
        <v>326</v>
      </c>
      <c r="H231" s="129">
        <v>0.58799999999999997</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288</v>
      </c>
    </row>
    <row r="232" spans="2:65" s="1" customFormat="1" ht="11.25" x14ac:dyDescent="0.2">
      <c r="B232" s="32"/>
      <c r="D232" s="151" t="s">
        <v>328</v>
      </c>
      <c r="F232" s="152" t="s">
        <v>417</v>
      </c>
      <c r="I232" s="140"/>
      <c r="L232" s="32"/>
      <c r="M232" s="141"/>
      <c r="T232" s="53"/>
      <c r="AT232" s="17" t="s">
        <v>328</v>
      </c>
      <c r="AU232" s="17" t="s">
        <v>79</v>
      </c>
    </row>
    <row r="233" spans="2:65" s="12" customFormat="1" ht="11.25" x14ac:dyDescent="0.2">
      <c r="B233" s="153"/>
      <c r="D233" s="138" t="s">
        <v>330</v>
      </c>
      <c r="E233" s="154" t="s">
        <v>19</v>
      </c>
      <c r="F233" s="155" t="s">
        <v>409</v>
      </c>
      <c r="H233" s="154" t="s">
        <v>19</v>
      </c>
      <c r="I233" s="156"/>
      <c r="L233" s="153"/>
      <c r="M233" s="157"/>
      <c r="T233" s="158"/>
      <c r="AT233" s="154" t="s">
        <v>330</v>
      </c>
      <c r="AU233" s="154" t="s">
        <v>79</v>
      </c>
      <c r="AV233" s="12" t="s">
        <v>77</v>
      </c>
      <c r="AW233" s="12" t="s">
        <v>31</v>
      </c>
      <c r="AX233" s="12" t="s">
        <v>69</v>
      </c>
      <c r="AY233" s="154" t="s">
        <v>181</v>
      </c>
    </row>
    <row r="234" spans="2:65" s="13" customFormat="1" ht="11.25" x14ac:dyDescent="0.2">
      <c r="B234" s="159"/>
      <c r="D234" s="138" t="s">
        <v>330</v>
      </c>
      <c r="E234" s="160" t="s">
        <v>19</v>
      </c>
      <c r="F234" s="161" t="s">
        <v>6916</v>
      </c>
      <c r="H234" s="162">
        <v>0.58799999999999997</v>
      </c>
      <c r="I234" s="163"/>
      <c r="L234" s="159"/>
      <c r="M234" s="164"/>
      <c r="T234" s="165"/>
      <c r="AT234" s="160" t="s">
        <v>330</v>
      </c>
      <c r="AU234" s="160" t="s">
        <v>79</v>
      </c>
      <c r="AV234" s="13" t="s">
        <v>79</v>
      </c>
      <c r="AW234" s="13" t="s">
        <v>31</v>
      </c>
      <c r="AX234" s="13" t="s">
        <v>69</v>
      </c>
      <c r="AY234" s="160" t="s">
        <v>181</v>
      </c>
    </row>
    <row r="235" spans="2:65" s="14" customFormat="1" ht="11.25" x14ac:dyDescent="0.2">
      <c r="B235" s="166"/>
      <c r="D235" s="138" t="s">
        <v>330</v>
      </c>
      <c r="E235" s="167" t="s">
        <v>19</v>
      </c>
      <c r="F235" s="168" t="s">
        <v>333</v>
      </c>
      <c r="H235" s="169">
        <v>0.58799999999999997</v>
      </c>
      <c r="I235" s="170"/>
      <c r="L235" s="166"/>
      <c r="M235" s="171"/>
      <c r="T235" s="172"/>
      <c r="AT235" s="167" t="s">
        <v>330</v>
      </c>
      <c r="AU235" s="167" t="s">
        <v>79</v>
      </c>
      <c r="AV235" s="14" t="s">
        <v>187</v>
      </c>
      <c r="AW235" s="14" t="s">
        <v>31</v>
      </c>
      <c r="AX235" s="14" t="s">
        <v>77</v>
      </c>
      <c r="AY235" s="167" t="s">
        <v>181</v>
      </c>
    </row>
    <row r="236" spans="2:65" s="1" customFormat="1" ht="24.2" customHeight="1" x14ac:dyDescent="0.2">
      <c r="B236" s="32"/>
      <c r="C236" s="125" t="s">
        <v>290</v>
      </c>
      <c r="D236" s="125" t="s">
        <v>182</v>
      </c>
      <c r="E236" s="126" t="s">
        <v>419</v>
      </c>
      <c r="F236" s="127" t="s">
        <v>420</v>
      </c>
      <c r="G236" s="128" t="s">
        <v>326</v>
      </c>
      <c r="H236" s="129">
        <v>1.43</v>
      </c>
      <c r="I236" s="130"/>
      <c r="J236" s="131">
        <f>ROUND(I236*H236,2)</f>
        <v>0</v>
      </c>
      <c r="K236" s="127" t="s">
        <v>327</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293</v>
      </c>
    </row>
    <row r="237" spans="2:65" s="1" customFormat="1" ht="11.25" x14ac:dyDescent="0.2">
      <c r="B237" s="32"/>
      <c r="D237" s="151" t="s">
        <v>328</v>
      </c>
      <c r="F237" s="152" t="s">
        <v>421</v>
      </c>
      <c r="I237" s="140"/>
      <c r="L237" s="32"/>
      <c r="M237" s="141"/>
      <c r="T237" s="53"/>
      <c r="AT237" s="17" t="s">
        <v>328</v>
      </c>
      <c r="AU237" s="17" t="s">
        <v>79</v>
      </c>
    </row>
    <row r="238" spans="2:65" s="12" customFormat="1" ht="11.25" x14ac:dyDescent="0.2">
      <c r="B238" s="153"/>
      <c r="D238" s="138" t="s">
        <v>330</v>
      </c>
      <c r="E238" s="154" t="s">
        <v>19</v>
      </c>
      <c r="F238" s="155" t="s">
        <v>422</v>
      </c>
      <c r="H238" s="154" t="s">
        <v>19</v>
      </c>
      <c r="I238" s="156"/>
      <c r="L238" s="153"/>
      <c r="M238" s="157"/>
      <c r="T238" s="158"/>
      <c r="AT238" s="154" t="s">
        <v>330</v>
      </c>
      <c r="AU238" s="154" t="s">
        <v>79</v>
      </c>
      <c r="AV238" s="12" t="s">
        <v>77</v>
      </c>
      <c r="AW238" s="12" t="s">
        <v>31</v>
      </c>
      <c r="AX238" s="12" t="s">
        <v>69</v>
      </c>
      <c r="AY238" s="154" t="s">
        <v>181</v>
      </c>
    </row>
    <row r="239" spans="2:65" s="13" customFormat="1" ht="11.25" x14ac:dyDescent="0.2">
      <c r="B239" s="159"/>
      <c r="D239" s="138" t="s">
        <v>330</v>
      </c>
      <c r="E239" s="160" t="s">
        <v>19</v>
      </c>
      <c r="F239" s="161" t="s">
        <v>6917</v>
      </c>
      <c r="H239" s="162">
        <v>1.43</v>
      </c>
      <c r="I239" s="163"/>
      <c r="L239" s="159"/>
      <c r="M239" s="164"/>
      <c r="T239" s="165"/>
      <c r="AT239" s="160" t="s">
        <v>330</v>
      </c>
      <c r="AU239" s="160" t="s">
        <v>79</v>
      </c>
      <c r="AV239" s="13" t="s">
        <v>79</v>
      </c>
      <c r="AW239" s="13" t="s">
        <v>31</v>
      </c>
      <c r="AX239" s="13" t="s">
        <v>69</v>
      </c>
      <c r="AY239" s="160" t="s">
        <v>181</v>
      </c>
    </row>
    <row r="240" spans="2:65" s="14" customFormat="1" ht="11.25" x14ac:dyDescent="0.2">
      <c r="B240" s="166"/>
      <c r="D240" s="138" t="s">
        <v>330</v>
      </c>
      <c r="E240" s="167" t="s">
        <v>19</v>
      </c>
      <c r="F240" s="168" t="s">
        <v>333</v>
      </c>
      <c r="H240" s="169">
        <v>1.43</v>
      </c>
      <c r="I240" s="170"/>
      <c r="L240" s="166"/>
      <c r="M240" s="171"/>
      <c r="T240" s="172"/>
      <c r="AT240" s="167" t="s">
        <v>330</v>
      </c>
      <c r="AU240" s="167" t="s">
        <v>79</v>
      </c>
      <c r="AV240" s="14" t="s">
        <v>187</v>
      </c>
      <c r="AW240" s="14" t="s">
        <v>31</v>
      </c>
      <c r="AX240" s="14" t="s">
        <v>77</v>
      </c>
      <c r="AY240" s="167" t="s">
        <v>181</v>
      </c>
    </row>
    <row r="241" spans="2:65" s="1" customFormat="1" ht="24.2" customHeight="1" x14ac:dyDescent="0.2">
      <c r="B241" s="32"/>
      <c r="C241" s="125" t="s">
        <v>239</v>
      </c>
      <c r="D241" s="125" t="s">
        <v>182</v>
      </c>
      <c r="E241" s="126" t="s">
        <v>424</v>
      </c>
      <c r="F241" s="127" t="s">
        <v>425</v>
      </c>
      <c r="G241" s="128" t="s">
        <v>326</v>
      </c>
      <c r="H241" s="129">
        <v>2.41</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478</v>
      </c>
    </row>
    <row r="242" spans="2:65" s="1" customFormat="1" ht="11.25" x14ac:dyDescent="0.2">
      <c r="B242" s="32"/>
      <c r="D242" s="151" t="s">
        <v>328</v>
      </c>
      <c r="F242" s="152" t="s">
        <v>426</v>
      </c>
      <c r="I242" s="140"/>
      <c r="L242" s="32"/>
      <c r="M242" s="141"/>
      <c r="T242" s="53"/>
      <c r="AT242" s="17" t="s">
        <v>328</v>
      </c>
      <c r="AU242" s="17" t="s">
        <v>79</v>
      </c>
    </row>
    <row r="243" spans="2:65" s="12" customFormat="1" ht="11.25" x14ac:dyDescent="0.2">
      <c r="B243" s="153"/>
      <c r="D243" s="138" t="s">
        <v>330</v>
      </c>
      <c r="E243" s="154" t="s">
        <v>19</v>
      </c>
      <c r="F243" s="155" t="s">
        <v>422</v>
      </c>
      <c r="H243" s="154" t="s">
        <v>19</v>
      </c>
      <c r="I243" s="156"/>
      <c r="L243" s="153"/>
      <c r="M243" s="157"/>
      <c r="T243" s="158"/>
      <c r="AT243" s="154" t="s">
        <v>330</v>
      </c>
      <c r="AU243" s="154" t="s">
        <v>79</v>
      </c>
      <c r="AV243" s="12" t="s">
        <v>77</v>
      </c>
      <c r="AW243" s="12" t="s">
        <v>31</v>
      </c>
      <c r="AX243" s="12" t="s">
        <v>69</v>
      </c>
      <c r="AY243" s="154" t="s">
        <v>181</v>
      </c>
    </row>
    <row r="244" spans="2:65" s="13" customFormat="1" ht="11.25" x14ac:dyDescent="0.2">
      <c r="B244" s="159"/>
      <c r="D244" s="138" t="s">
        <v>330</v>
      </c>
      <c r="E244" s="160" t="s">
        <v>19</v>
      </c>
      <c r="F244" s="161" t="s">
        <v>6918</v>
      </c>
      <c r="H244" s="162">
        <v>2.41</v>
      </c>
      <c r="I244" s="163"/>
      <c r="L244" s="159"/>
      <c r="M244" s="164"/>
      <c r="T244" s="165"/>
      <c r="AT244" s="160" t="s">
        <v>330</v>
      </c>
      <c r="AU244" s="160" t="s">
        <v>79</v>
      </c>
      <c r="AV244" s="13" t="s">
        <v>79</v>
      </c>
      <c r="AW244" s="13" t="s">
        <v>31</v>
      </c>
      <c r="AX244" s="13" t="s">
        <v>69</v>
      </c>
      <c r="AY244" s="160" t="s">
        <v>181</v>
      </c>
    </row>
    <row r="245" spans="2:65" s="14" customFormat="1" ht="11.25" x14ac:dyDescent="0.2">
      <c r="B245" s="166"/>
      <c r="D245" s="138" t="s">
        <v>330</v>
      </c>
      <c r="E245" s="167" t="s">
        <v>19</v>
      </c>
      <c r="F245" s="168" t="s">
        <v>333</v>
      </c>
      <c r="H245" s="169">
        <v>2.41</v>
      </c>
      <c r="I245" s="170"/>
      <c r="L245" s="166"/>
      <c r="M245" s="171"/>
      <c r="T245" s="172"/>
      <c r="AT245" s="167" t="s">
        <v>330</v>
      </c>
      <c r="AU245" s="167" t="s">
        <v>79</v>
      </c>
      <c r="AV245" s="14" t="s">
        <v>187</v>
      </c>
      <c r="AW245" s="14" t="s">
        <v>31</v>
      </c>
      <c r="AX245" s="14" t="s">
        <v>77</v>
      </c>
      <c r="AY245" s="167" t="s">
        <v>181</v>
      </c>
    </row>
    <row r="246" spans="2:65" s="1" customFormat="1" ht="24.2" customHeight="1" x14ac:dyDescent="0.2">
      <c r="B246" s="32"/>
      <c r="C246" s="125" t="s">
        <v>481</v>
      </c>
      <c r="D246" s="125" t="s">
        <v>182</v>
      </c>
      <c r="E246" s="126" t="s">
        <v>428</v>
      </c>
      <c r="F246" s="127" t="s">
        <v>429</v>
      </c>
      <c r="G246" s="128" t="s">
        <v>326</v>
      </c>
      <c r="H246" s="129">
        <v>5.88</v>
      </c>
      <c r="I246" s="130"/>
      <c r="J246" s="131">
        <f>ROUND(I246*H246,2)</f>
        <v>0</v>
      </c>
      <c r="K246" s="127" t="s">
        <v>327</v>
      </c>
      <c r="L246" s="32"/>
      <c r="M246" s="132" t="s">
        <v>19</v>
      </c>
      <c r="N246" s="133" t="s">
        <v>40</v>
      </c>
      <c r="P246" s="134">
        <f>O246*H246</f>
        <v>0</v>
      </c>
      <c r="Q246" s="134">
        <v>0</v>
      </c>
      <c r="R246" s="134">
        <f>Q246*H246</f>
        <v>0</v>
      </c>
      <c r="S246" s="134">
        <v>0</v>
      </c>
      <c r="T246" s="135">
        <f>S246*H246</f>
        <v>0</v>
      </c>
      <c r="AR246" s="136" t="s">
        <v>187</v>
      </c>
      <c r="AT246" s="136" t="s">
        <v>182</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484</v>
      </c>
    </row>
    <row r="247" spans="2:65" s="1" customFormat="1" ht="11.25" x14ac:dyDescent="0.2">
      <c r="B247" s="32"/>
      <c r="D247" s="151" t="s">
        <v>328</v>
      </c>
      <c r="F247" s="152" t="s">
        <v>430</v>
      </c>
      <c r="I247" s="140"/>
      <c r="L247" s="32"/>
      <c r="M247" s="141"/>
      <c r="T247" s="53"/>
      <c r="AT247" s="17" t="s">
        <v>328</v>
      </c>
      <c r="AU247" s="17" t="s">
        <v>79</v>
      </c>
    </row>
    <row r="248" spans="2:65" s="12" customFormat="1" ht="11.25" x14ac:dyDescent="0.2">
      <c r="B248" s="153"/>
      <c r="D248" s="138" t="s">
        <v>330</v>
      </c>
      <c r="E248" s="154" t="s">
        <v>19</v>
      </c>
      <c r="F248" s="155" t="s">
        <v>422</v>
      </c>
      <c r="H248" s="154" t="s">
        <v>19</v>
      </c>
      <c r="I248" s="156"/>
      <c r="L248" s="153"/>
      <c r="M248" s="157"/>
      <c r="T248" s="158"/>
      <c r="AT248" s="154" t="s">
        <v>330</v>
      </c>
      <c r="AU248" s="154" t="s">
        <v>79</v>
      </c>
      <c r="AV248" s="12" t="s">
        <v>77</v>
      </c>
      <c r="AW248" s="12" t="s">
        <v>31</v>
      </c>
      <c r="AX248" s="12" t="s">
        <v>69</v>
      </c>
      <c r="AY248" s="154" t="s">
        <v>181</v>
      </c>
    </row>
    <row r="249" spans="2:65" s="13" customFormat="1" ht="11.25" x14ac:dyDescent="0.2">
      <c r="B249" s="159"/>
      <c r="D249" s="138" t="s">
        <v>330</v>
      </c>
      <c r="E249" s="160" t="s">
        <v>19</v>
      </c>
      <c r="F249" s="161" t="s">
        <v>6919</v>
      </c>
      <c r="H249" s="162">
        <v>5.88</v>
      </c>
      <c r="I249" s="163"/>
      <c r="L249" s="159"/>
      <c r="M249" s="164"/>
      <c r="T249" s="165"/>
      <c r="AT249" s="160" t="s">
        <v>330</v>
      </c>
      <c r="AU249" s="160" t="s">
        <v>79</v>
      </c>
      <c r="AV249" s="13" t="s">
        <v>79</v>
      </c>
      <c r="AW249" s="13" t="s">
        <v>31</v>
      </c>
      <c r="AX249" s="13" t="s">
        <v>69</v>
      </c>
      <c r="AY249" s="160" t="s">
        <v>181</v>
      </c>
    </row>
    <row r="250" spans="2:65" s="14" customFormat="1" ht="11.25" x14ac:dyDescent="0.2">
      <c r="B250" s="166"/>
      <c r="D250" s="138" t="s">
        <v>330</v>
      </c>
      <c r="E250" s="167" t="s">
        <v>19</v>
      </c>
      <c r="F250" s="168" t="s">
        <v>333</v>
      </c>
      <c r="H250" s="169">
        <v>5.88</v>
      </c>
      <c r="I250" s="170"/>
      <c r="L250" s="166"/>
      <c r="M250" s="171"/>
      <c r="T250" s="172"/>
      <c r="AT250" s="167" t="s">
        <v>330</v>
      </c>
      <c r="AU250" s="167" t="s">
        <v>79</v>
      </c>
      <c r="AV250" s="14" t="s">
        <v>187</v>
      </c>
      <c r="AW250" s="14" t="s">
        <v>31</v>
      </c>
      <c r="AX250" s="14" t="s">
        <v>77</v>
      </c>
      <c r="AY250" s="167" t="s">
        <v>181</v>
      </c>
    </row>
    <row r="251" spans="2:65" s="1" customFormat="1" ht="16.5" customHeight="1" x14ac:dyDescent="0.2">
      <c r="B251" s="32"/>
      <c r="C251" s="125" t="s">
        <v>407</v>
      </c>
      <c r="D251" s="125" t="s">
        <v>182</v>
      </c>
      <c r="E251" s="126" t="s">
        <v>432</v>
      </c>
      <c r="F251" s="127" t="s">
        <v>433</v>
      </c>
      <c r="G251" s="128" t="s">
        <v>326</v>
      </c>
      <c r="H251" s="129">
        <v>0.97199999999999998</v>
      </c>
      <c r="I251" s="130"/>
      <c r="J251" s="131">
        <f>ROUND(I251*H251,2)</f>
        <v>0</v>
      </c>
      <c r="K251" s="127" t="s">
        <v>327</v>
      </c>
      <c r="L251" s="32"/>
      <c r="M251" s="132" t="s">
        <v>19</v>
      </c>
      <c r="N251" s="133" t="s">
        <v>40</v>
      </c>
      <c r="P251" s="134">
        <f>O251*H251</f>
        <v>0</v>
      </c>
      <c r="Q251" s="134">
        <v>0</v>
      </c>
      <c r="R251" s="134">
        <f>Q251*H251</f>
        <v>0</v>
      </c>
      <c r="S251" s="134">
        <v>0</v>
      </c>
      <c r="T251" s="135">
        <f>S251*H251</f>
        <v>0</v>
      </c>
      <c r="AR251" s="136" t="s">
        <v>187</v>
      </c>
      <c r="AT251" s="136" t="s">
        <v>182</v>
      </c>
      <c r="AU251" s="136" t="s">
        <v>79</v>
      </c>
      <c r="AY251" s="17" t="s">
        <v>181</v>
      </c>
      <c r="BE251" s="137">
        <f>IF(N251="základní",J251,0)</f>
        <v>0</v>
      </c>
      <c r="BF251" s="137">
        <f>IF(N251="snížená",J251,0)</f>
        <v>0</v>
      </c>
      <c r="BG251" s="137">
        <f>IF(N251="zákl. přenesená",J251,0)</f>
        <v>0</v>
      </c>
      <c r="BH251" s="137">
        <f>IF(N251="sníž. přenesená",J251,0)</f>
        <v>0</v>
      </c>
      <c r="BI251" s="137">
        <f>IF(N251="nulová",J251,0)</f>
        <v>0</v>
      </c>
      <c r="BJ251" s="17" t="s">
        <v>77</v>
      </c>
      <c r="BK251" s="137">
        <f>ROUND(I251*H251,2)</f>
        <v>0</v>
      </c>
      <c r="BL251" s="17" t="s">
        <v>187</v>
      </c>
      <c r="BM251" s="136" t="s">
        <v>487</v>
      </c>
    </row>
    <row r="252" spans="2:65" s="1" customFormat="1" ht="11.25" x14ac:dyDescent="0.2">
      <c r="B252" s="32"/>
      <c r="D252" s="151" t="s">
        <v>328</v>
      </c>
      <c r="F252" s="152" t="s">
        <v>434</v>
      </c>
      <c r="I252" s="140"/>
      <c r="L252" s="32"/>
      <c r="M252" s="141"/>
      <c r="T252" s="53"/>
      <c r="AT252" s="17" t="s">
        <v>328</v>
      </c>
      <c r="AU252" s="17" t="s">
        <v>79</v>
      </c>
    </row>
    <row r="253" spans="2:65" s="13" customFormat="1" ht="11.25" x14ac:dyDescent="0.2">
      <c r="B253" s="159"/>
      <c r="D253" s="138" t="s">
        <v>330</v>
      </c>
      <c r="E253" s="160" t="s">
        <v>19</v>
      </c>
      <c r="F253" s="161" t="s">
        <v>6920</v>
      </c>
      <c r="H253" s="162">
        <v>0.97199999999999998</v>
      </c>
      <c r="I253" s="163"/>
      <c r="L253" s="159"/>
      <c r="M253" s="164"/>
      <c r="T253" s="165"/>
      <c r="AT253" s="160" t="s">
        <v>330</v>
      </c>
      <c r="AU253" s="160" t="s">
        <v>79</v>
      </c>
      <c r="AV253" s="13" t="s">
        <v>79</v>
      </c>
      <c r="AW253" s="13" t="s">
        <v>31</v>
      </c>
      <c r="AX253" s="13" t="s">
        <v>69</v>
      </c>
      <c r="AY253" s="160" t="s">
        <v>181</v>
      </c>
    </row>
    <row r="254" spans="2:65" s="14" customFormat="1" ht="11.25" x14ac:dyDescent="0.2">
      <c r="B254" s="166"/>
      <c r="D254" s="138" t="s">
        <v>330</v>
      </c>
      <c r="E254" s="167" t="s">
        <v>19</v>
      </c>
      <c r="F254" s="168" t="s">
        <v>333</v>
      </c>
      <c r="H254" s="169">
        <v>0.97199999999999998</v>
      </c>
      <c r="I254" s="170"/>
      <c r="L254" s="166"/>
      <c r="M254" s="171"/>
      <c r="T254" s="172"/>
      <c r="AT254" s="167" t="s">
        <v>330</v>
      </c>
      <c r="AU254" s="167" t="s">
        <v>79</v>
      </c>
      <c r="AV254" s="14" t="s">
        <v>187</v>
      </c>
      <c r="AW254" s="14" t="s">
        <v>31</v>
      </c>
      <c r="AX254" s="14" t="s">
        <v>77</v>
      </c>
      <c r="AY254" s="167" t="s">
        <v>181</v>
      </c>
    </row>
    <row r="255" spans="2:65" s="1" customFormat="1" ht="16.5" customHeight="1" x14ac:dyDescent="0.2">
      <c r="B255" s="32"/>
      <c r="C255" s="125" t="s">
        <v>489</v>
      </c>
      <c r="D255" s="125" t="s">
        <v>182</v>
      </c>
      <c r="E255" s="126" t="s">
        <v>436</v>
      </c>
      <c r="F255" s="127" t="s">
        <v>437</v>
      </c>
      <c r="G255" s="128" t="s">
        <v>438</v>
      </c>
      <c r="H255" s="129">
        <v>1.944</v>
      </c>
      <c r="I255" s="130"/>
      <c r="J255" s="131">
        <f>ROUND(I255*H255,2)</f>
        <v>0</v>
      </c>
      <c r="K255" s="127" t="s">
        <v>327</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490</v>
      </c>
    </row>
    <row r="256" spans="2:65" s="1" customFormat="1" ht="11.25" x14ac:dyDescent="0.2">
      <c r="B256" s="32"/>
      <c r="D256" s="151" t="s">
        <v>328</v>
      </c>
      <c r="F256" s="152" t="s">
        <v>439</v>
      </c>
      <c r="I256" s="140"/>
      <c r="L256" s="32"/>
      <c r="M256" s="141"/>
      <c r="T256" s="53"/>
      <c r="AT256" s="17" t="s">
        <v>328</v>
      </c>
      <c r="AU256" s="17" t="s">
        <v>79</v>
      </c>
    </row>
    <row r="257" spans="2:65" s="1" customFormat="1" ht="48.75" x14ac:dyDescent="0.2">
      <c r="B257" s="32"/>
      <c r="D257" s="138" t="s">
        <v>214</v>
      </c>
      <c r="F257" s="139" t="s">
        <v>440</v>
      </c>
      <c r="I257" s="140"/>
      <c r="L257" s="32"/>
      <c r="M257" s="141"/>
      <c r="T257" s="53"/>
      <c r="AT257" s="17" t="s">
        <v>214</v>
      </c>
      <c r="AU257" s="17" t="s">
        <v>79</v>
      </c>
    </row>
    <row r="258" spans="2:65" s="13" customFormat="1" ht="11.25" x14ac:dyDescent="0.2">
      <c r="B258" s="159"/>
      <c r="D258" s="138" t="s">
        <v>330</v>
      </c>
      <c r="E258" s="160" t="s">
        <v>19</v>
      </c>
      <c r="F258" s="161" t="s">
        <v>6921</v>
      </c>
      <c r="H258" s="162">
        <v>1.944</v>
      </c>
      <c r="I258" s="163"/>
      <c r="L258" s="159"/>
      <c r="M258" s="164"/>
      <c r="T258" s="165"/>
      <c r="AT258" s="160" t="s">
        <v>330</v>
      </c>
      <c r="AU258" s="160" t="s">
        <v>79</v>
      </c>
      <c r="AV258" s="13" t="s">
        <v>79</v>
      </c>
      <c r="AW258" s="13" t="s">
        <v>31</v>
      </c>
      <c r="AX258" s="13" t="s">
        <v>69</v>
      </c>
      <c r="AY258" s="160" t="s">
        <v>181</v>
      </c>
    </row>
    <row r="259" spans="2:65" s="14" customFormat="1" ht="11.25" x14ac:dyDescent="0.2">
      <c r="B259" s="166"/>
      <c r="D259" s="138" t="s">
        <v>330</v>
      </c>
      <c r="E259" s="167" t="s">
        <v>19</v>
      </c>
      <c r="F259" s="168" t="s">
        <v>333</v>
      </c>
      <c r="H259" s="169">
        <v>1.944</v>
      </c>
      <c r="I259" s="170"/>
      <c r="L259" s="166"/>
      <c r="M259" s="171"/>
      <c r="T259" s="172"/>
      <c r="AT259" s="167" t="s">
        <v>330</v>
      </c>
      <c r="AU259" s="167" t="s">
        <v>79</v>
      </c>
      <c r="AV259" s="14" t="s">
        <v>187</v>
      </c>
      <c r="AW259" s="14" t="s">
        <v>31</v>
      </c>
      <c r="AX259" s="14" t="s">
        <v>77</v>
      </c>
      <c r="AY259" s="167" t="s">
        <v>181</v>
      </c>
    </row>
    <row r="260" spans="2:65" s="10" customFormat="1" ht="22.9" customHeight="1" x14ac:dyDescent="0.2">
      <c r="B260" s="115"/>
      <c r="D260" s="116" t="s">
        <v>68</v>
      </c>
      <c r="E260" s="149" t="s">
        <v>187</v>
      </c>
      <c r="F260" s="149" t="s">
        <v>2215</v>
      </c>
      <c r="I260" s="118"/>
      <c r="J260" s="150">
        <f>BK260</f>
        <v>0</v>
      </c>
      <c r="L260" s="115"/>
      <c r="M260" s="120"/>
      <c r="P260" s="121">
        <f>SUM(P261:P265)</f>
        <v>0</v>
      </c>
      <c r="R260" s="121">
        <f>SUM(R261:R265)</f>
        <v>0</v>
      </c>
      <c r="T260" s="122">
        <f>SUM(T261:T265)</f>
        <v>0</v>
      </c>
      <c r="AR260" s="116" t="s">
        <v>77</v>
      </c>
      <c r="AT260" s="123" t="s">
        <v>68</v>
      </c>
      <c r="AU260" s="123" t="s">
        <v>77</v>
      </c>
      <c r="AY260" s="116" t="s">
        <v>181</v>
      </c>
      <c r="BK260" s="124">
        <f>SUM(BK261:BK265)</f>
        <v>0</v>
      </c>
    </row>
    <row r="261" spans="2:65" s="1" customFormat="1" ht="16.5" customHeight="1" x14ac:dyDescent="0.2">
      <c r="B261" s="32"/>
      <c r="C261" s="125" t="s">
        <v>242</v>
      </c>
      <c r="D261" s="125" t="s">
        <v>182</v>
      </c>
      <c r="E261" s="126" t="s">
        <v>5630</v>
      </c>
      <c r="F261" s="127" t="s">
        <v>5631</v>
      </c>
      <c r="G261" s="128" t="s">
        <v>326</v>
      </c>
      <c r="H261" s="129">
        <v>0.32400000000000001</v>
      </c>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ht="11.25" x14ac:dyDescent="0.2">
      <c r="B262" s="32"/>
      <c r="D262" s="151" t="s">
        <v>328</v>
      </c>
      <c r="F262" s="152" t="s">
        <v>5632</v>
      </c>
      <c r="I262" s="140"/>
      <c r="L262" s="32"/>
      <c r="M262" s="141"/>
      <c r="T262" s="53"/>
      <c r="AT262" s="17" t="s">
        <v>328</v>
      </c>
      <c r="AU262" s="17" t="s">
        <v>79</v>
      </c>
    </row>
    <row r="263" spans="2:65" s="12" customFormat="1" ht="11.25" x14ac:dyDescent="0.2">
      <c r="B263" s="153"/>
      <c r="D263" s="138" t="s">
        <v>330</v>
      </c>
      <c r="E263" s="154" t="s">
        <v>19</v>
      </c>
      <c r="F263" s="155" t="s">
        <v>6922</v>
      </c>
      <c r="H263" s="154" t="s">
        <v>19</v>
      </c>
      <c r="I263" s="156"/>
      <c r="L263" s="153"/>
      <c r="M263" s="157"/>
      <c r="T263" s="158"/>
      <c r="AT263" s="154" t="s">
        <v>330</v>
      </c>
      <c r="AU263" s="154" t="s">
        <v>79</v>
      </c>
      <c r="AV263" s="12" t="s">
        <v>77</v>
      </c>
      <c r="AW263" s="12" t="s">
        <v>31</v>
      </c>
      <c r="AX263" s="12" t="s">
        <v>69</v>
      </c>
      <c r="AY263" s="154" t="s">
        <v>181</v>
      </c>
    </row>
    <row r="264" spans="2:65" s="13" customFormat="1" ht="22.5" x14ac:dyDescent="0.2">
      <c r="B264" s="159"/>
      <c r="D264" s="138" t="s">
        <v>330</v>
      </c>
      <c r="E264" s="160" t="s">
        <v>19</v>
      </c>
      <c r="F264" s="161" t="s">
        <v>6923</v>
      </c>
      <c r="H264" s="162">
        <v>0.32400000000000001</v>
      </c>
      <c r="I264" s="163"/>
      <c r="L264" s="159"/>
      <c r="M264" s="164"/>
      <c r="T264" s="165"/>
      <c r="AT264" s="160" t="s">
        <v>330</v>
      </c>
      <c r="AU264" s="160" t="s">
        <v>79</v>
      </c>
      <c r="AV264" s="13" t="s">
        <v>79</v>
      </c>
      <c r="AW264" s="13" t="s">
        <v>31</v>
      </c>
      <c r="AX264" s="13" t="s">
        <v>69</v>
      </c>
      <c r="AY264" s="160" t="s">
        <v>181</v>
      </c>
    </row>
    <row r="265" spans="2:65" s="14" customFormat="1" ht="11.25" x14ac:dyDescent="0.2">
      <c r="B265" s="166"/>
      <c r="D265" s="138" t="s">
        <v>330</v>
      </c>
      <c r="E265" s="167" t="s">
        <v>19</v>
      </c>
      <c r="F265" s="168" t="s">
        <v>333</v>
      </c>
      <c r="H265" s="169">
        <v>0.32400000000000001</v>
      </c>
      <c r="I265" s="170"/>
      <c r="L265" s="166"/>
      <c r="M265" s="171"/>
      <c r="T265" s="172"/>
      <c r="AT265" s="167" t="s">
        <v>330</v>
      </c>
      <c r="AU265" s="167" t="s">
        <v>79</v>
      </c>
      <c r="AV265" s="14" t="s">
        <v>187</v>
      </c>
      <c r="AW265" s="14" t="s">
        <v>31</v>
      </c>
      <c r="AX265" s="14" t="s">
        <v>77</v>
      </c>
      <c r="AY265" s="167" t="s">
        <v>181</v>
      </c>
    </row>
    <row r="266" spans="2:65" s="10" customFormat="1" ht="22.9" customHeight="1" x14ac:dyDescent="0.2">
      <c r="B266" s="115"/>
      <c r="D266" s="116" t="s">
        <v>68</v>
      </c>
      <c r="E266" s="149" t="s">
        <v>196</v>
      </c>
      <c r="F266" s="149" t="s">
        <v>5636</v>
      </c>
      <c r="I266" s="118"/>
      <c r="J266" s="150">
        <f>BK266</f>
        <v>0</v>
      </c>
      <c r="L266" s="115"/>
      <c r="M266" s="120"/>
      <c r="P266" s="121">
        <f>SUM(P267:P316)</f>
        <v>0</v>
      </c>
      <c r="R266" s="121">
        <f>SUM(R267:R316)</f>
        <v>0</v>
      </c>
      <c r="T266" s="122">
        <f>SUM(T267:T316)</f>
        <v>0</v>
      </c>
      <c r="AR266" s="116" t="s">
        <v>77</v>
      </c>
      <c r="AT266" s="123" t="s">
        <v>68</v>
      </c>
      <c r="AU266" s="123" t="s">
        <v>77</v>
      </c>
      <c r="AY266" s="116" t="s">
        <v>181</v>
      </c>
      <c r="BK266" s="124">
        <f>SUM(BK267:BK316)</f>
        <v>0</v>
      </c>
    </row>
    <row r="267" spans="2:65" s="1" customFormat="1" ht="16.5" customHeight="1" x14ac:dyDescent="0.2">
      <c r="B267" s="32"/>
      <c r="C267" s="125" t="s">
        <v>494</v>
      </c>
      <c r="D267" s="125" t="s">
        <v>182</v>
      </c>
      <c r="E267" s="126" t="s">
        <v>6924</v>
      </c>
      <c r="F267" s="127" t="s">
        <v>6925</v>
      </c>
      <c r="G267" s="128" t="s">
        <v>636</v>
      </c>
      <c r="H267" s="129">
        <v>2.5299999999999998</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495</v>
      </c>
    </row>
    <row r="268" spans="2:65" s="1" customFormat="1" ht="19.5" x14ac:dyDescent="0.2">
      <c r="B268" s="32"/>
      <c r="D268" s="138" t="s">
        <v>214</v>
      </c>
      <c r="F268" s="139" t="s">
        <v>6926</v>
      </c>
      <c r="I268" s="140"/>
      <c r="L268" s="32"/>
      <c r="M268" s="141"/>
      <c r="T268" s="53"/>
      <c r="AT268" s="17" t="s">
        <v>214</v>
      </c>
      <c r="AU268" s="17" t="s">
        <v>79</v>
      </c>
    </row>
    <row r="269" spans="2:65" s="12" customFormat="1" ht="11.25" x14ac:dyDescent="0.2">
      <c r="B269" s="153"/>
      <c r="D269" s="138" t="s">
        <v>330</v>
      </c>
      <c r="E269" s="154" t="s">
        <v>19</v>
      </c>
      <c r="F269" s="155" t="s">
        <v>6927</v>
      </c>
      <c r="H269" s="154" t="s">
        <v>19</v>
      </c>
      <c r="I269" s="156"/>
      <c r="L269" s="153"/>
      <c r="M269" s="157"/>
      <c r="T269" s="158"/>
      <c r="AT269" s="154" t="s">
        <v>330</v>
      </c>
      <c r="AU269" s="154" t="s">
        <v>79</v>
      </c>
      <c r="AV269" s="12" t="s">
        <v>77</v>
      </c>
      <c r="AW269" s="12" t="s">
        <v>31</v>
      </c>
      <c r="AX269" s="12" t="s">
        <v>69</v>
      </c>
      <c r="AY269" s="154" t="s">
        <v>181</v>
      </c>
    </row>
    <row r="270" spans="2:65" s="13" customFormat="1" ht="11.25" x14ac:dyDescent="0.2">
      <c r="B270" s="159"/>
      <c r="D270" s="138" t="s">
        <v>330</v>
      </c>
      <c r="E270" s="160" t="s">
        <v>19</v>
      </c>
      <c r="F270" s="161" t="s">
        <v>6928</v>
      </c>
      <c r="H270" s="162">
        <v>0.88</v>
      </c>
      <c r="I270" s="163"/>
      <c r="L270" s="159"/>
      <c r="M270" s="164"/>
      <c r="T270" s="165"/>
      <c r="AT270" s="160" t="s">
        <v>330</v>
      </c>
      <c r="AU270" s="160" t="s">
        <v>79</v>
      </c>
      <c r="AV270" s="13" t="s">
        <v>79</v>
      </c>
      <c r="AW270" s="13" t="s">
        <v>31</v>
      </c>
      <c r="AX270" s="13" t="s">
        <v>69</v>
      </c>
      <c r="AY270" s="160" t="s">
        <v>181</v>
      </c>
    </row>
    <row r="271" spans="2:65" s="13" customFormat="1" ht="11.25" x14ac:dyDescent="0.2">
      <c r="B271" s="159"/>
      <c r="D271" s="138" t="s">
        <v>330</v>
      </c>
      <c r="E271" s="160" t="s">
        <v>19</v>
      </c>
      <c r="F271" s="161" t="s">
        <v>6929</v>
      </c>
      <c r="H271" s="162">
        <v>1.65</v>
      </c>
      <c r="I271" s="163"/>
      <c r="L271" s="159"/>
      <c r="M271" s="164"/>
      <c r="T271" s="165"/>
      <c r="AT271" s="160" t="s">
        <v>330</v>
      </c>
      <c r="AU271" s="160" t="s">
        <v>79</v>
      </c>
      <c r="AV271" s="13" t="s">
        <v>79</v>
      </c>
      <c r="AW271" s="13" t="s">
        <v>31</v>
      </c>
      <c r="AX271" s="13" t="s">
        <v>69</v>
      </c>
      <c r="AY271" s="160" t="s">
        <v>181</v>
      </c>
    </row>
    <row r="272" spans="2:65" s="14" customFormat="1" ht="11.25" x14ac:dyDescent="0.2">
      <c r="B272" s="166"/>
      <c r="D272" s="138" t="s">
        <v>330</v>
      </c>
      <c r="E272" s="167" t="s">
        <v>19</v>
      </c>
      <c r="F272" s="168" t="s">
        <v>333</v>
      </c>
      <c r="H272" s="169">
        <v>2.5299999999999998</v>
      </c>
      <c r="I272" s="170"/>
      <c r="L272" s="166"/>
      <c r="M272" s="171"/>
      <c r="T272" s="172"/>
      <c r="AT272" s="167" t="s">
        <v>330</v>
      </c>
      <c r="AU272" s="167" t="s">
        <v>79</v>
      </c>
      <c r="AV272" s="14" t="s">
        <v>187</v>
      </c>
      <c r="AW272" s="14" t="s">
        <v>31</v>
      </c>
      <c r="AX272" s="14" t="s">
        <v>77</v>
      </c>
      <c r="AY272" s="167" t="s">
        <v>181</v>
      </c>
    </row>
    <row r="273" spans="2:65" s="1" customFormat="1" ht="16.5" customHeight="1" x14ac:dyDescent="0.2">
      <c r="B273" s="32"/>
      <c r="C273" s="125" t="s">
        <v>246</v>
      </c>
      <c r="D273" s="125" t="s">
        <v>182</v>
      </c>
      <c r="E273" s="126" t="s">
        <v>6930</v>
      </c>
      <c r="F273" s="127" t="s">
        <v>6931</v>
      </c>
      <c r="G273" s="128" t="s">
        <v>519</v>
      </c>
      <c r="H273" s="129">
        <v>1</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497</v>
      </c>
    </row>
    <row r="274" spans="2:65" s="1" customFormat="1" ht="29.25" x14ac:dyDescent="0.2">
      <c r="B274" s="32"/>
      <c r="D274" s="138" t="s">
        <v>214</v>
      </c>
      <c r="F274" s="139" t="s">
        <v>6932</v>
      </c>
      <c r="I274" s="140"/>
      <c r="L274" s="32"/>
      <c r="M274" s="141"/>
      <c r="T274" s="53"/>
      <c r="AT274" s="17" t="s">
        <v>214</v>
      </c>
      <c r="AU274" s="17" t="s">
        <v>79</v>
      </c>
    </row>
    <row r="275" spans="2:65" s="13" customFormat="1" ht="11.25" x14ac:dyDescent="0.2">
      <c r="B275" s="159"/>
      <c r="D275" s="138" t="s">
        <v>330</v>
      </c>
      <c r="E275" s="160" t="s">
        <v>19</v>
      </c>
      <c r="F275" s="161" t="s">
        <v>6933</v>
      </c>
      <c r="H275" s="162">
        <v>1</v>
      </c>
      <c r="I275" s="163"/>
      <c r="L275" s="159"/>
      <c r="M275" s="164"/>
      <c r="T275" s="165"/>
      <c r="AT275" s="160" t="s">
        <v>330</v>
      </c>
      <c r="AU275" s="160" t="s">
        <v>79</v>
      </c>
      <c r="AV275" s="13" t="s">
        <v>79</v>
      </c>
      <c r="AW275" s="13" t="s">
        <v>31</v>
      </c>
      <c r="AX275" s="13" t="s">
        <v>69</v>
      </c>
      <c r="AY275" s="160" t="s">
        <v>181</v>
      </c>
    </row>
    <row r="276" spans="2:65" s="14" customFormat="1" ht="11.25" x14ac:dyDescent="0.2">
      <c r="B276" s="166"/>
      <c r="D276" s="138" t="s">
        <v>330</v>
      </c>
      <c r="E276" s="167" t="s">
        <v>19</v>
      </c>
      <c r="F276" s="168" t="s">
        <v>333</v>
      </c>
      <c r="H276" s="169">
        <v>1</v>
      </c>
      <c r="I276" s="170"/>
      <c r="L276" s="166"/>
      <c r="M276" s="171"/>
      <c r="T276" s="172"/>
      <c r="AT276" s="167" t="s">
        <v>330</v>
      </c>
      <c r="AU276" s="167" t="s">
        <v>79</v>
      </c>
      <c r="AV276" s="14" t="s">
        <v>187</v>
      </c>
      <c r="AW276" s="14" t="s">
        <v>31</v>
      </c>
      <c r="AX276" s="14" t="s">
        <v>77</v>
      </c>
      <c r="AY276" s="167" t="s">
        <v>181</v>
      </c>
    </row>
    <row r="277" spans="2:65" s="1" customFormat="1" ht="16.5" customHeight="1" x14ac:dyDescent="0.2">
      <c r="B277" s="32"/>
      <c r="C277" s="125" t="s">
        <v>499</v>
      </c>
      <c r="D277" s="125" t="s">
        <v>182</v>
      </c>
      <c r="E277" s="126" t="s">
        <v>6934</v>
      </c>
      <c r="F277" s="127" t="s">
        <v>6935</v>
      </c>
      <c r="G277" s="128" t="s">
        <v>185</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 customFormat="1" ht="78" x14ac:dyDescent="0.2">
      <c r="B278" s="32"/>
      <c r="D278" s="138" t="s">
        <v>214</v>
      </c>
      <c r="F278" s="139" t="s">
        <v>6936</v>
      </c>
      <c r="I278" s="140"/>
      <c r="L278" s="32"/>
      <c r="M278" s="141"/>
      <c r="T278" s="53"/>
      <c r="AT278" s="17" t="s">
        <v>214</v>
      </c>
      <c r="AU278" s="17" t="s">
        <v>79</v>
      </c>
    </row>
    <row r="279" spans="2:65" s="13" customFormat="1" ht="11.25" x14ac:dyDescent="0.2">
      <c r="B279" s="159"/>
      <c r="D279" s="138" t="s">
        <v>330</v>
      </c>
      <c r="E279" s="160" t="s">
        <v>19</v>
      </c>
      <c r="F279" s="161" t="s">
        <v>6937</v>
      </c>
      <c r="H279" s="162">
        <v>1</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1</v>
      </c>
      <c r="I280" s="170"/>
      <c r="L280" s="166"/>
      <c r="M280" s="171"/>
      <c r="T280" s="172"/>
      <c r="AT280" s="167" t="s">
        <v>330</v>
      </c>
      <c r="AU280" s="167" t="s">
        <v>79</v>
      </c>
      <c r="AV280" s="14" t="s">
        <v>187</v>
      </c>
      <c r="AW280" s="14" t="s">
        <v>31</v>
      </c>
      <c r="AX280" s="14" t="s">
        <v>77</v>
      </c>
      <c r="AY280" s="167" t="s">
        <v>181</v>
      </c>
    </row>
    <row r="281" spans="2:65" s="1" customFormat="1" ht="16.5" customHeight="1" x14ac:dyDescent="0.2">
      <c r="B281" s="32"/>
      <c r="C281" s="125" t="s">
        <v>250</v>
      </c>
      <c r="D281" s="125" t="s">
        <v>182</v>
      </c>
      <c r="E281" s="126" t="s">
        <v>6938</v>
      </c>
      <c r="F281" s="127" t="s">
        <v>6939</v>
      </c>
      <c r="G281" s="128" t="s">
        <v>519</v>
      </c>
      <c r="H281" s="129">
        <v>1</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502</v>
      </c>
    </row>
    <row r="282" spans="2:65" s="1" customFormat="1" ht="68.25" x14ac:dyDescent="0.2">
      <c r="B282" s="32"/>
      <c r="D282" s="138" t="s">
        <v>214</v>
      </c>
      <c r="F282" s="139" t="s">
        <v>6940</v>
      </c>
      <c r="I282" s="140"/>
      <c r="L282" s="32"/>
      <c r="M282" s="141"/>
      <c r="T282" s="53"/>
      <c r="AT282" s="17" t="s">
        <v>214</v>
      </c>
      <c r="AU282" s="17" t="s">
        <v>79</v>
      </c>
    </row>
    <row r="283" spans="2:65" s="13" customFormat="1" ht="11.25" x14ac:dyDescent="0.2">
      <c r="B283" s="159"/>
      <c r="D283" s="138" t="s">
        <v>330</v>
      </c>
      <c r="E283" s="160" t="s">
        <v>19</v>
      </c>
      <c r="F283" s="161" t="s">
        <v>6941</v>
      </c>
      <c r="H283" s="162">
        <v>1</v>
      </c>
      <c r="I283" s="163"/>
      <c r="L283" s="159"/>
      <c r="M283" s="164"/>
      <c r="T283" s="165"/>
      <c r="AT283" s="160" t="s">
        <v>330</v>
      </c>
      <c r="AU283" s="160" t="s">
        <v>79</v>
      </c>
      <c r="AV283" s="13" t="s">
        <v>79</v>
      </c>
      <c r="AW283" s="13" t="s">
        <v>31</v>
      </c>
      <c r="AX283" s="13" t="s">
        <v>69</v>
      </c>
      <c r="AY283" s="160" t="s">
        <v>181</v>
      </c>
    </row>
    <row r="284" spans="2:65" s="14" customFormat="1" ht="11.25" x14ac:dyDescent="0.2">
      <c r="B284" s="166"/>
      <c r="D284" s="138" t="s">
        <v>330</v>
      </c>
      <c r="E284" s="167" t="s">
        <v>19</v>
      </c>
      <c r="F284" s="168" t="s">
        <v>333</v>
      </c>
      <c r="H284" s="169">
        <v>1</v>
      </c>
      <c r="I284" s="170"/>
      <c r="L284" s="166"/>
      <c r="M284" s="171"/>
      <c r="T284" s="172"/>
      <c r="AT284" s="167" t="s">
        <v>330</v>
      </c>
      <c r="AU284" s="167" t="s">
        <v>79</v>
      </c>
      <c r="AV284" s="14" t="s">
        <v>187</v>
      </c>
      <c r="AW284" s="14" t="s">
        <v>31</v>
      </c>
      <c r="AX284" s="14" t="s">
        <v>77</v>
      </c>
      <c r="AY284" s="167" t="s">
        <v>181</v>
      </c>
    </row>
    <row r="285" spans="2:65" s="1" customFormat="1" ht="16.5" customHeight="1" x14ac:dyDescent="0.2">
      <c r="B285" s="32"/>
      <c r="C285" s="125" t="s">
        <v>504</v>
      </c>
      <c r="D285" s="125" t="s">
        <v>182</v>
      </c>
      <c r="E285" s="126" t="s">
        <v>6942</v>
      </c>
      <c r="F285" s="127" t="s">
        <v>6943</v>
      </c>
      <c r="G285" s="128" t="s">
        <v>519</v>
      </c>
      <c r="H285" s="129">
        <v>1</v>
      </c>
      <c r="I285" s="130"/>
      <c r="J285" s="131">
        <f>ROUND(I285*H285,2)</f>
        <v>0</v>
      </c>
      <c r="K285" s="127" t="s">
        <v>186</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505</v>
      </c>
    </row>
    <row r="286" spans="2:65" s="1" customFormat="1" ht="29.25" x14ac:dyDescent="0.2">
      <c r="B286" s="32"/>
      <c r="D286" s="138" t="s">
        <v>214</v>
      </c>
      <c r="F286" s="139" t="s">
        <v>6944</v>
      </c>
      <c r="I286" s="140"/>
      <c r="L286" s="32"/>
      <c r="M286" s="141"/>
      <c r="T286" s="53"/>
      <c r="AT286" s="17" t="s">
        <v>214</v>
      </c>
      <c r="AU286" s="17" t="s">
        <v>79</v>
      </c>
    </row>
    <row r="287" spans="2:65" s="12" customFormat="1" ht="11.25" x14ac:dyDescent="0.2">
      <c r="B287" s="153"/>
      <c r="D287" s="138" t="s">
        <v>330</v>
      </c>
      <c r="E287" s="154" t="s">
        <v>19</v>
      </c>
      <c r="F287" s="155" t="s">
        <v>6945</v>
      </c>
      <c r="H287" s="154" t="s">
        <v>19</v>
      </c>
      <c r="I287" s="156"/>
      <c r="L287" s="153"/>
      <c r="M287" s="157"/>
      <c r="T287" s="158"/>
      <c r="AT287" s="154" t="s">
        <v>330</v>
      </c>
      <c r="AU287" s="154" t="s">
        <v>79</v>
      </c>
      <c r="AV287" s="12" t="s">
        <v>77</v>
      </c>
      <c r="AW287" s="12" t="s">
        <v>31</v>
      </c>
      <c r="AX287" s="12" t="s">
        <v>69</v>
      </c>
      <c r="AY287" s="154" t="s">
        <v>181</v>
      </c>
    </row>
    <row r="288" spans="2:65" s="13" customFormat="1" ht="11.25" x14ac:dyDescent="0.2">
      <c r="B288" s="159"/>
      <c r="D288" s="138" t="s">
        <v>330</v>
      </c>
      <c r="E288" s="160" t="s">
        <v>19</v>
      </c>
      <c r="F288" s="161" t="s">
        <v>6946</v>
      </c>
      <c r="H288" s="162">
        <v>1</v>
      </c>
      <c r="I288" s="163"/>
      <c r="L288" s="159"/>
      <c r="M288" s="164"/>
      <c r="T288" s="165"/>
      <c r="AT288" s="160" t="s">
        <v>330</v>
      </c>
      <c r="AU288" s="160" t="s">
        <v>79</v>
      </c>
      <c r="AV288" s="13" t="s">
        <v>79</v>
      </c>
      <c r="AW288" s="13" t="s">
        <v>31</v>
      </c>
      <c r="AX288" s="13" t="s">
        <v>69</v>
      </c>
      <c r="AY288" s="160" t="s">
        <v>181</v>
      </c>
    </row>
    <row r="289" spans="2:65" s="14" customFormat="1" ht="11.25" x14ac:dyDescent="0.2">
      <c r="B289" s="166"/>
      <c r="D289" s="138" t="s">
        <v>330</v>
      </c>
      <c r="E289" s="167" t="s">
        <v>19</v>
      </c>
      <c r="F289" s="168" t="s">
        <v>333</v>
      </c>
      <c r="H289" s="169">
        <v>1</v>
      </c>
      <c r="I289" s="170"/>
      <c r="L289" s="166"/>
      <c r="M289" s="171"/>
      <c r="T289" s="172"/>
      <c r="AT289" s="167" t="s">
        <v>330</v>
      </c>
      <c r="AU289" s="167" t="s">
        <v>79</v>
      </c>
      <c r="AV289" s="14" t="s">
        <v>187</v>
      </c>
      <c r="AW289" s="14" t="s">
        <v>31</v>
      </c>
      <c r="AX289" s="14" t="s">
        <v>77</v>
      </c>
      <c r="AY289" s="167" t="s">
        <v>181</v>
      </c>
    </row>
    <row r="290" spans="2:65" s="1" customFormat="1" ht="16.5" customHeight="1" x14ac:dyDescent="0.2">
      <c r="B290" s="32"/>
      <c r="C290" s="125" t="s">
        <v>254</v>
      </c>
      <c r="D290" s="125" t="s">
        <v>182</v>
      </c>
      <c r="E290" s="126" t="s">
        <v>6947</v>
      </c>
      <c r="F290" s="127" t="s">
        <v>6948</v>
      </c>
      <c r="G290" s="128" t="s">
        <v>636</v>
      </c>
      <c r="H290" s="129">
        <v>2.2999999999999998</v>
      </c>
      <c r="I290" s="130"/>
      <c r="J290" s="131">
        <f>ROUND(I290*H290,2)</f>
        <v>0</v>
      </c>
      <c r="K290" s="127" t="s">
        <v>327</v>
      </c>
      <c r="L290" s="32"/>
      <c r="M290" s="132" t="s">
        <v>19</v>
      </c>
      <c r="N290" s="133" t="s">
        <v>40</v>
      </c>
      <c r="P290" s="134">
        <f>O290*H290</f>
        <v>0</v>
      </c>
      <c r="Q290" s="134">
        <v>0</v>
      </c>
      <c r="R290" s="134">
        <f>Q290*H290</f>
        <v>0</v>
      </c>
      <c r="S290" s="134">
        <v>0</v>
      </c>
      <c r="T290" s="135">
        <f>S290*H290</f>
        <v>0</v>
      </c>
      <c r="AR290" s="136" t="s">
        <v>187</v>
      </c>
      <c r="AT290" s="136" t="s">
        <v>182</v>
      </c>
      <c r="AU290" s="136" t="s">
        <v>79</v>
      </c>
      <c r="AY290" s="17" t="s">
        <v>181</v>
      </c>
      <c r="BE290" s="137">
        <f>IF(N290="základní",J290,0)</f>
        <v>0</v>
      </c>
      <c r="BF290" s="137">
        <f>IF(N290="snížená",J290,0)</f>
        <v>0</v>
      </c>
      <c r="BG290" s="137">
        <f>IF(N290="zákl. přenesená",J290,0)</f>
        <v>0</v>
      </c>
      <c r="BH290" s="137">
        <f>IF(N290="sníž. přenesená",J290,0)</f>
        <v>0</v>
      </c>
      <c r="BI290" s="137">
        <f>IF(N290="nulová",J290,0)</f>
        <v>0</v>
      </c>
      <c r="BJ290" s="17" t="s">
        <v>77</v>
      </c>
      <c r="BK290" s="137">
        <f>ROUND(I290*H290,2)</f>
        <v>0</v>
      </c>
      <c r="BL290" s="17" t="s">
        <v>187</v>
      </c>
      <c r="BM290" s="136" t="s">
        <v>511</v>
      </c>
    </row>
    <row r="291" spans="2:65" s="1" customFormat="1" ht="11.25" x14ac:dyDescent="0.2">
      <c r="B291" s="32"/>
      <c r="D291" s="151" t="s">
        <v>328</v>
      </c>
      <c r="F291" s="152" t="s">
        <v>6949</v>
      </c>
      <c r="I291" s="140"/>
      <c r="L291" s="32"/>
      <c r="M291" s="141"/>
      <c r="T291" s="53"/>
      <c r="AT291" s="17" t="s">
        <v>328</v>
      </c>
      <c r="AU291" s="17" t="s">
        <v>79</v>
      </c>
    </row>
    <row r="292" spans="2:65" s="13" customFormat="1" ht="11.25" x14ac:dyDescent="0.2">
      <c r="B292" s="159"/>
      <c r="D292" s="138" t="s">
        <v>330</v>
      </c>
      <c r="E292" s="160" t="s">
        <v>19</v>
      </c>
      <c r="F292" s="161" t="s">
        <v>6950</v>
      </c>
      <c r="H292" s="162">
        <v>2.2999999999999998</v>
      </c>
      <c r="I292" s="163"/>
      <c r="L292" s="159"/>
      <c r="M292" s="164"/>
      <c r="T292" s="165"/>
      <c r="AT292" s="160" t="s">
        <v>330</v>
      </c>
      <c r="AU292" s="160" t="s">
        <v>79</v>
      </c>
      <c r="AV292" s="13" t="s">
        <v>79</v>
      </c>
      <c r="AW292" s="13" t="s">
        <v>31</v>
      </c>
      <c r="AX292" s="13" t="s">
        <v>69</v>
      </c>
      <c r="AY292" s="160" t="s">
        <v>181</v>
      </c>
    </row>
    <row r="293" spans="2:65" s="14" customFormat="1" ht="11.25" x14ac:dyDescent="0.2">
      <c r="B293" s="166"/>
      <c r="D293" s="138" t="s">
        <v>330</v>
      </c>
      <c r="E293" s="167" t="s">
        <v>19</v>
      </c>
      <c r="F293" s="168" t="s">
        <v>333</v>
      </c>
      <c r="H293" s="169">
        <v>2.2999999999999998</v>
      </c>
      <c r="I293" s="170"/>
      <c r="L293" s="166"/>
      <c r="M293" s="171"/>
      <c r="T293" s="172"/>
      <c r="AT293" s="167" t="s">
        <v>330</v>
      </c>
      <c r="AU293" s="167" t="s">
        <v>79</v>
      </c>
      <c r="AV293" s="14" t="s">
        <v>187</v>
      </c>
      <c r="AW293" s="14" t="s">
        <v>31</v>
      </c>
      <c r="AX293" s="14" t="s">
        <v>77</v>
      </c>
      <c r="AY293" s="167" t="s">
        <v>181</v>
      </c>
    </row>
    <row r="294" spans="2:65" s="1" customFormat="1" ht="16.5" customHeight="1" x14ac:dyDescent="0.2">
      <c r="B294" s="32"/>
      <c r="C294" s="125" t="s">
        <v>516</v>
      </c>
      <c r="D294" s="125" t="s">
        <v>182</v>
      </c>
      <c r="E294" s="126" t="s">
        <v>6951</v>
      </c>
      <c r="F294" s="127" t="s">
        <v>6952</v>
      </c>
      <c r="G294" s="128" t="s">
        <v>636</v>
      </c>
      <c r="H294" s="129">
        <v>4.5999999999999996</v>
      </c>
      <c r="I294" s="130"/>
      <c r="J294" s="131">
        <f>ROUND(I294*H294,2)</f>
        <v>0</v>
      </c>
      <c r="K294" s="127" t="s">
        <v>327</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520</v>
      </c>
    </row>
    <row r="295" spans="2:65" s="1" customFormat="1" ht="11.25" x14ac:dyDescent="0.2">
      <c r="B295" s="32"/>
      <c r="D295" s="151" t="s">
        <v>328</v>
      </c>
      <c r="F295" s="152" t="s">
        <v>6953</v>
      </c>
      <c r="I295" s="140"/>
      <c r="L295" s="32"/>
      <c r="M295" s="141"/>
      <c r="T295" s="53"/>
      <c r="AT295" s="17" t="s">
        <v>328</v>
      </c>
      <c r="AU295" s="17" t="s">
        <v>79</v>
      </c>
    </row>
    <row r="296" spans="2:65" s="13" customFormat="1" ht="11.25" x14ac:dyDescent="0.2">
      <c r="B296" s="159"/>
      <c r="D296" s="138" t="s">
        <v>330</v>
      </c>
      <c r="E296" s="160" t="s">
        <v>19</v>
      </c>
      <c r="F296" s="161" t="s">
        <v>6954</v>
      </c>
      <c r="H296" s="162">
        <v>4.5999999999999996</v>
      </c>
      <c r="I296" s="163"/>
      <c r="L296" s="159"/>
      <c r="M296" s="164"/>
      <c r="T296" s="165"/>
      <c r="AT296" s="160" t="s">
        <v>330</v>
      </c>
      <c r="AU296" s="160" t="s">
        <v>79</v>
      </c>
      <c r="AV296" s="13" t="s">
        <v>79</v>
      </c>
      <c r="AW296" s="13" t="s">
        <v>31</v>
      </c>
      <c r="AX296" s="13" t="s">
        <v>69</v>
      </c>
      <c r="AY296" s="160" t="s">
        <v>181</v>
      </c>
    </row>
    <row r="297" spans="2:65" s="14" customFormat="1" ht="11.25" x14ac:dyDescent="0.2">
      <c r="B297" s="166"/>
      <c r="D297" s="138" t="s">
        <v>330</v>
      </c>
      <c r="E297" s="167" t="s">
        <v>19</v>
      </c>
      <c r="F297" s="168" t="s">
        <v>333</v>
      </c>
      <c r="H297" s="169">
        <v>4.5999999999999996</v>
      </c>
      <c r="I297" s="170"/>
      <c r="L297" s="166"/>
      <c r="M297" s="171"/>
      <c r="T297" s="172"/>
      <c r="AT297" s="167" t="s">
        <v>330</v>
      </c>
      <c r="AU297" s="167" t="s">
        <v>79</v>
      </c>
      <c r="AV297" s="14" t="s">
        <v>187</v>
      </c>
      <c r="AW297" s="14" t="s">
        <v>31</v>
      </c>
      <c r="AX297" s="14" t="s">
        <v>77</v>
      </c>
      <c r="AY297" s="167" t="s">
        <v>181</v>
      </c>
    </row>
    <row r="298" spans="2:65" s="1" customFormat="1" ht="16.5" customHeight="1" x14ac:dyDescent="0.2">
      <c r="B298" s="32"/>
      <c r="C298" s="125" t="s">
        <v>258</v>
      </c>
      <c r="D298" s="125" t="s">
        <v>182</v>
      </c>
      <c r="E298" s="126" t="s">
        <v>6955</v>
      </c>
      <c r="F298" s="127" t="s">
        <v>6956</v>
      </c>
      <c r="G298" s="128" t="s">
        <v>519</v>
      </c>
      <c r="H298" s="129">
        <v>1</v>
      </c>
      <c r="I298" s="130"/>
      <c r="J298" s="131">
        <f>ROUND(I298*H298,2)</f>
        <v>0</v>
      </c>
      <c r="K298" s="127" t="s">
        <v>327</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526</v>
      </c>
    </row>
    <row r="299" spans="2:65" s="1" customFormat="1" ht="11.25" x14ac:dyDescent="0.2">
      <c r="B299" s="32"/>
      <c r="D299" s="151" t="s">
        <v>328</v>
      </c>
      <c r="F299" s="152" t="s">
        <v>6957</v>
      </c>
      <c r="I299" s="140"/>
      <c r="L299" s="32"/>
      <c r="M299" s="141"/>
      <c r="T299" s="53"/>
      <c r="AT299" s="17" t="s">
        <v>328</v>
      </c>
      <c r="AU299" s="17" t="s">
        <v>79</v>
      </c>
    </row>
    <row r="300" spans="2:65" s="13" customFormat="1" ht="11.25" x14ac:dyDescent="0.2">
      <c r="B300" s="159"/>
      <c r="D300" s="138" t="s">
        <v>330</v>
      </c>
      <c r="E300" s="160" t="s">
        <v>19</v>
      </c>
      <c r="F300" s="161" t="s">
        <v>6958</v>
      </c>
      <c r="H300" s="162">
        <v>1</v>
      </c>
      <c r="I300" s="163"/>
      <c r="L300" s="159"/>
      <c r="M300" s="164"/>
      <c r="T300" s="165"/>
      <c r="AT300" s="160" t="s">
        <v>330</v>
      </c>
      <c r="AU300" s="160" t="s">
        <v>79</v>
      </c>
      <c r="AV300" s="13" t="s">
        <v>79</v>
      </c>
      <c r="AW300" s="13" t="s">
        <v>31</v>
      </c>
      <c r="AX300" s="13" t="s">
        <v>69</v>
      </c>
      <c r="AY300" s="160" t="s">
        <v>181</v>
      </c>
    </row>
    <row r="301" spans="2:65" s="14" customFormat="1" ht="11.25" x14ac:dyDescent="0.2">
      <c r="B301" s="166"/>
      <c r="D301" s="138" t="s">
        <v>330</v>
      </c>
      <c r="E301" s="167" t="s">
        <v>19</v>
      </c>
      <c r="F301" s="168" t="s">
        <v>333</v>
      </c>
      <c r="H301" s="169">
        <v>1</v>
      </c>
      <c r="I301" s="170"/>
      <c r="L301" s="166"/>
      <c r="M301" s="171"/>
      <c r="T301" s="172"/>
      <c r="AT301" s="167" t="s">
        <v>330</v>
      </c>
      <c r="AU301" s="167" t="s">
        <v>79</v>
      </c>
      <c r="AV301" s="14" t="s">
        <v>187</v>
      </c>
      <c r="AW301" s="14" t="s">
        <v>31</v>
      </c>
      <c r="AX301" s="14" t="s">
        <v>77</v>
      </c>
      <c r="AY301" s="167" t="s">
        <v>181</v>
      </c>
    </row>
    <row r="302" spans="2:65" s="1" customFormat="1" ht="16.5" customHeight="1" x14ac:dyDescent="0.2">
      <c r="B302" s="32"/>
      <c r="C302" s="125" t="s">
        <v>529</v>
      </c>
      <c r="D302" s="125" t="s">
        <v>182</v>
      </c>
      <c r="E302" s="126" t="s">
        <v>6959</v>
      </c>
      <c r="F302" s="127" t="s">
        <v>6960</v>
      </c>
      <c r="G302" s="128" t="s">
        <v>636</v>
      </c>
      <c r="H302" s="129">
        <v>0.8</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532</v>
      </c>
    </row>
    <row r="303" spans="2:65" s="1" customFormat="1" ht="11.25" x14ac:dyDescent="0.2">
      <c r="B303" s="32"/>
      <c r="D303" s="151" t="s">
        <v>328</v>
      </c>
      <c r="F303" s="152" t="s">
        <v>6961</v>
      </c>
      <c r="I303" s="140"/>
      <c r="L303" s="32"/>
      <c r="M303" s="141"/>
      <c r="T303" s="53"/>
      <c r="AT303" s="17" t="s">
        <v>328</v>
      </c>
      <c r="AU303" s="17" t="s">
        <v>79</v>
      </c>
    </row>
    <row r="304" spans="2:65" s="12" customFormat="1" ht="11.25" x14ac:dyDescent="0.2">
      <c r="B304" s="153"/>
      <c r="D304" s="138" t="s">
        <v>330</v>
      </c>
      <c r="E304" s="154" t="s">
        <v>19</v>
      </c>
      <c r="F304" s="155" t="s">
        <v>6962</v>
      </c>
      <c r="H304" s="154" t="s">
        <v>19</v>
      </c>
      <c r="I304" s="156"/>
      <c r="L304" s="153"/>
      <c r="M304" s="157"/>
      <c r="T304" s="158"/>
      <c r="AT304" s="154" t="s">
        <v>330</v>
      </c>
      <c r="AU304" s="154" t="s">
        <v>79</v>
      </c>
      <c r="AV304" s="12" t="s">
        <v>77</v>
      </c>
      <c r="AW304" s="12" t="s">
        <v>31</v>
      </c>
      <c r="AX304" s="12" t="s">
        <v>69</v>
      </c>
      <c r="AY304" s="154" t="s">
        <v>181</v>
      </c>
    </row>
    <row r="305" spans="2:65" s="13" customFormat="1" ht="11.25" x14ac:dyDescent="0.2">
      <c r="B305" s="159"/>
      <c r="D305" s="138" t="s">
        <v>330</v>
      </c>
      <c r="E305" s="160" t="s">
        <v>19</v>
      </c>
      <c r="F305" s="161" t="s">
        <v>6963</v>
      </c>
      <c r="H305" s="162">
        <v>0.8</v>
      </c>
      <c r="I305" s="163"/>
      <c r="L305" s="159"/>
      <c r="M305" s="164"/>
      <c r="T305" s="165"/>
      <c r="AT305" s="160" t="s">
        <v>330</v>
      </c>
      <c r="AU305" s="160" t="s">
        <v>79</v>
      </c>
      <c r="AV305" s="13" t="s">
        <v>79</v>
      </c>
      <c r="AW305" s="13" t="s">
        <v>31</v>
      </c>
      <c r="AX305" s="13" t="s">
        <v>69</v>
      </c>
      <c r="AY305" s="160" t="s">
        <v>181</v>
      </c>
    </row>
    <row r="306" spans="2:65" s="14" customFormat="1" ht="11.25" x14ac:dyDescent="0.2">
      <c r="B306" s="166"/>
      <c r="D306" s="138" t="s">
        <v>330</v>
      </c>
      <c r="E306" s="167" t="s">
        <v>19</v>
      </c>
      <c r="F306" s="168" t="s">
        <v>333</v>
      </c>
      <c r="H306" s="169">
        <v>0.8</v>
      </c>
      <c r="I306" s="170"/>
      <c r="L306" s="166"/>
      <c r="M306" s="171"/>
      <c r="T306" s="172"/>
      <c r="AT306" s="167" t="s">
        <v>330</v>
      </c>
      <c r="AU306" s="167" t="s">
        <v>79</v>
      </c>
      <c r="AV306" s="14" t="s">
        <v>187</v>
      </c>
      <c r="AW306" s="14" t="s">
        <v>31</v>
      </c>
      <c r="AX306" s="14" t="s">
        <v>77</v>
      </c>
      <c r="AY306" s="167" t="s">
        <v>181</v>
      </c>
    </row>
    <row r="307" spans="2:65" s="1" customFormat="1" ht="16.5" customHeight="1" x14ac:dyDescent="0.2">
      <c r="B307" s="32"/>
      <c r="C307" s="125" t="s">
        <v>263</v>
      </c>
      <c r="D307" s="125" t="s">
        <v>182</v>
      </c>
      <c r="E307" s="126" t="s">
        <v>6422</v>
      </c>
      <c r="F307" s="127" t="s">
        <v>6423</v>
      </c>
      <c r="G307" s="128" t="s">
        <v>636</v>
      </c>
      <c r="H307" s="129">
        <v>0.8</v>
      </c>
      <c r="I307" s="130"/>
      <c r="J307" s="131">
        <f>ROUND(I307*H307,2)</f>
        <v>0</v>
      </c>
      <c r="K307" s="127" t="s">
        <v>327</v>
      </c>
      <c r="L307" s="32"/>
      <c r="M307" s="132" t="s">
        <v>19</v>
      </c>
      <c r="N307" s="133" t="s">
        <v>40</v>
      </c>
      <c r="P307" s="134">
        <f>O307*H307</f>
        <v>0</v>
      </c>
      <c r="Q307" s="134">
        <v>0</v>
      </c>
      <c r="R307" s="134">
        <f>Q307*H307</f>
        <v>0</v>
      </c>
      <c r="S307" s="134">
        <v>0</v>
      </c>
      <c r="T307" s="135">
        <f>S307*H307</f>
        <v>0</v>
      </c>
      <c r="AR307" s="136" t="s">
        <v>187</v>
      </c>
      <c r="AT307" s="136" t="s">
        <v>182</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536</v>
      </c>
    </row>
    <row r="308" spans="2:65" s="1" customFormat="1" ht="11.25" x14ac:dyDescent="0.2">
      <c r="B308" s="32"/>
      <c r="D308" s="151" t="s">
        <v>328</v>
      </c>
      <c r="F308" s="152" t="s">
        <v>6424</v>
      </c>
      <c r="I308" s="140"/>
      <c r="L308" s="32"/>
      <c r="M308" s="141"/>
      <c r="T308" s="53"/>
      <c r="AT308" s="17" t="s">
        <v>328</v>
      </c>
      <c r="AU308" s="17" t="s">
        <v>79</v>
      </c>
    </row>
    <row r="309" spans="2:65" s="12" customFormat="1" ht="11.25" x14ac:dyDescent="0.2">
      <c r="B309" s="153"/>
      <c r="D309" s="138" t="s">
        <v>330</v>
      </c>
      <c r="E309" s="154" t="s">
        <v>19</v>
      </c>
      <c r="F309" s="155" t="s">
        <v>6964</v>
      </c>
      <c r="H309" s="154" t="s">
        <v>19</v>
      </c>
      <c r="I309" s="156"/>
      <c r="L309" s="153"/>
      <c r="M309" s="157"/>
      <c r="T309" s="158"/>
      <c r="AT309" s="154" t="s">
        <v>330</v>
      </c>
      <c r="AU309" s="154" t="s">
        <v>79</v>
      </c>
      <c r="AV309" s="12" t="s">
        <v>77</v>
      </c>
      <c r="AW309" s="12" t="s">
        <v>31</v>
      </c>
      <c r="AX309" s="12" t="s">
        <v>69</v>
      </c>
      <c r="AY309" s="154" t="s">
        <v>181</v>
      </c>
    </row>
    <row r="310" spans="2:65" s="13" customFormat="1" ht="11.25" x14ac:dyDescent="0.2">
      <c r="B310" s="159"/>
      <c r="D310" s="138" t="s">
        <v>330</v>
      </c>
      <c r="E310" s="160" t="s">
        <v>19</v>
      </c>
      <c r="F310" s="161" t="s">
        <v>6965</v>
      </c>
      <c r="H310" s="162">
        <v>0.8</v>
      </c>
      <c r="I310" s="163"/>
      <c r="L310" s="159"/>
      <c r="M310" s="164"/>
      <c r="T310" s="165"/>
      <c r="AT310" s="160" t="s">
        <v>330</v>
      </c>
      <c r="AU310" s="160" t="s">
        <v>79</v>
      </c>
      <c r="AV310" s="13" t="s">
        <v>79</v>
      </c>
      <c r="AW310" s="13" t="s">
        <v>31</v>
      </c>
      <c r="AX310" s="13" t="s">
        <v>69</v>
      </c>
      <c r="AY310" s="160" t="s">
        <v>181</v>
      </c>
    </row>
    <row r="311" spans="2:65" s="14" customFormat="1" ht="11.25" x14ac:dyDescent="0.2">
      <c r="B311" s="166"/>
      <c r="D311" s="138" t="s">
        <v>330</v>
      </c>
      <c r="E311" s="167" t="s">
        <v>19</v>
      </c>
      <c r="F311" s="168" t="s">
        <v>333</v>
      </c>
      <c r="H311" s="169">
        <v>0.8</v>
      </c>
      <c r="I311" s="170"/>
      <c r="L311" s="166"/>
      <c r="M311" s="171"/>
      <c r="T311" s="172"/>
      <c r="AT311" s="167" t="s">
        <v>330</v>
      </c>
      <c r="AU311" s="167" t="s">
        <v>79</v>
      </c>
      <c r="AV311" s="14" t="s">
        <v>187</v>
      </c>
      <c r="AW311" s="14" t="s">
        <v>31</v>
      </c>
      <c r="AX311" s="14" t="s">
        <v>77</v>
      </c>
      <c r="AY311" s="167" t="s">
        <v>181</v>
      </c>
    </row>
    <row r="312" spans="2:65" s="1" customFormat="1" ht="16.5" customHeight="1" x14ac:dyDescent="0.2">
      <c r="B312" s="32"/>
      <c r="C312" s="125" t="s">
        <v>538</v>
      </c>
      <c r="D312" s="125" t="s">
        <v>182</v>
      </c>
      <c r="E312" s="126" t="s">
        <v>5653</v>
      </c>
      <c r="F312" s="127" t="s">
        <v>6966</v>
      </c>
      <c r="G312" s="128" t="s">
        <v>185</v>
      </c>
      <c r="H312" s="129">
        <v>1</v>
      </c>
      <c r="I312" s="130"/>
      <c r="J312" s="131">
        <f>ROUND(I312*H312,2)</f>
        <v>0</v>
      </c>
      <c r="K312" s="127" t="s">
        <v>6967</v>
      </c>
      <c r="L312" s="32"/>
      <c r="M312" s="132" t="s">
        <v>19</v>
      </c>
      <c r="N312" s="133" t="s">
        <v>40</v>
      </c>
      <c r="P312" s="134">
        <f>O312*H312</f>
        <v>0</v>
      </c>
      <c r="Q312" s="134">
        <v>0</v>
      </c>
      <c r="R312" s="134">
        <f>Q312*H312</f>
        <v>0</v>
      </c>
      <c r="S312" s="134">
        <v>0</v>
      </c>
      <c r="T312" s="135">
        <f>S312*H312</f>
        <v>0</v>
      </c>
      <c r="AR312" s="136" t="s">
        <v>187</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187</v>
      </c>
      <c r="BM312" s="136" t="s">
        <v>541</v>
      </c>
    </row>
    <row r="313" spans="2:65" s="1" customFormat="1" ht="11.25" x14ac:dyDescent="0.2">
      <c r="B313" s="32"/>
      <c r="D313" s="151" t="s">
        <v>328</v>
      </c>
      <c r="F313" s="152" t="s">
        <v>6968</v>
      </c>
      <c r="I313" s="140"/>
      <c r="L313" s="32"/>
      <c r="M313" s="141"/>
      <c r="T313" s="53"/>
      <c r="AT313" s="17" t="s">
        <v>328</v>
      </c>
      <c r="AU313" s="17" t="s">
        <v>79</v>
      </c>
    </row>
    <row r="314" spans="2:65" s="1" customFormat="1" ht="29.25" x14ac:dyDescent="0.2">
      <c r="B314" s="32"/>
      <c r="D314" s="138" t="s">
        <v>214</v>
      </c>
      <c r="F314" s="139" t="s">
        <v>6969</v>
      </c>
      <c r="I314" s="140"/>
      <c r="L314" s="32"/>
      <c r="M314" s="141"/>
      <c r="T314" s="53"/>
      <c r="AT314" s="17" t="s">
        <v>214</v>
      </c>
      <c r="AU314" s="17" t="s">
        <v>79</v>
      </c>
    </row>
    <row r="315" spans="2:65" s="13" customFormat="1" ht="22.5" x14ac:dyDescent="0.2">
      <c r="B315" s="159"/>
      <c r="D315" s="138" t="s">
        <v>330</v>
      </c>
      <c r="E315" s="160" t="s">
        <v>19</v>
      </c>
      <c r="F315" s="161" t="s">
        <v>6970</v>
      </c>
      <c r="H315" s="162">
        <v>1</v>
      </c>
      <c r="I315" s="163"/>
      <c r="L315" s="159"/>
      <c r="M315" s="164"/>
      <c r="T315" s="165"/>
      <c r="AT315" s="160" t="s">
        <v>330</v>
      </c>
      <c r="AU315" s="160" t="s">
        <v>79</v>
      </c>
      <c r="AV315" s="13" t="s">
        <v>79</v>
      </c>
      <c r="AW315" s="13" t="s">
        <v>31</v>
      </c>
      <c r="AX315" s="13" t="s">
        <v>69</v>
      </c>
      <c r="AY315" s="160" t="s">
        <v>181</v>
      </c>
    </row>
    <row r="316" spans="2:65" s="14" customFormat="1" ht="11.25" x14ac:dyDescent="0.2">
      <c r="B316" s="166"/>
      <c r="D316" s="138" t="s">
        <v>330</v>
      </c>
      <c r="E316" s="167" t="s">
        <v>19</v>
      </c>
      <c r="F316" s="168" t="s">
        <v>333</v>
      </c>
      <c r="H316" s="169">
        <v>1</v>
      </c>
      <c r="I316" s="170"/>
      <c r="L316" s="166"/>
      <c r="M316" s="171"/>
      <c r="T316" s="172"/>
      <c r="AT316" s="167" t="s">
        <v>330</v>
      </c>
      <c r="AU316" s="167" t="s">
        <v>79</v>
      </c>
      <c r="AV316" s="14" t="s">
        <v>187</v>
      </c>
      <c r="AW316" s="14" t="s">
        <v>31</v>
      </c>
      <c r="AX316" s="14" t="s">
        <v>77</v>
      </c>
      <c r="AY316" s="167" t="s">
        <v>181</v>
      </c>
    </row>
    <row r="317" spans="2:65" s="10" customFormat="1" ht="22.9" customHeight="1" x14ac:dyDescent="0.2">
      <c r="B317" s="115"/>
      <c r="D317" s="116" t="s">
        <v>68</v>
      </c>
      <c r="E317" s="149" t="s">
        <v>947</v>
      </c>
      <c r="F317" s="149" t="s">
        <v>1157</v>
      </c>
      <c r="I317" s="118"/>
      <c r="J317" s="150">
        <f>BK317</f>
        <v>0</v>
      </c>
      <c r="L317" s="115"/>
      <c r="M317" s="120"/>
      <c r="P317" s="121">
        <f>SUM(P318:P323)</f>
        <v>0</v>
      </c>
      <c r="R317" s="121">
        <f>SUM(R318:R323)</f>
        <v>0</v>
      </c>
      <c r="T317" s="122">
        <f>SUM(T318:T323)</f>
        <v>0</v>
      </c>
      <c r="AR317" s="116" t="s">
        <v>77</v>
      </c>
      <c r="AT317" s="123" t="s">
        <v>68</v>
      </c>
      <c r="AU317" s="123" t="s">
        <v>77</v>
      </c>
      <c r="AY317" s="116" t="s">
        <v>181</v>
      </c>
      <c r="BK317" s="124">
        <f>SUM(BK318:BK323)</f>
        <v>0</v>
      </c>
    </row>
    <row r="318" spans="2:65" s="1" customFormat="1" ht="16.5" customHeight="1" x14ac:dyDescent="0.2">
      <c r="B318" s="32"/>
      <c r="C318" s="125" t="s">
        <v>266</v>
      </c>
      <c r="D318" s="125" t="s">
        <v>182</v>
      </c>
      <c r="E318" s="126" t="s">
        <v>6971</v>
      </c>
      <c r="F318" s="127" t="s">
        <v>6972</v>
      </c>
      <c r="G318" s="128" t="s">
        <v>438</v>
      </c>
      <c r="H318" s="129">
        <v>3.8149999999999999</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545</v>
      </c>
    </row>
    <row r="319" spans="2:65" s="1" customFormat="1" ht="11.25" x14ac:dyDescent="0.2">
      <c r="B319" s="32"/>
      <c r="D319" s="151" t="s">
        <v>328</v>
      </c>
      <c r="F319" s="152" t="s">
        <v>6973</v>
      </c>
      <c r="I319" s="140"/>
      <c r="L319" s="32"/>
      <c r="M319" s="141"/>
      <c r="T319" s="53"/>
      <c r="AT319" s="17" t="s">
        <v>328</v>
      </c>
      <c r="AU319" s="17" t="s">
        <v>79</v>
      </c>
    </row>
    <row r="320" spans="2:65" s="1" customFormat="1" ht="16.5" customHeight="1" x14ac:dyDescent="0.2">
      <c r="B320" s="32"/>
      <c r="C320" s="125" t="s">
        <v>546</v>
      </c>
      <c r="D320" s="125" t="s">
        <v>182</v>
      </c>
      <c r="E320" s="126" t="s">
        <v>5666</v>
      </c>
      <c r="F320" s="127" t="s">
        <v>5667</v>
      </c>
      <c r="G320" s="128" t="s">
        <v>1053</v>
      </c>
      <c r="H320" s="129">
        <v>10</v>
      </c>
      <c r="I320" s="130"/>
      <c r="J320" s="131">
        <f>ROUND(I320*H320,2)</f>
        <v>0</v>
      </c>
      <c r="K320" s="127" t="s">
        <v>327</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549</v>
      </c>
    </row>
    <row r="321" spans="2:51" s="1" customFormat="1" ht="11.25" x14ac:dyDescent="0.2">
      <c r="B321" s="32"/>
      <c r="D321" s="151" t="s">
        <v>328</v>
      </c>
      <c r="F321" s="152" t="s">
        <v>5668</v>
      </c>
      <c r="I321" s="140"/>
      <c r="L321" s="32"/>
      <c r="M321" s="141"/>
      <c r="T321" s="53"/>
      <c r="AT321" s="17" t="s">
        <v>328</v>
      </c>
      <c r="AU321" s="17" t="s">
        <v>79</v>
      </c>
    </row>
    <row r="322" spans="2:51" s="13" customFormat="1" ht="22.5" x14ac:dyDescent="0.2">
      <c r="B322" s="159"/>
      <c r="D322" s="138" t="s">
        <v>330</v>
      </c>
      <c r="E322" s="160" t="s">
        <v>19</v>
      </c>
      <c r="F322" s="161" t="s">
        <v>6874</v>
      </c>
      <c r="H322" s="162">
        <v>10</v>
      </c>
      <c r="I322" s="163"/>
      <c r="L322" s="159"/>
      <c r="M322" s="164"/>
      <c r="T322" s="165"/>
      <c r="AT322" s="160" t="s">
        <v>330</v>
      </c>
      <c r="AU322" s="160" t="s">
        <v>79</v>
      </c>
      <c r="AV322" s="13" t="s">
        <v>79</v>
      </c>
      <c r="AW322" s="13" t="s">
        <v>31</v>
      </c>
      <c r="AX322" s="13" t="s">
        <v>69</v>
      </c>
      <c r="AY322" s="160" t="s">
        <v>181</v>
      </c>
    </row>
    <row r="323" spans="2:51" s="14" customFormat="1" ht="11.25" x14ac:dyDescent="0.2">
      <c r="B323" s="166"/>
      <c r="D323" s="138" t="s">
        <v>330</v>
      </c>
      <c r="E323" s="167" t="s">
        <v>19</v>
      </c>
      <c r="F323" s="168" t="s">
        <v>333</v>
      </c>
      <c r="H323" s="169">
        <v>10</v>
      </c>
      <c r="I323" s="170"/>
      <c r="L323" s="166"/>
      <c r="M323" s="173"/>
      <c r="N323" s="174"/>
      <c r="O323" s="174"/>
      <c r="P323" s="174"/>
      <c r="Q323" s="174"/>
      <c r="R323" s="174"/>
      <c r="S323" s="174"/>
      <c r="T323" s="175"/>
      <c r="AT323" s="167" t="s">
        <v>330</v>
      </c>
      <c r="AU323" s="167" t="s">
        <v>79</v>
      </c>
      <c r="AV323" s="14" t="s">
        <v>187</v>
      </c>
      <c r="AW323" s="14" t="s">
        <v>31</v>
      </c>
      <c r="AX323" s="14" t="s">
        <v>77</v>
      </c>
      <c r="AY323" s="167" t="s">
        <v>181</v>
      </c>
    </row>
    <row r="324" spans="2:51" s="1" customFormat="1" ht="6.95" customHeight="1" x14ac:dyDescent="0.2">
      <c r="B324" s="41"/>
      <c r="C324" s="42"/>
      <c r="D324" s="42"/>
      <c r="E324" s="42"/>
      <c r="F324" s="42"/>
      <c r="G324" s="42"/>
      <c r="H324" s="42"/>
      <c r="I324" s="42"/>
      <c r="J324" s="42"/>
      <c r="K324" s="42"/>
      <c r="L324" s="32"/>
    </row>
  </sheetData>
  <sheetProtection algorithmName="SHA-512" hashValue="wGvh8upy/MdqNEeuPnPiUMu73GGBavxTV8u0wE9y96TSe1IAaNnTtP1CmDqszWKBjFqVGQXrjLx5QN0x4RCmRg==" saltValue="IWjwCaLVPfjzvcC7Aa+BGe/K0AyJ1VxQmaAK9inVLXBBRS/72NDOVxQLvHmibKTs/ynK9ohdnYjCGNjRkQKKJw==" spinCount="100000" sheet="1" objects="1" scenarios="1" formatColumns="0" formatRows="0" autoFilter="0"/>
  <autoFilter ref="C89:K323"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800-000000000000}"/>
    <hyperlink ref="F96" r:id="rId2" xr:uid="{00000000-0004-0000-0800-000001000000}"/>
    <hyperlink ref="F98" r:id="rId3" xr:uid="{00000000-0004-0000-0800-000002000000}"/>
    <hyperlink ref="F100" r:id="rId4" xr:uid="{00000000-0004-0000-0800-000003000000}"/>
    <hyperlink ref="F102" r:id="rId5" xr:uid="{00000000-0004-0000-0800-000004000000}"/>
    <hyperlink ref="F104" r:id="rId6" xr:uid="{00000000-0004-0000-0800-000005000000}"/>
    <hyperlink ref="F114" r:id="rId7" xr:uid="{00000000-0004-0000-0800-000006000000}"/>
    <hyperlink ref="F121" r:id="rId8" xr:uid="{00000000-0004-0000-0800-000007000000}"/>
    <hyperlink ref="F128" r:id="rId9" xr:uid="{00000000-0004-0000-0800-000008000000}"/>
    <hyperlink ref="F135" r:id="rId10" xr:uid="{00000000-0004-0000-0800-000009000000}"/>
    <hyperlink ref="F142" r:id="rId11" xr:uid="{00000000-0004-0000-0800-00000A000000}"/>
    <hyperlink ref="F146" r:id="rId12" xr:uid="{00000000-0004-0000-0800-00000B000000}"/>
    <hyperlink ref="F152" r:id="rId13" xr:uid="{00000000-0004-0000-0800-00000C000000}"/>
    <hyperlink ref="F154" r:id="rId14" xr:uid="{00000000-0004-0000-0800-00000D000000}"/>
    <hyperlink ref="F164" r:id="rId15" xr:uid="{00000000-0004-0000-0800-00000E000000}"/>
    <hyperlink ref="F173" r:id="rId16" xr:uid="{00000000-0004-0000-0800-00000F000000}"/>
    <hyperlink ref="F180" r:id="rId17" xr:uid="{00000000-0004-0000-0800-000010000000}"/>
    <hyperlink ref="F187" r:id="rId18" xr:uid="{00000000-0004-0000-0800-000011000000}"/>
    <hyperlink ref="F194" r:id="rId19" xr:uid="{00000000-0004-0000-0800-000012000000}"/>
    <hyperlink ref="F201" r:id="rId20" xr:uid="{00000000-0004-0000-0800-000013000000}"/>
    <hyperlink ref="F205" r:id="rId21" xr:uid="{00000000-0004-0000-0800-000014000000}"/>
    <hyperlink ref="F211" r:id="rId22" xr:uid="{00000000-0004-0000-0800-000015000000}"/>
    <hyperlink ref="F217" r:id="rId23" xr:uid="{00000000-0004-0000-0800-000016000000}"/>
    <hyperlink ref="F222" r:id="rId24" xr:uid="{00000000-0004-0000-0800-000017000000}"/>
    <hyperlink ref="F227" r:id="rId25" xr:uid="{00000000-0004-0000-0800-000018000000}"/>
    <hyperlink ref="F232" r:id="rId26" xr:uid="{00000000-0004-0000-0800-000019000000}"/>
    <hyperlink ref="F237" r:id="rId27" xr:uid="{00000000-0004-0000-0800-00001A000000}"/>
    <hyperlink ref="F242" r:id="rId28" xr:uid="{00000000-0004-0000-0800-00001B000000}"/>
    <hyperlink ref="F247" r:id="rId29" xr:uid="{00000000-0004-0000-0800-00001C000000}"/>
    <hyperlink ref="F252" r:id="rId30" xr:uid="{00000000-0004-0000-0800-00001D000000}"/>
    <hyperlink ref="F256" r:id="rId31" xr:uid="{00000000-0004-0000-0800-00001E000000}"/>
    <hyperlink ref="F262" r:id="rId32" xr:uid="{00000000-0004-0000-0800-00001F000000}"/>
    <hyperlink ref="F291" r:id="rId33" xr:uid="{00000000-0004-0000-0800-000020000000}"/>
    <hyperlink ref="F295" r:id="rId34" xr:uid="{00000000-0004-0000-0800-000021000000}"/>
    <hyperlink ref="F299" r:id="rId35" xr:uid="{00000000-0004-0000-0800-000022000000}"/>
    <hyperlink ref="F303" r:id="rId36" xr:uid="{00000000-0004-0000-0800-000023000000}"/>
    <hyperlink ref="F308" r:id="rId37" xr:uid="{00000000-0004-0000-0800-000024000000}"/>
    <hyperlink ref="F313" r:id="rId38" xr:uid="{00000000-0004-0000-0800-000025000000}"/>
    <hyperlink ref="F319" r:id="rId39" xr:uid="{00000000-0004-0000-0800-000026000000}"/>
    <hyperlink ref="F321" r:id="rId40" xr:uid="{00000000-0004-0000-08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71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107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6974</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ROUND((SUM(BE84:BE711)),  2)</f>
        <v>0</v>
      </c>
      <c r="I33" s="93">
        <v>0.21</v>
      </c>
      <c r="J33" s="83">
        <f>ROUND(((SUM(BE84:BE711))*I33),  2)</f>
        <v>0</v>
      </c>
      <c r="L33" s="32"/>
    </row>
    <row r="34" spans="2:12" s="1" customFormat="1" ht="14.45" customHeight="1" x14ac:dyDescent="0.2">
      <c r="B34" s="32"/>
      <c r="E34" s="27" t="s">
        <v>41</v>
      </c>
      <c r="F34" s="83">
        <f>ROUND((SUM(BF84:BF711)),  2)</f>
        <v>0</v>
      </c>
      <c r="I34" s="93">
        <v>0.12</v>
      </c>
      <c r="J34" s="83">
        <f>ROUND(((SUM(BF84:BF711))*I34),  2)</f>
        <v>0</v>
      </c>
      <c r="L34" s="32"/>
    </row>
    <row r="35" spans="2:12" s="1" customFormat="1" ht="14.45" hidden="1" customHeight="1" x14ac:dyDescent="0.2">
      <c r="B35" s="32"/>
      <c r="E35" s="27" t="s">
        <v>42</v>
      </c>
      <c r="F35" s="83">
        <f>ROUND((SUM(BG84:BG711)),  2)</f>
        <v>0</v>
      </c>
      <c r="I35" s="93">
        <v>0.21</v>
      </c>
      <c r="J35" s="83">
        <f>0</f>
        <v>0</v>
      </c>
      <c r="L35" s="32"/>
    </row>
    <row r="36" spans="2:12" s="1" customFormat="1" ht="14.45" hidden="1" customHeight="1" x14ac:dyDescent="0.2">
      <c r="B36" s="32"/>
      <c r="E36" s="27" t="s">
        <v>43</v>
      </c>
      <c r="F36" s="83">
        <f>ROUND((SUM(BH84:BH711)),  2)</f>
        <v>0</v>
      </c>
      <c r="I36" s="93">
        <v>0.12</v>
      </c>
      <c r="J36" s="83">
        <f>0</f>
        <v>0</v>
      </c>
      <c r="L36" s="32"/>
    </row>
    <row r="37" spans="2:12" s="1" customFormat="1" ht="14.45" hidden="1" customHeight="1" x14ac:dyDescent="0.2">
      <c r="B37" s="32"/>
      <c r="E37" s="27" t="s">
        <v>44</v>
      </c>
      <c r="F37" s="83">
        <f>ROUND((SUM(BI84:BI711)),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D.1.4.3. - VZDUCHOTECHNIKA</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302</v>
      </c>
      <c r="E60" s="105"/>
      <c r="F60" s="105"/>
      <c r="G60" s="105"/>
      <c r="H60" s="105"/>
      <c r="I60" s="105"/>
      <c r="J60" s="106">
        <f>J85</f>
        <v>0</v>
      </c>
      <c r="L60" s="103"/>
    </row>
    <row r="61" spans="2:47" s="11" customFormat="1" ht="19.899999999999999" customHeight="1" x14ac:dyDescent="0.2">
      <c r="B61" s="145"/>
      <c r="D61" s="146" t="s">
        <v>6975</v>
      </c>
      <c r="E61" s="147"/>
      <c r="F61" s="147"/>
      <c r="G61" s="147"/>
      <c r="H61" s="147"/>
      <c r="I61" s="147"/>
      <c r="J61" s="148">
        <f>J86</f>
        <v>0</v>
      </c>
      <c r="L61" s="145"/>
    </row>
    <row r="62" spans="2:47" s="11" customFormat="1" ht="19.899999999999999" customHeight="1" x14ac:dyDescent="0.2">
      <c r="B62" s="145"/>
      <c r="D62" s="146" t="s">
        <v>6976</v>
      </c>
      <c r="E62" s="147"/>
      <c r="F62" s="147"/>
      <c r="G62" s="147"/>
      <c r="H62" s="147"/>
      <c r="I62" s="147"/>
      <c r="J62" s="148">
        <f>J111</f>
        <v>0</v>
      </c>
      <c r="L62" s="145"/>
    </row>
    <row r="63" spans="2:47" s="11" customFormat="1" ht="19.899999999999999" customHeight="1" x14ac:dyDescent="0.2">
      <c r="B63" s="145"/>
      <c r="D63" s="146" t="s">
        <v>6977</v>
      </c>
      <c r="E63" s="147"/>
      <c r="F63" s="147"/>
      <c r="G63" s="147"/>
      <c r="H63" s="147"/>
      <c r="I63" s="147"/>
      <c r="J63" s="148">
        <f>J445</f>
        <v>0</v>
      </c>
      <c r="L63" s="145"/>
    </row>
    <row r="64" spans="2:47" s="11" customFormat="1" ht="19.899999999999999" customHeight="1" x14ac:dyDescent="0.2">
      <c r="B64" s="145"/>
      <c r="D64" s="146" t="s">
        <v>6978</v>
      </c>
      <c r="E64" s="147"/>
      <c r="F64" s="147"/>
      <c r="G64" s="147"/>
      <c r="H64" s="147"/>
      <c r="I64" s="147"/>
      <c r="J64" s="148">
        <f>J687</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21</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D.1.4.3. - VZDUCHOTECHNIKA</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11. 2. 2025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1174</v>
      </c>
      <c r="F85" s="117" t="s">
        <v>1175</v>
      </c>
      <c r="I85" s="118"/>
      <c r="J85" s="119">
        <f>BK85</f>
        <v>0</v>
      </c>
      <c r="L85" s="115"/>
      <c r="M85" s="120"/>
      <c r="P85" s="121">
        <f>P86+P111+P445+P687</f>
        <v>0</v>
      </c>
      <c r="R85" s="121">
        <f>R86+R111+R445+R687</f>
        <v>0</v>
      </c>
      <c r="T85" s="122">
        <f>T86+T111+T445+T687</f>
        <v>0</v>
      </c>
      <c r="AR85" s="116" t="s">
        <v>79</v>
      </c>
      <c r="AT85" s="123" t="s">
        <v>68</v>
      </c>
      <c r="AU85" s="123" t="s">
        <v>69</v>
      </c>
      <c r="AY85" s="116" t="s">
        <v>181</v>
      </c>
      <c r="BK85" s="124">
        <f>BK86+BK111+BK445+BK687</f>
        <v>0</v>
      </c>
    </row>
    <row r="86" spans="2:65" s="10" customFormat="1" ht="22.9" customHeight="1" x14ac:dyDescent="0.2">
      <c r="B86" s="115"/>
      <c r="D86" s="116" t="s">
        <v>68</v>
      </c>
      <c r="E86" s="149" t="s">
        <v>1469</v>
      </c>
      <c r="F86" s="149" t="s">
        <v>6979</v>
      </c>
      <c r="I86" s="118"/>
      <c r="J86" s="150">
        <f>BK86</f>
        <v>0</v>
      </c>
      <c r="L86" s="115"/>
      <c r="M86" s="120"/>
      <c r="P86" s="121">
        <f>SUM(P87:P110)</f>
        <v>0</v>
      </c>
      <c r="R86" s="121">
        <f>SUM(R87:R110)</f>
        <v>0</v>
      </c>
      <c r="T86" s="122">
        <f>SUM(T87:T110)</f>
        <v>0</v>
      </c>
      <c r="AR86" s="116" t="s">
        <v>79</v>
      </c>
      <c r="AT86" s="123" t="s">
        <v>68</v>
      </c>
      <c r="AU86" s="123" t="s">
        <v>77</v>
      </c>
      <c r="AY86" s="116" t="s">
        <v>181</v>
      </c>
      <c r="BK86" s="124">
        <f>SUM(BK87:BK110)</f>
        <v>0</v>
      </c>
    </row>
    <row r="87" spans="2:65" s="1" customFormat="1" ht="16.5" customHeight="1" x14ac:dyDescent="0.2">
      <c r="B87" s="32"/>
      <c r="C87" s="125" t="s">
        <v>77</v>
      </c>
      <c r="D87" s="125" t="s">
        <v>182</v>
      </c>
      <c r="E87" s="126" t="s">
        <v>6980</v>
      </c>
      <c r="F87" s="127" t="s">
        <v>6981</v>
      </c>
      <c r="G87" s="128" t="s">
        <v>519</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87.75" x14ac:dyDescent="0.2">
      <c r="B88" s="32"/>
      <c r="D88" s="138" t="s">
        <v>214</v>
      </c>
      <c r="F88" s="139" t="s">
        <v>6982</v>
      </c>
      <c r="I88" s="140"/>
      <c r="L88" s="32"/>
      <c r="M88" s="141"/>
      <c r="T88" s="53"/>
      <c r="AT88" s="17" t="s">
        <v>214</v>
      </c>
      <c r="AU88" s="17" t="s">
        <v>79</v>
      </c>
    </row>
    <row r="89" spans="2:65" s="13" customFormat="1" ht="11.25" x14ac:dyDescent="0.2">
      <c r="B89" s="159"/>
      <c r="D89" s="138" t="s">
        <v>330</v>
      </c>
      <c r="E89" s="160" t="s">
        <v>19</v>
      </c>
      <c r="F89" s="161" t="s">
        <v>6983</v>
      </c>
      <c r="H89" s="162">
        <v>1</v>
      </c>
      <c r="I89" s="163"/>
      <c r="L89" s="159"/>
      <c r="M89" s="164"/>
      <c r="T89" s="165"/>
      <c r="AT89" s="160" t="s">
        <v>330</v>
      </c>
      <c r="AU89" s="160" t="s">
        <v>79</v>
      </c>
      <c r="AV89" s="13" t="s">
        <v>79</v>
      </c>
      <c r="AW89" s="13" t="s">
        <v>31</v>
      </c>
      <c r="AX89" s="13" t="s">
        <v>69</v>
      </c>
      <c r="AY89" s="160" t="s">
        <v>181</v>
      </c>
    </row>
    <row r="90" spans="2:65" s="14" customFormat="1" ht="11.25" x14ac:dyDescent="0.2">
      <c r="B90" s="166"/>
      <c r="D90" s="138" t="s">
        <v>330</v>
      </c>
      <c r="E90" s="167" t="s">
        <v>19</v>
      </c>
      <c r="F90" s="168" t="s">
        <v>333</v>
      </c>
      <c r="H90" s="169">
        <v>1</v>
      </c>
      <c r="I90" s="170"/>
      <c r="L90" s="166"/>
      <c r="M90" s="171"/>
      <c r="T90" s="172"/>
      <c r="AT90" s="167" t="s">
        <v>330</v>
      </c>
      <c r="AU90" s="167" t="s">
        <v>79</v>
      </c>
      <c r="AV90" s="14" t="s">
        <v>187</v>
      </c>
      <c r="AW90" s="14" t="s">
        <v>31</v>
      </c>
      <c r="AX90" s="14" t="s">
        <v>77</v>
      </c>
      <c r="AY90" s="167" t="s">
        <v>181</v>
      </c>
    </row>
    <row r="91" spans="2:65" s="1" customFormat="1" ht="21.75" customHeight="1" x14ac:dyDescent="0.2">
      <c r="B91" s="32"/>
      <c r="C91" s="125" t="s">
        <v>79</v>
      </c>
      <c r="D91" s="125" t="s">
        <v>182</v>
      </c>
      <c r="E91" s="126" t="s">
        <v>6984</v>
      </c>
      <c r="F91" s="127" t="s">
        <v>6985</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87.75" x14ac:dyDescent="0.2">
      <c r="B92" s="32"/>
      <c r="D92" s="138" t="s">
        <v>214</v>
      </c>
      <c r="F92" s="139" t="s">
        <v>6986</v>
      </c>
      <c r="I92" s="140"/>
      <c r="L92" s="32"/>
      <c r="M92" s="141"/>
      <c r="T92" s="53"/>
      <c r="AT92" s="17" t="s">
        <v>214</v>
      </c>
      <c r="AU92" s="17" t="s">
        <v>79</v>
      </c>
    </row>
    <row r="93" spans="2:65" s="13" customFormat="1" ht="11.25" x14ac:dyDescent="0.2">
      <c r="B93" s="159"/>
      <c r="D93" s="138" t="s">
        <v>330</v>
      </c>
      <c r="E93" s="160" t="s">
        <v>19</v>
      </c>
      <c r="F93" s="161" t="s">
        <v>6987</v>
      </c>
      <c r="H93" s="162">
        <v>1</v>
      </c>
      <c r="I93" s="163"/>
      <c r="L93" s="159"/>
      <c r="M93" s="164"/>
      <c r="T93" s="165"/>
      <c r="AT93" s="160" t="s">
        <v>330</v>
      </c>
      <c r="AU93" s="160" t="s">
        <v>79</v>
      </c>
      <c r="AV93" s="13" t="s">
        <v>79</v>
      </c>
      <c r="AW93" s="13" t="s">
        <v>31</v>
      </c>
      <c r="AX93" s="13" t="s">
        <v>69</v>
      </c>
      <c r="AY93" s="160" t="s">
        <v>181</v>
      </c>
    </row>
    <row r="94" spans="2:65" s="14" customFormat="1" ht="11.25" x14ac:dyDescent="0.2">
      <c r="B94" s="166"/>
      <c r="D94" s="138" t="s">
        <v>330</v>
      </c>
      <c r="E94" s="167" t="s">
        <v>19</v>
      </c>
      <c r="F94" s="168" t="s">
        <v>333</v>
      </c>
      <c r="H94" s="169">
        <v>1</v>
      </c>
      <c r="I94" s="170"/>
      <c r="L94" s="166"/>
      <c r="M94" s="171"/>
      <c r="T94" s="172"/>
      <c r="AT94" s="167" t="s">
        <v>330</v>
      </c>
      <c r="AU94" s="167" t="s">
        <v>79</v>
      </c>
      <c r="AV94" s="14" t="s">
        <v>187</v>
      </c>
      <c r="AW94" s="14" t="s">
        <v>31</v>
      </c>
      <c r="AX94" s="14" t="s">
        <v>77</v>
      </c>
      <c r="AY94" s="167" t="s">
        <v>181</v>
      </c>
    </row>
    <row r="95" spans="2:65" s="1" customFormat="1" ht="21.75" customHeight="1" x14ac:dyDescent="0.2">
      <c r="B95" s="32"/>
      <c r="C95" s="125" t="s">
        <v>190</v>
      </c>
      <c r="D95" s="125" t="s">
        <v>182</v>
      </c>
      <c r="E95" s="126" t="s">
        <v>6988</v>
      </c>
      <c r="F95" s="127" t="s">
        <v>6989</v>
      </c>
      <c r="G95" s="128" t="s">
        <v>185</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29.25" x14ac:dyDescent="0.2">
      <c r="B96" s="32"/>
      <c r="D96" s="138" t="s">
        <v>214</v>
      </c>
      <c r="F96" s="139" t="s">
        <v>6990</v>
      </c>
      <c r="I96" s="140"/>
      <c r="L96" s="32"/>
      <c r="M96" s="141"/>
      <c r="T96" s="53"/>
      <c r="AT96" s="17" t="s">
        <v>214</v>
      </c>
      <c r="AU96" s="17" t="s">
        <v>79</v>
      </c>
    </row>
    <row r="97" spans="2:65" s="13" customFormat="1" ht="22.5" x14ac:dyDescent="0.2">
      <c r="B97" s="159"/>
      <c r="D97" s="138" t="s">
        <v>330</v>
      </c>
      <c r="E97" s="160" t="s">
        <v>19</v>
      </c>
      <c r="F97" s="161" t="s">
        <v>6991</v>
      </c>
      <c r="H97" s="162">
        <v>1</v>
      </c>
      <c r="I97" s="163"/>
      <c r="L97" s="159"/>
      <c r="M97" s="164"/>
      <c r="T97" s="165"/>
      <c r="AT97" s="160" t="s">
        <v>330</v>
      </c>
      <c r="AU97" s="160" t="s">
        <v>79</v>
      </c>
      <c r="AV97" s="13" t="s">
        <v>79</v>
      </c>
      <c r="AW97" s="13" t="s">
        <v>31</v>
      </c>
      <c r="AX97" s="13" t="s">
        <v>69</v>
      </c>
      <c r="AY97" s="160" t="s">
        <v>181</v>
      </c>
    </row>
    <row r="98" spans="2:65" s="14" customFormat="1" ht="11.25" x14ac:dyDescent="0.2">
      <c r="B98" s="166"/>
      <c r="D98" s="138" t="s">
        <v>330</v>
      </c>
      <c r="E98" s="167" t="s">
        <v>19</v>
      </c>
      <c r="F98" s="168" t="s">
        <v>333</v>
      </c>
      <c r="H98" s="169">
        <v>1</v>
      </c>
      <c r="I98" s="170"/>
      <c r="L98" s="166"/>
      <c r="M98" s="171"/>
      <c r="T98" s="172"/>
      <c r="AT98" s="167" t="s">
        <v>330</v>
      </c>
      <c r="AU98" s="167" t="s">
        <v>79</v>
      </c>
      <c r="AV98" s="14" t="s">
        <v>187</v>
      </c>
      <c r="AW98" s="14" t="s">
        <v>31</v>
      </c>
      <c r="AX98" s="14" t="s">
        <v>77</v>
      </c>
      <c r="AY98" s="167" t="s">
        <v>181</v>
      </c>
    </row>
    <row r="99" spans="2:65" s="1" customFormat="1" ht="21.75" customHeight="1" x14ac:dyDescent="0.2">
      <c r="B99" s="32"/>
      <c r="C99" s="125" t="s">
        <v>187</v>
      </c>
      <c r="D99" s="125" t="s">
        <v>182</v>
      </c>
      <c r="E99" s="126" t="s">
        <v>6992</v>
      </c>
      <c r="F99" s="127" t="s">
        <v>6993</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29.25" x14ac:dyDescent="0.2">
      <c r="B100" s="32"/>
      <c r="D100" s="138" t="s">
        <v>214</v>
      </c>
      <c r="F100" s="139" t="s">
        <v>6990</v>
      </c>
      <c r="I100" s="140"/>
      <c r="L100" s="32"/>
      <c r="M100" s="141"/>
      <c r="T100" s="53"/>
      <c r="AT100" s="17" t="s">
        <v>214</v>
      </c>
      <c r="AU100" s="17" t="s">
        <v>79</v>
      </c>
    </row>
    <row r="101" spans="2:65" s="13" customFormat="1" ht="22.5" x14ac:dyDescent="0.2">
      <c r="B101" s="159"/>
      <c r="D101" s="138" t="s">
        <v>330</v>
      </c>
      <c r="E101" s="160" t="s">
        <v>19</v>
      </c>
      <c r="F101" s="161" t="s">
        <v>6994</v>
      </c>
      <c r="H101" s="162">
        <v>1</v>
      </c>
      <c r="I101" s="163"/>
      <c r="L101" s="159"/>
      <c r="M101" s="164"/>
      <c r="T101" s="165"/>
      <c r="AT101" s="160" t="s">
        <v>330</v>
      </c>
      <c r="AU101" s="160" t="s">
        <v>79</v>
      </c>
      <c r="AV101" s="13" t="s">
        <v>79</v>
      </c>
      <c r="AW101" s="13" t="s">
        <v>31</v>
      </c>
      <c r="AX101" s="13" t="s">
        <v>69</v>
      </c>
      <c r="AY101" s="160" t="s">
        <v>181</v>
      </c>
    </row>
    <row r="102" spans="2:65" s="14" customFormat="1" ht="11.25" x14ac:dyDescent="0.2">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x14ac:dyDescent="0.2">
      <c r="B103" s="32"/>
      <c r="C103" s="125" t="s">
        <v>197</v>
      </c>
      <c r="D103" s="125" t="s">
        <v>182</v>
      </c>
      <c r="E103" s="126" t="s">
        <v>6995</v>
      </c>
      <c r="F103" s="127" t="s">
        <v>6996</v>
      </c>
      <c r="G103" s="128" t="s">
        <v>2805</v>
      </c>
      <c r="H103" s="186"/>
      <c r="I103" s="130"/>
      <c r="J103" s="131">
        <f>ROUND(I103*H103,2)</f>
        <v>0</v>
      </c>
      <c r="K103" s="127" t="s">
        <v>327</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11.25" x14ac:dyDescent="0.2">
      <c r="B104" s="32"/>
      <c r="D104" s="151" t="s">
        <v>328</v>
      </c>
      <c r="F104" s="152" t="s">
        <v>6997</v>
      </c>
      <c r="I104" s="140"/>
      <c r="L104" s="32"/>
      <c r="M104" s="141"/>
      <c r="T104" s="53"/>
      <c r="AT104" s="17" t="s">
        <v>328</v>
      </c>
      <c r="AU104" s="17" t="s">
        <v>79</v>
      </c>
    </row>
    <row r="105" spans="2:65" s="1" customFormat="1" ht="29.25" x14ac:dyDescent="0.2">
      <c r="B105" s="32"/>
      <c r="D105" s="138" t="s">
        <v>214</v>
      </c>
      <c r="F105" s="139" t="s">
        <v>6998</v>
      </c>
      <c r="I105" s="140"/>
      <c r="L105" s="32"/>
      <c r="M105" s="141"/>
      <c r="T105" s="53"/>
      <c r="AT105" s="17" t="s">
        <v>214</v>
      </c>
      <c r="AU105" s="17" t="s">
        <v>79</v>
      </c>
    </row>
    <row r="106" spans="2:65" s="1" customFormat="1" ht="16.5" customHeight="1" x14ac:dyDescent="0.2">
      <c r="B106" s="32"/>
      <c r="C106" s="125" t="s">
        <v>193</v>
      </c>
      <c r="D106" s="125" t="s">
        <v>182</v>
      </c>
      <c r="E106" s="126" t="s">
        <v>1464</v>
      </c>
      <c r="F106" s="127" t="s">
        <v>1465</v>
      </c>
      <c r="G106" s="128" t="s">
        <v>1053</v>
      </c>
      <c r="H106" s="129">
        <v>20</v>
      </c>
      <c r="I106" s="130"/>
      <c r="J106" s="131">
        <f>ROUND(I106*H106,2)</f>
        <v>0</v>
      </c>
      <c r="K106" s="127" t="s">
        <v>327</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11.25" x14ac:dyDescent="0.2">
      <c r="B107" s="32"/>
      <c r="D107" s="151" t="s">
        <v>328</v>
      </c>
      <c r="F107" s="152" t="s">
        <v>1467</v>
      </c>
      <c r="I107" s="140"/>
      <c r="L107" s="32"/>
      <c r="M107" s="141"/>
      <c r="T107" s="53"/>
      <c r="AT107" s="17" t="s">
        <v>328</v>
      </c>
      <c r="AU107" s="17" t="s">
        <v>79</v>
      </c>
    </row>
    <row r="108" spans="2:65" s="1" customFormat="1" ht="19.5" x14ac:dyDescent="0.2">
      <c r="B108" s="32"/>
      <c r="D108" s="138" t="s">
        <v>214</v>
      </c>
      <c r="F108" s="139" t="s">
        <v>4909</v>
      </c>
      <c r="I108" s="140"/>
      <c r="L108" s="32"/>
      <c r="M108" s="141"/>
      <c r="T108" s="53"/>
      <c r="AT108" s="17" t="s">
        <v>214</v>
      </c>
      <c r="AU108" s="17" t="s">
        <v>79</v>
      </c>
    </row>
    <row r="109" spans="2:65" s="13" customFormat="1" ht="11.25" x14ac:dyDescent="0.2">
      <c r="B109" s="159"/>
      <c r="D109" s="138" t="s">
        <v>330</v>
      </c>
      <c r="E109" s="160" t="s">
        <v>19</v>
      </c>
      <c r="F109" s="161" t="s">
        <v>6999</v>
      </c>
      <c r="H109" s="162">
        <v>20</v>
      </c>
      <c r="I109" s="163"/>
      <c r="L109" s="159"/>
      <c r="M109" s="164"/>
      <c r="T109" s="165"/>
      <c r="AT109" s="160" t="s">
        <v>330</v>
      </c>
      <c r="AU109" s="160" t="s">
        <v>79</v>
      </c>
      <c r="AV109" s="13" t="s">
        <v>79</v>
      </c>
      <c r="AW109" s="13" t="s">
        <v>31</v>
      </c>
      <c r="AX109" s="13" t="s">
        <v>69</v>
      </c>
      <c r="AY109" s="160" t="s">
        <v>181</v>
      </c>
    </row>
    <row r="110" spans="2:65" s="14" customFormat="1" ht="11.25" x14ac:dyDescent="0.2">
      <c r="B110" s="166"/>
      <c r="D110" s="138" t="s">
        <v>330</v>
      </c>
      <c r="E110" s="167" t="s">
        <v>19</v>
      </c>
      <c r="F110" s="168" t="s">
        <v>333</v>
      </c>
      <c r="H110" s="169">
        <v>20</v>
      </c>
      <c r="I110" s="170"/>
      <c r="L110" s="166"/>
      <c r="M110" s="171"/>
      <c r="T110" s="172"/>
      <c r="AT110" s="167" t="s">
        <v>330</v>
      </c>
      <c r="AU110" s="167" t="s">
        <v>79</v>
      </c>
      <c r="AV110" s="14" t="s">
        <v>187</v>
      </c>
      <c r="AW110" s="14" t="s">
        <v>31</v>
      </c>
      <c r="AX110" s="14" t="s">
        <v>77</v>
      </c>
      <c r="AY110" s="167" t="s">
        <v>181</v>
      </c>
    </row>
    <row r="111" spans="2:65" s="10" customFormat="1" ht="22.9" customHeight="1" x14ac:dyDescent="0.2">
      <c r="B111" s="115"/>
      <c r="D111" s="116" t="s">
        <v>68</v>
      </c>
      <c r="E111" s="149" t="s">
        <v>4062</v>
      </c>
      <c r="F111" s="149" t="s">
        <v>7000</v>
      </c>
      <c r="I111" s="118"/>
      <c r="J111" s="150">
        <f>BK111</f>
        <v>0</v>
      </c>
      <c r="L111" s="115"/>
      <c r="M111" s="120"/>
      <c r="P111" s="121">
        <f>SUM(P112:P444)</f>
        <v>0</v>
      </c>
      <c r="R111" s="121">
        <f>SUM(R112:R444)</f>
        <v>0</v>
      </c>
      <c r="T111" s="122">
        <f>SUM(T112:T444)</f>
        <v>0</v>
      </c>
      <c r="AR111" s="116" t="s">
        <v>77</v>
      </c>
      <c r="AT111" s="123" t="s">
        <v>68</v>
      </c>
      <c r="AU111" s="123" t="s">
        <v>77</v>
      </c>
      <c r="AY111" s="116" t="s">
        <v>181</v>
      </c>
      <c r="BK111" s="124">
        <f>SUM(BK112:BK444)</f>
        <v>0</v>
      </c>
    </row>
    <row r="112" spans="2:65" s="1" customFormat="1" ht="16.5" customHeight="1" x14ac:dyDescent="0.2">
      <c r="B112" s="32"/>
      <c r="C112" s="125" t="s">
        <v>203</v>
      </c>
      <c r="D112" s="125" t="s">
        <v>182</v>
      </c>
      <c r="E112" s="126" t="s">
        <v>7001</v>
      </c>
      <c r="F112" s="127" t="s">
        <v>7002</v>
      </c>
      <c r="G112" s="128" t="s">
        <v>636</v>
      </c>
      <c r="H112" s="129">
        <v>35.6</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206</v>
      </c>
    </row>
    <row r="113" spans="2:65" s="1" customFormat="1" ht="107.25" x14ac:dyDescent="0.2">
      <c r="B113" s="32"/>
      <c r="D113" s="138" t="s">
        <v>214</v>
      </c>
      <c r="F113" s="139" t="s">
        <v>7003</v>
      </c>
      <c r="I113" s="140"/>
      <c r="L113" s="32"/>
      <c r="M113" s="141"/>
      <c r="T113" s="53"/>
      <c r="AT113" s="17" t="s">
        <v>214</v>
      </c>
      <c r="AU113" s="17" t="s">
        <v>79</v>
      </c>
    </row>
    <row r="114" spans="2:65" s="12" customFormat="1" ht="11.25" x14ac:dyDescent="0.2">
      <c r="B114" s="153"/>
      <c r="D114" s="138" t="s">
        <v>330</v>
      </c>
      <c r="E114" s="154" t="s">
        <v>19</v>
      </c>
      <c r="F114" s="155" t="s">
        <v>7004</v>
      </c>
      <c r="H114" s="154" t="s">
        <v>19</v>
      </c>
      <c r="I114" s="156"/>
      <c r="L114" s="153"/>
      <c r="M114" s="157"/>
      <c r="T114" s="158"/>
      <c r="AT114" s="154" t="s">
        <v>330</v>
      </c>
      <c r="AU114" s="154" t="s">
        <v>79</v>
      </c>
      <c r="AV114" s="12" t="s">
        <v>77</v>
      </c>
      <c r="AW114" s="12" t="s">
        <v>31</v>
      </c>
      <c r="AX114" s="12" t="s">
        <v>69</v>
      </c>
      <c r="AY114" s="154" t="s">
        <v>181</v>
      </c>
    </row>
    <row r="115" spans="2:65" s="12" customFormat="1" ht="11.25" x14ac:dyDescent="0.2">
      <c r="B115" s="153"/>
      <c r="D115" s="138" t="s">
        <v>330</v>
      </c>
      <c r="E115" s="154" t="s">
        <v>19</v>
      </c>
      <c r="F115" s="155" t="s">
        <v>7005</v>
      </c>
      <c r="H115" s="154" t="s">
        <v>19</v>
      </c>
      <c r="I115" s="156"/>
      <c r="L115" s="153"/>
      <c r="M115" s="157"/>
      <c r="T115" s="158"/>
      <c r="AT115" s="154" t="s">
        <v>330</v>
      </c>
      <c r="AU115" s="154" t="s">
        <v>79</v>
      </c>
      <c r="AV115" s="12" t="s">
        <v>77</v>
      </c>
      <c r="AW115" s="12" t="s">
        <v>31</v>
      </c>
      <c r="AX115" s="12" t="s">
        <v>69</v>
      </c>
      <c r="AY115" s="154" t="s">
        <v>181</v>
      </c>
    </row>
    <row r="116" spans="2:65" s="13" customFormat="1" ht="11.25" x14ac:dyDescent="0.2">
      <c r="B116" s="159"/>
      <c r="D116" s="138" t="s">
        <v>330</v>
      </c>
      <c r="E116" s="160" t="s">
        <v>19</v>
      </c>
      <c r="F116" s="161" t="s">
        <v>7006</v>
      </c>
      <c r="H116" s="162">
        <v>35.6</v>
      </c>
      <c r="I116" s="163"/>
      <c r="L116" s="159"/>
      <c r="M116" s="164"/>
      <c r="T116" s="165"/>
      <c r="AT116" s="160" t="s">
        <v>330</v>
      </c>
      <c r="AU116" s="160" t="s">
        <v>79</v>
      </c>
      <c r="AV116" s="13" t="s">
        <v>79</v>
      </c>
      <c r="AW116" s="13" t="s">
        <v>31</v>
      </c>
      <c r="AX116" s="13" t="s">
        <v>69</v>
      </c>
      <c r="AY116" s="160" t="s">
        <v>181</v>
      </c>
    </row>
    <row r="117" spans="2:65" s="14" customFormat="1" ht="11.25" x14ac:dyDescent="0.2">
      <c r="B117" s="166"/>
      <c r="D117" s="138" t="s">
        <v>330</v>
      </c>
      <c r="E117" s="167" t="s">
        <v>19</v>
      </c>
      <c r="F117" s="168" t="s">
        <v>333</v>
      </c>
      <c r="H117" s="169">
        <v>35.6</v>
      </c>
      <c r="I117" s="170"/>
      <c r="L117" s="166"/>
      <c r="M117" s="171"/>
      <c r="T117" s="172"/>
      <c r="AT117" s="167" t="s">
        <v>330</v>
      </c>
      <c r="AU117" s="167" t="s">
        <v>79</v>
      </c>
      <c r="AV117" s="14" t="s">
        <v>187</v>
      </c>
      <c r="AW117" s="14" t="s">
        <v>31</v>
      </c>
      <c r="AX117" s="14" t="s">
        <v>77</v>
      </c>
      <c r="AY117" s="167" t="s">
        <v>181</v>
      </c>
    </row>
    <row r="118" spans="2:65" s="1" customFormat="1" ht="16.5" customHeight="1" x14ac:dyDescent="0.2">
      <c r="B118" s="32"/>
      <c r="C118" s="125" t="s">
        <v>196</v>
      </c>
      <c r="D118" s="125" t="s">
        <v>182</v>
      </c>
      <c r="E118" s="126" t="s">
        <v>7007</v>
      </c>
      <c r="F118" s="127" t="s">
        <v>7008</v>
      </c>
      <c r="G118" s="128" t="s">
        <v>636</v>
      </c>
      <c r="H118" s="129">
        <v>130.5</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209</v>
      </c>
    </row>
    <row r="119" spans="2:65" s="1" customFormat="1" ht="107.25" x14ac:dyDescent="0.2">
      <c r="B119" s="32"/>
      <c r="D119" s="138" t="s">
        <v>214</v>
      </c>
      <c r="F119" s="139" t="s">
        <v>7009</v>
      </c>
      <c r="I119" s="140"/>
      <c r="L119" s="32"/>
      <c r="M119" s="141"/>
      <c r="T119" s="53"/>
      <c r="AT119" s="17" t="s">
        <v>214</v>
      </c>
      <c r="AU119" s="17" t="s">
        <v>79</v>
      </c>
    </row>
    <row r="120" spans="2:65" s="12" customFormat="1" ht="11.25" x14ac:dyDescent="0.2">
      <c r="B120" s="153"/>
      <c r="D120" s="138" t="s">
        <v>330</v>
      </c>
      <c r="E120" s="154" t="s">
        <v>19</v>
      </c>
      <c r="F120" s="155" t="s">
        <v>7010</v>
      </c>
      <c r="H120" s="154" t="s">
        <v>19</v>
      </c>
      <c r="I120" s="156"/>
      <c r="L120" s="153"/>
      <c r="M120" s="157"/>
      <c r="T120" s="158"/>
      <c r="AT120" s="154" t="s">
        <v>330</v>
      </c>
      <c r="AU120" s="154" t="s">
        <v>79</v>
      </c>
      <c r="AV120" s="12" t="s">
        <v>77</v>
      </c>
      <c r="AW120" s="12" t="s">
        <v>31</v>
      </c>
      <c r="AX120" s="12" t="s">
        <v>69</v>
      </c>
      <c r="AY120" s="154" t="s">
        <v>181</v>
      </c>
    </row>
    <row r="121" spans="2:65" s="12" customFormat="1" ht="11.25" x14ac:dyDescent="0.2">
      <c r="B121" s="153"/>
      <c r="D121" s="138" t="s">
        <v>330</v>
      </c>
      <c r="E121" s="154" t="s">
        <v>19</v>
      </c>
      <c r="F121" s="155" t="s">
        <v>7005</v>
      </c>
      <c r="H121" s="154" t="s">
        <v>19</v>
      </c>
      <c r="I121" s="156"/>
      <c r="L121" s="153"/>
      <c r="M121" s="157"/>
      <c r="T121" s="158"/>
      <c r="AT121" s="154" t="s">
        <v>330</v>
      </c>
      <c r="AU121" s="154" t="s">
        <v>79</v>
      </c>
      <c r="AV121" s="12" t="s">
        <v>77</v>
      </c>
      <c r="AW121" s="12" t="s">
        <v>31</v>
      </c>
      <c r="AX121" s="12" t="s">
        <v>69</v>
      </c>
      <c r="AY121" s="154" t="s">
        <v>181</v>
      </c>
    </row>
    <row r="122" spans="2:65" s="13" customFormat="1" ht="11.25" x14ac:dyDescent="0.2">
      <c r="B122" s="159"/>
      <c r="D122" s="138" t="s">
        <v>330</v>
      </c>
      <c r="E122" s="160" t="s">
        <v>19</v>
      </c>
      <c r="F122" s="161" t="s">
        <v>7011</v>
      </c>
      <c r="H122" s="162">
        <v>130.5</v>
      </c>
      <c r="I122" s="163"/>
      <c r="L122" s="159"/>
      <c r="M122" s="164"/>
      <c r="T122" s="165"/>
      <c r="AT122" s="160" t="s">
        <v>330</v>
      </c>
      <c r="AU122" s="160" t="s">
        <v>79</v>
      </c>
      <c r="AV122" s="13" t="s">
        <v>79</v>
      </c>
      <c r="AW122" s="13" t="s">
        <v>31</v>
      </c>
      <c r="AX122" s="13" t="s">
        <v>69</v>
      </c>
      <c r="AY122" s="160" t="s">
        <v>181</v>
      </c>
    </row>
    <row r="123" spans="2:65" s="14" customFormat="1" ht="11.25" x14ac:dyDescent="0.2">
      <c r="B123" s="166"/>
      <c r="D123" s="138" t="s">
        <v>330</v>
      </c>
      <c r="E123" s="167" t="s">
        <v>19</v>
      </c>
      <c r="F123" s="168" t="s">
        <v>333</v>
      </c>
      <c r="H123" s="169">
        <v>130.5</v>
      </c>
      <c r="I123" s="170"/>
      <c r="L123" s="166"/>
      <c r="M123" s="171"/>
      <c r="T123" s="172"/>
      <c r="AT123" s="167" t="s">
        <v>330</v>
      </c>
      <c r="AU123" s="167" t="s">
        <v>79</v>
      </c>
      <c r="AV123" s="14" t="s">
        <v>187</v>
      </c>
      <c r="AW123" s="14" t="s">
        <v>31</v>
      </c>
      <c r="AX123" s="14" t="s">
        <v>77</v>
      </c>
      <c r="AY123" s="167" t="s">
        <v>181</v>
      </c>
    </row>
    <row r="124" spans="2:65" s="1" customFormat="1" ht="16.5" customHeight="1" x14ac:dyDescent="0.2">
      <c r="B124" s="32"/>
      <c r="C124" s="125" t="s">
        <v>210</v>
      </c>
      <c r="D124" s="125" t="s">
        <v>182</v>
      </c>
      <c r="E124" s="126" t="s">
        <v>7012</v>
      </c>
      <c r="F124" s="127" t="s">
        <v>7013</v>
      </c>
      <c r="G124" s="128" t="s">
        <v>636</v>
      </c>
      <c r="H124" s="129">
        <v>4.5999999999999996</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213</v>
      </c>
    </row>
    <row r="125" spans="2:65" s="1" customFormat="1" ht="107.25" x14ac:dyDescent="0.2">
      <c r="B125" s="32"/>
      <c r="D125" s="138" t="s">
        <v>214</v>
      </c>
      <c r="F125" s="139" t="s">
        <v>7014</v>
      </c>
      <c r="I125" s="140"/>
      <c r="L125" s="32"/>
      <c r="M125" s="141"/>
      <c r="T125" s="53"/>
      <c r="AT125" s="17" t="s">
        <v>214</v>
      </c>
      <c r="AU125" s="17" t="s">
        <v>79</v>
      </c>
    </row>
    <row r="126" spans="2:65" s="12" customFormat="1" ht="11.25" x14ac:dyDescent="0.2">
      <c r="B126" s="153"/>
      <c r="D126" s="138" t="s">
        <v>330</v>
      </c>
      <c r="E126" s="154" t="s">
        <v>19</v>
      </c>
      <c r="F126" s="155" t="s">
        <v>7015</v>
      </c>
      <c r="H126" s="154" t="s">
        <v>19</v>
      </c>
      <c r="I126" s="156"/>
      <c r="L126" s="153"/>
      <c r="M126" s="157"/>
      <c r="T126" s="158"/>
      <c r="AT126" s="154" t="s">
        <v>330</v>
      </c>
      <c r="AU126" s="154" t="s">
        <v>79</v>
      </c>
      <c r="AV126" s="12" t="s">
        <v>77</v>
      </c>
      <c r="AW126" s="12" t="s">
        <v>31</v>
      </c>
      <c r="AX126" s="12" t="s">
        <v>69</v>
      </c>
      <c r="AY126" s="154" t="s">
        <v>181</v>
      </c>
    </row>
    <row r="127" spans="2:65" s="12" customFormat="1" ht="22.5" x14ac:dyDescent="0.2">
      <c r="B127" s="153"/>
      <c r="D127" s="138" t="s">
        <v>330</v>
      </c>
      <c r="E127" s="154" t="s">
        <v>19</v>
      </c>
      <c r="F127" s="155" t="s">
        <v>7016</v>
      </c>
      <c r="H127" s="154" t="s">
        <v>19</v>
      </c>
      <c r="I127" s="156"/>
      <c r="L127" s="153"/>
      <c r="M127" s="157"/>
      <c r="T127" s="158"/>
      <c r="AT127" s="154" t="s">
        <v>330</v>
      </c>
      <c r="AU127" s="154" t="s">
        <v>79</v>
      </c>
      <c r="AV127" s="12" t="s">
        <v>77</v>
      </c>
      <c r="AW127" s="12" t="s">
        <v>31</v>
      </c>
      <c r="AX127" s="12" t="s">
        <v>69</v>
      </c>
      <c r="AY127" s="154" t="s">
        <v>181</v>
      </c>
    </row>
    <row r="128" spans="2:65" s="13" customFormat="1" ht="11.25" x14ac:dyDescent="0.2">
      <c r="B128" s="159"/>
      <c r="D128" s="138" t="s">
        <v>330</v>
      </c>
      <c r="E128" s="160" t="s">
        <v>19</v>
      </c>
      <c r="F128" s="161" t="s">
        <v>7017</v>
      </c>
      <c r="H128" s="162">
        <v>4.5999999999999996</v>
      </c>
      <c r="I128" s="163"/>
      <c r="L128" s="159"/>
      <c r="M128" s="164"/>
      <c r="T128" s="165"/>
      <c r="AT128" s="160" t="s">
        <v>330</v>
      </c>
      <c r="AU128" s="160" t="s">
        <v>79</v>
      </c>
      <c r="AV128" s="13" t="s">
        <v>79</v>
      </c>
      <c r="AW128" s="13" t="s">
        <v>31</v>
      </c>
      <c r="AX128" s="13" t="s">
        <v>69</v>
      </c>
      <c r="AY128" s="160" t="s">
        <v>181</v>
      </c>
    </row>
    <row r="129" spans="2:65" s="14" customFormat="1" ht="11.25" x14ac:dyDescent="0.2">
      <c r="B129" s="166"/>
      <c r="D129" s="138" t="s">
        <v>330</v>
      </c>
      <c r="E129" s="167" t="s">
        <v>19</v>
      </c>
      <c r="F129" s="168" t="s">
        <v>333</v>
      </c>
      <c r="H129" s="169">
        <v>4.5999999999999996</v>
      </c>
      <c r="I129" s="170"/>
      <c r="L129" s="166"/>
      <c r="M129" s="171"/>
      <c r="T129" s="172"/>
      <c r="AT129" s="167" t="s">
        <v>330</v>
      </c>
      <c r="AU129" s="167" t="s">
        <v>79</v>
      </c>
      <c r="AV129" s="14" t="s">
        <v>187</v>
      </c>
      <c r="AW129" s="14" t="s">
        <v>31</v>
      </c>
      <c r="AX129" s="14" t="s">
        <v>77</v>
      </c>
      <c r="AY129" s="167" t="s">
        <v>181</v>
      </c>
    </row>
    <row r="130" spans="2:65" s="1" customFormat="1" ht="16.5" customHeight="1" x14ac:dyDescent="0.2">
      <c r="B130" s="32"/>
      <c r="C130" s="125" t="s">
        <v>200</v>
      </c>
      <c r="D130" s="125" t="s">
        <v>182</v>
      </c>
      <c r="E130" s="126" t="s">
        <v>7018</v>
      </c>
      <c r="F130" s="127" t="s">
        <v>7019</v>
      </c>
      <c r="G130" s="128" t="s">
        <v>636</v>
      </c>
      <c r="H130" s="129">
        <v>84.7</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187</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187</v>
      </c>
      <c r="BM130" s="136" t="s">
        <v>218</v>
      </c>
    </row>
    <row r="131" spans="2:65" s="1" customFormat="1" ht="107.25" x14ac:dyDescent="0.2">
      <c r="B131" s="32"/>
      <c r="D131" s="138" t="s">
        <v>214</v>
      </c>
      <c r="F131" s="139" t="s">
        <v>7020</v>
      </c>
      <c r="I131" s="140"/>
      <c r="L131" s="32"/>
      <c r="M131" s="141"/>
      <c r="T131" s="53"/>
      <c r="AT131" s="17" t="s">
        <v>214</v>
      </c>
      <c r="AU131" s="17" t="s">
        <v>79</v>
      </c>
    </row>
    <row r="132" spans="2:65" s="12" customFormat="1" ht="11.25" x14ac:dyDescent="0.2">
      <c r="B132" s="153"/>
      <c r="D132" s="138" t="s">
        <v>330</v>
      </c>
      <c r="E132" s="154" t="s">
        <v>19</v>
      </c>
      <c r="F132" s="155" t="s">
        <v>7021</v>
      </c>
      <c r="H132" s="154" t="s">
        <v>19</v>
      </c>
      <c r="I132" s="156"/>
      <c r="L132" s="153"/>
      <c r="M132" s="157"/>
      <c r="T132" s="158"/>
      <c r="AT132" s="154" t="s">
        <v>330</v>
      </c>
      <c r="AU132" s="154" t="s">
        <v>79</v>
      </c>
      <c r="AV132" s="12" t="s">
        <v>77</v>
      </c>
      <c r="AW132" s="12" t="s">
        <v>31</v>
      </c>
      <c r="AX132" s="12" t="s">
        <v>69</v>
      </c>
      <c r="AY132" s="154" t="s">
        <v>181</v>
      </c>
    </row>
    <row r="133" spans="2:65" s="12" customFormat="1" ht="11.25" x14ac:dyDescent="0.2">
      <c r="B133" s="153"/>
      <c r="D133" s="138" t="s">
        <v>330</v>
      </c>
      <c r="E133" s="154" t="s">
        <v>19</v>
      </c>
      <c r="F133" s="155" t="s">
        <v>7005</v>
      </c>
      <c r="H133" s="154" t="s">
        <v>19</v>
      </c>
      <c r="I133" s="156"/>
      <c r="L133" s="153"/>
      <c r="M133" s="157"/>
      <c r="T133" s="158"/>
      <c r="AT133" s="154" t="s">
        <v>330</v>
      </c>
      <c r="AU133" s="154" t="s">
        <v>79</v>
      </c>
      <c r="AV133" s="12" t="s">
        <v>77</v>
      </c>
      <c r="AW133" s="12" t="s">
        <v>31</v>
      </c>
      <c r="AX133" s="12" t="s">
        <v>69</v>
      </c>
      <c r="AY133" s="154" t="s">
        <v>181</v>
      </c>
    </row>
    <row r="134" spans="2:65" s="13" customFormat="1" ht="11.25" x14ac:dyDescent="0.2">
      <c r="B134" s="159"/>
      <c r="D134" s="138" t="s">
        <v>330</v>
      </c>
      <c r="E134" s="160" t="s">
        <v>19</v>
      </c>
      <c r="F134" s="161" t="s">
        <v>7022</v>
      </c>
      <c r="H134" s="162">
        <v>84.7</v>
      </c>
      <c r="I134" s="163"/>
      <c r="L134" s="159"/>
      <c r="M134" s="164"/>
      <c r="T134" s="165"/>
      <c r="AT134" s="160" t="s">
        <v>330</v>
      </c>
      <c r="AU134" s="160" t="s">
        <v>79</v>
      </c>
      <c r="AV134" s="13" t="s">
        <v>79</v>
      </c>
      <c r="AW134" s="13" t="s">
        <v>31</v>
      </c>
      <c r="AX134" s="13" t="s">
        <v>69</v>
      </c>
      <c r="AY134" s="160" t="s">
        <v>181</v>
      </c>
    </row>
    <row r="135" spans="2:65" s="14" customFormat="1" ht="11.25" x14ac:dyDescent="0.2">
      <c r="B135" s="166"/>
      <c r="D135" s="138" t="s">
        <v>330</v>
      </c>
      <c r="E135" s="167" t="s">
        <v>19</v>
      </c>
      <c r="F135" s="168" t="s">
        <v>333</v>
      </c>
      <c r="H135" s="169">
        <v>84.7</v>
      </c>
      <c r="I135" s="170"/>
      <c r="L135" s="166"/>
      <c r="M135" s="171"/>
      <c r="T135" s="172"/>
      <c r="AT135" s="167" t="s">
        <v>330</v>
      </c>
      <c r="AU135" s="167" t="s">
        <v>79</v>
      </c>
      <c r="AV135" s="14" t="s">
        <v>187</v>
      </c>
      <c r="AW135" s="14" t="s">
        <v>31</v>
      </c>
      <c r="AX135" s="14" t="s">
        <v>77</v>
      </c>
      <c r="AY135" s="167" t="s">
        <v>181</v>
      </c>
    </row>
    <row r="136" spans="2:65" s="1" customFormat="1" ht="16.5" customHeight="1" x14ac:dyDescent="0.2">
      <c r="B136" s="32"/>
      <c r="C136" s="125" t="s">
        <v>219</v>
      </c>
      <c r="D136" s="125" t="s">
        <v>182</v>
      </c>
      <c r="E136" s="126" t="s">
        <v>7023</v>
      </c>
      <c r="F136" s="127" t="s">
        <v>7024</v>
      </c>
      <c r="G136" s="128" t="s">
        <v>636</v>
      </c>
      <c r="H136" s="129">
        <v>3.1</v>
      </c>
      <c r="I136" s="130"/>
      <c r="J136" s="131">
        <f>ROUND(I136*H136,2)</f>
        <v>0</v>
      </c>
      <c r="K136" s="127" t="s">
        <v>186</v>
      </c>
      <c r="L136" s="32"/>
      <c r="M136" s="132" t="s">
        <v>19</v>
      </c>
      <c r="N136" s="133" t="s">
        <v>40</v>
      </c>
      <c r="P136" s="134">
        <f>O136*H136</f>
        <v>0</v>
      </c>
      <c r="Q136" s="134">
        <v>0</v>
      </c>
      <c r="R136" s="134">
        <f>Q136*H136</f>
        <v>0</v>
      </c>
      <c r="S136" s="134">
        <v>0</v>
      </c>
      <c r="T136" s="135">
        <f>S136*H136</f>
        <v>0</v>
      </c>
      <c r="AR136" s="136" t="s">
        <v>187</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187</v>
      </c>
      <c r="BM136" s="136" t="s">
        <v>222</v>
      </c>
    </row>
    <row r="137" spans="2:65" s="1" customFormat="1" ht="107.25" x14ac:dyDescent="0.2">
      <c r="B137" s="32"/>
      <c r="D137" s="138" t="s">
        <v>214</v>
      </c>
      <c r="F137" s="139" t="s">
        <v>7025</v>
      </c>
      <c r="I137" s="140"/>
      <c r="L137" s="32"/>
      <c r="M137" s="141"/>
      <c r="T137" s="53"/>
      <c r="AT137" s="17" t="s">
        <v>214</v>
      </c>
      <c r="AU137" s="17" t="s">
        <v>79</v>
      </c>
    </row>
    <row r="138" spans="2:65" s="12" customFormat="1" ht="11.25" x14ac:dyDescent="0.2">
      <c r="B138" s="153"/>
      <c r="D138" s="138" t="s">
        <v>330</v>
      </c>
      <c r="E138" s="154" t="s">
        <v>19</v>
      </c>
      <c r="F138" s="155" t="s">
        <v>7026</v>
      </c>
      <c r="H138" s="154" t="s">
        <v>19</v>
      </c>
      <c r="I138" s="156"/>
      <c r="L138" s="153"/>
      <c r="M138" s="157"/>
      <c r="T138" s="158"/>
      <c r="AT138" s="154" t="s">
        <v>330</v>
      </c>
      <c r="AU138" s="154" t="s">
        <v>79</v>
      </c>
      <c r="AV138" s="12" t="s">
        <v>77</v>
      </c>
      <c r="AW138" s="12" t="s">
        <v>31</v>
      </c>
      <c r="AX138" s="12" t="s">
        <v>69</v>
      </c>
      <c r="AY138" s="154" t="s">
        <v>181</v>
      </c>
    </row>
    <row r="139" spans="2:65" s="12" customFormat="1" ht="11.25" x14ac:dyDescent="0.2">
      <c r="B139" s="153"/>
      <c r="D139" s="138" t="s">
        <v>330</v>
      </c>
      <c r="E139" s="154" t="s">
        <v>19</v>
      </c>
      <c r="F139" s="155" t="s">
        <v>7005</v>
      </c>
      <c r="H139" s="154" t="s">
        <v>19</v>
      </c>
      <c r="I139" s="156"/>
      <c r="L139" s="153"/>
      <c r="M139" s="157"/>
      <c r="T139" s="158"/>
      <c r="AT139" s="154" t="s">
        <v>330</v>
      </c>
      <c r="AU139" s="154" t="s">
        <v>79</v>
      </c>
      <c r="AV139" s="12" t="s">
        <v>77</v>
      </c>
      <c r="AW139" s="12" t="s">
        <v>31</v>
      </c>
      <c r="AX139" s="12" t="s">
        <v>69</v>
      </c>
      <c r="AY139" s="154" t="s">
        <v>181</v>
      </c>
    </row>
    <row r="140" spans="2:65" s="13" customFormat="1" ht="11.25" x14ac:dyDescent="0.2">
      <c r="B140" s="159"/>
      <c r="D140" s="138" t="s">
        <v>330</v>
      </c>
      <c r="E140" s="160" t="s">
        <v>19</v>
      </c>
      <c r="F140" s="161" t="s">
        <v>7027</v>
      </c>
      <c r="H140" s="162">
        <v>3.1</v>
      </c>
      <c r="I140" s="163"/>
      <c r="L140" s="159"/>
      <c r="M140" s="164"/>
      <c r="T140" s="165"/>
      <c r="AT140" s="160" t="s">
        <v>330</v>
      </c>
      <c r="AU140" s="160" t="s">
        <v>79</v>
      </c>
      <c r="AV140" s="13" t="s">
        <v>79</v>
      </c>
      <c r="AW140" s="13" t="s">
        <v>31</v>
      </c>
      <c r="AX140" s="13" t="s">
        <v>69</v>
      </c>
      <c r="AY140" s="160" t="s">
        <v>181</v>
      </c>
    </row>
    <row r="141" spans="2:65" s="14" customFormat="1" ht="11.25" x14ac:dyDescent="0.2">
      <c r="B141" s="166"/>
      <c r="D141" s="138" t="s">
        <v>330</v>
      </c>
      <c r="E141" s="167" t="s">
        <v>19</v>
      </c>
      <c r="F141" s="168" t="s">
        <v>333</v>
      </c>
      <c r="H141" s="169">
        <v>3.1</v>
      </c>
      <c r="I141" s="170"/>
      <c r="L141" s="166"/>
      <c r="M141" s="171"/>
      <c r="T141" s="172"/>
      <c r="AT141" s="167" t="s">
        <v>330</v>
      </c>
      <c r="AU141" s="167" t="s">
        <v>79</v>
      </c>
      <c r="AV141" s="14" t="s">
        <v>187</v>
      </c>
      <c r="AW141" s="14" t="s">
        <v>31</v>
      </c>
      <c r="AX141" s="14" t="s">
        <v>77</v>
      </c>
      <c r="AY141" s="167" t="s">
        <v>181</v>
      </c>
    </row>
    <row r="142" spans="2:65" s="1" customFormat="1" ht="16.5" customHeight="1" x14ac:dyDescent="0.2">
      <c r="B142" s="32"/>
      <c r="C142" s="125" t="s">
        <v>8</v>
      </c>
      <c r="D142" s="125" t="s">
        <v>182</v>
      </c>
      <c r="E142" s="126" t="s">
        <v>7028</v>
      </c>
      <c r="F142" s="127" t="s">
        <v>7029</v>
      </c>
      <c r="G142" s="128" t="s">
        <v>636</v>
      </c>
      <c r="H142" s="129">
        <v>40.5</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225</v>
      </c>
    </row>
    <row r="143" spans="2:65" s="1" customFormat="1" ht="107.25" x14ac:dyDescent="0.2">
      <c r="B143" s="32"/>
      <c r="D143" s="138" t="s">
        <v>214</v>
      </c>
      <c r="F143" s="139" t="s">
        <v>7030</v>
      </c>
      <c r="I143" s="140"/>
      <c r="L143" s="32"/>
      <c r="M143" s="141"/>
      <c r="T143" s="53"/>
      <c r="AT143" s="17" t="s">
        <v>214</v>
      </c>
      <c r="AU143" s="17" t="s">
        <v>79</v>
      </c>
    </row>
    <row r="144" spans="2:65" s="12" customFormat="1" ht="11.25" x14ac:dyDescent="0.2">
      <c r="B144" s="153"/>
      <c r="D144" s="138" t="s">
        <v>330</v>
      </c>
      <c r="E144" s="154" t="s">
        <v>19</v>
      </c>
      <c r="F144" s="155" t="s">
        <v>7031</v>
      </c>
      <c r="H144" s="154" t="s">
        <v>19</v>
      </c>
      <c r="I144" s="156"/>
      <c r="L144" s="153"/>
      <c r="M144" s="157"/>
      <c r="T144" s="158"/>
      <c r="AT144" s="154" t="s">
        <v>330</v>
      </c>
      <c r="AU144" s="154" t="s">
        <v>79</v>
      </c>
      <c r="AV144" s="12" t="s">
        <v>77</v>
      </c>
      <c r="AW144" s="12" t="s">
        <v>31</v>
      </c>
      <c r="AX144" s="12" t="s">
        <v>69</v>
      </c>
      <c r="AY144" s="154" t="s">
        <v>181</v>
      </c>
    </row>
    <row r="145" spans="2:65" s="12" customFormat="1" ht="11.25" x14ac:dyDescent="0.2">
      <c r="B145" s="153"/>
      <c r="D145" s="138" t="s">
        <v>330</v>
      </c>
      <c r="E145" s="154" t="s">
        <v>19</v>
      </c>
      <c r="F145" s="155" t="s">
        <v>7005</v>
      </c>
      <c r="H145" s="154" t="s">
        <v>19</v>
      </c>
      <c r="I145" s="156"/>
      <c r="L145" s="153"/>
      <c r="M145" s="157"/>
      <c r="T145" s="158"/>
      <c r="AT145" s="154" t="s">
        <v>330</v>
      </c>
      <c r="AU145" s="154" t="s">
        <v>79</v>
      </c>
      <c r="AV145" s="12" t="s">
        <v>77</v>
      </c>
      <c r="AW145" s="12" t="s">
        <v>31</v>
      </c>
      <c r="AX145" s="12" t="s">
        <v>69</v>
      </c>
      <c r="AY145" s="154" t="s">
        <v>181</v>
      </c>
    </row>
    <row r="146" spans="2:65" s="13" customFormat="1" ht="11.25" x14ac:dyDescent="0.2">
      <c r="B146" s="159"/>
      <c r="D146" s="138" t="s">
        <v>330</v>
      </c>
      <c r="E146" s="160" t="s">
        <v>19</v>
      </c>
      <c r="F146" s="161" t="s">
        <v>7032</v>
      </c>
      <c r="H146" s="162">
        <v>40.5</v>
      </c>
      <c r="I146" s="163"/>
      <c r="L146" s="159"/>
      <c r="M146" s="164"/>
      <c r="T146" s="165"/>
      <c r="AT146" s="160" t="s">
        <v>330</v>
      </c>
      <c r="AU146" s="160" t="s">
        <v>79</v>
      </c>
      <c r="AV146" s="13" t="s">
        <v>79</v>
      </c>
      <c r="AW146" s="13" t="s">
        <v>31</v>
      </c>
      <c r="AX146" s="13" t="s">
        <v>69</v>
      </c>
      <c r="AY146" s="160" t="s">
        <v>181</v>
      </c>
    </row>
    <row r="147" spans="2:65" s="14" customFormat="1" ht="11.25" x14ac:dyDescent="0.2">
      <c r="B147" s="166"/>
      <c r="D147" s="138" t="s">
        <v>330</v>
      </c>
      <c r="E147" s="167" t="s">
        <v>19</v>
      </c>
      <c r="F147" s="168" t="s">
        <v>333</v>
      </c>
      <c r="H147" s="169">
        <v>40.5</v>
      </c>
      <c r="I147" s="170"/>
      <c r="L147" s="166"/>
      <c r="M147" s="171"/>
      <c r="T147" s="172"/>
      <c r="AT147" s="167" t="s">
        <v>330</v>
      </c>
      <c r="AU147" s="167" t="s">
        <v>79</v>
      </c>
      <c r="AV147" s="14" t="s">
        <v>187</v>
      </c>
      <c r="AW147" s="14" t="s">
        <v>31</v>
      </c>
      <c r="AX147" s="14" t="s">
        <v>77</v>
      </c>
      <c r="AY147" s="167" t="s">
        <v>181</v>
      </c>
    </row>
    <row r="148" spans="2:65" s="1" customFormat="1" ht="16.5" customHeight="1" x14ac:dyDescent="0.2">
      <c r="B148" s="32"/>
      <c r="C148" s="125" t="s">
        <v>226</v>
      </c>
      <c r="D148" s="125" t="s">
        <v>182</v>
      </c>
      <c r="E148" s="126" t="s">
        <v>7033</v>
      </c>
      <c r="F148" s="127" t="s">
        <v>7034</v>
      </c>
      <c r="G148" s="128" t="s">
        <v>636</v>
      </c>
      <c r="H148" s="129">
        <v>0.6</v>
      </c>
      <c r="I148" s="130"/>
      <c r="J148" s="131">
        <f>ROUND(I148*H148,2)</f>
        <v>0</v>
      </c>
      <c r="K148" s="127" t="s">
        <v>186</v>
      </c>
      <c r="L148" s="32"/>
      <c r="M148" s="132" t="s">
        <v>19</v>
      </c>
      <c r="N148" s="133" t="s">
        <v>40</v>
      </c>
      <c r="P148" s="134">
        <f>O148*H148</f>
        <v>0</v>
      </c>
      <c r="Q148" s="134">
        <v>0</v>
      </c>
      <c r="R148" s="134">
        <f>Q148*H148</f>
        <v>0</v>
      </c>
      <c r="S148" s="134">
        <v>0</v>
      </c>
      <c r="T148" s="135">
        <f>S148*H148</f>
        <v>0</v>
      </c>
      <c r="AR148" s="136" t="s">
        <v>187</v>
      </c>
      <c r="AT148" s="136" t="s">
        <v>182</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229</v>
      </c>
    </row>
    <row r="149" spans="2:65" s="1" customFormat="1" ht="107.25" x14ac:dyDescent="0.2">
      <c r="B149" s="32"/>
      <c r="D149" s="138" t="s">
        <v>214</v>
      </c>
      <c r="F149" s="139" t="s">
        <v>7035</v>
      </c>
      <c r="I149" s="140"/>
      <c r="L149" s="32"/>
      <c r="M149" s="141"/>
      <c r="T149" s="53"/>
      <c r="AT149" s="17" t="s">
        <v>214</v>
      </c>
      <c r="AU149" s="17" t="s">
        <v>79</v>
      </c>
    </row>
    <row r="150" spans="2:65" s="12" customFormat="1" ht="11.25" x14ac:dyDescent="0.2">
      <c r="B150" s="153"/>
      <c r="D150" s="138" t="s">
        <v>330</v>
      </c>
      <c r="E150" s="154" t="s">
        <v>19</v>
      </c>
      <c r="F150" s="155" t="s">
        <v>7036</v>
      </c>
      <c r="H150" s="154" t="s">
        <v>19</v>
      </c>
      <c r="I150" s="156"/>
      <c r="L150" s="153"/>
      <c r="M150" s="157"/>
      <c r="T150" s="158"/>
      <c r="AT150" s="154" t="s">
        <v>330</v>
      </c>
      <c r="AU150" s="154" t="s">
        <v>79</v>
      </c>
      <c r="AV150" s="12" t="s">
        <v>77</v>
      </c>
      <c r="AW150" s="12" t="s">
        <v>31</v>
      </c>
      <c r="AX150" s="12" t="s">
        <v>69</v>
      </c>
      <c r="AY150" s="154" t="s">
        <v>181</v>
      </c>
    </row>
    <row r="151" spans="2:65" s="12" customFormat="1" ht="22.5" x14ac:dyDescent="0.2">
      <c r="B151" s="153"/>
      <c r="D151" s="138" t="s">
        <v>330</v>
      </c>
      <c r="E151" s="154" t="s">
        <v>19</v>
      </c>
      <c r="F151" s="155" t="s">
        <v>7016</v>
      </c>
      <c r="H151" s="154" t="s">
        <v>19</v>
      </c>
      <c r="I151" s="156"/>
      <c r="L151" s="153"/>
      <c r="M151" s="157"/>
      <c r="T151" s="158"/>
      <c r="AT151" s="154" t="s">
        <v>330</v>
      </c>
      <c r="AU151" s="154" t="s">
        <v>79</v>
      </c>
      <c r="AV151" s="12" t="s">
        <v>77</v>
      </c>
      <c r="AW151" s="12" t="s">
        <v>31</v>
      </c>
      <c r="AX151" s="12" t="s">
        <v>69</v>
      </c>
      <c r="AY151" s="154" t="s">
        <v>181</v>
      </c>
    </row>
    <row r="152" spans="2:65" s="13" customFormat="1" ht="11.25" x14ac:dyDescent="0.2">
      <c r="B152" s="159"/>
      <c r="D152" s="138" t="s">
        <v>330</v>
      </c>
      <c r="E152" s="160" t="s">
        <v>19</v>
      </c>
      <c r="F152" s="161" t="s">
        <v>7037</v>
      </c>
      <c r="H152" s="162">
        <v>0.6</v>
      </c>
      <c r="I152" s="163"/>
      <c r="L152" s="159"/>
      <c r="M152" s="164"/>
      <c r="T152" s="165"/>
      <c r="AT152" s="160" t="s">
        <v>330</v>
      </c>
      <c r="AU152" s="160" t="s">
        <v>79</v>
      </c>
      <c r="AV152" s="13" t="s">
        <v>79</v>
      </c>
      <c r="AW152" s="13" t="s">
        <v>31</v>
      </c>
      <c r="AX152" s="13" t="s">
        <v>69</v>
      </c>
      <c r="AY152" s="160" t="s">
        <v>181</v>
      </c>
    </row>
    <row r="153" spans="2:65" s="14" customFormat="1" ht="11.25" x14ac:dyDescent="0.2">
      <c r="B153" s="166"/>
      <c r="D153" s="138" t="s">
        <v>330</v>
      </c>
      <c r="E153" s="167" t="s">
        <v>19</v>
      </c>
      <c r="F153" s="168" t="s">
        <v>333</v>
      </c>
      <c r="H153" s="169">
        <v>0.6</v>
      </c>
      <c r="I153" s="170"/>
      <c r="L153" s="166"/>
      <c r="M153" s="171"/>
      <c r="T153" s="172"/>
      <c r="AT153" s="167" t="s">
        <v>330</v>
      </c>
      <c r="AU153" s="167" t="s">
        <v>79</v>
      </c>
      <c r="AV153" s="14" t="s">
        <v>187</v>
      </c>
      <c r="AW153" s="14" t="s">
        <v>31</v>
      </c>
      <c r="AX153" s="14" t="s">
        <v>77</v>
      </c>
      <c r="AY153" s="167" t="s">
        <v>181</v>
      </c>
    </row>
    <row r="154" spans="2:65" s="1" customFormat="1" ht="16.5" customHeight="1" x14ac:dyDescent="0.2">
      <c r="B154" s="32"/>
      <c r="C154" s="125" t="s">
        <v>206</v>
      </c>
      <c r="D154" s="125" t="s">
        <v>182</v>
      </c>
      <c r="E154" s="126" t="s">
        <v>7038</v>
      </c>
      <c r="F154" s="127" t="s">
        <v>7039</v>
      </c>
      <c r="G154" s="128" t="s">
        <v>636</v>
      </c>
      <c r="H154" s="129">
        <v>3.7</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187</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187</v>
      </c>
      <c r="BM154" s="136" t="s">
        <v>232</v>
      </c>
    </row>
    <row r="155" spans="2:65" s="1" customFormat="1" ht="107.25" x14ac:dyDescent="0.2">
      <c r="B155" s="32"/>
      <c r="D155" s="138" t="s">
        <v>214</v>
      </c>
      <c r="F155" s="139" t="s">
        <v>7040</v>
      </c>
      <c r="I155" s="140"/>
      <c r="L155" s="32"/>
      <c r="M155" s="141"/>
      <c r="T155" s="53"/>
      <c r="AT155" s="17" t="s">
        <v>214</v>
      </c>
      <c r="AU155" s="17" t="s">
        <v>79</v>
      </c>
    </row>
    <row r="156" spans="2:65" s="12" customFormat="1" ht="11.25" x14ac:dyDescent="0.2">
      <c r="B156" s="153"/>
      <c r="D156" s="138" t="s">
        <v>330</v>
      </c>
      <c r="E156" s="154" t="s">
        <v>19</v>
      </c>
      <c r="F156" s="155" t="s">
        <v>7041</v>
      </c>
      <c r="H156" s="154" t="s">
        <v>19</v>
      </c>
      <c r="I156" s="156"/>
      <c r="L156" s="153"/>
      <c r="M156" s="157"/>
      <c r="T156" s="158"/>
      <c r="AT156" s="154" t="s">
        <v>330</v>
      </c>
      <c r="AU156" s="154" t="s">
        <v>79</v>
      </c>
      <c r="AV156" s="12" t="s">
        <v>77</v>
      </c>
      <c r="AW156" s="12" t="s">
        <v>31</v>
      </c>
      <c r="AX156" s="12" t="s">
        <v>69</v>
      </c>
      <c r="AY156" s="154" t="s">
        <v>181</v>
      </c>
    </row>
    <row r="157" spans="2:65" s="12" customFormat="1" ht="11.25" x14ac:dyDescent="0.2">
      <c r="B157" s="153"/>
      <c r="D157" s="138" t="s">
        <v>330</v>
      </c>
      <c r="E157" s="154" t="s">
        <v>19</v>
      </c>
      <c r="F157" s="155" t="s">
        <v>7005</v>
      </c>
      <c r="H157" s="154" t="s">
        <v>19</v>
      </c>
      <c r="I157" s="156"/>
      <c r="L157" s="153"/>
      <c r="M157" s="157"/>
      <c r="T157" s="158"/>
      <c r="AT157" s="154" t="s">
        <v>330</v>
      </c>
      <c r="AU157" s="154" t="s">
        <v>79</v>
      </c>
      <c r="AV157" s="12" t="s">
        <v>77</v>
      </c>
      <c r="AW157" s="12" t="s">
        <v>31</v>
      </c>
      <c r="AX157" s="12" t="s">
        <v>69</v>
      </c>
      <c r="AY157" s="154" t="s">
        <v>181</v>
      </c>
    </row>
    <row r="158" spans="2:65" s="13" customFormat="1" ht="11.25" x14ac:dyDescent="0.2">
      <c r="B158" s="159"/>
      <c r="D158" s="138" t="s">
        <v>330</v>
      </c>
      <c r="E158" s="160" t="s">
        <v>19</v>
      </c>
      <c r="F158" s="161" t="s">
        <v>7042</v>
      </c>
      <c r="H158" s="162">
        <v>3.7</v>
      </c>
      <c r="I158" s="163"/>
      <c r="L158" s="159"/>
      <c r="M158" s="164"/>
      <c r="T158" s="165"/>
      <c r="AT158" s="160" t="s">
        <v>330</v>
      </c>
      <c r="AU158" s="160" t="s">
        <v>79</v>
      </c>
      <c r="AV158" s="13" t="s">
        <v>79</v>
      </c>
      <c r="AW158" s="13" t="s">
        <v>31</v>
      </c>
      <c r="AX158" s="13" t="s">
        <v>69</v>
      </c>
      <c r="AY158" s="160" t="s">
        <v>181</v>
      </c>
    </row>
    <row r="159" spans="2:65" s="14" customFormat="1" ht="11.25" x14ac:dyDescent="0.2">
      <c r="B159" s="166"/>
      <c r="D159" s="138" t="s">
        <v>330</v>
      </c>
      <c r="E159" s="167" t="s">
        <v>19</v>
      </c>
      <c r="F159" s="168" t="s">
        <v>333</v>
      </c>
      <c r="H159" s="169">
        <v>3.7</v>
      </c>
      <c r="I159" s="170"/>
      <c r="L159" s="166"/>
      <c r="M159" s="171"/>
      <c r="T159" s="172"/>
      <c r="AT159" s="167" t="s">
        <v>330</v>
      </c>
      <c r="AU159" s="167" t="s">
        <v>79</v>
      </c>
      <c r="AV159" s="14" t="s">
        <v>187</v>
      </c>
      <c r="AW159" s="14" t="s">
        <v>31</v>
      </c>
      <c r="AX159" s="14" t="s">
        <v>77</v>
      </c>
      <c r="AY159" s="167" t="s">
        <v>181</v>
      </c>
    </row>
    <row r="160" spans="2:65" s="1" customFormat="1" ht="16.5" customHeight="1" x14ac:dyDescent="0.2">
      <c r="B160" s="32"/>
      <c r="C160" s="125" t="s">
        <v>233</v>
      </c>
      <c r="D160" s="125" t="s">
        <v>182</v>
      </c>
      <c r="E160" s="126" t="s">
        <v>7043</v>
      </c>
      <c r="F160" s="127" t="s">
        <v>7044</v>
      </c>
      <c r="G160" s="128" t="s">
        <v>636</v>
      </c>
      <c r="H160" s="129">
        <v>17.5</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97.5" x14ac:dyDescent="0.2">
      <c r="B161" s="32"/>
      <c r="D161" s="138" t="s">
        <v>214</v>
      </c>
      <c r="F161" s="139" t="s">
        <v>7045</v>
      </c>
      <c r="I161" s="140"/>
      <c r="L161" s="32"/>
      <c r="M161" s="141"/>
      <c r="T161" s="53"/>
      <c r="AT161" s="17" t="s">
        <v>214</v>
      </c>
      <c r="AU161" s="17" t="s">
        <v>79</v>
      </c>
    </row>
    <row r="162" spans="2:65" s="12" customFormat="1" ht="11.25" x14ac:dyDescent="0.2">
      <c r="B162" s="153"/>
      <c r="D162" s="138" t="s">
        <v>330</v>
      </c>
      <c r="E162" s="154" t="s">
        <v>19</v>
      </c>
      <c r="F162" s="155" t="s">
        <v>7046</v>
      </c>
      <c r="H162" s="154" t="s">
        <v>19</v>
      </c>
      <c r="I162" s="156"/>
      <c r="L162" s="153"/>
      <c r="M162" s="157"/>
      <c r="T162" s="158"/>
      <c r="AT162" s="154" t="s">
        <v>330</v>
      </c>
      <c r="AU162" s="154" t="s">
        <v>79</v>
      </c>
      <c r="AV162" s="12" t="s">
        <v>77</v>
      </c>
      <c r="AW162" s="12" t="s">
        <v>31</v>
      </c>
      <c r="AX162" s="12" t="s">
        <v>69</v>
      </c>
      <c r="AY162" s="154" t="s">
        <v>181</v>
      </c>
    </row>
    <row r="163" spans="2:65" s="12" customFormat="1" ht="11.25" x14ac:dyDescent="0.2">
      <c r="B163" s="153"/>
      <c r="D163" s="138" t="s">
        <v>330</v>
      </c>
      <c r="E163" s="154" t="s">
        <v>19</v>
      </c>
      <c r="F163" s="155" t="s">
        <v>7005</v>
      </c>
      <c r="H163" s="154" t="s">
        <v>19</v>
      </c>
      <c r="I163" s="156"/>
      <c r="L163" s="153"/>
      <c r="M163" s="157"/>
      <c r="T163" s="158"/>
      <c r="AT163" s="154" t="s">
        <v>330</v>
      </c>
      <c r="AU163" s="154" t="s">
        <v>79</v>
      </c>
      <c r="AV163" s="12" t="s">
        <v>77</v>
      </c>
      <c r="AW163" s="12" t="s">
        <v>31</v>
      </c>
      <c r="AX163" s="12" t="s">
        <v>69</v>
      </c>
      <c r="AY163" s="154" t="s">
        <v>181</v>
      </c>
    </row>
    <row r="164" spans="2:65" s="13" customFormat="1" ht="11.25" x14ac:dyDescent="0.2">
      <c r="B164" s="159"/>
      <c r="D164" s="138" t="s">
        <v>330</v>
      </c>
      <c r="E164" s="160" t="s">
        <v>19</v>
      </c>
      <c r="F164" s="161" t="s">
        <v>7047</v>
      </c>
      <c r="H164" s="162">
        <v>17.5</v>
      </c>
      <c r="I164" s="163"/>
      <c r="L164" s="159"/>
      <c r="M164" s="164"/>
      <c r="T164" s="165"/>
      <c r="AT164" s="160" t="s">
        <v>330</v>
      </c>
      <c r="AU164" s="160" t="s">
        <v>79</v>
      </c>
      <c r="AV164" s="13" t="s">
        <v>79</v>
      </c>
      <c r="AW164" s="13" t="s">
        <v>31</v>
      </c>
      <c r="AX164" s="13" t="s">
        <v>69</v>
      </c>
      <c r="AY164" s="160" t="s">
        <v>181</v>
      </c>
    </row>
    <row r="165" spans="2:65" s="14" customFormat="1" ht="11.25" x14ac:dyDescent="0.2">
      <c r="B165" s="166"/>
      <c r="D165" s="138" t="s">
        <v>330</v>
      </c>
      <c r="E165" s="167" t="s">
        <v>19</v>
      </c>
      <c r="F165" s="168" t="s">
        <v>333</v>
      </c>
      <c r="H165" s="169">
        <v>17.5</v>
      </c>
      <c r="I165" s="170"/>
      <c r="L165" s="166"/>
      <c r="M165" s="171"/>
      <c r="T165" s="172"/>
      <c r="AT165" s="167" t="s">
        <v>330</v>
      </c>
      <c r="AU165" s="167" t="s">
        <v>79</v>
      </c>
      <c r="AV165" s="14" t="s">
        <v>187</v>
      </c>
      <c r="AW165" s="14" t="s">
        <v>31</v>
      </c>
      <c r="AX165" s="14" t="s">
        <v>77</v>
      </c>
      <c r="AY165" s="167" t="s">
        <v>181</v>
      </c>
    </row>
    <row r="166" spans="2:65" s="1" customFormat="1" ht="16.5" customHeight="1" x14ac:dyDescent="0.2">
      <c r="B166" s="32"/>
      <c r="C166" s="125" t="s">
        <v>209</v>
      </c>
      <c r="D166" s="125" t="s">
        <v>182</v>
      </c>
      <c r="E166" s="126" t="s">
        <v>7048</v>
      </c>
      <c r="F166" s="127" t="s">
        <v>7049</v>
      </c>
      <c r="G166" s="128" t="s">
        <v>636</v>
      </c>
      <c r="H166" s="129">
        <v>0.2</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187</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187</v>
      </c>
      <c r="BM166" s="136" t="s">
        <v>239</v>
      </c>
    </row>
    <row r="167" spans="2:65" s="1" customFormat="1" ht="97.5" x14ac:dyDescent="0.2">
      <c r="B167" s="32"/>
      <c r="D167" s="138" t="s">
        <v>214</v>
      </c>
      <c r="F167" s="139" t="s">
        <v>7050</v>
      </c>
      <c r="I167" s="140"/>
      <c r="L167" s="32"/>
      <c r="M167" s="141"/>
      <c r="T167" s="53"/>
      <c r="AT167" s="17" t="s">
        <v>214</v>
      </c>
      <c r="AU167" s="17" t="s">
        <v>79</v>
      </c>
    </row>
    <row r="168" spans="2:65" s="12" customFormat="1" ht="11.25" x14ac:dyDescent="0.2">
      <c r="B168" s="153"/>
      <c r="D168" s="138" t="s">
        <v>330</v>
      </c>
      <c r="E168" s="154" t="s">
        <v>19</v>
      </c>
      <c r="F168" s="155" t="s">
        <v>7051</v>
      </c>
      <c r="H168" s="154" t="s">
        <v>19</v>
      </c>
      <c r="I168" s="156"/>
      <c r="L168" s="153"/>
      <c r="M168" s="157"/>
      <c r="T168" s="158"/>
      <c r="AT168" s="154" t="s">
        <v>330</v>
      </c>
      <c r="AU168" s="154" t="s">
        <v>79</v>
      </c>
      <c r="AV168" s="12" t="s">
        <v>77</v>
      </c>
      <c r="AW168" s="12" t="s">
        <v>31</v>
      </c>
      <c r="AX168" s="12" t="s">
        <v>69</v>
      </c>
      <c r="AY168" s="154" t="s">
        <v>181</v>
      </c>
    </row>
    <row r="169" spans="2:65" s="12" customFormat="1" ht="11.25" x14ac:dyDescent="0.2">
      <c r="B169" s="153"/>
      <c r="D169" s="138" t="s">
        <v>330</v>
      </c>
      <c r="E169" s="154" t="s">
        <v>19</v>
      </c>
      <c r="F169" s="155" t="s">
        <v>7005</v>
      </c>
      <c r="H169" s="154" t="s">
        <v>19</v>
      </c>
      <c r="I169" s="156"/>
      <c r="L169" s="153"/>
      <c r="M169" s="157"/>
      <c r="T169" s="158"/>
      <c r="AT169" s="154" t="s">
        <v>330</v>
      </c>
      <c r="AU169" s="154" t="s">
        <v>79</v>
      </c>
      <c r="AV169" s="12" t="s">
        <v>77</v>
      </c>
      <c r="AW169" s="12" t="s">
        <v>31</v>
      </c>
      <c r="AX169" s="12" t="s">
        <v>69</v>
      </c>
      <c r="AY169" s="154" t="s">
        <v>181</v>
      </c>
    </row>
    <row r="170" spans="2:65" s="13" customFormat="1" ht="11.25" x14ac:dyDescent="0.2">
      <c r="B170" s="159"/>
      <c r="D170" s="138" t="s">
        <v>330</v>
      </c>
      <c r="E170" s="160" t="s">
        <v>19</v>
      </c>
      <c r="F170" s="161" t="s">
        <v>7052</v>
      </c>
      <c r="H170" s="162">
        <v>0.2</v>
      </c>
      <c r="I170" s="163"/>
      <c r="L170" s="159"/>
      <c r="M170" s="164"/>
      <c r="T170" s="165"/>
      <c r="AT170" s="160" t="s">
        <v>330</v>
      </c>
      <c r="AU170" s="160" t="s">
        <v>79</v>
      </c>
      <c r="AV170" s="13" t="s">
        <v>79</v>
      </c>
      <c r="AW170" s="13" t="s">
        <v>31</v>
      </c>
      <c r="AX170" s="13" t="s">
        <v>69</v>
      </c>
      <c r="AY170" s="160" t="s">
        <v>181</v>
      </c>
    </row>
    <row r="171" spans="2:65" s="14" customFormat="1" ht="11.25" x14ac:dyDescent="0.2">
      <c r="B171" s="166"/>
      <c r="D171" s="138" t="s">
        <v>330</v>
      </c>
      <c r="E171" s="167" t="s">
        <v>19</v>
      </c>
      <c r="F171" s="168" t="s">
        <v>333</v>
      </c>
      <c r="H171" s="169">
        <v>0.2</v>
      </c>
      <c r="I171" s="170"/>
      <c r="L171" s="166"/>
      <c r="M171" s="171"/>
      <c r="T171" s="172"/>
      <c r="AT171" s="167" t="s">
        <v>330</v>
      </c>
      <c r="AU171" s="167" t="s">
        <v>79</v>
      </c>
      <c r="AV171" s="14" t="s">
        <v>187</v>
      </c>
      <c r="AW171" s="14" t="s">
        <v>31</v>
      </c>
      <c r="AX171" s="14" t="s">
        <v>77</v>
      </c>
      <c r="AY171" s="167" t="s">
        <v>181</v>
      </c>
    </row>
    <row r="172" spans="2:65" s="1" customFormat="1" ht="16.5" customHeight="1" x14ac:dyDescent="0.2">
      <c r="B172" s="32"/>
      <c r="C172" s="125" t="s">
        <v>404</v>
      </c>
      <c r="D172" s="125" t="s">
        <v>182</v>
      </c>
      <c r="E172" s="126" t="s">
        <v>7053</v>
      </c>
      <c r="F172" s="127" t="s">
        <v>7054</v>
      </c>
      <c r="G172" s="128" t="s">
        <v>636</v>
      </c>
      <c r="H172" s="129">
        <v>8.1</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407</v>
      </c>
    </row>
    <row r="173" spans="2:65" s="1" customFormat="1" ht="97.5" x14ac:dyDescent="0.2">
      <c r="B173" s="32"/>
      <c r="D173" s="138" t="s">
        <v>214</v>
      </c>
      <c r="F173" s="139" t="s">
        <v>7055</v>
      </c>
      <c r="I173" s="140"/>
      <c r="L173" s="32"/>
      <c r="M173" s="141"/>
      <c r="T173" s="53"/>
      <c r="AT173" s="17" t="s">
        <v>214</v>
      </c>
      <c r="AU173" s="17" t="s">
        <v>79</v>
      </c>
    </row>
    <row r="174" spans="2:65" s="12" customFormat="1" ht="11.25" x14ac:dyDescent="0.2">
      <c r="B174" s="153"/>
      <c r="D174" s="138" t="s">
        <v>330</v>
      </c>
      <c r="E174" s="154" t="s">
        <v>19</v>
      </c>
      <c r="F174" s="155" t="s">
        <v>7056</v>
      </c>
      <c r="H174" s="154" t="s">
        <v>19</v>
      </c>
      <c r="I174" s="156"/>
      <c r="L174" s="153"/>
      <c r="M174" s="157"/>
      <c r="T174" s="158"/>
      <c r="AT174" s="154" t="s">
        <v>330</v>
      </c>
      <c r="AU174" s="154" t="s">
        <v>79</v>
      </c>
      <c r="AV174" s="12" t="s">
        <v>77</v>
      </c>
      <c r="AW174" s="12" t="s">
        <v>31</v>
      </c>
      <c r="AX174" s="12" t="s">
        <v>69</v>
      </c>
      <c r="AY174" s="154" t="s">
        <v>181</v>
      </c>
    </row>
    <row r="175" spans="2:65" s="12" customFormat="1" ht="11.25" x14ac:dyDescent="0.2">
      <c r="B175" s="153"/>
      <c r="D175" s="138" t="s">
        <v>330</v>
      </c>
      <c r="E175" s="154" t="s">
        <v>19</v>
      </c>
      <c r="F175" s="155" t="s">
        <v>7005</v>
      </c>
      <c r="H175" s="154" t="s">
        <v>19</v>
      </c>
      <c r="I175" s="156"/>
      <c r="L175" s="153"/>
      <c r="M175" s="157"/>
      <c r="T175" s="158"/>
      <c r="AT175" s="154" t="s">
        <v>330</v>
      </c>
      <c r="AU175" s="154" t="s">
        <v>79</v>
      </c>
      <c r="AV175" s="12" t="s">
        <v>77</v>
      </c>
      <c r="AW175" s="12" t="s">
        <v>31</v>
      </c>
      <c r="AX175" s="12" t="s">
        <v>69</v>
      </c>
      <c r="AY175" s="154" t="s">
        <v>181</v>
      </c>
    </row>
    <row r="176" spans="2:65" s="13" customFormat="1" ht="11.25" x14ac:dyDescent="0.2">
      <c r="B176" s="159"/>
      <c r="D176" s="138" t="s">
        <v>330</v>
      </c>
      <c r="E176" s="160" t="s">
        <v>19</v>
      </c>
      <c r="F176" s="161" t="s">
        <v>7057</v>
      </c>
      <c r="H176" s="162">
        <v>8.1</v>
      </c>
      <c r="I176" s="163"/>
      <c r="L176" s="159"/>
      <c r="M176" s="164"/>
      <c r="T176" s="165"/>
      <c r="AT176" s="160" t="s">
        <v>330</v>
      </c>
      <c r="AU176" s="160" t="s">
        <v>79</v>
      </c>
      <c r="AV176" s="13" t="s">
        <v>79</v>
      </c>
      <c r="AW176" s="13" t="s">
        <v>31</v>
      </c>
      <c r="AX176" s="13" t="s">
        <v>69</v>
      </c>
      <c r="AY176" s="160" t="s">
        <v>181</v>
      </c>
    </row>
    <row r="177" spans="2:65" s="14" customFormat="1" ht="11.25" x14ac:dyDescent="0.2">
      <c r="B177" s="166"/>
      <c r="D177" s="138" t="s">
        <v>330</v>
      </c>
      <c r="E177" s="167" t="s">
        <v>19</v>
      </c>
      <c r="F177" s="168" t="s">
        <v>333</v>
      </c>
      <c r="H177" s="169">
        <v>8.1</v>
      </c>
      <c r="I177" s="170"/>
      <c r="L177" s="166"/>
      <c r="M177" s="171"/>
      <c r="T177" s="172"/>
      <c r="AT177" s="167" t="s">
        <v>330</v>
      </c>
      <c r="AU177" s="167" t="s">
        <v>79</v>
      </c>
      <c r="AV177" s="14" t="s">
        <v>187</v>
      </c>
      <c r="AW177" s="14" t="s">
        <v>31</v>
      </c>
      <c r="AX177" s="14" t="s">
        <v>77</v>
      </c>
      <c r="AY177" s="167" t="s">
        <v>181</v>
      </c>
    </row>
    <row r="178" spans="2:65" s="1" customFormat="1" ht="16.5" customHeight="1" x14ac:dyDescent="0.2">
      <c r="B178" s="32"/>
      <c r="C178" s="125" t="s">
        <v>213</v>
      </c>
      <c r="D178" s="125" t="s">
        <v>182</v>
      </c>
      <c r="E178" s="126" t="s">
        <v>7058</v>
      </c>
      <c r="F178" s="127" t="s">
        <v>7059</v>
      </c>
      <c r="G178" s="128" t="s">
        <v>636</v>
      </c>
      <c r="H178" s="129">
        <v>14.2</v>
      </c>
      <c r="I178" s="130"/>
      <c r="J178" s="131">
        <f>ROUND(I178*H178,2)</f>
        <v>0</v>
      </c>
      <c r="K178" s="127" t="s">
        <v>186</v>
      </c>
      <c r="L178" s="32"/>
      <c r="M178" s="132" t="s">
        <v>19</v>
      </c>
      <c r="N178" s="133" t="s">
        <v>40</v>
      </c>
      <c r="P178" s="134">
        <f>O178*H178</f>
        <v>0</v>
      </c>
      <c r="Q178" s="134">
        <v>0</v>
      </c>
      <c r="R178" s="134">
        <f>Q178*H178</f>
        <v>0</v>
      </c>
      <c r="S178" s="134">
        <v>0</v>
      </c>
      <c r="T178" s="135">
        <f>S178*H178</f>
        <v>0</v>
      </c>
      <c r="AR178" s="136" t="s">
        <v>187</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187</v>
      </c>
      <c r="BM178" s="136" t="s">
        <v>242</v>
      </c>
    </row>
    <row r="179" spans="2:65" s="1" customFormat="1" ht="97.5" x14ac:dyDescent="0.2">
      <c r="B179" s="32"/>
      <c r="D179" s="138" t="s">
        <v>214</v>
      </c>
      <c r="F179" s="139" t="s">
        <v>7060</v>
      </c>
      <c r="I179" s="140"/>
      <c r="L179" s="32"/>
      <c r="M179" s="141"/>
      <c r="T179" s="53"/>
      <c r="AT179" s="17" t="s">
        <v>214</v>
      </c>
      <c r="AU179" s="17" t="s">
        <v>79</v>
      </c>
    </row>
    <row r="180" spans="2:65" s="12" customFormat="1" ht="11.25" x14ac:dyDescent="0.2">
      <c r="B180" s="153"/>
      <c r="D180" s="138" t="s">
        <v>330</v>
      </c>
      <c r="E180" s="154" t="s">
        <v>19</v>
      </c>
      <c r="F180" s="155" t="s">
        <v>7061</v>
      </c>
      <c r="H180" s="154" t="s">
        <v>19</v>
      </c>
      <c r="I180" s="156"/>
      <c r="L180" s="153"/>
      <c r="M180" s="157"/>
      <c r="T180" s="158"/>
      <c r="AT180" s="154" t="s">
        <v>330</v>
      </c>
      <c r="AU180" s="154" t="s">
        <v>79</v>
      </c>
      <c r="AV180" s="12" t="s">
        <v>77</v>
      </c>
      <c r="AW180" s="12" t="s">
        <v>31</v>
      </c>
      <c r="AX180" s="12" t="s">
        <v>69</v>
      </c>
      <c r="AY180" s="154" t="s">
        <v>181</v>
      </c>
    </row>
    <row r="181" spans="2:65" s="12" customFormat="1" ht="11.25" x14ac:dyDescent="0.2">
      <c r="B181" s="153"/>
      <c r="D181" s="138" t="s">
        <v>330</v>
      </c>
      <c r="E181" s="154" t="s">
        <v>19</v>
      </c>
      <c r="F181" s="155" t="s">
        <v>7005</v>
      </c>
      <c r="H181" s="154" t="s">
        <v>19</v>
      </c>
      <c r="I181" s="156"/>
      <c r="L181" s="153"/>
      <c r="M181" s="157"/>
      <c r="T181" s="158"/>
      <c r="AT181" s="154" t="s">
        <v>330</v>
      </c>
      <c r="AU181" s="154" t="s">
        <v>79</v>
      </c>
      <c r="AV181" s="12" t="s">
        <v>77</v>
      </c>
      <c r="AW181" s="12" t="s">
        <v>31</v>
      </c>
      <c r="AX181" s="12" t="s">
        <v>69</v>
      </c>
      <c r="AY181" s="154" t="s">
        <v>181</v>
      </c>
    </row>
    <row r="182" spans="2:65" s="13" customFormat="1" ht="11.25" x14ac:dyDescent="0.2">
      <c r="B182" s="159"/>
      <c r="D182" s="138" t="s">
        <v>330</v>
      </c>
      <c r="E182" s="160" t="s">
        <v>19</v>
      </c>
      <c r="F182" s="161" t="s">
        <v>7062</v>
      </c>
      <c r="H182" s="162">
        <v>14.2</v>
      </c>
      <c r="I182" s="163"/>
      <c r="L182" s="159"/>
      <c r="M182" s="164"/>
      <c r="T182" s="165"/>
      <c r="AT182" s="160" t="s">
        <v>330</v>
      </c>
      <c r="AU182" s="160" t="s">
        <v>79</v>
      </c>
      <c r="AV182" s="13" t="s">
        <v>79</v>
      </c>
      <c r="AW182" s="13" t="s">
        <v>31</v>
      </c>
      <c r="AX182" s="13" t="s">
        <v>69</v>
      </c>
      <c r="AY182" s="160" t="s">
        <v>181</v>
      </c>
    </row>
    <row r="183" spans="2:65" s="14" customFormat="1" ht="11.25" x14ac:dyDescent="0.2">
      <c r="B183" s="166"/>
      <c r="D183" s="138" t="s">
        <v>330</v>
      </c>
      <c r="E183" s="167" t="s">
        <v>19</v>
      </c>
      <c r="F183" s="168" t="s">
        <v>333</v>
      </c>
      <c r="H183" s="169">
        <v>14.2</v>
      </c>
      <c r="I183" s="170"/>
      <c r="L183" s="166"/>
      <c r="M183" s="171"/>
      <c r="T183" s="172"/>
      <c r="AT183" s="167" t="s">
        <v>330</v>
      </c>
      <c r="AU183" s="167" t="s">
        <v>79</v>
      </c>
      <c r="AV183" s="14" t="s">
        <v>187</v>
      </c>
      <c r="AW183" s="14" t="s">
        <v>31</v>
      </c>
      <c r="AX183" s="14" t="s">
        <v>77</v>
      </c>
      <c r="AY183" s="167" t="s">
        <v>181</v>
      </c>
    </row>
    <row r="184" spans="2:65" s="1" customFormat="1" ht="16.5" customHeight="1" x14ac:dyDescent="0.2">
      <c r="B184" s="32"/>
      <c r="C184" s="125" t="s">
        <v>243</v>
      </c>
      <c r="D184" s="125" t="s">
        <v>182</v>
      </c>
      <c r="E184" s="126" t="s">
        <v>7063</v>
      </c>
      <c r="F184" s="127" t="s">
        <v>7064</v>
      </c>
      <c r="G184" s="128" t="s">
        <v>636</v>
      </c>
      <c r="H184" s="129">
        <v>0.5</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246</v>
      </c>
    </row>
    <row r="185" spans="2:65" s="1" customFormat="1" ht="97.5" x14ac:dyDescent="0.2">
      <c r="B185" s="32"/>
      <c r="D185" s="138" t="s">
        <v>214</v>
      </c>
      <c r="F185" s="139" t="s">
        <v>7065</v>
      </c>
      <c r="I185" s="140"/>
      <c r="L185" s="32"/>
      <c r="M185" s="141"/>
      <c r="T185" s="53"/>
      <c r="AT185" s="17" t="s">
        <v>214</v>
      </c>
      <c r="AU185" s="17" t="s">
        <v>79</v>
      </c>
    </row>
    <row r="186" spans="2:65" s="12" customFormat="1" ht="11.25" x14ac:dyDescent="0.2">
      <c r="B186" s="153"/>
      <c r="D186" s="138" t="s">
        <v>330</v>
      </c>
      <c r="E186" s="154" t="s">
        <v>19</v>
      </c>
      <c r="F186" s="155" t="s">
        <v>7066</v>
      </c>
      <c r="H186" s="154" t="s">
        <v>19</v>
      </c>
      <c r="I186" s="156"/>
      <c r="L186" s="153"/>
      <c r="M186" s="157"/>
      <c r="T186" s="158"/>
      <c r="AT186" s="154" t="s">
        <v>330</v>
      </c>
      <c r="AU186" s="154" t="s">
        <v>79</v>
      </c>
      <c r="AV186" s="12" t="s">
        <v>77</v>
      </c>
      <c r="AW186" s="12" t="s">
        <v>31</v>
      </c>
      <c r="AX186" s="12" t="s">
        <v>69</v>
      </c>
      <c r="AY186" s="154" t="s">
        <v>181</v>
      </c>
    </row>
    <row r="187" spans="2:65" s="12" customFormat="1" ht="11.25" x14ac:dyDescent="0.2">
      <c r="B187" s="153"/>
      <c r="D187" s="138" t="s">
        <v>330</v>
      </c>
      <c r="E187" s="154" t="s">
        <v>19</v>
      </c>
      <c r="F187" s="155" t="s">
        <v>7005</v>
      </c>
      <c r="H187" s="154" t="s">
        <v>19</v>
      </c>
      <c r="I187" s="156"/>
      <c r="L187" s="153"/>
      <c r="M187" s="157"/>
      <c r="T187" s="158"/>
      <c r="AT187" s="154" t="s">
        <v>330</v>
      </c>
      <c r="AU187" s="154" t="s">
        <v>79</v>
      </c>
      <c r="AV187" s="12" t="s">
        <v>77</v>
      </c>
      <c r="AW187" s="12" t="s">
        <v>31</v>
      </c>
      <c r="AX187" s="12" t="s">
        <v>69</v>
      </c>
      <c r="AY187" s="154" t="s">
        <v>181</v>
      </c>
    </row>
    <row r="188" spans="2:65" s="13" customFormat="1" ht="11.25" x14ac:dyDescent="0.2">
      <c r="B188" s="159"/>
      <c r="D188" s="138" t="s">
        <v>330</v>
      </c>
      <c r="E188" s="160" t="s">
        <v>19</v>
      </c>
      <c r="F188" s="161" t="s">
        <v>7067</v>
      </c>
      <c r="H188" s="162">
        <v>0.5</v>
      </c>
      <c r="I188" s="163"/>
      <c r="L188" s="159"/>
      <c r="M188" s="164"/>
      <c r="T188" s="165"/>
      <c r="AT188" s="160" t="s">
        <v>330</v>
      </c>
      <c r="AU188" s="160" t="s">
        <v>79</v>
      </c>
      <c r="AV188" s="13" t="s">
        <v>79</v>
      </c>
      <c r="AW188" s="13" t="s">
        <v>31</v>
      </c>
      <c r="AX188" s="13" t="s">
        <v>69</v>
      </c>
      <c r="AY188" s="160" t="s">
        <v>181</v>
      </c>
    </row>
    <row r="189" spans="2:65" s="14" customFormat="1" ht="11.25" x14ac:dyDescent="0.2">
      <c r="B189" s="166"/>
      <c r="D189" s="138" t="s">
        <v>330</v>
      </c>
      <c r="E189" s="167" t="s">
        <v>19</v>
      </c>
      <c r="F189" s="168" t="s">
        <v>333</v>
      </c>
      <c r="H189" s="169">
        <v>0.5</v>
      </c>
      <c r="I189" s="170"/>
      <c r="L189" s="166"/>
      <c r="M189" s="171"/>
      <c r="T189" s="172"/>
      <c r="AT189" s="167" t="s">
        <v>330</v>
      </c>
      <c r="AU189" s="167" t="s">
        <v>79</v>
      </c>
      <c r="AV189" s="14" t="s">
        <v>187</v>
      </c>
      <c r="AW189" s="14" t="s">
        <v>31</v>
      </c>
      <c r="AX189" s="14" t="s">
        <v>77</v>
      </c>
      <c r="AY189" s="167" t="s">
        <v>181</v>
      </c>
    </row>
    <row r="190" spans="2:65" s="1" customFormat="1" ht="16.5" customHeight="1" x14ac:dyDescent="0.2">
      <c r="B190" s="32"/>
      <c r="C190" s="125" t="s">
        <v>218</v>
      </c>
      <c r="D190" s="125" t="s">
        <v>182</v>
      </c>
      <c r="E190" s="126" t="s">
        <v>7068</v>
      </c>
      <c r="F190" s="127" t="s">
        <v>7069</v>
      </c>
      <c r="G190" s="128" t="s">
        <v>636</v>
      </c>
      <c r="H190" s="129">
        <v>1.1000000000000001</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250</v>
      </c>
    </row>
    <row r="191" spans="2:65" s="1" customFormat="1" ht="97.5" x14ac:dyDescent="0.2">
      <c r="B191" s="32"/>
      <c r="D191" s="138" t="s">
        <v>214</v>
      </c>
      <c r="F191" s="139" t="s">
        <v>7070</v>
      </c>
      <c r="I191" s="140"/>
      <c r="L191" s="32"/>
      <c r="M191" s="141"/>
      <c r="T191" s="53"/>
      <c r="AT191" s="17" t="s">
        <v>214</v>
      </c>
      <c r="AU191" s="17" t="s">
        <v>79</v>
      </c>
    </row>
    <row r="192" spans="2:65" s="12" customFormat="1" ht="11.25" x14ac:dyDescent="0.2">
      <c r="B192" s="153"/>
      <c r="D192" s="138" t="s">
        <v>330</v>
      </c>
      <c r="E192" s="154" t="s">
        <v>19</v>
      </c>
      <c r="F192" s="155" t="s">
        <v>7071</v>
      </c>
      <c r="H192" s="154" t="s">
        <v>19</v>
      </c>
      <c r="I192" s="156"/>
      <c r="L192" s="153"/>
      <c r="M192" s="157"/>
      <c r="T192" s="158"/>
      <c r="AT192" s="154" t="s">
        <v>330</v>
      </c>
      <c r="AU192" s="154" t="s">
        <v>79</v>
      </c>
      <c r="AV192" s="12" t="s">
        <v>77</v>
      </c>
      <c r="AW192" s="12" t="s">
        <v>31</v>
      </c>
      <c r="AX192" s="12" t="s">
        <v>69</v>
      </c>
      <c r="AY192" s="154" t="s">
        <v>181</v>
      </c>
    </row>
    <row r="193" spans="2:65" s="12" customFormat="1" ht="11.25" x14ac:dyDescent="0.2">
      <c r="B193" s="153"/>
      <c r="D193" s="138" t="s">
        <v>330</v>
      </c>
      <c r="E193" s="154" t="s">
        <v>19</v>
      </c>
      <c r="F193" s="155" t="s">
        <v>7005</v>
      </c>
      <c r="H193" s="154" t="s">
        <v>19</v>
      </c>
      <c r="I193" s="156"/>
      <c r="L193" s="153"/>
      <c r="M193" s="157"/>
      <c r="T193" s="158"/>
      <c r="AT193" s="154" t="s">
        <v>330</v>
      </c>
      <c r="AU193" s="154" t="s">
        <v>79</v>
      </c>
      <c r="AV193" s="12" t="s">
        <v>77</v>
      </c>
      <c r="AW193" s="12" t="s">
        <v>31</v>
      </c>
      <c r="AX193" s="12" t="s">
        <v>69</v>
      </c>
      <c r="AY193" s="154" t="s">
        <v>181</v>
      </c>
    </row>
    <row r="194" spans="2:65" s="13" customFormat="1" ht="11.25" x14ac:dyDescent="0.2">
      <c r="B194" s="159"/>
      <c r="D194" s="138" t="s">
        <v>330</v>
      </c>
      <c r="E194" s="160" t="s">
        <v>19</v>
      </c>
      <c r="F194" s="161" t="s">
        <v>7072</v>
      </c>
      <c r="H194" s="162">
        <v>1.1000000000000001</v>
      </c>
      <c r="I194" s="163"/>
      <c r="L194" s="159"/>
      <c r="M194" s="164"/>
      <c r="T194" s="165"/>
      <c r="AT194" s="160" t="s">
        <v>330</v>
      </c>
      <c r="AU194" s="160" t="s">
        <v>79</v>
      </c>
      <c r="AV194" s="13" t="s">
        <v>79</v>
      </c>
      <c r="AW194" s="13" t="s">
        <v>31</v>
      </c>
      <c r="AX194" s="13" t="s">
        <v>69</v>
      </c>
      <c r="AY194" s="160" t="s">
        <v>181</v>
      </c>
    </row>
    <row r="195" spans="2:65" s="14" customFormat="1" ht="11.25" x14ac:dyDescent="0.2">
      <c r="B195" s="166"/>
      <c r="D195" s="138" t="s">
        <v>330</v>
      </c>
      <c r="E195" s="167" t="s">
        <v>19</v>
      </c>
      <c r="F195" s="168" t="s">
        <v>333</v>
      </c>
      <c r="H195" s="169">
        <v>1.1000000000000001</v>
      </c>
      <c r="I195" s="170"/>
      <c r="L195" s="166"/>
      <c r="M195" s="171"/>
      <c r="T195" s="172"/>
      <c r="AT195" s="167" t="s">
        <v>330</v>
      </c>
      <c r="AU195" s="167" t="s">
        <v>79</v>
      </c>
      <c r="AV195" s="14" t="s">
        <v>187</v>
      </c>
      <c r="AW195" s="14" t="s">
        <v>31</v>
      </c>
      <c r="AX195" s="14" t="s">
        <v>77</v>
      </c>
      <c r="AY195" s="167" t="s">
        <v>181</v>
      </c>
    </row>
    <row r="196" spans="2:65" s="1" customFormat="1" ht="16.5" customHeight="1" x14ac:dyDescent="0.2">
      <c r="B196" s="32"/>
      <c r="C196" s="125" t="s">
        <v>7</v>
      </c>
      <c r="D196" s="125" t="s">
        <v>182</v>
      </c>
      <c r="E196" s="126" t="s">
        <v>7073</v>
      </c>
      <c r="F196" s="127" t="s">
        <v>7074</v>
      </c>
      <c r="G196" s="128" t="s">
        <v>636</v>
      </c>
      <c r="H196" s="129">
        <v>9.6999999999999993</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254</v>
      </c>
    </row>
    <row r="197" spans="2:65" s="1" customFormat="1" ht="97.5" x14ac:dyDescent="0.2">
      <c r="B197" s="32"/>
      <c r="D197" s="138" t="s">
        <v>214</v>
      </c>
      <c r="F197" s="139" t="s">
        <v>7075</v>
      </c>
      <c r="I197" s="140"/>
      <c r="L197" s="32"/>
      <c r="M197" s="141"/>
      <c r="T197" s="53"/>
      <c r="AT197" s="17" t="s">
        <v>214</v>
      </c>
      <c r="AU197" s="17" t="s">
        <v>79</v>
      </c>
    </row>
    <row r="198" spans="2:65" s="12" customFormat="1" ht="11.25" x14ac:dyDescent="0.2">
      <c r="B198" s="153"/>
      <c r="D198" s="138" t="s">
        <v>330</v>
      </c>
      <c r="E198" s="154" t="s">
        <v>19</v>
      </c>
      <c r="F198" s="155" t="s">
        <v>7076</v>
      </c>
      <c r="H198" s="154" t="s">
        <v>19</v>
      </c>
      <c r="I198" s="156"/>
      <c r="L198" s="153"/>
      <c r="M198" s="157"/>
      <c r="T198" s="158"/>
      <c r="AT198" s="154" t="s">
        <v>330</v>
      </c>
      <c r="AU198" s="154" t="s">
        <v>79</v>
      </c>
      <c r="AV198" s="12" t="s">
        <v>77</v>
      </c>
      <c r="AW198" s="12" t="s">
        <v>31</v>
      </c>
      <c r="AX198" s="12" t="s">
        <v>69</v>
      </c>
      <c r="AY198" s="154" t="s">
        <v>181</v>
      </c>
    </row>
    <row r="199" spans="2:65" s="12" customFormat="1" ht="11.25" x14ac:dyDescent="0.2">
      <c r="B199" s="153"/>
      <c r="D199" s="138" t="s">
        <v>330</v>
      </c>
      <c r="E199" s="154" t="s">
        <v>19</v>
      </c>
      <c r="F199" s="155" t="s">
        <v>7005</v>
      </c>
      <c r="H199" s="154" t="s">
        <v>19</v>
      </c>
      <c r="I199" s="156"/>
      <c r="L199" s="153"/>
      <c r="M199" s="157"/>
      <c r="T199" s="158"/>
      <c r="AT199" s="154" t="s">
        <v>330</v>
      </c>
      <c r="AU199" s="154" t="s">
        <v>79</v>
      </c>
      <c r="AV199" s="12" t="s">
        <v>77</v>
      </c>
      <c r="AW199" s="12" t="s">
        <v>31</v>
      </c>
      <c r="AX199" s="12" t="s">
        <v>69</v>
      </c>
      <c r="AY199" s="154" t="s">
        <v>181</v>
      </c>
    </row>
    <row r="200" spans="2:65" s="13" customFormat="1" ht="11.25" x14ac:dyDescent="0.2">
      <c r="B200" s="159"/>
      <c r="D200" s="138" t="s">
        <v>330</v>
      </c>
      <c r="E200" s="160" t="s">
        <v>19</v>
      </c>
      <c r="F200" s="161" t="s">
        <v>7077</v>
      </c>
      <c r="H200" s="162">
        <v>9.6999999999999993</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9.6999999999999993</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222</v>
      </c>
      <c r="D202" s="125" t="s">
        <v>182</v>
      </c>
      <c r="E202" s="126" t="s">
        <v>7078</v>
      </c>
      <c r="F202" s="127" t="s">
        <v>7079</v>
      </c>
      <c r="G202" s="128" t="s">
        <v>636</v>
      </c>
      <c r="H202" s="129">
        <v>24.9</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258</v>
      </c>
    </row>
    <row r="203" spans="2:65" s="1" customFormat="1" ht="97.5" x14ac:dyDescent="0.2">
      <c r="B203" s="32"/>
      <c r="D203" s="138" t="s">
        <v>214</v>
      </c>
      <c r="F203" s="139" t="s">
        <v>7080</v>
      </c>
      <c r="I203" s="140"/>
      <c r="L203" s="32"/>
      <c r="M203" s="141"/>
      <c r="T203" s="53"/>
      <c r="AT203" s="17" t="s">
        <v>214</v>
      </c>
      <c r="AU203" s="17" t="s">
        <v>79</v>
      </c>
    </row>
    <row r="204" spans="2:65" s="12" customFormat="1" ht="11.25" x14ac:dyDescent="0.2">
      <c r="B204" s="153"/>
      <c r="D204" s="138" t="s">
        <v>330</v>
      </c>
      <c r="E204" s="154" t="s">
        <v>19</v>
      </c>
      <c r="F204" s="155" t="s">
        <v>7081</v>
      </c>
      <c r="H204" s="154" t="s">
        <v>19</v>
      </c>
      <c r="I204" s="156"/>
      <c r="L204" s="153"/>
      <c r="M204" s="157"/>
      <c r="T204" s="158"/>
      <c r="AT204" s="154" t="s">
        <v>330</v>
      </c>
      <c r="AU204" s="154" t="s">
        <v>79</v>
      </c>
      <c r="AV204" s="12" t="s">
        <v>77</v>
      </c>
      <c r="AW204" s="12" t="s">
        <v>31</v>
      </c>
      <c r="AX204" s="12" t="s">
        <v>69</v>
      </c>
      <c r="AY204" s="154" t="s">
        <v>181</v>
      </c>
    </row>
    <row r="205" spans="2:65" s="12" customFormat="1" ht="11.25" x14ac:dyDescent="0.2">
      <c r="B205" s="153"/>
      <c r="D205" s="138" t="s">
        <v>330</v>
      </c>
      <c r="E205" s="154" t="s">
        <v>19</v>
      </c>
      <c r="F205" s="155" t="s">
        <v>7005</v>
      </c>
      <c r="H205" s="154" t="s">
        <v>19</v>
      </c>
      <c r="I205" s="156"/>
      <c r="L205" s="153"/>
      <c r="M205" s="157"/>
      <c r="T205" s="158"/>
      <c r="AT205" s="154" t="s">
        <v>330</v>
      </c>
      <c r="AU205" s="154" t="s">
        <v>79</v>
      </c>
      <c r="AV205" s="12" t="s">
        <v>77</v>
      </c>
      <c r="AW205" s="12" t="s">
        <v>31</v>
      </c>
      <c r="AX205" s="12" t="s">
        <v>69</v>
      </c>
      <c r="AY205" s="154" t="s">
        <v>181</v>
      </c>
    </row>
    <row r="206" spans="2:65" s="13" customFormat="1" ht="11.25" x14ac:dyDescent="0.2">
      <c r="B206" s="159"/>
      <c r="D206" s="138" t="s">
        <v>330</v>
      </c>
      <c r="E206" s="160" t="s">
        <v>19</v>
      </c>
      <c r="F206" s="161" t="s">
        <v>7082</v>
      </c>
      <c r="H206" s="162">
        <v>24.9</v>
      </c>
      <c r="I206" s="163"/>
      <c r="L206" s="159"/>
      <c r="M206" s="164"/>
      <c r="T206" s="165"/>
      <c r="AT206" s="160" t="s">
        <v>330</v>
      </c>
      <c r="AU206" s="160" t="s">
        <v>79</v>
      </c>
      <c r="AV206" s="13" t="s">
        <v>79</v>
      </c>
      <c r="AW206" s="13" t="s">
        <v>31</v>
      </c>
      <c r="AX206" s="13" t="s">
        <v>69</v>
      </c>
      <c r="AY206" s="160" t="s">
        <v>181</v>
      </c>
    </row>
    <row r="207" spans="2:65" s="14" customFormat="1" ht="11.25" x14ac:dyDescent="0.2">
      <c r="B207" s="166"/>
      <c r="D207" s="138" t="s">
        <v>330</v>
      </c>
      <c r="E207" s="167" t="s">
        <v>19</v>
      </c>
      <c r="F207" s="168" t="s">
        <v>333</v>
      </c>
      <c r="H207" s="169">
        <v>24.9</v>
      </c>
      <c r="I207" s="170"/>
      <c r="L207" s="166"/>
      <c r="M207" s="171"/>
      <c r="T207" s="172"/>
      <c r="AT207" s="167" t="s">
        <v>330</v>
      </c>
      <c r="AU207" s="167" t="s">
        <v>79</v>
      </c>
      <c r="AV207" s="14" t="s">
        <v>187</v>
      </c>
      <c r="AW207" s="14" t="s">
        <v>31</v>
      </c>
      <c r="AX207" s="14" t="s">
        <v>77</v>
      </c>
      <c r="AY207" s="167" t="s">
        <v>181</v>
      </c>
    </row>
    <row r="208" spans="2:65" s="1" customFormat="1" ht="16.5" customHeight="1" x14ac:dyDescent="0.2">
      <c r="B208" s="32"/>
      <c r="C208" s="125" t="s">
        <v>260</v>
      </c>
      <c r="D208" s="125" t="s">
        <v>182</v>
      </c>
      <c r="E208" s="126" t="s">
        <v>7083</v>
      </c>
      <c r="F208" s="127" t="s">
        <v>7084</v>
      </c>
      <c r="G208" s="128" t="s">
        <v>636</v>
      </c>
      <c r="H208" s="129">
        <v>25.4</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263</v>
      </c>
    </row>
    <row r="209" spans="2:65" s="1" customFormat="1" ht="97.5" x14ac:dyDescent="0.2">
      <c r="B209" s="32"/>
      <c r="D209" s="138" t="s">
        <v>214</v>
      </c>
      <c r="F209" s="139" t="s">
        <v>7085</v>
      </c>
      <c r="I209" s="140"/>
      <c r="L209" s="32"/>
      <c r="M209" s="141"/>
      <c r="T209" s="53"/>
      <c r="AT209" s="17" t="s">
        <v>214</v>
      </c>
      <c r="AU209" s="17" t="s">
        <v>79</v>
      </c>
    </row>
    <row r="210" spans="2:65" s="12" customFormat="1" ht="11.25" x14ac:dyDescent="0.2">
      <c r="B210" s="153"/>
      <c r="D210" s="138" t="s">
        <v>330</v>
      </c>
      <c r="E210" s="154" t="s">
        <v>19</v>
      </c>
      <c r="F210" s="155" t="s">
        <v>7086</v>
      </c>
      <c r="H210" s="154" t="s">
        <v>19</v>
      </c>
      <c r="I210" s="156"/>
      <c r="L210" s="153"/>
      <c r="M210" s="157"/>
      <c r="T210" s="158"/>
      <c r="AT210" s="154" t="s">
        <v>330</v>
      </c>
      <c r="AU210" s="154" t="s">
        <v>79</v>
      </c>
      <c r="AV210" s="12" t="s">
        <v>77</v>
      </c>
      <c r="AW210" s="12" t="s">
        <v>31</v>
      </c>
      <c r="AX210" s="12" t="s">
        <v>69</v>
      </c>
      <c r="AY210" s="154" t="s">
        <v>181</v>
      </c>
    </row>
    <row r="211" spans="2:65" s="12" customFormat="1" ht="11.25" x14ac:dyDescent="0.2">
      <c r="B211" s="153"/>
      <c r="D211" s="138" t="s">
        <v>330</v>
      </c>
      <c r="E211" s="154" t="s">
        <v>19</v>
      </c>
      <c r="F211" s="155" t="s">
        <v>7005</v>
      </c>
      <c r="H211" s="154" t="s">
        <v>19</v>
      </c>
      <c r="I211" s="156"/>
      <c r="L211" s="153"/>
      <c r="M211" s="157"/>
      <c r="T211" s="158"/>
      <c r="AT211" s="154" t="s">
        <v>330</v>
      </c>
      <c r="AU211" s="154" t="s">
        <v>79</v>
      </c>
      <c r="AV211" s="12" t="s">
        <v>77</v>
      </c>
      <c r="AW211" s="12" t="s">
        <v>31</v>
      </c>
      <c r="AX211" s="12" t="s">
        <v>69</v>
      </c>
      <c r="AY211" s="154" t="s">
        <v>181</v>
      </c>
    </row>
    <row r="212" spans="2:65" s="13" customFormat="1" ht="11.25" x14ac:dyDescent="0.2">
      <c r="B212" s="159"/>
      <c r="D212" s="138" t="s">
        <v>330</v>
      </c>
      <c r="E212" s="160" t="s">
        <v>19</v>
      </c>
      <c r="F212" s="161" t="s">
        <v>7087</v>
      </c>
      <c r="H212" s="162">
        <v>25.4</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25.4</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225</v>
      </c>
      <c r="D214" s="125" t="s">
        <v>182</v>
      </c>
      <c r="E214" s="126" t="s">
        <v>7088</v>
      </c>
      <c r="F214" s="127" t="s">
        <v>7089</v>
      </c>
      <c r="G214" s="128" t="s">
        <v>636</v>
      </c>
      <c r="H214" s="129">
        <v>1.2</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266</v>
      </c>
    </row>
    <row r="215" spans="2:65" s="1" customFormat="1" ht="97.5" x14ac:dyDescent="0.2">
      <c r="B215" s="32"/>
      <c r="D215" s="138" t="s">
        <v>214</v>
      </c>
      <c r="F215" s="139" t="s">
        <v>7090</v>
      </c>
      <c r="I215" s="140"/>
      <c r="L215" s="32"/>
      <c r="M215" s="141"/>
      <c r="T215" s="53"/>
      <c r="AT215" s="17" t="s">
        <v>214</v>
      </c>
      <c r="AU215" s="17" t="s">
        <v>79</v>
      </c>
    </row>
    <row r="216" spans="2:65" s="12" customFormat="1" ht="11.25" x14ac:dyDescent="0.2">
      <c r="B216" s="153"/>
      <c r="D216" s="138" t="s">
        <v>330</v>
      </c>
      <c r="E216" s="154" t="s">
        <v>19</v>
      </c>
      <c r="F216" s="155" t="s">
        <v>7091</v>
      </c>
      <c r="H216" s="154" t="s">
        <v>19</v>
      </c>
      <c r="I216" s="156"/>
      <c r="L216" s="153"/>
      <c r="M216" s="157"/>
      <c r="T216" s="158"/>
      <c r="AT216" s="154" t="s">
        <v>330</v>
      </c>
      <c r="AU216" s="154" t="s">
        <v>79</v>
      </c>
      <c r="AV216" s="12" t="s">
        <v>77</v>
      </c>
      <c r="AW216" s="12" t="s">
        <v>31</v>
      </c>
      <c r="AX216" s="12" t="s">
        <v>69</v>
      </c>
      <c r="AY216" s="154" t="s">
        <v>181</v>
      </c>
    </row>
    <row r="217" spans="2:65" s="12" customFormat="1" ht="22.5" x14ac:dyDescent="0.2">
      <c r="B217" s="153"/>
      <c r="D217" s="138" t="s">
        <v>330</v>
      </c>
      <c r="E217" s="154" t="s">
        <v>19</v>
      </c>
      <c r="F217" s="155" t="s">
        <v>7016</v>
      </c>
      <c r="H217" s="154" t="s">
        <v>19</v>
      </c>
      <c r="I217" s="156"/>
      <c r="L217" s="153"/>
      <c r="M217" s="157"/>
      <c r="T217" s="158"/>
      <c r="AT217" s="154" t="s">
        <v>330</v>
      </c>
      <c r="AU217" s="154" t="s">
        <v>79</v>
      </c>
      <c r="AV217" s="12" t="s">
        <v>77</v>
      </c>
      <c r="AW217" s="12" t="s">
        <v>31</v>
      </c>
      <c r="AX217" s="12" t="s">
        <v>69</v>
      </c>
      <c r="AY217" s="154" t="s">
        <v>181</v>
      </c>
    </row>
    <row r="218" spans="2:65" s="13" customFormat="1" ht="11.25" x14ac:dyDescent="0.2">
      <c r="B218" s="159"/>
      <c r="D218" s="138" t="s">
        <v>330</v>
      </c>
      <c r="E218" s="160" t="s">
        <v>19</v>
      </c>
      <c r="F218" s="161" t="s">
        <v>7092</v>
      </c>
      <c r="H218" s="162">
        <v>1.2</v>
      </c>
      <c r="I218" s="163"/>
      <c r="L218" s="159"/>
      <c r="M218" s="164"/>
      <c r="T218" s="165"/>
      <c r="AT218" s="160" t="s">
        <v>330</v>
      </c>
      <c r="AU218" s="160" t="s">
        <v>79</v>
      </c>
      <c r="AV218" s="13" t="s">
        <v>79</v>
      </c>
      <c r="AW218" s="13" t="s">
        <v>31</v>
      </c>
      <c r="AX218" s="13" t="s">
        <v>69</v>
      </c>
      <c r="AY218" s="160" t="s">
        <v>181</v>
      </c>
    </row>
    <row r="219" spans="2:65" s="14" customFormat="1" ht="11.25" x14ac:dyDescent="0.2">
      <c r="B219" s="166"/>
      <c r="D219" s="138" t="s">
        <v>330</v>
      </c>
      <c r="E219" s="167" t="s">
        <v>19</v>
      </c>
      <c r="F219" s="168" t="s">
        <v>333</v>
      </c>
      <c r="H219" s="169">
        <v>1.2</v>
      </c>
      <c r="I219" s="170"/>
      <c r="L219" s="166"/>
      <c r="M219" s="171"/>
      <c r="T219" s="172"/>
      <c r="AT219" s="167" t="s">
        <v>330</v>
      </c>
      <c r="AU219" s="167" t="s">
        <v>79</v>
      </c>
      <c r="AV219" s="14" t="s">
        <v>187</v>
      </c>
      <c r="AW219" s="14" t="s">
        <v>31</v>
      </c>
      <c r="AX219" s="14" t="s">
        <v>77</v>
      </c>
      <c r="AY219" s="167" t="s">
        <v>181</v>
      </c>
    </row>
    <row r="220" spans="2:65" s="1" customFormat="1" ht="16.5" customHeight="1" x14ac:dyDescent="0.2">
      <c r="B220" s="32"/>
      <c r="C220" s="125" t="s">
        <v>267</v>
      </c>
      <c r="D220" s="125" t="s">
        <v>182</v>
      </c>
      <c r="E220" s="126" t="s">
        <v>7093</v>
      </c>
      <c r="F220" s="127" t="s">
        <v>7094</v>
      </c>
      <c r="G220" s="128" t="s">
        <v>636</v>
      </c>
      <c r="H220" s="129">
        <v>1.1000000000000001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270</v>
      </c>
    </row>
    <row r="221" spans="2:65" s="1" customFormat="1" ht="97.5" x14ac:dyDescent="0.2">
      <c r="B221" s="32"/>
      <c r="D221" s="138" t="s">
        <v>214</v>
      </c>
      <c r="F221" s="139" t="s">
        <v>7095</v>
      </c>
      <c r="I221" s="140"/>
      <c r="L221" s="32"/>
      <c r="M221" s="141"/>
      <c r="T221" s="53"/>
      <c r="AT221" s="17" t="s">
        <v>214</v>
      </c>
      <c r="AU221" s="17" t="s">
        <v>79</v>
      </c>
    </row>
    <row r="222" spans="2:65" s="12" customFormat="1" ht="11.25" x14ac:dyDescent="0.2">
      <c r="B222" s="153"/>
      <c r="D222" s="138" t="s">
        <v>330</v>
      </c>
      <c r="E222" s="154" t="s">
        <v>19</v>
      </c>
      <c r="F222" s="155" t="s">
        <v>7096</v>
      </c>
      <c r="H222" s="154" t="s">
        <v>19</v>
      </c>
      <c r="I222" s="156"/>
      <c r="L222" s="153"/>
      <c r="M222" s="157"/>
      <c r="T222" s="158"/>
      <c r="AT222" s="154" t="s">
        <v>330</v>
      </c>
      <c r="AU222" s="154" t="s">
        <v>79</v>
      </c>
      <c r="AV222" s="12" t="s">
        <v>77</v>
      </c>
      <c r="AW222" s="12" t="s">
        <v>31</v>
      </c>
      <c r="AX222" s="12" t="s">
        <v>69</v>
      </c>
      <c r="AY222" s="154" t="s">
        <v>181</v>
      </c>
    </row>
    <row r="223" spans="2:65" s="12" customFormat="1" ht="11.25" x14ac:dyDescent="0.2">
      <c r="B223" s="153"/>
      <c r="D223" s="138" t="s">
        <v>330</v>
      </c>
      <c r="E223" s="154" t="s">
        <v>19</v>
      </c>
      <c r="F223" s="155" t="s">
        <v>7005</v>
      </c>
      <c r="H223" s="154" t="s">
        <v>19</v>
      </c>
      <c r="I223" s="156"/>
      <c r="L223" s="153"/>
      <c r="M223" s="157"/>
      <c r="T223" s="158"/>
      <c r="AT223" s="154" t="s">
        <v>330</v>
      </c>
      <c r="AU223" s="154" t="s">
        <v>79</v>
      </c>
      <c r="AV223" s="12" t="s">
        <v>77</v>
      </c>
      <c r="AW223" s="12" t="s">
        <v>31</v>
      </c>
      <c r="AX223" s="12" t="s">
        <v>69</v>
      </c>
      <c r="AY223" s="154" t="s">
        <v>181</v>
      </c>
    </row>
    <row r="224" spans="2:65" s="13" customFormat="1" ht="11.25" x14ac:dyDescent="0.2">
      <c r="B224" s="159"/>
      <c r="D224" s="138" t="s">
        <v>330</v>
      </c>
      <c r="E224" s="160" t="s">
        <v>19</v>
      </c>
      <c r="F224" s="161" t="s">
        <v>7097</v>
      </c>
      <c r="H224" s="162">
        <v>1.1000000000000001</v>
      </c>
      <c r="I224" s="163"/>
      <c r="L224" s="159"/>
      <c r="M224" s="164"/>
      <c r="T224" s="165"/>
      <c r="AT224" s="160" t="s">
        <v>330</v>
      </c>
      <c r="AU224" s="160" t="s">
        <v>79</v>
      </c>
      <c r="AV224" s="13" t="s">
        <v>79</v>
      </c>
      <c r="AW224" s="13" t="s">
        <v>31</v>
      </c>
      <c r="AX224" s="13" t="s">
        <v>69</v>
      </c>
      <c r="AY224" s="160" t="s">
        <v>181</v>
      </c>
    </row>
    <row r="225" spans="2:65" s="14" customFormat="1" ht="11.25" x14ac:dyDescent="0.2">
      <c r="B225" s="166"/>
      <c r="D225" s="138" t="s">
        <v>330</v>
      </c>
      <c r="E225" s="167" t="s">
        <v>19</v>
      </c>
      <c r="F225" s="168" t="s">
        <v>333</v>
      </c>
      <c r="H225" s="169">
        <v>1.1000000000000001</v>
      </c>
      <c r="I225" s="170"/>
      <c r="L225" s="166"/>
      <c r="M225" s="171"/>
      <c r="T225" s="172"/>
      <c r="AT225" s="167" t="s">
        <v>330</v>
      </c>
      <c r="AU225" s="167" t="s">
        <v>79</v>
      </c>
      <c r="AV225" s="14" t="s">
        <v>187</v>
      </c>
      <c r="AW225" s="14" t="s">
        <v>31</v>
      </c>
      <c r="AX225" s="14" t="s">
        <v>77</v>
      </c>
      <c r="AY225" s="167" t="s">
        <v>181</v>
      </c>
    </row>
    <row r="226" spans="2:65" s="1" customFormat="1" ht="16.5" customHeight="1" x14ac:dyDescent="0.2">
      <c r="B226" s="32"/>
      <c r="C226" s="125" t="s">
        <v>229</v>
      </c>
      <c r="D226" s="125" t="s">
        <v>182</v>
      </c>
      <c r="E226" s="126" t="s">
        <v>7098</v>
      </c>
      <c r="F226" s="127" t="s">
        <v>7099</v>
      </c>
      <c r="G226" s="128" t="s">
        <v>636</v>
      </c>
      <c r="H226" s="129">
        <v>26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273</v>
      </c>
    </row>
    <row r="227" spans="2:65" s="1" customFormat="1" ht="97.5" x14ac:dyDescent="0.2">
      <c r="B227" s="32"/>
      <c r="D227" s="138" t="s">
        <v>214</v>
      </c>
      <c r="F227" s="139" t="s">
        <v>7100</v>
      </c>
      <c r="I227" s="140"/>
      <c r="L227" s="32"/>
      <c r="M227" s="141"/>
      <c r="T227" s="53"/>
      <c r="AT227" s="17" t="s">
        <v>214</v>
      </c>
      <c r="AU227" s="17" t="s">
        <v>79</v>
      </c>
    </row>
    <row r="228" spans="2:65" s="12" customFormat="1" ht="11.25" x14ac:dyDescent="0.2">
      <c r="B228" s="153"/>
      <c r="D228" s="138" t="s">
        <v>330</v>
      </c>
      <c r="E228" s="154" t="s">
        <v>19</v>
      </c>
      <c r="F228" s="155" t="s">
        <v>7101</v>
      </c>
      <c r="H228" s="154" t="s">
        <v>19</v>
      </c>
      <c r="I228" s="156"/>
      <c r="L228" s="153"/>
      <c r="M228" s="157"/>
      <c r="T228" s="158"/>
      <c r="AT228" s="154" t="s">
        <v>330</v>
      </c>
      <c r="AU228" s="154" t="s">
        <v>79</v>
      </c>
      <c r="AV228" s="12" t="s">
        <v>77</v>
      </c>
      <c r="AW228" s="12" t="s">
        <v>31</v>
      </c>
      <c r="AX228" s="12" t="s">
        <v>69</v>
      </c>
      <c r="AY228" s="154" t="s">
        <v>181</v>
      </c>
    </row>
    <row r="229" spans="2:65" s="12" customFormat="1" ht="11.25" x14ac:dyDescent="0.2">
      <c r="B229" s="153"/>
      <c r="D229" s="138" t="s">
        <v>330</v>
      </c>
      <c r="E229" s="154" t="s">
        <v>19</v>
      </c>
      <c r="F229" s="155" t="s">
        <v>7005</v>
      </c>
      <c r="H229" s="154" t="s">
        <v>19</v>
      </c>
      <c r="I229" s="156"/>
      <c r="L229" s="153"/>
      <c r="M229" s="157"/>
      <c r="T229" s="158"/>
      <c r="AT229" s="154" t="s">
        <v>330</v>
      </c>
      <c r="AU229" s="154" t="s">
        <v>79</v>
      </c>
      <c r="AV229" s="12" t="s">
        <v>77</v>
      </c>
      <c r="AW229" s="12" t="s">
        <v>31</v>
      </c>
      <c r="AX229" s="12" t="s">
        <v>69</v>
      </c>
      <c r="AY229" s="154" t="s">
        <v>181</v>
      </c>
    </row>
    <row r="230" spans="2:65" s="13" customFormat="1" ht="11.25" x14ac:dyDescent="0.2">
      <c r="B230" s="159"/>
      <c r="D230" s="138" t="s">
        <v>330</v>
      </c>
      <c r="E230" s="160" t="s">
        <v>19</v>
      </c>
      <c r="F230" s="161" t="s">
        <v>7102</v>
      </c>
      <c r="H230" s="162">
        <v>26</v>
      </c>
      <c r="I230" s="163"/>
      <c r="L230" s="159"/>
      <c r="M230" s="164"/>
      <c r="T230" s="165"/>
      <c r="AT230" s="160" t="s">
        <v>330</v>
      </c>
      <c r="AU230" s="160" t="s">
        <v>79</v>
      </c>
      <c r="AV230" s="13" t="s">
        <v>79</v>
      </c>
      <c r="AW230" s="13" t="s">
        <v>31</v>
      </c>
      <c r="AX230" s="13" t="s">
        <v>69</v>
      </c>
      <c r="AY230" s="160" t="s">
        <v>181</v>
      </c>
    </row>
    <row r="231" spans="2:65" s="14" customFormat="1" ht="11.25" x14ac:dyDescent="0.2">
      <c r="B231" s="166"/>
      <c r="D231" s="138" t="s">
        <v>330</v>
      </c>
      <c r="E231" s="167" t="s">
        <v>19</v>
      </c>
      <c r="F231" s="168" t="s">
        <v>333</v>
      </c>
      <c r="H231" s="169">
        <v>26</v>
      </c>
      <c r="I231" s="170"/>
      <c r="L231" s="166"/>
      <c r="M231" s="171"/>
      <c r="T231" s="172"/>
      <c r="AT231" s="167" t="s">
        <v>330</v>
      </c>
      <c r="AU231" s="167" t="s">
        <v>79</v>
      </c>
      <c r="AV231" s="14" t="s">
        <v>187</v>
      </c>
      <c r="AW231" s="14" t="s">
        <v>31</v>
      </c>
      <c r="AX231" s="14" t="s">
        <v>77</v>
      </c>
      <c r="AY231" s="167" t="s">
        <v>181</v>
      </c>
    </row>
    <row r="232" spans="2:65" s="1" customFormat="1" ht="16.5" customHeight="1" x14ac:dyDescent="0.2">
      <c r="B232" s="32"/>
      <c r="C232" s="125" t="s">
        <v>274</v>
      </c>
      <c r="D232" s="125" t="s">
        <v>182</v>
      </c>
      <c r="E232" s="126" t="s">
        <v>7103</v>
      </c>
      <c r="F232" s="127" t="s">
        <v>7104</v>
      </c>
      <c r="G232" s="128" t="s">
        <v>636</v>
      </c>
      <c r="H232" s="129">
        <v>18.600000000000001</v>
      </c>
      <c r="I232" s="130"/>
      <c r="J232" s="131">
        <f>ROUND(I232*H232,2)</f>
        <v>0</v>
      </c>
      <c r="K232" s="127" t="s">
        <v>186</v>
      </c>
      <c r="L232" s="32"/>
      <c r="M232" s="132" t="s">
        <v>19</v>
      </c>
      <c r="N232" s="133" t="s">
        <v>40</v>
      </c>
      <c r="P232" s="134">
        <f>O232*H232</f>
        <v>0</v>
      </c>
      <c r="Q232" s="134">
        <v>0</v>
      </c>
      <c r="R232" s="134">
        <f>Q232*H232</f>
        <v>0</v>
      </c>
      <c r="S232" s="134">
        <v>0</v>
      </c>
      <c r="T232" s="135">
        <f>S232*H232</f>
        <v>0</v>
      </c>
      <c r="AR232" s="136" t="s">
        <v>187</v>
      </c>
      <c r="AT232" s="136" t="s">
        <v>182</v>
      </c>
      <c r="AU232" s="136" t="s">
        <v>79</v>
      </c>
      <c r="AY232" s="17" t="s">
        <v>181</v>
      </c>
      <c r="BE232" s="137">
        <f>IF(N232="základní",J232,0)</f>
        <v>0</v>
      </c>
      <c r="BF232" s="137">
        <f>IF(N232="snížená",J232,0)</f>
        <v>0</v>
      </c>
      <c r="BG232" s="137">
        <f>IF(N232="zákl. přenesená",J232,0)</f>
        <v>0</v>
      </c>
      <c r="BH232" s="137">
        <f>IF(N232="sníž. přenesená",J232,0)</f>
        <v>0</v>
      </c>
      <c r="BI232" s="137">
        <f>IF(N232="nulová",J232,0)</f>
        <v>0</v>
      </c>
      <c r="BJ232" s="17" t="s">
        <v>77</v>
      </c>
      <c r="BK232" s="137">
        <f>ROUND(I232*H232,2)</f>
        <v>0</v>
      </c>
      <c r="BL232" s="17" t="s">
        <v>187</v>
      </c>
      <c r="BM232" s="136" t="s">
        <v>277</v>
      </c>
    </row>
    <row r="233" spans="2:65" s="1" customFormat="1" ht="97.5" x14ac:dyDescent="0.2">
      <c r="B233" s="32"/>
      <c r="D233" s="138" t="s">
        <v>214</v>
      </c>
      <c r="F233" s="139" t="s">
        <v>7105</v>
      </c>
      <c r="I233" s="140"/>
      <c r="L233" s="32"/>
      <c r="M233" s="141"/>
      <c r="T233" s="53"/>
      <c r="AT233" s="17" t="s">
        <v>214</v>
      </c>
      <c r="AU233" s="17" t="s">
        <v>79</v>
      </c>
    </row>
    <row r="234" spans="2:65" s="12" customFormat="1" ht="11.25" x14ac:dyDescent="0.2">
      <c r="B234" s="153"/>
      <c r="D234" s="138" t="s">
        <v>330</v>
      </c>
      <c r="E234" s="154" t="s">
        <v>19</v>
      </c>
      <c r="F234" s="155" t="s">
        <v>7106</v>
      </c>
      <c r="H234" s="154" t="s">
        <v>19</v>
      </c>
      <c r="I234" s="156"/>
      <c r="L234" s="153"/>
      <c r="M234" s="157"/>
      <c r="T234" s="158"/>
      <c r="AT234" s="154" t="s">
        <v>330</v>
      </c>
      <c r="AU234" s="154" t="s">
        <v>79</v>
      </c>
      <c r="AV234" s="12" t="s">
        <v>77</v>
      </c>
      <c r="AW234" s="12" t="s">
        <v>31</v>
      </c>
      <c r="AX234" s="12" t="s">
        <v>69</v>
      </c>
      <c r="AY234" s="154" t="s">
        <v>181</v>
      </c>
    </row>
    <row r="235" spans="2:65" s="12" customFormat="1" ht="11.25" x14ac:dyDescent="0.2">
      <c r="B235" s="153"/>
      <c r="D235" s="138" t="s">
        <v>330</v>
      </c>
      <c r="E235" s="154" t="s">
        <v>19</v>
      </c>
      <c r="F235" s="155" t="s">
        <v>7005</v>
      </c>
      <c r="H235" s="154" t="s">
        <v>19</v>
      </c>
      <c r="I235" s="156"/>
      <c r="L235" s="153"/>
      <c r="M235" s="157"/>
      <c r="T235" s="158"/>
      <c r="AT235" s="154" t="s">
        <v>330</v>
      </c>
      <c r="AU235" s="154" t="s">
        <v>79</v>
      </c>
      <c r="AV235" s="12" t="s">
        <v>77</v>
      </c>
      <c r="AW235" s="12" t="s">
        <v>31</v>
      </c>
      <c r="AX235" s="12" t="s">
        <v>69</v>
      </c>
      <c r="AY235" s="154" t="s">
        <v>181</v>
      </c>
    </row>
    <row r="236" spans="2:65" s="13" customFormat="1" ht="11.25" x14ac:dyDescent="0.2">
      <c r="B236" s="159"/>
      <c r="D236" s="138" t="s">
        <v>330</v>
      </c>
      <c r="E236" s="160" t="s">
        <v>19</v>
      </c>
      <c r="F236" s="161" t="s">
        <v>7107</v>
      </c>
      <c r="H236" s="162">
        <v>18.600000000000001</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18.600000000000001</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232</v>
      </c>
      <c r="D238" s="125" t="s">
        <v>182</v>
      </c>
      <c r="E238" s="126" t="s">
        <v>7108</v>
      </c>
      <c r="F238" s="127" t="s">
        <v>7109</v>
      </c>
      <c r="G238" s="128" t="s">
        <v>636</v>
      </c>
      <c r="H238" s="129">
        <v>0.6</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280</v>
      </c>
    </row>
    <row r="239" spans="2:65" s="1" customFormat="1" ht="97.5" x14ac:dyDescent="0.2">
      <c r="B239" s="32"/>
      <c r="D239" s="138" t="s">
        <v>214</v>
      </c>
      <c r="F239" s="139" t="s">
        <v>7110</v>
      </c>
      <c r="I239" s="140"/>
      <c r="L239" s="32"/>
      <c r="M239" s="141"/>
      <c r="T239" s="53"/>
      <c r="AT239" s="17" t="s">
        <v>214</v>
      </c>
      <c r="AU239" s="17" t="s">
        <v>79</v>
      </c>
    </row>
    <row r="240" spans="2:65" s="12" customFormat="1" ht="11.25" x14ac:dyDescent="0.2">
      <c r="B240" s="153"/>
      <c r="D240" s="138" t="s">
        <v>330</v>
      </c>
      <c r="E240" s="154" t="s">
        <v>19</v>
      </c>
      <c r="F240" s="155" t="s">
        <v>7111</v>
      </c>
      <c r="H240" s="154" t="s">
        <v>19</v>
      </c>
      <c r="I240" s="156"/>
      <c r="L240" s="153"/>
      <c r="M240" s="157"/>
      <c r="T240" s="158"/>
      <c r="AT240" s="154" t="s">
        <v>330</v>
      </c>
      <c r="AU240" s="154" t="s">
        <v>79</v>
      </c>
      <c r="AV240" s="12" t="s">
        <v>77</v>
      </c>
      <c r="AW240" s="12" t="s">
        <v>31</v>
      </c>
      <c r="AX240" s="12" t="s">
        <v>69</v>
      </c>
      <c r="AY240" s="154" t="s">
        <v>181</v>
      </c>
    </row>
    <row r="241" spans="2:65" s="12" customFormat="1" ht="22.5" x14ac:dyDescent="0.2">
      <c r="B241" s="153"/>
      <c r="D241" s="138" t="s">
        <v>330</v>
      </c>
      <c r="E241" s="154" t="s">
        <v>19</v>
      </c>
      <c r="F241" s="155" t="s">
        <v>7016</v>
      </c>
      <c r="H241" s="154" t="s">
        <v>19</v>
      </c>
      <c r="I241" s="156"/>
      <c r="L241" s="153"/>
      <c r="M241" s="157"/>
      <c r="T241" s="158"/>
      <c r="AT241" s="154" t="s">
        <v>330</v>
      </c>
      <c r="AU241" s="154" t="s">
        <v>79</v>
      </c>
      <c r="AV241" s="12" t="s">
        <v>77</v>
      </c>
      <c r="AW241" s="12" t="s">
        <v>31</v>
      </c>
      <c r="AX241" s="12" t="s">
        <v>69</v>
      </c>
      <c r="AY241" s="154" t="s">
        <v>181</v>
      </c>
    </row>
    <row r="242" spans="2:65" s="13" customFormat="1" ht="11.25" x14ac:dyDescent="0.2">
      <c r="B242" s="159"/>
      <c r="D242" s="138" t="s">
        <v>330</v>
      </c>
      <c r="E242" s="160" t="s">
        <v>19</v>
      </c>
      <c r="F242" s="161" t="s">
        <v>7112</v>
      </c>
      <c r="H242" s="162">
        <v>0.6</v>
      </c>
      <c r="I242" s="163"/>
      <c r="L242" s="159"/>
      <c r="M242" s="164"/>
      <c r="T242" s="165"/>
      <c r="AT242" s="160" t="s">
        <v>330</v>
      </c>
      <c r="AU242" s="160" t="s">
        <v>79</v>
      </c>
      <c r="AV242" s="13" t="s">
        <v>79</v>
      </c>
      <c r="AW242" s="13" t="s">
        <v>31</v>
      </c>
      <c r="AX242" s="13" t="s">
        <v>69</v>
      </c>
      <c r="AY242" s="160" t="s">
        <v>181</v>
      </c>
    </row>
    <row r="243" spans="2:65" s="14" customFormat="1" ht="11.25" x14ac:dyDescent="0.2">
      <c r="B243" s="166"/>
      <c r="D243" s="138" t="s">
        <v>330</v>
      </c>
      <c r="E243" s="167" t="s">
        <v>19</v>
      </c>
      <c r="F243" s="168" t="s">
        <v>333</v>
      </c>
      <c r="H243" s="169">
        <v>0.6</v>
      </c>
      <c r="I243" s="170"/>
      <c r="L243" s="166"/>
      <c r="M243" s="171"/>
      <c r="T243" s="172"/>
      <c r="AT243" s="167" t="s">
        <v>330</v>
      </c>
      <c r="AU243" s="167" t="s">
        <v>79</v>
      </c>
      <c r="AV243" s="14" t="s">
        <v>187</v>
      </c>
      <c r="AW243" s="14" t="s">
        <v>31</v>
      </c>
      <c r="AX243" s="14" t="s">
        <v>77</v>
      </c>
      <c r="AY243" s="167" t="s">
        <v>181</v>
      </c>
    </row>
    <row r="244" spans="2:65" s="1" customFormat="1" ht="16.5" customHeight="1" x14ac:dyDescent="0.2">
      <c r="B244" s="32"/>
      <c r="C244" s="125" t="s">
        <v>281</v>
      </c>
      <c r="D244" s="125" t="s">
        <v>182</v>
      </c>
      <c r="E244" s="126" t="s">
        <v>7113</v>
      </c>
      <c r="F244" s="127" t="s">
        <v>7114</v>
      </c>
      <c r="G244" s="128" t="s">
        <v>636</v>
      </c>
      <c r="H244" s="129">
        <v>0.3</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284</v>
      </c>
    </row>
    <row r="245" spans="2:65" s="1" customFormat="1" ht="97.5" x14ac:dyDescent="0.2">
      <c r="B245" s="32"/>
      <c r="D245" s="138" t="s">
        <v>214</v>
      </c>
      <c r="F245" s="139" t="s">
        <v>7115</v>
      </c>
      <c r="I245" s="140"/>
      <c r="L245" s="32"/>
      <c r="M245" s="141"/>
      <c r="T245" s="53"/>
      <c r="AT245" s="17" t="s">
        <v>214</v>
      </c>
      <c r="AU245" s="17" t="s">
        <v>79</v>
      </c>
    </row>
    <row r="246" spans="2:65" s="12" customFormat="1" ht="11.25" x14ac:dyDescent="0.2">
      <c r="B246" s="153"/>
      <c r="D246" s="138" t="s">
        <v>330</v>
      </c>
      <c r="E246" s="154" t="s">
        <v>19</v>
      </c>
      <c r="F246" s="155" t="s">
        <v>7116</v>
      </c>
      <c r="H246" s="154" t="s">
        <v>19</v>
      </c>
      <c r="I246" s="156"/>
      <c r="L246" s="153"/>
      <c r="M246" s="157"/>
      <c r="T246" s="158"/>
      <c r="AT246" s="154" t="s">
        <v>330</v>
      </c>
      <c r="AU246" s="154" t="s">
        <v>79</v>
      </c>
      <c r="AV246" s="12" t="s">
        <v>77</v>
      </c>
      <c r="AW246" s="12" t="s">
        <v>31</v>
      </c>
      <c r="AX246" s="12" t="s">
        <v>69</v>
      </c>
      <c r="AY246" s="154" t="s">
        <v>181</v>
      </c>
    </row>
    <row r="247" spans="2:65" s="12" customFormat="1" ht="11.25" x14ac:dyDescent="0.2">
      <c r="B247" s="153"/>
      <c r="D247" s="138" t="s">
        <v>330</v>
      </c>
      <c r="E247" s="154" t="s">
        <v>19</v>
      </c>
      <c r="F247" s="155" t="s">
        <v>7005</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7117</v>
      </c>
      <c r="H248" s="162">
        <v>0.3</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0.3</v>
      </c>
      <c r="I249" s="170"/>
      <c r="L249" s="166"/>
      <c r="M249" s="171"/>
      <c r="T249" s="172"/>
      <c r="AT249" s="167" t="s">
        <v>330</v>
      </c>
      <c r="AU249" s="167" t="s">
        <v>79</v>
      </c>
      <c r="AV249" s="14" t="s">
        <v>187</v>
      </c>
      <c r="AW249" s="14" t="s">
        <v>31</v>
      </c>
      <c r="AX249" s="14" t="s">
        <v>77</v>
      </c>
      <c r="AY249" s="167" t="s">
        <v>181</v>
      </c>
    </row>
    <row r="250" spans="2:65" s="1" customFormat="1" ht="16.5" customHeight="1" x14ac:dyDescent="0.2">
      <c r="B250" s="32"/>
      <c r="C250" s="125" t="s">
        <v>236</v>
      </c>
      <c r="D250" s="125" t="s">
        <v>182</v>
      </c>
      <c r="E250" s="126" t="s">
        <v>7118</v>
      </c>
      <c r="F250" s="127" t="s">
        <v>7119</v>
      </c>
      <c r="G250" s="128" t="s">
        <v>636</v>
      </c>
      <c r="H250" s="129">
        <v>3.1</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288</v>
      </c>
    </row>
    <row r="251" spans="2:65" s="1" customFormat="1" ht="97.5" x14ac:dyDescent="0.2">
      <c r="B251" s="32"/>
      <c r="D251" s="138" t="s">
        <v>214</v>
      </c>
      <c r="F251" s="139" t="s">
        <v>7120</v>
      </c>
      <c r="I251" s="140"/>
      <c r="L251" s="32"/>
      <c r="M251" s="141"/>
      <c r="T251" s="53"/>
      <c r="AT251" s="17" t="s">
        <v>214</v>
      </c>
      <c r="AU251" s="17" t="s">
        <v>79</v>
      </c>
    </row>
    <row r="252" spans="2:65" s="12" customFormat="1" ht="11.25" x14ac:dyDescent="0.2">
      <c r="B252" s="153"/>
      <c r="D252" s="138" t="s">
        <v>330</v>
      </c>
      <c r="E252" s="154" t="s">
        <v>19</v>
      </c>
      <c r="F252" s="155" t="s">
        <v>7121</v>
      </c>
      <c r="H252" s="154" t="s">
        <v>19</v>
      </c>
      <c r="I252" s="156"/>
      <c r="L252" s="153"/>
      <c r="M252" s="157"/>
      <c r="T252" s="158"/>
      <c r="AT252" s="154" t="s">
        <v>330</v>
      </c>
      <c r="AU252" s="154" t="s">
        <v>79</v>
      </c>
      <c r="AV252" s="12" t="s">
        <v>77</v>
      </c>
      <c r="AW252" s="12" t="s">
        <v>31</v>
      </c>
      <c r="AX252" s="12" t="s">
        <v>69</v>
      </c>
      <c r="AY252" s="154" t="s">
        <v>181</v>
      </c>
    </row>
    <row r="253" spans="2:65" s="12" customFormat="1" ht="11.25" x14ac:dyDescent="0.2">
      <c r="B253" s="153"/>
      <c r="D253" s="138" t="s">
        <v>330</v>
      </c>
      <c r="E253" s="154" t="s">
        <v>19</v>
      </c>
      <c r="F253" s="155" t="s">
        <v>7005</v>
      </c>
      <c r="H253" s="154" t="s">
        <v>19</v>
      </c>
      <c r="I253" s="156"/>
      <c r="L253" s="153"/>
      <c r="M253" s="157"/>
      <c r="T253" s="158"/>
      <c r="AT253" s="154" t="s">
        <v>330</v>
      </c>
      <c r="AU253" s="154" t="s">
        <v>79</v>
      </c>
      <c r="AV253" s="12" t="s">
        <v>77</v>
      </c>
      <c r="AW253" s="12" t="s">
        <v>31</v>
      </c>
      <c r="AX253" s="12" t="s">
        <v>69</v>
      </c>
      <c r="AY253" s="154" t="s">
        <v>181</v>
      </c>
    </row>
    <row r="254" spans="2:65" s="13" customFormat="1" ht="11.25" x14ac:dyDescent="0.2">
      <c r="B254" s="159"/>
      <c r="D254" s="138" t="s">
        <v>330</v>
      </c>
      <c r="E254" s="160" t="s">
        <v>19</v>
      </c>
      <c r="F254" s="161" t="s">
        <v>7122</v>
      </c>
      <c r="H254" s="162">
        <v>3.1</v>
      </c>
      <c r="I254" s="163"/>
      <c r="L254" s="159"/>
      <c r="M254" s="164"/>
      <c r="T254" s="165"/>
      <c r="AT254" s="160" t="s">
        <v>330</v>
      </c>
      <c r="AU254" s="160" t="s">
        <v>79</v>
      </c>
      <c r="AV254" s="13" t="s">
        <v>79</v>
      </c>
      <c r="AW254" s="13" t="s">
        <v>31</v>
      </c>
      <c r="AX254" s="13" t="s">
        <v>69</v>
      </c>
      <c r="AY254" s="160" t="s">
        <v>181</v>
      </c>
    </row>
    <row r="255" spans="2:65" s="14" customFormat="1" ht="11.25" x14ac:dyDescent="0.2">
      <c r="B255" s="166"/>
      <c r="D255" s="138" t="s">
        <v>330</v>
      </c>
      <c r="E255" s="167" t="s">
        <v>19</v>
      </c>
      <c r="F255" s="168" t="s">
        <v>333</v>
      </c>
      <c r="H255" s="169">
        <v>3.1</v>
      </c>
      <c r="I255" s="170"/>
      <c r="L255" s="166"/>
      <c r="M255" s="171"/>
      <c r="T255" s="172"/>
      <c r="AT255" s="167" t="s">
        <v>330</v>
      </c>
      <c r="AU255" s="167" t="s">
        <v>79</v>
      </c>
      <c r="AV255" s="14" t="s">
        <v>187</v>
      </c>
      <c r="AW255" s="14" t="s">
        <v>31</v>
      </c>
      <c r="AX255" s="14" t="s">
        <v>77</v>
      </c>
      <c r="AY255" s="167" t="s">
        <v>181</v>
      </c>
    </row>
    <row r="256" spans="2:65" s="1" customFormat="1" ht="16.5" customHeight="1" x14ac:dyDescent="0.2">
      <c r="B256" s="32"/>
      <c r="C256" s="125" t="s">
        <v>290</v>
      </c>
      <c r="D256" s="125" t="s">
        <v>182</v>
      </c>
      <c r="E256" s="126" t="s">
        <v>7123</v>
      </c>
      <c r="F256" s="127" t="s">
        <v>7124</v>
      </c>
      <c r="G256" s="128" t="s">
        <v>636</v>
      </c>
      <c r="H256" s="129">
        <v>10.3</v>
      </c>
      <c r="I256" s="130"/>
      <c r="J256" s="131">
        <f>ROUND(I256*H256,2)</f>
        <v>0</v>
      </c>
      <c r="K256" s="127" t="s">
        <v>186</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293</v>
      </c>
    </row>
    <row r="257" spans="2:65" s="1" customFormat="1" ht="97.5" x14ac:dyDescent="0.2">
      <c r="B257" s="32"/>
      <c r="D257" s="138" t="s">
        <v>214</v>
      </c>
      <c r="F257" s="139" t="s">
        <v>7125</v>
      </c>
      <c r="I257" s="140"/>
      <c r="L257" s="32"/>
      <c r="M257" s="141"/>
      <c r="T257" s="53"/>
      <c r="AT257" s="17" t="s">
        <v>214</v>
      </c>
      <c r="AU257" s="17" t="s">
        <v>79</v>
      </c>
    </row>
    <row r="258" spans="2:65" s="12" customFormat="1" ht="11.25" x14ac:dyDescent="0.2">
      <c r="B258" s="153"/>
      <c r="D258" s="138" t="s">
        <v>330</v>
      </c>
      <c r="E258" s="154" t="s">
        <v>19</v>
      </c>
      <c r="F258" s="155" t="s">
        <v>7126</v>
      </c>
      <c r="H258" s="154" t="s">
        <v>19</v>
      </c>
      <c r="I258" s="156"/>
      <c r="L258" s="153"/>
      <c r="M258" s="157"/>
      <c r="T258" s="158"/>
      <c r="AT258" s="154" t="s">
        <v>330</v>
      </c>
      <c r="AU258" s="154" t="s">
        <v>79</v>
      </c>
      <c r="AV258" s="12" t="s">
        <v>77</v>
      </c>
      <c r="AW258" s="12" t="s">
        <v>31</v>
      </c>
      <c r="AX258" s="12" t="s">
        <v>69</v>
      </c>
      <c r="AY258" s="154" t="s">
        <v>181</v>
      </c>
    </row>
    <row r="259" spans="2:65" s="12" customFormat="1" ht="11.25" x14ac:dyDescent="0.2">
      <c r="B259" s="153"/>
      <c r="D259" s="138" t="s">
        <v>330</v>
      </c>
      <c r="E259" s="154" t="s">
        <v>19</v>
      </c>
      <c r="F259" s="155" t="s">
        <v>7005</v>
      </c>
      <c r="H259" s="154" t="s">
        <v>19</v>
      </c>
      <c r="I259" s="156"/>
      <c r="L259" s="153"/>
      <c r="M259" s="157"/>
      <c r="T259" s="158"/>
      <c r="AT259" s="154" t="s">
        <v>330</v>
      </c>
      <c r="AU259" s="154" t="s">
        <v>79</v>
      </c>
      <c r="AV259" s="12" t="s">
        <v>77</v>
      </c>
      <c r="AW259" s="12" t="s">
        <v>31</v>
      </c>
      <c r="AX259" s="12" t="s">
        <v>69</v>
      </c>
      <c r="AY259" s="154" t="s">
        <v>181</v>
      </c>
    </row>
    <row r="260" spans="2:65" s="13" customFormat="1" ht="11.25" x14ac:dyDescent="0.2">
      <c r="B260" s="159"/>
      <c r="D260" s="138" t="s">
        <v>330</v>
      </c>
      <c r="E260" s="160" t="s">
        <v>19</v>
      </c>
      <c r="F260" s="161" t="s">
        <v>7127</v>
      </c>
      <c r="H260" s="162">
        <v>10.3</v>
      </c>
      <c r="I260" s="163"/>
      <c r="L260" s="159"/>
      <c r="M260" s="164"/>
      <c r="T260" s="165"/>
      <c r="AT260" s="160" t="s">
        <v>330</v>
      </c>
      <c r="AU260" s="160" t="s">
        <v>79</v>
      </c>
      <c r="AV260" s="13" t="s">
        <v>79</v>
      </c>
      <c r="AW260" s="13" t="s">
        <v>31</v>
      </c>
      <c r="AX260" s="13" t="s">
        <v>69</v>
      </c>
      <c r="AY260" s="160" t="s">
        <v>181</v>
      </c>
    </row>
    <row r="261" spans="2:65" s="14" customFormat="1" ht="11.25" x14ac:dyDescent="0.2">
      <c r="B261" s="166"/>
      <c r="D261" s="138" t="s">
        <v>330</v>
      </c>
      <c r="E261" s="167" t="s">
        <v>19</v>
      </c>
      <c r="F261" s="168" t="s">
        <v>333</v>
      </c>
      <c r="H261" s="169">
        <v>10.3</v>
      </c>
      <c r="I261" s="170"/>
      <c r="L261" s="166"/>
      <c r="M261" s="171"/>
      <c r="T261" s="172"/>
      <c r="AT261" s="167" t="s">
        <v>330</v>
      </c>
      <c r="AU261" s="167" t="s">
        <v>79</v>
      </c>
      <c r="AV261" s="14" t="s">
        <v>187</v>
      </c>
      <c r="AW261" s="14" t="s">
        <v>31</v>
      </c>
      <c r="AX261" s="14" t="s">
        <v>77</v>
      </c>
      <c r="AY261" s="167" t="s">
        <v>181</v>
      </c>
    </row>
    <row r="262" spans="2:65" s="1" customFormat="1" ht="16.5" customHeight="1" x14ac:dyDescent="0.2">
      <c r="B262" s="32"/>
      <c r="C262" s="125" t="s">
        <v>239</v>
      </c>
      <c r="D262" s="125" t="s">
        <v>182</v>
      </c>
      <c r="E262" s="126" t="s">
        <v>7128</v>
      </c>
      <c r="F262" s="127" t="s">
        <v>7129</v>
      </c>
      <c r="G262" s="128" t="s">
        <v>636</v>
      </c>
      <c r="H262" s="129">
        <v>0.5</v>
      </c>
      <c r="I262" s="130"/>
      <c r="J262" s="131">
        <f>ROUND(I262*H262,2)</f>
        <v>0</v>
      </c>
      <c r="K262" s="127" t="s">
        <v>186</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478</v>
      </c>
    </row>
    <row r="263" spans="2:65" s="1" customFormat="1" ht="97.5" x14ac:dyDescent="0.2">
      <c r="B263" s="32"/>
      <c r="D263" s="138" t="s">
        <v>214</v>
      </c>
      <c r="F263" s="139" t="s">
        <v>7130</v>
      </c>
      <c r="I263" s="140"/>
      <c r="L263" s="32"/>
      <c r="M263" s="141"/>
      <c r="T263" s="53"/>
      <c r="AT263" s="17" t="s">
        <v>214</v>
      </c>
      <c r="AU263" s="17" t="s">
        <v>79</v>
      </c>
    </row>
    <row r="264" spans="2:65" s="12" customFormat="1" ht="11.25" x14ac:dyDescent="0.2">
      <c r="B264" s="153"/>
      <c r="D264" s="138" t="s">
        <v>330</v>
      </c>
      <c r="E264" s="154" t="s">
        <v>19</v>
      </c>
      <c r="F264" s="155" t="s">
        <v>7131</v>
      </c>
      <c r="H264" s="154" t="s">
        <v>19</v>
      </c>
      <c r="I264" s="156"/>
      <c r="L264" s="153"/>
      <c r="M264" s="157"/>
      <c r="T264" s="158"/>
      <c r="AT264" s="154" t="s">
        <v>330</v>
      </c>
      <c r="AU264" s="154" t="s">
        <v>79</v>
      </c>
      <c r="AV264" s="12" t="s">
        <v>77</v>
      </c>
      <c r="AW264" s="12" t="s">
        <v>31</v>
      </c>
      <c r="AX264" s="12" t="s">
        <v>69</v>
      </c>
      <c r="AY264" s="154" t="s">
        <v>181</v>
      </c>
    </row>
    <row r="265" spans="2:65" s="12" customFormat="1" ht="11.25" x14ac:dyDescent="0.2">
      <c r="B265" s="153"/>
      <c r="D265" s="138" t="s">
        <v>330</v>
      </c>
      <c r="E265" s="154" t="s">
        <v>19</v>
      </c>
      <c r="F265" s="155" t="s">
        <v>7005</v>
      </c>
      <c r="H265" s="154" t="s">
        <v>19</v>
      </c>
      <c r="I265" s="156"/>
      <c r="L265" s="153"/>
      <c r="M265" s="157"/>
      <c r="T265" s="158"/>
      <c r="AT265" s="154" t="s">
        <v>330</v>
      </c>
      <c r="AU265" s="154" t="s">
        <v>79</v>
      </c>
      <c r="AV265" s="12" t="s">
        <v>77</v>
      </c>
      <c r="AW265" s="12" t="s">
        <v>31</v>
      </c>
      <c r="AX265" s="12" t="s">
        <v>69</v>
      </c>
      <c r="AY265" s="154" t="s">
        <v>181</v>
      </c>
    </row>
    <row r="266" spans="2:65" s="13" customFormat="1" ht="11.25" x14ac:dyDescent="0.2">
      <c r="B266" s="159"/>
      <c r="D266" s="138" t="s">
        <v>330</v>
      </c>
      <c r="E266" s="160" t="s">
        <v>19</v>
      </c>
      <c r="F266" s="161" t="s">
        <v>7132</v>
      </c>
      <c r="H266" s="162">
        <v>0.5</v>
      </c>
      <c r="I266" s="163"/>
      <c r="L266" s="159"/>
      <c r="M266" s="164"/>
      <c r="T266" s="165"/>
      <c r="AT266" s="160" t="s">
        <v>330</v>
      </c>
      <c r="AU266" s="160" t="s">
        <v>79</v>
      </c>
      <c r="AV266" s="13" t="s">
        <v>79</v>
      </c>
      <c r="AW266" s="13" t="s">
        <v>31</v>
      </c>
      <c r="AX266" s="13" t="s">
        <v>69</v>
      </c>
      <c r="AY266" s="160" t="s">
        <v>181</v>
      </c>
    </row>
    <row r="267" spans="2:65" s="14" customFormat="1" ht="11.25" x14ac:dyDescent="0.2">
      <c r="B267" s="166"/>
      <c r="D267" s="138" t="s">
        <v>330</v>
      </c>
      <c r="E267" s="167" t="s">
        <v>19</v>
      </c>
      <c r="F267" s="168" t="s">
        <v>333</v>
      </c>
      <c r="H267" s="169">
        <v>0.5</v>
      </c>
      <c r="I267" s="170"/>
      <c r="L267" s="166"/>
      <c r="M267" s="171"/>
      <c r="T267" s="172"/>
      <c r="AT267" s="167" t="s">
        <v>330</v>
      </c>
      <c r="AU267" s="167" t="s">
        <v>79</v>
      </c>
      <c r="AV267" s="14" t="s">
        <v>187</v>
      </c>
      <c r="AW267" s="14" t="s">
        <v>31</v>
      </c>
      <c r="AX267" s="14" t="s">
        <v>77</v>
      </c>
      <c r="AY267" s="167" t="s">
        <v>181</v>
      </c>
    </row>
    <row r="268" spans="2:65" s="1" customFormat="1" ht="16.5" customHeight="1" x14ac:dyDescent="0.2">
      <c r="B268" s="32"/>
      <c r="C268" s="125" t="s">
        <v>481</v>
      </c>
      <c r="D268" s="125" t="s">
        <v>182</v>
      </c>
      <c r="E268" s="126" t="s">
        <v>7133</v>
      </c>
      <c r="F268" s="127" t="s">
        <v>7134</v>
      </c>
      <c r="G268" s="128" t="s">
        <v>636</v>
      </c>
      <c r="H268" s="129">
        <v>9.5</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484</v>
      </c>
    </row>
    <row r="269" spans="2:65" s="1" customFormat="1" ht="97.5" x14ac:dyDescent="0.2">
      <c r="B269" s="32"/>
      <c r="D269" s="138" t="s">
        <v>214</v>
      </c>
      <c r="F269" s="139" t="s">
        <v>7135</v>
      </c>
      <c r="I269" s="140"/>
      <c r="L269" s="32"/>
      <c r="M269" s="141"/>
      <c r="T269" s="53"/>
      <c r="AT269" s="17" t="s">
        <v>214</v>
      </c>
      <c r="AU269" s="17" t="s">
        <v>79</v>
      </c>
    </row>
    <row r="270" spans="2:65" s="12" customFormat="1" ht="11.25" x14ac:dyDescent="0.2">
      <c r="B270" s="153"/>
      <c r="D270" s="138" t="s">
        <v>330</v>
      </c>
      <c r="E270" s="154" t="s">
        <v>19</v>
      </c>
      <c r="F270" s="155" t="s">
        <v>7136</v>
      </c>
      <c r="H270" s="154" t="s">
        <v>19</v>
      </c>
      <c r="I270" s="156"/>
      <c r="L270" s="153"/>
      <c r="M270" s="157"/>
      <c r="T270" s="158"/>
      <c r="AT270" s="154" t="s">
        <v>330</v>
      </c>
      <c r="AU270" s="154" t="s">
        <v>79</v>
      </c>
      <c r="AV270" s="12" t="s">
        <v>77</v>
      </c>
      <c r="AW270" s="12" t="s">
        <v>31</v>
      </c>
      <c r="AX270" s="12" t="s">
        <v>69</v>
      </c>
      <c r="AY270" s="154" t="s">
        <v>181</v>
      </c>
    </row>
    <row r="271" spans="2:65" s="12" customFormat="1" ht="11.25" x14ac:dyDescent="0.2">
      <c r="B271" s="153"/>
      <c r="D271" s="138" t="s">
        <v>330</v>
      </c>
      <c r="E271" s="154" t="s">
        <v>19</v>
      </c>
      <c r="F271" s="155" t="s">
        <v>7005</v>
      </c>
      <c r="H271" s="154" t="s">
        <v>19</v>
      </c>
      <c r="I271" s="156"/>
      <c r="L271" s="153"/>
      <c r="M271" s="157"/>
      <c r="T271" s="158"/>
      <c r="AT271" s="154" t="s">
        <v>330</v>
      </c>
      <c r="AU271" s="154" t="s">
        <v>79</v>
      </c>
      <c r="AV271" s="12" t="s">
        <v>77</v>
      </c>
      <c r="AW271" s="12" t="s">
        <v>31</v>
      </c>
      <c r="AX271" s="12" t="s">
        <v>69</v>
      </c>
      <c r="AY271" s="154" t="s">
        <v>181</v>
      </c>
    </row>
    <row r="272" spans="2:65" s="13" customFormat="1" ht="11.25" x14ac:dyDescent="0.2">
      <c r="B272" s="159"/>
      <c r="D272" s="138" t="s">
        <v>330</v>
      </c>
      <c r="E272" s="160" t="s">
        <v>19</v>
      </c>
      <c r="F272" s="161" t="s">
        <v>7137</v>
      </c>
      <c r="H272" s="162">
        <v>9.5</v>
      </c>
      <c r="I272" s="163"/>
      <c r="L272" s="159"/>
      <c r="M272" s="164"/>
      <c r="T272" s="165"/>
      <c r="AT272" s="160" t="s">
        <v>330</v>
      </c>
      <c r="AU272" s="160" t="s">
        <v>79</v>
      </c>
      <c r="AV272" s="13" t="s">
        <v>79</v>
      </c>
      <c r="AW272" s="13" t="s">
        <v>31</v>
      </c>
      <c r="AX272" s="13" t="s">
        <v>69</v>
      </c>
      <c r="AY272" s="160" t="s">
        <v>181</v>
      </c>
    </row>
    <row r="273" spans="2:65" s="14" customFormat="1" ht="11.25" x14ac:dyDescent="0.2">
      <c r="B273" s="166"/>
      <c r="D273" s="138" t="s">
        <v>330</v>
      </c>
      <c r="E273" s="167" t="s">
        <v>19</v>
      </c>
      <c r="F273" s="168" t="s">
        <v>333</v>
      </c>
      <c r="H273" s="169">
        <v>9.5</v>
      </c>
      <c r="I273" s="170"/>
      <c r="L273" s="166"/>
      <c r="M273" s="171"/>
      <c r="T273" s="172"/>
      <c r="AT273" s="167" t="s">
        <v>330</v>
      </c>
      <c r="AU273" s="167" t="s">
        <v>79</v>
      </c>
      <c r="AV273" s="14" t="s">
        <v>187</v>
      </c>
      <c r="AW273" s="14" t="s">
        <v>31</v>
      </c>
      <c r="AX273" s="14" t="s">
        <v>77</v>
      </c>
      <c r="AY273" s="167" t="s">
        <v>181</v>
      </c>
    </row>
    <row r="274" spans="2:65" s="1" customFormat="1" ht="16.5" customHeight="1" x14ac:dyDescent="0.2">
      <c r="B274" s="32"/>
      <c r="C274" s="125" t="s">
        <v>407</v>
      </c>
      <c r="D274" s="125" t="s">
        <v>182</v>
      </c>
      <c r="E274" s="126" t="s">
        <v>7138</v>
      </c>
      <c r="F274" s="127" t="s">
        <v>7139</v>
      </c>
      <c r="G274" s="128" t="s">
        <v>636</v>
      </c>
      <c r="H274" s="129">
        <v>1.8</v>
      </c>
      <c r="I274" s="130"/>
      <c r="J274" s="131">
        <f>ROUND(I274*H274,2)</f>
        <v>0</v>
      </c>
      <c r="K274" s="127" t="s">
        <v>186</v>
      </c>
      <c r="L274" s="32"/>
      <c r="M274" s="132" t="s">
        <v>19</v>
      </c>
      <c r="N274" s="133" t="s">
        <v>40</v>
      </c>
      <c r="P274" s="134">
        <f>O274*H274</f>
        <v>0</v>
      </c>
      <c r="Q274" s="134">
        <v>0</v>
      </c>
      <c r="R274" s="134">
        <f>Q274*H274</f>
        <v>0</v>
      </c>
      <c r="S274" s="134">
        <v>0</v>
      </c>
      <c r="T274" s="135">
        <f>S274*H274</f>
        <v>0</v>
      </c>
      <c r="AR274" s="136" t="s">
        <v>187</v>
      </c>
      <c r="AT274" s="136" t="s">
        <v>182</v>
      </c>
      <c r="AU274" s="136" t="s">
        <v>79</v>
      </c>
      <c r="AY274" s="17" t="s">
        <v>181</v>
      </c>
      <c r="BE274" s="137">
        <f>IF(N274="základní",J274,0)</f>
        <v>0</v>
      </c>
      <c r="BF274" s="137">
        <f>IF(N274="snížená",J274,0)</f>
        <v>0</v>
      </c>
      <c r="BG274" s="137">
        <f>IF(N274="zákl. přenesená",J274,0)</f>
        <v>0</v>
      </c>
      <c r="BH274" s="137">
        <f>IF(N274="sníž. přenesená",J274,0)</f>
        <v>0</v>
      </c>
      <c r="BI274" s="137">
        <f>IF(N274="nulová",J274,0)</f>
        <v>0</v>
      </c>
      <c r="BJ274" s="17" t="s">
        <v>77</v>
      </c>
      <c r="BK274" s="137">
        <f>ROUND(I274*H274,2)</f>
        <v>0</v>
      </c>
      <c r="BL274" s="17" t="s">
        <v>187</v>
      </c>
      <c r="BM274" s="136" t="s">
        <v>487</v>
      </c>
    </row>
    <row r="275" spans="2:65" s="1" customFormat="1" ht="97.5" x14ac:dyDescent="0.2">
      <c r="B275" s="32"/>
      <c r="D275" s="138" t="s">
        <v>214</v>
      </c>
      <c r="F275" s="139" t="s">
        <v>7140</v>
      </c>
      <c r="I275" s="140"/>
      <c r="L275" s="32"/>
      <c r="M275" s="141"/>
      <c r="T275" s="53"/>
      <c r="AT275" s="17" t="s">
        <v>214</v>
      </c>
      <c r="AU275" s="17" t="s">
        <v>79</v>
      </c>
    </row>
    <row r="276" spans="2:65" s="12" customFormat="1" ht="11.25" x14ac:dyDescent="0.2">
      <c r="B276" s="153"/>
      <c r="D276" s="138" t="s">
        <v>330</v>
      </c>
      <c r="E276" s="154" t="s">
        <v>19</v>
      </c>
      <c r="F276" s="155" t="s">
        <v>7141</v>
      </c>
      <c r="H276" s="154" t="s">
        <v>19</v>
      </c>
      <c r="I276" s="156"/>
      <c r="L276" s="153"/>
      <c r="M276" s="157"/>
      <c r="T276" s="158"/>
      <c r="AT276" s="154" t="s">
        <v>330</v>
      </c>
      <c r="AU276" s="154" t="s">
        <v>79</v>
      </c>
      <c r="AV276" s="12" t="s">
        <v>77</v>
      </c>
      <c r="AW276" s="12" t="s">
        <v>31</v>
      </c>
      <c r="AX276" s="12" t="s">
        <v>69</v>
      </c>
      <c r="AY276" s="154" t="s">
        <v>181</v>
      </c>
    </row>
    <row r="277" spans="2:65" s="12" customFormat="1" ht="11.25" x14ac:dyDescent="0.2">
      <c r="B277" s="153"/>
      <c r="D277" s="138" t="s">
        <v>330</v>
      </c>
      <c r="E277" s="154" t="s">
        <v>19</v>
      </c>
      <c r="F277" s="155" t="s">
        <v>7005</v>
      </c>
      <c r="H277" s="154" t="s">
        <v>19</v>
      </c>
      <c r="I277" s="156"/>
      <c r="L277" s="153"/>
      <c r="M277" s="157"/>
      <c r="T277" s="158"/>
      <c r="AT277" s="154" t="s">
        <v>330</v>
      </c>
      <c r="AU277" s="154" t="s">
        <v>79</v>
      </c>
      <c r="AV277" s="12" t="s">
        <v>77</v>
      </c>
      <c r="AW277" s="12" t="s">
        <v>31</v>
      </c>
      <c r="AX277" s="12" t="s">
        <v>69</v>
      </c>
      <c r="AY277" s="154" t="s">
        <v>181</v>
      </c>
    </row>
    <row r="278" spans="2:65" s="13" customFormat="1" ht="11.25" x14ac:dyDescent="0.2">
      <c r="B278" s="159"/>
      <c r="D278" s="138" t="s">
        <v>330</v>
      </c>
      <c r="E278" s="160" t="s">
        <v>19</v>
      </c>
      <c r="F278" s="161" t="s">
        <v>7142</v>
      </c>
      <c r="H278" s="162">
        <v>1.8</v>
      </c>
      <c r="I278" s="163"/>
      <c r="L278" s="159"/>
      <c r="M278" s="164"/>
      <c r="T278" s="165"/>
      <c r="AT278" s="160" t="s">
        <v>330</v>
      </c>
      <c r="AU278" s="160" t="s">
        <v>79</v>
      </c>
      <c r="AV278" s="13" t="s">
        <v>79</v>
      </c>
      <c r="AW278" s="13" t="s">
        <v>31</v>
      </c>
      <c r="AX278" s="13" t="s">
        <v>69</v>
      </c>
      <c r="AY278" s="160" t="s">
        <v>181</v>
      </c>
    </row>
    <row r="279" spans="2:65" s="14" customFormat="1" ht="11.25" x14ac:dyDescent="0.2">
      <c r="B279" s="166"/>
      <c r="D279" s="138" t="s">
        <v>330</v>
      </c>
      <c r="E279" s="167" t="s">
        <v>19</v>
      </c>
      <c r="F279" s="168" t="s">
        <v>333</v>
      </c>
      <c r="H279" s="169">
        <v>1.8</v>
      </c>
      <c r="I279" s="170"/>
      <c r="L279" s="166"/>
      <c r="M279" s="171"/>
      <c r="T279" s="172"/>
      <c r="AT279" s="167" t="s">
        <v>330</v>
      </c>
      <c r="AU279" s="167" t="s">
        <v>79</v>
      </c>
      <c r="AV279" s="14" t="s">
        <v>187</v>
      </c>
      <c r="AW279" s="14" t="s">
        <v>31</v>
      </c>
      <c r="AX279" s="14" t="s">
        <v>77</v>
      </c>
      <c r="AY279" s="167" t="s">
        <v>181</v>
      </c>
    </row>
    <row r="280" spans="2:65" s="1" customFormat="1" ht="16.5" customHeight="1" x14ac:dyDescent="0.2">
      <c r="B280" s="32"/>
      <c r="C280" s="125" t="s">
        <v>489</v>
      </c>
      <c r="D280" s="125" t="s">
        <v>182</v>
      </c>
      <c r="E280" s="126" t="s">
        <v>7143</v>
      </c>
      <c r="F280" s="127" t="s">
        <v>7144</v>
      </c>
      <c r="G280" s="128" t="s">
        <v>636</v>
      </c>
      <c r="H280" s="129">
        <v>4</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490</v>
      </c>
    </row>
    <row r="281" spans="2:65" s="1" customFormat="1" ht="97.5" x14ac:dyDescent="0.2">
      <c r="B281" s="32"/>
      <c r="D281" s="138" t="s">
        <v>214</v>
      </c>
      <c r="F281" s="139" t="s">
        <v>7145</v>
      </c>
      <c r="I281" s="140"/>
      <c r="L281" s="32"/>
      <c r="M281" s="141"/>
      <c r="T281" s="53"/>
      <c r="AT281" s="17" t="s">
        <v>214</v>
      </c>
      <c r="AU281" s="17" t="s">
        <v>79</v>
      </c>
    </row>
    <row r="282" spans="2:65" s="12" customFormat="1" ht="11.25" x14ac:dyDescent="0.2">
      <c r="B282" s="153"/>
      <c r="D282" s="138" t="s">
        <v>330</v>
      </c>
      <c r="E282" s="154" t="s">
        <v>19</v>
      </c>
      <c r="F282" s="155" t="s">
        <v>7146</v>
      </c>
      <c r="H282" s="154" t="s">
        <v>19</v>
      </c>
      <c r="I282" s="156"/>
      <c r="L282" s="153"/>
      <c r="M282" s="157"/>
      <c r="T282" s="158"/>
      <c r="AT282" s="154" t="s">
        <v>330</v>
      </c>
      <c r="AU282" s="154" t="s">
        <v>79</v>
      </c>
      <c r="AV282" s="12" t="s">
        <v>77</v>
      </c>
      <c r="AW282" s="12" t="s">
        <v>31</v>
      </c>
      <c r="AX282" s="12" t="s">
        <v>69</v>
      </c>
      <c r="AY282" s="154" t="s">
        <v>181</v>
      </c>
    </row>
    <row r="283" spans="2:65" s="12" customFormat="1" ht="11.25" x14ac:dyDescent="0.2">
      <c r="B283" s="153"/>
      <c r="D283" s="138" t="s">
        <v>330</v>
      </c>
      <c r="E283" s="154" t="s">
        <v>19</v>
      </c>
      <c r="F283" s="155" t="s">
        <v>7005</v>
      </c>
      <c r="H283" s="154" t="s">
        <v>19</v>
      </c>
      <c r="I283" s="156"/>
      <c r="L283" s="153"/>
      <c r="M283" s="157"/>
      <c r="T283" s="158"/>
      <c r="AT283" s="154" t="s">
        <v>330</v>
      </c>
      <c r="AU283" s="154" t="s">
        <v>79</v>
      </c>
      <c r="AV283" s="12" t="s">
        <v>77</v>
      </c>
      <c r="AW283" s="12" t="s">
        <v>31</v>
      </c>
      <c r="AX283" s="12" t="s">
        <v>69</v>
      </c>
      <c r="AY283" s="154" t="s">
        <v>181</v>
      </c>
    </row>
    <row r="284" spans="2:65" s="13" customFormat="1" ht="11.25" x14ac:dyDescent="0.2">
      <c r="B284" s="159"/>
      <c r="D284" s="138" t="s">
        <v>330</v>
      </c>
      <c r="E284" s="160" t="s">
        <v>19</v>
      </c>
      <c r="F284" s="161" t="s">
        <v>7147</v>
      </c>
      <c r="H284" s="162">
        <v>4</v>
      </c>
      <c r="I284" s="163"/>
      <c r="L284" s="159"/>
      <c r="M284" s="164"/>
      <c r="T284" s="165"/>
      <c r="AT284" s="160" t="s">
        <v>330</v>
      </c>
      <c r="AU284" s="160" t="s">
        <v>79</v>
      </c>
      <c r="AV284" s="13" t="s">
        <v>79</v>
      </c>
      <c r="AW284" s="13" t="s">
        <v>31</v>
      </c>
      <c r="AX284" s="13" t="s">
        <v>69</v>
      </c>
      <c r="AY284" s="160" t="s">
        <v>181</v>
      </c>
    </row>
    <row r="285" spans="2:65" s="14" customFormat="1" ht="11.25" x14ac:dyDescent="0.2">
      <c r="B285" s="166"/>
      <c r="D285" s="138" t="s">
        <v>330</v>
      </c>
      <c r="E285" s="167" t="s">
        <v>19</v>
      </c>
      <c r="F285" s="168" t="s">
        <v>333</v>
      </c>
      <c r="H285" s="169">
        <v>4</v>
      </c>
      <c r="I285" s="170"/>
      <c r="L285" s="166"/>
      <c r="M285" s="171"/>
      <c r="T285" s="172"/>
      <c r="AT285" s="167" t="s">
        <v>330</v>
      </c>
      <c r="AU285" s="167" t="s">
        <v>79</v>
      </c>
      <c r="AV285" s="14" t="s">
        <v>187</v>
      </c>
      <c r="AW285" s="14" t="s">
        <v>31</v>
      </c>
      <c r="AX285" s="14" t="s">
        <v>77</v>
      </c>
      <c r="AY285" s="167" t="s">
        <v>181</v>
      </c>
    </row>
    <row r="286" spans="2:65" s="1" customFormat="1" ht="16.5" customHeight="1" x14ac:dyDescent="0.2">
      <c r="B286" s="32"/>
      <c r="C286" s="125" t="s">
        <v>242</v>
      </c>
      <c r="D286" s="125" t="s">
        <v>182</v>
      </c>
      <c r="E286" s="126" t="s">
        <v>7148</v>
      </c>
      <c r="F286" s="127" t="s">
        <v>7149</v>
      </c>
      <c r="G286" s="128" t="s">
        <v>636</v>
      </c>
      <c r="H286" s="129">
        <v>2.5</v>
      </c>
      <c r="I286" s="130"/>
      <c r="J286" s="131">
        <f>ROUND(I286*H286,2)</f>
        <v>0</v>
      </c>
      <c r="K286" s="127" t="s">
        <v>186</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492</v>
      </c>
    </row>
    <row r="287" spans="2:65" s="1" customFormat="1" ht="97.5" x14ac:dyDescent="0.2">
      <c r="B287" s="32"/>
      <c r="D287" s="138" t="s">
        <v>214</v>
      </c>
      <c r="F287" s="139" t="s">
        <v>7150</v>
      </c>
      <c r="I287" s="140"/>
      <c r="L287" s="32"/>
      <c r="M287" s="141"/>
      <c r="T287" s="53"/>
      <c r="AT287" s="17" t="s">
        <v>214</v>
      </c>
      <c r="AU287" s="17" t="s">
        <v>79</v>
      </c>
    </row>
    <row r="288" spans="2:65" s="12" customFormat="1" ht="11.25" x14ac:dyDescent="0.2">
      <c r="B288" s="153"/>
      <c r="D288" s="138" t="s">
        <v>330</v>
      </c>
      <c r="E288" s="154" t="s">
        <v>19</v>
      </c>
      <c r="F288" s="155" t="s">
        <v>7151</v>
      </c>
      <c r="H288" s="154" t="s">
        <v>19</v>
      </c>
      <c r="I288" s="156"/>
      <c r="L288" s="153"/>
      <c r="M288" s="157"/>
      <c r="T288" s="158"/>
      <c r="AT288" s="154" t="s">
        <v>330</v>
      </c>
      <c r="AU288" s="154" t="s">
        <v>79</v>
      </c>
      <c r="AV288" s="12" t="s">
        <v>77</v>
      </c>
      <c r="AW288" s="12" t="s">
        <v>31</v>
      </c>
      <c r="AX288" s="12" t="s">
        <v>69</v>
      </c>
      <c r="AY288" s="154" t="s">
        <v>181</v>
      </c>
    </row>
    <row r="289" spans="2:65" s="12" customFormat="1" ht="11.25" x14ac:dyDescent="0.2">
      <c r="B289" s="153"/>
      <c r="D289" s="138" t="s">
        <v>330</v>
      </c>
      <c r="E289" s="154" t="s">
        <v>19</v>
      </c>
      <c r="F289" s="155" t="s">
        <v>7152</v>
      </c>
      <c r="H289" s="154" t="s">
        <v>19</v>
      </c>
      <c r="I289" s="156"/>
      <c r="L289" s="153"/>
      <c r="M289" s="157"/>
      <c r="T289" s="158"/>
      <c r="AT289" s="154" t="s">
        <v>330</v>
      </c>
      <c r="AU289" s="154" t="s">
        <v>79</v>
      </c>
      <c r="AV289" s="12" t="s">
        <v>77</v>
      </c>
      <c r="AW289" s="12" t="s">
        <v>31</v>
      </c>
      <c r="AX289" s="12" t="s">
        <v>69</v>
      </c>
      <c r="AY289" s="154" t="s">
        <v>181</v>
      </c>
    </row>
    <row r="290" spans="2:65" s="13" customFormat="1" ht="11.25" x14ac:dyDescent="0.2">
      <c r="B290" s="159"/>
      <c r="D290" s="138" t="s">
        <v>330</v>
      </c>
      <c r="E290" s="160" t="s">
        <v>19</v>
      </c>
      <c r="F290" s="161" t="s">
        <v>7153</v>
      </c>
      <c r="H290" s="162">
        <v>2.5</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2.5</v>
      </c>
      <c r="I291" s="170"/>
      <c r="L291" s="166"/>
      <c r="M291" s="171"/>
      <c r="T291" s="172"/>
      <c r="AT291" s="167" t="s">
        <v>330</v>
      </c>
      <c r="AU291" s="167" t="s">
        <v>79</v>
      </c>
      <c r="AV291" s="14" t="s">
        <v>187</v>
      </c>
      <c r="AW291" s="14" t="s">
        <v>31</v>
      </c>
      <c r="AX291" s="14" t="s">
        <v>77</v>
      </c>
      <c r="AY291" s="167" t="s">
        <v>181</v>
      </c>
    </row>
    <row r="292" spans="2:65" s="1" customFormat="1" ht="16.5" customHeight="1" x14ac:dyDescent="0.2">
      <c r="B292" s="32"/>
      <c r="C292" s="125" t="s">
        <v>494</v>
      </c>
      <c r="D292" s="125" t="s">
        <v>182</v>
      </c>
      <c r="E292" s="126" t="s">
        <v>7154</v>
      </c>
      <c r="F292" s="127" t="s">
        <v>7155</v>
      </c>
      <c r="G292" s="128" t="s">
        <v>636</v>
      </c>
      <c r="H292" s="129">
        <v>2.2999999999999998</v>
      </c>
      <c r="I292" s="130"/>
      <c r="J292" s="131">
        <f>ROUND(I292*H292,2)</f>
        <v>0</v>
      </c>
      <c r="K292" s="127" t="s">
        <v>186</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495</v>
      </c>
    </row>
    <row r="293" spans="2:65" s="1" customFormat="1" ht="97.5" x14ac:dyDescent="0.2">
      <c r="B293" s="32"/>
      <c r="D293" s="138" t="s">
        <v>214</v>
      </c>
      <c r="F293" s="139" t="s">
        <v>7156</v>
      </c>
      <c r="I293" s="140"/>
      <c r="L293" s="32"/>
      <c r="M293" s="141"/>
      <c r="T293" s="53"/>
      <c r="AT293" s="17" t="s">
        <v>214</v>
      </c>
      <c r="AU293" s="17" t="s">
        <v>79</v>
      </c>
    </row>
    <row r="294" spans="2:65" s="12" customFormat="1" ht="11.25" x14ac:dyDescent="0.2">
      <c r="B294" s="153"/>
      <c r="D294" s="138" t="s">
        <v>330</v>
      </c>
      <c r="E294" s="154" t="s">
        <v>19</v>
      </c>
      <c r="F294" s="155" t="s">
        <v>7157</v>
      </c>
      <c r="H294" s="154" t="s">
        <v>19</v>
      </c>
      <c r="I294" s="156"/>
      <c r="L294" s="153"/>
      <c r="M294" s="157"/>
      <c r="T294" s="158"/>
      <c r="AT294" s="154" t="s">
        <v>330</v>
      </c>
      <c r="AU294" s="154" t="s">
        <v>79</v>
      </c>
      <c r="AV294" s="12" t="s">
        <v>77</v>
      </c>
      <c r="AW294" s="12" t="s">
        <v>31</v>
      </c>
      <c r="AX294" s="12" t="s">
        <v>69</v>
      </c>
      <c r="AY294" s="154" t="s">
        <v>181</v>
      </c>
    </row>
    <row r="295" spans="2:65" s="12" customFormat="1" ht="11.25" x14ac:dyDescent="0.2">
      <c r="B295" s="153"/>
      <c r="D295" s="138" t="s">
        <v>330</v>
      </c>
      <c r="E295" s="154" t="s">
        <v>19</v>
      </c>
      <c r="F295" s="155" t="s">
        <v>7005</v>
      </c>
      <c r="H295" s="154" t="s">
        <v>19</v>
      </c>
      <c r="I295" s="156"/>
      <c r="L295" s="153"/>
      <c r="M295" s="157"/>
      <c r="T295" s="158"/>
      <c r="AT295" s="154" t="s">
        <v>330</v>
      </c>
      <c r="AU295" s="154" t="s">
        <v>79</v>
      </c>
      <c r="AV295" s="12" t="s">
        <v>77</v>
      </c>
      <c r="AW295" s="12" t="s">
        <v>31</v>
      </c>
      <c r="AX295" s="12" t="s">
        <v>69</v>
      </c>
      <c r="AY295" s="154" t="s">
        <v>181</v>
      </c>
    </row>
    <row r="296" spans="2:65" s="13" customFormat="1" ht="11.25" x14ac:dyDescent="0.2">
      <c r="B296" s="159"/>
      <c r="D296" s="138" t="s">
        <v>330</v>
      </c>
      <c r="E296" s="160" t="s">
        <v>19</v>
      </c>
      <c r="F296" s="161" t="s">
        <v>7158</v>
      </c>
      <c r="H296" s="162">
        <v>2.2999999999999998</v>
      </c>
      <c r="I296" s="163"/>
      <c r="L296" s="159"/>
      <c r="M296" s="164"/>
      <c r="T296" s="165"/>
      <c r="AT296" s="160" t="s">
        <v>330</v>
      </c>
      <c r="AU296" s="160" t="s">
        <v>79</v>
      </c>
      <c r="AV296" s="13" t="s">
        <v>79</v>
      </c>
      <c r="AW296" s="13" t="s">
        <v>31</v>
      </c>
      <c r="AX296" s="13" t="s">
        <v>69</v>
      </c>
      <c r="AY296" s="160" t="s">
        <v>181</v>
      </c>
    </row>
    <row r="297" spans="2:65" s="14" customFormat="1" ht="11.25" x14ac:dyDescent="0.2">
      <c r="B297" s="166"/>
      <c r="D297" s="138" t="s">
        <v>330</v>
      </c>
      <c r="E297" s="167" t="s">
        <v>19</v>
      </c>
      <c r="F297" s="168" t="s">
        <v>333</v>
      </c>
      <c r="H297" s="169">
        <v>2.2999999999999998</v>
      </c>
      <c r="I297" s="170"/>
      <c r="L297" s="166"/>
      <c r="M297" s="171"/>
      <c r="T297" s="172"/>
      <c r="AT297" s="167" t="s">
        <v>330</v>
      </c>
      <c r="AU297" s="167" t="s">
        <v>79</v>
      </c>
      <c r="AV297" s="14" t="s">
        <v>187</v>
      </c>
      <c r="AW297" s="14" t="s">
        <v>31</v>
      </c>
      <c r="AX297" s="14" t="s">
        <v>77</v>
      </c>
      <c r="AY297" s="167" t="s">
        <v>181</v>
      </c>
    </row>
    <row r="298" spans="2:65" s="1" customFormat="1" ht="16.5" customHeight="1" x14ac:dyDescent="0.2">
      <c r="B298" s="32"/>
      <c r="C298" s="125" t="s">
        <v>246</v>
      </c>
      <c r="D298" s="125" t="s">
        <v>182</v>
      </c>
      <c r="E298" s="126" t="s">
        <v>7159</v>
      </c>
      <c r="F298" s="127" t="s">
        <v>7160</v>
      </c>
      <c r="G298" s="128" t="s">
        <v>636</v>
      </c>
      <c r="H298" s="129">
        <v>24.8</v>
      </c>
      <c r="I298" s="130"/>
      <c r="J298" s="131">
        <f>ROUND(I298*H298,2)</f>
        <v>0</v>
      </c>
      <c r="K298" s="127" t="s">
        <v>186</v>
      </c>
      <c r="L298" s="32"/>
      <c r="M298" s="132" t="s">
        <v>19</v>
      </c>
      <c r="N298" s="133" t="s">
        <v>40</v>
      </c>
      <c r="P298" s="134">
        <f>O298*H298</f>
        <v>0</v>
      </c>
      <c r="Q298" s="134">
        <v>0</v>
      </c>
      <c r="R298" s="134">
        <f>Q298*H298</f>
        <v>0</v>
      </c>
      <c r="S298" s="134">
        <v>0</v>
      </c>
      <c r="T298" s="135">
        <f>S298*H298</f>
        <v>0</v>
      </c>
      <c r="AR298" s="136" t="s">
        <v>187</v>
      </c>
      <c r="AT298" s="136" t="s">
        <v>182</v>
      </c>
      <c r="AU298" s="136" t="s">
        <v>79</v>
      </c>
      <c r="AY298" s="17" t="s">
        <v>181</v>
      </c>
      <c r="BE298" s="137">
        <f>IF(N298="základní",J298,0)</f>
        <v>0</v>
      </c>
      <c r="BF298" s="137">
        <f>IF(N298="snížená",J298,0)</f>
        <v>0</v>
      </c>
      <c r="BG298" s="137">
        <f>IF(N298="zákl. přenesená",J298,0)</f>
        <v>0</v>
      </c>
      <c r="BH298" s="137">
        <f>IF(N298="sníž. přenesená",J298,0)</f>
        <v>0</v>
      </c>
      <c r="BI298" s="137">
        <f>IF(N298="nulová",J298,0)</f>
        <v>0</v>
      </c>
      <c r="BJ298" s="17" t="s">
        <v>77</v>
      </c>
      <c r="BK298" s="137">
        <f>ROUND(I298*H298,2)</f>
        <v>0</v>
      </c>
      <c r="BL298" s="17" t="s">
        <v>187</v>
      </c>
      <c r="BM298" s="136" t="s">
        <v>497</v>
      </c>
    </row>
    <row r="299" spans="2:65" s="1" customFormat="1" ht="97.5" x14ac:dyDescent="0.2">
      <c r="B299" s="32"/>
      <c r="D299" s="138" t="s">
        <v>214</v>
      </c>
      <c r="F299" s="139" t="s">
        <v>7161</v>
      </c>
      <c r="I299" s="140"/>
      <c r="L299" s="32"/>
      <c r="M299" s="141"/>
      <c r="T299" s="53"/>
      <c r="AT299" s="17" t="s">
        <v>214</v>
      </c>
      <c r="AU299" s="17" t="s">
        <v>79</v>
      </c>
    </row>
    <row r="300" spans="2:65" s="12" customFormat="1" ht="11.25" x14ac:dyDescent="0.2">
      <c r="B300" s="153"/>
      <c r="D300" s="138" t="s">
        <v>330</v>
      </c>
      <c r="E300" s="154" t="s">
        <v>19</v>
      </c>
      <c r="F300" s="155" t="s">
        <v>7162</v>
      </c>
      <c r="H300" s="154" t="s">
        <v>19</v>
      </c>
      <c r="I300" s="156"/>
      <c r="L300" s="153"/>
      <c r="M300" s="157"/>
      <c r="T300" s="158"/>
      <c r="AT300" s="154" t="s">
        <v>330</v>
      </c>
      <c r="AU300" s="154" t="s">
        <v>79</v>
      </c>
      <c r="AV300" s="12" t="s">
        <v>77</v>
      </c>
      <c r="AW300" s="12" t="s">
        <v>31</v>
      </c>
      <c r="AX300" s="12" t="s">
        <v>69</v>
      </c>
      <c r="AY300" s="154" t="s">
        <v>181</v>
      </c>
    </row>
    <row r="301" spans="2:65" s="12" customFormat="1" ht="11.25" x14ac:dyDescent="0.2">
      <c r="B301" s="153"/>
      <c r="D301" s="138" t="s">
        <v>330</v>
      </c>
      <c r="E301" s="154" t="s">
        <v>19</v>
      </c>
      <c r="F301" s="155" t="s">
        <v>7005</v>
      </c>
      <c r="H301" s="154" t="s">
        <v>19</v>
      </c>
      <c r="I301" s="156"/>
      <c r="L301" s="153"/>
      <c r="M301" s="157"/>
      <c r="T301" s="158"/>
      <c r="AT301" s="154" t="s">
        <v>330</v>
      </c>
      <c r="AU301" s="154" t="s">
        <v>79</v>
      </c>
      <c r="AV301" s="12" t="s">
        <v>77</v>
      </c>
      <c r="AW301" s="12" t="s">
        <v>31</v>
      </c>
      <c r="AX301" s="12" t="s">
        <v>69</v>
      </c>
      <c r="AY301" s="154" t="s">
        <v>181</v>
      </c>
    </row>
    <row r="302" spans="2:65" s="13" customFormat="1" ht="11.25" x14ac:dyDescent="0.2">
      <c r="B302" s="159"/>
      <c r="D302" s="138" t="s">
        <v>330</v>
      </c>
      <c r="E302" s="160" t="s">
        <v>19</v>
      </c>
      <c r="F302" s="161" t="s">
        <v>7163</v>
      </c>
      <c r="H302" s="162">
        <v>24.8</v>
      </c>
      <c r="I302" s="163"/>
      <c r="L302" s="159"/>
      <c r="M302" s="164"/>
      <c r="T302" s="165"/>
      <c r="AT302" s="160" t="s">
        <v>330</v>
      </c>
      <c r="AU302" s="160" t="s">
        <v>79</v>
      </c>
      <c r="AV302" s="13" t="s">
        <v>79</v>
      </c>
      <c r="AW302" s="13" t="s">
        <v>31</v>
      </c>
      <c r="AX302" s="13" t="s">
        <v>69</v>
      </c>
      <c r="AY302" s="160" t="s">
        <v>181</v>
      </c>
    </row>
    <row r="303" spans="2:65" s="14" customFormat="1" ht="11.25" x14ac:dyDescent="0.2">
      <c r="B303" s="166"/>
      <c r="D303" s="138" t="s">
        <v>330</v>
      </c>
      <c r="E303" s="167" t="s">
        <v>19</v>
      </c>
      <c r="F303" s="168" t="s">
        <v>333</v>
      </c>
      <c r="H303" s="169">
        <v>24.8</v>
      </c>
      <c r="I303" s="170"/>
      <c r="L303" s="166"/>
      <c r="M303" s="171"/>
      <c r="T303" s="172"/>
      <c r="AT303" s="167" t="s">
        <v>330</v>
      </c>
      <c r="AU303" s="167" t="s">
        <v>79</v>
      </c>
      <c r="AV303" s="14" t="s">
        <v>187</v>
      </c>
      <c r="AW303" s="14" t="s">
        <v>31</v>
      </c>
      <c r="AX303" s="14" t="s">
        <v>77</v>
      </c>
      <c r="AY303" s="167" t="s">
        <v>181</v>
      </c>
    </row>
    <row r="304" spans="2:65" s="1" customFormat="1" ht="16.5" customHeight="1" x14ac:dyDescent="0.2">
      <c r="B304" s="32"/>
      <c r="C304" s="125" t="s">
        <v>499</v>
      </c>
      <c r="D304" s="125" t="s">
        <v>182</v>
      </c>
      <c r="E304" s="126" t="s">
        <v>7164</v>
      </c>
      <c r="F304" s="127" t="s">
        <v>7165</v>
      </c>
      <c r="G304" s="128" t="s">
        <v>636</v>
      </c>
      <c r="H304" s="129">
        <v>1.4</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500</v>
      </c>
    </row>
    <row r="305" spans="2:65" s="1" customFormat="1" ht="97.5" x14ac:dyDescent="0.2">
      <c r="B305" s="32"/>
      <c r="D305" s="138" t="s">
        <v>214</v>
      </c>
      <c r="F305" s="139" t="s">
        <v>7166</v>
      </c>
      <c r="I305" s="140"/>
      <c r="L305" s="32"/>
      <c r="M305" s="141"/>
      <c r="T305" s="53"/>
      <c r="AT305" s="17" t="s">
        <v>214</v>
      </c>
      <c r="AU305" s="17" t="s">
        <v>79</v>
      </c>
    </row>
    <row r="306" spans="2:65" s="12" customFormat="1" ht="11.25" x14ac:dyDescent="0.2">
      <c r="B306" s="153"/>
      <c r="D306" s="138" t="s">
        <v>330</v>
      </c>
      <c r="E306" s="154" t="s">
        <v>19</v>
      </c>
      <c r="F306" s="155" t="s">
        <v>7167</v>
      </c>
      <c r="H306" s="154" t="s">
        <v>19</v>
      </c>
      <c r="I306" s="156"/>
      <c r="L306" s="153"/>
      <c r="M306" s="157"/>
      <c r="T306" s="158"/>
      <c r="AT306" s="154" t="s">
        <v>330</v>
      </c>
      <c r="AU306" s="154" t="s">
        <v>79</v>
      </c>
      <c r="AV306" s="12" t="s">
        <v>77</v>
      </c>
      <c r="AW306" s="12" t="s">
        <v>31</v>
      </c>
      <c r="AX306" s="12" t="s">
        <v>69</v>
      </c>
      <c r="AY306" s="154" t="s">
        <v>181</v>
      </c>
    </row>
    <row r="307" spans="2:65" s="12" customFormat="1" ht="22.5" x14ac:dyDescent="0.2">
      <c r="B307" s="153"/>
      <c r="D307" s="138" t="s">
        <v>330</v>
      </c>
      <c r="E307" s="154" t="s">
        <v>19</v>
      </c>
      <c r="F307" s="155" t="s">
        <v>7016</v>
      </c>
      <c r="H307" s="154" t="s">
        <v>19</v>
      </c>
      <c r="I307" s="156"/>
      <c r="L307" s="153"/>
      <c r="M307" s="157"/>
      <c r="T307" s="158"/>
      <c r="AT307" s="154" t="s">
        <v>330</v>
      </c>
      <c r="AU307" s="154" t="s">
        <v>79</v>
      </c>
      <c r="AV307" s="12" t="s">
        <v>77</v>
      </c>
      <c r="AW307" s="12" t="s">
        <v>31</v>
      </c>
      <c r="AX307" s="12" t="s">
        <v>69</v>
      </c>
      <c r="AY307" s="154" t="s">
        <v>181</v>
      </c>
    </row>
    <row r="308" spans="2:65" s="13" customFormat="1" ht="11.25" x14ac:dyDescent="0.2">
      <c r="B308" s="159"/>
      <c r="D308" s="138" t="s">
        <v>330</v>
      </c>
      <c r="E308" s="160" t="s">
        <v>19</v>
      </c>
      <c r="F308" s="161" t="s">
        <v>7168</v>
      </c>
      <c r="H308" s="162">
        <v>1.4</v>
      </c>
      <c r="I308" s="163"/>
      <c r="L308" s="159"/>
      <c r="M308" s="164"/>
      <c r="T308" s="165"/>
      <c r="AT308" s="160" t="s">
        <v>330</v>
      </c>
      <c r="AU308" s="160" t="s">
        <v>79</v>
      </c>
      <c r="AV308" s="13" t="s">
        <v>79</v>
      </c>
      <c r="AW308" s="13" t="s">
        <v>31</v>
      </c>
      <c r="AX308" s="13" t="s">
        <v>69</v>
      </c>
      <c r="AY308" s="160" t="s">
        <v>181</v>
      </c>
    </row>
    <row r="309" spans="2:65" s="14" customFormat="1" ht="11.25" x14ac:dyDescent="0.2">
      <c r="B309" s="166"/>
      <c r="D309" s="138" t="s">
        <v>330</v>
      </c>
      <c r="E309" s="167" t="s">
        <v>19</v>
      </c>
      <c r="F309" s="168" t="s">
        <v>333</v>
      </c>
      <c r="H309" s="169">
        <v>1.4</v>
      </c>
      <c r="I309" s="170"/>
      <c r="L309" s="166"/>
      <c r="M309" s="171"/>
      <c r="T309" s="172"/>
      <c r="AT309" s="167" t="s">
        <v>330</v>
      </c>
      <c r="AU309" s="167" t="s">
        <v>79</v>
      </c>
      <c r="AV309" s="14" t="s">
        <v>187</v>
      </c>
      <c r="AW309" s="14" t="s">
        <v>31</v>
      </c>
      <c r="AX309" s="14" t="s">
        <v>77</v>
      </c>
      <c r="AY309" s="167" t="s">
        <v>181</v>
      </c>
    </row>
    <row r="310" spans="2:65" s="1" customFormat="1" ht="16.5" customHeight="1" x14ac:dyDescent="0.2">
      <c r="B310" s="32"/>
      <c r="C310" s="125" t="s">
        <v>250</v>
      </c>
      <c r="D310" s="125" t="s">
        <v>182</v>
      </c>
      <c r="E310" s="126" t="s">
        <v>7169</v>
      </c>
      <c r="F310" s="127" t="s">
        <v>7170</v>
      </c>
      <c r="G310" s="128" t="s">
        <v>636</v>
      </c>
      <c r="H310" s="129">
        <v>0.5</v>
      </c>
      <c r="I310" s="130"/>
      <c r="J310" s="131">
        <f>ROUND(I310*H310,2)</f>
        <v>0</v>
      </c>
      <c r="K310" s="127" t="s">
        <v>186</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502</v>
      </c>
    </row>
    <row r="311" spans="2:65" s="1" customFormat="1" ht="97.5" x14ac:dyDescent="0.2">
      <c r="B311" s="32"/>
      <c r="D311" s="138" t="s">
        <v>214</v>
      </c>
      <c r="F311" s="139" t="s">
        <v>7171</v>
      </c>
      <c r="I311" s="140"/>
      <c r="L311" s="32"/>
      <c r="M311" s="141"/>
      <c r="T311" s="53"/>
      <c r="AT311" s="17" t="s">
        <v>214</v>
      </c>
      <c r="AU311" s="17" t="s">
        <v>79</v>
      </c>
    </row>
    <row r="312" spans="2:65" s="12" customFormat="1" ht="11.25" x14ac:dyDescent="0.2">
      <c r="B312" s="153"/>
      <c r="D312" s="138" t="s">
        <v>330</v>
      </c>
      <c r="E312" s="154" t="s">
        <v>19</v>
      </c>
      <c r="F312" s="155" t="s">
        <v>7172</v>
      </c>
      <c r="H312" s="154" t="s">
        <v>19</v>
      </c>
      <c r="I312" s="156"/>
      <c r="L312" s="153"/>
      <c r="M312" s="157"/>
      <c r="T312" s="158"/>
      <c r="AT312" s="154" t="s">
        <v>330</v>
      </c>
      <c r="AU312" s="154" t="s">
        <v>79</v>
      </c>
      <c r="AV312" s="12" t="s">
        <v>77</v>
      </c>
      <c r="AW312" s="12" t="s">
        <v>31</v>
      </c>
      <c r="AX312" s="12" t="s">
        <v>69</v>
      </c>
      <c r="AY312" s="154" t="s">
        <v>181</v>
      </c>
    </row>
    <row r="313" spans="2:65" s="12" customFormat="1" ht="11.25" x14ac:dyDescent="0.2">
      <c r="B313" s="153"/>
      <c r="D313" s="138" t="s">
        <v>330</v>
      </c>
      <c r="E313" s="154" t="s">
        <v>19</v>
      </c>
      <c r="F313" s="155" t="s">
        <v>7005</v>
      </c>
      <c r="H313" s="154" t="s">
        <v>19</v>
      </c>
      <c r="I313" s="156"/>
      <c r="L313" s="153"/>
      <c r="M313" s="157"/>
      <c r="T313" s="158"/>
      <c r="AT313" s="154" t="s">
        <v>330</v>
      </c>
      <c r="AU313" s="154" t="s">
        <v>79</v>
      </c>
      <c r="AV313" s="12" t="s">
        <v>77</v>
      </c>
      <c r="AW313" s="12" t="s">
        <v>31</v>
      </c>
      <c r="AX313" s="12" t="s">
        <v>69</v>
      </c>
      <c r="AY313" s="154" t="s">
        <v>181</v>
      </c>
    </row>
    <row r="314" spans="2:65" s="13" customFormat="1" ht="11.25" x14ac:dyDescent="0.2">
      <c r="B314" s="159"/>
      <c r="D314" s="138" t="s">
        <v>330</v>
      </c>
      <c r="E314" s="160" t="s">
        <v>19</v>
      </c>
      <c r="F314" s="161" t="s">
        <v>7173</v>
      </c>
      <c r="H314" s="162">
        <v>0.5</v>
      </c>
      <c r="I314" s="163"/>
      <c r="L314" s="159"/>
      <c r="M314" s="164"/>
      <c r="T314" s="165"/>
      <c r="AT314" s="160" t="s">
        <v>330</v>
      </c>
      <c r="AU314" s="160" t="s">
        <v>79</v>
      </c>
      <c r="AV314" s="13" t="s">
        <v>79</v>
      </c>
      <c r="AW314" s="13" t="s">
        <v>31</v>
      </c>
      <c r="AX314" s="13" t="s">
        <v>69</v>
      </c>
      <c r="AY314" s="160" t="s">
        <v>181</v>
      </c>
    </row>
    <row r="315" spans="2:65" s="14" customFormat="1" ht="11.25" x14ac:dyDescent="0.2">
      <c r="B315" s="166"/>
      <c r="D315" s="138" t="s">
        <v>330</v>
      </c>
      <c r="E315" s="167" t="s">
        <v>19</v>
      </c>
      <c r="F315" s="168" t="s">
        <v>333</v>
      </c>
      <c r="H315" s="169">
        <v>0.5</v>
      </c>
      <c r="I315" s="170"/>
      <c r="L315" s="166"/>
      <c r="M315" s="171"/>
      <c r="T315" s="172"/>
      <c r="AT315" s="167" t="s">
        <v>330</v>
      </c>
      <c r="AU315" s="167" t="s">
        <v>79</v>
      </c>
      <c r="AV315" s="14" t="s">
        <v>187</v>
      </c>
      <c r="AW315" s="14" t="s">
        <v>31</v>
      </c>
      <c r="AX315" s="14" t="s">
        <v>77</v>
      </c>
      <c r="AY315" s="167" t="s">
        <v>181</v>
      </c>
    </row>
    <row r="316" spans="2:65" s="1" customFormat="1" ht="16.5" customHeight="1" x14ac:dyDescent="0.2">
      <c r="B316" s="32"/>
      <c r="C316" s="125" t="s">
        <v>504</v>
      </c>
      <c r="D316" s="125" t="s">
        <v>182</v>
      </c>
      <c r="E316" s="126" t="s">
        <v>7174</v>
      </c>
      <c r="F316" s="127" t="s">
        <v>7175</v>
      </c>
      <c r="G316" s="128" t="s">
        <v>636</v>
      </c>
      <c r="H316" s="129">
        <v>0.9</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505</v>
      </c>
    </row>
    <row r="317" spans="2:65" s="1" customFormat="1" ht="97.5" x14ac:dyDescent="0.2">
      <c r="B317" s="32"/>
      <c r="D317" s="138" t="s">
        <v>214</v>
      </c>
      <c r="F317" s="139" t="s">
        <v>7176</v>
      </c>
      <c r="I317" s="140"/>
      <c r="L317" s="32"/>
      <c r="M317" s="141"/>
      <c r="T317" s="53"/>
      <c r="AT317" s="17" t="s">
        <v>214</v>
      </c>
      <c r="AU317" s="17" t="s">
        <v>79</v>
      </c>
    </row>
    <row r="318" spans="2:65" s="12" customFormat="1" ht="11.25" x14ac:dyDescent="0.2">
      <c r="B318" s="153"/>
      <c r="D318" s="138" t="s">
        <v>330</v>
      </c>
      <c r="E318" s="154" t="s">
        <v>19</v>
      </c>
      <c r="F318" s="155" t="s">
        <v>7177</v>
      </c>
      <c r="H318" s="154" t="s">
        <v>19</v>
      </c>
      <c r="I318" s="156"/>
      <c r="L318" s="153"/>
      <c r="M318" s="157"/>
      <c r="T318" s="158"/>
      <c r="AT318" s="154" t="s">
        <v>330</v>
      </c>
      <c r="AU318" s="154" t="s">
        <v>79</v>
      </c>
      <c r="AV318" s="12" t="s">
        <v>77</v>
      </c>
      <c r="AW318" s="12" t="s">
        <v>31</v>
      </c>
      <c r="AX318" s="12" t="s">
        <v>69</v>
      </c>
      <c r="AY318" s="154" t="s">
        <v>181</v>
      </c>
    </row>
    <row r="319" spans="2:65" s="12" customFormat="1" ht="11.25" x14ac:dyDescent="0.2">
      <c r="B319" s="153"/>
      <c r="D319" s="138" t="s">
        <v>330</v>
      </c>
      <c r="E319" s="154" t="s">
        <v>19</v>
      </c>
      <c r="F319" s="155" t="s">
        <v>7005</v>
      </c>
      <c r="H319" s="154" t="s">
        <v>19</v>
      </c>
      <c r="I319" s="156"/>
      <c r="L319" s="153"/>
      <c r="M319" s="157"/>
      <c r="T319" s="158"/>
      <c r="AT319" s="154" t="s">
        <v>330</v>
      </c>
      <c r="AU319" s="154" t="s">
        <v>79</v>
      </c>
      <c r="AV319" s="12" t="s">
        <v>77</v>
      </c>
      <c r="AW319" s="12" t="s">
        <v>31</v>
      </c>
      <c r="AX319" s="12" t="s">
        <v>69</v>
      </c>
      <c r="AY319" s="154" t="s">
        <v>181</v>
      </c>
    </row>
    <row r="320" spans="2:65" s="13" customFormat="1" ht="11.25" x14ac:dyDescent="0.2">
      <c r="B320" s="159"/>
      <c r="D320" s="138" t="s">
        <v>330</v>
      </c>
      <c r="E320" s="160" t="s">
        <v>19</v>
      </c>
      <c r="F320" s="161" t="s">
        <v>7178</v>
      </c>
      <c r="H320" s="162">
        <v>0.9</v>
      </c>
      <c r="I320" s="163"/>
      <c r="L320" s="159"/>
      <c r="M320" s="164"/>
      <c r="T320" s="165"/>
      <c r="AT320" s="160" t="s">
        <v>330</v>
      </c>
      <c r="AU320" s="160" t="s">
        <v>79</v>
      </c>
      <c r="AV320" s="13" t="s">
        <v>79</v>
      </c>
      <c r="AW320" s="13" t="s">
        <v>31</v>
      </c>
      <c r="AX320" s="13" t="s">
        <v>69</v>
      </c>
      <c r="AY320" s="160" t="s">
        <v>181</v>
      </c>
    </row>
    <row r="321" spans="2:65" s="14" customFormat="1" ht="11.25" x14ac:dyDescent="0.2">
      <c r="B321" s="166"/>
      <c r="D321" s="138" t="s">
        <v>330</v>
      </c>
      <c r="E321" s="167" t="s">
        <v>19</v>
      </c>
      <c r="F321" s="168" t="s">
        <v>333</v>
      </c>
      <c r="H321" s="169">
        <v>0.9</v>
      </c>
      <c r="I321" s="170"/>
      <c r="L321" s="166"/>
      <c r="M321" s="171"/>
      <c r="T321" s="172"/>
      <c r="AT321" s="167" t="s">
        <v>330</v>
      </c>
      <c r="AU321" s="167" t="s">
        <v>79</v>
      </c>
      <c r="AV321" s="14" t="s">
        <v>187</v>
      </c>
      <c r="AW321" s="14" t="s">
        <v>31</v>
      </c>
      <c r="AX321" s="14" t="s">
        <v>77</v>
      </c>
      <c r="AY321" s="167" t="s">
        <v>181</v>
      </c>
    </row>
    <row r="322" spans="2:65" s="1" customFormat="1" ht="16.5" customHeight="1" x14ac:dyDescent="0.2">
      <c r="B322" s="32"/>
      <c r="C322" s="125" t="s">
        <v>254</v>
      </c>
      <c r="D322" s="125" t="s">
        <v>182</v>
      </c>
      <c r="E322" s="126" t="s">
        <v>7179</v>
      </c>
      <c r="F322" s="127" t="s">
        <v>7180</v>
      </c>
      <c r="G322" s="128" t="s">
        <v>636</v>
      </c>
      <c r="H322" s="129">
        <v>1.2</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511</v>
      </c>
    </row>
    <row r="323" spans="2:65" s="1" customFormat="1" ht="97.5" x14ac:dyDescent="0.2">
      <c r="B323" s="32"/>
      <c r="D323" s="138" t="s">
        <v>214</v>
      </c>
      <c r="F323" s="139" t="s">
        <v>7181</v>
      </c>
      <c r="I323" s="140"/>
      <c r="L323" s="32"/>
      <c r="M323" s="141"/>
      <c r="T323" s="53"/>
      <c r="AT323" s="17" t="s">
        <v>214</v>
      </c>
      <c r="AU323" s="17" t="s">
        <v>79</v>
      </c>
    </row>
    <row r="324" spans="2:65" s="12" customFormat="1" ht="11.25" x14ac:dyDescent="0.2">
      <c r="B324" s="153"/>
      <c r="D324" s="138" t="s">
        <v>330</v>
      </c>
      <c r="E324" s="154" t="s">
        <v>19</v>
      </c>
      <c r="F324" s="155" t="s">
        <v>7182</v>
      </c>
      <c r="H324" s="154" t="s">
        <v>19</v>
      </c>
      <c r="I324" s="156"/>
      <c r="L324" s="153"/>
      <c r="M324" s="157"/>
      <c r="T324" s="158"/>
      <c r="AT324" s="154" t="s">
        <v>330</v>
      </c>
      <c r="AU324" s="154" t="s">
        <v>79</v>
      </c>
      <c r="AV324" s="12" t="s">
        <v>77</v>
      </c>
      <c r="AW324" s="12" t="s">
        <v>31</v>
      </c>
      <c r="AX324" s="12" t="s">
        <v>69</v>
      </c>
      <c r="AY324" s="154" t="s">
        <v>181</v>
      </c>
    </row>
    <row r="325" spans="2:65" s="12" customFormat="1" ht="11.25" x14ac:dyDescent="0.2">
      <c r="B325" s="153"/>
      <c r="D325" s="138" t="s">
        <v>330</v>
      </c>
      <c r="E325" s="154" t="s">
        <v>19</v>
      </c>
      <c r="F325" s="155" t="s">
        <v>7005</v>
      </c>
      <c r="H325" s="154" t="s">
        <v>19</v>
      </c>
      <c r="I325" s="156"/>
      <c r="L325" s="153"/>
      <c r="M325" s="157"/>
      <c r="T325" s="158"/>
      <c r="AT325" s="154" t="s">
        <v>330</v>
      </c>
      <c r="AU325" s="154" t="s">
        <v>79</v>
      </c>
      <c r="AV325" s="12" t="s">
        <v>77</v>
      </c>
      <c r="AW325" s="12" t="s">
        <v>31</v>
      </c>
      <c r="AX325" s="12" t="s">
        <v>69</v>
      </c>
      <c r="AY325" s="154" t="s">
        <v>181</v>
      </c>
    </row>
    <row r="326" spans="2:65" s="13" customFormat="1" ht="11.25" x14ac:dyDescent="0.2">
      <c r="B326" s="159"/>
      <c r="D326" s="138" t="s">
        <v>330</v>
      </c>
      <c r="E326" s="160" t="s">
        <v>19</v>
      </c>
      <c r="F326" s="161" t="s">
        <v>7183</v>
      </c>
      <c r="H326" s="162">
        <v>1.2</v>
      </c>
      <c r="I326" s="163"/>
      <c r="L326" s="159"/>
      <c r="M326" s="164"/>
      <c r="T326" s="165"/>
      <c r="AT326" s="160" t="s">
        <v>330</v>
      </c>
      <c r="AU326" s="160" t="s">
        <v>79</v>
      </c>
      <c r="AV326" s="13" t="s">
        <v>79</v>
      </c>
      <c r="AW326" s="13" t="s">
        <v>31</v>
      </c>
      <c r="AX326" s="13" t="s">
        <v>69</v>
      </c>
      <c r="AY326" s="160" t="s">
        <v>181</v>
      </c>
    </row>
    <row r="327" spans="2:65" s="14" customFormat="1" ht="11.25" x14ac:dyDescent="0.2">
      <c r="B327" s="166"/>
      <c r="D327" s="138" t="s">
        <v>330</v>
      </c>
      <c r="E327" s="167" t="s">
        <v>19</v>
      </c>
      <c r="F327" s="168" t="s">
        <v>333</v>
      </c>
      <c r="H327" s="169">
        <v>1.2</v>
      </c>
      <c r="I327" s="170"/>
      <c r="L327" s="166"/>
      <c r="M327" s="171"/>
      <c r="T327" s="172"/>
      <c r="AT327" s="167" t="s">
        <v>330</v>
      </c>
      <c r="AU327" s="167" t="s">
        <v>79</v>
      </c>
      <c r="AV327" s="14" t="s">
        <v>187</v>
      </c>
      <c r="AW327" s="14" t="s">
        <v>31</v>
      </c>
      <c r="AX327" s="14" t="s">
        <v>77</v>
      </c>
      <c r="AY327" s="167" t="s">
        <v>181</v>
      </c>
    </row>
    <row r="328" spans="2:65" s="1" customFormat="1" ht="16.5" customHeight="1" x14ac:dyDescent="0.2">
      <c r="B328" s="32"/>
      <c r="C328" s="125" t="s">
        <v>516</v>
      </c>
      <c r="D328" s="125" t="s">
        <v>182</v>
      </c>
      <c r="E328" s="126" t="s">
        <v>7184</v>
      </c>
      <c r="F328" s="127" t="s">
        <v>7185</v>
      </c>
      <c r="G328" s="128" t="s">
        <v>636</v>
      </c>
      <c r="H328" s="129">
        <v>4.9000000000000004</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520</v>
      </c>
    </row>
    <row r="329" spans="2:65" s="1" customFormat="1" ht="97.5" x14ac:dyDescent="0.2">
      <c r="B329" s="32"/>
      <c r="D329" s="138" t="s">
        <v>214</v>
      </c>
      <c r="F329" s="139" t="s">
        <v>7186</v>
      </c>
      <c r="I329" s="140"/>
      <c r="L329" s="32"/>
      <c r="M329" s="141"/>
      <c r="T329" s="53"/>
      <c r="AT329" s="17" t="s">
        <v>214</v>
      </c>
      <c r="AU329" s="17" t="s">
        <v>79</v>
      </c>
    </row>
    <row r="330" spans="2:65" s="12" customFormat="1" ht="11.25" x14ac:dyDescent="0.2">
      <c r="B330" s="153"/>
      <c r="D330" s="138" t="s">
        <v>330</v>
      </c>
      <c r="E330" s="154" t="s">
        <v>19</v>
      </c>
      <c r="F330" s="155" t="s">
        <v>7187</v>
      </c>
      <c r="H330" s="154" t="s">
        <v>19</v>
      </c>
      <c r="I330" s="156"/>
      <c r="L330" s="153"/>
      <c r="M330" s="157"/>
      <c r="T330" s="158"/>
      <c r="AT330" s="154" t="s">
        <v>330</v>
      </c>
      <c r="AU330" s="154" t="s">
        <v>79</v>
      </c>
      <c r="AV330" s="12" t="s">
        <v>77</v>
      </c>
      <c r="AW330" s="12" t="s">
        <v>31</v>
      </c>
      <c r="AX330" s="12" t="s">
        <v>69</v>
      </c>
      <c r="AY330" s="154" t="s">
        <v>181</v>
      </c>
    </row>
    <row r="331" spans="2:65" s="12" customFormat="1" ht="11.25" x14ac:dyDescent="0.2">
      <c r="B331" s="153"/>
      <c r="D331" s="138" t="s">
        <v>330</v>
      </c>
      <c r="E331" s="154" t="s">
        <v>19</v>
      </c>
      <c r="F331" s="155" t="s">
        <v>7005</v>
      </c>
      <c r="H331" s="154" t="s">
        <v>19</v>
      </c>
      <c r="I331" s="156"/>
      <c r="L331" s="153"/>
      <c r="M331" s="157"/>
      <c r="T331" s="158"/>
      <c r="AT331" s="154" t="s">
        <v>330</v>
      </c>
      <c r="AU331" s="154" t="s">
        <v>79</v>
      </c>
      <c r="AV331" s="12" t="s">
        <v>77</v>
      </c>
      <c r="AW331" s="12" t="s">
        <v>31</v>
      </c>
      <c r="AX331" s="12" t="s">
        <v>69</v>
      </c>
      <c r="AY331" s="154" t="s">
        <v>181</v>
      </c>
    </row>
    <row r="332" spans="2:65" s="13" customFormat="1" ht="11.25" x14ac:dyDescent="0.2">
      <c r="B332" s="159"/>
      <c r="D332" s="138" t="s">
        <v>330</v>
      </c>
      <c r="E332" s="160" t="s">
        <v>19</v>
      </c>
      <c r="F332" s="161" t="s">
        <v>7188</v>
      </c>
      <c r="H332" s="162">
        <v>4.9000000000000004</v>
      </c>
      <c r="I332" s="163"/>
      <c r="L332" s="159"/>
      <c r="M332" s="164"/>
      <c r="T332" s="165"/>
      <c r="AT332" s="160" t="s">
        <v>330</v>
      </c>
      <c r="AU332" s="160" t="s">
        <v>79</v>
      </c>
      <c r="AV332" s="13" t="s">
        <v>79</v>
      </c>
      <c r="AW332" s="13" t="s">
        <v>31</v>
      </c>
      <c r="AX332" s="13" t="s">
        <v>69</v>
      </c>
      <c r="AY332" s="160" t="s">
        <v>181</v>
      </c>
    </row>
    <row r="333" spans="2:65" s="14" customFormat="1" ht="11.25" x14ac:dyDescent="0.2">
      <c r="B333" s="166"/>
      <c r="D333" s="138" t="s">
        <v>330</v>
      </c>
      <c r="E333" s="167" t="s">
        <v>19</v>
      </c>
      <c r="F333" s="168" t="s">
        <v>333</v>
      </c>
      <c r="H333" s="169">
        <v>4.9000000000000004</v>
      </c>
      <c r="I333" s="170"/>
      <c r="L333" s="166"/>
      <c r="M333" s="171"/>
      <c r="T333" s="172"/>
      <c r="AT333" s="167" t="s">
        <v>330</v>
      </c>
      <c r="AU333" s="167" t="s">
        <v>79</v>
      </c>
      <c r="AV333" s="14" t="s">
        <v>187</v>
      </c>
      <c r="AW333" s="14" t="s">
        <v>31</v>
      </c>
      <c r="AX333" s="14" t="s">
        <v>77</v>
      </c>
      <c r="AY333" s="167" t="s">
        <v>181</v>
      </c>
    </row>
    <row r="334" spans="2:65" s="1" customFormat="1" ht="16.5" customHeight="1" x14ac:dyDescent="0.2">
      <c r="B334" s="32"/>
      <c r="C334" s="125" t="s">
        <v>258</v>
      </c>
      <c r="D334" s="125" t="s">
        <v>182</v>
      </c>
      <c r="E334" s="126" t="s">
        <v>7189</v>
      </c>
      <c r="F334" s="127" t="s">
        <v>7190</v>
      </c>
      <c r="G334" s="128" t="s">
        <v>636</v>
      </c>
      <c r="H334" s="129">
        <v>7.5</v>
      </c>
      <c r="I334" s="130"/>
      <c r="J334" s="131">
        <f>ROUND(I334*H334,2)</f>
        <v>0</v>
      </c>
      <c r="K334" s="127" t="s">
        <v>186</v>
      </c>
      <c r="L334" s="32"/>
      <c r="M334" s="132" t="s">
        <v>19</v>
      </c>
      <c r="N334" s="133" t="s">
        <v>40</v>
      </c>
      <c r="P334" s="134">
        <f>O334*H334</f>
        <v>0</v>
      </c>
      <c r="Q334" s="134">
        <v>0</v>
      </c>
      <c r="R334" s="134">
        <f>Q334*H334</f>
        <v>0</v>
      </c>
      <c r="S334" s="134">
        <v>0</v>
      </c>
      <c r="T334" s="135">
        <f>S334*H334</f>
        <v>0</v>
      </c>
      <c r="AR334" s="136" t="s">
        <v>187</v>
      </c>
      <c r="AT334" s="136" t="s">
        <v>182</v>
      </c>
      <c r="AU334" s="136" t="s">
        <v>79</v>
      </c>
      <c r="AY334" s="17" t="s">
        <v>181</v>
      </c>
      <c r="BE334" s="137">
        <f>IF(N334="základní",J334,0)</f>
        <v>0</v>
      </c>
      <c r="BF334" s="137">
        <f>IF(N334="snížená",J334,0)</f>
        <v>0</v>
      </c>
      <c r="BG334" s="137">
        <f>IF(N334="zákl. přenesená",J334,0)</f>
        <v>0</v>
      </c>
      <c r="BH334" s="137">
        <f>IF(N334="sníž. přenesená",J334,0)</f>
        <v>0</v>
      </c>
      <c r="BI334" s="137">
        <f>IF(N334="nulová",J334,0)</f>
        <v>0</v>
      </c>
      <c r="BJ334" s="17" t="s">
        <v>77</v>
      </c>
      <c r="BK334" s="137">
        <f>ROUND(I334*H334,2)</f>
        <v>0</v>
      </c>
      <c r="BL334" s="17" t="s">
        <v>187</v>
      </c>
      <c r="BM334" s="136" t="s">
        <v>526</v>
      </c>
    </row>
    <row r="335" spans="2:65" s="1" customFormat="1" ht="97.5" x14ac:dyDescent="0.2">
      <c r="B335" s="32"/>
      <c r="D335" s="138" t="s">
        <v>214</v>
      </c>
      <c r="F335" s="139" t="s">
        <v>7191</v>
      </c>
      <c r="I335" s="140"/>
      <c r="L335" s="32"/>
      <c r="M335" s="141"/>
      <c r="T335" s="53"/>
      <c r="AT335" s="17" t="s">
        <v>214</v>
      </c>
      <c r="AU335" s="17" t="s">
        <v>79</v>
      </c>
    </row>
    <row r="336" spans="2:65" s="12" customFormat="1" ht="11.25" x14ac:dyDescent="0.2">
      <c r="B336" s="153"/>
      <c r="D336" s="138" t="s">
        <v>330</v>
      </c>
      <c r="E336" s="154" t="s">
        <v>19</v>
      </c>
      <c r="F336" s="155" t="s">
        <v>7192</v>
      </c>
      <c r="H336" s="154" t="s">
        <v>19</v>
      </c>
      <c r="I336" s="156"/>
      <c r="L336" s="153"/>
      <c r="M336" s="157"/>
      <c r="T336" s="158"/>
      <c r="AT336" s="154" t="s">
        <v>330</v>
      </c>
      <c r="AU336" s="154" t="s">
        <v>79</v>
      </c>
      <c r="AV336" s="12" t="s">
        <v>77</v>
      </c>
      <c r="AW336" s="12" t="s">
        <v>31</v>
      </c>
      <c r="AX336" s="12" t="s">
        <v>69</v>
      </c>
      <c r="AY336" s="154" t="s">
        <v>181</v>
      </c>
    </row>
    <row r="337" spans="2:65" s="12" customFormat="1" ht="11.25" x14ac:dyDescent="0.2">
      <c r="B337" s="153"/>
      <c r="D337" s="138" t="s">
        <v>330</v>
      </c>
      <c r="E337" s="154" t="s">
        <v>19</v>
      </c>
      <c r="F337" s="155" t="s">
        <v>7005</v>
      </c>
      <c r="H337" s="154" t="s">
        <v>19</v>
      </c>
      <c r="I337" s="156"/>
      <c r="L337" s="153"/>
      <c r="M337" s="157"/>
      <c r="T337" s="158"/>
      <c r="AT337" s="154" t="s">
        <v>330</v>
      </c>
      <c r="AU337" s="154" t="s">
        <v>79</v>
      </c>
      <c r="AV337" s="12" t="s">
        <v>77</v>
      </c>
      <c r="AW337" s="12" t="s">
        <v>31</v>
      </c>
      <c r="AX337" s="12" t="s">
        <v>69</v>
      </c>
      <c r="AY337" s="154" t="s">
        <v>181</v>
      </c>
    </row>
    <row r="338" spans="2:65" s="13" customFormat="1" ht="11.25" x14ac:dyDescent="0.2">
      <c r="B338" s="159"/>
      <c r="D338" s="138" t="s">
        <v>330</v>
      </c>
      <c r="E338" s="160" t="s">
        <v>19</v>
      </c>
      <c r="F338" s="161" t="s">
        <v>7193</v>
      </c>
      <c r="H338" s="162">
        <v>7.5</v>
      </c>
      <c r="I338" s="163"/>
      <c r="L338" s="159"/>
      <c r="M338" s="164"/>
      <c r="T338" s="165"/>
      <c r="AT338" s="160" t="s">
        <v>330</v>
      </c>
      <c r="AU338" s="160" t="s">
        <v>79</v>
      </c>
      <c r="AV338" s="13" t="s">
        <v>79</v>
      </c>
      <c r="AW338" s="13" t="s">
        <v>31</v>
      </c>
      <c r="AX338" s="13" t="s">
        <v>69</v>
      </c>
      <c r="AY338" s="160" t="s">
        <v>181</v>
      </c>
    </row>
    <row r="339" spans="2:65" s="14" customFormat="1" ht="11.25" x14ac:dyDescent="0.2">
      <c r="B339" s="166"/>
      <c r="D339" s="138" t="s">
        <v>330</v>
      </c>
      <c r="E339" s="167" t="s">
        <v>19</v>
      </c>
      <c r="F339" s="168" t="s">
        <v>333</v>
      </c>
      <c r="H339" s="169">
        <v>7.5</v>
      </c>
      <c r="I339" s="170"/>
      <c r="L339" s="166"/>
      <c r="M339" s="171"/>
      <c r="T339" s="172"/>
      <c r="AT339" s="167" t="s">
        <v>330</v>
      </c>
      <c r="AU339" s="167" t="s">
        <v>79</v>
      </c>
      <c r="AV339" s="14" t="s">
        <v>187</v>
      </c>
      <c r="AW339" s="14" t="s">
        <v>31</v>
      </c>
      <c r="AX339" s="14" t="s">
        <v>77</v>
      </c>
      <c r="AY339" s="167" t="s">
        <v>181</v>
      </c>
    </row>
    <row r="340" spans="2:65" s="1" customFormat="1" ht="16.5" customHeight="1" x14ac:dyDescent="0.2">
      <c r="B340" s="32"/>
      <c r="C340" s="125" t="s">
        <v>529</v>
      </c>
      <c r="D340" s="125" t="s">
        <v>182</v>
      </c>
      <c r="E340" s="126" t="s">
        <v>7194</v>
      </c>
      <c r="F340" s="127" t="s">
        <v>7195</v>
      </c>
      <c r="G340" s="128" t="s">
        <v>636</v>
      </c>
      <c r="H340" s="129">
        <v>1.1000000000000001</v>
      </c>
      <c r="I340" s="130"/>
      <c r="J340" s="131">
        <f>ROUND(I340*H340,2)</f>
        <v>0</v>
      </c>
      <c r="K340" s="127" t="s">
        <v>186</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532</v>
      </c>
    </row>
    <row r="341" spans="2:65" s="1" customFormat="1" ht="97.5" x14ac:dyDescent="0.2">
      <c r="B341" s="32"/>
      <c r="D341" s="138" t="s">
        <v>214</v>
      </c>
      <c r="F341" s="139" t="s">
        <v>7196</v>
      </c>
      <c r="I341" s="140"/>
      <c r="L341" s="32"/>
      <c r="M341" s="141"/>
      <c r="T341" s="53"/>
      <c r="AT341" s="17" t="s">
        <v>214</v>
      </c>
      <c r="AU341" s="17" t="s">
        <v>79</v>
      </c>
    </row>
    <row r="342" spans="2:65" s="12" customFormat="1" ht="11.25" x14ac:dyDescent="0.2">
      <c r="B342" s="153"/>
      <c r="D342" s="138" t="s">
        <v>330</v>
      </c>
      <c r="E342" s="154" t="s">
        <v>19</v>
      </c>
      <c r="F342" s="155" t="s">
        <v>7197</v>
      </c>
      <c r="H342" s="154" t="s">
        <v>19</v>
      </c>
      <c r="I342" s="156"/>
      <c r="L342" s="153"/>
      <c r="M342" s="157"/>
      <c r="T342" s="158"/>
      <c r="AT342" s="154" t="s">
        <v>330</v>
      </c>
      <c r="AU342" s="154" t="s">
        <v>79</v>
      </c>
      <c r="AV342" s="12" t="s">
        <v>77</v>
      </c>
      <c r="AW342" s="12" t="s">
        <v>31</v>
      </c>
      <c r="AX342" s="12" t="s">
        <v>69</v>
      </c>
      <c r="AY342" s="154" t="s">
        <v>181</v>
      </c>
    </row>
    <row r="343" spans="2:65" s="12" customFormat="1" ht="22.5" x14ac:dyDescent="0.2">
      <c r="B343" s="153"/>
      <c r="D343" s="138" t="s">
        <v>330</v>
      </c>
      <c r="E343" s="154" t="s">
        <v>19</v>
      </c>
      <c r="F343" s="155" t="s">
        <v>7016</v>
      </c>
      <c r="H343" s="154" t="s">
        <v>19</v>
      </c>
      <c r="I343" s="156"/>
      <c r="L343" s="153"/>
      <c r="M343" s="157"/>
      <c r="T343" s="158"/>
      <c r="AT343" s="154" t="s">
        <v>330</v>
      </c>
      <c r="AU343" s="154" t="s">
        <v>79</v>
      </c>
      <c r="AV343" s="12" t="s">
        <v>77</v>
      </c>
      <c r="AW343" s="12" t="s">
        <v>31</v>
      </c>
      <c r="AX343" s="12" t="s">
        <v>69</v>
      </c>
      <c r="AY343" s="154" t="s">
        <v>181</v>
      </c>
    </row>
    <row r="344" spans="2:65" s="13" customFormat="1" ht="11.25" x14ac:dyDescent="0.2">
      <c r="B344" s="159"/>
      <c r="D344" s="138" t="s">
        <v>330</v>
      </c>
      <c r="E344" s="160" t="s">
        <v>19</v>
      </c>
      <c r="F344" s="161" t="s">
        <v>7198</v>
      </c>
      <c r="H344" s="162">
        <v>1.1000000000000001</v>
      </c>
      <c r="I344" s="163"/>
      <c r="L344" s="159"/>
      <c r="M344" s="164"/>
      <c r="T344" s="165"/>
      <c r="AT344" s="160" t="s">
        <v>330</v>
      </c>
      <c r="AU344" s="160" t="s">
        <v>79</v>
      </c>
      <c r="AV344" s="13" t="s">
        <v>79</v>
      </c>
      <c r="AW344" s="13" t="s">
        <v>31</v>
      </c>
      <c r="AX344" s="13" t="s">
        <v>69</v>
      </c>
      <c r="AY344" s="160" t="s">
        <v>181</v>
      </c>
    </row>
    <row r="345" spans="2:65" s="14" customFormat="1" ht="11.25" x14ac:dyDescent="0.2">
      <c r="B345" s="166"/>
      <c r="D345" s="138" t="s">
        <v>330</v>
      </c>
      <c r="E345" s="167" t="s">
        <v>19</v>
      </c>
      <c r="F345" s="168" t="s">
        <v>333</v>
      </c>
      <c r="H345" s="169">
        <v>1.1000000000000001</v>
      </c>
      <c r="I345" s="170"/>
      <c r="L345" s="166"/>
      <c r="M345" s="171"/>
      <c r="T345" s="172"/>
      <c r="AT345" s="167" t="s">
        <v>330</v>
      </c>
      <c r="AU345" s="167" t="s">
        <v>79</v>
      </c>
      <c r="AV345" s="14" t="s">
        <v>187</v>
      </c>
      <c r="AW345" s="14" t="s">
        <v>31</v>
      </c>
      <c r="AX345" s="14" t="s">
        <v>77</v>
      </c>
      <c r="AY345" s="167" t="s">
        <v>181</v>
      </c>
    </row>
    <row r="346" spans="2:65" s="1" customFormat="1" ht="16.5" customHeight="1" x14ac:dyDescent="0.2">
      <c r="B346" s="32"/>
      <c r="C346" s="125" t="s">
        <v>263</v>
      </c>
      <c r="D346" s="125" t="s">
        <v>182</v>
      </c>
      <c r="E346" s="126" t="s">
        <v>7199</v>
      </c>
      <c r="F346" s="127" t="s">
        <v>7200</v>
      </c>
      <c r="G346" s="128" t="s">
        <v>636</v>
      </c>
      <c r="H346" s="129">
        <v>14.6</v>
      </c>
      <c r="I346" s="130"/>
      <c r="J346" s="131">
        <f>ROUND(I346*H346,2)</f>
        <v>0</v>
      </c>
      <c r="K346" s="127" t="s">
        <v>186</v>
      </c>
      <c r="L346" s="32"/>
      <c r="M346" s="132" t="s">
        <v>19</v>
      </c>
      <c r="N346" s="133" t="s">
        <v>40</v>
      </c>
      <c r="P346" s="134">
        <f>O346*H346</f>
        <v>0</v>
      </c>
      <c r="Q346" s="134">
        <v>0</v>
      </c>
      <c r="R346" s="134">
        <f>Q346*H346</f>
        <v>0</v>
      </c>
      <c r="S346" s="134">
        <v>0</v>
      </c>
      <c r="T346" s="135">
        <f>S346*H346</f>
        <v>0</v>
      </c>
      <c r="AR346" s="136" t="s">
        <v>187</v>
      </c>
      <c r="AT346" s="136" t="s">
        <v>182</v>
      </c>
      <c r="AU346" s="136" t="s">
        <v>79</v>
      </c>
      <c r="AY346" s="17" t="s">
        <v>181</v>
      </c>
      <c r="BE346" s="137">
        <f>IF(N346="základní",J346,0)</f>
        <v>0</v>
      </c>
      <c r="BF346" s="137">
        <f>IF(N346="snížená",J346,0)</f>
        <v>0</v>
      </c>
      <c r="BG346" s="137">
        <f>IF(N346="zákl. přenesená",J346,0)</f>
        <v>0</v>
      </c>
      <c r="BH346" s="137">
        <f>IF(N346="sníž. přenesená",J346,0)</f>
        <v>0</v>
      </c>
      <c r="BI346" s="137">
        <f>IF(N346="nulová",J346,0)</f>
        <v>0</v>
      </c>
      <c r="BJ346" s="17" t="s">
        <v>77</v>
      </c>
      <c r="BK346" s="137">
        <f>ROUND(I346*H346,2)</f>
        <v>0</v>
      </c>
      <c r="BL346" s="17" t="s">
        <v>187</v>
      </c>
      <c r="BM346" s="136" t="s">
        <v>536</v>
      </c>
    </row>
    <row r="347" spans="2:65" s="1" customFormat="1" ht="97.5" x14ac:dyDescent="0.2">
      <c r="B347" s="32"/>
      <c r="D347" s="138" t="s">
        <v>214</v>
      </c>
      <c r="F347" s="139" t="s">
        <v>7201</v>
      </c>
      <c r="I347" s="140"/>
      <c r="L347" s="32"/>
      <c r="M347" s="141"/>
      <c r="T347" s="53"/>
      <c r="AT347" s="17" t="s">
        <v>214</v>
      </c>
      <c r="AU347" s="17" t="s">
        <v>79</v>
      </c>
    </row>
    <row r="348" spans="2:65" s="12" customFormat="1" ht="11.25" x14ac:dyDescent="0.2">
      <c r="B348" s="153"/>
      <c r="D348" s="138" t="s">
        <v>330</v>
      </c>
      <c r="E348" s="154" t="s">
        <v>19</v>
      </c>
      <c r="F348" s="155" t="s">
        <v>7202</v>
      </c>
      <c r="H348" s="154" t="s">
        <v>19</v>
      </c>
      <c r="I348" s="156"/>
      <c r="L348" s="153"/>
      <c r="M348" s="157"/>
      <c r="T348" s="158"/>
      <c r="AT348" s="154" t="s">
        <v>330</v>
      </c>
      <c r="AU348" s="154" t="s">
        <v>79</v>
      </c>
      <c r="AV348" s="12" t="s">
        <v>77</v>
      </c>
      <c r="AW348" s="12" t="s">
        <v>31</v>
      </c>
      <c r="AX348" s="12" t="s">
        <v>69</v>
      </c>
      <c r="AY348" s="154" t="s">
        <v>181</v>
      </c>
    </row>
    <row r="349" spans="2:65" s="12" customFormat="1" ht="11.25" x14ac:dyDescent="0.2">
      <c r="B349" s="153"/>
      <c r="D349" s="138" t="s">
        <v>330</v>
      </c>
      <c r="E349" s="154" t="s">
        <v>19</v>
      </c>
      <c r="F349" s="155" t="s">
        <v>7005</v>
      </c>
      <c r="H349" s="154" t="s">
        <v>19</v>
      </c>
      <c r="I349" s="156"/>
      <c r="L349" s="153"/>
      <c r="M349" s="157"/>
      <c r="T349" s="158"/>
      <c r="AT349" s="154" t="s">
        <v>330</v>
      </c>
      <c r="AU349" s="154" t="s">
        <v>79</v>
      </c>
      <c r="AV349" s="12" t="s">
        <v>77</v>
      </c>
      <c r="AW349" s="12" t="s">
        <v>31</v>
      </c>
      <c r="AX349" s="12" t="s">
        <v>69</v>
      </c>
      <c r="AY349" s="154" t="s">
        <v>181</v>
      </c>
    </row>
    <row r="350" spans="2:65" s="13" customFormat="1" ht="11.25" x14ac:dyDescent="0.2">
      <c r="B350" s="159"/>
      <c r="D350" s="138" t="s">
        <v>330</v>
      </c>
      <c r="E350" s="160" t="s">
        <v>19</v>
      </c>
      <c r="F350" s="161" t="s">
        <v>7203</v>
      </c>
      <c r="H350" s="162">
        <v>14.6</v>
      </c>
      <c r="I350" s="163"/>
      <c r="L350" s="159"/>
      <c r="M350" s="164"/>
      <c r="T350" s="165"/>
      <c r="AT350" s="160" t="s">
        <v>330</v>
      </c>
      <c r="AU350" s="160" t="s">
        <v>79</v>
      </c>
      <c r="AV350" s="13" t="s">
        <v>79</v>
      </c>
      <c r="AW350" s="13" t="s">
        <v>31</v>
      </c>
      <c r="AX350" s="13" t="s">
        <v>69</v>
      </c>
      <c r="AY350" s="160" t="s">
        <v>181</v>
      </c>
    </row>
    <row r="351" spans="2:65" s="14" customFormat="1" ht="11.25" x14ac:dyDescent="0.2">
      <c r="B351" s="166"/>
      <c r="D351" s="138" t="s">
        <v>330</v>
      </c>
      <c r="E351" s="167" t="s">
        <v>19</v>
      </c>
      <c r="F351" s="168" t="s">
        <v>333</v>
      </c>
      <c r="H351" s="169">
        <v>14.6</v>
      </c>
      <c r="I351" s="170"/>
      <c r="L351" s="166"/>
      <c r="M351" s="171"/>
      <c r="T351" s="172"/>
      <c r="AT351" s="167" t="s">
        <v>330</v>
      </c>
      <c r="AU351" s="167" t="s">
        <v>79</v>
      </c>
      <c r="AV351" s="14" t="s">
        <v>187</v>
      </c>
      <c r="AW351" s="14" t="s">
        <v>31</v>
      </c>
      <c r="AX351" s="14" t="s">
        <v>77</v>
      </c>
      <c r="AY351" s="167" t="s">
        <v>181</v>
      </c>
    </row>
    <row r="352" spans="2:65" s="1" customFormat="1" ht="16.5" customHeight="1" x14ac:dyDescent="0.2">
      <c r="B352" s="32"/>
      <c r="C352" s="125" t="s">
        <v>538</v>
      </c>
      <c r="D352" s="125" t="s">
        <v>182</v>
      </c>
      <c r="E352" s="126" t="s">
        <v>7204</v>
      </c>
      <c r="F352" s="127" t="s">
        <v>7205</v>
      </c>
      <c r="G352" s="128" t="s">
        <v>636</v>
      </c>
      <c r="H352" s="129">
        <v>14</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541</v>
      </c>
    </row>
    <row r="353" spans="2:65" s="1" customFormat="1" ht="97.5" x14ac:dyDescent="0.2">
      <c r="B353" s="32"/>
      <c r="D353" s="138" t="s">
        <v>214</v>
      </c>
      <c r="F353" s="139" t="s">
        <v>7206</v>
      </c>
      <c r="I353" s="140"/>
      <c r="L353" s="32"/>
      <c r="M353" s="141"/>
      <c r="T353" s="53"/>
      <c r="AT353" s="17" t="s">
        <v>214</v>
      </c>
      <c r="AU353" s="17" t="s">
        <v>79</v>
      </c>
    </row>
    <row r="354" spans="2:65" s="12" customFormat="1" ht="11.25" x14ac:dyDescent="0.2">
      <c r="B354" s="153"/>
      <c r="D354" s="138" t="s">
        <v>330</v>
      </c>
      <c r="E354" s="154" t="s">
        <v>19</v>
      </c>
      <c r="F354" s="155" t="s">
        <v>7207</v>
      </c>
      <c r="H354" s="154" t="s">
        <v>19</v>
      </c>
      <c r="I354" s="156"/>
      <c r="L354" s="153"/>
      <c r="M354" s="157"/>
      <c r="T354" s="158"/>
      <c r="AT354" s="154" t="s">
        <v>330</v>
      </c>
      <c r="AU354" s="154" t="s">
        <v>79</v>
      </c>
      <c r="AV354" s="12" t="s">
        <v>77</v>
      </c>
      <c r="AW354" s="12" t="s">
        <v>31</v>
      </c>
      <c r="AX354" s="12" t="s">
        <v>69</v>
      </c>
      <c r="AY354" s="154" t="s">
        <v>181</v>
      </c>
    </row>
    <row r="355" spans="2:65" s="12" customFormat="1" ht="22.5" x14ac:dyDescent="0.2">
      <c r="B355" s="153"/>
      <c r="D355" s="138" t="s">
        <v>330</v>
      </c>
      <c r="E355" s="154" t="s">
        <v>19</v>
      </c>
      <c r="F355" s="155" t="s">
        <v>7016</v>
      </c>
      <c r="H355" s="154" t="s">
        <v>19</v>
      </c>
      <c r="I355" s="156"/>
      <c r="L355" s="153"/>
      <c r="M355" s="157"/>
      <c r="T355" s="158"/>
      <c r="AT355" s="154" t="s">
        <v>330</v>
      </c>
      <c r="AU355" s="154" t="s">
        <v>79</v>
      </c>
      <c r="AV355" s="12" t="s">
        <v>77</v>
      </c>
      <c r="AW355" s="12" t="s">
        <v>31</v>
      </c>
      <c r="AX355" s="12" t="s">
        <v>69</v>
      </c>
      <c r="AY355" s="154" t="s">
        <v>181</v>
      </c>
    </row>
    <row r="356" spans="2:65" s="13" customFormat="1" ht="11.25" x14ac:dyDescent="0.2">
      <c r="B356" s="159"/>
      <c r="D356" s="138" t="s">
        <v>330</v>
      </c>
      <c r="E356" s="160" t="s">
        <v>19</v>
      </c>
      <c r="F356" s="161" t="s">
        <v>7208</v>
      </c>
      <c r="H356" s="162">
        <v>14</v>
      </c>
      <c r="I356" s="163"/>
      <c r="L356" s="159"/>
      <c r="M356" s="164"/>
      <c r="T356" s="165"/>
      <c r="AT356" s="160" t="s">
        <v>330</v>
      </c>
      <c r="AU356" s="160" t="s">
        <v>79</v>
      </c>
      <c r="AV356" s="13" t="s">
        <v>79</v>
      </c>
      <c r="AW356" s="13" t="s">
        <v>31</v>
      </c>
      <c r="AX356" s="13" t="s">
        <v>69</v>
      </c>
      <c r="AY356" s="160" t="s">
        <v>181</v>
      </c>
    </row>
    <row r="357" spans="2:65" s="14" customFormat="1" ht="11.25" x14ac:dyDescent="0.2">
      <c r="B357" s="166"/>
      <c r="D357" s="138" t="s">
        <v>330</v>
      </c>
      <c r="E357" s="167" t="s">
        <v>19</v>
      </c>
      <c r="F357" s="168" t="s">
        <v>333</v>
      </c>
      <c r="H357" s="169">
        <v>14</v>
      </c>
      <c r="I357" s="170"/>
      <c r="L357" s="166"/>
      <c r="M357" s="171"/>
      <c r="T357" s="172"/>
      <c r="AT357" s="167" t="s">
        <v>330</v>
      </c>
      <c r="AU357" s="167" t="s">
        <v>79</v>
      </c>
      <c r="AV357" s="14" t="s">
        <v>187</v>
      </c>
      <c r="AW357" s="14" t="s">
        <v>31</v>
      </c>
      <c r="AX357" s="14" t="s">
        <v>77</v>
      </c>
      <c r="AY357" s="167" t="s">
        <v>181</v>
      </c>
    </row>
    <row r="358" spans="2:65" s="1" customFormat="1" ht="16.5" customHeight="1" x14ac:dyDescent="0.2">
      <c r="B358" s="32"/>
      <c r="C358" s="125" t="s">
        <v>266</v>
      </c>
      <c r="D358" s="125" t="s">
        <v>182</v>
      </c>
      <c r="E358" s="126" t="s">
        <v>7209</v>
      </c>
      <c r="F358" s="127" t="s">
        <v>7210</v>
      </c>
      <c r="G358" s="128" t="s">
        <v>636</v>
      </c>
      <c r="H358" s="129">
        <v>6.3</v>
      </c>
      <c r="I358" s="130"/>
      <c r="J358" s="131">
        <f>ROUND(I358*H358,2)</f>
        <v>0</v>
      </c>
      <c r="K358" s="127" t="s">
        <v>186</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545</v>
      </c>
    </row>
    <row r="359" spans="2:65" s="1" customFormat="1" ht="97.5" x14ac:dyDescent="0.2">
      <c r="B359" s="32"/>
      <c r="D359" s="138" t="s">
        <v>214</v>
      </c>
      <c r="F359" s="139" t="s">
        <v>7211</v>
      </c>
      <c r="I359" s="140"/>
      <c r="L359" s="32"/>
      <c r="M359" s="141"/>
      <c r="T359" s="53"/>
      <c r="AT359" s="17" t="s">
        <v>214</v>
      </c>
      <c r="AU359" s="17" t="s">
        <v>79</v>
      </c>
    </row>
    <row r="360" spans="2:65" s="12" customFormat="1" ht="11.25" x14ac:dyDescent="0.2">
      <c r="B360" s="153"/>
      <c r="D360" s="138" t="s">
        <v>330</v>
      </c>
      <c r="E360" s="154" t="s">
        <v>19</v>
      </c>
      <c r="F360" s="155" t="s">
        <v>7212</v>
      </c>
      <c r="H360" s="154" t="s">
        <v>19</v>
      </c>
      <c r="I360" s="156"/>
      <c r="L360" s="153"/>
      <c r="M360" s="157"/>
      <c r="T360" s="158"/>
      <c r="AT360" s="154" t="s">
        <v>330</v>
      </c>
      <c r="AU360" s="154" t="s">
        <v>79</v>
      </c>
      <c r="AV360" s="12" t="s">
        <v>77</v>
      </c>
      <c r="AW360" s="12" t="s">
        <v>31</v>
      </c>
      <c r="AX360" s="12" t="s">
        <v>69</v>
      </c>
      <c r="AY360" s="154" t="s">
        <v>181</v>
      </c>
    </row>
    <row r="361" spans="2:65" s="12" customFormat="1" ht="11.25" x14ac:dyDescent="0.2">
      <c r="B361" s="153"/>
      <c r="D361" s="138" t="s">
        <v>330</v>
      </c>
      <c r="E361" s="154" t="s">
        <v>19</v>
      </c>
      <c r="F361" s="155" t="s">
        <v>7005</v>
      </c>
      <c r="H361" s="154" t="s">
        <v>19</v>
      </c>
      <c r="I361" s="156"/>
      <c r="L361" s="153"/>
      <c r="M361" s="157"/>
      <c r="T361" s="158"/>
      <c r="AT361" s="154" t="s">
        <v>330</v>
      </c>
      <c r="AU361" s="154" t="s">
        <v>79</v>
      </c>
      <c r="AV361" s="12" t="s">
        <v>77</v>
      </c>
      <c r="AW361" s="12" t="s">
        <v>31</v>
      </c>
      <c r="AX361" s="12" t="s">
        <v>69</v>
      </c>
      <c r="AY361" s="154" t="s">
        <v>181</v>
      </c>
    </row>
    <row r="362" spans="2:65" s="13" customFormat="1" ht="11.25" x14ac:dyDescent="0.2">
      <c r="B362" s="159"/>
      <c r="D362" s="138" t="s">
        <v>330</v>
      </c>
      <c r="E362" s="160" t="s">
        <v>19</v>
      </c>
      <c r="F362" s="161" t="s">
        <v>7213</v>
      </c>
      <c r="H362" s="162">
        <v>6.3</v>
      </c>
      <c r="I362" s="163"/>
      <c r="L362" s="159"/>
      <c r="M362" s="164"/>
      <c r="T362" s="165"/>
      <c r="AT362" s="160" t="s">
        <v>330</v>
      </c>
      <c r="AU362" s="160" t="s">
        <v>79</v>
      </c>
      <c r="AV362" s="13" t="s">
        <v>79</v>
      </c>
      <c r="AW362" s="13" t="s">
        <v>31</v>
      </c>
      <c r="AX362" s="13" t="s">
        <v>69</v>
      </c>
      <c r="AY362" s="160" t="s">
        <v>181</v>
      </c>
    </row>
    <row r="363" spans="2:65" s="14" customFormat="1" ht="11.25" x14ac:dyDescent="0.2">
      <c r="B363" s="166"/>
      <c r="D363" s="138" t="s">
        <v>330</v>
      </c>
      <c r="E363" s="167" t="s">
        <v>19</v>
      </c>
      <c r="F363" s="168" t="s">
        <v>333</v>
      </c>
      <c r="H363" s="169">
        <v>6.3</v>
      </c>
      <c r="I363" s="170"/>
      <c r="L363" s="166"/>
      <c r="M363" s="171"/>
      <c r="T363" s="172"/>
      <c r="AT363" s="167" t="s">
        <v>330</v>
      </c>
      <c r="AU363" s="167" t="s">
        <v>79</v>
      </c>
      <c r="AV363" s="14" t="s">
        <v>187</v>
      </c>
      <c r="AW363" s="14" t="s">
        <v>31</v>
      </c>
      <c r="AX363" s="14" t="s">
        <v>77</v>
      </c>
      <c r="AY363" s="167" t="s">
        <v>181</v>
      </c>
    </row>
    <row r="364" spans="2:65" s="1" customFormat="1" ht="16.5" customHeight="1" x14ac:dyDescent="0.2">
      <c r="B364" s="32"/>
      <c r="C364" s="125" t="s">
        <v>546</v>
      </c>
      <c r="D364" s="125" t="s">
        <v>182</v>
      </c>
      <c r="E364" s="126" t="s">
        <v>7214</v>
      </c>
      <c r="F364" s="127" t="s">
        <v>7215</v>
      </c>
      <c r="G364" s="128" t="s">
        <v>636</v>
      </c>
      <c r="H364" s="129">
        <v>20.399999999999999</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549</v>
      </c>
    </row>
    <row r="365" spans="2:65" s="1" customFormat="1" ht="97.5" x14ac:dyDescent="0.2">
      <c r="B365" s="32"/>
      <c r="D365" s="138" t="s">
        <v>214</v>
      </c>
      <c r="F365" s="139" t="s">
        <v>7216</v>
      </c>
      <c r="I365" s="140"/>
      <c r="L365" s="32"/>
      <c r="M365" s="141"/>
      <c r="T365" s="53"/>
      <c r="AT365" s="17" t="s">
        <v>214</v>
      </c>
      <c r="AU365" s="17" t="s">
        <v>79</v>
      </c>
    </row>
    <row r="366" spans="2:65" s="12" customFormat="1" ht="11.25" x14ac:dyDescent="0.2">
      <c r="B366" s="153"/>
      <c r="D366" s="138" t="s">
        <v>330</v>
      </c>
      <c r="E366" s="154" t="s">
        <v>19</v>
      </c>
      <c r="F366" s="155" t="s">
        <v>7217</v>
      </c>
      <c r="H366" s="154" t="s">
        <v>19</v>
      </c>
      <c r="I366" s="156"/>
      <c r="L366" s="153"/>
      <c r="M366" s="157"/>
      <c r="T366" s="158"/>
      <c r="AT366" s="154" t="s">
        <v>330</v>
      </c>
      <c r="AU366" s="154" t="s">
        <v>79</v>
      </c>
      <c r="AV366" s="12" t="s">
        <v>77</v>
      </c>
      <c r="AW366" s="12" t="s">
        <v>31</v>
      </c>
      <c r="AX366" s="12" t="s">
        <v>69</v>
      </c>
      <c r="AY366" s="154" t="s">
        <v>181</v>
      </c>
    </row>
    <row r="367" spans="2:65" s="12" customFormat="1" ht="11.25" x14ac:dyDescent="0.2">
      <c r="B367" s="153"/>
      <c r="D367" s="138" t="s">
        <v>330</v>
      </c>
      <c r="E367" s="154" t="s">
        <v>19</v>
      </c>
      <c r="F367" s="155" t="s">
        <v>7152</v>
      </c>
      <c r="H367" s="154" t="s">
        <v>19</v>
      </c>
      <c r="I367" s="156"/>
      <c r="L367" s="153"/>
      <c r="M367" s="157"/>
      <c r="T367" s="158"/>
      <c r="AT367" s="154" t="s">
        <v>330</v>
      </c>
      <c r="AU367" s="154" t="s">
        <v>79</v>
      </c>
      <c r="AV367" s="12" t="s">
        <v>77</v>
      </c>
      <c r="AW367" s="12" t="s">
        <v>31</v>
      </c>
      <c r="AX367" s="12" t="s">
        <v>69</v>
      </c>
      <c r="AY367" s="154" t="s">
        <v>181</v>
      </c>
    </row>
    <row r="368" spans="2:65" s="13" customFormat="1" ht="11.25" x14ac:dyDescent="0.2">
      <c r="B368" s="159"/>
      <c r="D368" s="138" t="s">
        <v>330</v>
      </c>
      <c r="E368" s="160" t="s">
        <v>19</v>
      </c>
      <c r="F368" s="161" t="s">
        <v>7218</v>
      </c>
      <c r="H368" s="162">
        <v>20.399999999999999</v>
      </c>
      <c r="I368" s="163"/>
      <c r="L368" s="159"/>
      <c r="M368" s="164"/>
      <c r="T368" s="165"/>
      <c r="AT368" s="160" t="s">
        <v>330</v>
      </c>
      <c r="AU368" s="160" t="s">
        <v>79</v>
      </c>
      <c r="AV368" s="13" t="s">
        <v>79</v>
      </c>
      <c r="AW368" s="13" t="s">
        <v>31</v>
      </c>
      <c r="AX368" s="13" t="s">
        <v>69</v>
      </c>
      <c r="AY368" s="160" t="s">
        <v>181</v>
      </c>
    </row>
    <row r="369" spans="2:65" s="14" customFormat="1" ht="11.25" x14ac:dyDescent="0.2">
      <c r="B369" s="166"/>
      <c r="D369" s="138" t="s">
        <v>330</v>
      </c>
      <c r="E369" s="167" t="s">
        <v>19</v>
      </c>
      <c r="F369" s="168" t="s">
        <v>333</v>
      </c>
      <c r="H369" s="169">
        <v>20.399999999999999</v>
      </c>
      <c r="I369" s="170"/>
      <c r="L369" s="166"/>
      <c r="M369" s="171"/>
      <c r="T369" s="172"/>
      <c r="AT369" s="167" t="s">
        <v>330</v>
      </c>
      <c r="AU369" s="167" t="s">
        <v>79</v>
      </c>
      <c r="AV369" s="14" t="s">
        <v>187</v>
      </c>
      <c r="AW369" s="14" t="s">
        <v>31</v>
      </c>
      <c r="AX369" s="14" t="s">
        <v>77</v>
      </c>
      <c r="AY369" s="167" t="s">
        <v>181</v>
      </c>
    </row>
    <row r="370" spans="2:65" s="1" customFormat="1" ht="16.5" customHeight="1" x14ac:dyDescent="0.2">
      <c r="B370" s="32"/>
      <c r="C370" s="125" t="s">
        <v>270</v>
      </c>
      <c r="D370" s="125" t="s">
        <v>182</v>
      </c>
      <c r="E370" s="126" t="s">
        <v>7219</v>
      </c>
      <c r="F370" s="127" t="s">
        <v>7220</v>
      </c>
      <c r="G370" s="128" t="s">
        <v>636</v>
      </c>
      <c r="H370" s="129">
        <v>4.3</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552</v>
      </c>
    </row>
    <row r="371" spans="2:65" s="1" customFormat="1" ht="97.5" x14ac:dyDescent="0.2">
      <c r="B371" s="32"/>
      <c r="D371" s="138" t="s">
        <v>214</v>
      </c>
      <c r="F371" s="139" t="s">
        <v>7221</v>
      </c>
      <c r="I371" s="140"/>
      <c r="L371" s="32"/>
      <c r="M371" s="141"/>
      <c r="T371" s="53"/>
      <c r="AT371" s="17" t="s">
        <v>214</v>
      </c>
      <c r="AU371" s="17" t="s">
        <v>79</v>
      </c>
    </row>
    <row r="372" spans="2:65" s="12" customFormat="1" ht="11.25" x14ac:dyDescent="0.2">
      <c r="B372" s="153"/>
      <c r="D372" s="138" t="s">
        <v>330</v>
      </c>
      <c r="E372" s="154" t="s">
        <v>19</v>
      </c>
      <c r="F372" s="155" t="s">
        <v>7222</v>
      </c>
      <c r="H372" s="154" t="s">
        <v>19</v>
      </c>
      <c r="I372" s="156"/>
      <c r="L372" s="153"/>
      <c r="M372" s="157"/>
      <c r="T372" s="158"/>
      <c r="AT372" s="154" t="s">
        <v>330</v>
      </c>
      <c r="AU372" s="154" t="s">
        <v>79</v>
      </c>
      <c r="AV372" s="12" t="s">
        <v>77</v>
      </c>
      <c r="AW372" s="12" t="s">
        <v>31</v>
      </c>
      <c r="AX372" s="12" t="s">
        <v>69</v>
      </c>
      <c r="AY372" s="154" t="s">
        <v>181</v>
      </c>
    </row>
    <row r="373" spans="2:65" s="12" customFormat="1" ht="11.25" x14ac:dyDescent="0.2">
      <c r="B373" s="153"/>
      <c r="D373" s="138" t="s">
        <v>330</v>
      </c>
      <c r="E373" s="154" t="s">
        <v>19</v>
      </c>
      <c r="F373" s="155" t="s">
        <v>7005</v>
      </c>
      <c r="H373" s="154" t="s">
        <v>19</v>
      </c>
      <c r="I373" s="156"/>
      <c r="L373" s="153"/>
      <c r="M373" s="157"/>
      <c r="T373" s="158"/>
      <c r="AT373" s="154" t="s">
        <v>330</v>
      </c>
      <c r="AU373" s="154" t="s">
        <v>79</v>
      </c>
      <c r="AV373" s="12" t="s">
        <v>77</v>
      </c>
      <c r="AW373" s="12" t="s">
        <v>31</v>
      </c>
      <c r="AX373" s="12" t="s">
        <v>69</v>
      </c>
      <c r="AY373" s="154" t="s">
        <v>181</v>
      </c>
    </row>
    <row r="374" spans="2:65" s="13" customFormat="1" ht="11.25" x14ac:dyDescent="0.2">
      <c r="B374" s="159"/>
      <c r="D374" s="138" t="s">
        <v>330</v>
      </c>
      <c r="E374" s="160" t="s">
        <v>19</v>
      </c>
      <c r="F374" s="161" t="s">
        <v>7223</v>
      </c>
      <c r="H374" s="162">
        <v>4.3</v>
      </c>
      <c r="I374" s="163"/>
      <c r="L374" s="159"/>
      <c r="M374" s="164"/>
      <c r="T374" s="165"/>
      <c r="AT374" s="160" t="s">
        <v>330</v>
      </c>
      <c r="AU374" s="160" t="s">
        <v>79</v>
      </c>
      <c r="AV374" s="13" t="s">
        <v>79</v>
      </c>
      <c r="AW374" s="13" t="s">
        <v>31</v>
      </c>
      <c r="AX374" s="13" t="s">
        <v>69</v>
      </c>
      <c r="AY374" s="160" t="s">
        <v>181</v>
      </c>
    </row>
    <row r="375" spans="2:65" s="14" customFormat="1" ht="11.25" x14ac:dyDescent="0.2">
      <c r="B375" s="166"/>
      <c r="D375" s="138" t="s">
        <v>330</v>
      </c>
      <c r="E375" s="167" t="s">
        <v>19</v>
      </c>
      <c r="F375" s="168" t="s">
        <v>333</v>
      </c>
      <c r="H375" s="169">
        <v>4.3</v>
      </c>
      <c r="I375" s="170"/>
      <c r="L375" s="166"/>
      <c r="M375" s="171"/>
      <c r="T375" s="172"/>
      <c r="AT375" s="167" t="s">
        <v>330</v>
      </c>
      <c r="AU375" s="167" t="s">
        <v>79</v>
      </c>
      <c r="AV375" s="14" t="s">
        <v>187</v>
      </c>
      <c r="AW375" s="14" t="s">
        <v>31</v>
      </c>
      <c r="AX375" s="14" t="s">
        <v>77</v>
      </c>
      <c r="AY375" s="167" t="s">
        <v>181</v>
      </c>
    </row>
    <row r="376" spans="2:65" s="1" customFormat="1" ht="16.5" customHeight="1" x14ac:dyDescent="0.2">
      <c r="B376" s="32"/>
      <c r="C376" s="125" t="s">
        <v>553</v>
      </c>
      <c r="D376" s="125" t="s">
        <v>182</v>
      </c>
      <c r="E376" s="126" t="s">
        <v>7224</v>
      </c>
      <c r="F376" s="127" t="s">
        <v>7225</v>
      </c>
      <c r="G376" s="128" t="s">
        <v>636</v>
      </c>
      <c r="H376" s="129">
        <v>2.4</v>
      </c>
      <c r="I376" s="130"/>
      <c r="J376" s="131">
        <f>ROUND(I376*H376,2)</f>
        <v>0</v>
      </c>
      <c r="K376" s="127" t="s">
        <v>186</v>
      </c>
      <c r="L376" s="32"/>
      <c r="M376" s="132" t="s">
        <v>19</v>
      </c>
      <c r="N376" s="133" t="s">
        <v>40</v>
      </c>
      <c r="P376" s="134">
        <f>O376*H376</f>
        <v>0</v>
      </c>
      <c r="Q376" s="134">
        <v>0</v>
      </c>
      <c r="R376" s="134">
        <f>Q376*H376</f>
        <v>0</v>
      </c>
      <c r="S376" s="134">
        <v>0</v>
      </c>
      <c r="T376" s="135">
        <f>S376*H376</f>
        <v>0</v>
      </c>
      <c r="AR376" s="136" t="s">
        <v>187</v>
      </c>
      <c r="AT376" s="136" t="s">
        <v>182</v>
      </c>
      <c r="AU376" s="136" t="s">
        <v>79</v>
      </c>
      <c r="AY376" s="17" t="s">
        <v>181</v>
      </c>
      <c r="BE376" s="137">
        <f>IF(N376="základní",J376,0)</f>
        <v>0</v>
      </c>
      <c r="BF376" s="137">
        <f>IF(N376="snížená",J376,0)</f>
        <v>0</v>
      </c>
      <c r="BG376" s="137">
        <f>IF(N376="zákl. přenesená",J376,0)</f>
        <v>0</v>
      </c>
      <c r="BH376" s="137">
        <f>IF(N376="sníž. přenesená",J376,0)</f>
        <v>0</v>
      </c>
      <c r="BI376" s="137">
        <f>IF(N376="nulová",J376,0)</f>
        <v>0</v>
      </c>
      <c r="BJ376" s="17" t="s">
        <v>77</v>
      </c>
      <c r="BK376" s="137">
        <f>ROUND(I376*H376,2)</f>
        <v>0</v>
      </c>
      <c r="BL376" s="17" t="s">
        <v>187</v>
      </c>
      <c r="BM376" s="136" t="s">
        <v>556</v>
      </c>
    </row>
    <row r="377" spans="2:65" s="1" customFormat="1" ht="97.5" x14ac:dyDescent="0.2">
      <c r="B377" s="32"/>
      <c r="D377" s="138" t="s">
        <v>214</v>
      </c>
      <c r="F377" s="139" t="s">
        <v>7226</v>
      </c>
      <c r="I377" s="140"/>
      <c r="L377" s="32"/>
      <c r="M377" s="141"/>
      <c r="T377" s="53"/>
      <c r="AT377" s="17" t="s">
        <v>214</v>
      </c>
      <c r="AU377" s="17" t="s">
        <v>79</v>
      </c>
    </row>
    <row r="378" spans="2:65" s="12" customFormat="1" ht="11.25" x14ac:dyDescent="0.2">
      <c r="B378" s="153"/>
      <c r="D378" s="138" t="s">
        <v>330</v>
      </c>
      <c r="E378" s="154" t="s">
        <v>19</v>
      </c>
      <c r="F378" s="155" t="s">
        <v>7227</v>
      </c>
      <c r="H378" s="154" t="s">
        <v>19</v>
      </c>
      <c r="I378" s="156"/>
      <c r="L378" s="153"/>
      <c r="M378" s="157"/>
      <c r="T378" s="158"/>
      <c r="AT378" s="154" t="s">
        <v>330</v>
      </c>
      <c r="AU378" s="154" t="s">
        <v>79</v>
      </c>
      <c r="AV378" s="12" t="s">
        <v>77</v>
      </c>
      <c r="AW378" s="12" t="s">
        <v>31</v>
      </c>
      <c r="AX378" s="12" t="s">
        <v>69</v>
      </c>
      <c r="AY378" s="154" t="s">
        <v>181</v>
      </c>
    </row>
    <row r="379" spans="2:65" s="12" customFormat="1" ht="22.5" x14ac:dyDescent="0.2">
      <c r="B379" s="153"/>
      <c r="D379" s="138" t="s">
        <v>330</v>
      </c>
      <c r="E379" s="154" t="s">
        <v>19</v>
      </c>
      <c r="F379" s="155" t="s">
        <v>7016</v>
      </c>
      <c r="H379" s="154" t="s">
        <v>19</v>
      </c>
      <c r="I379" s="156"/>
      <c r="L379" s="153"/>
      <c r="M379" s="157"/>
      <c r="T379" s="158"/>
      <c r="AT379" s="154" t="s">
        <v>330</v>
      </c>
      <c r="AU379" s="154" t="s">
        <v>79</v>
      </c>
      <c r="AV379" s="12" t="s">
        <v>77</v>
      </c>
      <c r="AW379" s="12" t="s">
        <v>31</v>
      </c>
      <c r="AX379" s="12" t="s">
        <v>69</v>
      </c>
      <c r="AY379" s="154" t="s">
        <v>181</v>
      </c>
    </row>
    <row r="380" spans="2:65" s="13" customFormat="1" ht="11.25" x14ac:dyDescent="0.2">
      <c r="B380" s="159"/>
      <c r="D380" s="138" t="s">
        <v>330</v>
      </c>
      <c r="E380" s="160" t="s">
        <v>19</v>
      </c>
      <c r="F380" s="161" t="s">
        <v>7228</v>
      </c>
      <c r="H380" s="162">
        <v>2.4</v>
      </c>
      <c r="I380" s="163"/>
      <c r="L380" s="159"/>
      <c r="M380" s="164"/>
      <c r="T380" s="165"/>
      <c r="AT380" s="160" t="s">
        <v>330</v>
      </c>
      <c r="AU380" s="160" t="s">
        <v>79</v>
      </c>
      <c r="AV380" s="13" t="s">
        <v>79</v>
      </c>
      <c r="AW380" s="13" t="s">
        <v>31</v>
      </c>
      <c r="AX380" s="13" t="s">
        <v>69</v>
      </c>
      <c r="AY380" s="160" t="s">
        <v>181</v>
      </c>
    </row>
    <row r="381" spans="2:65" s="14" customFormat="1" ht="11.25" x14ac:dyDescent="0.2">
      <c r="B381" s="166"/>
      <c r="D381" s="138" t="s">
        <v>330</v>
      </c>
      <c r="E381" s="167" t="s">
        <v>19</v>
      </c>
      <c r="F381" s="168" t="s">
        <v>333</v>
      </c>
      <c r="H381" s="169">
        <v>2.4</v>
      </c>
      <c r="I381" s="170"/>
      <c r="L381" s="166"/>
      <c r="M381" s="171"/>
      <c r="T381" s="172"/>
      <c r="AT381" s="167" t="s">
        <v>330</v>
      </c>
      <c r="AU381" s="167" t="s">
        <v>79</v>
      </c>
      <c r="AV381" s="14" t="s">
        <v>187</v>
      </c>
      <c r="AW381" s="14" t="s">
        <v>31</v>
      </c>
      <c r="AX381" s="14" t="s">
        <v>77</v>
      </c>
      <c r="AY381" s="167" t="s">
        <v>181</v>
      </c>
    </row>
    <row r="382" spans="2:65" s="1" customFormat="1" ht="16.5" customHeight="1" x14ac:dyDescent="0.2">
      <c r="B382" s="32"/>
      <c r="C382" s="125" t="s">
        <v>273</v>
      </c>
      <c r="D382" s="125" t="s">
        <v>182</v>
      </c>
      <c r="E382" s="126" t="s">
        <v>7229</v>
      </c>
      <c r="F382" s="127" t="s">
        <v>7230</v>
      </c>
      <c r="G382" s="128" t="s">
        <v>636</v>
      </c>
      <c r="H382" s="129">
        <v>2</v>
      </c>
      <c r="I382" s="130"/>
      <c r="J382" s="131">
        <f>ROUND(I382*H382,2)</f>
        <v>0</v>
      </c>
      <c r="K382" s="127" t="s">
        <v>186</v>
      </c>
      <c r="L382" s="32"/>
      <c r="M382" s="132" t="s">
        <v>19</v>
      </c>
      <c r="N382" s="133" t="s">
        <v>40</v>
      </c>
      <c r="P382" s="134">
        <f>O382*H382</f>
        <v>0</v>
      </c>
      <c r="Q382" s="134">
        <v>0</v>
      </c>
      <c r="R382" s="134">
        <f>Q382*H382</f>
        <v>0</v>
      </c>
      <c r="S382" s="134">
        <v>0</v>
      </c>
      <c r="T382" s="135">
        <f>S382*H382</f>
        <v>0</v>
      </c>
      <c r="AR382" s="136" t="s">
        <v>187</v>
      </c>
      <c r="AT382" s="136" t="s">
        <v>182</v>
      </c>
      <c r="AU382" s="136" t="s">
        <v>79</v>
      </c>
      <c r="AY382" s="17" t="s">
        <v>181</v>
      </c>
      <c r="BE382" s="137">
        <f>IF(N382="základní",J382,0)</f>
        <v>0</v>
      </c>
      <c r="BF382" s="137">
        <f>IF(N382="snížená",J382,0)</f>
        <v>0</v>
      </c>
      <c r="BG382" s="137">
        <f>IF(N382="zákl. přenesená",J382,0)</f>
        <v>0</v>
      </c>
      <c r="BH382" s="137">
        <f>IF(N382="sníž. přenesená",J382,0)</f>
        <v>0</v>
      </c>
      <c r="BI382" s="137">
        <f>IF(N382="nulová",J382,0)</f>
        <v>0</v>
      </c>
      <c r="BJ382" s="17" t="s">
        <v>77</v>
      </c>
      <c r="BK382" s="137">
        <f>ROUND(I382*H382,2)</f>
        <v>0</v>
      </c>
      <c r="BL382" s="17" t="s">
        <v>187</v>
      </c>
      <c r="BM382" s="136" t="s">
        <v>560</v>
      </c>
    </row>
    <row r="383" spans="2:65" s="1" customFormat="1" ht="97.5" x14ac:dyDescent="0.2">
      <c r="B383" s="32"/>
      <c r="D383" s="138" t="s">
        <v>214</v>
      </c>
      <c r="F383" s="139" t="s">
        <v>7231</v>
      </c>
      <c r="I383" s="140"/>
      <c r="L383" s="32"/>
      <c r="M383" s="141"/>
      <c r="T383" s="53"/>
      <c r="AT383" s="17" t="s">
        <v>214</v>
      </c>
      <c r="AU383" s="17" t="s">
        <v>79</v>
      </c>
    </row>
    <row r="384" spans="2:65" s="12" customFormat="1" ht="11.25" x14ac:dyDescent="0.2">
      <c r="B384" s="153"/>
      <c r="D384" s="138" t="s">
        <v>330</v>
      </c>
      <c r="E384" s="154" t="s">
        <v>19</v>
      </c>
      <c r="F384" s="155" t="s">
        <v>7232</v>
      </c>
      <c r="H384" s="154" t="s">
        <v>19</v>
      </c>
      <c r="I384" s="156"/>
      <c r="L384" s="153"/>
      <c r="M384" s="157"/>
      <c r="T384" s="158"/>
      <c r="AT384" s="154" t="s">
        <v>330</v>
      </c>
      <c r="AU384" s="154" t="s">
        <v>79</v>
      </c>
      <c r="AV384" s="12" t="s">
        <v>77</v>
      </c>
      <c r="AW384" s="12" t="s">
        <v>31</v>
      </c>
      <c r="AX384" s="12" t="s">
        <v>69</v>
      </c>
      <c r="AY384" s="154" t="s">
        <v>181</v>
      </c>
    </row>
    <row r="385" spans="2:65" s="12" customFormat="1" ht="22.5" x14ac:dyDescent="0.2">
      <c r="B385" s="153"/>
      <c r="D385" s="138" t="s">
        <v>330</v>
      </c>
      <c r="E385" s="154" t="s">
        <v>19</v>
      </c>
      <c r="F385" s="155" t="s">
        <v>7233</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7234</v>
      </c>
      <c r="H386" s="162">
        <v>2</v>
      </c>
      <c r="I386" s="163"/>
      <c r="L386" s="159"/>
      <c r="M386" s="164"/>
      <c r="T386" s="165"/>
      <c r="AT386" s="160" t="s">
        <v>330</v>
      </c>
      <c r="AU386" s="160" t="s">
        <v>79</v>
      </c>
      <c r="AV386" s="13" t="s">
        <v>79</v>
      </c>
      <c r="AW386" s="13" t="s">
        <v>31</v>
      </c>
      <c r="AX386" s="13" t="s">
        <v>69</v>
      </c>
      <c r="AY386" s="160" t="s">
        <v>181</v>
      </c>
    </row>
    <row r="387" spans="2:65" s="14" customFormat="1" ht="11.25" x14ac:dyDescent="0.2">
      <c r="B387" s="166"/>
      <c r="D387" s="138" t="s">
        <v>330</v>
      </c>
      <c r="E387" s="167" t="s">
        <v>19</v>
      </c>
      <c r="F387" s="168" t="s">
        <v>333</v>
      </c>
      <c r="H387" s="169">
        <v>2</v>
      </c>
      <c r="I387" s="170"/>
      <c r="L387" s="166"/>
      <c r="M387" s="171"/>
      <c r="T387" s="172"/>
      <c r="AT387" s="167" t="s">
        <v>330</v>
      </c>
      <c r="AU387" s="167" t="s">
        <v>79</v>
      </c>
      <c r="AV387" s="14" t="s">
        <v>187</v>
      </c>
      <c r="AW387" s="14" t="s">
        <v>31</v>
      </c>
      <c r="AX387" s="14" t="s">
        <v>77</v>
      </c>
      <c r="AY387" s="167" t="s">
        <v>181</v>
      </c>
    </row>
    <row r="388" spans="2:65" s="1" customFormat="1" ht="16.5" customHeight="1" x14ac:dyDescent="0.2">
      <c r="B388" s="32"/>
      <c r="C388" s="125" t="s">
        <v>566</v>
      </c>
      <c r="D388" s="125" t="s">
        <v>182</v>
      </c>
      <c r="E388" s="126" t="s">
        <v>7235</v>
      </c>
      <c r="F388" s="127" t="s">
        <v>7236</v>
      </c>
      <c r="G388" s="128" t="s">
        <v>636</v>
      </c>
      <c r="H388" s="129">
        <v>5.3</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569</v>
      </c>
    </row>
    <row r="389" spans="2:65" s="1" customFormat="1" ht="97.5" x14ac:dyDescent="0.2">
      <c r="B389" s="32"/>
      <c r="D389" s="138" t="s">
        <v>214</v>
      </c>
      <c r="F389" s="139" t="s">
        <v>7237</v>
      </c>
      <c r="I389" s="140"/>
      <c r="L389" s="32"/>
      <c r="M389" s="141"/>
      <c r="T389" s="53"/>
      <c r="AT389" s="17" t="s">
        <v>214</v>
      </c>
      <c r="AU389" s="17" t="s">
        <v>79</v>
      </c>
    </row>
    <row r="390" spans="2:65" s="12" customFormat="1" ht="11.25" x14ac:dyDescent="0.2">
      <c r="B390" s="153"/>
      <c r="D390" s="138" t="s">
        <v>330</v>
      </c>
      <c r="E390" s="154" t="s">
        <v>19</v>
      </c>
      <c r="F390" s="155" t="s">
        <v>7238</v>
      </c>
      <c r="H390" s="154" t="s">
        <v>19</v>
      </c>
      <c r="I390" s="156"/>
      <c r="L390" s="153"/>
      <c r="M390" s="157"/>
      <c r="T390" s="158"/>
      <c r="AT390" s="154" t="s">
        <v>330</v>
      </c>
      <c r="AU390" s="154" t="s">
        <v>79</v>
      </c>
      <c r="AV390" s="12" t="s">
        <v>77</v>
      </c>
      <c r="AW390" s="12" t="s">
        <v>31</v>
      </c>
      <c r="AX390" s="12" t="s">
        <v>69</v>
      </c>
      <c r="AY390" s="154" t="s">
        <v>181</v>
      </c>
    </row>
    <row r="391" spans="2:65" s="12" customFormat="1" ht="11.25" x14ac:dyDescent="0.2">
      <c r="B391" s="153"/>
      <c r="D391" s="138" t="s">
        <v>330</v>
      </c>
      <c r="E391" s="154" t="s">
        <v>19</v>
      </c>
      <c r="F391" s="155" t="s">
        <v>7005</v>
      </c>
      <c r="H391" s="154" t="s">
        <v>19</v>
      </c>
      <c r="I391" s="156"/>
      <c r="L391" s="153"/>
      <c r="M391" s="157"/>
      <c r="T391" s="158"/>
      <c r="AT391" s="154" t="s">
        <v>330</v>
      </c>
      <c r="AU391" s="154" t="s">
        <v>79</v>
      </c>
      <c r="AV391" s="12" t="s">
        <v>77</v>
      </c>
      <c r="AW391" s="12" t="s">
        <v>31</v>
      </c>
      <c r="AX391" s="12" t="s">
        <v>69</v>
      </c>
      <c r="AY391" s="154" t="s">
        <v>181</v>
      </c>
    </row>
    <row r="392" spans="2:65" s="13" customFormat="1" ht="11.25" x14ac:dyDescent="0.2">
      <c r="B392" s="159"/>
      <c r="D392" s="138" t="s">
        <v>330</v>
      </c>
      <c r="E392" s="160" t="s">
        <v>19</v>
      </c>
      <c r="F392" s="161" t="s">
        <v>7239</v>
      </c>
      <c r="H392" s="162">
        <v>5.3</v>
      </c>
      <c r="I392" s="163"/>
      <c r="L392" s="159"/>
      <c r="M392" s="164"/>
      <c r="T392" s="165"/>
      <c r="AT392" s="160" t="s">
        <v>330</v>
      </c>
      <c r="AU392" s="160" t="s">
        <v>79</v>
      </c>
      <c r="AV392" s="13" t="s">
        <v>79</v>
      </c>
      <c r="AW392" s="13" t="s">
        <v>31</v>
      </c>
      <c r="AX392" s="13" t="s">
        <v>69</v>
      </c>
      <c r="AY392" s="160" t="s">
        <v>181</v>
      </c>
    </row>
    <row r="393" spans="2:65" s="14" customFormat="1" ht="11.25" x14ac:dyDescent="0.2">
      <c r="B393" s="166"/>
      <c r="D393" s="138" t="s">
        <v>330</v>
      </c>
      <c r="E393" s="167" t="s">
        <v>19</v>
      </c>
      <c r="F393" s="168" t="s">
        <v>333</v>
      </c>
      <c r="H393" s="169">
        <v>5.3</v>
      </c>
      <c r="I393" s="170"/>
      <c r="L393" s="166"/>
      <c r="M393" s="171"/>
      <c r="T393" s="172"/>
      <c r="AT393" s="167" t="s">
        <v>330</v>
      </c>
      <c r="AU393" s="167" t="s">
        <v>79</v>
      </c>
      <c r="AV393" s="14" t="s">
        <v>187</v>
      </c>
      <c r="AW393" s="14" t="s">
        <v>31</v>
      </c>
      <c r="AX393" s="14" t="s">
        <v>77</v>
      </c>
      <c r="AY393" s="167" t="s">
        <v>181</v>
      </c>
    </row>
    <row r="394" spans="2:65" s="1" customFormat="1" ht="16.5" customHeight="1" x14ac:dyDescent="0.2">
      <c r="B394" s="32"/>
      <c r="C394" s="125" t="s">
        <v>277</v>
      </c>
      <c r="D394" s="125" t="s">
        <v>182</v>
      </c>
      <c r="E394" s="126" t="s">
        <v>7240</v>
      </c>
      <c r="F394" s="127" t="s">
        <v>7241</v>
      </c>
      <c r="G394" s="128" t="s">
        <v>636</v>
      </c>
      <c r="H394" s="129">
        <v>0.7</v>
      </c>
      <c r="I394" s="130"/>
      <c r="J394" s="131">
        <f>ROUND(I394*H394,2)</f>
        <v>0</v>
      </c>
      <c r="K394" s="127" t="s">
        <v>186</v>
      </c>
      <c r="L394" s="32"/>
      <c r="M394" s="132" t="s">
        <v>19</v>
      </c>
      <c r="N394" s="133" t="s">
        <v>40</v>
      </c>
      <c r="P394" s="134">
        <f>O394*H394</f>
        <v>0</v>
      </c>
      <c r="Q394" s="134">
        <v>0</v>
      </c>
      <c r="R394" s="134">
        <f>Q394*H394</f>
        <v>0</v>
      </c>
      <c r="S394" s="134">
        <v>0</v>
      </c>
      <c r="T394" s="135">
        <f>S394*H394</f>
        <v>0</v>
      </c>
      <c r="AR394" s="136" t="s">
        <v>187</v>
      </c>
      <c r="AT394" s="136" t="s">
        <v>182</v>
      </c>
      <c r="AU394" s="136" t="s">
        <v>79</v>
      </c>
      <c r="AY394" s="17" t="s">
        <v>181</v>
      </c>
      <c r="BE394" s="137">
        <f>IF(N394="základní",J394,0)</f>
        <v>0</v>
      </c>
      <c r="BF394" s="137">
        <f>IF(N394="snížená",J394,0)</f>
        <v>0</v>
      </c>
      <c r="BG394" s="137">
        <f>IF(N394="zákl. přenesená",J394,0)</f>
        <v>0</v>
      </c>
      <c r="BH394" s="137">
        <f>IF(N394="sníž. přenesená",J394,0)</f>
        <v>0</v>
      </c>
      <c r="BI394" s="137">
        <f>IF(N394="nulová",J394,0)</f>
        <v>0</v>
      </c>
      <c r="BJ394" s="17" t="s">
        <v>77</v>
      </c>
      <c r="BK394" s="137">
        <f>ROUND(I394*H394,2)</f>
        <v>0</v>
      </c>
      <c r="BL394" s="17" t="s">
        <v>187</v>
      </c>
      <c r="BM394" s="136" t="s">
        <v>578</v>
      </c>
    </row>
    <row r="395" spans="2:65" s="1" customFormat="1" ht="97.5" x14ac:dyDescent="0.2">
      <c r="B395" s="32"/>
      <c r="D395" s="138" t="s">
        <v>214</v>
      </c>
      <c r="F395" s="139" t="s">
        <v>7242</v>
      </c>
      <c r="I395" s="140"/>
      <c r="L395" s="32"/>
      <c r="M395" s="141"/>
      <c r="T395" s="53"/>
      <c r="AT395" s="17" t="s">
        <v>214</v>
      </c>
      <c r="AU395" s="17" t="s">
        <v>79</v>
      </c>
    </row>
    <row r="396" spans="2:65" s="12" customFormat="1" ht="11.25" x14ac:dyDescent="0.2">
      <c r="B396" s="153"/>
      <c r="D396" s="138" t="s">
        <v>330</v>
      </c>
      <c r="E396" s="154" t="s">
        <v>19</v>
      </c>
      <c r="F396" s="155" t="s">
        <v>7243</v>
      </c>
      <c r="H396" s="154" t="s">
        <v>19</v>
      </c>
      <c r="I396" s="156"/>
      <c r="L396" s="153"/>
      <c r="M396" s="157"/>
      <c r="T396" s="158"/>
      <c r="AT396" s="154" t="s">
        <v>330</v>
      </c>
      <c r="AU396" s="154" t="s">
        <v>79</v>
      </c>
      <c r="AV396" s="12" t="s">
        <v>77</v>
      </c>
      <c r="AW396" s="12" t="s">
        <v>31</v>
      </c>
      <c r="AX396" s="12" t="s">
        <v>69</v>
      </c>
      <c r="AY396" s="154" t="s">
        <v>181</v>
      </c>
    </row>
    <row r="397" spans="2:65" s="12" customFormat="1" ht="11.25" x14ac:dyDescent="0.2">
      <c r="B397" s="153"/>
      <c r="D397" s="138" t="s">
        <v>330</v>
      </c>
      <c r="E397" s="154" t="s">
        <v>19</v>
      </c>
      <c r="F397" s="155" t="s">
        <v>7005</v>
      </c>
      <c r="H397" s="154" t="s">
        <v>19</v>
      </c>
      <c r="I397" s="156"/>
      <c r="L397" s="153"/>
      <c r="M397" s="157"/>
      <c r="T397" s="158"/>
      <c r="AT397" s="154" t="s">
        <v>330</v>
      </c>
      <c r="AU397" s="154" t="s">
        <v>79</v>
      </c>
      <c r="AV397" s="12" t="s">
        <v>77</v>
      </c>
      <c r="AW397" s="12" t="s">
        <v>31</v>
      </c>
      <c r="AX397" s="12" t="s">
        <v>69</v>
      </c>
      <c r="AY397" s="154" t="s">
        <v>181</v>
      </c>
    </row>
    <row r="398" spans="2:65" s="13" customFormat="1" ht="11.25" x14ac:dyDescent="0.2">
      <c r="B398" s="159"/>
      <c r="D398" s="138" t="s">
        <v>330</v>
      </c>
      <c r="E398" s="160" t="s">
        <v>19</v>
      </c>
      <c r="F398" s="161" t="s">
        <v>7244</v>
      </c>
      <c r="H398" s="162">
        <v>0.7</v>
      </c>
      <c r="I398" s="163"/>
      <c r="L398" s="159"/>
      <c r="M398" s="164"/>
      <c r="T398" s="165"/>
      <c r="AT398" s="160" t="s">
        <v>330</v>
      </c>
      <c r="AU398" s="160" t="s">
        <v>79</v>
      </c>
      <c r="AV398" s="13" t="s">
        <v>79</v>
      </c>
      <c r="AW398" s="13" t="s">
        <v>31</v>
      </c>
      <c r="AX398" s="13" t="s">
        <v>69</v>
      </c>
      <c r="AY398" s="160" t="s">
        <v>181</v>
      </c>
    </row>
    <row r="399" spans="2:65" s="14" customFormat="1" ht="11.25" x14ac:dyDescent="0.2">
      <c r="B399" s="166"/>
      <c r="D399" s="138" t="s">
        <v>330</v>
      </c>
      <c r="E399" s="167" t="s">
        <v>19</v>
      </c>
      <c r="F399" s="168" t="s">
        <v>333</v>
      </c>
      <c r="H399" s="169">
        <v>0.7</v>
      </c>
      <c r="I399" s="170"/>
      <c r="L399" s="166"/>
      <c r="M399" s="171"/>
      <c r="T399" s="172"/>
      <c r="AT399" s="167" t="s">
        <v>330</v>
      </c>
      <c r="AU399" s="167" t="s">
        <v>79</v>
      </c>
      <c r="AV399" s="14" t="s">
        <v>187</v>
      </c>
      <c r="AW399" s="14" t="s">
        <v>31</v>
      </c>
      <c r="AX399" s="14" t="s">
        <v>77</v>
      </c>
      <c r="AY399" s="167" t="s">
        <v>181</v>
      </c>
    </row>
    <row r="400" spans="2:65" s="1" customFormat="1" ht="16.5" customHeight="1" x14ac:dyDescent="0.2">
      <c r="B400" s="32"/>
      <c r="C400" s="125" t="s">
        <v>584</v>
      </c>
      <c r="D400" s="125" t="s">
        <v>182</v>
      </c>
      <c r="E400" s="126" t="s">
        <v>7245</v>
      </c>
      <c r="F400" s="127" t="s">
        <v>7246</v>
      </c>
      <c r="G400" s="128" t="s">
        <v>636</v>
      </c>
      <c r="H400" s="129">
        <v>3</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587</v>
      </c>
    </row>
    <row r="401" spans="2:65" s="1" customFormat="1" ht="97.5" x14ac:dyDescent="0.2">
      <c r="B401" s="32"/>
      <c r="D401" s="138" t="s">
        <v>214</v>
      </c>
      <c r="F401" s="139" t="s">
        <v>7247</v>
      </c>
      <c r="I401" s="140"/>
      <c r="L401" s="32"/>
      <c r="M401" s="141"/>
      <c r="T401" s="53"/>
      <c r="AT401" s="17" t="s">
        <v>214</v>
      </c>
      <c r="AU401" s="17" t="s">
        <v>79</v>
      </c>
    </row>
    <row r="402" spans="2:65" s="12" customFormat="1" ht="11.25" x14ac:dyDescent="0.2">
      <c r="B402" s="153"/>
      <c r="D402" s="138" t="s">
        <v>330</v>
      </c>
      <c r="E402" s="154" t="s">
        <v>19</v>
      </c>
      <c r="F402" s="155" t="s">
        <v>7248</v>
      </c>
      <c r="H402" s="154" t="s">
        <v>19</v>
      </c>
      <c r="I402" s="156"/>
      <c r="L402" s="153"/>
      <c r="M402" s="157"/>
      <c r="T402" s="158"/>
      <c r="AT402" s="154" t="s">
        <v>330</v>
      </c>
      <c r="AU402" s="154" t="s">
        <v>79</v>
      </c>
      <c r="AV402" s="12" t="s">
        <v>77</v>
      </c>
      <c r="AW402" s="12" t="s">
        <v>31</v>
      </c>
      <c r="AX402" s="12" t="s">
        <v>69</v>
      </c>
      <c r="AY402" s="154" t="s">
        <v>181</v>
      </c>
    </row>
    <row r="403" spans="2:65" s="12" customFormat="1" ht="11.25" x14ac:dyDescent="0.2">
      <c r="B403" s="153"/>
      <c r="D403" s="138" t="s">
        <v>330</v>
      </c>
      <c r="E403" s="154" t="s">
        <v>19</v>
      </c>
      <c r="F403" s="155" t="s">
        <v>7005</v>
      </c>
      <c r="H403" s="154" t="s">
        <v>19</v>
      </c>
      <c r="I403" s="156"/>
      <c r="L403" s="153"/>
      <c r="M403" s="157"/>
      <c r="T403" s="158"/>
      <c r="AT403" s="154" t="s">
        <v>330</v>
      </c>
      <c r="AU403" s="154" t="s">
        <v>79</v>
      </c>
      <c r="AV403" s="12" t="s">
        <v>77</v>
      </c>
      <c r="AW403" s="12" t="s">
        <v>31</v>
      </c>
      <c r="AX403" s="12" t="s">
        <v>69</v>
      </c>
      <c r="AY403" s="154" t="s">
        <v>181</v>
      </c>
    </row>
    <row r="404" spans="2:65" s="13" customFormat="1" ht="11.25" x14ac:dyDescent="0.2">
      <c r="B404" s="159"/>
      <c r="D404" s="138" t="s">
        <v>330</v>
      </c>
      <c r="E404" s="160" t="s">
        <v>19</v>
      </c>
      <c r="F404" s="161" t="s">
        <v>7249</v>
      </c>
      <c r="H404" s="162">
        <v>3</v>
      </c>
      <c r="I404" s="163"/>
      <c r="L404" s="159"/>
      <c r="M404" s="164"/>
      <c r="T404" s="165"/>
      <c r="AT404" s="160" t="s">
        <v>330</v>
      </c>
      <c r="AU404" s="160" t="s">
        <v>79</v>
      </c>
      <c r="AV404" s="13" t="s">
        <v>79</v>
      </c>
      <c r="AW404" s="13" t="s">
        <v>31</v>
      </c>
      <c r="AX404" s="13" t="s">
        <v>69</v>
      </c>
      <c r="AY404" s="160" t="s">
        <v>181</v>
      </c>
    </row>
    <row r="405" spans="2:65" s="14" customFormat="1" ht="11.25" x14ac:dyDescent="0.2">
      <c r="B405" s="166"/>
      <c r="D405" s="138" t="s">
        <v>330</v>
      </c>
      <c r="E405" s="167" t="s">
        <v>19</v>
      </c>
      <c r="F405" s="168" t="s">
        <v>333</v>
      </c>
      <c r="H405" s="169">
        <v>3</v>
      </c>
      <c r="I405" s="170"/>
      <c r="L405" s="166"/>
      <c r="M405" s="171"/>
      <c r="T405" s="172"/>
      <c r="AT405" s="167" t="s">
        <v>330</v>
      </c>
      <c r="AU405" s="167" t="s">
        <v>79</v>
      </c>
      <c r="AV405" s="14" t="s">
        <v>187</v>
      </c>
      <c r="AW405" s="14" t="s">
        <v>31</v>
      </c>
      <c r="AX405" s="14" t="s">
        <v>77</v>
      </c>
      <c r="AY405" s="167" t="s">
        <v>181</v>
      </c>
    </row>
    <row r="406" spans="2:65" s="1" customFormat="1" ht="16.5" customHeight="1" x14ac:dyDescent="0.2">
      <c r="B406" s="32"/>
      <c r="C406" s="125" t="s">
        <v>280</v>
      </c>
      <c r="D406" s="125" t="s">
        <v>182</v>
      </c>
      <c r="E406" s="126" t="s">
        <v>7250</v>
      </c>
      <c r="F406" s="127" t="s">
        <v>7251</v>
      </c>
      <c r="G406" s="128" t="s">
        <v>636</v>
      </c>
      <c r="H406" s="129">
        <v>1.1000000000000001</v>
      </c>
      <c r="I406" s="130"/>
      <c r="J406" s="131">
        <f>ROUND(I406*H406,2)</f>
        <v>0</v>
      </c>
      <c r="K406" s="127" t="s">
        <v>186</v>
      </c>
      <c r="L406" s="32"/>
      <c r="M406" s="132" t="s">
        <v>19</v>
      </c>
      <c r="N406" s="133" t="s">
        <v>40</v>
      </c>
      <c r="P406" s="134">
        <f>O406*H406</f>
        <v>0</v>
      </c>
      <c r="Q406" s="134">
        <v>0</v>
      </c>
      <c r="R406" s="134">
        <f>Q406*H406</f>
        <v>0</v>
      </c>
      <c r="S406" s="134">
        <v>0</v>
      </c>
      <c r="T406" s="135">
        <f>S406*H406</f>
        <v>0</v>
      </c>
      <c r="AR406" s="136" t="s">
        <v>187</v>
      </c>
      <c r="AT406" s="136" t="s">
        <v>182</v>
      </c>
      <c r="AU406" s="136" t="s">
        <v>79</v>
      </c>
      <c r="AY406" s="17" t="s">
        <v>181</v>
      </c>
      <c r="BE406" s="137">
        <f>IF(N406="základní",J406,0)</f>
        <v>0</v>
      </c>
      <c r="BF406" s="137">
        <f>IF(N406="snížená",J406,0)</f>
        <v>0</v>
      </c>
      <c r="BG406" s="137">
        <f>IF(N406="zákl. přenesená",J406,0)</f>
        <v>0</v>
      </c>
      <c r="BH406" s="137">
        <f>IF(N406="sníž. přenesená",J406,0)</f>
        <v>0</v>
      </c>
      <c r="BI406" s="137">
        <f>IF(N406="nulová",J406,0)</f>
        <v>0</v>
      </c>
      <c r="BJ406" s="17" t="s">
        <v>77</v>
      </c>
      <c r="BK406" s="137">
        <f>ROUND(I406*H406,2)</f>
        <v>0</v>
      </c>
      <c r="BL406" s="17" t="s">
        <v>187</v>
      </c>
      <c r="BM406" s="136" t="s">
        <v>592</v>
      </c>
    </row>
    <row r="407" spans="2:65" s="1" customFormat="1" ht="97.5" x14ac:dyDescent="0.2">
      <c r="B407" s="32"/>
      <c r="D407" s="138" t="s">
        <v>214</v>
      </c>
      <c r="F407" s="139" t="s">
        <v>7252</v>
      </c>
      <c r="I407" s="140"/>
      <c r="L407" s="32"/>
      <c r="M407" s="141"/>
      <c r="T407" s="53"/>
      <c r="AT407" s="17" t="s">
        <v>214</v>
      </c>
      <c r="AU407" s="17" t="s">
        <v>79</v>
      </c>
    </row>
    <row r="408" spans="2:65" s="12" customFormat="1" ht="11.25" x14ac:dyDescent="0.2">
      <c r="B408" s="153"/>
      <c r="D408" s="138" t="s">
        <v>330</v>
      </c>
      <c r="E408" s="154" t="s">
        <v>19</v>
      </c>
      <c r="F408" s="155" t="s">
        <v>7253</v>
      </c>
      <c r="H408" s="154" t="s">
        <v>19</v>
      </c>
      <c r="I408" s="156"/>
      <c r="L408" s="153"/>
      <c r="M408" s="157"/>
      <c r="T408" s="158"/>
      <c r="AT408" s="154" t="s">
        <v>330</v>
      </c>
      <c r="AU408" s="154" t="s">
        <v>79</v>
      </c>
      <c r="AV408" s="12" t="s">
        <v>77</v>
      </c>
      <c r="AW408" s="12" t="s">
        <v>31</v>
      </c>
      <c r="AX408" s="12" t="s">
        <v>69</v>
      </c>
      <c r="AY408" s="154" t="s">
        <v>181</v>
      </c>
    </row>
    <row r="409" spans="2:65" s="12" customFormat="1" ht="22.5" x14ac:dyDescent="0.2">
      <c r="B409" s="153"/>
      <c r="D409" s="138" t="s">
        <v>330</v>
      </c>
      <c r="E409" s="154" t="s">
        <v>19</v>
      </c>
      <c r="F409" s="155" t="s">
        <v>7016</v>
      </c>
      <c r="H409" s="154" t="s">
        <v>19</v>
      </c>
      <c r="I409" s="156"/>
      <c r="L409" s="153"/>
      <c r="M409" s="157"/>
      <c r="T409" s="158"/>
      <c r="AT409" s="154" t="s">
        <v>330</v>
      </c>
      <c r="AU409" s="154" t="s">
        <v>79</v>
      </c>
      <c r="AV409" s="12" t="s">
        <v>77</v>
      </c>
      <c r="AW409" s="12" t="s">
        <v>31</v>
      </c>
      <c r="AX409" s="12" t="s">
        <v>69</v>
      </c>
      <c r="AY409" s="154" t="s">
        <v>181</v>
      </c>
    </row>
    <row r="410" spans="2:65" s="13" customFormat="1" ht="11.25" x14ac:dyDescent="0.2">
      <c r="B410" s="159"/>
      <c r="D410" s="138" t="s">
        <v>330</v>
      </c>
      <c r="E410" s="160" t="s">
        <v>19</v>
      </c>
      <c r="F410" s="161" t="s">
        <v>7254</v>
      </c>
      <c r="H410" s="162">
        <v>1.1000000000000001</v>
      </c>
      <c r="I410" s="163"/>
      <c r="L410" s="159"/>
      <c r="M410" s="164"/>
      <c r="T410" s="165"/>
      <c r="AT410" s="160" t="s">
        <v>330</v>
      </c>
      <c r="AU410" s="160" t="s">
        <v>79</v>
      </c>
      <c r="AV410" s="13" t="s">
        <v>79</v>
      </c>
      <c r="AW410" s="13" t="s">
        <v>31</v>
      </c>
      <c r="AX410" s="13" t="s">
        <v>69</v>
      </c>
      <c r="AY410" s="160" t="s">
        <v>181</v>
      </c>
    </row>
    <row r="411" spans="2:65" s="14" customFormat="1" ht="11.25" x14ac:dyDescent="0.2">
      <c r="B411" s="166"/>
      <c r="D411" s="138" t="s">
        <v>330</v>
      </c>
      <c r="E411" s="167" t="s">
        <v>19</v>
      </c>
      <c r="F411" s="168" t="s">
        <v>333</v>
      </c>
      <c r="H411" s="169">
        <v>1.1000000000000001</v>
      </c>
      <c r="I411" s="170"/>
      <c r="L411" s="166"/>
      <c r="M411" s="171"/>
      <c r="T411" s="172"/>
      <c r="AT411" s="167" t="s">
        <v>330</v>
      </c>
      <c r="AU411" s="167" t="s">
        <v>79</v>
      </c>
      <c r="AV411" s="14" t="s">
        <v>187</v>
      </c>
      <c r="AW411" s="14" t="s">
        <v>31</v>
      </c>
      <c r="AX411" s="14" t="s">
        <v>77</v>
      </c>
      <c r="AY411" s="167" t="s">
        <v>181</v>
      </c>
    </row>
    <row r="412" spans="2:65" s="1" customFormat="1" ht="16.5" customHeight="1" x14ac:dyDescent="0.2">
      <c r="B412" s="32"/>
      <c r="C412" s="125" t="s">
        <v>598</v>
      </c>
      <c r="D412" s="125" t="s">
        <v>182</v>
      </c>
      <c r="E412" s="126" t="s">
        <v>7255</v>
      </c>
      <c r="F412" s="127" t="s">
        <v>7256</v>
      </c>
      <c r="G412" s="128" t="s">
        <v>636</v>
      </c>
      <c r="H412" s="129">
        <v>1.6</v>
      </c>
      <c r="I412" s="130"/>
      <c r="J412" s="131">
        <f>ROUND(I412*H412,2)</f>
        <v>0</v>
      </c>
      <c r="K412" s="127" t="s">
        <v>186</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601</v>
      </c>
    </row>
    <row r="413" spans="2:65" s="1" customFormat="1" ht="97.5" x14ac:dyDescent="0.2">
      <c r="B413" s="32"/>
      <c r="D413" s="138" t="s">
        <v>214</v>
      </c>
      <c r="F413" s="139" t="s">
        <v>7257</v>
      </c>
      <c r="I413" s="140"/>
      <c r="L413" s="32"/>
      <c r="M413" s="141"/>
      <c r="T413" s="53"/>
      <c r="AT413" s="17" t="s">
        <v>214</v>
      </c>
      <c r="AU413" s="17" t="s">
        <v>79</v>
      </c>
    </row>
    <row r="414" spans="2:65" s="12" customFormat="1" ht="11.25" x14ac:dyDescent="0.2">
      <c r="B414" s="153"/>
      <c r="D414" s="138" t="s">
        <v>330</v>
      </c>
      <c r="E414" s="154" t="s">
        <v>19</v>
      </c>
      <c r="F414" s="155" t="s">
        <v>7258</v>
      </c>
      <c r="H414" s="154" t="s">
        <v>19</v>
      </c>
      <c r="I414" s="156"/>
      <c r="L414" s="153"/>
      <c r="M414" s="157"/>
      <c r="T414" s="158"/>
      <c r="AT414" s="154" t="s">
        <v>330</v>
      </c>
      <c r="AU414" s="154" t="s">
        <v>79</v>
      </c>
      <c r="AV414" s="12" t="s">
        <v>77</v>
      </c>
      <c r="AW414" s="12" t="s">
        <v>31</v>
      </c>
      <c r="AX414" s="12" t="s">
        <v>69</v>
      </c>
      <c r="AY414" s="154" t="s">
        <v>181</v>
      </c>
    </row>
    <row r="415" spans="2:65" s="12" customFormat="1" ht="11.25" x14ac:dyDescent="0.2">
      <c r="B415" s="153"/>
      <c r="D415" s="138" t="s">
        <v>330</v>
      </c>
      <c r="E415" s="154" t="s">
        <v>19</v>
      </c>
      <c r="F415" s="155" t="s">
        <v>7152</v>
      </c>
      <c r="H415" s="154" t="s">
        <v>19</v>
      </c>
      <c r="I415" s="156"/>
      <c r="L415" s="153"/>
      <c r="M415" s="157"/>
      <c r="T415" s="158"/>
      <c r="AT415" s="154" t="s">
        <v>330</v>
      </c>
      <c r="AU415" s="154" t="s">
        <v>79</v>
      </c>
      <c r="AV415" s="12" t="s">
        <v>77</v>
      </c>
      <c r="AW415" s="12" t="s">
        <v>31</v>
      </c>
      <c r="AX415" s="12" t="s">
        <v>69</v>
      </c>
      <c r="AY415" s="154" t="s">
        <v>181</v>
      </c>
    </row>
    <row r="416" spans="2:65" s="13" customFormat="1" ht="11.25" x14ac:dyDescent="0.2">
      <c r="B416" s="159"/>
      <c r="D416" s="138" t="s">
        <v>330</v>
      </c>
      <c r="E416" s="160" t="s">
        <v>19</v>
      </c>
      <c r="F416" s="161" t="s">
        <v>7259</v>
      </c>
      <c r="H416" s="162">
        <v>1.6</v>
      </c>
      <c r="I416" s="163"/>
      <c r="L416" s="159"/>
      <c r="M416" s="164"/>
      <c r="T416" s="165"/>
      <c r="AT416" s="160" t="s">
        <v>330</v>
      </c>
      <c r="AU416" s="160" t="s">
        <v>79</v>
      </c>
      <c r="AV416" s="13" t="s">
        <v>79</v>
      </c>
      <c r="AW416" s="13" t="s">
        <v>31</v>
      </c>
      <c r="AX416" s="13" t="s">
        <v>69</v>
      </c>
      <c r="AY416" s="160" t="s">
        <v>181</v>
      </c>
    </row>
    <row r="417" spans="2:65" s="14" customFormat="1" ht="11.25" x14ac:dyDescent="0.2">
      <c r="B417" s="166"/>
      <c r="D417" s="138" t="s">
        <v>330</v>
      </c>
      <c r="E417" s="167" t="s">
        <v>19</v>
      </c>
      <c r="F417" s="168" t="s">
        <v>333</v>
      </c>
      <c r="H417" s="169">
        <v>1.6</v>
      </c>
      <c r="I417" s="170"/>
      <c r="L417" s="166"/>
      <c r="M417" s="171"/>
      <c r="T417" s="172"/>
      <c r="AT417" s="167" t="s">
        <v>330</v>
      </c>
      <c r="AU417" s="167" t="s">
        <v>79</v>
      </c>
      <c r="AV417" s="14" t="s">
        <v>187</v>
      </c>
      <c r="AW417" s="14" t="s">
        <v>31</v>
      </c>
      <c r="AX417" s="14" t="s">
        <v>77</v>
      </c>
      <c r="AY417" s="167" t="s">
        <v>181</v>
      </c>
    </row>
    <row r="418" spans="2:65" s="1" customFormat="1" ht="16.5" customHeight="1" x14ac:dyDescent="0.2">
      <c r="B418" s="32"/>
      <c r="C418" s="125" t="s">
        <v>284</v>
      </c>
      <c r="D418" s="125" t="s">
        <v>182</v>
      </c>
      <c r="E418" s="126" t="s">
        <v>7260</v>
      </c>
      <c r="F418" s="127" t="s">
        <v>7261</v>
      </c>
      <c r="G418" s="128" t="s">
        <v>636</v>
      </c>
      <c r="H418" s="129">
        <v>2</v>
      </c>
      <c r="I418" s="130"/>
      <c r="J418" s="131">
        <f>ROUND(I418*H418,2)</f>
        <v>0</v>
      </c>
      <c r="K418" s="127" t="s">
        <v>186</v>
      </c>
      <c r="L418" s="32"/>
      <c r="M418" s="132" t="s">
        <v>19</v>
      </c>
      <c r="N418" s="133" t="s">
        <v>40</v>
      </c>
      <c r="P418" s="134">
        <f>O418*H418</f>
        <v>0</v>
      </c>
      <c r="Q418" s="134">
        <v>0</v>
      </c>
      <c r="R418" s="134">
        <f>Q418*H418</f>
        <v>0</v>
      </c>
      <c r="S418" s="134">
        <v>0</v>
      </c>
      <c r="T418" s="135">
        <f>S418*H418</f>
        <v>0</v>
      </c>
      <c r="AR418" s="136" t="s">
        <v>187</v>
      </c>
      <c r="AT418" s="136" t="s">
        <v>182</v>
      </c>
      <c r="AU418" s="136" t="s">
        <v>79</v>
      </c>
      <c r="AY418" s="17" t="s">
        <v>181</v>
      </c>
      <c r="BE418" s="137">
        <f>IF(N418="základní",J418,0)</f>
        <v>0</v>
      </c>
      <c r="BF418" s="137">
        <f>IF(N418="snížená",J418,0)</f>
        <v>0</v>
      </c>
      <c r="BG418" s="137">
        <f>IF(N418="zákl. přenesená",J418,0)</f>
        <v>0</v>
      </c>
      <c r="BH418" s="137">
        <f>IF(N418="sníž. přenesená",J418,0)</f>
        <v>0</v>
      </c>
      <c r="BI418" s="137">
        <f>IF(N418="nulová",J418,0)</f>
        <v>0</v>
      </c>
      <c r="BJ418" s="17" t="s">
        <v>77</v>
      </c>
      <c r="BK418" s="137">
        <f>ROUND(I418*H418,2)</f>
        <v>0</v>
      </c>
      <c r="BL418" s="17" t="s">
        <v>187</v>
      </c>
      <c r="BM418" s="136" t="s">
        <v>608</v>
      </c>
    </row>
    <row r="419" spans="2:65" s="1" customFormat="1" ht="97.5" x14ac:dyDescent="0.2">
      <c r="B419" s="32"/>
      <c r="D419" s="138" t="s">
        <v>214</v>
      </c>
      <c r="F419" s="139" t="s">
        <v>7262</v>
      </c>
      <c r="I419" s="140"/>
      <c r="L419" s="32"/>
      <c r="M419" s="141"/>
      <c r="T419" s="53"/>
      <c r="AT419" s="17" t="s">
        <v>214</v>
      </c>
      <c r="AU419" s="17" t="s">
        <v>79</v>
      </c>
    </row>
    <row r="420" spans="2:65" s="12" customFormat="1" ht="11.25" x14ac:dyDescent="0.2">
      <c r="B420" s="153"/>
      <c r="D420" s="138" t="s">
        <v>330</v>
      </c>
      <c r="E420" s="154" t="s">
        <v>19</v>
      </c>
      <c r="F420" s="155" t="s">
        <v>7263</v>
      </c>
      <c r="H420" s="154" t="s">
        <v>19</v>
      </c>
      <c r="I420" s="156"/>
      <c r="L420" s="153"/>
      <c r="M420" s="157"/>
      <c r="T420" s="158"/>
      <c r="AT420" s="154" t="s">
        <v>330</v>
      </c>
      <c r="AU420" s="154" t="s">
        <v>79</v>
      </c>
      <c r="AV420" s="12" t="s">
        <v>77</v>
      </c>
      <c r="AW420" s="12" t="s">
        <v>31</v>
      </c>
      <c r="AX420" s="12" t="s">
        <v>69</v>
      </c>
      <c r="AY420" s="154" t="s">
        <v>181</v>
      </c>
    </row>
    <row r="421" spans="2:65" s="12" customFormat="1" ht="11.25" x14ac:dyDescent="0.2">
      <c r="B421" s="153"/>
      <c r="D421" s="138" t="s">
        <v>330</v>
      </c>
      <c r="E421" s="154" t="s">
        <v>19</v>
      </c>
      <c r="F421" s="155" t="s">
        <v>7005</v>
      </c>
      <c r="H421" s="154" t="s">
        <v>19</v>
      </c>
      <c r="I421" s="156"/>
      <c r="L421" s="153"/>
      <c r="M421" s="157"/>
      <c r="T421" s="158"/>
      <c r="AT421" s="154" t="s">
        <v>330</v>
      </c>
      <c r="AU421" s="154" t="s">
        <v>79</v>
      </c>
      <c r="AV421" s="12" t="s">
        <v>77</v>
      </c>
      <c r="AW421" s="12" t="s">
        <v>31</v>
      </c>
      <c r="AX421" s="12" t="s">
        <v>69</v>
      </c>
      <c r="AY421" s="154" t="s">
        <v>181</v>
      </c>
    </row>
    <row r="422" spans="2:65" s="13" customFormat="1" ht="11.25" x14ac:dyDescent="0.2">
      <c r="B422" s="159"/>
      <c r="D422" s="138" t="s">
        <v>330</v>
      </c>
      <c r="E422" s="160" t="s">
        <v>19</v>
      </c>
      <c r="F422" s="161" t="s">
        <v>7264</v>
      </c>
      <c r="H422" s="162">
        <v>2</v>
      </c>
      <c r="I422" s="163"/>
      <c r="L422" s="159"/>
      <c r="M422" s="164"/>
      <c r="T422" s="165"/>
      <c r="AT422" s="160" t="s">
        <v>330</v>
      </c>
      <c r="AU422" s="160" t="s">
        <v>79</v>
      </c>
      <c r="AV422" s="13" t="s">
        <v>79</v>
      </c>
      <c r="AW422" s="13" t="s">
        <v>31</v>
      </c>
      <c r="AX422" s="13" t="s">
        <v>69</v>
      </c>
      <c r="AY422" s="160" t="s">
        <v>181</v>
      </c>
    </row>
    <row r="423" spans="2:65" s="14" customFormat="1" ht="11.25" x14ac:dyDescent="0.2">
      <c r="B423" s="166"/>
      <c r="D423" s="138" t="s">
        <v>330</v>
      </c>
      <c r="E423" s="167" t="s">
        <v>19</v>
      </c>
      <c r="F423" s="168" t="s">
        <v>333</v>
      </c>
      <c r="H423" s="169">
        <v>2</v>
      </c>
      <c r="I423" s="170"/>
      <c r="L423" s="166"/>
      <c r="M423" s="171"/>
      <c r="T423" s="172"/>
      <c r="AT423" s="167" t="s">
        <v>330</v>
      </c>
      <c r="AU423" s="167" t="s">
        <v>79</v>
      </c>
      <c r="AV423" s="14" t="s">
        <v>187</v>
      </c>
      <c r="AW423" s="14" t="s">
        <v>31</v>
      </c>
      <c r="AX423" s="14" t="s">
        <v>77</v>
      </c>
      <c r="AY423" s="167" t="s">
        <v>181</v>
      </c>
    </row>
    <row r="424" spans="2:65" s="1" customFormat="1" ht="16.5" customHeight="1" x14ac:dyDescent="0.2">
      <c r="B424" s="32"/>
      <c r="C424" s="125" t="s">
        <v>611</v>
      </c>
      <c r="D424" s="125" t="s">
        <v>182</v>
      </c>
      <c r="E424" s="126" t="s">
        <v>7265</v>
      </c>
      <c r="F424" s="127" t="s">
        <v>7266</v>
      </c>
      <c r="G424" s="128" t="s">
        <v>185</v>
      </c>
      <c r="H424" s="129">
        <v>1</v>
      </c>
      <c r="I424" s="130"/>
      <c r="J424" s="131">
        <f>ROUND(I424*H424,2)</f>
        <v>0</v>
      </c>
      <c r="K424" s="127" t="s">
        <v>186</v>
      </c>
      <c r="L424" s="32"/>
      <c r="M424" s="132" t="s">
        <v>19</v>
      </c>
      <c r="N424" s="133" t="s">
        <v>40</v>
      </c>
      <c r="P424" s="134">
        <f>O424*H424</f>
        <v>0</v>
      </c>
      <c r="Q424" s="134">
        <v>0</v>
      </c>
      <c r="R424" s="134">
        <f>Q424*H424</f>
        <v>0</v>
      </c>
      <c r="S424" s="134">
        <v>0</v>
      </c>
      <c r="T424" s="135">
        <f>S424*H424</f>
        <v>0</v>
      </c>
      <c r="AR424" s="136" t="s">
        <v>187</v>
      </c>
      <c r="AT424" s="136" t="s">
        <v>182</v>
      </c>
      <c r="AU424" s="136" t="s">
        <v>79</v>
      </c>
      <c r="AY424" s="17" t="s">
        <v>181</v>
      </c>
      <c r="BE424" s="137">
        <f>IF(N424="základní",J424,0)</f>
        <v>0</v>
      </c>
      <c r="BF424" s="137">
        <f>IF(N424="snížená",J424,0)</f>
        <v>0</v>
      </c>
      <c r="BG424" s="137">
        <f>IF(N424="zákl. přenesená",J424,0)</f>
        <v>0</v>
      </c>
      <c r="BH424" s="137">
        <f>IF(N424="sníž. přenesená",J424,0)</f>
        <v>0</v>
      </c>
      <c r="BI424" s="137">
        <f>IF(N424="nulová",J424,0)</f>
        <v>0</v>
      </c>
      <c r="BJ424" s="17" t="s">
        <v>77</v>
      </c>
      <c r="BK424" s="137">
        <f>ROUND(I424*H424,2)</f>
        <v>0</v>
      </c>
      <c r="BL424" s="17" t="s">
        <v>187</v>
      </c>
      <c r="BM424" s="136" t="s">
        <v>614</v>
      </c>
    </row>
    <row r="425" spans="2:65" s="1" customFormat="1" ht="107.25" x14ac:dyDescent="0.2">
      <c r="B425" s="32"/>
      <c r="D425" s="138" t="s">
        <v>214</v>
      </c>
      <c r="F425" s="139" t="s">
        <v>7267</v>
      </c>
      <c r="I425" s="140"/>
      <c r="L425" s="32"/>
      <c r="M425" s="141"/>
      <c r="T425" s="53"/>
      <c r="AT425" s="17" t="s">
        <v>214</v>
      </c>
      <c r="AU425" s="17" t="s">
        <v>79</v>
      </c>
    </row>
    <row r="426" spans="2:65" s="12" customFormat="1" ht="11.25" x14ac:dyDescent="0.2">
      <c r="B426" s="153"/>
      <c r="D426" s="138" t="s">
        <v>330</v>
      </c>
      <c r="E426" s="154" t="s">
        <v>19</v>
      </c>
      <c r="F426" s="155" t="s">
        <v>7268</v>
      </c>
      <c r="H426" s="154" t="s">
        <v>19</v>
      </c>
      <c r="I426" s="156"/>
      <c r="L426" s="153"/>
      <c r="M426" s="157"/>
      <c r="T426" s="158"/>
      <c r="AT426" s="154" t="s">
        <v>330</v>
      </c>
      <c r="AU426" s="154" t="s">
        <v>79</v>
      </c>
      <c r="AV426" s="12" t="s">
        <v>77</v>
      </c>
      <c r="AW426" s="12" t="s">
        <v>31</v>
      </c>
      <c r="AX426" s="12" t="s">
        <v>69</v>
      </c>
      <c r="AY426" s="154" t="s">
        <v>181</v>
      </c>
    </row>
    <row r="427" spans="2:65" s="13" customFormat="1" ht="11.25" x14ac:dyDescent="0.2">
      <c r="B427" s="159"/>
      <c r="D427" s="138" t="s">
        <v>330</v>
      </c>
      <c r="E427" s="160" t="s">
        <v>19</v>
      </c>
      <c r="F427" s="161" t="s">
        <v>7269</v>
      </c>
      <c r="H427" s="162">
        <v>1</v>
      </c>
      <c r="I427" s="163"/>
      <c r="L427" s="159"/>
      <c r="M427" s="164"/>
      <c r="T427" s="165"/>
      <c r="AT427" s="160" t="s">
        <v>330</v>
      </c>
      <c r="AU427" s="160" t="s">
        <v>79</v>
      </c>
      <c r="AV427" s="13" t="s">
        <v>79</v>
      </c>
      <c r="AW427" s="13" t="s">
        <v>31</v>
      </c>
      <c r="AX427" s="13" t="s">
        <v>69</v>
      </c>
      <c r="AY427" s="160" t="s">
        <v>181</v>
      </c>
    </row>
    <row r="428" spans="2:65" s="14" customFormat="1" ht="11.25" x14ac:dyDescent="0.2">
      <c r="B428" s="166"/>
      <c r="D428" s="138" t="s">
        <v>330</v>
      </c>
      <c r="E428" s="167" t="s">
        <v>19</v>
      </c>
      <c r="F428" s="168" t="s">
        <v>333</v>
      </c>
      <c r="H428" s="169">
        <v>1</v>
      </c>
      <c r="I428" s="170"/>
      <c r="L428" s="166"/>
      <c r="M428" s="171"/>
      <c r="T428" s="172"/>
      <c r="AT428" s="167" t="s">
        <v>330</v>
      </c>
      <c r="AU428" s="167" t="s">
        <v>79</v>
      </c>
      <c r="AV428" s="14" t="s">
        <v>187</v>
      </c>
      <c r="AW428" s="14" t="s">
        <v>31</v>
      </c>
      <c r="AX428" s="14" t="s">
        <v>77</v>
      </c>
      <c r="AY428" s="167" t="s">
        <v>181</v>
      </c>
    </row>
    <row r="429" spans="2:65" s="1" customFormat="1" ht="16.5" customHeight="1" x14ac:dyDescent="0.2">
      <c r="B429" s="32"/>
      <c r="C429" s="125" t="s">
        <v>288</v>
      </c>
      <c r="D429" s="125" t="s">
        <v>182</v>
      </c>
      <c r="E429" s="126" t="s">
        <v>7270</v>
      </c>
      <c r="F429" s="127" t="s">
        <v>5852</v>
      </c>
      <c r="G429" s="128" t="s">
        <v>185</v>
      </c>
      <c r="H429" s="129">
        <v>1</v>
      </c>
      <c r="I429" s="130"/>
      <c r="J429" s="131">
        <f>ROUND(I429*H429,2)</f>
        <v>0</v>
      </c>
      <c r="K429" s="127" t="s">
        <v>186</v>
      </c>
      <c r="L429" s="32"/>
      <c r="M429" s="132" t="s">
        <v>19</v>
      </c>
      <c r="N429" s="133" t="s">
        <v>40</v>
      </c>
      <c r="P429" s="134">
        <f>O429*H429</f>
        <v>0</v>
      </c>
      <c r="Q429" s="134">
        <v>0</v>
      </c>
      <c r="R429" s="134">
        <f>Q429*H429</f>
        <v>0</v>
      </c>
      <c r="S429" s="134">
        <v>0</v>
      </c>
      <c r="T429" s="135">
        <f>S429*H429</f>
        <v>0</v>
      </c>
      <c r="AR429" s="136" t="s">
        <v>187</v>
      </c>
      <c r="AT429" s="136" t="s">
        <v>182</v>
      </c>
      <c r="AU429" s="136" t="s">
        <v>79</v>
      </c>
      <c r="AY429" s="17" t="s">
        <v>181</v>
      </c>
      <c r="BE429" s="137">
        <f>IF(N429="základní",J429,0)</f>
        <v>0</v>
      </c>
      <c r="BF429" s="137">
        <f>IF(N429="snížená",J429,0)</f>
        <v>0</v>
      </c>
      <c r="BG429" s="137">
        <f>IF(N429="zákl. přenesená",J429,0)</f>
        <v>0</v>
      </c>
      <c r="BH429" s="137">
        <f>IF(N429="sníž. přenesená",J429,0)</f>
        <v>0</v>
      </c>
      <c r="BI429" s="137">
        <f>IF(N429="nulová",J429,0)</f>
        <v>0</v>
      </c>
      <c r="BJ429" s="17" t="s">
        <v>77</v>
      </c>
      <c r="BK429" s="137">
        <f>ROUND(I429*H429,2)</f>
        <v>0</v>
      </c>
      <c r="BL429" s="17" t="s">
        <v>187</v>
      </c>
      <c r="BM429" s="136" t="s">
        <v>619</v>
      </c>
    </row>
    <row r="430" spans="2:65" s="1" customFormat="1" ht="58.5" x14ac:dyDescent="0.2">
      <c r="B430" s="32"/>
      <c r="D430" s="138" t="s">
        <v>214</v>
      </c>
      <c r="F430" s="139" t="s">
        <v>7271</v>
      </c>
      <c r="I430" s="140"/>
      <c r="L430" s="32"/>
      <c r="M430" s="141"/>
      <c r="T430" s="53"/>
      <c r="AT430" s="17" t="s">
        <v>214</v>
      </c>
      <c r="AU430" s="17" t="s">
        <v>79</v>
      </c>
    </row>
    <row r="431" spans="2:65" s="13" customFormat="1" ht="11.25" x14ac:dyDescent="0.2">
      <c r="B431" s="159"/>
      <c r="D431" s="138" t="s">
        <v>330</v>
      </c>
      <c r="E431" s="160" t="s">
        <v>19</v>
      </c>
      <c r="F431" s="161" t="s">
        <v>5854</v>
      </c>
      <c r="H431" s="162">
        <v>1</v>
      </c>
      <c r="I431" s="163"/>
      <c r="L431" s="159"/>
      <c r="M431" s="164"/>
      <c r="T431" s="165"/>
      <c r="AT431" s="160" t="s">
        <v>330</v>
      </c>
      <c r="AU431" s="160" t="s">
        <v>79</v>
      </c>
      <c r="AV431" s="13" t="s">
        <v>79</v>
      </c>
      <c r="AW431" s="13" t="s">
        <v>31</v>
      </c>
      <c r="AX431" s="13" t="s">
        <v>69</v>
      </c>
      <c r="AY431" s="160" t="s">
        <v>181</v>
      </c>
    </row>
    <row r="432" spans="2:65" s="14" customFormat="1" ht="11.25" x14ac:dyDescent="0.2">
      <c r="B432" s="166"/>
      <c r="D432" s="138" t="s">
        <v>330</v>
      </c>
      <c r="E432" s="167" t="s">
        <v>19</v>
      </c>
      <c r="F432" s="168" t="s">
        <v>333</v>
      </c>
      <c r="H432" s="169">
        <v>1</v>
      </c>
      <c r="I432" s="170"/>
      <c r="L432" s="166"/>
      <c r="M432" s="171"/>
      <c r="T432" s="172"/>
      <c r="AT432" s="167" t="s">
        <v>330</v>
      </c>
      <c r="AU432" s="167" t="s">
        <v>79</v>
      </c>
      <c r="AV432" s="14" t="s">
        <v>187</v>
      </c>
      <c r="AW432" s="14" t="s">
        <v>31</v>
      </c>
      <c r="AX432" s="14" t="s">
        <v>77</v>
      </c>
      <c r="AY432" s="167" t="s">
        <v>181</v>
      </c>
    </row>
    <row r="433" spans="2:65" s="1" customFormat="1" ht="16.5" customHeight="1" x14ac:dyDescent="0.2">
      <c r="B433" s="32"/>
      <c r="C433" s="125" t="s">
        <v>622</v>
      </c>
      <c r="D433" s="125" t="s">
        <v>182</v>
      </c>
      <c r="E433" s="126" t="s">
        <v>7272</v>
      </c>
      <c r="F433" s="127" t="s">
        <v>5856</v>
      </c>
      <c r="G433" s="128" t="s">
        <v>185</v>
      </c>
      <c r="H433" s="129">
        <v>1</v>
      </c>
      <c r="I433" s="130"/>
      <c r="J433" s="131">
        <f>ROUND(I433*H433,2)</f>
        <v>0</v>
      </c>
      <c r="K433" s="127" t="s">
        <v>186</v>
      </c>
      <c r="L433" s="32"/>
      <c r="M433" s="132" t="s">
        <v>19</v>
      </c>
      <c r="N433" s="133" t="s">
        <v>40</v>
      </c>
      <c r="P433" s="134">
        <f>O433*H433</f>
        <v>0</v>
      </c>
      <c r="Q433" s="134">
        <v>0</v>
      </c>
      <c r="R433" s="134">
        <f>Q433*H433</f>
        <v>0</v>
      </c>
      <c r="S433" s="134">
        <v>0</v>
      </c>
      <c r="T433" s="135">
        <f>S433*H433</f>
        <v>0</v>
      </c>
      <c r="AR433" s="136" t="s">
        <v>187</v>
      </c>
      <c r="AT433" s="136" t="s">
        <v>182</v>
      </c>
      <c r="AU433" s="136" t="s">
        <v>79</v>
      </c>
      <c r="AY433" s="17" t="s">
        <v>181</v>
      </c>
      <c r="BE433" s="137">
        <f>IF(N433="základní",J433,0)</f>
        <v>0</v>
      </c>
      <c r="BF433" s="137">
        <f>IF(N433="snížená",J433,0)</f>
        <v>0</v>
      </c>
      <c r="BG433" s="137">
        <f>IF(N433="zákl. přenesená",J433,0)</f>
        <v>0</v>
      </c>
      <c r="BH433" s="137">
        <f>IF(N433="sníž. přenesená",J433,0)</f>
        <v>0</v>
      </c>
      <c r="BI433" s="137">
        <f>IF(N433="nulová",J433,0)</f>
        <v>0</v>
      </c>
      <c r="BJ433" s="17" t="s">
        <v>77</v>
      </c>
      <c r="BK433" s="137">
        <f>ROUND(I433*H433,2)</f>
        <v>0</v>
      </c>
      <c r="BL433" s="17" t="s">
        <v>187</v>
      </c>
      <c r="BM433" s="136" t="s">
        <v>625</v>
      </c>
    </row>
    <row r="434" spans="2:65" s="1" customFormat="1" ht="19.5" x14ac:dyDescent="0.2">
      <c r="B434" s="32"/>
      <c r="D434" s="138" t="s">
        <v>214</v>
      </c>
      <c r="F434" s="139" t="s">
        <v>5857</v>
      </c>
      <c r="I434" s="140"/>
      <c r="L434" s="32"/>
      <c r="M434" s="141"/>
      <c r="T434" s="53"/>
      <c r="AT434" s="17" t="s">
        <v>214</v>
      </c>
      <c r="AU434" s="17" t="s">
        <v>79</v>
      </c>
    </row>
    <row r="435" spans="2:65" s="13" customFormat="1" ht="22.5" x14ac:dyDescent="0.2">
      <c r="B435" s="159"/>
      <c r="D435" s="138" t="s">
        <v>330</v>
      </c>
      <c r="E435" s="160" t="s">
        <v>19</v>
      </c>
      <c r="F435" s="161" t="s">
        <v>5858</v>
      </c>
      <c r="H435" s="162">
        <v>1</v>
      </c>
      <c r="I435" s="163"/>
      <c r="L435" s="159"/>
      <c r="M435" s="164"/>
      <c r="T435" s="165"/>
      <c r="AT435" s="160" t="s">
        <v>330</v>
      </c>
      <c r="AU435" s="160" t="s">
        <v>79</v>
      </c>
      <c r="AV435" s="13" t="s">
        <v>79</v>
      </c>
      <c r="AW435" s="13" t="s">
        <v>31</v>
      </c>
      <c r="AX435" s="13" t="s">
        <v>69</v>
      </c>
      <c r="AY435" s="160" t="s">
        <v>181</v>
      </c>
    </row>
    <row r="436" spans="2:65" s="14" customFormat="1" ht="11.25" x14ac:dyDescent="0.2">
      <c r="B436" s="166"/>
      <c r="D436" s="138" t="s">
        <v>330</v>
      </c>
      <c r="E436" s="167" t="s">
        <v>19</v>
      </c>
      <c r="F436" s="168" t="s">
        <v>333</v>
      </c>
      <c r="H436" s="169">
        <v>1</v>
      </c>
      <c r="I436" s="170"/>
      <c r="L436" s="166"/>
      <c r="M436" s="171"/>
      <c r="T436" s="172"/>
      <c r="AT436" s="167" t="s">
        <v>330</v>
      </c>
      <c r="AU436" s="167" t="s">
        <v>79</v>
      </c>
      <c r="AV436" s="14" t="s">
        <v>187</v>
      </c>
      <c r="AW436" s="14" t="s">
        <v>31</v>
      </c>
      <c r="AX436" s="14" t="s">
        <v>77</v>
      </c>
      <c r="AY436" s="167" t="s">
        <v>181</v>
      </c>
    </row>
    <row r="437" spans="2:65" s="1" customFormat="1" ht="16.5" customHeight="1" x14ac:dyDescent="0.2">
      <c r="B437" s="32"/>
      <c r="C437" s="125" t="s">
        <v>293</v>
      </c>
      <c r="D437" s="125" t="s">
        <v>182</v>
      </c>
      <c r="E437" s="126" t="s">
        <v>6995</v>
      </c>
      <c r="F437" s="127" t="s">
        <v>6996</v>
      </c>
      <c r="G437" s="128" t="s">
        <v>2805</v>
      </c>
      <c r="H437" s="186"/>
      <c r="I437" s="130"/>
      <c r="J437" s="131">
        <f>ROUND(I437*H437,2)</f>
        <v>0</v>
      </c>
      <c r="K437" s="127" t="s">
        <v>327</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630</v>
      </c>
    </row>
    <row r="438" spans="2:65" s="1" customFormat="1" ht="11.25" x14ac:dyDescent="0.2">
      <c r="B438" s="32"/>
      <c r="D438" s="151" t="s">
        <v>328</v>
      </c>
      <c r="F438" s="152" t="s">
        <v>6997</v>
      </c>
      <c r="I438" s="140"/>
      <c r="L438" s="32"/>
      <c r="M438" s="141"/>
      <c r="T438" s="53"/>
      <c r="AT438" s="17" t="s">
        <v>328</v>
      </c>
      <c r="AU438" s="17" t="s">
        <v>79</v>
      </c>
    </row>
    <row r="439" spans="2:65" s="1" customFormat="1" ht="29.25" x14ac:dyDescent="0.2">
      <c r="B439" s="32"/>
      <c r="D439" s="138" t="s">
        <v>214</v>
      </c>
      <c r="F439" s="139" t="s">
        <v>6998</v>
      </c>
      <c r="I439" s="140"/>
      <c r="L439" s="32"/>
      <c r="M439" s="141"/>
      <c r="T439" s="53"/>
      <c r="AT439" s="17" t="s">
        <v>214</v>
      </c>
      <c r="AU439" s="17" t="s">
        <v>79</v>
      </c>
    </row>
    <row r="440" spans="2:65" s="1" customFormat="1" ht="16.5" customHeight="1" x14ac:dyDescent="0.2">
      <c r="B440" s="32"/>
      <c r="C440" s="125" t="s">
        <v>633</v>
      </c>
      <c r="D440" s="125" t="s">
        <v>182</v>
      </c>
      <c r="E440" s="126" t="s">
        <v>1464</v>
      </c>
      <c r="F440" s="127" t="s">
        <v>1465</v>
      </c>
      <c r="G440" s="128" t="s">
        <v>1053</v>
      </c>
      <c r="H440" s="129">
        <v>20</v>
      </c>
      <c r="I440" s="130"/>
      <c r="J440" s="131">
        <f>ROUND(I440*H440,2)</f>
        <v>0</v>
      </c>
      <c r="K440" s="127" t="s">
        <v>327</v>
      </c>
      <c r="L440" s="32"/>
      <c r="M440" s="132" t="s">
        <v>19</v>
      </c>
      <c r="N440" s="133" t="s">
        <v>40</v>
      </c>
      <c r="P440" s="134">
        <f>O440*H440</f>
        <v>0</v>
      </c>
      <c r="Q440" s="134">
        <v>0</v>
      </c>
      <c r="R440" s="134">
        <f>Q440*H440</f>
        <v>0</v>
      </c>
      <c r="S440" s="134">
        <v>0</v>
      </c>
      <c r="T440" s="135">
        <f>S440*H440</f>
        <v>0</v>
      </c>
      <c r="AR440" s="136" t="s">
        <v>187</v>
      </c>
      <c r="AT440" s="136" t="s">
        <v>182</v>
      </c>
      <c r="AU440" s="136" t="s">
        <v>79</v>
      </c>
      <c r="AY440" s="17" t="s">
        <v>181</v>
      </c>
      <c r="BE440" s="137">
        <f>IF(N440="základní",J440,0)</f>
        <v>0</v>
      </c>
      <c r="BF440" s="137">
        <f>IF(N440="snížená",J440,0)</f>
        <v>0</v>
      </c>
      <c r="BG440" s="137">
        <f>IF(N440="zákl. přenesená",J440,0)</f>
        <v>0</v>
      </c>
      <c r="BH440" s="137">
        <f>IF(N440="sníž. přenesená",J440,0)</f>
        <v>0</v>
      </c>
      <c r="BI440" s="137">
        <f>IF(N440="nulová",J440,0)</f>
        <v>0</v>
      </c>
      <c r="BJ440" s="17" t="s">
        <v>77</v>
      </c>
      <c r="BK440" s="137">
        <f>ROUND(I440*H440,2)</f>
        <v>0</v>
      </c>
      <c r="BL440" s="17" t="s">
        <v>187</v>
      </c>
      <c r="BM440" s="136" t="s">
        <v>637</v>
      </c>
    </row>
    <row r="441" spans="2:65" s="1" customFormat="1" ht="11.25" x14ac:dyDescent="0.2">
      <c r="B441" s="32"/>
      <c r="D441" s="151" t="s">
        <v>328</v>
      </c>
      <c r="F441" s="152" t="s">
        <v>1467</v>
      </c>
      <c r="I441" s="140"/>
      <c r="L441" s="32"/>
      <c r="M441" s="141"/>
      <c r="T441" s="53"/>
      <c r="AT441" s="17" t="s">
        <v>328</v>
      </c>
      <c r="AU441" s="17" t="s">
        <v>79</v>
      </c>
    </row>
    <row r="442" spans="2:65" s="1" customFormat="1" ht="19.5" x14ac:dyDescent="0.2">
      <c r="B442" s="32"/>
      <c r="D442" s="138" t="s">
        <v>214</v>
      </c>
      <c r="F442" s="139" t="s">
        <v>4909</v>
      </c>
      <c r="I442" s="140"/>
      <c r="L442" s="32"/>
      <c r="M442" s="141"/>
      <c r="T442" s="53"/>
      <c r="AT442" s="17" t="s">
        <v>214</v>
      </c>
      <c r="AU442" s="17" t="s">
        <v>79</v>
      </c>
    </row>
    <row r="443" spans="2:65" s="13" customFormat="1" ht="11.25" x14ac:dyDescent="0.2">
      <c r="B443" s="159"/>
      <c r="D443" s="138" t="s">
        <v>330</v>
      </c>
      <c r="E443" s="160" t="s">
        <v>19</v>
      </c>
      <c r="F443" s="161" t="s">
        <v>6999</v>
      </c>
      <c r="H443" s="162">
        <v>20</v>
      </c>
      <c r="I443" s="163"/>
      <c r="L443" s="159"/>
      <c r="M443" s="164"/>
      <c r="T443" s="165"/>
      <c r="AT443" s="160" t="s">
        <v>330</v>
      </c>
      <c r="AU443" s="160" t="s">
        <v>79</v>
      </c>
      <c r="AV443" s="13" t="s">
        <v>79</v>
      </c>
      <c r="AW443" s="13" t="s">
        <v>31</v>
      </c>
      <c r="AX443" s="13" t="s">
        <v>69</v>
      </c>
      <c r="AY443" s="160" t="s">
        <v>181</v>
      </c>
    </row>
    <row r="444" spans="2:65" s="14" customFormat="1" ht="11.25" x14ac:dyDescent="0.2">
      <c r="B444" s="166"/>
      <c r="D444" s="138" t="s">
        <v>330</v>
      </c>
      <c r="E444" s="167" t="s">
        <v>19</v>
      </c>
      <c r="F444" s="168" t="s">
        <v>333</v>
      </c>
      <c r="H444" s="169">
        <v>20</v>
      </c>
      <c r="I444" s="170"/>
      <c r="L444" s="166"/>
      <c r="M444" s="171"/>
      <c r="T444" s="172"/>
      <c r="AT444" s="167" t="s">
        <v>330</v>
      </c>
      <c r="AU444" s="167" t="s">
        <v>79</v>
      </c>
      <c r="AV444" s="14" t="s">
        <v>187</v>
      </c>
      <c r="AW444" s="14" t="s">
        <v>31</v>
      </c>
      <c r="AX444" s="14" t="s">
        <v>77</v>
      </c>
      <c r="AY444" s="167" t="s">
        <v>181</v>
      </c>
    </row>
    <row r="445" spans="2:65" s="10" customFormat="1" ht="22.9" customHeight="1" x14ac:dyDescent="0.2">
      <c r="B445" s="115"/>
      <c r="D445" s="116" t="s">
        <v>68</v>
      </c>
      <c r="E445" s="149" t="s">
        <v>4148</v>
      </c>
      <c r="F445" s="149" t="s">
        <v>7273</v>
      </c>
      <c r="I445" s="118"/>
      <c r="J445" s="150">
        <f>BK445</f>
        <v>0</v>
      </c>
      <c r="L445" s="115"/>
      <c r="M445" s="120"/>
      <c r="P445" s="121">
        <f>SUM(P446:P686)</f>
        <v>0</v>
      </c>
      <c r="R445" s="121">
        <f>SUM(R446:R686)</f>
        <v>0</v>
      </c>
      <c r="T445" s="122">
        <f>SUM(T446:T686)</f>
        <v>0</v>
      </c>
      <c r="AR445" s="116" t="s">
        <v>77</v>
      </c>
      <c r="AT445" s="123" t="s">
        <v>68</v>
      </c>
      <c r="AU445" s="123" t="s">
        <v>77</v>
      </c>
      <c r="AY445" s="116" t="s">
        <v>181</v>
      </c>
      <c r="BK445" s="124">
        <f>SUM(BK446:BK686)</f>
        <v>0</v>
      </c>
    </row>
    <row r="446" spans="2:65" s="1" customFormat="1" ht="16.5" customHeight="1" x14ac:dyDescent="0.2">
      <c r="B446" s="32"/>
      <c r="C446" s="125" t="s">
        <v>478</v>
      </c>
      <c r="D446" s="125" t="s">
        <v>182</v>
      </c>
      <c r="E446" s="126" t="s">
        <v>7274</v>
      </c>
      <c r="F446" s="127" t="s">
        <v>7275</v>
      </c>
      <c r="G446" s="128" t="s">
        <v>519</v>
      </c>
      <c r="H446" s="129">
        <v>18</v>
      </c>
      <c r="I446" s="130"/>
      <c r="J446" s="131">
        <f>ROUND(I446*H446,2)</f>
        <v>0</v>
      </c>
      <c r="K446" s="127" t="s">
        <v>186</v>
      </c>
      <c r="L446" s="32"/>
      <c r="M446" s="132" t="s">
        <v>19</v>
      </c>
      <c r="N446" s="133" t="s">
        <v>40</v>
      </c>
      <c r="P446" s="134">
        <f>O446*H446</f>
        <v>0</v>
      </c>
      <c r="Q446" s="134">
        <v>0</v>
      </c>
      <c r="R446" s="134">
        <f>Q446*H446</f>
        <v>0</v>
      </c>
      <c r="S446" s="134">
        <v>0</v>
      </c>
      <c r="T446" s="135">
        <f>S446*H446</f>
        <v>0</v>
      </c>
      <c r="AR446" s="136" t="s">
        <v>187</v>
      </c>
      <c r="AT446" s="136" t="s">
        <v>182</v>
      </c>
      <c r="AU446" s="136" t="s">
        <v>79</v>
      </c>
      <c r="AY446" s="17" t="s">
        <v>181</v>
      </c>
      <c r="BE446" s="137">
        <f>IF(N446="základní",J446,0)</f>
        <v>0</v>
      </c>
      <c r="BF446" s="137">
        <f>IF(N446="snížená",J446,0)</f>
        <v>0</v>
      </c>
      <c r="BG446" s="137">
        <f>IF(N446="zákl. přenesená",J446,0)</f>
        <v>0</v>
      </c>
      <c r="BH446" s="137">
        <f>IF(N446="sníž. přenesená",J446,0)</f>
        <v>0</v>
      </c>
      <c r="BI446" s="137">
        <f>IF(N446="nulová",J446,0)</f>
        <v>0</v>
      </c>
      <c r="BJ446" s="17" t="s">
        <v>77</v>
      </c>
      <c r="BK446" s="137">
        <f>ROUND(I446*H446,2)</f>
        <v>0</v>
      </c>
      <c r="BL446" s="17" t="s">
        <v>187</v>
      </c>
      <c r="BM446" s="136" t="s">
        <v>642</v>
      </c>
    </row>
    <row r="447" spans="2:65" s="1" customFormat="1" ht="19.5" x14ac:dyDescent="0.2">
      <c r="B447" s="32"/>
      <c r="D447" s="138" t="s">
        <v>214</v>
      </c>
      <c r="F447" s="139" t="s">
        <v>7276</v>
      </c>
      <c r="I447" s="140"/>
      <c r="L447" s="32"/>
      <c r="M447" s="141"/>
      <c r="T447" s="53"/>
      <c r="AT447" s="17" t="s">
        <v>214</v>
      </c>
      <c r="AU447" s="17" t="s">
        <v>79</v>
      </c>
    </row>
    <row r="448" spans="2:65" s="12" customFormat="1" ht="11.25" x14ac:dyDescent="0.2">
      <c r="B448" s="153"/>
      <c r="D448" s="138" t="s">
        <v>330</v>
      </c>
      <c r="E448" s="154" t="s">
        <v>19</v>
      </c>
      <c r="F448" s="155" t="s">
        <v>7277</v>
      </c>
      <c r="H448" s="154" t="s">
        <v>19</v>
      </c>
      <c r="I448" s="156"/>
      <c r="L448" s="153"/>
      <c r="M448" s="157"/>
      <c r="T448" s="158"/>
      <c r="AT448" s="154" t="s">
        <v>330</v>
      </c>
      <c r="AU448" s="154" t="s">
        <v>79</v>
      </c>
      <c r="AV448" s="12" t="s">
        <v>77</v>
      </c>
      <c r="AW448" s="12" t="s">
        <v>31</v>
      </c>
      <c r="AX448" s="12" t="s">
        <v>69</v>
      </c>
      <c r="AY448" s="154" t="s">
        <v>181</v>
      </c>
    </row>
    <row r="449" spans="2:65" s="13" customFormat="1" ht="11.25" x14ac:dyDescent="0.2">
      <c r="B449" s="159"/>
      <c r="D449" s="138" t="s">
        <v>330</v>
      </c>
      <c r="E449" s="160" t="s">
        <v>19</v>
      </c>
      <c r="F449" s="161" t="s">
        <v>6013</v>
      </c>
      <c r="H449" s="162">
        <v>6</v>
      </c>
      <c r="I449" s="163"/>
      <c r="L449" s="159"/>
      <c r="M449" s="164"/>
      <c r="T449" s="165"/>
      <c r="AT449" s="160" t="s">
        <v>330</v>
      </c>
      <c r="AU449" s="160" t="s">
        <v>79</v>
      </c>
      <c r="AV449" s="13" t="s">
        <v>79</v>
      </c>
      <c r="AW449" s="13" t="s">
        <v>31</v>
      </c>
      <c r="AX449" s="13" t="s">
        <v>69</v>
      </c>
      <c r="AY449" s="160" t="s">
        <v>181</v>
      </c>
    </row>
    <row r="450" spans="2:65" s="13" customFormat="1" ht="11.25" x14ac:dyDescent="0.2">
      <c r="B450" s="159"/>
      <c r="D450" s="138" t="s">
        <v>330</v>
      </c>
      <c r="E450" s="160" t="s">
        <v>19</v>
      </c>
      <c r="F450" s="161" t="s">
        <v>7278</v>
      </c>
      <c r="H450" s="162">
        <v>12</v>
      </c>
      <c r="I450" s="163"/>
      <c r="L450" s="159"/>
      <c r="M450" s="164"/>
      <c r="T450" s="165"/>
      <c r="AT450" s="160" t="s">
        <v>330</v>
      </c>
      <c r="AU450" s="160" t="s">
        <v>79</v>
      </c>
      <c r="AV450" s="13" t="s">
        <v>79</v>
      </c>
      <c r="AW450" s="13" t="s">
        <v>31</v>
      </c>
      <c r="AX450" s="13" t="s">
        <v>69</v>
      </c>
      <c r="AY450" s="160" t="s">
        <v>181</v>
      </c>
    </row>
    <row r="451" spans="2:65" s="14" customFormat="1" ht="11.25" x14ac:dyDescent="0.2">
      <c r="B451" s="166"/>
      <c r="D451" s="138" t="s">
        <v>330</v>
      </c>
      <c r="E451" s="167" t="s">
        <v>19</v>
      </c>
      <c r="F451" s="168" t="s">
        <v>333</v>
      </c>
      <c r="H451" s="169">
        <v>18</v>
      </c>
      <c r="I451" s="170"/>
      <c r="L451" s="166"/>
      <c r="M451" s="171"/>
      <c r="T451" s="172"/>
      <c r="AT451" s="167" t="s">
        <v>330</v>
      </c>
      <c r="AU451" s="167" t="s">
        <v>79</v>
      </c>
      <c r="AV451" s="14" t="s">
        <v>187</v>
      </c>
      <c r="AW451" s="14" t="s">
        <v>31</v>
      </c>
      <c r="AX451" s="14" t="s">
        <v>77</v>
      </c>
      <c r="AY451" s="167" t="s">
        <v>181</v>
      </c>
    </row>
    <row r="452" spans="2:65" s="1" customFormat="1" ht="16.5" customHeight="1" x14ac:dyDescent="0.2">
      <c r="B452" s="32"/>
      <c r="C452" s="125" t="s">
        <v>645</v>
      </c>
      <c r="D452" s="125" t="s">
        <v>182</v>
      </c>
      <c r="E452" s="126" t="s">
        <v>7279</v>
      </c>
      <c r="F452" s="127" t="s">
        <v>7280</v>
      </c>
      <c r="G452" s="128" t="s">
        <v>519</v>
      </c>
      <c r="H452" s="129">
        <v>8</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648</v>
      </c>
    </row>
    <row r="453" spans="2:65" s="1" customFormat="1" ht="19.5" x14ac:dyDescent="0.2">
      <c r="B453" s="32"/>
      <c r="D453" s="138" t="s">
        <v>214</v>
      </c>
      <c r="F453" s="139" t="s">
        <v>7276</v>
      </c>
      <c r="I453" s="140"/>
      <c r="L453" s="32"/>
      <c r="M453" s="141"/>
      <c r="T453" s="53"/>
      <c r="AT453" s="17" t="s">
        <v>214</v>
      </c>
      <c r="AU453" s="17" t="s">
        <v>79</v>
      </c>
    </row>
    <row r="454" spans="2:65" s="12" customFormat="1" ht="11.25" x14ac:dyDescent="0.2">
      <c r="B454" s="153"/>
      <c r="D454" s="138" t="s">
        <v>330</v>
      </c>
      <c r="E454" s="154" t="s">
        <v>19</v>
      </c>
      <c r="F454" s="155" t="s">
        <v>7277</v>
      </c>
      <c r="H454" s="154" t="s">
        <v>19</v>
      </c>
      <c r="I454" s="156"/>
      <c r="L454" s="153"/>
      <c r="M454" s="157"/>
      <c r="T454" s="158"/>
      <c r="AT454" s="154" t="s">
        <v>330</v>
      </c>
      <c r="AU454" s="154" t="s">
        <v>79</v>
      </c>
      <c r="AV454" s="12" t="s">
        <v>77</v>
      </c>
      <c r="AW454" s="12" t="s">
        <v>31</v>
      </c>
      <c r="AX454" s="12" t="s">
        <v>69</v>
      </c>
      <c r="AY454" s="154" t="s">
        <v>181</v>
      </c>
    </row>
    <row r="455" spans="2:65" s="13" customFormat="1" ht="11.25" x14ac:dyDescent="0.2">
      <c r="B455" s="159"/>
      <c r="D455" s="138" t="s">
        <v>330</v>
      </c>
      <c r="E455" s="160" t="s">
        <v>19</v>
      </c>
      <c r="F455" s="161" t="s">
        <v>5954</v>
      </c>
      <c r="H455" s="162">
        <v>8</v>
      </c>
      <c r="I455" s="163"/>
      <c r="L455" s="159"/>
      <c r="M455" s="164"/>
      <c r="T455" s="165"/>
      <c r="AT455" s="160" t="s">
        <v>330</v>
      </c>
      <c r="AU455" s="160" t="s">
        <v>79</v>
      </c>
      <c r="AV455" s="13" t="s">
        <v>79</v>
      </c>
      <c r="AW455" s="13" t="s">
        <v>31</v>
      </c>
      <c r="AX455" s="13" t="s">
        <v>69</v>
      </c>
      <c r="AY455" s="160" t="s">
        <v>181</v>
      </c>
    </row>
    <row r="456" spans="2:65" s="14" customFormat="1" ht="11.25" x14ac:dyDescent="0.2">
      <c r="B456" s="166"/>
      <c r="D456" s="138" t="s">
        <v>330</v>
      </c>
      <c r="E456" s="167" t="s">
        <v>19</v>
      </c>
      <c r="F456" s="168" t="s">
        <v>333</v>
      </c>
      <c r="H456" s="169">
        <v>8</v>
      </c>
      <c r="I456" s="170"/>
      <c r="L456" s="166"/>
      <c r="M456" s="171"/>
      <c r="T456" s="172"/>
      <c r="AT456" s="167" t="s">
        <v>330</v>
      </c>
      <c r="AU456" s="167" t="s">
        <v>79</v>
      </c>
      <c r="AV456" s="14" t="s">
        <v>187</v>
      </c>
      <c r="AW456" s="14" t="s">
        <v>31</v>
      </c>
      <c r="AX456" s="14" t="s">
        <v>77</v>
      </c>
      <c r="AY456" s="167" t="s">
        <v>181</v>
      </c>
    </row>
    <row r="457" spans="2:65" s="1" customFormat="1" ht="16.5" customHeight="1" x14ac:dyDescent="0.2">
      <c r="B457" s="32"/>
      <c r="C457" s="125" t="s">
        <v>484</v>
      </c>
      <c r="D457" s="125" t="s">
        <v>182</v>
      </c>
      <c r="E457" s="126" t="s">
        <v>7281</v>
      </c>
      <c r="F457" s="127" t="s">
        <v>7282</v>
      </c>
      <c r="G457" s="128" t="s">
        <v>519</v>
      </c>
      <c r="H457" s="129">
        <v>2</v>
      </c>
      <c r="I457" s="130"/>
      <c r="J457" s="131">
        <f>ROUND(I457*H457,2)</f>
        <v>0</v>
      </c>
      <c r="K457" s="127" t="s">
        <v>186</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653</v>
      </c>
    </row>
    <row r="458" spans="2:65" s="1" customFormat="1" ht="19.5" x14ac:dyDescent="0.2">
      <c r="B458" s="32"/>
      <c r="D458" s="138" t="s">
        <v>214</v>
      </c>
      <c r="F458" s="139" t="s">
        <v>7276</v>
      </c>
      <c r="I458" s="140"/>
      <c r="L458" s="32"/>
      <c r="M458" s="141"/>
      <c r="T458" s="53"/>
      <c r="AT458" s="17" t="s">
        <v>214</v>
      </c>
      <c r="AU458" s="17" t="s">
        <v>79</v>
      </c>
    </row>
    <row r="459" spans="2:65" s="12" customFormat="1" ht="11.25" x14ac:dyDescent="0.2">
      <c r="B459" s="153"/>
      <c r="D459" s="138" t="s">
        <v>330</v>
      </c>
      <c r="E459" s="154" t="s">
        <v>19</v>
      </c>
      <c r="F459" s="155" t="s">
        <v>7277</v>
      </c>
      <c r="H459" s="154" t="s">
        <v>19</v>
      </c>
      <c r="I459" s="156"/>
      <c r="L459" s="153"/>
      <c r="M459" s="157"/>
      <c r="T459" s="158"/>
      <c r="AT459" s="154" t="s">
        <v>330</v>
      </c>
      <c r="AU459" s="154" t="s">
        <v>79</v>
      </c>
      <c r="AV459" s="12" t="s">
        <v>77</v>
      </c>
      <c r="AW459" s="12" t="s">
        <v>31</v>
      </c>
      <c r="AX459" s="12" t="s">
        <v>69</v>
      </c>
      <c r="AY459" s="154" t="s">
        <v>181</v>
      </c>
    </row>
    <row r="460" spans="2:65" s="13" customFormat="1" ht="11.25" x14ac:dyDescent="0.2">
      <c r="B460" s="159"/>
      <c r="D460" s="138" t="s">
        <v>330</v>
      </c>
      <c r="E460" s="160" t="s">
        <v>19</v>
      </c>
      <c r="F460" s="161" t="s">
        <v>4419</v>
      </c>
      <c r="H460" s="162">
        <v>2</v>
      </c>
      <c r="I460" s="163"/>
      <c r="L460" s="159"/>
      <c r="M460" s="164"/>
      <c r="T460" s="165"/>
      <c r="AT460" s="160" t="s">
        <v>330</v>
      </c>
      <c r="AU460" s="160" t="s">
        <v>79</v>
      </c>
      <c r="AV460" s="13" t="s">
        <v>79</v>
      </c>
      <c r="AW460" s="13" t="s">
        <v>31</v>
      </c>
      <c r="AX460" s="13" t="s">
        <v>69</v>
      </c>
      <c r="AY460" s="160" t="s">
        <v>181</v>
      </c>
    </row>
    <row r="461" spans="2:65" s="14" customFormat="1" ht="11.25" x14ac:dyDescent="0.2">
      <c r="B461" s="166"/>
      <c r="D461" s="138" t="s">
        <v>330</v>
      </c>
      <c r="E461" s="167" t="s">
        <v>19</v>
      </c>
      <c r="F461" s="168" t="s">
        <v>333</v>
      </c>
      <c r="H461" s="169">
        <v>2</v>
      </c>
      <c r="I461" s="170"/>
      <c r="L461" s="166"/>
      <c r="M461" s="171"/>
      <c r="T461" s="172"/>
      <c r="AT461" s="167" t="s">
        <v>330</v>
      </c>
      <c r="AU461" s="167" t="s">
        <v>79</v>
      </c>
      <c r="AV461" s="14" t="s">
        <v>187</v>
      </c>
      <c r="AW461" s="14" t="s">
        <v>31</v>
      </c>
      <c r="AX461" s="14" t="s">
        <v>77</v>
      </c>
      <c r="AY461" s="167" t="s">
        <v>181</v>
      </c>
    </row>
    <row r="462" spans="2:65" s="1" customFormat="1" ht="21.75" customHeight="1" x14ac:dyDescent="0.2">
      <c r="B462" s="32"/>
      <c r="C462" s="125" t="s">
        <v>660</v>
      </c>
      <c r="D462" s="125" t="s">
        <v>182</v>
      </c>
      <c r="E462" s="126" t="s">
        <v>7283</v>
      </c>
      <c r="F462" s="127" t="s">
        <v>7284</v>
      </c>
      <c r="G462" s="128" t="s">
        <v>519</v>
      </c>
      <c r="H462" s="129">
        <v>48</v>
      </c>
      <c r="I462" s="130"/>
      <c r="J462" s="131">
        <f>ROUND(I462*H462,2)</f>
        <v>0</v>
      </c>
      <c r="K462" s="127" t="s">
        <v>186</v>
      </c>
      <c r="L462" s="32"/>
      <c r="M462" s="132" t="s">
        <v>19</v>
      </c>
      <c r="N462" s="133" t="s">
        <v>40</v>
      </c>
      <c r="P462" s="134">
        <f>O462*H462</f>
        <v>0</v>
      </c>
      <c r="Q462" s="134">
        <v>0</v>
      </c>
      <c r="R462" s="134">
        <f>Q462*H462</f>
        <v>0</v>
      </c>
      <c r="S462" s="134">
        <v>0</v>
      </c>
      <c r="T462" s="135">
        <f>S462*H462</f>
        <v>0</v>
      </c>
      <c r="AR462" s="136" t="s">
        <v>187</v>
      </c>
      <c r="AT462" s="136" t="s">
        <v>182</v>
      </c>
      <c r="AU462" s="136" t="s">
        <v>79</v>
      </c>
      <c r="AY462" s="17" t="s">
        <v>181</v>
      </c>
      <c r="BE462" s="137">
        <f>IF(N462="základní",J462,0)</f>
        <v>0</v>
      </c>
      <c r="BF462" s="137">
        <f>IF(N462="snížená",J462,0)</f>
        <v>0</v>
      </c>
      <c r="BG462" s="137">
        <f>IF(N462="zákl. přenesená",J462,0)</f>
        <v>0</v>
      </c>
      <c r="BH462" s="137">
        <f>IF(N462="sníž. přenesená",J462,0)</f>
        <v>0</v>
      </c>
      <c r="BI462" s="137">
        <f>IF(N462="nulová",J462,0)</f>
        <v>0</v>
      </c>
      <c r="BJ462" s="17" t="s">
        <v>77</v>
      </c>
      <c r="BK462" s="137">
        <f>ROUND(I462*H462,2)</f>
        <v>0</v>
      </c>
      <c r="BL462" s="17" t="s">
        <v>187</v>
      </c>
      <c r="BM462" s="136" t="s">
        <v>663</v>
      </c>
    </row>
    <row r="463" spans="2:65" s="1" customFormat="1" ht="19.5" x14ac:dyDescent="0.2">
      <c r="B463" s="32"/>
      <c r="D463" s="138" t="s">
        <v>214</v>
      </c>
      <c r="F463" s="139" t="s">
        <v>7285</v>
      </c>
      <c r="I463" s="140"/>
      <c r="L463" s="32"/>
      <c r="M463" s="141"/>
      <c r="T463" s="53"/>
      <c r="AT463" s="17" t="s">
        <v>214</v>
      </c>
      <c r="AU463" s="17" t="s">
        <v>79</v>
      </c>
    </row>
    <row r="464" spans="2:65" s="12" customFormat="1" ht="11.25" x14ac:dyDescent="0.2">
      <c r="B464" s="153"/>
      <c r="D464" s="138" t="s">
        <v>330</v>
      </c>
      <c r="E464" s="154" t="s">
        <v>19</v>
      </c>
      <c r="F464" s="155" t="s">
        <v>7286</v>
      </c>
      <c r="H464" s="154" t="s">
        <v>19</v>
      </c>
      <c r="I464" s="156"/>
      <c r="L464" s="153"/>
      <c r="M464" s="157"/>
      <c r="T464" s="158"/>
      <c r="AT464" s="154" t="s">
        <v>330</v>
      </c>
      <c r="AU464" s="154" t="s">
        <v>79</v>
      </c>
      <c r="AV464" s="12" t="s">
        <v>77</v>
      </c>
      <c r="AW464" s="12" t="s">
        <v>31</v>
      </c>
      <c r="AX464" s="12" t="s">
        <v>69</v>
      </c>
      <c r="AY464" s="154" t="s">
        <v>181</v>
      </c>
    </row>
    <row r="465" spans="2:65" s="13" customFormat="1" ht="11.25" x14ac:dyDescent="0.2">
      <c r="B465" s="159"/>
      <c r="D465" s="138" t="s">
        <v>330</v>
      </c>
      <c r="E465" s="160" t="s">
        <v>19</v>
      </c>
      <c r="F465" s="161" t="s">
        <v>7287</v>
      </c>
      <c r="H465" s="162">
        <v>27</v>
      </c>
      <c r="I465" s="163"/>
      <c r="L465" s="159"/>
      <c r="M465" s="164"/>
      <c r="T465" s="165"/>
      <c r="AT465" s="160" t="s">
        <v>330</v>
      </c>
      <c r="AU465" s="160" t="s">
        <v>79</v>
      </c>
      <c r="AV465" s="13" t="s">
        <v>79</v>
      </c>
      <c r="AW465" s="13" t="s">
        <v>31</v>
      </c>
      <c r="AX465" s="13" t="s">
        <v>69</v>
      </c>
      <c r="AY465" s="160" t="s">
        <v>181</v>
      </c>
    </row>
    <row r="466" spans="2:65" s="13" customFormat="1" ht="11.25" x14ac:dyDescent="0.2">
      <c r="B466" s="159"/>
      <c r="D466" s="138" t="s">
        <v>330</v>
      </c>
      <c r="E466" s="160" t="s">
        <v>19</v>
      </c>
      <c r="F466" s="161" t="s">
        <v>5955</v>
      </c>
      <c r="H466" s="162">
        <v>2</v>
      </c>
      <c r="I466" s="163"/>
      <c r="L466" s="159"/>
      <c r="M466" s="164"/>
      <c r="T466" s="165"/>
      <c r="AT466" s="160" t="s">
        <v>330</v>
      </c>
      <c r="AU466" s="160" t="s">
        <v>79</v>
      </c>
      <c r="AV466" s="13" t="s">
        <v>79</v>
      </c>
      <c r="AW466" s="13" t="s">
        <v>31</v>
      </c>
      <c r="AX466" s="13" t="s">
        <v>69</v>
      </c>
      <c r="AY466" s="160" t="s">
        <v>181</v>
      </c>
    </row>
    <row r="467" spans="2:65" s="13" customFormat="1" ht="11.25" x14ac:dyDescent="0.2">
      <c r="B467" s="159"/>
      <c r="D467" s="138" t="s">
        <v>330</v>
      </c>
      <c r="E467" s="160" t="s">
        <v>19</v>
      </c>
      <c r="F467" s="161" t="s">
        <v>7288</v>
      </c>
      <c r="H467" s="162">
        <v>19</v>
      </c>
      <c r="I467" s="163"/>
      <c r="L467" s="159"/>
      <c r="M467" s="164"/>
      <c r="T467" s="165"/>
      <c r="AT467" s="160" t="s">
        <v>330</v>
      </c>
      <c r="AU467" s="160" t="s">
        <v>79</v>
      </c>
      <c r="AV467" s="13" t="s">
        <v>79</v>
      </c>
      <c r="AW467" s="13" t="s">
        <v>31</v>
      </c>
      <c r="AX467" s="13" t="s">
        <v>69</v>
      </c>
      <c r="AY467" s="160" t="s">
        <v>181</v>
      </c>
    </row>
    <row r="468" spans="2:65" s="14" customFormat="1" ht="11.25" x14ac:dyDescent="0.2">
      <c r="B468" s="166"/>
      <c r="D468" s="138" t="s">
        <v>330</v>
      </c>
      <c r="E468" s="167" t="s">
        <v>19</v>
      </c>
      <c r="F468" s="168" t="s">
        <v>333</v>
      </c>
      <c r="H468" s="169">
        <v>48</v>
      </c>
      <c r="I468" s="170"/>
      <c r="L468" s="166"/>
      <c r="M468" s="171"/>
      <c r="T468" s="172"/>
      <c r="AT468" s="167" t="s">
        <v>330</v>
      </c>
      <c r="AU468" s="167" t="s">
        <v>79</v>
      </c>
      <c r="AV468" s="14" t="s">
        <v>187</v>
      </c>
      <c r="AW468" s="14" t="s">
        <v>31</v>
      </c>
      <c r="AX468" s="14" t="s">
        <v>77</v>
      </c>
      <c r="AY468" s="167" t="s">
        <v>181</v>
      </c>
    </row>
    <row r="469" spans="2:65" s="1" customFormat="1" ht="21.75" customHeight="1" x14ac:dyDescent="0.2">
      <c r="B469" s="32"/>
      <c r="C469" s="125" t="s">
        <v>487</v>
      </c>
      <c r="D469" s="125" t="s">
        <v>182</v>
      </c>
      <c r="E469" s="126" t="s">
        <v>7289</v>
      </c>
      <c r="F469" s="127" t="s">
        <v>7290</v>
      </c>
      <c r="G469" s="128" t="s">
        <v>519</v>
      </c>
      <c r="H469" s="129">
        <v>17</v>
      </c>
      <c r="I469" s="130"/>
      <c r="J469" s="131">
        <f>ROUND(I469*H469,2)</f>
        <v>0</v>
      </c>
      <c r="K469" s="127" t="s">
        <v>186</v>
      </c>
      <c r="L469" s="32"/>
      <c r="M469" s="132" t="s">
        <v>19</v>
      </c>
      <c r="N469" s="133" t="s">
        <v>40</v>
      </c>
      <c r="P469" s="134">
        <f>O469*H469</f>
        <v>0</v>
      </c>
      <c r="Q469" s="134">
        <v>0</v>
      </c>
      <c r="R469" s="134">
        <f>Q469*H469</f>
        <v>0</v>
      </c>
      <c r="S469" s="134">
        <v>0</v>
      </c>
      <c r="T469" s="135">
        <f>S469*H469</f>
        <v>0</v>
      </c>
      <c r="AR469" s="136" t="s">
        <v>187</v>
      </c>
      <c r="AT469" s="136" t="s">
        <v>182</v>
      </c>
      <c r="AU469" s="136" t="s">
        <v>79</v>
      </c>
      <c r="AY469" s="17" t="s">
        <v>181</v>
      </c>
      <c r="BE469" s="137">
        <f>IF(N469="základní",J469,0)</f>
        <v>0</v>
      </c>
      <c r="BF469" s="137">
        <f>IF(N469="snížená",J469,0)</f>
        <v>0</v>
      </c>
      <c r="BG469" s="137">
        <f>IF(N469="zákl. přenesená",J469,0)</f>
        <v>0</v>
      </c>
      <c r="BH469" s="137">
        <f>IF(N469="sníž. přenesená",J469,0)</f>
        <v>0</v>
      </c>
      <c r="BI469" s="137">
        <f>IF(N469="nulová",J469,0)</f>
        <v>0</v>
      </c>
      <c r="BJ469" s="17" t="s">
        <v>77</v>
      </c>
      <c r="BK469" s="137">
        <f>ROUND(I469*H469,2)</f>
        <v>0</v>
      </c>
      <c r="BL469" s="17" t="s">
        <v>187</v>
      </c>
      <c r="BM469" s="136" t="s">
        <v>672</v>
      </c>
    </row>
    <row r="470" spans="2:65" s="1" customFormat="1" ht="19.5" x14ac:dyDescent="0.2">
      <c r="B470" s="32"/>
      <c r="D470" s="138" t="s">
        <v>214</v>
      </c>
      <c r="F470" s="139" t="s">
        <v>7285</v>
      </c>
      <c r="I470" s="140"/>
      <c r="L470" s="32"/>
      <c r="M470" s="141"/>
      <c r="T470" s="53"/>
      <c r="AT470" s="17" t="s">
        <v>214</v>
      </c>
      <c r="AU470" s="17" t="s">
        <v>79</v>
      </c>
    </row>
    <row r="471" spans="2:65" s="12" customFormat="1" ht="11.25" x14ac:dyDescent="0.2">
      <c r="B471" s="153"/>
      <c r="D471" s="138" t="s">
        <v>330</v>
      </c>
      <c r="E471" s="154" t="s">
        <v>19</v>
      </c>
      <c r="F471" s="155" t="s">
        <v>7291</v>
      </c>
      <c r="H471" s="154" t="s">
        <v>19</v>
      </c>
      <c r="I471" s="156"/>
      <c r="L471" s="153"/>
      <c r="M471" s="157"/>
      <c r="T471" s="158"/>
      <c r="AT471" s="154" t="s">
        <v>330</v>
      </c>
      <c r="AU471" s="154" t="s">
        <v>79</v>
      </c>
      <c r="AV471" s="12" t="s">
        <v>77</v>
      </c>
      <c r="AW471" s="12" t="s">
        <v>31</v>
      </c>
      <c r="AX471" s="12" t="s">
        <v>69</v>
      </c>
      <c r="AY471" s="154" t="s">
        <v>181</v>
      </c>
    </row>
    <row r="472" spans="2:65" s="13" customFormat="1" ht="11.25" x14ac:dyDescent="0.2">
      <c r="B472" s="159"/>
      <c r="D472" s="138" t="s">
        <v>330</v>
      </c>
      <c r="E472" s="160" t="s">
        <v>19</v>
      </c>
      <c r="F472" s="161" t="s">
        <v>5411</v>
      </c>
      <c r="H472" s="162">
        <v>17</v>
      </c>
      <c r="I472" s="163"/>
      <c r="L472" s="159"/>
      <c r="M472" s="164"/>
      <c r="T472" s="165"/>
      <c r="AT472" s="160" t="s">
        <v>330</v>
      </c>
      <c r="AU472" s="160" t="s">
        <v>79</v>
      </c>
      <c r="AV472" s="13" t="s">
        <v>79</v>
      </c>
      <c r="AW472" s="13" t="s">
        <v>31</v>
      </c>
      <c r="AX472" s="13" t="s">
        <v>69</v>
      </c>
      <c r="AY472" s="160" t="s">
        <v>181</v>
      </c>
    </row>
    <row r="473" spans="2:65" s="14" customFormat="1" ht="11.25" x14ac:dyDescent="0.2">
      <c r="B473" s="166"/>
      <c r="D473" s="138" t="s">
        <v>330</v>
      </c>
      <c r="E473" s="167" t="s">
        <v>19</v>
      </c>
      <c r="F473" s="168" t="s">
        <v>333</v>
      </c>
      <c r="H473" s="169">
        <v>17</v>
      </c>
      <c r="I473" s="170"/>
      <c r="L473" s="166"/>
      <c r="M473" s="171"/>
      <c r="T473" s="172"/>
      <c r="AT473" s="167" t="s">
        <v>330</v>
      </c>
      <c r="AU473" s="167" t="s">
        <v>79</v>
      </c>
      <c r="AV473" s="14" t="s">
        <v>187</v>
      </c>
      <c r="AW473" s="14" t="s">
        <v>31</v>
      </c>
      <c r="AX473" s="14" t="s">
        <v>77</v>
      </c>
      <c r="AY473" s="167" t="s">
        <v>181</v>
      </c>
    </row>
    <row r="474" spans="2:65" s="1" customFormat="1" ht="21.75" customHeight="1" x14ac:dyDescent="0.2">
      <c r="B474" s="32"/>
      <c r="C474" s="125" t="s">
        <v>682</v>
      </c>
      <c r="D474" s="125" t="s">
        <v>182</v>
      </c>
      <c r="E474" s="126" t="s">
        <v>7292</v>
      </c>
      <c r="F474" s="127" t="s">
        <v>7293</v>
      </c>
      <c r="G474" s="128" t="s">
        <v>519</v>
      </c>
      <c r="H474" s="129">
        <v>9</v>
      </c>
      <c r="I474" s="130"/>
      <c r="J474" s="131">
        <f>ROUND(I474*H474,2)</f>
        <v>0</v>
      </c>
      <c r="K474" s="127" t="s">
        <v>186</v>
      </c>
      <c r="L474" s="32"/>
      <c r="M474" s="132" t="s">
        <v>19</v>
      </c>
      <c r="N474" s="133" t="s">
        <v>40</v>
      </c>
      <c r="P474" s="134">
        <f>O474*H474</f>
        <v>0</v>
      </c>
      <c r="Q474" s="134">
        <v>0</v>
      </c>
      <c r="R474" s="134">
        <f>Q474*H474</f>
        <v>0</v>
      </c>
      <c r="S474" s="134">
        <v>0</v>
      </c>
      <c r="T474" s="135">
        <f>S474*H474</f>
        <v>0</v>
      </c>
      <c r="AR474" s="136" t="s">
        <v>187</v>
      </c>
      <c r="AT474" s="136" t="s">
        <v>182</v>
      </c>
      <c r="AU474" s="136" t="s">
        <v>79</v>
      </c>
      <c r="AY474" s="17" t="s">
        <v>181</v>
      </c>
      <c r="BE474" s="137">
        <f>IF(N474="základní",J474,0)</f>
        <v>0</v>
      </c>
      <c r="BF474" s="137">
        <f>IF(N474="snížená",J474,0)</f>
        <v>0</v>
      </c>
      <c r="BG474" s="137">
        <f>IF(N474="zákl. přenesená",J474,0)</f>
        <v>0</v>
      </c>
      <c r="BH474" s="137">
        <f>IF(N474="sníž. přenesená",J474,0)</f>
        <v>0</v>
      </c>
      <c r="BI474" s="137">
        <f>IF(N474="nulová",J474,0)</f>
        <v>0</v>
      </c>
      <c r="BJ474" s="17" t="s">
        <v>77</v>
      </c>
      <c r="BK474" s="137">
        <f>ROUND(I474*H474,2)</f>
        <v>0</v>
      </c>
      <c r="BL474" s="17" t="s">
        <v>187</v>
      </c>
      <c r="BM474" s="136" t="s">
        <v>685</v>
      </c>
    </row>
    <row r="475" spans="2:65" s="1" customFormat="1" ht="19.5" x14ac:dyDescent="0.2">
      <c r="B475" s="32"/>
      <c r="D475" s="138" t="s">
        <v>214</v>
      </c>
      <c r="F475" s="139" t="s">
        <v>7285</v>
      </c>
      <c r="I475" s="140"/>
      <c r="L475" s="32"/>
      <c r="M475" s="141"/>
      <c r="T475" s="53"/>
      <c r="AT475" s="17" t="s">
        <v>214</v>
      </c>
      <c r="AU475" s="17" t="s">
        <v>79</v>
      </c>
    </row>
    <row r="476" spans="2:65" s="12" customFormat="1" ht="11.25" x14ac:dyDescent="0.2">
      <c r="B476" s="153"/>
      <c r="D476" s="138" t="s">
        <v>330</v>
      </c>
      <c r="E476" s="154" t="s">
        <v>19</v>
      </c>
      <c r="F476" s="155" t="s">
        <v>7294</v>
      </c>
      <c r="H476" s="154" t="s">
        <v>19</v>
      </c>
      <c r="I476" s="156"/>
      <c r="L476" s="153"/>
      <c r="M476" s="157"/>
      <c r="T476" s="158"/>
      <c r="AT476" s="154" t="s">
        <v>330</v>
      </c>
      <c r="AU476" s="154" t="s">
        <v>79</v>
      </c>
      <c r="AV476" s="12" t="s">
        <v>77</v>
      </c>
      <c r="AW476" s="12" t="s">
        <v>31</v>
      </c>
      <c r="AX476" s="12" t="s">
        <v>69</v>
      </c>
      <c r="AY476" s="154" t="s">
        <v>181</v>
      </c>
    </row>
    <row r="477" spans="2:65" s="13" customFormat="1" ht="11.25" x14ac:dyDescent="0.2">
      <c r="B477" s="159"/>
      <c r="D477" s="138" t="s">
        <v>330</v>
      </c>
      <c r="E477" s="160" t="s">
        <v>19</v>
      </c>
      <c r="F477" s="161" t="s">
        <v>5381</v>
      </c>
      <c r="H477" s="162">
        <v>9</v>
      </c>
      <c r="I477" s="163"/>
      <c r="L477" s="159"/>
      <c r="M477" s="164"/>
      <c r="T477" s="165"/>
      <c r="AT477" s="160" t="s">
        <v>330</v>
      </c>
      <c r="AU477" s="160" t="s">
        <v>79</v>
      </c>
      <c r="AV477" s="13" t="s">
        <v>79</v>
      </c>
      <c r="AW477" s="13" t="s">
        <v>31</v>
      </c>
      <c r="AX477" s="13" t="s">
        <v>69</v>
      </c>
      <c r="AY477" s="160" t="s">
        <v>181</v>
      </c>
    </row>
    <row r="478" spans="2:65" s="14" customFormat="1" ht="11.25" x14ac:dyDescent="0.2">
      <c r="B478" s="166"/>
      <c r="D478" s="138" t="s">
        <v>330</v>
      </c>
      <c r="E478" s="167" t="s">
        <v>19</v>
      </c>
      <c r="F478" s="168" t="s">
        <v>333</v>
      </c>
      <c r="H478" s="169">
        <v>9</v>
      </c>
      <c r="I478" s="170"/>
      <c r="L478" s="166"/>
      <c r="M478" s="171"/>
      <c r="T478" s="172"/>
      <c r="AT478" s="167" t="s">
        <v>330</v>
      </c>
      <c r="AU478" s="167" t="s">
        <v>79</v>
      </c>
      <c r="AV478" s="14" t="s">
        <v>187</v>
      </c>
      <c r="AW478" s="14" t="s">
        <v>31</v>
      </c>
      <c r="AX478" s="14" t="s">
        <v>77</v>
      </c>
      <c r="AY478" s="167" t="s">
        <v>181</v>
      </c>
    </row>
    <row r="479" spans="2:65" s="1" customFormat="1" ht="16.5" customHeight="1" x14ac:dyDescent="0.2">
      <c r="B479" s="32"/>
      <c r="C479" s="125" t="s">
        <v>490</v>
      </c>
      <c r="D479" s="125" t="s">
        <v>182</v>
      </c>
      <c r="E479" s="126" t="s">
        <v>7295</v>
      </c>
      <c r="F479" s="127" t="s">
        <v>7296</v>
      </c>
      <c r="G479" s="128" t="s">
        <v>519</v>
      </c>
      <c r="H479" s="129">
        <v>3</v>
      </c>
      <c r="I479" s="130"/>
      <c r="J479" s="131">
        <f>ROUND(I479*H479,2)</f>
        <v>0</v>
      </c>
      <c r="K479" s="127" t="s">
        <v>186</v>
      </c>
      <c r="L479" s="32"/>
      <c r="M479" s="132" t="s">
        <v>19</v>
      </c>
      <c r="N479" s="133" t="s">
        <v>40</v>
      </c>
      <c r="P479" s="134">
        <f>O479*H479</f>
        <v>0</v>
      </c>
      <c r="Q479" s="134">
        <v>0</v>
      </c>
      <c r="R479" s="134">
        <f>Q479*H479</f>
        <v>0</v>
      </c>
      <c r="S479" s="134">
        <v>0</v>
      </c>
      <c r="T479" s="135">
        <f>S479*H479</f>
        <v>0</v>
      </c>
      <c r="AR479" s="136" t="s">
        <v>187</v>
      </c>
      <c r="AT479" s="136" t="s">
        <v>182</v>
      </c>
      <c r="AU479" s="136" t="s">
        <v>79</v>
      </c>
      <c r="AY479" s="17" t="s">
        <v>181</v>
      </c>
      <c r="BE479" s="137">
        <f>IF(N479="základní",J479,0)</f>
        <v>0</v>
      </c>
      <c r="BF479" s="137">
        <f>IF(N479="snížená",J479,0)</f>
        <v>0</v>
      </c>
      <c r="BG479" s="137">
        <f>IF(N479="zákl. přenesená",J479,0)</f>
        <v>0</v>
      </c>
      <c r="BH479" s="137">
        <f>IF(N479="sníž. přenesená",J479,0)</f>
        <v>0</v>
      </c>
      <c r="BI479" s="137">
        <f>IF(N479="nulová",J479,0)</f>
        <v>0</v>
      </c>
      <c r="BJ479" s="17" t="s">
        <v>77</v>
      </c>
      <c r="BK479" s="137">
        <f>ROUND(I479*H479,2)</f>
        <v>0</v>
      </c>
      <c r="BL479" s="17" t="s">
        <v>187</v>
      </c>
      <c r="BM479" s="136" t="s">
        <v>692</v>
      </c>
    </row>
    <row r="480" spans="2:65" s="1" customFormat="1" ht="19.5" x14ac:dyDescent="0.2">
      <c r="B480" s="32"/>
      <c r="D480" s="138" t="s">
        <v>214</v>
      </c>
      <c r="F480" s="139" t="s">
        <v>7297</v>
      </c>
      <c r="I480" s="140"/>
      <c r="L480" s="32"/>
      <c r="M480" s="141"/>
      <c r="T480" s="53"/>
      <c r="AT480" s="17" t="s">
        <v>214</v>
      </c>
      <c r="AU480" s="17" t="s">
        <v>79</v>
      </c>
    </row>
    <row r="481" spans="2:65" s="12" customFormat="1" ht="11.25" x14ac:dyDescent="0.2">
      <c r="B481" s="153"/>
      <c r="D481" s="138" t="s">
        <v>330</v>
      </c>
      <c r="E481" s="154" t="s">
        <v>19</v>
      </c>
      <c r="F481" s="155" t="s">
        <v>7298</v>
      </c>
      <c r="H481" s="154" t="s">
        <v>19</v>
      </c>
      <c r="I481" s="156"/>
      <c r="L481" s="153"/>
      <c r="M481" s="157"/>
      <c r="T481" s="158"/>
      <c r="AT481" s="154" t="s">
        <v>330</v>
      </c>
      <c r="AU481" s="154" t="s">
        <v>79</v>
      </c>
      <c r="AV481" s="12" t="s">
        <v>77</v>
      </c>
      <c r="AW481" s="12" t="s">
        <v>31</v>
      </c>
      <c r="AX481" s="12" t="s">
        <v>69</v>
      </c>
      <c r="AY481" s="154" t="s">
        <v>181</v>
      </c>
    </row>
    <row r="482" spans="2:65" s="13" customFormat="1" ht="11.25" x14ac:dyDescent="0.2">
      <c r="B482" s="159"/>
      <c r="D482" s="138" t="s">
        <v>330</v>
      </c>
      <c r="E482" s="160" t="s">
        <v>19</v>
      </c>
      <c r="F482" s="161" t="s">
        <v>7299</v>
      </c>
      <c r="H482" s="162">
        <v>3</v>
      </c>
      <c r="I482" s="163"/>
      <c r="L482" s="159"/>
      <c r="M482" s="164"/>
      <c r="T482" s="165"/>
      <c r="AT482" s="160" t="s">
        <v>330</v>
      </c>
      <c r="AU482" s="160" t="s">
        <v>79</v>
      </c>
      <c r="AV482" s="13" t="s">
        <v>79</v>
      </c>
      <c r="AW482" s="13" t="s">
        <v>31</v>
      </c>
      <c r="AX482" s="13" t="s">
        <v>69</v>
      </c>
      <c r="AY482" s="160" t="s">
        <v>181</v>
      </c>
    </row>
    <row r="483" spans="2:65" s="14" customFormat="1" ht="11.25" x14ac:dyDescent="0.2">
      <c r="B483" s="166"/>
      <c r="D483" s="138" t="s">
        <v>330</v>
      </c>
      <c r="E483" s="167" t="s">
        <v>19</v>
      </c>
      <c r="F483" s="168" t="s">
        <v>333</v>
      </c>
      <c r="H483" s="169">
        <v>3</v>
      </c>
      <c r="I483" s="170"/>
      <c r="L483" s="166"/>
      <c r="M483" s="171"/>
      <c r="T483" s="172"/>
      <c r="AT483" s="167" t="s">
        <v>330</v>
      </c>
      <c r="AU483" s="167" t="s">
        <v>79</v>
      </c>
      <c r="AV483" s="14" t="s">
        <v>187</v>
      </c>
      <c r="AW483" s="14" t="s">
        <v>31</v>
      </c>
      <c r="AX483" s="14" t="s">
        <v>77</v>
      </c>
      <c r="AY483" s="167" t="s">
        <v>181</v>
      </c>
    </row>
    <row r="484" spans="2:65" s="1" customFormat="1" ht="16.5" customHeight="1" x14ac:dyDescent="0.2">
      <c r="B484" s="32"/>
      <c r="C484" s="125" t="s">
        <v>697</v>
      </c>
      <c r="D484" s="125" t="s">
        <v>182</v>
      </c>
      <c r="E484" s="126" t="s">
        <v>7300</v>
      </c>
      <c r="F484" s="127" t="s">
        <v>7301</v>
      </c>
      <c r="G484" s="128" t="s">
        <v>519</v>
      </c>
      <c r="H484" s="129">
        <v>1</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700</v>
      </c>
    </row>
    <row r="485" spans="2:65" s="1" customFormat="1" ht="19.5" x14ac:dyDescent="0.2">
      <c r="B485" s="32"/>
      <c r="D485" s="138" t="s">
        <v>214</v>
      </c>
      <c r="F485" s="139" t="s">
        <v>7297</v>
      </c>
      <c r="I485" s="140"/>
      <c r="L485" s="32"/>
      <c r="M485" s="141"/>
      <c r="T485" s="53"/>
      <c r="AT485" s="17" t="s">
        <v>214</v>
      </c>
      <c r="AU485" s="17" t="s">
        <v>79</v>
      </c>
    </row>
    <row r="486" spans="2:65" s="12" customFormat="1" ht="11.25" x14ac:dyDescent="0.2">
      <c r="B486" s="153"/>
      <c r="D486" s="138" t="s">
        <v>330</v>
      </c>
      <c r="E486" s="154" t="s">
        <v>19</v>
      </c>
      <c r="F486" s="155" t="s">
        <v>7298</v>
      </c>
      <c r="H486" s="154" t="s">
        <v>19</v>
      </c>
      <c r="I486" s="156"/>
      <c r="L486" s="153"/>
      <c r="M486" s="157"/>
      <c r="T486" s="158"/>
      <c r="AT486" s="154" t="s">
        <v>330</v>
      </c>
      <c r="AU486" s="154" t="s">
        <v>79</v>
      </c>
      <c r="AV486" s="12" t="s">
        <v>77</v>
      </c>
      <c r="AW486" s="12" t="s">
        <v>31</v>
      </c>
      <c r="AX486" s="12" t="s">
        <v>69</v>
      </c>
      <c r="AY486" s="154" t="s">
        <v>181</v>
      </c>
    </row>
    <row r="487" spans="2:65" s="13" customFormat="1" ht="11.25" x14ac:dyDescent="0.2">
      <c r="B487" s="159"/>
      <c r="D487" s="138" t="s">
        <v>330</v>
      </c>
      <c r="E487" s="160" t="s">
        <v>19</v>
      </c>
      <c r="F487" s="161" t="s">
        <v>5796</v>
      </c>
      <c r="H487" s="162">
        <v>1</v>
      </c>
      <c r="I487" s="163"/>
      <c r="L487" s="159"/>
      <c r="M487" s="164"/>
      <c r="T487" s="165"/>
      <c r="AT487" s="160" t="s">
        <v>330</v>
      </c>
      <c r="AU487" s="160" t="s">
        <v>79</v>
      </c>
      <c r="AV487" s="13" t="s">
        <v>79</v>
      </c>
      <c r="AW487" s="13" t="s">
        <v>31</v>
      </c>
      <c r="AX487" s="13" t="s">
        <v>69</v>
      </c>
      <c r="AY487" s="160" t="s">
        <v>181</v>
      </c>
    </row>
    <row r="488" spans="2:65" s="14" customFormat="1" ht="11.25" x14ac:dyDescent="0.2">
      <c r="B488" s="166"/>
      <c r="D488" s="138" t="s">
        <v>330</v>
      </c>
      <c r="E488" s="167" t="s">
        <v>19</v>
      </c>
      <c r="F488" s="168" t="s">
        <v>333</v>
      </c>
      <c r="H488" s="169">
        <v>1</v>
      </c>
      <c r="I488" s="170"/>
      <c r="L488" s="166"/>
      <c r="M488" s="171"/>
      <c r="T488" s="172"/>
      <c r="AT488" s="167" t="s">
        <v>330</v>
      </c>
      <c r="AU488" s="167" t="s">
        <v>79</v>
      </c>
      <c r="AV488" s="14" t="s">
        <v>187</v>
      </c>
      <c r="AW488" s="14" t="s">
        <v>31</v>
      </c>
      <c r="AX488" s="14" t="s">
        <v>77</v>
      </c>
      <c r="AY488" s="167" t="s">
        <v>181</v>
      </c>
    </row>
    <row r="489" spans="2:65" s="1" customFormat="1" ht="16.5" customHeight="1" x14ac:dyDescent="0.2">
      <c r="B489" s="32"/>
      <c r="C489" s="125" t="s">
        <v>492</v>
      </c>
      <c r="D489" s="125" t="s">
        <v>182</v>
      </c>
      <c r="E489" s="126" t="s">
        <v>7302</v>
      </c>
      <c r="F489" s="127" t="s">
        <v>7303</v>
      </c>
      <c r="G489" s="128" t="s">
        <v>519</v>
      </c>
      <c r="H489" s="129">
        <v>1</v>
      </c>
      <c r="I489" s="130"/>
      <c r="J489" s="131">
        <f>ROUND(I489*H489,2)</f>
        <v>0</v>
      </c>
      <c r="K489" s="127" t="s">
        <v>186</v>
      </c>
      <c r="L489" s="32"/>
      <c r="M489" s="132" t="s">
        <v>19</v>
      </c>
      <c r="N489" s="133" t="s">
        <v>40</v>
      </c>
      <c r="P489" s="134">
        <f>O489*H489</f>
        <v>0</v>
      </c>
      <c r="Q489" s="134">
        <v>0</v>
      </c>
      <c r="R489" s="134">
        <f>Q489*H489</f>
        <v>0</v>
      </c>
      <c r="S489" s="134">
        <v>0</v>
      </c>
      <c r="T489" s="135">
        <f>S489*H489</f>
        <v>0</v>
      </c>
      <c r="AR489" s="136" t="s">
        <v>187</v>
      </c>
      <c r="AT489" s="136" t="s">
        <v>182</v>
      </c>
      <c r="AU489" s="136" t="s">
        <v>79</v>
      </c>
      <c r="AY489" s="17" t="s">
        <v>181</v>
      </c>
      <c r="BE489" s="137">
        <f>IF(N489="základní",J489,0)</f>
        <v>0</v>
      </c>
      <c r="BF489" s="137">
        <f>IF(N489="snížená",J489,0)</f>
        <v>0</v>
      </c>
      <c r="BG489" s="137">
        <f>IF(N489="zákl. přenesená",J489,0)</f>
        <v>0</v>
      </c>
      <c r="BH489" s="137">
        <f>IF(N489="sníž. přenesená",J489,0)</f>
        <v>0</v>
      </c>
      <c r="BI489" s="137">
        <f>IF(N489="nulová",J489,0)</f>
        <v>0</v>
      </c>
      <c r="BJ489" s="17" t="s">
        <v>77</v>
      </c>
      <c r="BK489" s="137">
        <f>ROUND(I489*H489,2)</f>
        <v>0</v>
      </c>
      <c r="BL489" s="17" t="s">
        <v>187</v>
      </c>
      <c r="BM489" s="136" t="s">
        <v>718</v>
      </c>
    </row>
    <row r="490" spans="2:65" s="1" customFormat="1" ht="19.5" x14ac:dyDescent="0.2">
      <c r="B490" s="32"/>
      <c r="D490" s="138" t="s">
        <v>214</v>
      </c>
      <c r="F490" s="139" t="s">
        <v>7297</v>
      </c>
      <c r="I490" s="140"/>
      <c r="L490" s="32"/>
      <c r="M490" s="141"/>
      <c r="T490" s="53"/>
      <c r="AT490" s="17" t="s">
        <v>214</v>
      </c>
      <c r="AU490" s="17" t="s">
        <v>79</v>
      </c>
    </row>
    <row r="491" spans="2:65" s="12" customFormat="1" ht="11.25" x14ac:dyDescent="0.2">
      <c r="B491" s="153"/>
      <c r="D491" s="138" t="s">
        <v>330</v>
      </c>
      <c r="E491" s="154" t="s">
        <v>19</v>
      </c>
      <c r="F491" s="155" t="s">
        <v>7298</v>
      </c>
      <c r="H491" s="154" t="s">
        <v>19</v>
      </c>
      <c r="I491" s="156"/>
      <c r="L491" s="153"/>
      <c r="M491" s="157"/>
      <c r="T491" s="158"/>
      <c r="AT491" s="154" t="s">
        <v>330</v>
      </c>
      <c r="AU491" s="154" t="s">
        <v>79</v>
      </c>
      <c r="AV491" s="12" t="s">
        <v>77</v>
      </c>
      <c r="AW491" s="12" t="s">
        <v>31</v>
      </c>
      <c r="AX491" s="12" t="s">
        <v>69</v>
      </c>
      <c r="AY491" s="154" t="s">
        <v>181</v>
      </c>
    </row>
    <row r="492" spans="2:65" s="13" customFormat="1" ht="11.25" x14ac:dyDescent="0.2">
      <c r="B492" s="159"/>
      <c r="D492" s="138" t="s">
        <v>330</v>
      </c>
      <c r="E492" s="160" t="s">
        <v>19</v>
      </c>
      <c r="F492" s="161" t="s">
        <v>5796</v>
      </c>
      <c r="H492" s="162">
        <v>1</v>
      </c>
      <c r="I492" s="163"/>
      <c r="L492" s="159"/>
      <c r="M492" s="164"/>
      <c r="T492" s="165"/>
      <c r="AT492" s="160" t="s">
        <v>330</v>
      </c>
      <c r="AU492" s="160" t="s">
        <v>79</v>
      </c>
      <c r="AV492" s="13" t="s">
        <v>79</v>
      </c>
      <c r="AW492" s="13" t="s">
        <v>31</v>
      </c>
      <c r="AX492" s="13" t="s">
        <v>69</v>
      </c>
      <c r="AY492" s="160" t="s">
        <v>181</v>
      </c>
    </row>
    <row r="493" spans="2:65" s="14" customFormat="1" ht="11.25" x14ac:dyDescent="0.2">
      <c r="B493" s="166"/>
      <c r="D493" s="138" t="s">
        <v>330</v>
      </c>
      <c r="E493" s="167" t="s">
        <v>19</v>
      </c>
      <c r="F493" s="168" t="s">
        <v>333</v>
      </c>
      <c r="H493" s="169">
        <v>1</v>
      </c>
      <c r="I493" s="170"/>
      <c r="L493" s="166"/>
      <c r="M493" s="171"/>
      <c r="T493" s="172"/>
      <c r="AT493" s="167" t="s">
        <v>330</v>
      </c>
      <c r="AU493" s="167" t="s">
        <v>79</v>
      </c>
      <c r="AV493" s="14" t="s">
        <v>187</v>
      </c>
      <c r="AW493" s="14" t="s">
        <v>31</v>
      </c>
      <c r="AX493" s="14" t="s">
        <v>77</v>
      </c>
      <c r="AY493" s="167" t="s">
        <v>181</v>
      </c>
    </row>
    <row r="494" spans="2:65" s="1" customFormat="1" ht="16.5" customHeight="1" x14ac:dyDescent="0.2">
      <c r="B494" s="32"/>
      <c r="C494" s="125" t="s">
        <v>723</v>
      </c>
      <c r="D494" s="125" t="s">
        <v>182</v>
      </c>
      <c r="E494" s="126" t="s">
        <v>7304</v>
      </c>
      <c r="F494" s="127" t="s">
        <v>7305</v>
      </c>
      <c r="G494" s="128" t="s">
        <v>519</v>
      </c>
      <c r="H494" s="129">
        <v>1</v>
      </c>
      <c r="I494" s="130"/>
      <c r="J494" s="131">
        <f>ROUND(I494*H494,2)</f>
        <v>0</v>
      </c>
      <c r="K494" s="127" t="s">
        <v>186</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726</v>
      </c>
    </row>
    <row r="495" spans="2:65" s="12" customFormat="1" ht="11.25" x14ac:dyDescent="0.2">
      <c r="B495" s="153"/>
      <c r="D495" s="138" t="s">
        <v>330</v>
      </c>
      <c r="E495" s="154" t="s">
        <v>19</v>
      </c>
      <c r="F495" s="155" t="s">
        <v>7298</v>
      </c>
      <c r="H495" s="154" t="s">
        <v>19</v>
      </c>
      <c r="I495" s="156"/>
      <c r="L495" s="153"/>
      <c r="M495" s="157"/>
      <c r="T495" s="158"/>
      <c r="AT495" s="154" t="s">
        <v>330</v>
      </c>
      <c r="AU495" s="154" t="s">
        <v>79</v>
      </c>
      <c r="AV495" s="12" t="s">
        <v>77</v>
      </c>
      <c r="AW495" s="12" t="s">
        <v>31</v>
      </c>
      <c r="AX495" s="12" t="s">
        <v>69</v>
      </c>
      <c r="AY495" s="154" t="s">
        <v>181</v>
      </c>
    </row>
    <row r="496" spans="2:65" s="13" customFormat="1" ht="11.25" x14ac:dyDescent="0.2">
      <c r="B496" s="159"/>
      <c r="D496" s="138" t="s">
        <v>330</v>
      </c>
      <c r="E496" s="160" t="s">
        <v>19</v>
      </c>
      <c r="F496" s="161" t="s">
        <v>5796</v>
      </c>
      <c r="H496" s="162">
        <v>1</v>
      </c>
      <c r="I496" s="163"/>
      <c r="L496" s="159"/>
      <c r="M496" s="164"/>
      <c r="T496" s="165"/>
      <c r="AT496" s="160" t="s">
        <v>330</v>
      </c>
      <c r="AU496" s="160" t="s">
        <v>79</v>
      </c>
      <c r="AV496" s="13" t="s">
        <v>79</v>
      </c>
      <c r="AW496" s="13" t="s">
        <v>31</v>
      </c>
      <c r="AX496" s="13" t="s">
        <v>69</v>
      </c>
      <c r="AY496" s="160" t="s">
        <v>181</v>
      </c>
    </row>
    <row r="497" spans="2:65" s="12" customFormat="1" ht="11.25" x14ac:dyDescent="0.2">
      <c r="B497" s="153"/>
      <c r="D497" s="138" t="s">
        <v>330</v>
      </c>
      <c r="E497" s="154" t="s">
        <v>19</v>
      </c>
      <c r="F497" s="155" t="s">
        <v>7306</v>
      </c>
      <c r="H497" s="154" t="s">
        <v>19</v>
      </c>
      <c r="I497" s="156"/>
      <c r="L497" s="153"/>
      <c r="M497" s="157"/>
      <c r="T497" s="158"/>
      <c r="AT497" s="154" t="s">
        <v>330</v>
      </c>
      <c r="AU497" s="154" t="s">
        <v>79</v>
      </c>
      <c r="AV497" s="12" t="s">
        <v>77</v>
      </c>
      <c r="AW497" s="12" t="s">
        <v>31</v>
      </c>
      <c r="AX497" s="12" t="s">
        <v>69</v>
      </c>
      <c r="AY497" s="154" t="s">
        <v>181</v>
      </c>
    </row>
    <row r="498" spans="2:65" s="14" customFormat="1" ht="11.25" x14ac:dyDescent="0.2">
      <c r="B498" s="166"/>
      <c r="D498" s="138" t="s">
        <v>330</v>
      </c>
      <c r="E498" s="167" t="s">
        <v>19</v>
      </c>
      <c r="F498" s="168" t="s">
        <v>333</v>
      </c>
      <c r="H498" s="169">
        <v>1</v>
      </c>
      <c r="I498" s="170"/>
      <c r="L498" s="166"/>
      <c r="M498" s="171"/>
      <c r="T498" s="172"/>
      <c r="AT498" s="167" t="s">
        <v>330</v>
      </c>
      <c r="AU498" s="167" t="s">
        <v>79</v>
      </c>
      <c r="AV498" s="14" t="s">
        <v>187</v>
      </c>
      <c r="AW498" s="14" t="s">
        <v>31</v>
      </c>
      <c r="AX498" s="14" t="s">
        <v>77</v>
      </c>
      <c r="AY498" s="167" t="s">
        <v>181</v>
      </c>
    </row>
    <row r="499" spans="2:65" s="1" customFormat="1" ht="16.5" customHeight="1" x14ac:dyDescent="0.2">
      <c r="B499" s="32"/>
      <c r="C499" s="125" t="s">
        <v>495</v>
      </c>
      <c r="D499" s="125" t="s">
        <v>182</v>
      </c>
      <c r="E499" s="126" t="s">
        <v>7307</v>
      </c>
      <c r="F499" s="127" t="s">
        <v>7308</v>
      </c>
      <c r="G499" s="128" t="s">
        <v>519</v>
      </c>
      <c r="H499" s="129">
        <v>6</v>
      </c>
      <c r="I499" s="130"/>
      <c r="J499" s="131">
        <f>ROUND(I499*H499,2)</f>
        <v>0</v>
      </c>
      <c r="K499" s="127" t="s">
        <v>186</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734</v>
      </c>
    </row>
    <row r="500" spans="2:65" s="1" customFormat="1" ht="19.5" x14ac:dyDescent="0.2">
      <c r="B500" s="32"/>
      <c r="D500" s="138" t="s">
        <v>214</v>
      </c>
      <c r="F500" s="139" t="s">
        <v>7309</v>
      </c>
      <c r="I500" s="140"/>
      <c r="L500" s="32"/>
      <c r="M500" s="141"/>
      <c r="T500" s="53"/>
      <c r="AT500" s="17" t="s">
        <v>214</v>
      </c>
      <c r="AU500" s="17" t="s">
        <v>79</v>
      </c>
    </row>
    <row r="501" spans="2:65" s="12" customFormat="1" ht="11.25" x14ac:dyDescent="0.2">
      <c r="B501" s="153"/>
      <c r="D501" s="138" t="s">
        <v>330</v>
      </c>
      <c r="E501" s="154" t="s">
        <v>19</v>
      </c>
      <c r="F501" s="155" t="s">
        <v>7310</v>
      </c>
      <c r="H501" s="154" t="s">
        <v>19</v>
      </c>
      <c r="I501" s="156"/>
      <c r="L501" s="153"/>
      <c r="M501" s="157"/>
      <c r="T501" s="158"/>
      <c r="AT501" s="154" t="s">
        <v>330</v>
      </c>
      <c r="AU501" s="154" t="s">
        <v>79</v>
      </c>
      <c r="AV501" s="12" t="s">
        <v>77</v>
      </c>
      <c r="AW501" s="12" t="s">
        <v>31</v>
      </c>
      <c r="AX501" s="12" t="s">
        <v>69</v>
      </c>
      <c r="AY501" s="154" t="s">
        <v>181</v>
      </c>
    </row>
    <row r="502" spans="2:65" s="13" customFormat="1" ht="11.25" x14ac:dyDescent="0.2">
      <c r="B502" s="159"/>
      <c r="D502" s="138" t="s">
        <v>330</v>
      </c>
      <c r="E502" s="160" t="s">
        <v>19</v>
      </c>
      <c r="F502" s="161" t="s">
        <v>5833</v>
      </c>
      <c r="H502" s="162">
        <v>6</v>
      </c>
      <c r="I502" s="163"/>
      <c r="L502" s="159"/>
      <c r="M502" s="164"/>
      <c r="T502" s="165"/>
      <c r="AT502" s="160" t="s">
        <v>330</v>
      </c>
      <c r="AU502" s="160" t="s">
        <v>79</v>
      </c>
      <c r="AV502" s="13" t="s">
        <v>79</v>
      </c>
      <c r="AW502" s="13" t="s">
        <v>31</v>
      </c>
      <c r="AX502" s="13" t="s">
        <v>69</v>
      </c>
      <c r="AY502" s="160" t="s">
        <v>181</v>
      </c>
    </row>
    <row r="503" spans="2:65" s="14" customFormat="1" ht="11.25" x14ac:dyDescent="0.2">
      <c r="B503" s="166"/>
      <c r="D503" s="138" t="s">
        <v>330</v>
      </c>
      <c r="E503" s="167" t="s">
        <v>19</v>
      </c>
      <c r="F503" s="168" t="s">
        <v>333</v>
      </c>
      <c r="H503" s="169">
        <v>6</v>
      </c>
      <c r="I503" s="170"/>
      <c r="L503" s="166"/>
      <c r="M503" s="171"/>
      <c r="T503" s="172"/>
      <c r="AT503" s="167" t="s">
        <v>330</v>
      </c>
      <c r="AU503" s="167" t="s">
        <v>79</v>
      </c>
      <c r="AV503" s="14" t="s">
        <v>187</v>
      </c>
      <c r="AW503" s="14" t="s">
        <v>31</v>
      </c>
      <c r="AX503" s="14" t="s">
        <v>77</v>
      </c>
      <c r="AY503" s="167" t="s">
        <v>181</v>
      </c>
    </row>
    <row r="504" spans="2:65" s="1" customFormat="1" ht="16.5" customHeight="1" x14ac:dyDescent="0.2">
      <c r="B504" s="32"/>
      <c r="C504" s="125" t="s">
        <v>741</v>
      </c>
      <c r="D504" s="125" t="s">
        <v>182</v>
      </c>
      <c r="E504" s="126" t="s">
        <v>7311</v>
      </c>
      <c r="F504" s="127" t="s">
        <v>7312</v>
      </c>
      <c r="G504" s="128" t="s">
        <v>519</v>
      </c>
      <c r="H504" s="129">
        <v>1</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744</v>
      </c>
    </row>
    <row r="505" spans="2:65" s="1" customFormat="1" ht="29.25" x14ac:dyDescent="0.2">
      <c r="B505" s="32"/>
      <c r="D505" s="138" t="s">
        <v>214</v>
      </c>
      <c r="F505" s="139" t="s">
        <v>7313</v>
      </c>
      <c r="I505" s="140"/>
      <c r="L505" s="32"/>
      <c r="M505" s="141"/>
      <c r="T505" s="53"/>
      <c r="AT505" s="17" t="s">
        <v>214</v>
      </c>
      <c r="AU505" s="17" t="s">
        <v>79</v>
      </c>
    </row>
    <row r="506" spans="2:65" s="12" customFormat="1" ht="11.25" x14ac:dyDescent="0.2">
      <c r="B506" s="153"/>
      <c r="D506" s="138" t="s">
        <v>330</v>
      </c>
      <c r="E506" s="154" t="s">
        <v>19</v>
      </c>
      <c r="F506" s="155" t="s">
        <v>7314</v>
      </c>
      <c r="H506" s="154" t="s">
        <v>19</v>
      </c>
      <c r="I506" s="156"/>
      <c r="L506" s="153"/>
      <c r="M506" s="157"/>
      <c r="T506" s="158"/>
      <c r="AT506" s="154" t="s">
        <v>330</v>
      </c>
      <c r="AU506" s="154" t="s">
        <v>79</v>
      </c>
      <c r="AV506" s="12" t="s">
        <v>77</v>
      </c>
      <c r="AW506" s="12" t="s">
        <v>31</v>
      </c>
      <c r="AX506" s="12" t="s">
        <v>69</v>
      </c>
      <c r="AY506" s="154" t="s">
        <v>181</v>
      </c>
    </row>
    <row r="507" spans="2:65" s="13" customFormat="1" ht="11.25" x14ac:dyDescent="0.2">
      <c r="B507" s="159"/>
      <c r="D507" s="138" t="s">
        <v>330</v>
      </c>
      <c r="E507" s="160" t="s">
        <v>19</v>
      </c>
      <c r="F507" s="161" t="s">
        <v>5754</v>
      </c>
      <c r="H507" s="162">
        <v>1</v>
      </c>
      <c r="I507" s="163"/>
      <c r="L507" s="159"/>
      <c r="M507" s="164"/>
      <c r="T507" s="165"/>
      <c r="AT507" s="160" t="s">
        <v>330</v>
      </c>
      <c r="AU507" s="160" t="s">
        <v>79</v>
      </c>
      <c r="AV507" s="13" t="s">
        <v>79</v>
      </c>
      <c r="AW507" s="13" t="s">
        <v>31</v>
      </c>
      <c r="AX507" s="13" t="s">
        <v>69</v>
      </c>
      <c r="AY507" s="160" t="s">
        <v>181</v>
      </c>
    </row>
    <row r="508" spans="2:65" s="14" customFormat="1" ht="11.25" x14ac:dyDescent="0.2">
      <c r="B508" s="166"/>
      <c r="D508" s="138" t="s">
        <v>330</v>
      </c>
      <c r="E508" s="167" t="s">
        <v>19</v>
      </c>
      <c r="F508" s="168" t="s">
        <v>333</v>
      </c>
      <c r="H508" s="169">
        <v>1</v>
      </c>
      <c r="I508" s="170"/>
      <c r="L508" s="166"/>
      <c r="M508" s="171"/>
      <c r="T508" s="172"/>
      <c r="AT508" s="167" t="s">
        <v>330</v>
      </c>
      <c r="AU508" s="167" t="s">
        <v>79</v>
      </c>
      <c r="AV508" s="14" t="s">
        <v>187</v>
      </c>
      <c r="AW508" s="14" t="s">
        <v>31</v>
      </c>
      <c r="AX508" s="14" t="s">
        <v>77</v>
      </c>
      <c r="AY508" s="167" t="s">
        <v>181</v>
      </c>
    </row>
    <row r="509" spans="2:65" s="1" customFormat="1" ht="16.5" customHeight="1" x14ac:dyDescent="0.2">
      <c r="B509" s="32"/>
      <c r="C509" s="125" t="s">
        <v>497</v>
      </c>
      <c r="D509" s="125" t="s">
        <v>182</v>
      </c>
      <c r="E509" s="126" t="s">
        <v>7315</v>
      </c>
      <c r="F509" s="127" t="s">
        <v>7316</v>
      </c>
      <c r="G509" s="128" t="s">
        <v>519</v>
      </c>
      <c r="H509" s="129">
        <v>2</v>
      </c>
      <c r="I509" s="130"/>
      <c r="J509" s="131">
        <f>ROUND(I509*H509,2)</f>
        <v>0</v>
      </c>
      <c r="K509" s="127" t="s">
        <v>186</v>
      </c>
      <c r="L509" s="32"/>
      <c r="M509" s="132" t="s">
        <v>19</v>
      </c>
      <c r="N509" s="133" t="s">
        <v>40</v>
      </c>
      <c r="P509" s="134">
        <f>O509*H509</f>
        <v>0</v>
      </c>
      <c r="Q509" s="134">
        <v>0</v>
      </c>
      <c r="R509" s="134">
        <f>Q509*H509</f>
        <v>0</v>
      </c>
      <c r="S509" s="134">
        <v>0</v>
      </c>
      <c r="T509" s="135">
        <f>S509*H509</f>
        <v>0</v>
      </c>
      <c r="AR509" s="136" t="s">
        <v>187</v>
      </c>
      <c r="AT509" s="136" t="s">
        <v>182</v>
      </c>
      <c r="AU509" s="136" t="s">
        <v>79</v>
      </c>
      <c r="AY509" s="17" t="s">
        <v>181</v>
      </c>
      <c r="BE509" s="137">
        <f>IF(N509="základní",J509,0)</f>
        <v>0</v>
      </c>
      <c r="BF509" s="137">
        <f>IF(N509="snížená",J509,0)</f>
        <v>0</v>
      </c>
      <c r="BG509" s="137">
        <f>IF(N509="zákl. přenesená",J509,0)</f>
        <v>0</v>
      </c>
      <c r="BH509" s="137">
        <f>IF(N509="sníž. přenesená",J509,0)</f>
        <v>0</v>
      </c>
      <c r="BI509" s="137">
        <f>IF(N509="nulová",J509,0)</f>
        <v>0</v>
      </c>
      <c r="BJ509" s="17" t="s">
        <v>77</v>
      </c>
      <c r="BK509" s="137">
        <f>ROUND(I509*H509,2)</f>
        <v>0</v>
      </c>
      <c r="BL509" s="17" t="s">
        <v>187</v>
      </c>
      <c r="BM509" s="136" t="s">
        <v>756</v>
      </c>
    </row>
    <row r="510" spans="2:65" s="1" customFormat="1" ht="29.25" x14ac:dyDescent="0.2">
      <c r="B510" s="32"/>
      <c r="D510" s="138" t="s">
        <v>214</v>
      </c>
      <c r="F510" s="139" t="s">
        <v>7313</v>
      </c>
      <c r="I510" s="140"/>
      <c r="L510" s="32"/>
      <c r="M510" s="141"/>
      <c r="T510" s="53"/>
      <c r="AT510" s="17" t="s">
        <v>214</v>
      </c>
      <c r="AU510" s="17" t="s">
        <v>79</v>
      </c>
    </row>
    <row r="511" spans="2:65" s="12" customFormat="1" ht="11.25" x14ac:dyDescent="0.2">
      <c r="B511" s="153"/>
      <c r="D511" s="138" t="s">
        <v>330</v>
      </c>
      <c r="E511" s="154" t="s">
        <v>19</v>
      </c>
      <c r="F511" s="155" t="s">
        <v>7317</v>
      </c>
      <c r="H511" s="154" t="s">
        <v>19</v>
      </c>
      <c r="I511" s="156"/>
      <c r="L511" s="153"/>
      <c r="M511" s="157"/>
      <c r="T511" s="158"/>
      <c r="AT511" s="154" t="s">
        <v>330</v>
      </c>
      <c r="AU511" s="154" t="s">
        <v>79</v>
      </c>
      <c r="AV511" s="12" t="s">
        <v>77</v>
      </c>
      <c r="AW511" s="12" t="s">
        <v>31</v>
      </c>
      <c r="AX511" s="12" t="s">
        <v>69</v>
      </c>
      <c r="AY511" s="154" t="s">
        <v>181</v>
      </c>
    </row>
    <row r="512" spans="2:65" s="13" customFormat="1" ht="11.25" x14ac:dyDescent="0.2">
      <c r="B512" s="159"/>
      <c r="D512" s="138" t="s">
        <v>330</v>
      </c>
      <c r="E512" s="160" t="s">
        <v>19</v>
      </c>
      <c r="F512" s="161" t="s">
        <v>5955</v>
      </c>
      <c r="H512" s="162">
        <v>2</v>
      </c>
      <c r="I512" s="163"/>
      <c r="L512" s="159"/>
      <c r="M512" s="164"/>
      <c r="T512" s="165"/>
      <c r="AT512" s="160" t="s">
        <v>330</v>
      </c>
      <c r="AU512" s="160" t="s">
        <v>79</v>
      </c>
      <c r="AV512" s="13" t="s">
        <v>79</v>
      </c>
      <c r="AW512" s="13" t="s">
        <v>31</v>
      </c>
      <c r="AX512" s="13" t="s">
        <v>69</v>
      </c>
      <c r="AY512" s="160" t="s">
        <v>181</v>
      </c>
    </row>
    <row r="513" spans="2:65" s="14" customFormat="1" ht="11.25" x14ac:dyDescent="0.2">
      <c r="B513" s="166"/>
      <c r="D513" s="138" t="s">
        <v>330</v>
      </c>
      <c r="E513" s="167" t="s">
        <v>19</v>
      </c>
      <c r="F513" s="168" t="s">
        <v>333</v>
      </c>
      <c r="H513" s="169">
        <v>2</v>
      </c>
      <c r="I513" s="170"/>
      <c r="L513" s="166"/>
      <c r="M513" s="171"/>
      <c r="T513" s="172"/>
      <c r="AT513" s="167" t="s">
        <v>330</v>
      </c>
      <c r="AU513" s="167" t="s">
        <v>79</v>
      </c>
      <c r="AV513" s="14" t="s">
        <v>187</v>
      </c>
      <c r="AW513" s="14" t="s">
        <v>31</v>
      </c>
      <c r="AX513" s="14" t="s">
        <v>77</v>
      </c>
      <c r="AY513" s="167" t="s">
        <v>181</v>
      </c>
    </row>
    <row r="514" spans="2:65" s="1" customFormat="1" ht="16.5" customHeight="1" x14ac:dyDescent="0.2">
      <c r="B514" s="32"/>
      <c r="C514" s="125" t="s">
        <v>760</v>
      </c>
      <c r="D514" s="125" t="s">
        <v>182</v>
      </c>
      <c r="E514" s="126" t="s">
        <v>7318</v>
      </c>
      <c r="F514" s="127" t="s">
        <v>7319</v>
      </c>
      <c r="G514" s="128" t="s">
        <v>519</v>
      </c>
      <c r="H514" s="129">
        <v>1</v>
      </c>
      <c r="I514" s="130"/>
      <c r="J514" s="131">
        <f>ROUND(I514*H514,2)</f>
        <v>0</v>
      </c>
      <c r="K514" s="127" t="s">
        <v>186</v>
      </c>
      <c r="L514" s="32"/>
      <c r="M514" s="132" t="s">
        <v>19</v>
      </c>
      <c r="N514" s="133" t="s">
        <v>40</v>
      </c>
      <c r="P514" s="134">
        <f>O514*H514</f>
        <v>0</v>
      </c>
      <c r="Q514" s="134">
        <v>0</v>
      </c>
      <c r="R514" s="134">
        <f>Q514*H514</f>
        <v>0</v>
      </c>
      <c r="S514" s="134">
        <v>0</v>
      </c>
      <c r="T514" s="135">
        <f>S514*H514</f>
        <v>0</v>
      </c>
      <c r="AR514" s="136" t="s">
        <v>187</v>
      </c>
      <c r="AT514" s="136" t="s">
        <v>182</v>
      </c>
      <c r="AU514" s="136" t="s">
        <v>79</v>
      </c>
      <c r="AY514" s="17" t="s">
        <v>181</v>
      </c>
      <c r="BE514" s="137">
        <f>IF(N514="základní",J514,0)</f>
        <v>0</v>
      </c>
      <c r="BF514" s="137">
        <f>IF(N514="snížená",J514,0)</f>
        <v>0</v>
      </c>
      <c r="BG514" s="137">
        <f>IF(N514="zákl. přenesená",J514,0)</f>
        <v>0</v>
      </c>
      <c r="BH514" s="137">
        <f>IF(N514="sníž. přenesená",J514,0)</f>
        <v>0</v>
      </c>
      <c r="BI514" s="137">
        <f>IF(N514="nulová",J514,0)</f>
        <v>0</v>
      </c>
      <c r="BJ514" s="17" t="s">
        <v>77</v>
      </c>
      <c r="BK514" s="137">
        <f>ROUND(I514*H514,2)</f>
        <v>0</v>
      </c>
      <c r="BL514" s="17" t="s">
        <v>187</v>
      </c>
      <c r="BM514" s="136" t="s">
        <v>763</v>
      </c>
    </row>
    <row r="515" spans="2:65" s="1" customFormat="1" ht="29.25" x14ac:dyDescent="0.2">
      <c r="B515" s="32"/>
      <c r="D515" s="138" t="s">
        <v>214</v>
      </c>
      <c r="F515" s="139" t="s">
        <v>7313</v>
      </c>
      <c r="I515" s="140"/>
      <c r="L515" s="32"/>
      <c r="M515" s="141"/>
      <c r="T515" s="53"/>
      <c r="AT515" s="17" t="s">
        <v>214</v>
      </c>
      <c r="AU515" s="17" t="s">
        <v>79</v>
      </c>
    </row>
    <row r="516" spans="2:65" s="12" customFormat="1" ht="11.25" x14ac:dyDescent="0.2">
      <c r="B516" s="153"/>
      <c r="D516" s="138" t="s">
        <v>330</v>
      </c>
      <c r="E516" s="154" t="s">
        <v>19</v>
      </c>
      <c r="F516" s="155" t="s">
        <v>7320</v>
      </c>
      <c r="H516" s="154" t="s">
        <v>19</v>
      </c>
      <c r="I516" s="156"/>
      <c r="L516" s="153"/>
      <c r="M516" s="157"/>
      <c r="T516" s="158"/>
      <c r="AT516" s="154" t="s">
        <v>330</v>
      </c>
      <c r="AU516" s="154" t="s">
        <v>79</v>
      </c>
      <c r="AV516" s="12" t="s">
        <v>77</v>
      </c>
      <c r="AW516" s="12" t="s">
        <v>31</v>
      </c>
      <c r="AX516" s="12" t="s">
        <v>69</v>
      </c>
      <c r="AY516" s="154" t="s">
        <v>181</v>
      </c>
    </row>
    <row r="517" spans="2:65" s="13" customFormat="1" ht="11.25" x14ac:dyDescent="0.2">
      <c r="B517" s="159"/>
      <c r="D517" s="138" t="s">
        <v>330</v>
      </c>
      <c r="E517" s="160" t="s">
        <v>19</v>
      </c>
      <c r="F517" s="161" t="s">
        <v>4430</v>
      </c>
      <c r="H517" s="162">
        <v>1</v>
      </c>
      <c r="I517" s="163"/>
      <c r="L517" s="159"/>
      <c r="M517" s="164"/>
      <c r="T517" s="165"/>
      <c r="AT517" s="160" t="s">
        <v>330</v>
      </c>
      <c r="AU517" s="160" t="s">
        <v>79</v>
      </c>
      <c r="AV517" s="13" t="s">
        <v>79</v>
      </c>
      <c r="AW517" s="13" t="s">
        <v>31</v>
      </c>
      <c r="AX517" s="13" t="s">
        <v>69</v>
      </c>
      <c r="AY517" s="160" t="s">
        <v>181</v>
      </c>
    </row>
    <row r="518" spans="2:65" s="14" customFormat="1" ht="11.25" x14ac:dyDescent="0.2">
      <c r="B518" s="166"/>
      <c r="D518" s="138" t="s">
        <v>330</v>
      </c>
      <c r="E518" s="167" t="s">
        <v>19</v>
      </c>
      <c r="F518" s="168" t="s">
        <v>333</v>
      </c>
      <c r="H518" s="169">
        <v>1</v>
      </c>
      <c r="I518" s="170"/>
      <c r="L518" s="166"/>
      <c r="M518" s="171"/>
      <c r="T518" s="172"/>
      <c r="AT518" s="167" t="s">
        <v>330</v>
      </c>
      <c r="AU518" s="167" t="s">
        <v>79</v>
      </c>
      <c r="AV518" s="14" t="s">
        <v>187</v>
      </c>
      <c r="AW518" s="14" t="s">
        <v>31</v>
      </c>
      <c r="AX518" s="14" t="s">
        <v>77</v>
      </c>
      <c r="AY518" s="167" t="s">
        <v>181</v>
      </c>
    </row>
    <row r="519" spans="2:65" s="1" customFormat="1" ht="21.75" customHeight="1" x14ac:dyDescent="0.2">
      <c r="B519" s="32"/>
      <c r="C519" s="125" t="s">
        <v>500</v>
      </c>
      <c r="D519" s="125" t="s">
        <v>182</v>
      </c>
      <c r="E519" s="126" t="s">
        <v>7321</v>
      </c>
      <c r="F519" s="127" t="s">
        <v>7322</v>
      </c>
      <c r="G519" s="128" t="s">
        <v>519</v>
      </c>
      <c r="H519" s="129">
        <v>7</v>
      </c>
      <c r="I519" s="130"/>
      <c r="J519" s="131">
        <f>ROUND(I519*H519,2)</f>
        <v>0</v>
      </c>
      <c r="K519" s="127" t="s">
        <v>186</v>
      </c>
      <c r="L519" s="32"/>
      <c r="M519" s="132" t="s">
        <v>19</v>
      </c>
      <c r="N519" s="133" t="s">
        <v>40</v>
      </c>
      <c r="P519" s="134">
        <f>O519*H519</f>
        <v>0</v>
      </c>
      <c r="Q519" s="134">
        <v>0</v>
      </c>
      <c r="R519" s="134">
        <f>Q519*H519</f>
        <v>0</v>
      </c>
      <c r="S519" s="134">
        <v>0</v>
      </c>
      <c r="T519" s="135">
        <f>S519*H519</f>
        <v>0</v>
      </c>
      <c r="AR519" s="136" t="s">
        <v>187</v>
      </c>
      <c r="AT519" s="136" t="s">
        <v>182</v>
      </c>
      <c r="AU519" s="136" t="s">
        <v>79</v>
      </c>
      <c r="AY519" s="17" t="s">
        <v>181</v>
      </c>
      <c r="BE519" s="137">
        <f>IF(N519="základní",J519,0)</f>
        <v>0</v>
      </c>
      <c r="BF519" s="137">
        <f>IF(N519="snížená",J519,0)</f>
        <v>0</v>
      </c>
      <c r="BG519" s="137">
        <f>IF(N519="zákl. přenesená",J519,0)</f>
        <v>0</v>
      </c>
      <c r="BH519" s="137">
        <f>IF(N519="sníž. přenesená",J519,0)</f>
        <v>0</v>
      </c>
      <c r="BI519" s="137">
        <f>IF(N519="nulová",J519,0)</f>
        <v>0</v>
      </c>
      <c r="BJ519" s="17" t="s">
        <v>77</v>
      </c>
      <c r="BK519" s="137">
        <f>ROUND(I519*H519,2)</f>
        <v>0</v>
      </c>
      <c r="BL519" s="17" t="s">
        <v>187</v>
      </c>
      <c r="BM519" s="136" t="s">
        <v>768</v>
      </c>
    </row>
    <row r="520" spans="2:65" s="1" customFormat="1" ht="19.5" x14ac:dyDescent="0.2">
      <c r="B520" s="32"/>
      <c r="D520" s="138" t="s">
        <v>214</v>
      </c>
      <c r="F520" s="139" t="s">
        <v>7323</v>
      </c>
      <c r="I520" s="140"/>
      <c r="L520" s="32"/>
      <c r="M520" s="141"/>
      <c r="T520" s="53"/>
      <c r="AT520" s="17" t="s">
        <v>214</v>
      </c>
      <c r="AU520" s="17" t="s">
        <v>79</v>
      </c>
    </row>
    <row r="521" spans="2:65" s="12" customFormat="1" ht="11.25" x14ac:dyDescent="0.2">
      <c r="B521" s="153"/>
      <c r="D521" s="138" t="s">
        <v>330</v>
      </c>
      <c r="E521" s="154" t="s">
        <v>19</v>
      </c>
      <c r="F521" s="155" t="s">
        <v>7324</v>
      </c>
      <c r="H521" s="154" t="s">
        <v>19</v>
      </c>
      <c r="I521" s="156"/>
      <c r="L521" s="153"/>
      <c r="M521" s="157"/>
      <c r="T521" s="158"/>
      <c r="AT521" s="154" t="s">
        <v>330</v>
      </c>
      <c r="AU521" s="154" t="s">
        <v>79</v>
      </c>
      <c r="AV521" s="12" t="s">
        <v>77</v>
      </c>
      <c r="AW521" s="12" t="s">
        <v>31</v>
      </c>
      <c r="AX521" s="12" t="s">
        <v>69</v>
      </c>
      <c r="AY521" s="154" t="s">
        <v>181</v>
      </c>
    </row>
    <row r="522" spans="2:65" s="13" customFormat="1" ht="11.25" x14ac:dyDescent="0.2">
      <c r="B522" s="159"/>
      <c r="D522" s="138" t="s">
        <v>330</v>
      </c>
      <c r="E522" s="160" t="s">
        <v>19</v>
      </c>
      <c r="F522" s="161" t="s">
        <v>5253</v>
      </c>
      <c r="H522" s="162">
        <v>7</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7</v>
      </c>
      <c r="I523" s="170"/>
      <c r="L523" s="166"/>
      <c r="M523" s="171"/>
      <c r="T523" s="172"/>
      <c r="AT523" s="167" t="s">
        <v>330</v>
      </c>
      <c r="AU523" s="167" t="s">
        <v>79</v>
      </c>
      <c r="AV523" s="14" t="s">
        <v>187</v>
      </c>
      <c r="AW523" s="14" t="s">
        <v>31</v>
      </c>
      <c r="AX523" s="14" t="s">
        <v>77</v>
      </c>
      <c r="AY523" s="167" t="s">
        <v>181</v>
      </c>
    </row>
    <row r="524" spans="2:65" s="1" customFormat="1" ht="21.75" customHeight="1" x14ac:dyDescent="0.2">
      <c r="B524" s="32"/>
      <c r="C524" s="125" t="s">
        <v>2148</v>
      </c>
      <c r="D524" s="125" t="s">
        <v>182</v>
      </c>
      <c r="E524" s="126" t="s">
        <v>7325</v>
      </c>
      <c r="F524" s="127" t="s">
        <v>7326</v>
      </c>
      <c r="G524" s="128" t="s">
        <v>519</v>
      </c>
      <c r="H524" s="129">
        <v>1</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1391</v>
      </c>
    </row>
    <row r="525" spans="2:65" s="1" customFormat="1" ht="19.5" x14ac:dyDescent="0.2">
      <c r="B525" s="32"/>
      <c r="D525" s="138" t="s">
        <v>214</v>
      </c>
      <c r="F525" s="139" t="s">
        <v>7323</v>
      </c>
      <c r="I525" s="140"/>
      <c r="L525" s="32"/>
      <c r="M525" s="141"/>
      <c r="T525" s="53"/>
      <c r="AT525" s="17" t="s">
        <v>214</v>
      </c>
      <c r="AU525" s="17" t="s">
        <v>79</v>
      </c>
    </row>
    <row r="526" spans="2:65" s="12" customFormat="1" ht="11.25" x14ac:dyDescent="0.2">
      <c r="B526" s="153"/>
      <c r="D526" s="138" t="s">
        <v>330</v>
      </c>
      <c r="E526" s="154" t="s">
        <v>19</v>
      </c>
      <c r="F526" s="155" t="s">
        <v>7327</v>
      </c>
      <c r="H526" s="154" t="s">
        <v>19</v>
      </c>
      <c r="I526" s="156"/>
      <c r="L526" s="153"/>
      <c r="M526" s="157"/>
      <c r="T526" s="158"/>
      <c r="AT526" s="154" t="s">
        <v>330</v>
      </c>
      <c r="AU526" s="154" t="s">
        <v>79</v>
      </c>
      <c r="AV526" s="12" t="s">
        <v>77</v>
      </c>
      <c r="AW526" s="12" t="s">
        <v>31</v>
      </c>
      <c r="AX526" s="12" t="s">
        <v>69</v>
      </c>
      <c r="AY526" s="154" t="s">
        <v>181</v>
      </c>
    </row>
    <row r="527" spans="2:65" s="13" customFormat="1" ht="11.25" x14ac:dyDescent="0.2">
      <c r="B527" s="159"/>
      <c r="D527" s="138" t="s">
        <v>330</v>
      </c>
      <c r="E527" s="160" t="s">
        <v>19</v>
      </c>
      <c r="F527" s="161" t="s">
        <v>4442</v>
      </c>
      <c r="H527" s="162">
        <v>1</v>
      </c>
      <c r="I527" s="163"/>
      <c r="L527" s="159"/>
      <c r="M527" s="164"/>
      <c r="T527" s="165"/>
      <c r="AT527" s="160" t="s">
        <v>330</v>
      </c>
      <c r="AU527" s="160" t="s">
        <v>79</v>
      </c>
      <c r="AV527" s="13" t="s">
        <v>79</v>
      </c>
      <c r="AW527" s="13" t="s">
        <v>31</v>
      </c>
      <c r="AX527" s="13" t="s">
        <v>69</v>
      </c>
      <c r="AY527" s="160" t="s">
        <v>181</v>
      </c>
    </row>
    <row r="528" spans="2:65" s="14" customFormat="1" ht="11.25" x14ac:dyDescent="0.2">
      <c r="B528" s="166"/>
      <c r="D528" s="138" t="s">
        <v>330</v>
      </c>
      <c r="E528" s="167" t="s">
        <v>19</v>
      </c>
      <c r="F528" s="168" t="s">
        <v>333</v>
      </c>
      <c r="H528" s="169">
        <v>1</v>
      </c>
      <c r="I528" s="170"/>
      <c r="L528" s="166"/>
      <c r="M528" s="171"/>
      <c r="T528" s="172"/>
      <c r="AT528" s="167" t="s">
        <v>330</v>
      </c>
      <c r="AU528" s="167" t="s">
        <v>79</v>
      </c>
      <c r="AV528" s="14" t="s">
        <v>187</v>
      </c>
      <c r="AW528" s="14" t="s">
        <v>31</v>
      </c>
      <c r="AX528" s="14" t="s">
        <v>77</v>
      </c>
      <c r="AY528" s="167" t="s">
        <v>181</v>
      </c>
    </row>
    <row r="529" spans="2:65" s="1" customFormat="1" ht="21.75" customHeight="1" x14ac:dyDescent="0.2">
      <c r="B529" s="32"/>
      <c r="C529" s="125" t="s">
        <v>502</v>
      </c>
      <c r="D529" s="125" t="s">
        <v>182</v>
      </c>
      <c r="E529" s="126" t="s">
        <v>7328</v>
      </c>
      <c r="F529" s="127" t="s">
        <v>7329</v>
      </c>
      <c r="G529" s="128" t="s">
        <v>519</v>
      </c>
      <c r="H529" s="129">
        <v>1</v>
      </c>
      <c r="I529" s="130"/>
      <c r="J529" s="131">
        <f>ROUND(I529*H529,2)</f>
        <v>0</v>
      </c>
      <c r="K529" s="127" t="s">
        <v>186</v>
      </c>
      <c r="L529" s="32"/>
      <c r="M529" s="132" t="s">
        <v>19</v>
      </c>
      <c r="N529" s="133" t="s">
        <v>40</v>
      </c>
      <c r="P529" s="134">
        <f>O529*H529</f>
        <v>0</v>
      </c>
      <c r="Q529" s="134">
        <v>0</v>
      </c>
      <c r="R529" s="134">
        <f>Q529*H529</f>
        <v>0</v>
      </c>
      <c r="S529" s="134">
        <v>0</v>
      </c>
      <c r="T529" s="135">
        <f>S529*H529</f>
        <v>0</v>
      </c>
      <c r="AR529" s="136" t="s">
        <v>187</v>
      </c>
      <c r="AT529" s="136" t="s">
        <v>182</v>
      </c>
      <c r="AU529" s="136" t="s">
        <v>79</v>
      </c>
      <c r="AY529" s="17" t="s">
        <v>181</v>
      </c>
      <c r="BE529" s="137">
        <f>IF(N529="základní",J529,0)</f>
        <v>0</v>
      </c>
      <c r="BF529" s="137">
        <f>IF(N529="snížená",J529,0)</f>
        <v>0</v>
      </c>
      <c r="BG529" s="137">
        <f>IF(N529="zákl. přenesená",J529,0)</f>
        <v>0</v>
      </c>
      <c r="BH529" s="137">
        <f>IF(N529="sníž. přenesená",J529,0)</f>
        <v>0</v>
      </c>
      <c r="BI529" s="137">
        <f>IF(N529="nulová",J529,0)</f>
        <v>0</v>
      </c>
      <c r="BJ529" s="17" t="s">
        <v>77</v>
      </c>
      <c r="BK529" s="137">
        <f>ROUND(I529*H529,2)</f>
        <v>0</v>
      </c>
      <c r="BL529" s="17" t="s">
        <v>187</v>
      </c>
      <c r="BM529" s="136" t="s">
        <v>792</v>
      </c>
    </row>
    <row r="530" spans="2:65" s="1" customFormat="1" ht="19.5" x14ac:dyDescent="0.2">
      <c r="B530" s="32"/>
      <c r="D530" s="138" t="s">
        <v>214</v>
      </c>
      <c r="F530" s="139" t="s">
        <v>7323</v>
      </c>
      <c r="I530" s="140"/>
      <c r="L530" s="32"/>
      <c r="M530" s="141"/>
      <c r="T530" s="53"/>
      <c r="AT530" s="17" t="s">
        <v>214</v>
      </c>
      <c r="AU530" s="17" t="s">
        <v>79</v>
      </c>
    </row>
    <row r="531" spans="2:65" s="12" customFormat="1" ht="11.25" x14ac:dyDescent="0.2">
      <c r="B531" s="153"/>
      <c r="D531" s="138" t="s">
        <v>330</v>
      </c>
      <c r="E531" s="154" t="s">
        <v>19</v>
      </c>
      <c r="F531" s="155" t="s">
        <v>7330</v>
      </c>
      <c r="H531" s="154" t="s">
        <v>19</v>
      </c>
      <c r="I531" s="156"/>
      <c r="L531" s="153"/>
      <c r="M531" s="157"/>
      <c r="T531" s="158"/>
      <c r="AT531" s="154" t="s">
        <v>330</v>
      </c>
      <c r="AU531" s="154" t="s">
        <v>79</v>
      </c>
      <c r="AV531" s="12" t="s">
        <v>77</v>
      </c>
      <c r="AW531" s="12" t="s">
        <v>31</v>
      </c>
      <c r="AX531" s="12" t="s">
        <v>69</v>
      </c>
      <c r="AY531" s="154" t="s">
        <v>181</v>
      </c>
    </row>
    <row r="532" spans="2:65" s="13" customFormat="1" ht="11.25" x14ac:dyDescent="0.2">
      <c r="B532" s="159"/>
      <c r="D532" s="138" t="s">
        <v>330</v>
      </c>
      <c r="E532" s="160" t="s">
        <v>19</v>
      </c>
      <c r="F532" s="161" t="s">
        <v>4442</v>
      </c>
      <c r="H532" s="162">
        <v>1</v>
      </c>
      <c r="I532" s="163"/>
      <c r="L532" s="159"/>
      <c r="M532" s="164"/>
      <c r="T532" s="165"/>
      <c r="AT532" s="160" t="s">
        <v>330</v>
      </c>
      <c r="AU532" s="160" t="s">
        <v>79</v>
      </c>
      <c r="AV532" s="13" t="s">
        <v>79</v>
      </c>
      <c r="AW532" s="13" t="s">
        <v>31</v>
      </c>
      <c r="AX532" s="13" t="s">
        <v>69</v>
      </c>
      <c r="AY532" s="160" t="s">
        <v>181</v>
      </c>
    </row>
    <row r="533" spans="2:65" s="14" customFormat="1" ht="11.25" x14ac:dyDescent="0.2">
      <c r="B533" s="166"/>
      <c r="D533" s="138" t="s">
        <v>330</v>
      </c>
      <c r="E533" s="167" t="s">
        <v>19</v>
      </c>
      <c r="F533" s="168" t="s">
        <v>333</v>
      </c>
      <c r="H533" s="169">
        <v>1</v>
      </c>
      <c r="I533" s="170"/>
      <c r="L533" s="166"/>
      <c r="M533" s="171"/>
      <c r="T533" s="172"/>
      <c r="AT533" s="167" t="s">
        <v>330</v>
      </c>
      <c r="AU533" s="167" t="s">
        <v>79</v>
      </c>
      <c r="AV533" s="14" t="s">
        <v>187</v>
      </c>
      <c r="AW533" s="14" t="s">
        <v>31</v>
      </c>
      <c r="AX533" s="14" t="s">
        <v>77</v>
      </c>
      <c r="AY533" s="167" t="s">
        <v>181</v>
      </c>
    </row>
    <row r="534" spans="2:65" s="1" customFormat="1" ht="21.75" customHeight="1" x14ac:dyDescent="0.2">
      <c r="B534" s="32"/>
      <c r="C534" s="125" t="s">
        <v>800</v>
      </c>
      <c r="D534" s="125" t="s">
        <v>182</v>
      </c>
      <c r="E534" s="126" t="s">
        <v>7331</v>
      </c>
      <c r="F534" s="127" t="s">
        <v>7332</v>
      </c>
      <c r="G534" s="128" t="s">
        <v>519</v>
      </c>
      <c r="H534" s="129">
        <v>5</v>
      </c>
      <c r="I534" s="130"/>
      <c r="J534" s="131">
        <f>ROUND(I534*H534,2)</f>
        <v>0</v>
      </c>
      <c r="K534" s="127" t="s">
        <v>186</v>
      </c>
      <c r="L534" s="32"/>
      <c r="M534" s="132" t="s">
        <v>19</v>
      </c>
      <c r="N534" s="133" t="s">
        <v>40</v>
      </c>
      <c r="P534" s="134">
        <f>O534*H534</f>
        <v>0</v>
      </c>
      <c r="Q534" s="134">
        <v>0</v>
      </c>
      <c r="R534" s="134">
        <f>Q534*H534</f>
        <v>0</v>
      </c>
      <c r="S534" s="134">
        <v>0</v>
      </c>
      <c r="T534" s="135">
        <f>S534*H534</f>
        <v>0</v>
      </c>
      <c r="AR534" s="136" t="s">
        <v>187</v>
      </c>
      <c r="AT534" s="136" t="s">
        <v>182</v>
      </c>
      <c r="AU534" s="136" t="s">
        <v>79</v>
      </c>
      <c r="AY534" s="17" t="s">
        <v>181</v>
      </c>
      <c r="BE534" s="137">
        <f>IF(N534="základní",J534,0)</f>
        <v>0</v>
      </c>
      <c r="BF534" s="137">
        <f>IF(N534="snížená",J534,0)</f>
        <v>0</v>
      </c>
      <c r="BG534" s="137">
        <f>IF(N534="zákl. přenesená",J534,0)</f>
        <v>0</v>
      </c>
      <c r="BH534" s="137">
        <f>IF(N534="sníž. přenesená",J534,0)</f>
        <v>0</v>
      </c>
      <c r="BI534" s="137">
        <f>IF(N534="nulová",J534,0)</f>
        <v>0</v>
      </c>
      <c r="BJ534" s="17" t="s">
        <v>77</v>
      </c>
      <c r="BK534" s="137">
        <f>ROUND(I534*H534,2)</f>
        <v>0</v>
      </c>
      <c r="BL534" s="17" t="s">
        <v>187</v>
      </c>
      <c r="BM534" s="136" t="s">
        <v>803</v>
      </c>
    </row>
    <row r="535" spans="2:65" s="1" customFormat="1" ht="19.5" x14ac:dyDescent="0.2">
      <c r="B535" s="32"/>
      <c r="D535" s="138" t="s">
        <v>214</v>
      </c>
      <c r="F535" s="139" t="s">
        <v>7323</v>
      </c>
      <c r="I535" s="140"/>
      <c r="L535" s="32"/>
      <c r="M535" s="141"/>
      <c r="T535" s="53"/>
      <c r="AT535" s="17" t="s">
        <v>214</v>
      </c>
      <c r="AU535" s="17" t="s">
        <v>79</v>
      </c>
    </row>
    <row r="536" spans="2:65" s="12" customFormat="1" ht="11.25" x14ac:dyDescent="0.2">
      <c r="B536" s="153"/>
      <c r="D536" s="138" t="s">
        <v>330</v>
      </c>
      <c r="E536" s="154" t="s">
        <v>19</v>
      </c>
      <c r="F536" s="155" t="s">
        <v>7333</v>
      </c>
      <c r="H536" s="154" t="s">
        <v>19</v>
      </c>
      <c r="I536" s="156"/>
      <c r="L536" s="153"/>
      <c r="M536" s="157"/>
      <c r="T536" s="158"/>
      <c r="AT536" s="154" t="s">
        <v>330</v>
      </c>
      <c r="AU536" s="154" t="s">
        <v>79</v>
      </c>
      <c r="AV536" s="12" t="s">
        <v>77</v>
      </c>
      <c r="AW536" s="12" t="s">
        <v>31</v>
      </c>
      <c r="AX536" s="12" t="s">
        <v>69</v>
      </c>
      <c r="AY536" s="154" t="s">
        <v>181</v>
      </c>
    </row>
    <row r="537" spans="2:65" s="13" customFormat="1" ht="11.25" x14ac:dyDescent="0.2">
      <c r="B537" s="159"/>
      <c r="D537" s="138" t="s">
        <v>330</v>
      </c>
      <c r="E537" s="160" t="s">
        <v>19</v>
      </c>
      <c r="F537" s="161" t="s">
        <v>5432</v>
      </c>
      <c r="H537" s="162">
        <v>5</v>
      </c>
      <c r="I537" s="163"/>
      <c r="L537" s="159"/>
      <c r="M537" s="164"/>
      <c r="T537" s="165"/>
      <c r="AT537" s="160" t="s">
        <v>330</v>
      </c>
      <c r="AU537" s="160" t="s">
        <v>79</v>
      </c>
      <c r="AV537" s="13" t="s">
        <v>79</v>
      </c>
      <c r="AW537" s="13" t="s">
        <v>31</v>
      </c>
      <c r="AX537" s="13" t="s">
        <v>69</v>
      </c>
      <c r="AY537" s="160" t="s">
        <v>181</v>
      </c>
    </row>
    <row r="538" spans="2:65" s="14" customFormat="1" ht="11.25" x14ac:dyDescent="0.2">
      <c r="B538" s="166"/>
      <c r="D538" s="138" t="s">
        <v>330</v>
      </c>
      <c r="E538" s="167" t="s">
        <v>19</v>
      </c>
      <c r="F538" s="168" t="s">
        <v>333</v>
      </c>
      <c r="H538" s="169">
        <v>5</v>
      </c>
      <c r="I538" s="170"/>
      <c r="L538" s="166"/>
      <c r="M538" s="171"/>
      <c r="T538" s="172"/>
      <c r="AT538" s="167" t="s">
        <v>330</v>
      </c>
      <c r="AU538" s="167" t="s">
        <v>79</v>
      </c>
      <c r="AV538" s="14" t="s">
        <v>187</v>
      </c>
      <c r="AW538" s="14" t="s">
        <v>31</v>
      </c>
      <c r="AX538" s="14" t="s">
        <v>77</v>
      </c>
      <c r="AY538" s="167" t="s">
        <v>181</v>
      </c>
    </row>
    <row r="539" spans="2:65" s="1" customFormat="1" ht="24.2" customHeight="1" x14ac:dyDescent="0.2">
      <c r="B539" s="32"/>
      <c r="C539" s="125" t="s">
        <v>505</v>
      </c>
      <c r="D539" s="125" t="s">
        <v>182</v>
      </c>
      <c r="E539" s="126" t="s">
        <v>7334</v>
      </c>
      <c r="F539" s="127" t="s">
        <v>7335</v>
      </c>
      <c r="G539" s="128" t="s">
        <v>519</v>
      </c>
      <c r="H539" s="129">
        <v>1</v>
      </c>
      <c r="I539" s="130"/>
      <c r="J539" s="131">
        <f>ROUND(I539*H539,2)</f>
        <v>0</v>
      </c>
      <c r="K539" s="127" t="s">
        <v>186</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814</v>
      </c>
    </row>
    <row r="540" spans="2:65" s="1" customFormat="1" ht="19.5" x14ac:dyDescent="0.2">
      <c r="B540" s="32"/>
      <c r="D540" s="138" t="s">
        <v>214</v>
      </c>
      <c r="F540" s="139" t="s">
        <v>7323</v>
      </c>
      <c r="I540" s="140"/>
      <c r="L540" s="32"/>
      <c r="M540" s="141"/>
      <c r="T540" s="53"/>
      <c r="AT540" s="17" t="s">
        <v>214</v>
      </c>
      <c r="AU540" s="17" t="s">
        <v>79</v>
      </c>
    </row>
    <row r="541" spans="2:65" s="12" customFormat="1" ht="11.25" x14ac:dyDescent="0.2">
      <c r="B541" s="153"/>
      <c r="D541" s="138" t="s">
        <v>330</v>
      </c>
      <c r="E541" s="154" t="s">
        <v>19</v>
      </c>
      <c r="F541" s="155" t="s">
        <v>7336</v>
      </c>
      <c r="H541" s="154" t="s">
        <v>19</v>
      </c>
      <c r="I541" s="156"/>
      <c r="L541" s="153"/>
      <c r="M541" s="157"/>
      <c r="T541" s="158"/>
      <c r="AT541" s="154" t="s">
        <v>330</v>
      </c>
      <c r="AU541" s="154" t="s">
        <v>79</v>
      </c>
      <c r="AV541" s="12" t="s">
        <v>77</v>
      </c>
      <c r="AW541" s="12" t="s">
        <v>31</v>
      </c>
      <c r="AX541" s="12" t="s">
        <v>69</v>
      </c>
      <c r="AY541" s="154" t="s">
        <v>181</v>
      </c>
    </row>
    <row r="542" spans="2:65" s="13" customFormat="1" ht="11.25" x14ac:dyDescent="0.2">
      <c r="B542" s="159"/>
      <c r="D542" s="138" t="s">
        <v>330</v>
      </c>
      <c r="E542" s="160" t="s">
        <v>19</v>
      </c>
      <c r="F542" s="161" t="s">
        <v>4442</v>
      </c>
      <c r="H542" s="162">
        <v>1</v>
      </c>
      <c r="I542" s="163"/>
      <c r="L542" s="159"/>
      <c r="M542" s="164"/>
      <c r="T542" s="165"/>
      <c r="AT542" s="160" t="s">
        <v>330</v>
      </c>
      <c r="AU542" s="160" t="s">
        <v>79</v>
      </c>
      <c r="AV542" s="13" t="s">
        <v>79</v>
      </c>
      <c r="AW542" s="13" t="s">
        <v>31</v>
      </c>
      <c r="AX542" s="13" t="s">
        <v>69</v>
      </c>
      <c r="AY542" s="160" t="s">
        <v>181</v>
      </c>
    </row>
    <row r="543" spans="2:65" s="14" customFormat="1" ht="11.25" x14ac:dyDescent="0.2">
      <c r="B543" s="166"/>
      <c r="D543" s="138" t="s">
        <v>330</v>
      </c>
      <c r="E543" s="167" t="s">
        <v>19</v>
      </c>
      <c r="F543" s="168" t="s">
        <v>333</v>
      </c>
      <c r="H543" s="169">
        <v>1</v>
      </c>
      <c r="I543" s="170"/>
      <c r="L543" s="166"/>
      <c r="M543" s="171"/>
      <c r="T543" s="172"/>
      <c r="AT543" s="167" t="s">
        <v>330</v>
      </c>
      <c r="AU543" s="167" t="s">
        <v>79</v>
      </c>
      <c r="AV543" s="14" t="s">
        <v>187</v>
      </c>
      <c r="AW543" s="14" t="s">
        <v>31</v>
      </c>
      <c r="AX543" s="14" t="s">
        <v>77</v>
      </c>
      <c r="AY543" s="167" t="s">
        <v>181</v>
      </c>
    </row>
    <row r="544" spans="2:65" s="1" customFormat="1" ht="24.2" customHeight="1" x14ac:dyDescent="0.2">
      <c r="B544" s="32"/>
      <c r="C544" s="125" t="s">
        <v>818</v>
      </c>
      <c r="D544" s="125" t="s">
        <v>182</v>
      </c>
      <c r="E544" s="126" t="s">
        <v>7337</v>
      </c>
      <c r="F544" s="127" t="s">
        <v>7338</v>
      </c>
      <c r="G544" s="128" t="s">
        <v>519</v>
      </c>
      <c r="H544" s="129">
        <v>47</v>
      </c>
      <c r="I544" s="130"/>
      <c r="J544" s="131">
        <f>ROUND(I544*H544,2)</f>
        <v>0</v>
      </c>
      <c r="K544" s="127" t="s">
        <v>186</v>
      </c>
      <c r="L544" s="32"/>
      <c r="M544" s="132" t="s">
        <v>19</v>
      </c>
      <c r="N544" s="133" t="s">
        <v>40</v>
      </c>
      <c r="P544" s="134">
        <f>O544*H544</f>
        <v>0</v>
      </c>
      <c r="Q544" s="134">
        <v>0</v>
      </c>
      <c r="R544" s="134">
        <f>Q544*H544</f>
        <v>0</v>
      </c>
      <c r="S544" s="134">
        <v>0</v>
      </c>
      <c r="T544" s="135">
        <f>S544*H544</f>
        <v>0</v>
      </c>
      <c r="AR544" s="136" t="s">
        <v>187</v>
      </c>
      <c r="AT544" s="136" t="s">
        <v>182</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821</v>
      </c>
    </row>
    <row r="545" spans="2:65" s="1" customFormat="1" ht="19.5" x14ac:dyDescent="0.2">
      <c r="B545" s="32"/>
      <c r="D545" s="138" t="s">
        <v>214</v>
      </c>
      <c r="F545" s="139" t="s">
        <v>7323</v>
      </c>
      <c r="I545" s="140"/>
      <c r="L545" s="32"/>
      <c r="M545" s="141"/>
      <c r="T545" s="53"/>
      <c r="AT545" s="17" t="s">
        <v>214</v>
      </c>
      <c r="AU545" s="17" t="s">
        <v>79</v>
      </c>
    </row>
    <row r="546" spans="2:65" s="12" customFormat="1" ht="11.25" x14ac:dyDescent="0.2">
      <c r="B546" s="153"/>
      <c r="D546" s="138" t="s">
        <v>330</v>
      </c>
      <c r="E546" s="154" t="s">
        <v>19</v>
      </c>
      <c r="F546" s="155" t="s">
        <v>7339</v>
      </c>
      <c r="H546" s="154" t="s">
        <v>19</v>
      </c>
      <c r="I546" s="156"/>
      <c r="L546" s="153"/>
      <c r="M546" s="157"/>
      <c r="T546" s="158"/>
      <c r="AT546" s="154" t="s">
        <v>330</v>
      </c>
      <c r="AU546" s="154" t="s">
        <v>79</v>
      </c>
      <c r="AV546" s="12" t="s">
        <v>77</v>
      </c>
      <c r="AW546" s="12" t="s">
        <v>31</v>
      </c>
      <c r="AX546" s="12" t="s">
        <v>69</v>
      </c>
      <c r="AY546" s="154" t="s">
        <v>181</v>
      </c>
    </row>
    <row r="547" spans="2:65" s="13" customFormat="1" ht="11.25" x14ac:dyDescent="0.2">
      <c r="B547" s="159"/>
      <c r="D547" s="138" t="s">
        <v>330</v>
      </c>
      <c r="E547" s="160" t="s">
        <v>19</v>
      </c>
      <c r="F547" s="161" t="s">
        <v>7340</v>
      </c>
      <c r="H547" s="162">
        <v>22</v>
      </c>
      <c r="I547" s="163"/>
      <c r="L547" s="159"/>
      <c r="M547" s="164"/>
      <c r="T547" s="165"/>
      <c r="AT547" s="160" t="s">
        <v>330</v>
      </c>
      <c r="AU547" s="160" t="s">
        <v>79</v>
      </c>
      <c r="AV547" s="13" t="s">
        <v>79</v>
      </c>
      <c r="AW547" s="13" t="s">
        <v>31</v>
      </c>
      <c r="AX547" s="13" t="s">
        <v>69</v>
      </c>
      <c r="AY547" s="160" t="s">
        <v>181</v>
      </c>
    </row>
    <row r="548" spans="2:65" s="13" customFormat="1" ht="11.25" x14ac:dyDescent="0.2">
      <c r="B548" s="159"/>
      <c r="D548" s="138" t="s">
        <v>330</v>
      </c>
      <c r="E548" s="160" t="s">
        <v>19</v>
      </c>
      <c r="F548" s="161" t="s">
        <v>7341</v>
      </c>
      <c r="H548" s="162">
        <v>6</v>
      </c>
      <c r="I548" s="163"/>
      <c r="L548" s="159"/>
      <c r="M548" s="164"/>
      <c r="T548" s="165"/>
      <c r="AT548" s="160" t="s">
        <v>330</v>
      </c>
      <c r="AU548" s="160" t="s">
        <v>79</v>
      </c>
      <c r="AV548" s="13" t="s">
        <v>79</v>
      </c>
      <c r="AW548" s="13" t="s">
        <v>31</v>
      </c>
      <c r="AX548" s="13" t="s">
        <v>69</v>
      </c>
      <c r="AY548" s="160" t="s">
        <v>181</v>
      </c>
    </row>
    <row r="549" spans="2:65" s="13" customFormat="1" ht="11.25" x14ac:dyDescent="0.2">
      <c r="B549" s="159"/>
      <c r="D549" s="138" t="s">
        <v>330</v>
      </c>
      <c r="E549" s="160" t="s">
        <v>19</v>
      </c>
      <c r="F549" s="161" t="s">
        <v>7288</v>
      </c>
      <c r="H549" s="162">
        <v>19</v>
      </c>
      <c r="I549" s="163"/>
      <c r="L549" s="159"/>
      <c r="M549" s="164"/>
      <c r="T549" s="165"/>
      <c r="AT549" s="160" t="s">
        <v>330</v>
      </c>
      <c r="AU549" s="160" t="s">
        <v>79</v>
      </c>
      <c r="AV549" s="13" t="s">
        <v>79</v>
      </c>
      <c r="AW549" s="13" t="s">
        <v>31</v>
      </c>
      <c r="AX549" s="13" t="s">
        <v>69</v>
      </c>
      <c r="AY549" s="160" t="s">
        <v>181</v>
      </c>
    </row>
    <row r="550" spans="2:65" s="14" customFormat="1" ht="11.25" x14ac:dyDescent="0.2">
      <c r="B550" s="166"/>
      <c r="D550" s="138" t="s">
        <v>330</v>
      </c>
      <c r="E550" s="167" t="s">
        <v>19</v>
      </c>
      <c r="F550" s="168" t="s">
        <v>333</v>
      </c>
      <c r="H550" s="169">
        <v>47</v>
      </c>
      <c r="I550" s="170"/>
      <c r="L550" s="166"/>
      <c r="M550" s="171"/>
      <c r="T550" s="172"/>
      <c r="AT550" s="167" t="s">
        <v>330</v>
      </c>
      <c r="AU550" s="167" t="s">
        <v>79</v>
      </c>
      <c r="AV550" s="14" t="s">
        <v>187</v>
      </c>
      <c r="AW550" s="14" t="s">
        <v>31</v>
      </c>
      <c r="AX550" s="14" t="s">
        <v>77</v>
      </c>
      <c r="AY550" s="167" t="s">
        <v>181</v>
      </c>
    </row>
    <row r="551" spans="2:65" s="1" customFormat="1" ht="24.2" customHeight="1" x14ac:dyDescent="0.2">
      <c r="B551" s="32"/>
      <c r="C551" s="125" t="s">
        <v>511</v>
      </c>
      <c r="D551" s="125" t="s">
        <v>182</v>
      </c>
      <c r="E551" s="126" t="s">
        <v>7342</v>
      </c>
      <c r="F551" s="127" t="s">
        <v>7343</v>
      </c>
      <c r="G551" s="128" t="s">
        <v>519</v>
      </c>
      <c r="H551" s="129">
        <v>18</v>
      </c>
      <c r="I551" s="130"/>
      <c r="J551" s="131">
        <f>ROUND(I551*H551,2)</f>
        <v>0</v>
      </c>
      <c r="K551" s="127" t="s">
        <v>186</v>
      </c>
      <c r="L551" s="32"/>
      <c r="M551" s="132" t="s">
        <v>19</v>
      </c>
      <c r="N551" s="133" t="s">
        <v>40</v>
      </c>
      <c r="P551" s="134">
        <f>O551*H551</f>
        <v>0</v>
      </c>
      <c r="Q551" s="134">
        <v>0</v>
      </c>
      <c r="R551" s="134">
        <f>Q551*H551</f>
        <v>0</v>
      </c>
      <c r="S551" s="134">
        <v>0</v>
      </c>
      <c r="T551" s="135">
        <f>S551*H551</f>
        <v>0</v>
      </c>
      <c r="AR551" s="136" t="s">
        <v>187</v>
      </c>
      <c r="AT551" s="136" t="s">
        <v>182</v>
      </c>
      <c r="AU551" s="136" t="s">
        <v>79</v>
      </c>
      <c r="AY551" s="17" t="s">
        <v>181</v>
      </c>
      <c r="BE551" s="137">
        <f>IF(N551="základní",J551,0)</f>
        <v>0</v>
      </c>
      <c r="BF551" s="137">
        <f>IF(N551="snížená",J551,0)</f>
        <v>0</v>
      </c>
      <c r="BG551" s="137">
        <f>IF(N551="zákl. přenesená",J551,0)</f>
        <v>0</v>
      </c>
      <c r="BH551" s="137">
        <f>IF(N551="sníž. přenesená",J551,0)</f>
        <v>0</v>
      </c>
      <c r="BI551" s="137">
        <f>IF(N551="nulová",J551,0)</f>
        <v>0</v>
      </c>
      <c r="BJ551" s="17" t="s">
        <v>77</v>
      </c>
      <c r="BK551" s="137">
        <f>ROUND(I551*H551,2)</f>
        <v>0</v>
      </c>
      <c r="BL551" s="17" t="s">
        <v>187</v>
      </c>
      <c r="BM551" s="136" t="s">
        <v>829</v>
      </c>
    </row>
    <row r="552" spans="2:65" s="1" customFormat="1" ht="19.5" x14ac:dyDescent="0.2">
      <c r="B552" s="32"/>
      <c r="D552" s="138" t="s">
        <v>214</v>
      </c>
      <c r="F552" s="139" t="s">
        <v>7323</v>
      </c>
      <c r="I552" s="140"/>
      <c r="L552" s="32"/>
      <c r="M552" s="141"/>
      <c r="T552" s="53"/>
      <c r="AT552" s="17" t="s">
        <v>214</v>
      </c>
      <c r="AU552" s="17" t="s">
        <v>79</v>
      </c>
    </row>
    <row r="553" spans="2:65" s="12" customFormat="1" ht="11.25" x14ac:dyDescent="0.2">
      <c r="B553" s="153"/>
      <c r="D553" s="138" t="s">
        <v>330</v>
      </c>
      <c r="E553" s="154" t="s">
        <v>19</v>
      </c>
      <c r="F553" s="155" t="s">
        <v>7344</v>
      </c>
      <c r="H553" s="154" t="s">
        <v>19</v>
      </c>
      <c r="I553" s="156"/>
      <c r="L553" s="153"/>
      <c r="M553" s="157"/>
      <c r="T553" s="158"/>
      <c r="AT553" s="154" t="s">
        <v>330</v>
      </c>
      <c r="AU553" s="154" t="s">
        <v>79</v>
      </c>
      <c r="AV553" s="12" t="s">
        <v>77</v>
      </c>
      <c r="AW553" s="12" t="s">
        <v>31</v>
      </c>
      <c r="AX553" s="12" t="s">
        <v>69</v>
      </c>
      <c r="AY553" s="154" t="s">
        <v>181</v>
      </c>
    </row>
    <row r="554" spans="2:65" s="13" customFormat="1" ht="11.25" x14ac:dyDescent="0.2">
      <c r="B554" s="159"/>
      <c r="D554" s="138" t="s">
        <v>330</v>
      </c>
      <c r="E554" s="160" t="s">
        <v>19</v>
      </c>
      <c r="F554" s="161" t="s">
        <v>5754</v>
      </c>
      <c r="H554" s="162">
        <v>1</v>
      </c>
      <c r="I554" s="163"/>
      <c r="L554" s="159"/>
      <c r="M554" s="164"/>
      <c r="T554" s="165"/>
      <c r="AT554" s="160" t="s">
        <v>330</v>
      </c>
      <c r="AU554" s="160" t="s">
        <v>79</v>
      </c>
      <c r="AV554" s="13" t="s">
        <v>79</v>
      </c>
      <c r="AW554" s="13" t="s">
        <v>31</v>
      </c>
      <c r="AX554" s="13" t="s">
        <v>69</v>
      </c>
      <c r="AY554" s="160" t="s">
        <v>181</v>
      </c>
    </row>
    <row r="555" spans="2:65" s="13" customFormat="1" ht="11.25" x14ac:dyDescent="0.2">
      <c r="B555" s="159"/>
      <c r="D555" s="138" t="s">
        <v>330</v>
      </c>
      <c r="E555" s="160" t="s">
        <v>19</v>
      </c>
      <c r="F555" s="161" t="s">
        <v>5955</v>
      </c>
      <c r="H555" s="162">
        <v>2</v>
      </c>
      <c r="I555" s="163"/>
      <c r="L555" s="159"/>
      <c r="M555" s="164"/>
      <c r="T555" s="165"/>
      <c r="AT555" s="160" t="s">
        <v>330</v>
      </c>
      <c r="AU555" s="160" t="s">
        <v>79</v>
      </c>
      <c r="AV555" s="13" t="s">
        <v>79</v>
      </c>
      <c r="AW555" s="13" t="s">
        <v>31</v>
      </c>
      <c r="AX555" s="13" t="s">
        <v>69</v>
      </c>
      <c r="AY555" s="160" t="s">
        <v>181</v>
      </c>
    </row>
    <row r="556" spans="2:65" s="13" customFormat="1" ht="11.25" x14ac:dyDescent="0.2">
      <c r="B556" s="159"/>
      <c r="D556" s="138" t="s">
        <v>330</v>
      </c>
      <c r="E556" s="160" t="s">
        <v>19</v>
      </c>
      <c r="F556" s="161" t="s">
        <v>7345</v>
      </c>
      <c r="H556" s="162">
        <v>15</v>
      </c>
      <c r="I556" s="163"/>
      <c r="L556" s="159"/>
      <c r="M556" s="164"/>
      <c r="T556" s="165"/>
      <c r="AT556" s="160" t="s">
        <v>330</v>
      </c>
      <c r="AU556" s="160" t="s">
        <v>79</v>
      </c>
      <c r="AV556" s="13" t="s">
        <v>79</v>
      </c>
      <c r="AW556" s="13" t="s">
        <v>31</v>
      </c>
      <c r="AX556" s="13" t="s">
        <v>69</v>
      </c>
      <c r="AY556" s="160" t="s">
        <v>181</v>
      </c>
    </row>
    <row r="557" spans="2:65" s="14" customFormat="1" ht="11.25" x14ac:dyDescent="0.2">
      <c r="B557" s="166"/>
      <c r="D557" s="138" t="s">
        <v>330</v>
      </c>
      <c r="E557" s="167" t="s">
        <v>19</v>
      </c>
      <c r="F557" s="168" t="s">
        <v>333</v>
      </c>
      <c r="H557" s="169">
        <v>18</v>
      </c>
      <c r="I557" s="170"/>
      <c r="L557" s="166"/>
      <c r="M557" s="171"/>
      <c r="T557" s="172"/>
      <c r="AT557" s="167" t="s">
        <v>330</v>
      </c>
      <c r="AU557" s="167" t="s">
        <v>79</v>
      </c>
      <c r="AV557" s="14" t="s">
        <v>187</v>
      </c>
      <c r="AW557" s="14" t="s">
        <v>31</v>
      </c>
      <c r="AX557" s="14" t="s">
        <v>77</v>
      </c>
      <c r="AY557" s="167" t="s">
        <v>181</v>
      </c>
    </row>
    <row r="558" spans="2:65" s="1" customFormat="1" ht="24.2" customHeight="1" x14ac:dyDescent="0.2">
      <c r="B558" s="32"/>
      <c r="C558" s="125" t="s">
        <v>833</v>
      </c>
      <c r="D558" s="125" t="s">
        <v>182</v>
      </c>
      <c r="E558" s="126" t="s">
        <v>7346</v>
      </c>
      <c r="F558" s="127" t="s">
        <v>7347</v>
      </c>
      <c r="G558" s="128" t="s">
        <v>519</v>
      </c>
      <c r="H558" s="129">
        <v>5</v>
      </c>
      <c r="I558" s="130"/>
      <c r="J558" s="131">
        <f>ROUND(I558*H558,2)</f>
        <v>0</v>
      </c>
      <c r="K558" s="127" t="s">
        <v>186</v>
      </c>
      <c r="L558" s="32"/>
      <c r="M558" s="132" t="s">
        <v>19</v>
      </c>
      <c r="N558" s="133" t="s">
        <v>40</v>
      </c>
      <c r="P558" s="134">
        <f>O558*H558</f>
        <v>0</v>
      </c>
      <c r="Q558" s="134">
        <v>0</v>
      </c>
      <c r="R558" s="134">
        <f>Q558*H558</f>
        <v>0</v>
      </c>
      <c r="S558" s="134">
        <v>0</v>
      </c>
      <c r="T558" s="135">
        <f>S558*H558</f>
        <v>0</v>
      </c>
      <c r="AR558" s="136" t="s">
        <v>187</v>
      </c>
      <c r="AT558" s="136" t="s">
        <v>182</v>
      </c>
      <c r="AU558" s="136" t="s">
        <v>79</v>
      </c>
      <c r="AY558" s="17" t="s">
        <v>181</v>
      </c>
      <c r="BE558" s="137">
        <f>IF(N558="základní",J558,0)</f>
        <v>0</v>
      </c>
      <c r="BF558" s="137">
        <f>IF(N558="snížená",J558,0)</f>
        <v>0</v>
      </c>
      <c r="BG558" s="137">
        <f>IF(N558="zákl. přenesená",J558,0)</f>
        <v>0</v>
      </c>
      <c r="BH558" s="137">
        <f>IF(N558="sníž. přenesená",J558,0)</f>
        <v>0</v>
      </c>
      <c r="BI558" s="137">
        <f>IF(N558="nulová",J558,0)</f>
        <v>0</v>
      </c>
      <c r="BJ558" s="17" t="s">
        <v>77</v>
      </c>
      <c r="BK558" s="137">
        <f>ROUND(I558*H558,2)</f>
        <v>0</v>
      </c>
      <c r="BL558" s="17" t="s">
        <v>187</v>
      </c>
      <c r="BM558" s="136" t="s">
        <v>836</v>
      </c>
    </row>
    <row r="559" spans="2:65" s="1" customFormat="1" ht="19.5" x14ac:dyDescent="0.2">
      <c r="B559" s="32"/>
      <c r="D559" s="138" t="s">
        <v>214</v>
      </c>
      <c r="F559" s="139" t="s">
        <v>7323</v>
      </c>
      <c r="I559" s="140"/>
      <c r="L559" s="32"/>
      <c r="M559" s="141"/>
      <c r="T559" s="53"/>
      <c r="AT559" s="17" t="s">
        <v>214</v>
      </c>
      <c r="AU559" s="17" t="s">
        <v>79</v>
      </c>
    </row>
    <row r="560" spans="2:65" s="12" customFormat="1" ht="11.25" x14ac:dyDescent="0.2">
      <c r="B560" s="153"/>
      <c r="D560" s="138" t="s">
        <v>330</v>
      </c>
      <c r="E560" s="154" t="s">
        <v>19</v>
      </c>
      <c r="F560" s="155" t="s">
        <v>7348</v>
      </c>
      <c r="H560" s="154" t="s">
        <v>19</v>
      </c>
      <c r="I560" s="156"/>
      <c r="L560" s="153"/>
      <c r="M560" s="157"/>
      <c r="T560" s="158"/>
      <c r="AT560" s="154" t="s">
        <v>330</v>
      </c>
      <c r="AU560" s="154" t="s">
        <v>79</v>
      </c>
      <c r="AV560" s="12" t="s">
        <v>77</v>
      </c>
      <c r="AW560" s="12" t="s">
        <v>31</v>
      </c>
      <c r="AX560" s="12" t="s">
        <v>69</v>
      </c>
      <c r="AY560" s="154" t="s">
        <v>181</v>
      </c>
    </row>
    <row r="561" spans="2:65" s="13" customFormat="1" ht="11.25" x14ac:dyDescent="0.2">
      <c r="B561" s="159"/>
      <c r="D561" s="138" t="s">
        <v>330</v>
      </c>
      <c r="E561" s="160" t="s">
        <v>19</v>
      </c>
      <c r="F561" s="161" t="s">
        <v>5432</v>
      </c>
      <c r="H561" s="162">
        <v>5</v>
      </c>
      <c r="I561" s="163"/>
      <c r="L561" s="159"/>
      <c r="M561" s="164"/>
      <c r="T561" s="165"/>
      <c r="AT561" s="160" t="s">
        <v>330</v>
      </c>
      <c r="AU561" s="160" t="s">
        <v>79</v>
      </c>
      <c r="AV561" s="13" t="s">
        <v>79</v>
      </c>
      <c r="AW561" s="13" t="s">
        <v>31</v>
      </c>
      <c r="AX561" s="13" t="s">
        <v>69</v>
      </c>
      <c r="AY561" s="160" t="s">
        <v>181</v>
      </c>
    </row>
    <row r="562" spans="2:65" s="14" customFormat="1" ht="11.25" x14ac:dyDescent="0.2">
      <c r="B562" s="166"/>
      <c r="D562" s="138" t="s">
        <v>330</v>
      </c>
      <c r="E562" s="167" t="s">
        <v>19</v>
      </c>
      <c r="F562" s="168" t="s">
        <v>333</v>
      </c>
      <c r="H562" s="169">
        <v>5</v>
      </c>
      <c r="I562" s="170"/>
      <c r="L562" s="166"/>
      <c r="M562" s="171"/>
      <c r="T562" s="172"/>
      <c r="AT562" s="167" t="s">
        <v>330</v>
      </c>
      <c r="AU562" s="167" t="s">
        <v>79</v>
      </c>
      <c r="AV562" s="14" t="s">
        <v>187</v>
      </c>
      <c r="AW562" s="14" t="s">
        <v>31</v>
      </c>
      <c r="AX562" s="14" t="s">
        <v>77</v>
      </c>
      <c r="AY562" s="167" t="s">
        <v>181</v>
      </c>
    </row>
    <row r="563" spans="2:65" s="1" customFormat="1" ht="24.2" customHeight="1" x14ac:dyDescent="0.2">
      <c r="B563" s="32"/>
      <c r="C563" s="125" t="s">
        <v>520</v>
      </c>
      <c r="D563" s="125" t="s">
        <v>182</v>
      </c>
      <c r="E563" s="126" t="s">
        <v>7349</v>
      </c>
      <c r="F563" s="127" t="s">
        <v>7350</v>
      </c>
      <c r="G563" s="128" t="s">
        <v>519</v>
      </c>
      <c r="H563" s="129">
        <v>1</v>
      </c>
      <c r="I563" s="130"/>
      <c r="J563" s="131">
        <f>ROUND(I563*H563,2)</f>
        <v>0</v>
      </c>
      <c r="K563" s="127" t="s">
        <v>186</v>
      </c>
      <c r="L563" s="32"/>
      <c r="M563" s="132" t="s">
        <v>19</v>
      </c>
      <c r="N563" s="133" t="s">
        <v>40</v>
      </c>
      <c r="P563" s="134">
        <f>O563*H563</f>
        <v>0</v>
      </c>
      <c r="Q563" s="134">
        <v>0</v>
      </c>
      <c r="R563" s="134">
        <f>Q563*H563</f>
        <v>0</v>
      </c>
      <c r="S563" s="134">
        <v>0</v>
      </c>
      <c r="T563" s="135">
        <f>S563*H563</f>
        <v>0</v>
      </c>
      <c r="AR563" s="136" t="s">
        <v>187</v>
      </c>
      <c r="AT563" s="136" t="s">
        <v>182</v>
      </c>
      <c r="AU563" s="136" t="s">
        <v>79</v>
      </c>
      <c r="AY563" s="17" t="s">
        <v>181</v>
      </c>
      <c r="BE563" s="137">
        <f>IF(N563="základní",J563,0)</f>
        <v>0</v>
      </c>
      <c r="BF563" s="137">
        <f>IF(N563="snížená",J563,0)</f>
        <v>0</v>
      </c>
      <c r="BG563" s="137">
        <f>IF(N563="zákl. přenesená",J563,0)</f>
        <v>0</v>
      </c>
      <c r="BH563" s="137">
        <f>IF(N563="sníž. přenesená",J563,0)</f>
        <v>0</v>
      </c>
      <c r="BI563" s="137">
        <f>IF(N563="nulová",J563,0)</f>
        <v>0</v>
      </c>
      <c r="BJ563" s="17" t="s">
        <v>77</v>
      </c>
      <c r="BK563" s="137">
        <f>ROUND(I563*H563,2)</f>
        <v>0</v>
      </c>
      <c r="BL563" s="17" t="s">
        <v>187</v>
      </c>
      <c r="BM563" s="136" t="s">
        <v>842</v>
      </c>
    </row>
    <row r="564" spans="2:65" s="1" customFormat="1" ht="19.5" x14ac:dyDescent="0.2">
      <c r="B564" s="32"/>
      <c r="D564" s="138" t="s">
        <v>214</v>
      </c>
      <c r="F564" s="139" t="s">
        <v>7323</v>
      </c>
      <c r="I564" s="140"/>
      <c r="L564" s="32"/>
      <c r="M564" s="141"/>
      <c r="T564" s="53"/>
      <c r="AT564" s="17" t="s">
        <v>214</v>
      </c>
      <c r="AU564" s="17" t="s">
        <v>79</v>
      </c>
    </row>
    <row r="565" spans="2:65" s="12" customFormat="1" ht="11.25" x14ac:dyDescent="0.2">
      <c r="B565" s="153"/>
      <c r="D565" s="138" t="s">
        <v>330</v>
      </c>
      <c r="E565" s="154" t="s">
        <v>19</v>
      </c>
      <c r="F565" s="155" t="s">
        <v>7351</v>
      </c>
      <c r="H565" s="154" t="s">
        <v>19</v>
      </c>
      <c r="I565" s="156"/>
      <c r="L565" s="153"/>
      <c r="M565" s="157"/>
      <c r="T565" s="158"/>
      <c r="AT565" s="154" t="s">
        <v>330</v>
      </c>
      <c r="AU565" s="154" t="s">
        <v>79</v>
      </c>
      <c r="AV565" s="12" t="s">
        <v>77</v>
      </c>
      <c r="AW565" s="12" t="s">
        <v>31</v>
      </c>
      <c r="AX565" s="12" t="s">
        <v>69</v>
      </c>
      <c r="AY565" s="154" t="s">
        <v>181</v>
      </c>
    </row>
    <row r="566" spans="2:65" s="13" customFormat="1" ht="11.25" x14ac:dyDescent="0.2">
      <c r="B566" s="159"/>
      <c r="D566" s="138" t="s">
        <v>330</v>
      </c>
      <c r="E566" s="160" t="s">
        <v>19</v>
      </c>
      <c r="F566" s="161" t="s">
        <v>5754</v>
      </c>
      <c r="H566" s="162">
        <v>1</v>
      </c>
      <c r="I566" s="163"/>
      <c r="L566" s="159"/>
      <c r="M566" s="164"/>
      <c r="T566" s="165"/>
      <c r="AT566" s="160" t="s">
        <v>330</v>
      </c>
      <c r="AU566" s="160" t="s">
        <v>79</v>
      </c>
      <c r="AV566" s="13" t="s">
        <v>79</v>
      </c>
      <c r="AW566" s="13" t="s">
        <v>31</v>
      </c>
      <c r="AX566" s="13" t="s">
        <v>69</v>
      </c>
      <c r="AY566" s="160" t="s">
        <v>181</v>
      </c>
    </row>
    <row r="567" spans="2:65" s="14" customFormat="1" ht="11.25" x14ac:dyDescent="0.2">
      <c r="B567" s="166"/>
      <c r="D567" s="138" t="s">
        <v>330</v>
      </c>
      <c r="E567" s="167" t="s">
        <v>19</v>
      </c>
      <c r="F567" s="168" t="s">
        <v>333</v>
      </c>
      <c r="H567" s="169">
        <v>1</v>
      </c>
      <c r="I567" s="170"/>
      <c r="L567" s="166"/>
      <c r="M567" s="171"/>
      <c r="T567" s="172"/>
      <c r="AT567" s="167" t="s">
        <v>330</v>
      </c>
      <c r="AU567" s="167" t="s">
        <v>79</v>
      </c>
      <c r="AV567" s="14" t="s">
        <v>187</v>
      </c>
      <c r="AW567" s="14" t="s">
        <v>31</v>
      </c>
      <c r="AX567" s="14" t="s">
        <v>77</v>
      </c>
      <c r="AY567" s="167" t="s">
        <v>181</v>
      </c>
    </row>
    <row r="568" spans="2:65" s="1" customFormat="1" ht="24.2" customHeight="1" x14ac:dyDescent="0.2">
      <c r="B568" s="32"/>
      <c r="C568" s="125" t="s">
        <v>846</v>
      </c>
      <c r="D568" s="125" t="s">
        <v>182</v>
      </c>
      <c r="E568" s="126" t="s">
        <v>7352</v>
      </c>
      <c r="F568" s="127" t="s">
        <v>7353</v>
      </c>
      <c r="G568" s="128" t="s">
        <v>519</v>
      </c>
      <c r="H568" s="129">
        <v>2</v>
      </c>
      <c r="I568" s="130"/>
      <c r="J568" s="131">
        <f>ROUND(I568*H568,2)</f>
        <v>0</v>
      </c>
      <c r="K568" s="127" t="s">
        <v>186</v>
      </c>
      <c r="L568" s="32"/>
      <c r="M568" s="132" t="s">
        <v>19</v>
      </c>
      <c r="N568" s="133" t="s">
        <v>40</v>
      </c>
      <c r="P568" s="134">
        <f>O568*H568</f>
        <v>0</v>
      </c>
      <c r="Q568" s="134">
        <v>0</v>
      </c>
      <c r="R568" s="134">
        <f>Q568*H568</f>
        <v>0</v>
      </c>
      <c r="S568" s="134">
        <v>0</v>
      </c>
      <c r="T568" s="135">
        <f>S568*H568</f>
        <v>0</v>
      </c>
      <c r="AR568" s="136" t="s">
        <v>187</v>
      </c>
      <c r="AT568" s="136" t="s">
        <v>182</v>
      </c>
      <c r="AU568" s="136" t="s">
        <v>79</v>
      </c>
      <c r="AY568" s="17" t="s">
        <v>181</v>
      </c>
      <c r="BE568" s="137">
        <f>IF(N568="základní",J568,0)</f>
        <v>0</v>
      </c>
      <c r="BF568" s="137">
        <f>IF(N568="snížená",J568,0)</f>
        <v>0</v>
      </c>
      <c r="BG568" s="137">
        <f>IF(N568="zákl. přenesená",J568,0)</f>
        <v>0</v>
      </c>
      <c r="BH568" s="137">
        <f>IF(N568="sníž. přenesená",J568,0)</f>
        <v>0</v>
      </c>
      <c r="BI568" s="137">
        <f>IF(N568="nulová",J568,0)</f>
        <v>0</v>
      </c>
      <c r="BJ568" s="17" t="s">
        <v>77</v>
      </c>
      <c r="BK568" s="137">
        <f>ROUND(I568*H568,2)</f>
        <v>0</v>
      </c>
      <c r="BL568" s="17" t="s">
        <v>187</v>
      </c>
      <c r="BM568" s="136" t="s">
        <v>849</v>
      </c>
    </row>
    <row r="569" spans="2:65" s="1" customFormat="1" ht="19.5" x14ac:dyDescent="0.2">
      <c r="B569" s="32"/>
      <c r="D569" s="138" t="s">
        <v>214</v>
      </c>
      <c r="F569" s="139" t="s">
        <v>7323</v>
      </c>
      <c r="I569" s="140"/>
      <c r="L569" s="32"/>
      <c r="M569" s="141"/>
      <c r="T569" s="53"/>
      <c r="AT569" s="17" t="s">
        <v>214</v>
      </c>
      <c r="AU569" s="17" t="s">
        <v>79</v>
      </c>
    </row>
    <row r="570" spans="2:65" s="12" customFormat="1" ht="11.25" x14ac:dyDescent="0.2">
      <c r="B570" s="153"/>
      <c r="D570" s="138" t="s">
        <v>330</v>
      </c>
      <c r="E570" s="154" t="s">
        <v>19</v>
      </c>
      <c r="F570" s="155" t="s">
        <v>7354</v>
      </c>
      <c r="H570" s="154" t="s">
        <v>19</v>
      </c>
      <c r="I570" s="156"/>
      <c r="L570" s="153"/>
      <c r="M570" s="157"/>
      <c r="T570" s="158"/>
      <c r="AT570" s="154" t="s">
        <v>330</v>
      </c>
      <c r="AU570" s="154" t="s">
        <v>79</v>
      </c>
      <c r="AV570" s="12" t="s">
        <v>77</v>
      </c>
      <c r="AW570" s="12" t="s">
        <v>31</v>
      </c>
      <c r="AX570" s="12" t="s">
        <v>69</v>
      </c>
      <c r="AY570" s="154" t="s">
        <v>181</v>
      </c>
    </row>
    <row r="571" spans="2:65" s="13" customFormat="1" ht="11.25" x14ac:dyDescent="0.2">
      <c r="B571" s="159"/>
      <c r="D571" s="138" t="s">
        <v>330</v>
      </c>
      <c r="E571" s="160" t="s">
        <v>19</v>
      </c>
      <c r="F571" s="161" t="s">
        <v>5788</v>
      </c>
      <c r="H571" s="162">
        <v>2</v>
      </c>
      <c r="I571" s="163"/>
      <c r="L571" s="159"/>
      <c r="M571" s="164"/>
      <c r="T571" s="165"/>
      <c r="AT571" s="160" t="s">
        <v>330</v>
      </c>
      <c r="AU571" s="160" t="s">
        <v>79</v>
      </c>
      <c r="AV571" s="13" t="s">
        <v>79</v>
      </c>
      <c r="AW571" s="13" t="s">
        <v>31</v>
      </c>
      <c r="AX571" s="13" t="s">
        <v>69</v>
      </c>
      <c r="AY571" s="160" t="s">
        <v>181</v>
      </c>
    </row>
    <row r="572" spans="2:65" s="14" customFormat="1" ht="11.25" x14ac:dyDescent="0.2">
      <c r="B572" s="166"/>
      <c r="D572" s="138" t="s">
        <v>330</v>
      </c>
      <c r="E572" s="167" t="s">
        <v>19</v>
      </c>
      <c r="F572" s="168" t="s">
        <v>333</v>
      </c>
      <c r="H572" s="169">
        <v>2</v>
      </c>
      <c r="I572" s="170"/>
      <c r="L572" s="166"/>
      <c r="M572" s="171"/>
      <c r="T572" s="172"/>
      <c r="AT572" s="167" t="s">
        <v>330</v>
      </c>
      <c r="AU572" s="167" t="s">
        <v>79</v>
      </c>
      <c r="AV572" s="14" t="s">
        <v>187</v>
      </c>
      <c r="AW572" s="14" t="s">
        <v>31</v>
      </c>
      <c r="AX572" s="14" t="s">
        <v>77</v>
      </c>
      <c r="AY572" s="167" t="s">
        <v>181</v>
      </c>
    </row>
    <row r="573" spans="2:65" s="1" customFormat="1" ht="24.2" customHeight="1" x14ac:dyDescent="0.2">
      <c r="B573" s="32"/>
      <c r="C573" s="125" t="s">
        <v>526</v>
      </c>
      <c r="D573" s="125" t="s">
        <v>182</v>
      </c>
      <c r="E573" s="126" t="s">
        <v>7355</v>
      </c>
      <c r="F573" s="127" t="s">
        <v>7356</v>
      </c>
      <c r="G573" s="128" t="s">
        <v>519</v>
      </c>
      <c r="H573" s="129">
        <v>2</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856</v>
      </c>
    </row>
    <row r="574" spans="2:65" s="1" customFormat="1" ht="19.5" x14ac:dyDescent="0.2">
      <c r="B574" s="32"/>
      <c r="D574" s="138" t="s">
        <v>214</v>
      </c>
      <c r="F574" s="139" t="s">
        <v>7323</v>
      </c>
      <c r="I574" s="140"/>
      <c r="L574" s="32"/>
      <c r="M574" s="141"/>
      <c r="T574" s="53"/>
      <c r="AT574" s="17" t="s">
        <v>214</v>
      </c>
      <c r="AU574" s="17" t="s">
        <v>79</v>
      </c>
    </row>
    <row r="575" spans="2:65" s="12" customFormat="1" ht="11.25" x14ac:dyDescent="0.2">
      <c r="B575" s="153"/>
      <c r="D575" s="138" t="s">
        <v>330</v>
      </c>
      <c r="E575" s="154" t="s">
        <v>19</v>
      </c>
      <c r="F575" s="155" t="s">
        <v>7357</v>
      </c>
      <c r="H575" s="154" t="s">
        <v>19</v>
      </c>
      <c r="I575" s="156"/>
      <c r="L575" s="153"/>
      <c r="M575" s="157"/>
      <c r="T575" s="158"/>
      <c r="AT575" s="154" t="s">
        <v>330</v>
      </c>
      <c r="AU575" s="154" t="s">
        <v>79</v>
      </c>
      <c r="AV575" s="12" t="s">
        <v>77</v>
      </c>
      <c r="AW575" s="12" t="s">
        <v>31</v>
      </c>
      <c r="AX575" s="12" t="s">
        <v>69</v>
      </c>
      <c r="AY575" s="154" t="s">
        <v>181</v>
      </c>
    </row>
    <row r="576" spans="2:65" s="13" customFormat="1" ht="11.25" x14ac:dyDescent="0.2">
      <c r="B576" s="159"/>
      <c r="D576" s="138" t="s">
        <v>330</v>
      </c>
      <c r="E576" s="160" t="s">
        <v>19</v>
      </c>
      <c r="F576" s="161" t="s">
        <v>4419</v>
      </c>
      <c r="H576" s="162">
        <v>2</v>
      </c>
      <c r="I576" s="163"/>
      <c r="L576" s="159"/>
      <c r="M576" s="164"/>
      <c r="T576" s="165"/>
      <c r="AT576" s="160" t="s">
        <v>330</v>
      </c>
      <c r="AU576" s="160" t="s">
        <v>79</v>
      </c>
      <c r="AV576" s="13" t="s">
        <v>79</v>
      </c>
      <c r="AW576" s="13" t="s">
        <v>31</v>
      </c>
      <c r="AX576" s="13" t="s">
        <v>69</v>
      </c>
      <c r="AY576" s="160" t="s">
        <v>181</v>
      </c>
    </row>
    <row r="577" spans="2:65" s="14" customFormat="1" ht="11.25" x14ac:dyDescent="0.2">
      <c r="B577" s="166"/>
      <c r="D577" s="138" t="s">
        <v>330</v>
      </c>
      <c r="E577" s="167" t="s">
        <v>19</v>
      </c>
      <c r="F577" s="168" t="s">
        <v>333</v>
      </c>
      <c r="H577" s="169">
        <v>2</v>
      </c>
      <c r="I577" s="170"/>
      <c r="L577" s="166"/>
      <c r="M577" s="171"/>
      <c r="T577" s="172"/>
      <c r="AT577" s="167" t="s">
        <v>330</v>
      </c>
      <c r="AU577" s="167" t="s">
        <v>79</v>
      </c>
      <c r="AV577" s="14" t="s">
        <v>187</v>
      </c>
      <c r="AW577" s="14" t="s">
        <v>31</v>
      </c>
      <c r="AX577" s="14" t="s">
        <v>77</v>
      </c>
      <c r="AY577" s="167" t="s">
        <v>181</v>
      </c>
    </row>
    <row r="578" spans="2:65" s="1" customFormat="1" ht="21.75" customHeight="1" x14ac:dyDescent="0.2">
      <c r="B578" s="32"/>
      <c r="C578" s="125" t="s">
        <v>859</v>
      </c>
      <c r="D578" s="125" t="s">
        <v>182</v>
      </c>
      <c r="E578" s="126" t="s">
        <v>7358</v>
      </c>
      <c r="F578" s="127" t="s">
        <v>7359</v>
      </c>
      <c r="G578" s="128" t="s">
        <v>519</v>
      </c>
      <c r="H578" s="129">
        <v>8</v>
      </c>
      <c r="I578" s="130"/>
      <c r="J578" s="131">
        <f>ROUND(I578*H578,2)</f>
        <v>0</v>
      </c>
      <c r="K578" s="127" t="s">
        <v>186</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862</v>
      </c>
    </row>
    <row r="579" spans="2:65" s="1" customFormat="1" ht="29.25" x14ac:dyDescent="0.2">
      <c r="B579" s="32"/>
      <c r="D579" s="138" t="s">
        <v>214</v>
      </c>
      <c r="F579" s="139" t="s">
        <v>7360</v>
      </c>
      <c r="I579" s="140"/>
      <c r="L579" s="32"/>
      <c r="M579" s="141"/>
      <c r="T579" s="53"/>
      <c r="AT579" s="17" t="s">
        <v>214</v>
      </c>
      <c r="AU579" s="17" t="s">
        <v>79</v>
      </c>
    </row>
    <row r="580" spans="2:65" s="12" customFormat="1" ht="11.25" x14ac:dyDescent="0.2">
      <c r="B580" s="153"/>
      <c r="D580" s="138" t="s">
        <v>330</v>
      </c>
      <c r="E580" s="154" t="s">
        <v>19</v>
      </c>
      <c r="F580" s="155" t="s">
        <v>7361</v>
      </c>
      <c r="H580" s="154" t="s">
        <v>19</v>
      </c>
      <c r="I580" s="156"/>
      <c r="L580" s="153"/>
      <c r="M580" s="157"/>
      <c r="T580" s="158"/>
      <c r="AT580" s="154" t="s">
        <v>330</v>
      </c>
      <c r="AU580" s="154" t="s">
        <v>79</v>
      </c>
      <c r="AV580" s="12" t="s">
        <v>77</v>
      </c>
      <c r="AW580" s="12" t="s">
        <v>31</v>
      </c>
      <c r="AX580" s="12" t="s">
        <v>69</v>
      </c>
      <c r="AY580" s="154" t="s">
        <v>181</v>
      </c>
    </row>
    <row r="581" spans="2:65" s="13" customFormat="1" ht="11.25" x14ac:dyDescent="0.2">
      <c r="B581" s="159"/>
      <c r="D581" s="138" t="s">
        <v>330</v>
      </c>
      <c r="E581" s="160" t="s">
        <v>19</v>
      </c>
      <c r="F581" s="161" t="s">
        <v>7341</v>
      </c>
      <c r="H581" s="162">
        <v>6</v>
      </c>
      <c r="I581" s="163"/>
      <c r="L581" s="159"/>
      <c r="M581" s="164"/>
      <c r="T581" s="165"/>
      <c r="AT581" s="160" t="s">
        <v>330</v>
      </c>
      <c r="AU581" s="160" t="s">
        <v>79</v>
      </c>
      <c r="AV581" s="13" t="s">
        <v>79</v>
      </c>
      <c r="AW581" s="13" t="s">
        <v>31</v>
      </c>
      <c r="AX581" s="13" t="s">
        <v>69</v>
      </c>
      <c r="AY581" s="160" t="s">
        <v>181</v>
      </c>
    </row>
    <row r="582" spans="2:65" s="13" customFormat="1" ht="11.25" x14ac:dyDescent="0.2">
      <c r="B582" s="159"/>
      <c r="D582" s="138" t="s">
        <v>330</v>
      </c>
      <c r="E582" s="160" t="s">
        <v>19</v>
      </c>
      <c r="F582" s="161" t="s">
        <v>4419</v>
      </c>
      <c r="H582" s="162">
        <v>2</v>
      </c>
      <c r="I582" s="163"/>
      <c r="L582" s="159"/>
      <c r="M582" s="164"/>
      <c r="T582" s="165"/>
      <c r="AT582" s="160" t="s">
        <v>330</v>
      </c>
      <c r="AU582" s="160" t="s">
        <v>79</v>
      </c>
      <c r="AV582" s="13" t="s">
        <v>79</v>
      </c>
      <c r="AW582" s="13" t="s">
        <v>31</v>
      </c>
      <c r="AX582" s="13" t="s">
        <v>69</v>
      </c>
      <c r="AY582" s="160" t="s">
        <v>181</v>
      </c>
    </row>
    <row r="583" spans="2:65" s="14" customFormat="1" ht="11.25" x14ac:dyDescent="0.2">
      <c r="B583" s="166"/>
      <c r="D583" s="138" t="s">
        <v>330</v>
      </c>
      <c r="E583" s="167" t="s">
        <v>19</v>
      </c>
      <c r="F583" s="168" t="s">
        <v>333</v>
      </c>
      <c r="H583" s="169">
        <v>8</v>
      </c>
      <c r="I583" s="170"/>
      <c r="L583" s="166"/>
      <c r="M583" s="171"/>
      <c r="T583" s="172"/>
      <c r="AT583" s="167" t="s">
        <v>330</v>
      </c>
      <c r="AU583" s="167" t="s">
        <v>79</v>
      </c>
      <c r="AV583" s="14" t="s">
        <v>187</v>
      </c>
      <c r="AW583" s="14" t="s">
        <v>31</v>
      </c>
      <c r="AX583" s="14" t="s">
        <v>77</v>
      </c>
      <c r="AY583" s="167" t="s">
        <v>181</v>
      </c>
    </row>
    <row r="584" spans="2:65" s="1" customFormat="1" ht="21.75" customHeight="1" x14ac:dyDescent="0.2">
      <c r="B584" s="32"/>
      <c r="C584" s="125" t="s">
        <v>532</v>
      </c>
      <c r="D584" s="125" t="s">
        <v>182</v>
      </c>
      <c r="E584" s="126" t="s">
        <v>7362</v>
      </c>
      <c r="F584" s="127" t="s">
        <v>7363</v>
      </c>
      <c r="G584" s="128" t="s">
        <v>519</v>
      </c>
      <c r="H584" s="129">
        <v>1</v>
      </c>
      <c r="I584" s="130"/>
      <c r="J584" s="131">
        <f>ROUND(I584*H584,2)</f>
        <v>0</v>
      </c>
      <c r="K584" s="127" t="s">
        <v>186</v>
      </c>
      <c r="L584" s="32"/>
      <c r="M584" s="132" t="s">
        <v>19</v>
      </c>
      <c r="N584" s="133" t="s">
        <v>40</v>
      </c>
      <c r="P584" s="134">
        <f>O584*H584</f>
        <v>0</v>
      </c>
      <c r="Q584" s="134">
        <v>0</v>
      </c>
      <c r="R584" s="134">
        <f>Q584*H584</f>
        <v>0</v>
      </c>
      <c r="S584" s="134">
        <v>0</v>
      </c>
      <c r="T584" s="135">
        <f>S584*H584</f>
        <v>0</v>
      </c>
      <c r="AR584" s="136" t="s">
        <v>187</v>
      </c>
      <c r="AT584" s="136" t="s">
        <v>182</v>
      </c>
      <c r="AU584" s="136" t="s">
        <v>79</v>
      </c>
      <c r="AY584" s="17" t="s">
        <v>181</v>
      </c>
      <c r="BE584" s="137">
        <f>IF(N584="základní",J584,0)</f>
        <v>0</v>
      </c>
      <c r="BF584" s="137">
        <f>IF(N584="snížená",J584,0)</f>
        <v>0</v>
      </c>
      <c r="BG584" s="137">
        <f>IF(N584="zákl. přenesená",J584,0)</f>
        <v>0</v>
      </c>
      <c r="BH584" s="137">
        <f>IF(N584="sníž. přenesená",J584,0)</f>
        <v>0</v>
      </c>
      <c r="BI584" s="137">
        <f>IF(N584="nulová",J584,0)</f>
        <v>0</v>
      </c>
      <c r="BJ584" s="17" t="s">
        <v>77</v>
      </c>
      <c r="BK584" s="137">
        <f>ROUND(I584*H584,2)</f>
        <v>0</v>
      </c>
      <c r="BL584" s="17" t="s">
        <v>187</v>
      </c>
      <c r="BM584" s="136" t="s">
        <v>868</v>
      </c>
    </row>
    <row r="585" spans="2:65" s="1" customFormat="1" ht="29.25" x14ac:dyDescent="0.2">
      <c r="B585" s="32"/>
      <c r="D585" s="138" t="s">
        <v>214</v>
      </c>
      <c r="F585" s="139" t="s">
        <v>7360</v>
      </c>
      <c r="I585" s="140"/>
      <c r="L585" s="32"/>
      <c r="M585" s="141"/>
      <c r="T585" s="53"/>
      <c r="AT585" s="17" t="s">
        <v>214</v>
      </c>
      <c r="AU585" s="17" t="s">
        <v>79</v>
      </c>
    </row>
    <row r="586" spans="2:65" s="12" customFormat="1" ht="11.25" x14ac:dyDescent="0.2">
      <c r="B586" s="153"/>
      <c r="D586" s="138" t="s">
        <v>330</v>
      </c>
      <c r="E586" s="154" t="s">
        <v>19</v>
      </c>
      <c r="F586" s="155" t="s">
        <v>7364</v>
      </c>
      <c r="H586" s="154" t="s">
        <v>19</v>
      </c>
      <c r="I586" s="156"/>
      <c r="L586" s="153"/>
      <c r="M586" s="157"/>
      <c r="T586" s="158"/>
      <c r="AT586" s="154" t="s">
        <v>330</v>
      </c>
      <c r="AU586" s="154" t="s">
        <v>79</v>
      </c>
      <c r="AV586" s="12" t="s">
        <v>77</v>
      </c>
      <c r="AW586" s="12" t="s">
        <v>31</v>
      </c>
      <c r="AX586" s="12" t="s">
        <v>69</v>
      </c>
      <c r="AY586" s="154" t="s">
        <v>181</v>
      </c>
    </row>
    <row r="587" spans="2:65" s="13" customFormat="1" ht="11.25" x14ac:dyDescent="0.2">
      <c r="B587" s="159"/>
      <c r="D587" s="138" t="s">
        <v>330</v>
      </c>
      <c r="E587" s="160" t="s">
        <v>19</v>
      </c>
      <c r="F587" s="161" t="s">
        <v>4442</v>
      </c>
      <c r="H587" s="162">
        <v>1</v>
      </c>
      <c r="I587" s="163"/>
      <c r="L587" s="159"/>
      <c r="M587" s="164"/>
      <c r="T587" s="165"/>
      <c r="AT587" s="160" t="s">
        <v>330</v>
      </c>
      <c r="AU587" s="160" t="s">
        <v>79</v>
      </c>
      <c r="AV587" s="13" t="s">
        <v>79</v>
      </c>
      <c r="AW587" s="13" t="s">
        <v>31</v>
      </c>
      <c r="AX587" s="13" t="s">
        <v>69</v>
      </c>
      <c r="AY587" s="160" t="s">
        <v>181</v>
      </c>
    </row>
    <row r="588" spans="2:65" s="14" customFormat="1" ht="11.25" x14ac:dyDescent="0.2">
      <c r="B588" s="166"/>
      <c r="D588" s="138" t="s">
        <v>330</v>
      </c>
      <c r="E588" s="167" t="s">
        <v>19</v>
      </c>
      <c r="F588" s="168" t="s">
        <v>333</v>
      </c>
      <c r="H588" s="169">
        <v>1</v>
      </c>
      <c r="I588" s="170"/>
      <c r="L588" s="166"/>
      <c r="M588" s="171"/>
      <c r="T588" s="172"/>
      <c r="AT588" s="167" t="s">
        <v>330</v>
      </c>
      <c r="AU588" s="167" t="s">
        <v>79</v>
      </c>
      <c r="AV588" s="14" t="s">
        <v>187</v>
      </c>
      <c r="AW588" s="14" t="s">
        <v>31</v>
      </c>
      <c r="AX588" s="14" t="s">
        <v>77</v>
      </c>
      <c r="AY588" s="167" t="s">
        <v>181</v>
      </c>
    </row>
    <row r="589" spans="2:65" s="1" customFormat="1" ht="21.75" customHeight="1" x14ac:dyDescent="0.2">
      <c r="B589" s="32"/>
      <c r="C589" s="125" t="s">
        <v>874</v>
      </c>
      <c r="D589" s="125" t="s">
        <v>182</v>
      </c>
      <c r="E589" s="126" t="s">
        <v>7365</v>
      </c>
      <c r="F589" s="127" t="s">
        <v>7366</v>
      </c>
      <c r="G589" s="128" t="s">
        <v>519</v>
      </c>
      <c r="H589" s="129">
        <v>2</v>
      </c>
      <c r="I589" s="130"/>
      <c r="J589" s="131">
        <f>ROUND(I589*H589,2)</f>
        <v>0</v>
      </c>
      <c r="K589" s="127" t="s">
        <v>186</v>
      </c>
      <c r="L589" s="32"/>
      <c r="M589" s="132" t="s">
        <v>19</v>
      </c>
      <c r="N589" s="133" t="s">
        <v>40</v>
      </c>
      <c r="P589" s="134">
        <f>O589*H589</f>
        <v>0</v>
      </c>
      <c r="Q589" s="134">
        <v>0</v>
      </c>
      <c r="R589" s="134">
        <f>Q589*H589</f>
        <v>0</v>
      </c>
      <c r="S589" s="134">
        <v>0</v>
      </c>
      <c r="T589" s="135">
        <f>S589*H589</f>
        <v>0</v>
      </c>
      <c r="AR589" s="136" t="s">
        <v>187</v>
      </c>
      <c r="AT589" s="136" t="s">
        <v>182</v>
      </c>
      <c r="AU589" s="136" t="s">
        <v>79</v>
      </c>
      <c r="AY589" s="17" t="s">
        <v>181</v>
      </c>
      <c r="BE589" s="137">
        <f>IF(N589="základní",J589,0)</f>
        <v>0</v>
      </c>
      <c r="BF589" s="137">
        <f>IF(N589="snížená",J589,0)</f>
        <v>0</v>
      </c>
      <c r="BG589" s="137">
        <f>IF(N589="zákl. přenesená",J589,0)</f>
        <v>0</v>
      </c>
      <c r="BH589" s="137">
        <f>IF(N589="sníž. přenesená",J589,0)</f>
        <v>0</v>
      </c>
      <c r="BI589" s="137">
        <f>IF(N589="nulová",J589,0)</f>
        <v>0</v>
      </c>
      <c r="BJ589" s="17" t="s">
        <v>77</v>
      </c>
      <c r="BK589" s="137">
        <f>ROUND(I589*H589,2)</f>
        <v>0</v>
      </c>
      <c r="BL589" s="17" t="s">
        <v>187</v>
      </c>
      <c r="BM589" s="136" t="s">
        <v>877</v>
      </c>
    </row>
    <row r="590" spans="2:65" s="1" customFormat="1" ht="29.25" x14ac:dyDescent="0.2">
      <c r="B590" s="32"/>
      <c r="D590" s="138" t="s">
        <v>214</v>
      </c>
      <c r="F590" s="139" t="s">
        <v>7360</v>
      </c>
      <c r="I590" s="140"/>
      <c r="L590" s="32"/>
      <c r="M590" s="141"/>
      <c r="T590" s="53"/>
      <c r="AT590" s="17" t="s">
        <v>214</v>
      </c>
      <c r="AU590" s="17" t="s">
        <v>79</v>
      </c>
    </row>
    <row r="591" spans="2:65" s="12" customFormat="1" ht="11.25" x14ac:dyDescent="0.2">
      <c r="B591" s="153"/>
      <c r="D591" s="138" t="s">
        <v>330</v>
      </c>
      <c r="E591" s="154" t="s">
        <v>19</v>
      </c>
      <c r="F591" s="155" t="s">
        <v>7367</v>
      </c>
      <c r="H591" s="154" t="s">
        <v>19</v>
      </c>
      <c r="I591" s="156"/>
      <c r="L591" s="153"/>
      <c r="M591" s="157"/>
      <c r="T591" s="158"/>
      <c r="AT591" s="154" t="s">
        <v>330</v>
      </c>
      <c r="AU591" s="154" t="s">
        <v>79</v>
      </c>
      <c r="AV591" s="12" t="s">
        <v>77</v>
      </c>
      <c r="AW591" s="12" t="s">
        <v>31</v>
      </c>
      <c r="AX591" s="12" t="s">
        <v>69</v>
      </c>
      <c r="AY591" s="154" t="s">
        <v>181</v>
      </c>
    </row>
    <row r="592" spans="2:65" s="13" customFormat="1" ht="11.25" x14ac:dyDescent="0.2">
      <c r="B592" s="159"/>
      <c r="D592" s="138" t="s">
        <v>330</v>
      </c>
      <c r="E592" s="160" t="s">
        <v>19</v>
      </c>
      <c r="F592" s="161" t="s">
        <v>4419</v>
      </c>
      <c r="H592" s="162">
        <v>2</v>
      </c>
      <c r="I592" s="163"/>
      <c r="L592" s="159"/>
      <c r="M592" s="164"/>
      <c r="T592" s="165"/>
      <c r="AT592" s="160" t="s">
        <v>330</v>
      </c>
      <c r="AU592" s="160" t="s">
        <v>79</v>
      </c>
      <c r="AV592" s="13" t="s">
        <v>79</v>
      </c>
      <c r="AW592" s="13" t="s">
        <v>31</v>
      </c>
      <c r="AX592" s="13" t="s">
        <v>69</v>
      </c>
      <c r="AY592" s="160" t="s">
        <v>181</v>
      </c>
    </row>
    <row r="593" spans="2:65" s="14" customFormat="1" ht="11.25" x14ac:dyDescent="0.2">
      <c r="B593" s="166"/>
      <c r="D593" s="138" t="s">
        <v>330</v>
      </c>
      <c r="E593" s="167" t="s">
        <v>19</v>
      </c>
      <c r="F593" s="168" t="s">
        <v>333</v>
      </c>
      <c r="H593" s="169">
        <v>2</v>
      </c>
      <c r="I593" s="170"/>
      <c r="L593" s="166"/>
      <c r="M593" s="171"/>
      <c r="T593" s="172"/>
      <c r="AT593" s="167" t="s">
        <v>330</v>
      </c>
      <c r="AU593" s="167" t="s">
        <v>79</v>
      </c>
      <c r="AV593" s="14" t="s">
        <v>187</v>
      </c>
      <c r="AW593" s="14" t="s">
        <v>31</v>
      </c>
      <c r="AX593" s="14" t="s">
        <v>77</v>
      </c>
      <c r="AY593" s="167" t="s">
        <v>181</v>
      </c>
    </row>
    <row r="594" spans="2:65" s="1" customFormat="1" ht="21.75" customHeight="1" x14ac:dyDescent="0.2">
      <c r="B594" s="32"/>
      <c r="C594" s="125" t="s">
        <v>536</v>
      </c>
      <c r="D594" s="125" t="s">
        <v>182</v>
      </c>
      <c r="E594" s="126" t="s">
        <v>7368</v>
      </c>
      <c r="F594" s="127" t="s">
        <v>7369</v>
      </c>
      <c r="G594" s="128" t="s">
        <v>519</v>
      </c>
      <c r="H594" s="129">
        <v>1</v>
      </c>
      <c r="I594" s="130"/>
      <c r="J594" s="131">
        <f>ROUND(I594*H594,2)</f>
        <v>0</v>
      </c>
      <c r="K594" s="127" t="s">
        <v>186</v>
      </c>
      <c r="L594" s="32"/>
      <c r="M594" s="132" t="s">
        <v>19</v>
      </c>
      <c r="N594" s="133" t="s">
        <v>40</v>
      </c>
      <c r="P594" s="134">
        <f>O594*H594</f>
        <v>0</v>
      </c>
      <c r="Q594" s="134">
        <v>0</v>
      </c>
      <c r="R594" s="134">
        <f>Q594*H594</f>
        <v>0</v>
      </c>
      <c r="S594" s="134">
        <v>0</v>
      </c>
      <c r="T594" s="135">
        <f>S594*H594</f>
        <v>0</v>
      </c>
      <c r="AR594" s="136" t="s">
        <v>187</v>
      </c>
      <c r="AT594" s="136" t="s">
        <v>182</v>
      </c>
      <c r="AU594" s="136" t="s">
        <v>79</v>
      </c>
      <c r="AY594" s="17" t="s">
        <v>181</v>
      </c>
      <c r="BE594" s="137">
        <f>IF(N594="základní",J594,0)</f>
        <v>0</v>
      </c>
      <c r="BF594" s="137">
        <f>IF(N594="snížená",J594,0)</f>
        <v>0</v>
      </c>
      <c r="BG594" s="137">
        <f>IF(N594="zákl. přenesená",J594,0)</f>
        <v>0</v>
      </c>
      <c r="BH594" s="137">
        <f>IF(N594="sníž. přenesená",J594,0)</f>
        <v>0</v>
      </c>
      <c r="BI594" s="137">
        <f>IF(N594="nulová",J594,0)</f>
        <v>0</v>
      </c>
      <c r="BJ594" s="17" t="s">
        <v>77</v>
      </c>
      <c r="BK594" s="137">
        <f>ROUND(I594*H594,2)</f>
        <v>0</v>
      </c>
      <c r="BL594" s="17" t="s">
        <v>187</v>
      </c>
      <c r="BM594" s="136" t="s">
        <v>888</v>
      </c>
    </row>
    <row r="595" spans="2:65" s="1" customFormat="1" ht="29.25" x14ac:dyDescent="0.2">
      <c r="B595" s="32"/>
      <c r="D595" s="138" t="s">
        <v>214</v>
      </c>
      <c r="F595" s="139" t="s">
        <v>7360</v>
      </c>
      <c r="I595" s="140"/>
      <c r="L595" s="32"/>
      <c r="M595" s="141"/>
      <c r="T595" s="53"/>
      <c r="AT595" s="17" t="s">
        <v>214</v>
      </c>
      <c r="AU595" s="17" t="s">
        <v>79</v>
      </c>
    </row>
    <row r="596" spans="2:65" s="12" customFormat="1" ht="11.25" x14ac:dyDescent="0.2">
      <c r="B596" s="153"/>
      <c r="D596" s="138" t="s">
        <v>330</v>
      </c>
      <c r="E596" s="154" t="s">
        <v>19</v>
      </c>
      <c r="F596" s="155" t="s">
        <v>7370</v>
      </c>
      <c r="H596" s="154" t="s">
        <v>19</v>
      </c>
      <c r="I596" s="156"/>
      <c r="L596" s="153"/>
      <c r="M596" s="157"/>
      <c r="T596" s="158"/>
      <c r="AT596" s="154" t="s">
        <v>330</v>
      </c>
      <c r="AU596" s="154" t="s">
        <v>79</v>
      </c>
      <c r="AV596" s="12" t="s">
        <v>77</v>
      </c>
      <c r="AW596" s="12" t="s">
        <v>31</v>
      </c>
      <c r="AX596" s="12" t="s">
        <v>69</v>
      </c>
      <c r="AY596" s="154" t="s">
        <v>181</v>
      </c>
    </row>
    <row r="597" spans="2:65" s="13" customFormat="1" ht="11.25" x14ac:dyDescent="0.2">
      <c r="B597" s="159"/>
      <c r="D597" s="138" t="s">
        <v>330</v>
      </c>
      <c r="E597" s="160" t="s">
        <v>19</v>
      </c>
      <c r="F597" s="161" t="s">
        <v>4442</v>
      </c>
      <c r="H597" s="162">
        <v>1</v>
      </c>
      <c r="I597" s="163"/>
      <c r="L597" s="159"/>
      <c r="M597" s="164"/>
      <c r="T597" s="165"/>
      <c r="AT597" s="160" t="s">
        <v>330</v>
      </c>
      <c r="AU597" s="160" t="s">
        <v>79</v>
      </c>
      <c r="AV597" s="13" t="s">
        <v>79</v>
      </c>
      <c r="AW597" s="13" t="s">
        <v>31</v>
      </c>
      <c r="AX597" s="13" t="s">
        <v>69</v>
      </c>
      <c r="AY597" s="160" t="s">
        <v>181</v>
      </c>
    </row>
    <row r="598" spans="2:65" s="14" customFormat="1" ht="11.25" x14ac:dyDescent="0.2">
      <c r="B598" s="166"/>
      <c r="D598" s="138" t="s">
        <v>330</v>
      </c>
      <c r="E598" s="167" t="s">
        <v>19</v>
      </c>
      <c r="F598" s="168" t="s">
        <v>333</v>
      </c>
      <c r="H598" s="169">
        <v>1</v>
      </c>
      <c r="I598" s="170"/>
      <c r="L598" s="166"/>
      <c r="M598" s="171"/>
      <c r="T598" s="172"/>
      <c r="AT598" s="167" t="s">
        <v>330</v>
      </c>
      <c r="AU598" s="167" t="s">
        <v>79</v>
      </c>
      <c r="AV598" s="14" t="s">
        <v>187</v>
      </c>
      <c r="AW598" s="14" t="s">
        <v>31</v>
      </c>
      <c r="AX598" s="14" t="s">
        <v>77</v>
      </c>
      <c r="AY598" s="167" t="s">
        <v>181</v>
      </c>
    </row>
    <row r="599" spans="2:65" s="1" customFormat="1" ht="21.75" customHeight="1" x14ac:dyDescent="0.2">
      <c r="B599" s="32"/>
      <c r="C599" s="125" t="s">
        <v>893</v>
      </c>
      <c r="D599" s="125" t="s">
        <v>182</v>
      </c>
      <c r="E599" s="126" t="s">
        <v>7371</v>
      </c>
      <c r="F599" s="127" t="s">
        <v>7372</v>
      </c>
      <c r="G599" s="128" t="s">
        <v>519</v>
      </c>
      <c r="H599" s="129">
        <v>2</v>
      </c>
      <c r="I599" s="130"/>
      <c r="J599" s="131">
        <f>ROUND(I599*H599,2)</f>
        <v>0</v>
      </c>
      <c r="K599" s="127" t="s">
        <v>186</v>
      </c>
      <c r="L599" s="32"/>
      <c r="M599" s="132" t="s">
        <v>19</v>
      </c>
      <c r="N599" s="133" t="s">
        <v>40</v>
      </c>
      <c r="P599" s="134">
        <f>O599*H599</f>
        <v>0</v>
      </c>
      <c r="Q599" s="134">
        <v>0</v>
      </c>
      <c r="R599" s="134">
        <f>Q599*H599</f>
        <v>0</v>
      </c>
      <c r="S599" s="134">
        <v>0</v>
      </c>
      <c r="T599" s="135">
        <f>S599*H599</f>
        <v>0</v>
      </c>
      <c r="AR599" s="136" t="s">
        <v>187</v>
      </c>
      <c r="AT599" s="136" t="s">
        <v>182</v>
      </c>
      <c r="AU599" s="136" t="s">
        <v>79</v>
      </c>
      <c r="AY599" s="17" t="s">
        <v>181</v>
      </c>
      <c r="BE599" s="137">
        <f>IF(N599="základní",J599,0)</f>
        <v>0</v>
      </c>
      <c r="BF599" s="137">
        <f>IF(N599="snížená",J599,0)</f>
        <v>0</v>
      </c>
      <c r="BG599" s="137">
        <f>IF(N599="zákl. přenesená",J599,0)</f>
        <v>0</v>
      </c>
      <c r="BH599" s="137">
        <f>IF(N599="sníž. přenesená",J599,0)</f>
        <v>0</v>
      </c>
      <c r="BI599" s="137">
        <f>IF(N599="nulová",J599,0)</f>
        <v>0</v>
      </c>
      <c r="BJ599" s="17" t="s">
        <v>77</v>
      </c>
      <c r="BK599" s="137">
        <f>ROUND(I599*H599,2)</f>
        <v>0</v>
      </c>
      <c r="BL599" s="17" t="s">
        <v>187</v>
      </c>
      <c r="BM599" s="136" t="s">
        <v>896</v>
      </c>
    </row>
    <row r="600" spans="2:65" s="1" customFormat="1" ht="29.25" x14ac:dyDescent="0.2">
      <c r="B600" s="32"/>
      <c r="D600" s="138" t="s">
        <v>214</v>
      </c>
      <c r="F600" s="139" t="s">
        <v>7360</v>
      </c>
      <c r="I600" s="140"/>
      <c r="L600" s="32"/>
      <c r="M600" s="141"/>
      <c r="T600" s="53"/>
      <c r="AT600" s="17" t="s">
        <v>214</v>
      </c>
      <c r="AU600" s="17" t="s">
        <v>79</v>
      </c>
    </row>
    <row r="601" spans="2:65" s="12" customFormat="1" ht="11.25" x14ac:dyDescent="0.2">
      <c r="B601" s="153"/>
      <c r="D601" s="138" t="s">
        <v>330</v>
      </c>
      <c r="E601" s="154" t="s">
        <v>19</v>
      </c>
      <c r="F601" s="155" t="s">
        <v>7373</v>
      </c>
      <c r="H601" s="154" t="s">
        <v>19</v>
      </c>
      <c r="I601" s="156"/>
      <c r="L601" s="153"/>
      <c r="M601" s="157"/>
      <c r="T601" s="158"/>
      <c r="AT601" s="154" t="s">
        <v>330</v>
      </c>
      <c r="AU601" s="154" t="s">
        <v>79</v>
      </c>
      <c r="AV601" s="12" t="s">
        <v>77</v>
      </c>
      <c r="AW601" s="12" t="s">
        <v>31</v>
      </c>
      <c r="AX601" s="12" t="s">
        <v>69</v>
      </c>
      <c r="AY601" s="154" t="s">
        <v>181</v>
      </c>
    </row>
    <row r="602" spans="2:65" s="13" customFormat="1" ht="11.25" x14ac:dyDescent="0.2">
      <c r="B602" s="159"/>
      <c r="D602" s="138" t="s">
        <v>330</v>
      </c>
      <c r="E602" s="160" t="s">
        <v>19</v>
      </c>
      <c r="F602" s="161" t="s">
        <v>4419</v>
      </c>
      <c r="H602" s="162">
        <v>2</v>
      </c>
      <c r="I602" s="163"/>
      <c r="L602" s="159"/>
      <c r="M602" s="164"/>
      <c r="T602" s="165"/>
      <c r="AT602" s="160" t="s">
        <v>330</v>
      </c>
      <c r="AU602" s="160" t="s">
        <v>79</v>
      </c>
      <c r="AV602" s="13" t="s">
        <v>79</v>
      </c>
      <c r="AW602" s="13" t="s">
        <v>31</v>
      </c>
      <c r="AX602" s="13" t="s">
        <v>69</v>
      </c>
      <c r="AY602" s="160" t="s">
        <v>181</v>
      </c>
    </row>
    <row r="603" spans="2:65" s="14" customFormat="1" ht="11.25" x14ac:dyDescent="0.2">
      <c r="B603" s="166"/>
      <c r="D603" s="138" t="s">
        <v>330</v>
      </c>
      <c r="E603" s="167" t="s">
        <v>19</v>
      </c>
      <c r="F603" s="168" t="s">
        <v>333</v>
      </c>
      <c r="H603" s="169">
        <v>2</v>
      </c>
      <c r="I603" s="170"/>
      <c r="L603" s="166"/>
      <c r="M603" s="171"/>
      <c r="T603" s="172"/>
      <c r="AT603" s="167" t="s">
        <v>330</v>
      </c>
      <c r="AU603" s="167" t="s">
        <v>79</v>
      </c>
      <c r="AV603" s="14" t="s">
        <v>187</v>
      </c>
      <c r="AW603" s="14" t="s">
        <v>31</v>
      </c>
      <c r="AX603" s="14" t="s">
        <v>77</v>
      </c>
      <c r="AY603" s="167" t="s">
        <v>181</v>
      </c>
    </row>
    <row r="604" spans="2:65" s="1" customFormat="1" ht="21.75" customHeight="1" x14ac:dyDescent="0.2">
      <c r="B604" s="32"/>
      <c r="C604" s="125" t="s">
        <v>541</v>
      </c>
      <c r="D604" s="125" t="s">
        <v>182</v>
      </c>
      <c r="E604" s="126" t="s">
        <v>7374</v>
      </c>
      <c r="F604" s="127" t="s">
        <v>7375</v>
      </c>
      <c r="G604" s="128" t="s">
        <v>519</v>
      </c>
      <c r="H604" s="129">
        <v>1</v>
      </c>
      <c r="I604" s="130"/>
      <c r="J604" s="131">
        <f>ROUND(I604*H604,2)</f>
        <v>0</v>
      </c>
      <c r="K604" s="127" t="s">
        <v>186</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903</v>
      </c>
    </row>
    <row r="605" spans="2:65" s="1" customFormat="1" ht="29.25" x14ac:dyDescent="0.2">
      <c r="B605" s="32"/>
      <c r="D605" s="138" t="s">
        <v>214</v>
      </c>
      <c r="F605" s="139" t="s">
        <v>7360</v>
      </c>
      <c r="I605" s="140"/>
      <c r="L605" s="32"/>
      <c r="M605" s="141"/>
      <c r="T605" s="53"/>
      <c r="AT605" s="17" t="s">
        <v>214</v>
      </c>
      <c r="AU605" s="17" t="s">
        <v>79</v>
      </c>
    </row>
    <row r="606" spans="2:65" s="12" customFormat="1" ht="11.25" x14ac:dyDescent="0.2">
      <c r="B606" s="153"/>
      <c r="D606" s="138" t="s">
        <v>330</v>
      </c>
      <c r="E606" s="154" t="s">
        <v>19</v>
      </c>
      <c r="F606" s="155" t="s">
        <v>7376</v>
      </c>
      <c r="H606" s="154" t="s">
        <v>19</v>
      </c>
      <c r="I606" s="156"/>
      <c r="L606" s="153"/>
      <c r="M606" s="157"/>
      <c r="T606" s="158"/>
      <c r="AT606" s="154" t="s">
        <v>330</v>
      </c>
      <c r="AU606" s="154" t="s">
        <v>79</v>
      </c>
      <c r="AV606" s="12" t="s">
        <v>77</v>
      </c>
      <c r="AW606" s="12" t="s">
        <v>31</v>
      </c>
      <c r="AX606" s="12" t="s">
        <v>69</v>
      </c>
      <c r="AY606" s="154" t="s">
        <v>181</v>
      </c>
    </row>
    <row r="607" spans="2:65" s="13" customFormat="1" ht="11.25" x14ac:dyDescent="0.2">
      <c r="B607" s="159"/>
      <c r="D607" s="138" t="s">
        <v>330</v>
      </c>
      <c r="E607" s="160" t="s">
        <v>19</v>
      </c>
      <c r="F607" s="161" t="s">
        <v>4442</v>
      </c>
      <c r="H607" s="162">
        <v>1</v>
      </c>
      <c r="I607" s="163"/>
      <c r="L607" s="159"/>
      <c r="M607" s="164"/>
      <c r="T607" s="165"/>
      <c r="AT607" s="160" t="s">
        <v>330</v>
      </c>
      <c r="AU607" s="160" t="s">
        <v>79</v>
      </c>
      <c r="AV607" s="13" t="s">
        <v>79</v>
      </c>
      <c r="AW607" s="13" t="s">
        <v>31</v>
      </c>
      <c r="AX607" s="13" t="s">
        <v>69</v>
      </c>
      <c r="AY607" s="160" t="s">
        <v>181</v>
      </c>
    </row>
    <row r="608" spans="2:65" s="14" customFormat="1" ht="11.25" x14ac:dyDescent="0.2">
      <c r="B608" s="166"/>
      <c r="D608" s="138" t="s">
        <v>330</v>
      </c>
      <c r="E608" s="167" t="s">
        <v>19</v>
      </c>
      <c r="F608" s="168" t="s">
        <v>333</v>
      </c>
      <c r="H608" s="169">
        <v>1</v>
      </c>
      <c r="I608" s="170"/>
      <c r="L608" s="166"/>
      <c r="M608" s="171"/>
      <c r="T608" s="172"/>
      <c r="AT608" s="167" t="s">
        <v>330</v>
      </c>
      <c r="AU608" s="167" t="s">
        <v>79</v>
      </c>
      <c r="AV608" s="14" t="s">
        <v>187</v>
      </c>
      <c r="AW608" s="14" t="s">
        <v>31</v>
      </c>
      <c r="AX608" s="14" t="s">
        <v>77</v>
      </c>
      <c r="AY608" s="167" t="s">
        <v>181</v>
      </c>
    </row>
    <row r="609" spans="2:65" s="1" customFormat="1" ht="21.75" customHeight="1" x14ac:dyDescent="0.2">
      <c r="B609" s="32"/>
      <c r="C609" s="125" t="s">
        <v>919</v>
      </c>
      <c r="D609" s="125" t="s">
        <v>182</v>
      </c>
      <c r="E609" s="126" t="s">
        <v>7377</v>
      </c>
      <c r="F609" s="127" t="s">
        <v>7378</v>
      </c>
      <c r="G609" s="128" t="s">
        <v>519</v>
      </c>
      <c r="H609" s="129">
        <v>1</v>
      </c>
      <c r="I609" s="130"/>
      <c r="J609" s="131">
        <f>ROUND(I609*H609,2)</f>
        <v>0</v>
      </c>
      <c r="K609" s="127" t="s">
        <v>186</v>
      </c>
      <c r="L609" s="32"/>
      <c r="M609" s="132" t="s">
        <v>19</v>
      </c>
      <c r="N609" s="133" t="s">
        <v>40</v>
      </c>
      <c r="P609" s="134">
        <f>O609*H609</f>
        <v>0</v>
      </c>
      <c r="Q609" s="134">
        <v>0</v>
      </c>
      <c r="R609" s="134">
        <f>Q609*H609</f>
        <v>0</v>
      </c>
      <c r="S609" s="134">
        <v>0</v>
      </c>
      <c r="T609" s="135">
        <f>S609*H609</f>
        <v>0</v>
      </c>
      <c r="AR609" s="136" t="s">
        <v>187</v>
      </c>
      <c r="AT609" s="136" t="s">
        <v>182</v>
      </c>
      <c r="AU609" s="136" t="s">
        <v>79</v>
      </c>
      <c r="AY609" s="17" t="s">
        <v>181</v>
      </c>
      <c r="BE609" s="137">
        <f>IF(N609="základní",J609,0)</f>
        <v>0</v>
      </c>
      <c r="BF609" s="137">
        <f>IF(N609="snížená",J609,0)</f>
        <v>0</v>
      </c>
      <c r="BG609" s="137">
        <f>IF(N609="zákl. přenesená",J609,0)</f>
        <v>0</v>
      </c>
      <c r="BH609" s="137">
        <f>IF(N609="sníž. přenesená",J609,0)</f>
        <v>0</v>
      </c>
      <c r="BI609" s="137">
        <f>IF(N609="nulová",J609,0)</f>
        <v>0</v>
      </c>
      <c r="BJ609" s="17" t="s">
        <v>77</v>
      </c>
      <c r="BK609" s="137">
        <f>ROUND(I609*H609,2)</f>
        <v>0</v>
      </c>
      <c r="BL609" s="17" t="s">
        <v>187</v>
      </c>
      <c r="BM609" s="136" t="s">
        <v>922</v>
      </c>
    </row>
    <row r="610" spans="2:65" s="1" customFormat="1" ht="29.25" x14ac:dyDescent="0.2">
      <c r="B610" s="32"/>
      <c r="D610" s="138" t="s">
        <v>214</v>
      </c>
      <c r="F610" s="139" t="s">
        <v>7360</v>
      </c>
      <c r="I610" s="140"/>
      <c r="L610" s="32"/>
      <c r="M610" s="141"/>
      <c r="T610" s="53"/>
      <c r="AT610" s="17" t="s">
        <v>214</v>
      </c>
      <c r="AU610" s="17" t="s">
        <v>79</v>
      </c>
    </row>
    <row r="611" spans="2:65" s="12" customFormat="1" ht="11.25" x14ac:dyDescent="0.2">
      <c r="B611" s="153"/>
      <c r="D611" s="138" t="s">
        <v>330</v>
      </c>
      <c r="E611" s="154" t="s">
        <v>19</v>
      </c>
      <c r="F611" s="155" t="s">
        <v>7379</v>
      </c>
      <c r="H611" s="154" t="s">
        <v>19</v>
      </c>
      <c r="I611" s="156"/>
      <c r="L611" s="153"/>
      <c r="M611" s="157"/>
      <c r="T611" s="158"/>
      <c r="AT611" s="154" t="s">
        <v>330</v>
      </c>
      <c r="AU611" s="154" t="s">
        <v>79</v>
      </c>
      <c r="AV611" s="12" t="s">
        <v>77</v>
      </c>
      <c r="AW611" s="12" t="s">
        <v>31</v>
      </c>
      <c r="AX611" s="12" t="s">
        <v>69</v>
      </c>
      <c r="AY611" s="154" t="s">
        <v>181</v>
      </c>
    </row>
    <row r="612" spans="2:65" s="13" customFormat="1" ht="11.25" x14ac:dyDescent="0.2">
      <c r="B612" s="159"/>
      <c r="D612" s="138" t="s">
        <v>330</v>
      </c>
      <c r="E612" s="160" t="s">
        <v>19</v>
      </c>
      <c r="F612" s="161" t="s">
        <v>4442</v>
      </c>
      <c r="H612" s="162">
        <v>1</v>
      </c>
      <c r="I612" s="163"/>
      <c r="L612" s="159"/>
      <c r="M612" s="164"/>
      <c r="T612" s="165"/>
      <c r="AT612" s="160" t="s">
        <v>330</v>
      </c>
      <c r="AU612" s="160" t="s">
        <v>79</v>
      </c>
      <c r="AV612" s="13" t="s">
        <v>79</v>
      </c>
      <c r="AW612" s="13" t="s">
        <v>31</v>
      </c>
      <c r="AX612" s="13" t="s">
        <v>69</v>
      </c>
      <c r="AY612" s="160" t="s">
        <v>181</v>
      </c>
    </row>
    <row r="613" spans="2:65" s="14" customFormat="1" ht="11.25" x14ac:dyDescent="0.2">
      <c r="B613" s="166"/>
      <c r="D613" s="138" t="s">
        <v>330</v>
      </c>
      <c r="E613" s="167" t="s">
        <v>19</v>
      </c>
      <c r="F613" s="168" t="s">
        <v>333</v>
      </c>
      <c r="H613" s="169">
        <v>1</v>
      </c>
      <c r="I613" s="170"/>
      <c r="L613" s="166"/>
      <c r="M613" s="171"/>
      <c r="T613" s="172"/>
      <c r="AT613" s="167" t="s">
        <v>330</v>
      </c>
      <c r="AU613" s="167" t="s">
        <v>79</v>
      </c>
      <c r="AV613" s="14" t="s">
        <v>187</v>
      </c>
      <c r="AW613" s="14" t="s">
        <v>31</v>
      </c>
      <c r="AX613" s="14" t="s">
        <v>77</v>
      </c>
      <c r="AY613" s="167" t="s">
        <v>181</v>
      </c>
    </row>
    <row r="614" spans="2:65" s="1" customFormat="1" ht="21.75" customHeight="1" x14ac:dyDescent="0.2">
      <c r="B614" s="32"/>
      <c r="C614" s="125" t="s">
        <v>545</v>
      </c>
      <c r="D614" s="125" t="s">
        <v>182</v>
      </c>
      <c r="E614" s="126" t="s">
        <v>7380</v>
      </c>
      <c r="F614" s="127" t="s">
        <v>7381</v>
      </c>
      <c r="G614" s="128" t="s">
        <v>519</v>
      </c>
      <c r="H614" s="129">
        <v>1</v>
      </c>
      <c r="I614" s="130"/>
      <c r="J614" s="131">
        <f>ROUND(I614*H614,2)</f>
        <v>0</v>
      </c>
      <c r="K614" s="127" t="s">
        <v>186</v>
      </c>
      <c r="L614" s="32"/>
      <c r="M614" s="132" t="s">
        <v>19</v>
      </c>
      <c r="N614" s="133" t="s">
        <v>40</v>
      </c>
      <c r="P614" s="134">
        <f>O614*H614</f>
        <v>0</v>
      </c>
      <c r="Q614" s="134">
        <v>0</v>
      </c>
      <c r="R614" s="134">
        <f>Q614*H614</f>
        <v>0</v>
      </c>
      <c r="S614" s="134">
        <v>0</v>
      </c>
      <c r="T614" s="135">
        <f>S614*H614</f>
        <v>0</v>
      </c>
      <c r="AR614" s="136" t="s">
        <v>187</v>
      </c>
      <c r="AT614" s="136" t="s">
        <v>182</v>
      </c>
      <c r="AU614" s="136" t="s">
        <v>79</v>
      </c>
      <c r="AY614" s="17" t="s">
        <v>181</v>
      </c>
      <c r="BE614" s="137">
        <f>IF(N614="základní",J614,0)</f>
        <v>0</v>
      </c>
      <c r="BF614" s="137">
        <f>IF(N614="snížená",J614,0)</f>
        <v>0</v>
      </c>
      <c r="BG614" s="137">
        <f>IF(N614="zákl. přenesená",J614,0)</f>
        <v>0</v>
      </c>
      <c r="BH614" s="137">
        <f>IF(N614="sníž. přenesená",J614,0)</f>
        <v>0</v>
      </c>
      <c r="BI614" s="137">
        <f>IF(N614="nulová",J614,0)</f>
        <v>0</v>
      </c>
      <c r="BJ614" s="17" t="s">
        <v>77</v>
      </c>
      <c r="BK614" s="137">
        <f>ROUND(I614*H614,2)</f>
        <v>0</v>
      </c>
      <c r="BL614" s="17" t="s">
        <v>187</v>
      </c>
      <c r="BM614" s="136" t="s">
        <v>929</v>
      </c>
    </row>
    <row r="615" spans="2:65" s="1" customFormat="1" ht="29.25" x14ac:dyDescent="0.2">
      <c r="B615" s="32"/>
      <c r="D615" s="138" t="s">
        <v>214</v>
      </c>
      <c r="F615" s="139" t="s">
        <v>7360</v>
      </c>
      <c r="I615" s="140"/>
      <c r="L615" s="32"/>
      <c r="M615" s="141"/>
      <c r="T615" s="53"/>
      <c r="AT615" s="17" t="s">
        <v>214</v>
      </c>
      <c r="AU615" s="17" t="s">
        <v>79</v>
      </c>
    </row>
    <row r="616" spans="2:65" s="12" customFormat="1" ht="11.25" x14ac:dyDescent="0.2">
      <c r="B616" s="153"/>
      <c r="D616" s="138" t="s">
        <v>330</v>
      </c>
      <c r="E616" s="154" t="s">
        <v>19</v>
      </c>
      <c r="F616" s="155" t="s">
        <v>7382</v>
      </c>
      <c r="H616" s="154" t="s">
        <v>19</v>
      </c>
      <c r="I616" s="156"/>
      <c r="L616" s="153"/>
      <c r="M616" s="157"/>
      <c r="T616" s="158"/>
      <c r="AT616" s="154" t="s">
        <v>330</v>
      </c>
      <c r="AU616" s="154" t="s">
        <v>79</v>
      </c>
      <c r="AV616" s="12" t="s">
        <v>77</v>
      </c>
      <c r="AW616" s="12" t="s">
        <v>31</v>
      </c>
      <c r="AX616" s="12" t="s">
        <v>69</v>
      </c>
      <c r="AY616" s="154" t="s">
        <v>181</v>
      </c>
    </row>
    <row r="617" spans="2:65" s="13" customFormat="1" ht="11.25" x14ac:dyDescent="0.2">
      <c r="B617" s="159"/>
      <c r="D617" s="138" t="s">
        <v>330</v>
      </c>
      <c r="E617" s="160" t="s">
        <v>19</v>
      </c>
      <c r="F617" s="161" t="s">
        <v>5796</v>
      </c>
      <c r="H617" s="162">
        <v>1</v>
      </c>
      <c r="I617" s="163"/>
      <c r="L617" s="159"/>
      <c r="M617" s="164"/>
      <c r="T617" s="165"/>
      <c r="AT617" s="160" t="s">
        <v>330</v>
      </c>
      <c r="AU617" s="160" t="s">
        <v>79</v>
      </c>
      <c r="AV617" s="13" t="s">
        <v>79</v>
      </c>
      <c r="AW617" s="13" t="s">
        <v>31</v>
      </c>
      <c r="AX617" s="13" t="s">
        <v>69</v>
      </c>
      <c r="AY617" s="160" t="s">
        <v>181</v>
      </c>
    </row>
    <row r="618" spans="2:65" s="14" customFormat="1" ht="11.25" x14ac:dyDescent="0.2">
      <c r="B618" s="166"/>
      <c r="D618" s="138" t="s">
        <v>330</v>
      </c>
      <c r="E618" s="167" t="s">
        <v>19</v>
      </c>
      <c r="F618" s="168" t="s">
        <v>333</v>
      </c>
      <c r="H618" s="169">
        <v>1</v>
      </c>
      <c r="I618" s="170"/>
      <c r="L618" s="166"/>
      <c r="M618" s="171"/>
      <c r="T618" s="172"/>
      <c r="AT618" s="167" t="s">
        <v>330</v>
      </c>
      <c r="AU618" s="167" t="s">
        <v>79</v>
      </c>
      <c r="AV618" s="14" t="s">
        <v>187</v>
      </c>
      <c r="AW618" s="14" t="s">
        <v>31</v>
      </c>
      <c r="AX618" s="14" t="s">
        <v>77</v>
      </c>
      <c r="AY618" s="167" t="s">
        <v>181</v>
      </c>
    </row>
    <row r="619" spans="2:65" s="1" customFormat="1" ht="21.75" customHeight="1" x14ac:dyDescent="0.2">
      <c r="B619" s="32"/>
      <c r="C619" s="125" t="s">
        <v>933</v>
      </c>
      <c r="D619" s="125" t="s">
        <v>182</v>
      </c>
      <c r="E619" s="126" t="s">
        <v>7383</v>
      </c>
      <c r="F619" s="127" t="s">
        <v>7384</v>
      </c>
      <c r="G619" s="128" t="s">
        <v>519</v>
      </c>
      <c r="H619" s="129">
        <v>1</v>
      </c>
      <c r="I619" s="130"/>
      <c r="J619" s="131">
        <f>ROUND(I619*H619,2)</f>
        <v>0</v>
      </c>
      <c r="K619" s="127" t="s">
        <v>186</v>
      </c>
      <c r="L619" s="32"/>
      <c r="M619" s="132" t="s">
        <v>19</v>
      </c>
      <c r="N619" s="133" t="s">
        <v>40</v>
      </c>
      <c r="P619" s="134">
        <f>O619*H619</f>
        <v>0</v>
      </c>
      <c r="Q619" s="134">
        <v>0</v>
      </c>
      <c r="R619" s="134">
        <f>Q619*H619</f>
        <v>0</v>
      </c>
      <c r="S619" s="134">
        <v>0</v>
      </c>
      <c r="T619" s="135">
        <f>S619*H619</f>
        <v>0</v>
      </c>
      <c r="AR619" s="136" t="s">
        <v>187</v>
      </c>
      <c r="AT619" s="136" t="s">
        <v>182</v>
      </c>
      <c r="AU619" s="136" t="s">
        <v>79</v>
      </c>
      <c r="AY619" s="17" t="s">
        <v>181</v>
      </c>
      <c r="BE619" s="137">
        <f>IF(N619="základní",J619,0)</f>
        <v>0</v>
      </c>
      <c r="BF619" s="137">
        <f>IF(N619="snížená",J619,0)</f>
        <v>0</v>
      </c>
      <c r="BG619" s="137">
        <f>IF(N619="zákl. přenesená",J619,0)</f>
        <v>0</v>
      </c>
      <c r="BH619" s="137">
        <f>IF(N619="sníž. přenesená",J619,0)</f>
        <v>0</v>
      </c>
      <c r="BI619" s="137">
        <f>IF(N619="nulová",J619,0)</f>
        <v>0</v>
      </c>
      <c r="BJ619" s="17" t="s">
        <v>77</v>
      </c>
      <c r="BK619" s="137">
        <f>ROUND(I619*H619,2)</f>
        <v>0</v>
      </c>
      <c r="BL619" s="17" t="s">
        <v>187</v>
      </c>
      <c r="BM619" s="136" t="s">
        <v>936</v>
      </c>
    </row>
    <row r="620" spans="2:65" s="1" customFormat="1" ht="29.25" x14ac:dyDescent="0.2">
      <c r="B620" s="32"/>
      <c r="D620" s="138" t="s">
        <v>214</v>
      </c>
      <c r="F620" s="139" t="s">
        <v>7360</v>
      </c>
      <c r="I620" s="140"/>
      <c r="L620" s="32"/>
      <c r="M620" s="141"/>
      <c r="T620" s="53"/>
      <c r="AT620" s="17" t="s">
        <v>214</v>
      </c>
      <c r="AU620" s="17" t="s">
        <v>79</v>
      </c>
    </row>
    <row r="621" spans="2:65" s="12" customFormat="1" ht="11.25" x14ac:dyDescent="0.2">
      <c r="B621" s="153"/>
      <c r="D621" s="138" t="s">
        <v>330</v>
      </c>
      <c r="E621" s="154" t="s">
        <v>19</v>
      </c>
      <c r="F621" s="155" t="s">
        <v>7385</v>
      </c>
      <c r="H621" s="154" t="s">
        <v>19</v>
      </c>
      <c r="I621" s="156"/>
      <c r="L621" s="153"/>
      <c r="M621" s="157"/>
      <c r="T621" s="158"/>
      <c r="AT621" s="154" t="s">
        <v>330</v>
      </c>
      <c r="AU621" s="154" t="s">
        <v>79</v>
      </c>
      <c r="AV621" s="12" t="s">
        <v>77</v>
      </c>
      <c r="AW621" s="12" t="s">
        <v>31</v>
      </c>
      <c r="AX621" s="12" t="s">
        <v>69</v>
      </c>
      <c r="AY621" s="154" t="s">
        <v>181</v>
      </c>
    </row>
    <row r="622" spans="2:65" s="13" customFormat="1" ht="11.25" x14ac:dyDescent="0.2">
      <c r="B622" s="159"/>
      <c r="D622" s="138" t="s">
        <v>330</v>
      </c>
      <c r="E622" s="160" t="s">
        <v>19</v>
      </c>
      <c r="F622" s="161" t="s">
        <v>4442</v>
      </c>
      <c r="H622" s="162">
        <v>1</v>
      </c>
      <c r="I622" s="163"/>
      <c r="L622" s="159"/>
      <c r="M622" s="164"/>
      <c r="T622" s="165"/>
      <c r="AT622" s="160" t="s">
        <v>330</v>
      </c>
      <c r="AU622" s="160" t="s">
        <v>79</v>
      </c>
      <c r="AV622" s="13" t="s">
        <v>79</v>
      </c>
      <c r="AW622" s="13" t="s">
        <v>31</v>
      </c>
      <c r="AX622" s="13" t="s">
        <v>69</v>
      </c>
      <c r="AY622" s="160" t="s">
        <v>181</v>
      </c>
    </row>
    <row r="623" spans="2:65" s="14" customFormat="1" ht="11.25" x14ac:dyDescent="0.2">
      <c r="B623" s="166"/>
      <c r="D623" s="138" t="s">
        <v>330</v>
      </c>
      <c r="E623" s="167" t="s">
        <v>19</v>
      </c>
      <c r="F623" s="168" t="s">
        <v>333</v>
      </c>
      <c r="H623" s="169">
        <v>1</v>
      </c>
      <c r="I623" s="170"/>
      <c r="L623" s="166"/>
      <c r="M623" s="171"/>
      <c r="T623" s="172"/>
      <c r="AT623" s="167" t="s">
        <v>330</v>
      </c>
      <c r="AU623" s="167" t="s">
        <v>79</v>
      </c>
      <c r="AV623" s="14" t="s">
        <v>187</v>
      </c>
      <c r="AW623" s="14" t="s">
        <v>31</v>
      </c>
      <c r="AX623" s="14" t="s">
        <v>77</v>
      </c>
      <c r="AY623" s="167" t="s">
        <v>181</v>
      </c>
    </row>
    <row r="624" spans="2:65" s="1" customFormat="1" ht="24.2" customHeight="1" x14ac:dyDescent="0.2">
      <c r="B624" s="32"/>
      <c r="C624" s="125" t="s">
        <v>549</v>
      </c>
      <c r="D624" s="125" t="s">
        <v>182</v>
      </c>
      <c r="E624" s="126" t="s">
        <v>7386</v>
      </c>
      <c r="F624" s="127" t="s">
        <v>7387</v>
      </c>
      <c r="G624" s="128" t="s">
        <v>519</v>
      </c>
      <c r="H624" s="129">
        <v>1</v>
      </c>
      <c r="I624" s="130"/>
      <c r="J624" s="131">
        <f>ROUND(I624*H624,2)</f>
        <v>0</v>
      </c>
      <c r="K624" s="127" t="s">
        <v>186</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943</v>
      </c>
    </row>
    <row r="625" spans="2:65" s="1" customFormat="1" ht="19.5" x14ac:dyDescent="0.2">
      <c r="B625" s="32"/>
      <c r="D625" s="138" t="s">
        <v>214</v>
      </c>
      <c r="F625" s="139" t="s">
        <v>7388</v>
      </c>
      <c r="I625" s="140"/>
      <c r="L625" s="32"/>
      <c r="M625" s="141"/>
      <c r="T625" s="53"/>
      <c r="AT625" s="17" t="s">
        <v>214</v>
      </c>
      <c r="AU625" s="17" t="s">
        <v>79</v>
      </c>
    </row>
    <row r="626" spans="2:65" s="12" customFormat="1" ht="11.25" x14ac:dyDescent="0.2">
      <c r="B626" s="153"/>
      <c r="D626" s="138" t="s">
        <v>330</v>
      </c>
      <c r="E626" s="154" t="s">
        <v>19</v>
      </c>
      <c r="F626" s="155" t="s">
        <v>7389</v>
      </c>
      <c r="H626" s="154" t="s">
        <v>19</v>
      </c>
      <c r="I626" s="156"/>
      <c r="L626" s="153"/>
      <c r="M626" s="157"/>
      <c r="T626" s="158"/>
      <c r="AT626" s="154" t="s">
        <v>330</v>
      </c>
      <c r="AU626" s="154" t="s">
        <v>79</v>
      </c>
      <c r="AV626" s="12" t="s">
        <v>77</v>
      </c>
      <c r="AW626" s="12" t="s">
        <v>31</v>
      </c>
      <c r="AX626" s="12" t="s">
        <v>69</v>
      </c>
      <c r="AY626" s="154" t="s">
        <v>181</v>
      </c>
    </row>
    <row r="627" spans="2:65" s="13" customFormat="1" ht="11.25" x14ac:dyDescent="0.2">
      <c r="B627" s="159"/>
      <c r="D627" s="138" t="s">
        <v>330</v>
      </c>
      <c r="E627" s="160" t="s">
        <v>19</v>
      </c>
      <c r="F627" s="161" t="s">
        <v>5754</v>
      </c>
      <c r="H627" s="162">
        <v>1</v>
      </c>
      <c r="I627" s="163"/>
      <c r="L627" s="159"/>
      <c r="M627" s="164"/>
      <c r="T627" s="165"/>
      <c r="AT627" s="160" t="s">
        <v>330</v>
      </c>
      <c r="AU627" s="160" t="s">
        <v>79</v>
      </c>
      <c r="AV627" s="13" t="s">
        <v>79</v>
      </c>
      <c r="AW627" s="13" t="s">
        <v>31</v>
      </c>
      <c r="AX627" s="13" t="s">
        <v>69</v>
      </c>
      <c r="AY627" s="160" t="s">
        <v>181</v>
      </c>
    </row>
    <row r="628" spans="2:65" s="14" customFormat="1" ht="11.25" x14ac:dyDescent="0.2">
      <c r="B628" s="166"/>
      <c r="D628" s="138" t="s">
        <v>330</v>
      </c>
      <c r="E628" s="167" t="s">
        <v>19</v>
      </c>
      <c r="F628" s="168" t="s">
        <v>333</v>
      </c>
      <c r="H628" s="169">
        <v>1</v>
      </c>
      <c r="I628" s="170"/>
      <c r="L628" s="166"/>
      <c r="M628" s="171"/>
      <c r="T628" s="172"/>
      <c r="AT628" s="167" t="s">
        <v>330</v>
      </c>
      <c r="AU628" s="167" t="s">
        <v>79</v>
      </c>
      <c r="AV628" s="14" t="s">
        <v>187</v>
      </c>
      <c r="AW628" s="14" t="s">
        <v>31</v>
      </c>
      <c r="AX628" s="14" t="s">
        <v>77</v>
      </c>
      <c r="AY628" s="167" t="s">
        <v>181</v>
      </c>
    </row>
    <row r="629" spans="2:65" s="1" customFormat="1" ht="24.2" customHeight="1" x14ac:dyDescent="0.2">
      <c r="B629" s="32"/>
      <c r="C629" s="125" t="s">
        <v>947</v>
      </c>
      <c r="D629" s="125" t="s">
        <v>182</v>
      </c>
      <c r="E629" s="126" t="s">
        <v>7390</v>
      </c>
      <c r="F629" s="127" t="s">
        <v>7391</v>
      </c>
      <c r="G629" s="128" t="s">
        <v>519</v>
      </c>
      <c r="H629" s="129">
        <v>1</v>
      </c>
      <c r="I629" s="130"/>
      <c r="J629" s="131">
        <f>ROUND(I629*H629,2)</f>
        <v>0</v>
      </c>
      <c r="K629" s="127" t="s">
        <v>186</v>
      </c>
      <c r="L629" s="32"/>
      <c r="M629" s="132" t="s">
        <v>19</v>
      </c>
      <c r="N629" s="133" t="s">
        <v>40</v>
      </c>
      <c r="P629" s="134">
        <f>O629*H629</f>
        <v>0</v>
      </c>
      <c r="Q629" s="134">
        <v>0</v>
      </c>
      <c r="R629" s="134">
        <f>Q629*H629</f>
        <v>0</v>
      </c>
      <c r="S629" s="134">
        <v>0</v>
      </c>
      <c r="T629" s="135">
        <f>S629*H629</f>
        <v>0</v>
      </c>
      <c r="AR629" s="136" t="s">
        <v>187</v>
      </c>
      <c r="AT629" s="136" t="s">
        <v>182</v>
      </c>
      <c r="AU629" s="136" t="s">
        <v>79</v>
      </c>
      <c r="AY629" s="17" t="s">
        <v>181</v>
      </c>
      <c r="BE629" s="137">
        <f>IF(N629="základní",J629,0)</f>
        <v>0</v>
      </c>
      <c r="BF629" s="137">
        <f>IF(N629="snížená",J629,0)</f>
        <v>0</v>
      </c>
      <c r="BG629" s="137">
        <f>IF(N629="zákl. přenesená",J629,0)</f>
        <v>0</v>
      </c>
      <c r="BH629" s="137">
        <f>IF(N629="sníž. přenesená",J629,0)</f>
        <v>0</v>
      </c>
      <c r="BI629" s="137">
        <f>IF(N629="nulová",J629,0)</f>
        <v>0</v>
      </c>
      <c r="BJ629" s="17" t="s">
        <v>77</v>
      </c>
      <c r="BK629" s="137">
        <f>ROUND(I629*H629,2)</f>
        <v>0</v>
      </c>
      <c r="BL629" s="17" t="s">
        <v>187</v>
      </c>
      <c r="BM629" s="136" t="s">
        <v>950</v>
      </c>
    </row>
    <row r="630" spans="2:65" s="1" customFormat="1" ht="19.5" x14ac:dyDescent="0.2">
      <c r="B630" s="32"/>
      <c r="D630" s="138" t="s">
        <v>214</v>
      </c>
      <c r="F630" s="139" t="s">
        <v>7388</v>
      </c>
      <c r="I630" s="140"/>
      <c r="L630" s="32"/>
      <c r="M630" s="141"/>
      <c r="T630" s="53"/>
      <c r="AT630" s="17" t="s">
        <v>214</v>
      </c>
      <c r="AU630" s="17" t="s">
        <v>79</v>
      </c>
    </row>
    <row r="631" spans="2:65" s="12" customFormat="1" ht="11.25" x14ac:dyDescent="0.2">
      <c r="B631" s="153"/>
      <c r="D631" s="138" t="s">
        <v>330</v>
      </c>
      <c r="E631" s="154" t="s">
        <v>19</v>
      </c>
      <c r="F631" s="155" t="s">
        <v>7389</v>
      </c>
      <c r="H631" s="154" t="s">
        <v>19</v>
      </c>
      <c r="I631" s="156"/>
      <c r="L631" s="153"/>
      <c r="M631" s="157"/>
      <c r="T631" s="158"/>
      <c r="AT631" s="154" t="s">
        <v>330</v>
      </c>
      <c r="AU631" s="154" t="s">
        <v>79</v>
      </c>
      <c r="AV631" s="12" t="s">
        <v>77</v>
      </c>
      <c r="AW631" s="12" t="s">
        <v>31</v>
      </c>
      <c r="AX631" s="12" t="s">
        <v>69</v>
      </c>
      <c r="AY631" s="154" t="s">
        <v>181</v>
      </c>
    </row>
    <row r="632" spans="2:65" s="13" customFormat="1" ht="11.25" x14ac:dyDescent="0.2">
      <c r="B632" s="159"/>
      <c r="D632" s="138" t="s">
        <v>330</v>
      </c>
      <c r="E632" s="160" t="s">
        <v>19</v>
      </c>
      <c r="F632" s="161" t="s">
        <v>5754</v>
      </c>
      <c r="H632" s="162">
        <v>1</v>
      </c>
      <c r="I632" s="163"/>
      <c r="L632" s="159"/>
      <c r="M632" s="164"/>
      <c r="T632" s="165"/>
      <c r="AT632" s="160" t="s">
        <v>330</v>
      </c>
      <c r="AU632" s="160" t="s">
        <v>79</v>
      </c>
      <c r="AV632" s="13" t="s">
        <v>79</v>
      </c>
      <c r="AW632" s="13" t="s">
        <v>31</v>
      </c>
      <c r="AX632" s="13" t="s">
        <v>69</v>
      </c>
      <c r="AY632" s="160" t="s">
        <v>181</v>
      </c>
    </row>
    <row r="633" spans="2:65" s="14" customFormat="1" ht="11.25" x14ac:dyDescent="0.2">
      <c r="B633" s="166"/>
      <c r="D633" s="138" t="s">
        <v>330</v>
      </c>
      <c r="E633" s="167" t="s">
        <v>19</v>
      </c>
      <c r="F633" s="168" t="s">
        <v>333</v>
      </c>
      <c r="H633" s="169">
        <v>1</v>
      </c>
      <c r="I633" s="170"/>
      <c r="L633" s="166"/>
      <c r="M633" s="171"/>
      <c r="T633" s="172"/>
      <c r="AT633" s="167" t="s">
        <v>330</v>
      </c>
      <c r="AU633" s="167" t="s">
        <v>79</v>
      </c>
      <c r="AV633" s="14" t="s">
        <v>187</v>
      </c>
      <c r="AW633" s="14" t="s">
        <v>31</v>
      </c>
      <c r="AX633" s="14" t="s">
        <v>77</v>
      </c>
      <c r="AY633" s="167" t="s">
        <v>181</v>
      </c>
    </row>
    <row r="634" spans="2:65" s="1" customFormat="1" ht="24.2" customHeight="1" x14ac:dyDescent="0.2">
      <c r="B634" s="32"/>
      <c r="C634" s="125" t="s">
        <v>552</v>
      </c>
      <c r="D634" s="125" t="s">
        <v>182</v>
      </c>
      <c r="E634" s="126" t="s">
        <v>7392</v>
      </c>
      <c r="F634" s="127" t="s">
        <v>7393</v>
      </c>
      <c r="G634" s="128" t="s">
        <v>519</v>
      </c>
      <c r="H634" s="129">
        <v>1</v>
      </c>
      <c r="I634" s="130"/>
      <c r="J634" s="131">
        <f>ROUND(I634*H634,2)</f>
        <v>0</v>
      </c>
      <c r="K634" s="127" t="s">
        <v>186</v>
      </c>
      <c r="L634" s="32"/>
      <c r="M634" s="132" t="s">
        <v>19</v>
      </c>
      <c r="N634" s="133" t="s">
        <v>40</v>
      </c>
      <c r="P634" s="134">
        <f>O634*H634</f>
        <v>0</v>
      </c>
      <c r="Q634" s="134">
        <v>0</v>
      </c>
      <c r="R634" s="134">
        <f>Q634*H634</f>
        <v>0</v>
      </c>
      <c r="S634" s="134">
        <v>0</v>
      </c>
      <c r="T634" s="135">
        <f>S634*H634</f>
        <v>0</v>
      </c>
      <c r="AR634" s="136" t="s">
        <v>187</v>
      </c>
      <c r="AT634" s="136" t="s">
        <v>182</v>
      </c>
      <c r="AU634" s="136" t="s">
        <v>79</v>
      </c>
      <c r="AY634" s="17" t="s">
        <v>181</v>
      </c>
      <c r="BE634" s="137">
        <f>IF(N634="základní",J634,0)</f>
        <v>0</v>
      </c>
      <c r="BF634" s="137">
        <f>IF(N634="snížená",J634,0)</f>
        <v>0</v>
      </c>
      <c r="BG634" s="137">
        <f>IF(N634="zákl. přenesená",J634,0)</f>
        <v>0</v>
      </c>
      <c r="BH634" s="137">
        <f>IF(N634="sníž. přenesená",J634,0)</f>
        <v>0</v>
      </c>
      <c r="BI634" s="137">
        <f>IF(N634="nulová",J634,0)</f>
        <v>0</v>
      </c>
      <c r="BJ634" s="17" t="s">
        <v>77</v>
      </c>
      <c r="BK634" s="137">
        <f>ROUND(I634*H634,2)</f>
        <v>0</v>
      </c>
      <c r="BL634" s="17" t="s">
        <v>187</v>
      </c>
      <c r="BM634" s="136" t="s">
        <v>955</v>
      </c>
    </row>
    <row r="635" spans="2:65" s="1" customFormat="1" ht="19.5" x14ac:dyDescent="0.2">
      <c r="B635" s="32"/>
      <c r="D635" s="138" t="s">
        <v>214</v>
      </c>
      <c r="F635" s="139" t="s">
        <v>7388</v>
      </c>
      <c r="I635" s="140"/>
      <c r="L635" s="32"/>
      <c r="M635" s="141"/>
      <c r="T635" s="53"/>
      <c r="AT635" s="17" t="s">
        <v>214</v>
      </c>
      <c r="AU635" s="17" t="s">
        <v>79</v>
      </c>
    </row>
    <row r="636" spans="2:65" s="12" customFormat="1" ht="11.25" x14ac:dyDescent="0.2">
      <c r="B636" s="153"/>
      <c r="D636" s="138" t="s">
        <v>330</v>
      </c>
      <c r="E636" s="154" t="s">
        <v>19</v>
      </c>
      <c r="F636" s="155" t="s">
        <v>7389</v>
      </c>
      <c r="H636" s="154" t="s">
        <v>19</v>
      </c>
      <c r="I636" s="156"/>
      <c r="L636" s="153"/>
      <c r="M636" s="157"/>
      <c r="T636" s="158"/>
      <c r="AT636" s="154" t="s">
        <v>330</v>
      </c>
      <c r="AU636" s="154" t="s">
        <v>79</v>
      </c>
      <c r="AV636" s="12" t="s">
        <v>77</v>
      </c>
      <c r="AW636" s="12" t="s">
        <v>31</v>
      </c>
      <c r="AX636" s="12" t="s">
        <v>69</v>
      </c>
      <c r="AY636" s="154" t="s">
        <v>181</v>
      </c>
    </row>
    <row r="637" spans="2:65" s="13" customFormat="1" ht="11.25" x14ac:dyDescent="0.2">
      <c r="B637" s="159"/>
      <c r="D637" s="138" t="s">
        <v>330</v>
      </c>
      <c r="E637" s="160" t="s">
        <v>19</v>
      </c>
      <c r="F637" s="161" t="s">
        <v>5796</v>
      </c>
      <c r="H637" s="162">
        <v>1</v>
      </c>
      <c r="I637" s="163"/>
      <c r="L637" s="159"/>
      <c r="M637" s="164"/>
      <c r="T637" s="165"/>
      <c r="AT637" s="160" t="s">
        <v>330</v>
      </c>
      <c r="AU637" s="160" t="s">
        <v>79</v>
      </c>
      <c r="AV637" s="13" t="s">
        <v>79</v>
      </c>
      <c r="AW637" s="13" t="s">
        <v>31</v>
      </c>
      <c r="AX637" s="13" t="s">
        <v>69</v>
      </c>
      <c r="AY637" s="160" t="s">
        <v>181</v>
      </c>
    </row>
    <row r="638" spans="2:65" s="14" customFormat="1" ht="11.25" x14ac:dyDescent="0.2">
      <c r="B638" s="166"/>
      <c r="D638" s="138" t="s">
        <v>330</v>
      </c>
      <c r="E638" s="167" t="s">
        <v>19</v>
      </c>
      <c r="F638" s="168" t="s">
        <v>333</v>
      </c>
      <c r="H638" s="169">
        <v>1</v>
      </c>
      <c r="I638" s="170"/>
      <c r="L638" s="166"/>
      <c r="M638" s="171"/>
      <c r="T638" s="172"/>
      <c r="AT638" s="167" t="s">
        <v>330</v>
      </c>
      <c r="AU638" s="167" t="s">
        <v>79</v>
      </c>
      <c r="AV638" s="14" t="s">
        <v>187</v>
      </c>
      <c r="AW638" s="14" t="s">
        <v>31</v>
      </c>
      <c r="AX638" s="14" t="s">
        <v>77</v>
      </c>
      <c r="AY638" s="167" t="s">
        <v>181</v>
      </c>
    </row>
    <row r="639" spans="2:65" s="1" customFormat="1" ht="24.2" customHeight="1" x14ac:dyDescent="0.2">
      <c r="B639" s="32"/>
      <c r="C639" s="125" t="s">
        <v>960</v>
      </c>
      <c r="D639" s="125" t="s">
        <v>182</v>
      </c>
      <c r="E639" s="126" t="s">
        <v>7394</v>
      </c>
      <c r="F639" s="127" t="s">
        <v>7395</v>
      </c>
      <c r="G639" s="128" t="s">
        <v>519</v>
      </c>
      <c r="H639" s="129">
        <v>1</v>
      </c>
      <c r="I639" s="130"/>
      <c r="J639" s="131">
        <f>ROUND(I639*H639,2)</f>
        <v>0</v>
      </c>
      <c r="K639" s="127" t="s">
        <v>186</v>
      </c>
      <c r="L639" s="32"/>
      <c r="M639" s="132" t="s">
        <v>19</v>
      </c>
      <c r="N639" s="133" t="s">
        <v>40</v>
      </c>
      <c r="P639" s="134">
        <f>O639*H639</f>
        <v>0</v>
      </c>
      <c r="Q639" s="134">
        <v>0</v>
      </c>
      <c r="R639" s="134">
        <f>Q639*H639</f>
        <v>0</v>
      </c>
      <c r="S639" s="134">
        <v>0</v>
      </c>
      <c r="T639" s="135">
        <f>S639*H639</f>
        <v>0</v>
      </c>
      <c r="AR639" s="136" t="s">
        <v>187</v>
      </c>
      <c r="AT639" s="136" t="s">
        <v>182</v>
      </c>
      <c r="AU639" s="136" t="s">
        <v>79</v>
      </c>
      <c r="AY639" s="17" t="s">
        <v>181</v>
      </c>
      <c r="BE639" s="137">
        <f>IF(N639="základní",J639,0)</f>
        <v>0</v>
      </c>
      <c r="BF639" s="137">
        <f>IF(N639="snížená",J639,0)</f>
        <v>0</v>
      </c>
      <c r="BG639" s="137">
        <f>IF(N639="zákl. přenesená",J639,0)</f>
        <v>0</v>
      </c>
      <c r="BH639" s="137">
        <f>IF(N639="sníž. přenesená",J639,0)</f>
        <v>0</v>
      </c>
      <c r="BI639" s="137">
        <f>IF(N639="nulová",J639,0)</f>
        <v>0</v>
      </c>
      <c r="BJ639" s="17" t="s">
        <v>77</v>
      </c>
      <c r="BK639" s="137">
        <f>ROUND(I639*H639,2)</f>
        <v>0</v>
      </c>
      <c r="BL639" s="17" t="s">
        <v>187</v>
      </c>
      <c r="BM639" s="136" t="s">
        <v>963</v>
      </c>
    </row>
    <row r="640" spans="2:65" s="1" customFormat="1" ht="19.5" x14ac:dyDescent="0.2">
      <c r="B640" s="32"/>
      <c r="D640" s="138" t="s">
        <v>214</v>
      </c>
      <c r="F640" s="139" t="s">
        <v>7388</v>
      </c>
      <c r="I640" s="140"/>
      <c r="L640" s="32"/>
      <c r="M640" s="141"/>
      <c r="T640" s="53"/>
      <c r="AT640" s="17" t="s">
        <v>214</v>
      </c>
      <c r="AU640" s="17" t="s">
        <v>79</v>
      </c>
    </row>
    <row r="641" spans="2:65" s="12" customFormat="1" ht="11.25" x14ac:dyDescent="0.2">
      <c r="B641" s="153"/>
      <c r="D641" s="138" t="s">
        <v>330</v>
      </c>
      <c r="E641" s="154" t="s">
        <v>19</v>
      </c>
      <c r="F641" s="155" t="s">
        <v>7389</v>
      </c>
      <c r="H641" s="154" t="s">
        <v>19</v>
      </c>
      <c r="I641" s="156"/>
      <c r="L641" s="153"/>
      <c r="M641" s="157"/>
      <c r="T641" s="158"/>
      <c r="AT641" s="154" t="s">
        <v>330</v>
      </c>
      <c r="AU641" s="154" t="s">
        <v>79</v>
      </c>
      <c r="AV641" s="12" t="s">
        <v>77</v>
      </c>
      <c r="AW641" s="12" t="s">
        <v>31</v>
      </c>
      <c r="AX641" s="12" t="s">
        <v>69</v>
      </c>
      <c r="AY641" s="154" t="s">
        <v>181</v>
      </c>
    </row>
    <row r="642" spans="2:65" s="13" customFormat="1" ht="11.25" x14ac:dyDescent="0.2">
      <c r="B642" s="159"/>
      <c r="D642" s="138" t="s">
        <v>330</v>
      </c>
      <c r="E642" s="160" t="s">
        <v>19</v>
      </c>
      <c r="F642" s="161" t="s">
        <v>5754</v>
      </c>
      <c r="H642" s="162">
        <v>1</v>
      </c>
      <c r="I642" s="163"/>
      <c r="L642" s="159"/>
      <c r="M642" s="164"/>
      <c r="T642" s="165"/>
      <c r="AT642" s="160" t="s">
        <v>330</v>
      </c>
      <c r="AU642" s="160" t="s">
        <v>79</v>
      </c>
      <c r="AV642" s="13" t="s">
        <v>79</v>
      </c>
      <c r="AW642" s="13" t="s">
        <v>31</v>
      </c>
      <c r="AX642" s="13" t="s">
        <v>69</v>
      </c>
      <c r="AY642" s="160" t="s">
        <v>181</v>
      </c>
    </row>
    <row r="643" spans="2:65" s="14" customFormat="1" ht="11.25" x14ac:dyDescent="0.2">
      <c r="B643" s="166"/>
      <c r="D643" s="138" t="s">
        <v>330</v>
      </c>
      <c r="E643" s="167" t="s">
        <v>19</v>
      </c>
      <c r="F643" s="168" t="s">
        <v>333</v>
      </c>
      <c r="H643" s="169">
        <v>1</v>
      </c>
      <c r="I643" s="170"/>
      <c r="L643" s="166"/>
      <c r="M643" s="171"/>
      <c r="T643" s="172"/>
      <c r="AT643" s="167" t="s">
        <v>330</v>
      </c>
      <c r="AU643" s="167" t="s">
        <v>79</v>
      </c>
      <c r="AV643" s="14" t="s">
        <v>187</v>
      </c>
      <c r="AW643" s="14" t="s">
        <v>31</v>
      </c>
      <c r="AX643" s="14" t="s">
        <v>77</v>
      </c>
      <c r="AY643" s="167" t="s">
        <v>181</v>
      </c>
    </row>
    <row r="644" spans="2:65" s="1" customFormat="1" ht="24.2" customHeight="1" x14ac:dyDescent="0.2">
      <c r="B644" s="32"/>
      <c r="C644" s="125" t="s">
        <v>556</v>
      </c>
      <c r="D644" s="125" t="s">
        <v>182</v>
      </c>
      <c r="E644" s="126" t="s">
        <v>7396</v>
      </c>
      <c r="F644" s="127" t="s">
        <v>7397</v>
      </c>
      <c r="G644" s="128" t="s">
        <v>519</v>
      </c>
      <c r="H644" s="129">
        <v>1</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971</v>
      </c>
    </row>
    <row r="645" spans="2:65" s="1" customFormat="1" ht="19.5" x14ac:dyDescent="0.2">
      <c r="B645" s="32"/>
      <c r="D645" s="138" t="s">
        <v>214</v>
      </c>
      <c r="F645" s="139" t="s">
        <v>7388</v>
      </c>
      <c r="I645" s="140"/>
      <c r="L645" s="32"/>
      <c r="M645" s="141"/>
      <c r="T645" s="53"/>
      <c r="AT645" s="17" t="s">
        <v>214</v>
      </c>
      <c r="AU645" s="17" t="s">
        <v>79</v>
      </c>
    </row>
    <row r="646" spans="2:65" s="12" customFormat="1" ht="11.25" x14ac:dyDescent="0.2">
      <c r="B646" s="153"/>
      <c r="D646" s="138" t="s">
        <v>330</v>
      </c>
      <c r="E646" s="154" t="s">
        <v>19</v>
      </c>
      <c r="F646" s="155" t="s">
        <v>7389</v>
      </c>
      <c r="H646" s="154" t="s">
        <v>19</v>
      </c>
      <c r="I646" s="156"/>
      <c r="L646" s="153"/>
      <c r="M646" s="157"/>
      <c r="T646" s="158"/>
      <c r="AT646" s="154" t="s">
        <v>330</v>
      </c>
      <c r="AU646" s="154" t="s">
        <v>79</v>
      </c>
      <c r="AV646" s="12" t="s">
        <v>77</v>
      </c>
      <c r="AW646" s="12" t="s">
        <v>31</v>
      </c>
      <c r="AX646" s="12" t="s">
        <v>69</v>
      </c>
      <c r="AY646" s="154" t="s">
        <v>181</v>
      </c>
    </row>
    <row r="647" spans="2:65" s="13" customFormat="1" ht="11.25" x14ac:dyDescent="0.2">
      <c r="B647" s="159"/>
      <c r="D647" s="138" t="s">
        <v>330</v>
      </c>
      <c r="E647" s="160" t="s">
        <v>19</v>
      </c>
      <c r="F647" s="161" t="s">
        <v>5796</v>
      </c>
      <c r="H647" s="162">
        <v>1</v>
      </c>
      <c r="I647" s="163"/>
      <c r="L647" s="159"/>
      <c r="M647" s="164"/>
      <c r="T647" s="165"/>
      <c r="AT647" s="160" t="s">
        <v>330</v>
      </c>
      <c r="AU647" s="160" t="s">
        <v>79</v>
      </c>
      <c r="AV647" s="13" t="s">
        <v>79</v>
      </c>
      <c r="AW647" s="13" t="s">
        <v>31</v>
      </c>
      <c r="AX647" s="13" t="s">
        <v>69</v>
      </c>
      <c r="AY647" s="160" t="s">
        <v>181</v>
      </c>
    </row>
    <row r="648" spans="2:65" s="14" customFormat="1" ht="11.25" x14ac:dyDescent="0.2">
      <c r="B648" s="166"/>
      <c r="D648" s="138" t="s">
        <v>330</v>
      </c>
      <c r="E648" s="167" t="s">
        <v>19</v>
      </c>
      <c r="F648" s="168" t="s">
        <v>333</v>
      </c>
      <c r="H648" s="169">
        <v>1</v>
      </c>
      <c r="I648" s="170"/>
      <c r="L648" s="166"/>
      <c r="M648" s="171"/>
      <c r="T648" s="172"/>
      <c r="AT648" s="167" t="s">
        <v>330</v>
      </c>
      <c r="AU648" s="167" t="s">
        <v>79</v>
      </c>
      <c r="AV648" s="14" t="s">
        <v>187</v>
      </c>
      <c r="AW648" s="14" t="s">
        <v>31</v>
      </c>
      <c r="AX648" s="14" t="s">
        <v>77</v>
      </c>
      <c r="AY648" s="167" t="s">
        <v>181</v>
      </c>
    </row>
    <row r="649" spans="2:65" s="1" customFormat="1" ht="24.2" customHeight="1" x14ac:dyDescent="0.2">
      <c r="B649" s="32"/>
      <c r="C649" s="125" t="s">
        <v>975</v>
      </c>
      <c r="D649" s="125" t="s">
        <v>182</v>
      </c>
      <c r="E649" s="126" t="s">
        <v>7398</v>
      </c>
      <c r="F649" s="127" t="s">
        <v>7399</v>
      </c>
      <c r="G649" s="128" t="s">
        <v>519</v>
      </c>
      <c r="H649" s="129">
        <v>2</v>
      </c>
      <c r="I649" s="130"/>
      <c r="J649" s="131">
        <f>ROUND(I649*H649,2)</f>
        <v>0</v>
      </c>
      <c r="K649" s="127" t="s">
        <v>186</v>
      </c>
      <c r="L649" s="32"/>
      <c r="M649" s="132" t="s">
        <v>19</v>
      </c>
      <c r="N649" s="133" t="s">
        <v>40</v>
      </c>
      <c r="P649" s="134">
        <f>O649*H649</f>
        <v>0</v>
      </c>
      <c r="Q649" s="134">
        <v>0</v>
      </c>
      <c r="R649" s="134">
        <f>Q649*H649</f>
        <v>0</v>
      </c>
      <c r="S649" s="134">
        <v>0</v>
      </c>
      <c r="T649" s="135">
        <f>S649*H649</f>
        <v>0</v>
      </c>
      <c r="AR649" s="136" t="s">
        <v>187</v>
      </c>
      <c r="AT649" s="136" t="s">
        <v>182</v>
      </c>
      <c r="AU649" s="136" t="s">
        <v>79</v>
      </c>
      <c r="AY649" s="17" t="s">
        <v>181</v>
      </c>
      <c r="BE649" s="137">
        <f>IF(N649="základní",J649,0)</f>
        <v>0</v>
      </c>
      <c r="BF649" s="137">
        <f>IF(N649="snížená",J649,0)</f>
        <v>0</v>
      </c>
      <c r="BG649" s="137">
        <f>IF(N649="zákl. přenesená",J649,0)</f>
        <v>0</v>
      </c>
      <c r="BH649" s="137">
        <f>IF(N649="sníž. přenesená",J649,0)</f>
        <v>0</v>
      </c>
      <c r="BI649" s="137">
        <f>IF(N649="nulová",J649,0)</f>
        <v>0</v>
      </c>
      <c r="BJ649" s="17" t="s">
        <v>77</v>
      </c>
      <c r="BK649" s="137">
        <f>ROUND(I649*H649,2)</f>
        <v>0</v>
      </c>
      <c r="BL649" s="17" t="s">
        <v>187</v>
      </c>
      <c r="BM649" s="136" t="s">
        <v>978</v>
      </c>
    </row>
    <row r="650" spans="2:65" s="1" customFormat="1" ht="19.5" x14ac:dyDescent="0.2">
      <c r="B650" s="32"/>
      <c r="D650" s="138" t="s">
        <v>214</v>
      </c>
      <c r="F650" s="139" t="s">
        <v>7388</v>
      </c>
      <c r="I650" s="140"/>
      <c r="L650" s="32"/>
      <c r="M650" s="141"/>
      <c r="T650" s="53"/>
      <c r="AT650" s="17" t="s">
        <v>214</v>
      </c>
      <c r="AU650" s="17" t="s">
        <v>79</v>
      </c>
    </row>
    <row r="651" spans="2:65" s="12" customFormat="1" ht="11.25" x14ac:dyDescent="0.2">
      <c r="B651" s="153"/>
      <c r="D651" s="138" t="s">
        <v>330</v>
      </c>
      <c r="E651" s="154" t="s">
        <v>19</v>
      </c>
      <c r="F651" s="155" t="s">
        <v>7389</v>
      </c>
      <c r="H651" s="154" t="s">
        <v>19</v>
      </c>
      <c r="I651" s="156"/>
      <c r="L651" s="153"/>
      <c r="M651" s="157"/>
      <c r="T651" s="158"/>
      <c r="AT651" s="154" t="s">
        <v>330</v>
      </c>
      <c r="AU651" s="154" t="s">
        <v>79</v>
      </c>
      <c r="AV651" s="12" t="s">
        <v>77</v>
      </c>
      <c r="AW651" s="12" t="s">
        <v>31</v>
      </c>
      <c r="AX651" s="12" t="s">
        <v>69</v>
      </c>
      <c r="AY651" s="154" t="s">
        <v>181</v>
      </c>
    </row>
    <row r="652" spans="2:65" s="13" customFormat="1" ht="11.25" x14ac:dyDescent="0.2">
      <c r="B652" s="159"/>
      <c r="D652" s="138" t="s">
        <v>330</v>
      </c>
      <c r="E652" s="160" t="s">
        <v>19</v>
      </c>
      <c r="F652" s="161" t="s">
        <v>5955</v>
      </c>
      <c r="H652" s="162">
        <v>2</v>
      </c>
      <c r="I652" s="163"/>
      <c r="L652" s="159"/>
      <c r="M652" s="164"/>
      <c r="T652" s="165"/>
      <c r="AT652" s="160" t="s">
        <v>330</v>
      </c>
      <c r="AU652" s="160" t="s">
        <v>79</v>
      </c>
      <c r="AV652" s="13" t="s">
        <v>79</v>
      </c>
      <c r="AW652" s="13" t="s">
        <v>31</v>
      </c>
      <c r="AX652" s="13" t="s">
        <v>69</v>
      </c>
      <c r="AY652" s="160" t="s">
        <v>181</v>
      </c>
    </row>
    <row r="653" spans="2:65" s="14" customFormat="1" ht="11.25" x14ac:dyDescent="0.2">
      <c r="B653" s="166"/>
      <c r="D653" s="138" t="s">
        <v>330</v>
      </c>
      <c r="E653" s="167" t="s">
        <v>19</v>
      </c>
      <c r="F653" s="168" t="s">
        <v>333</v>
      </c>
      <c r="H653" s="169">
        <v>2</v>
      </c>
      <c r="I653" s="170"/>
      <c r="L653" s="166"/>
      <c r="M653" s="171"/>
      <c r="T653" s="172"/>
      <c r="AT653" s="167" t="s">
        <v>330</v>
      </c>
      <c r="AU653" s="167" t="s">
        <v>79</v>
      </c>
      <c r="AV653" s="14" t="s">
        <v>187</v>
      </c>
      <c r="AW653" s="14" t="s">
        <v>31</v>
      </c>
      <c r="AX653" s="14" t="s">
        <v>77</v>
      </c>
      <c r="AY653" s="167" t="s">
        <v>181</v>
      </c>
    </row>
    <row r="654" spans="2:65" s="1" customFormat="1" ht="24.2" customHeight="1" x14ac:dyDescent="0.2">
      <c r="B654" s="32"/>
      <c r="C654" s="125" t="s">
        <v>560</v>
      </c>
      <c r="D654" s="125" t="s">
        <v>182</v>
      </c>
      <c r="E654" s="126" t="s">
        <v>7400</v>
      </c>
      <c r="F654" s="127" t="s">
        <v>7401</v>
      </c>
      <c r="G654" s="128" t="s">
        <v>519</v>
      </c>
      <c r="H654" s="129">
        <v>1</v>
      </c>
      <c r="I654" s="130"/>
      <c r="J654" s="131">
        <f>ROUND(I654*H654,2)</f>
        <v>0</v>
      </c>
      <c r="K654" s="127" t="s">
        <v>186</v>
      </c>
      <c r="L654" s="32"/>
      <c r="M654" s="132" t="s">
        <v>19</v>
      </c>
      <c r="N654" s="133" t="s">
        <v>40</v>
      </c>
      <c r="P654" s="134">
        <f>O654*H654</f>
        <v>0</v>
      </c>
      <c r="Q654" s="134">
        <v>0</v>
      </c>
      <c r="R654" s="134">
        <f>Q654*H654</f>
        <v>0</v>
      </c>
      <c r="S654" s="134">
        <v>0</v>
      </c>
      <c r="T654" s="135">
        <f>S654*H654</f>
        <v>0</v>
      </c>
      <c r="AR654" s="136" t="s">
        <v>187</v>
      </c>
      <c r="AT654" s="136" t="s">
        <v>182</v>
      </c>
      <c r="AU654" s="136" t="s">
        <v>79</v>
      </c>
      <c r="AY654" s="17" t="s">
        <v>181</v>
      </c>
      <c r="BE654" s="137">
        <f>IF(N654="základní",J654,0)</f>
        <v>0</v>
      </c>
      <c r="BF654" s="137">
        <f>IF(N654="snížená",J654,0)</f>
        <v>0</v>
      </c>
      <c r="BG654" s="137">
        <f>IF(N654="zákl. přenesená",J654,0)</f>
        <v>0</v>
      </c>
      <c r="BH654" s="137">
        <f>IF(N654="sníž. přenesená",J654,0)</f>
        <v>0</v>
      </c>
      <c r="BI654" s="137">
        <f>IF(N654="nulová",J654,0)</f>
        <v>0</v>
      </c>
      <c r="BJ654" s="17" t="s">
        <v>77</v>
      </c>
      <c r="BK654" s="137">
        <f>ROUND(I654*H654,2)</f>
        <v>0</v>
      </c>
      <c r="BL654" s="17" t="s">
        <v>187</v>
      </c>
      <c r="BM654" s="136" t="s">
        <v>984</v>
      </c>
    </row>
    <row r="655" spans="2:65" s="1" customFormat="1" ht="19.5" x14ac:dyDescent="0.2">
      <c r="B655" s="32"/>
      <c r="D655" s="138" t="s">
        <v>214</v>
      </c>
      <c r="F655" s="139" t="s">
        <v>7388</v>
      </c>
      <c r="I655" s="140"/>
      <c r="L655" s="32"/>
      <c r="M655" s="141"/>
      <c r="T655" s="53"/>
      <c r="AT655" s="17" t="s">
        <v>214</v>
      </c>
      <c r="AU655" s="17" t="s">
        <v>79</v>
      </c>
    </row>
    <row r="656" spans="2:65" s="12" customFormat="1" ht="11.25" x14ac:dyDescent="0.2">
      <c r="B656" s="153"/>
      <c r="D656" s="138" t="s">
        <v>330</v>
      </c>
      <c r="E656" s="154" t="s">
        <v>19</v>
      </c>
      <c r="F656" s="155" t="s">
        <v>7389</v>
      </c>
      <c r="H656" s="154" t="s">
        <v>19</v>
      </c>
      <c r="I656" s="156"/>
      <c r="L656" s="153"/>
      <c r="M656" s="157"/>
      <c r="T656" s="158"/>
      <c r="AT656" s="154" t="s">
        <v>330</v>
      </c>
      <c r="AU656" s="154" t="s">
        <v>79</v>
      </c>
      <c r="AV656" s="12" t="s">
        <v>77</v>
      </c>
      <c r="AW656" s="12" t="s">
        <v>31</v>
      </c>
      <c r="AX656" s="12" t="s">
        <v>69</v>
      </c>
      <c r="AY656" s="154" t="s">
        <v>181</v>
      </c>
    </row>
    <row r="657" spans="2:65" s="13" customFormat="1" ht="11.25" x14ac:dyDescent="0.2">
      <c r="B657" s="159"/>
      <c r="D657" s="138" t="s">
        <v>330</v>
      </c>
      <c r="E657" s="160" t="s">
        <v>19</v>
      </c>
      <c r="F657" s="161" t="s">
        <v>5796</v>
      </c>
      <c r="H657" s="162">
        <v>1</v>
      </c>
      <c r="I657" s="163"/>
      <c r="L657" s="159"/>
      <c r="M657" s="164"/>
      <c r="T657" s="165"/>
      <c r="AT657" s="160" t="s">
        <v>330</v>
      </c>
      <c r="AU657" s="160" t="s">
        <v>79</v>
      </c>
      <c r="AV657" s="13" t="s">
        <v>79</v>
      </c>
      <c r="AW657" s="13" t="s">
        <v>31</v>
      </c>
      <c r="AX657" s="13" t="s">
        <v>69</v>
      </c>
      <c r="AY657" s="160" t="s">
        <v>181</v>
      </c>
    </row>
    <row r="658" spans="2:65" s="14" customFormat="1" ht="11.25" x14ac:dyDescent="0.2">
      <c r="B658" s="166"/>
      <c r="D658" s="138" t="s">
        <v>330</v>
      </c>
      <c r="E658" s="167" t="s">
        <v>19</v>
      </c>
      <c r="F658" s="168" t="s">
        <v>333</v>
      </c>
      <c r="H658" s="169">
        <v>1</v>
      </c>
      <c r="I658" s="170"/>
      <c r="L658" s="166"/>
      <c r="M658" s="171"/>
      <c r="T658" s="172"/>
      <c r="AT658" s="167" t="s">
        <v>330</v>
      </c>
      <c r="AU658" s="167" t="s">
        <v>79</v>
      </c>
      <c r="AV658" s="14" t="s">
        <v>187</v>
      </c>
      <c r="AW658" s="14" t="s">
        <v>31</v>
      </c>
      <c r="AX658" s="14" t="s">
        <v>77</v>
      </c>
      <c r="AY658" s="167" t="s">
        <v>181</v>
      </c>
    </row>
    <row r="659" spans="2:65" s="1" customFormat="1" ht="24.2" customHeight="1" x14ac:dyDescent="0.2">
      <c r="B659" s="32"/>
      <c r="C659" s="125" t="s">
        <v>990</v>
      </c>
      <c r="D659" s="125" t="s">
        <v>182</v>
      </c>
      <c r="E659" s="126" t="s">
        <v>7402</v>
      </c>
      <c r="F659" s="127" t="s">
        <v>7403</v>
      </c>
      <c r="G659" s="128" t="s">
        <v>519</v>
      </c>
      <c r="H659" s="129">
        <v>1</v>
      </c>
      <c r="I659" s="130"/>
      <c r="J659" s="131">
        <f>ROUND(I659*H659,2)</f>
        <v>0</v>
      </c>
      <c r="K659" s="127" t="s">
        <v>186</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993</v>
      </c>
    </row>
    <row r="660" spans="2:65" s="1" customFormat="1" ht="19.5" x14ac:dyDescent="0.2">
      <c r="B660" s="32"/>
      <c r="D660" s="138" t="s">
        <v>214</v>
      </c>
      <c r="F660" s="139" t="s">
        <v>7388</v>
      </c>
      <c r="I660" s="140"/>
      <c r="L660" s="32"/>
      <c r="M660" s="141"/>
      <c r="T660" s="53"/>
      <c r="AT660" s="17" t="s">
        <v>214</v>
      </c>
      <c r="AU660" s="17" t="s">
        <v>79</v>
      </c>
    </row>
    <row r="661" spans="2:65" s="12" customFormat="1" ht="11.25" x14ac:dyDescent="0.2">
      <c r="B661" s="153"/>
      <c r="D661" s="138" t="s">
        <v>330</v>
      </c>
      <c r="E661" s="154" t="s">
        <v>19</v>
      </c>
      <c r="F661" s="155" t="s">
        <v>7389</v>
      </c>
      <c r="H661" s="154" t="s">
        <v>19</v>
      </c>
      <c r="I661" s="156"/>
      <c r="L661" s="153"/>
      <c r="M661" s="157"/>
      <c r="T661" s="158"/>
      <c r="AT661" s="154" t="s">
        <v>330</v>
      </c>
      <c r="AU661" s="154" t="s">
        <v>79</v>
      </c>
      <c r="AV661" s="12" t="s">
        <v>77</v>
      </c>
      <c r="AW661" s="12" t="s">
        <v>31</v>
      </c>
      <c r="AX661" s="12" t="s">
        <v>69</v>
      </c>
      <c r="AY661" s="154" t="s">
        <v>181</v>
      </c>
    </row>
    <row r="662" spans="2:65" s="13" customFormat="1" ht="11.25" x14ac:dyDescent="0.2">
      <c r="B662" s="159"/>
      <c r="D662" s="138" t="s">
        <v>330</v>
      </c>
      <c r="E662" s="160" t="s">
        <v>19</v>
      </c>
      <c r="F662" s="161" t="s">
        <v>5796</v>
      </c>
      <c r="H662" s="162">
        <v>1</v>
      </c>
      <c r="I662" s="163"/>
      <c r="L662" s="159"/>
      <c r="M662" s="164"/>
      <c r="T662" s="165"/>
      <c r="AT662" s="160" t="s">
        <v>330</v>
      </c>
      <c r="AU662" s="160" t="s">
        <v>79</v>
      </c>
      <c r="AV662" s="13" t="s">
        <v>79</v>
      </c>
      <c r="AW662" s="13" t="s">
        <v>31</v>
      </c>
      <c r="AX662" s="13" t="s">
        <v>69</v>
      </c>
      <c r="AY662" s="160" t="s">
        <v>181</v>
      </c>
    </row>
    <row r="663" spans="2:65" s="14" customFormat="1" ht="11.25" x14ac:dyDescent="0.2">
      <c r="B663" s="166"/>
      <c r="D663" s="138" t="s">
        <v>330</v>
      </c>
      <c r="E663" s="167" t="s">
        <v>19</v>
      </c>
      <c r="F663" s="168" t="s">
        <v>333</v>
      </c>
      <c r="H663" s="169">
        <v>1</v>
      </c>
      <c r="I663" s="170"/>
      <c r="L663" s="166"/>
      <c r="M663" s="171"/>
      <c r="T663" s="172"/>
      <c r="AT663" s="167" t="s">
        <v>330</v>
      </c>
      <c r="AU663" s="167" t="s">
        <v>79</v>
      </c>
      <c r="AV663" s="14" t="s">
        <v>187</v>
      </c>
      <c r="AW663" s="14" t="s">
        <v>31</v>
      </c>
      <c r="AX663" s="14" t="s">
        <v>77</v>
      </c>
      <c r="AY663" s="167" t="s">
        <v>181</v>
      </c>
    </row>
    <row r="664" spans="2:65" s="1" customFormat="1" ht="24.2" customHeight="1" x14ac:dyDescent="0.2">
      <c r="B664" s="32"/>
      <c r="C664" s="125" t="s">
        <v>569</v>
      </c>
      <c r="D664" s="125" t="s">
        <v>182</v>
      </c>
      <c r="E664" s="126" t="s">
        <v>7404</v>
      </c>
      <c r="F664" s="127" t="s">
        <v>7405</v>
      </c>
      <c r="G664" s="128" t="s">
        <v>519</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999</v>
      </c>
    </row>
    <row r="665" spans="2:65" s="1" customFormat="1" ht="19.5" x14ac:dyDescent="0.2">
      <c r="B665" s="32"/>
      <c r="D665" s="138" t="s">
        <v>214</v>
      </c>
      <c r="F665" s="139" t="s">
        <v>7388</v>
      </c>
      <c r="I665" s="140"/>
      <c r="L665" s="32"/>
      <c r="M665" s="141"/>
      <c r="T665" s="53"/>
      <c r="AT665" s="17" t="s">
        <v>214</v>
      </c>
      <c r="AU665" s="17" t="s">
        <v>79</v>
      </c>
    </row>
    <row r="666" spans="2:65" s="12" customFormat="1" ht="11.25" x14ac:dyDescent="0.2">
      <c r="B666" s="153"/>
      <c r="D666" s="138" t="s">
        <v>330</v>
      </c>
      <c r="E666" s="154" t="s">
        <v>19</v>
      </c>
      <c r="F666" s="155" t="s">
        <v>7389</v>
      </c>
      <c r="H666" s="154" t="s">
        <v>19</v>
      </c>
      <c r="I666" s="156"/>
      <c r="L666" s="153"/>
      <c r="M666" s="157"/>
      <c r="T666" s="158"/>
      <c r="AT666" s="154" t="s">
        <v>330</v>
      </c>
      <c r="AU666" s="154" t="s">
        <v>79</v>
      </c>
      <c r="AV666" s="12" t="s">
        <v>77</v>
      </c>
      <c r="AW666" s="12" t="s">
        <v>31</v>
      </c>
      <c r="AX666" s="12" t="s">
        <v>69</v>
      </c>
      <c r="AY666" s="154" t="s">
        <v>181</v>
      </c>
    </row>
    <row r="667" spans="2:65" s="13" customFormat="1" ht="11.25" x14ac:dyDescent="0.2">
      <c r="B667" s="159"/>
      <c r="D667" s="138" t="s">
        <v>330</v>
      </c>
      <c r="E667" s="160" t="s">
        <v>19</v>
      </c>
      <c r="F667" s="161" t="s">
        <v>5754</v>
      </c>
      <c r="H667" s="162">
        <v>1</v>
      </c>
      <c r="I667" s="163"/>
      <c r="L667" s="159"/>
      <c r="M667" s="164"/>
      <c r="T667" s="165"/>
      <c r="AT667" s="160" t="s">
        <v>330</v>
      </c>
      <c r="AU667" s="160" t="s">
        <v>79</v>
      </c>
      <c r="AV667" s="13" t="s">
        <v>79</v>
      </c>
      <c r="AW667" s="13" t="s">
        <v>31</v>
      </c>
      <c r="AX667" s="13" t="s">
        <v>69</v>
      </c>
      <c r="AY667" s="160" t="s">
        <v>181</v>
      </c>
    </row>
    <row r="668" spans="2:65" s="14" customFormat="1" ht="11.25" x14ac:dyDescent="0.2">
      <c r="B668" s="166"/>
      <c r="D668" s="138" t="s">
        <v>330</v>
      </c>
      <c r="E668" s="167" t="s">
        <v>19</v>
      </c>
      <c r="F668" s="168" t="s">
        <v>333</v>
      </c>
      <c r="H668" s="169">
        <v>1</v>
      </c>
      <c r="I668" s="170"/>
      <c r="L668" s="166"/>
      <c r="M668" s="171"/>
      <c r="T668" s="172"/>
      <c r="AT668" s="167" t="s">
        <v>330</v>
      </c>
      <c r="AU668" s="167" t="s">
        <v>79</v>
      </c>
      <c r="AV668" s="14" t="s">
        <v>187</v>
      </c>
      <c r="AW668" s="14" t="s">
        <v>31</v>
      </c>
      <c r="AX668" s="14" t="s">
        <v>77</v>
      </c>
      <c r="AY668" s="167" t="s">
        <v>181</v>
      </c>
    </row>
    <row r="669" spans="2:65" s="1" customFormat="1" ht="24.2" customHeight="1" x14ac:dyDescent="0.2">
      <c r="B669" s="32"/>
      <c r="C669" s="125" t="s">
        <v>1004</v>
      </c>
      <c r="D669" s="125" t="s">
        <v>182</v>
      </c>
      <c r="E669" s="126" t="s">
        <v>7406</v>
      </c>
      <c r="F669" s="127" t="s">
        <v>7407</v>
      </c>
      <c r="G669" s="128" t="s">
        <v>519</v>
      </c>
      <c r="H669" s="129">
        <v>1</v>
      </c>
      <c r="I669" s="130"/>
      <c r="J669" s="131">
        <f>ROUND(I669*H669,2)</f>
        <v>0</v>
      </c>
      <c r="K669" s="127" t="s">
        <v>186</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1007</v>
      </c>
    </row>
    <row r="670" spans="2:65" s="1" customFormat="1" ht="19.5" x14ac:dyDescent="0.2">
      <c r="B670" s="32"/>
      <c r="D670" s="138" t="s">
        <v>214</v>
      </c>
      <c r="F670" s="139" t="s">
        <v>7388</v>
      </c>
      <c r="I670" s="140"/>
      <c r="L670" s="32"/>
      <c r="M670" s="141"/>
      <c r="T670" s="53"/>
      <c r="AT670" s="17" t="s">
        <v>214</v>
      </c>
      <c r="AU670" s="17" t="s">
        <v>79</v>
      </c>
    </row>
    <row r="671" spans="2:65" s="12" customFormat="1" ht="11.25" x14ac:dyDescent="0.2">
      <c r="B671" s="153"/>
      <c r="D671" s="138" t="s">
        <v>330</v>
      </c>
      <c r="E671" s="154" t="s">
        <v>19</v>
      </c>
      <c r="F671" s="155" t="s">
        <v>7389</v>
      </c>
      <c r="H671" s="154" t="s">
        <v>19</v>
      </c>
      <c r="I671" s="156"/>
      <c r="L671" s="153"/>
      <c r="M671" s="157"/>
      <c r="T671" s="158"/>
      <c r="AT671" s="154" t="s">
        <v>330</v>
      </c>
      <c r="AU671" s="154" t="s">
        <v>79</v>
      </c>
      <c r="AV671" s="12" t="s">
        <v>77</v>
      </c>
      <c r="AW671" s="12" t="s">
        <v>31</v>
      </c>
      <c r="AX671" s="12" t="s">
        <v>69</v>
      </c>
      <c r="AY671" s="154" t="s">
        <v>181</v>
      </c>
    </row>
    <row r="672" spans="2:65" s="13" customFormat="1" ht="11.25" x14ac:dyDescent="0.2">
      <c r="B672" s="159"/>
      <c r="D672" s="138" t="s">
        <v>330</v>
      </c>
      <c r="E672" s="160" t="s">
        <v>19</v>
      </c>
      <c r="F672" s="161" t="s">
        <v>5754</v>
      </c>
      <c r="H672" s="162">
        <v>1</v>
      </c>
      <c r="I672" s="163"/>
      <c r="L672" s="159"/>
      <c r="M672" s="164"/>
      <c r="T672" s="165"/>
      <c r="AT672" s="160" t="s">
        <v>330</v>
      </c>
      <c r="AU672" s="160" t="s">
        <v>79</v>
      </c>
      <c r="AV672" s="13" t="s">
        <v>79</v>
      </c>
      <c r="AW672" s="13" t="s">
        <v>31</v>
      </c>
      <c r="AX672" s="13" t="s">
        <v>69</v>
      </c>
      <c r="AY672" s="160" t="s">
        <v>181</v>
      </c>
    </row>
    <row r="673" spans="2:65" s="14" customFormat="1" ht="11.25" x14ac:dyDescent="0.2">
      <c r="B673" s="166"/>
      <c r="D673" s="138" t="s">
        <v>330</v>
      </c>
      <c r="E673" s="167" t="s">
        <v>19</v>
      </c>
      <c r="F673" s="168" t="s">
        <v>333</v>
      </c>
      <c r="H673" s="169">
        <v>1</v>
      </c>
      <c r="I673" s="170"/>
      <c r="L673" s="166"/>
      <c r="M673" s="171"/>
      <c r="T673" s="172"/>
      <c r="AT673" s="167" t="s">
        <v>330</v>
      </c>
      <c r="AU673" s="167" t="s">
        <v>79</v>
      </c>
      <c r="AV673" s="14" t="s">
        <v>187</v>
      </c>
      <c r="AW673" s="14" t="s">
        <v>31</v>
      </c>
      <c r="AX673" s="14" t="s">
        <v>77</v>
      </c>
      <c r="AY673" s="167" t="s">
        <v>181</v>
      </c>
    </row>
    <row r="674" spans="2:65" s="1" customFormat="1" ht="24.2" customHeight="1" x14ac:dyDescent="0.2">
      <c r="B674" s="32"/>
      <c r="C674" s="125" t="s">
        <v>578</v>
      </c>
      <c r="D674" s="125" t="s">
        <v>182</v>
      </c>
      <c r="E674" s="126" t="s">
        <v>7408</v>
      </c>
      <c r="F674" s="127" t="s">
        <v>7409</v>
      </c>
      <c r="G674" s="128" t="s">
        <v>519</v>
      </c>
      <c r="H674" s="129">
        <v>1</v>
      </c>
      <c r="I674" s="130"/>
      <c r="J674" s="131">
        <f>ROUND(I674*H674,2)</f>
        <v>0</v>
      </c>
      <c r="K674" s="127" t="s">
        <v>186</v>
      </c>
      <c r="L674" s="32"/>
      <c r="M674" s="132" t="s">
        <v>19</v>
      </c>
      <c r="N674" s="133" t="s">
        <v>40</v>
      </c>
      <c r="P674" s="134">
        <f>O674*H674</f>
        <v>0</v>
      </c>
      <c r="Q674" s="134">
        <v>0</v>
      </c>
      <c r="R674" s="134">
        <f>Q674*H674</f>
        <v>0</v>
      </c>
      <c r="S674" s="134">
        <v>0</v>
      </c>
      <c r="T674" s="135">
        <f>S674*H674</f>
        <v>0</v>
      </c>
      <c r="AR674" s="136" t="s">
        <v>187</v>
      </c>
      <c r="AT674" s="136" t="s">
        <v>182</v>
      </c>
      <c r="AU674" s="136" t="s">
        <v>79</v>
      </c>
      <c r="AY674" s="17" t="s">
        <v>181</v>
      </c>
      <c r="BE674" s="137">
        <f>IF(N674="základní",J674,0)</f>
        <v>0</v>
      </c>
      <c r="BF674" s="137">
        <f>IF(N674="snížená",J674,0)</f>
        <v>0</v>
      </c>
      <c r="BG674" s="137">
        <f>IF(N674="zákl. přenesená",J674,0)</f>
        <v>0</v>
      </c>
      <c r="BH674" s="137">
        <f>IF(N674="sníž. přenesená",J674,0)</f>
        <v>0</v>
      </c>
      <c r="BI674" s="137">
        <f>IF(N674="nulová",J674,0)</f>
        <v>0</v>
      </c>
      <c r="BJ674" s="17" t="s">
        <v>77</v>
      </c>
      <c r="BK674" s="137">
        <f>ROUND(I674*H674,2)</f>
        <v>0</v>
      </c>
      <c r="BL674" s="17" t="s">
        <v>187</v>
      </c>
      <c r="BM674" s="136" t="s">
        <v>1219</v>
      </c>
    </row>
    <row r="675" spans="2:65" s="1" customFormat="1" ht="19.5" x14ac:dyDescent="0.2">
      <c r="B675" s="32"/>
      <c r="D675" s="138" t="s">
        <v>214</v>
      </c>
      <c r="F675" s="139" t="s">
        <v>7388</v>
      </c>
      <c r="I675" s="140"/>
      <c r="L675" s="32"/>
      <c r="M675" s="141"/>
      <c r="T675" s="53"/>
      <c r="AT675" s="17" t="s">
        <v>214</v>
      </c>
      <c r="AU675" s="17" t="s">
        <v>79</v>
      </c>
    </row>
    <row r="676" spans="2:65" s="12" customFormat="1" ht="11.25" x14ac:dyDescent="0.2">
      <c r="B676" s="153"/>
      <c r="D676" s="138" t="s">
        <v>330</v>
      </c>
      <c r="E676" s="154" t="s">
        <v>19</v>
      </c>
      <c r="F676" s="155" t="s">
        <v>7389</v>
      </c>
      <c r="H676" s="154" t="s">
        <v>19</v>
      </c>
      <c r="I676" s="156"/>
      <c r="L676" s="153"/>
      <c r="M676" s="157"/>
      <c r="T676" s="158"/>
      <c r="AT676" s="154" t="s">
        <v>330</v>
      </c>
      <c r="AU676" s="154" t="s">
        <v>79</v>
      </c>
      <c r="AV676" s="12" t="s">
        <v>77</v>
      </c>
      <c r="AW676" s="12" t="s">
        <v>31</v>
      </c>
      <c r="AX676" s="12" t="s">
        <v>69</v>
      </c>
      <c r="AY676" s="154" t="s">
        <v>181</v>
      </c>
    </row>
    <row r="677" spans="2:65" s="13" customFormat="1" ht="11.25" x14ac:dyDescent="0.2">
      <c r="B677" s="159"/>
      <c r="D677" s="138" t="s">
        <v>330</v>
      </c>
      <c r="E677" s="160" t="s">
        <v>19</v>
      </c>
      <c r="F677" s="161" t="s">
        <v>5754</v>
      </c>
      <c r="H677" s="162">
        <v>1</v>
      </c>
      <c r="I677" s="163"/>
      <c r="L677" s="159"/>
      <c r="M677" s="164"/>
      <c r="T677" s="165"/>
      <c r="AT677" s="160" t="s">
        <v>330</v>
      </c>
      <c r="AU677" s="160" t="s">
        <v>79</v>
      </c>
      <c r="AV677" s="13" t="s">
        <v>79</v>
      </c>
      <c r="AW677" s="13" t="s">
        <v>31</v>
      </c>
      <c r="AX677" s="13" t="s">
        <v>69</v>
      </c>
      <c r="AY677" s="160" t="s">
        <v>181</v>
      </c>
    </row>
    <row r="678" spans="2:65" s="14" customFormat="1" ht="11.25" x14ac:dyDescent="0.2">
      <c r="B678" s="166"/>
      <c r="D678" s="138" t="s">
        <v>330</v>
      </c>
      <c r="E678" s="167" t="s">
        <v>19</v>
      </c>
      <c r="F678" s="168" t="s">
        <v>333</v>
      </c>
      <c r="H678" s="169">
        <v>1</v>
      </c>
      <c r="I678" s="170"/>
      <c r="L678" s="166"/>
      <c r="M678" s="171"/>
      <c r="T678" s="172"/>
      <c r="AT678" s="167" t="s">
        <v>330</v>
      </c>
      <c r="AU678" s="167" t="s">
        <v>79</v>
      </c>
      <c r="AV678" s="14" t="s">
        <v>187</v>
      </c>
      <c r="AW678" s="14" t="s">
        <v>31</v>
      </c>
      <c r="AX678" s="14" t="s">
        <v>77</v>
      </c>
      <c r="AY678" s="167" t="s">
        <v>181</v>
      </c>
    </row>
    <row r="679" spans="2:65" s="1" customFormat="1" ht="16.5" customHeight="1" x14ac:dyDescent="0.2">
      <c r="B679" s="32"/>
      <c r="C679" s="125" t="s">
        <v>1010</v>
      </c>
      <c r="D679" s="125" t="s">
        <v>182</v>
      </c>
      <c r="E679" s="126" t="s">
        <v>6995</v>
      </c>
      <c r="F679" s="127" t="s">
        <v>6996</v>
      </c>
      <c r="G679" s="128" t="s">
        <v>2805</v>
      </c>
      <c r="H679" s="186"/>
      <c r="I679" s="130"/>
      <c r="J679" s="131">
        <f>ROUND(I679*H679,2)</f>
        <v>0</v>
      </c>
      <c r="K679" s="127" t="s">
        <v>327</v>
      </c>
      <c r="L679" s="32"/>
      <c r="M679" s="132" t="s">
        <v>19</v>
      </c>
      <c r="N679" s="133" t="s">
        <v>40</v>
      </c>
      <c r="P679" s="134">
        <f>O679*H679</f>
        <v>0</v>
      </c>
      <c r="Q679" s="134">
        <v>0</v>
      </c>
      <c r="R679" s="134">
        <f>Q679*H679</f>
        <v>0</v>
      </c>
      <c r="S679" s="134">
        <v>0</v>
      </c>
      <c r="T679" s="135">
        <f>S679*H679</f>
        <v>0</v>
      </c>
      <c r="AR679" s="136" t="s">
        <v>187</v>
      </c>
      <c r="AT679" s="136" t="s">
        <v>182</v>
      </c>
      <c r="AU679" s="136" t="s">
        <v>79</v>
      </c>
      <c r="AY679" s="17" t="s">
        <v>181</v>
      </c>
      <c r="BE679" s="137">
        <f>IF(N679="základní",J679,0)</f>
        <v>0</v>
      </c>
      <c r="BF679" s="137">
        <f>IF(N679="snížená",J679,0)</f>
        <v>0</v>
      </c>
      <c r="BG679" s="137">
        <f>IF(N679="zákl. přenesená",J679,0)</f>
        <v>0</v>
      </c>
      <c r="BH679" s="137">
        <f>IF(N679="sníž. přenesená",J679,0)</f>
        <v>0</v>
      </c>
      <c r="BI679" s="137">
        <f>IF(N679="nulová",J679,0)</f>
        <v>0</v>
      </c>
      <c r="BJ679" s="17" t="s">
        <v>77</v>
      </c>
      <c r="BK679" s="137">
        <f>ROUND(I679*H679,2)</f>
        <v>0</v>
      </c>
      <c r="BL679" s="17" t="s">
        <v>187</v>
      </c>
      <c r="BM679" s="136" t="s">
        <v>784</v>
      </c>
    </row>
    <row r="680" spans="2:65" s="1" customFormat="1" ht="11.25" x14ac:dyDescent="0.2">
      <c r="B680" s="32"/>
      <c r="D680" s="151" t="s">
        <v>328</v>
      </c>
      <c r="F680" s="152" t="s">
        <v>6997</v>
      </c>
      <c r="I680" s="140"/>
      <c r="L680" s="32"/>
      <c r="M680" s="141"/>
      <c r="T680" s="53"/>
      <c r="AT680" s="17" t="s">
        <v>328</v>
      </c>
      <c r="AU680" s="17" t="s">
        <v>79</v>
      </c>
    </row>
    <row r="681" spans="2:65" s="1" customFormat="1" ht="29.25" x14ac:dyDescent="0.2">
      <c r="B681" s="32"/>
      <c r="D681" s="138" t="s">
        <v>214</v>
      </c>
      <c r="F681" s="139" t="s">
        <v>6998</v>
      </c>
      <c r="I681" s="140"/>
      <c r="L681" s="32"/>
      <c r="M681" s="141"/>
      <c r="T681" s="53"/>
      <c r="AT681" s="17" t="s">
        <v>214</v>
      </c>
      <c r="AU681" s="17" t="s">
        <v>79</v>
      </c>
    </row>
    <row r="682" spans="2:65" s="1" customFormat="1" ht="16.5" customHeight="1" x14ac:dyDescent="0.2">
      <c r="B682" s="32"/>
      <c r="C682" s="125" t="s">
        <v>587</v>
      </c>
      <c r="D682" s="125" t="s">
        <v>182</v>
      </c>
      <c r="E682" s="126" t="s">
        <v>1464</v>
      </c>
      <c r="F682" s="127" t="s">
        <v>1465</v>
      </c>
      <c r="G682" s="128" t="s">
        <v>1053</v>
      </c>
      <c r="H682" s="129">
        <v>10</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1225</v>
      </c>
    </row>
    <row r="683" spans="2:65" s="1" customFormat="1" ht="11.25" x14ac:dyDescent="0.2">
      <c r="B683" s="32"/>
      <c r="D683" s="151" t="s">
        <v>328</v>
      </c>
      <c r="F683" s="152" t="s">
        <v>1467</v>
      </c>
      <c r="I683" s="140"/>
      <c r="L683" s="32"/>
      <c r="M683" s="141"/>
      <c r="T683" s="53"/>
      <c r="AT683" s="17" t="s">
        <v>328</v>
      </c>
      <c r="AU683" s="17" t="s">
        <v>79</v>
      </c>
    </row>
    <row r="684" spans="2:65" s="1" customFormat="1" ht="19.5" x14ac:dyDescent="0.2">
      <c r="B684" s="32"/>
      <c r="D684" s="138" t="s">
        <v>214</v>
      </c>
      <c r="F684" s="139" t="s">
        <v>4909</v>
      </c>
      <c r="I684" s="140"/>
      <c r="L684" s="32"/>
      <c r="M684" s="141"/>
      <c r="T684" s="53"/>
      <c r="AT684" s="17" t="s">
        <v>214</v>
      </c>
      <c r="AU684" s="17" t="s">
        <v>79</v>
      </c>
    </row>
    <row r="685" spans="2:65" s="13" customFormat="1" ht="11.25" x14ac:dyDescent="0.2">
      <c r="B685" s="159"/>
      <c r="D685" s="138" t="s">
        <v>330</v>
      </c>
      <c r="E685" s="160" t="s">
        <v>19</v>
      </c>
      <c r="F685" s="161" t="s">
        <v>1492</v>
      </c>
      <c r="H685" s="162">
        <v>10</v>
      </c>
      <c r="I685" s="163"/>
      <c r="L685" s="159"/>
      <c r="M685" s="164"/>
      <c r="T685" s="165"/>
      <c r="AT685" s="160" t="s">
        <v>330</v>
      </c>
      <c r="AU685" s="160" t="s">
        <v>79</v>
      </c>
      <c r="AV685" s="13" t="s">
        <v>79</v>
      </c>
      <c r="AW685" s="13" t="s">
        <v>31</v>
      </c>
      <c r="AX685" s="13" t="s">
        <v>69</v>
      </c>
      <c r="AY685" s="160" t="s">
        <v>181</v>
      </c>
    </row>
    <row r="686" spans="2:65" s="14" customFormat="1" ht="11.25" x14ac:dyDescent="0.2">
      <c r="B686" s="166"/>
      <c r="D686" s="138" t="s">
        <v>330</v>
      </c>
      <c r="E686" s="167" t="s">
        <v>19</v>
      </c>
      <c r="F686" s="168" t="s">
        <v>333</v>
      </c>
      <c r="H686" s="169">
        <v>10</v>
      </c>
      <c r="I686" s="170"/>
      <c r="L686" s="166"/>
      <c r="M686" s="171"/>
      <c r="T686" s="172"/>
      <c r="AT686" s="167" t="s">
        <v>330</v>
      </c>
      <c r="AU686" s="167" t="s">
        <v>79</v>
      </c>
      <c r="AV686" s="14" t="s">
        <v>187</v>
      </c>
      <c r="AW686" s="14" t="s">
        <v>31</v>
      </c>
      <c r="AX686" s="14" t="s">
        <v>77</v>
      </c>
      <c r="AY686" s="167" t="s">
        <v>181</v>
      </c>
    </row>
    <row r="687" spans="2:65" s="10" customFormat="1" ht="22.9" customHeight="1" x14ac:dyDescent="0.2">
      <c r="B687" s="115"/>
      <c r="D687" s="116" t="s">
        <v>68</v>
      </c>
      <c r="E687" s="149" t="s">
        <v>4405</v>
      </c>
      <c r="F687" s="149" t="s">
        <v>1470</v>
      </c>
      <c r="I687" s="118"/>
      <c r="J687" s="150">
        <f>BK687</f>
        <v>0</v>
      </c>
      <c r="L687" s="115"/>
      <c r="M687" s="120"/>
      <c r="P687" s="121">
        <f>SUM(P688:P711)</f>
        <v>0</v>
      </c>
      <c r="R687" s="121">
        <f>SUM(R688:R711)</f>
        <v>0</v>
      </c>
      <c r="T687" s="122">
        <f>SUM(T688:T711)</f>
        <v>0</v>
      </c>
      <c r="AR687" s="116" t="s">
        <v>77</v>
      </c>
      <c r="AT687" s="123" t="s">
        <v>68</v>
      </c>
      <c r="AU687" s="123" t="s">
        <v>77</v>
      </c>
      <c r="AY687" s="116" t="s">
        <v>181</v>
      </c>
      <c r="BK687" s="124">
        <f>SUM(BK688:BK711)</f>
        <v>0</v>
      </c>
    </row>
    <row r="688" spans="2:65" s="1" customFormat="1" ht="16.5" customHeight="1" x14ac:dyDescent="0.2">
      <c r="B688" s="32"/>
      <c r="C688" s="125" t="s">
        <v>1050</v>
      </c>
      <c r="D688" s="125" t="s">
        <v>182</v>
      </c>
      <c r="E688" s="126" t="s">
        <v>7410</v>
      </c>
      <c r="F688" s="127" t="s">
        <v>7411</v>
      </c>
      <c r="G688" s="128" t="s">
        <v>185</v>
      </c>
      <c r="H688" s="129">
        <v>1</v>
      </c>
      <c r="I688" s="130"/>
      <c r="J688" s="131">
        <f>ROUND(I688*H688,2)</f>
        <v>0</v>
      </c>
      <c r="K688" s="127" t="s">
        <v>186</v>
      </c>
      <c r="L688" s="32"/>
      <c r="M688" s="132" t="s">
        <v>19</v>
      </c>
      <c r="N688" s="133" t="s">
        <v>40</v>
      </c>
      <c r="P688" s="134">
        <f>O688*H688</f>
        <v>0</v>
      </c>
      <c r="Q688" s="134">
        <v>0</v>
      </c>
      <c r="R688" s="134">
        <f>Q688*H688</f>
        <v>0</v>
      </c>
      <c r="S688" s="134">
        <v>0</v>
      </c>
      <c r="T688" s="135">
        <f>S688*H688</f>
        <v>0</v>
      </c>
      <c r="AR688" s="136" t="s">
        <v>187</v>
      </c>
      <c r="AT688" s="136" t="s">
        <v>182</v>
      </c>
      <c r="AU688" s="136" t="s">
        <v>79</v>
      </c>
      <c r="AY688" s="17" t="s">
        <v>181</v>
      </c>
      <c r="BE688" s="137">
        <f>IF(N688="základní",J688,0)</f>
        <v>0</v>
      </c>
      <c r="BF688" s="137">
        <f>IF(N688="snížená",J688,0)</f>
        <v>0</v>
      </c>
      <c r="BG688" s="137">
        <f>IF(N688="zákl. přenesená",J688,0)</f>
        <v>0</v>
      </c>
      <c r="BH688" s="137">
        <f>IF(N688="sníž. přenesená",J688,0)</f>
        <v>0</v>
      </c>
      <c r="BI688" s="137">
        <f>IF(N688="nulová",J688,0)</f>
        <v>0</v>
      </c>
      <c r="BJ688" s="17" t="s">
        <v>77</v>
      </c>
      <c r="BK688" s="137">
        <f>ROUND(I688*H688,2)</f>
        <v>0</v>
      </c>
      <c r="BL688" s="17" t="s">
        <v>187</v>
      </c>
      <c r="BM688" s="136" t="s">
        <v>1054</v>
      </c>
    </row>
    <row r="689" spans="2:65" s="13" customFormat="1" ht="11.25" x14ac:dyDescent="0.2">
      <c r="B689" s="159"/>
      <c r="D689" s="138" t="s">
        <v>330</v>
      </c>
      <c r="E689" s="160" t="s">
        <v>19</v>
      </c>
      <c r="F689" s="161" t="s">
        <v>6086</v>
      </c>
      <c r="H689" s="162">
        <v>1</v>
      </c>
      <c r="I689" s="163"/>
      <c r="L689" s="159"/>
      <c r="M689" s="164"/>
      <c r="T689" s="165"/>
      <c r="AT689" s="160" t="s">
        <v>330</v>
      </c>
      <c r="AU689" s="160" t="s">
        <v>79</v>
      </c>
      <c r="AV689" s="13" t="s">
        <v>79</v>
      </c>
      <c r="AW689" s="13" t="s">
        <v>31</v>
      </c>
      <c r="AX689" s="13" t="s">
        <v>69</v>
      </c>
      <c r="AY689" s="160" t="s">
        <v>181</v>
      </c>
    </row>
    <row r="690" spans="2:65" s="14" customFormat="1" ht="11.25" x14ac:dyDescent="0.2">
      <c r="B690" s="166"/>
      <c r="D690" s="138" t="s">
        <v>330</v>
      </c>
      <c r="E690" s="167" t="s">
        <v>19</v>
      </c>
      <c r="F690" s="168" t="s">
        <v>333</v>
      </c>
      <c r="H690" s="169">
        <v>1</v>
      </c>
      <c r="I690" s="170"/>
      <c r="L690" s="166"/>
      <c r="M690" s="171"/>
      <c r="T690" s="172"/>
      <c r="AT690" s="167" t="s">
        <v>330</v>
      </c>
      <c r="AU690" s="167" t="s">
        <v>79</v>
      </c>
      <c r="AV690" s="14" t="s">
        <v>187</v>
      </c>
      <c r="AW690" s="14" t="s">
        <v>31</v>
      </c>
      <c r="AX690" s="14" t="s">
        <v>77</v>
      </c>
      <c r="AY690" s="167" t="s">
        <v>181</v>
      </c>
    </row>
    <row r="691" spans="2:65" s="1" customFormat="1" ht="16.5" customHeight="1" x14ac:dyDescent="0.2">
      <c r="B691" s="32"/>
      <c r="C691" s="125" t="s">
        <v>592</v>
      </c>
      <c r="D691" s="125" t="s">
        <v>182</v>
      </c>
      <c r="E691" s="126" t="s">
        <v>7412</v>
      </c>
      <c r="F691" s="127" t="s">
        <v>7413</v>
      </c>
      <c r="G691" s="128" t="s">
        <v>185</v>
      </c>
      <c r="H691" s="129">
        <v>1</v>
      </c>
      <c r="I691" s="130"/>
      <c r="J691" s="131">
        <f>ROUND(I691*H691,2)</f>
        <v>0</v>
      </c>
      <c r="K691" s="127" t="s">
        <v>186</v>
      </c>
      <c r="L691" s="32"/>
      <c r="M691" s="132" t="s">
        <v>19</v>
      </c>
      <c r="N691" s="133" t="s">
        <v>40</v>
      </c>
      <c r="P691" s="134">
        <f>O691*H691</f>
        <v>0</v>
      </c>
      <c r="Q691" s="134">
        <v>0</v>
      </c>
      <c r="R691" s="134">
        <f>Q691*H691</f>
        <v>0</v>
      </c>
      <c r="S691" s="134">
        <v>0</v>
      </c>
      <c r="T691" s="135">
        <f>S691*H691</f>
        <v>0</v>
      </c>
      <c r="AR691" s="136" t="s">
        <v>187</v>
      </c>
      <c r="AT691" s="136" t="s">
        <v>182</v>
      </c>
      <c r="AU691" s="136" t="s">
        <v>79</v>
      </c>
      <c r="AY691" s="17" t="s">
        <v>181</v>
      </c>
      <c r="BE691" s="137">
        <f>IF(N691="základní",J691,0)</f>
        <v>0</v>
      </c>
      <c r="BF691" s="137">
        <f>IF(N691="snížená",J691,0)</f>
        <v>0</v>
      </c>
      <c r="BG691" s="137">
        <f>IF(N691="zákl. přenesená",J691,0)</f>
        <v>0</v>
      </c>
      <c r="BH691" s="137">
        <f>IF(N691="sníž. přenesená",J691,0)</f>
        <v>0</v>
      </c>
      <c r="BI691" s="137">
        <f>IF(N691="nulová",J691,0)</f>
        <v>0</v>
      </c>
      <c r="BJ691" s="17" t="s">
        <v>77</v>
      </c>
      <c r="BK691" s="137">
        <f>ROUND(I691*H691,2)</f>
        <v>0</v>
      </c>
      <c r="BL691" s="17" t="s">
        <v>187</v>
      </c>
      <c r="BM691" s="136" t="s">
        <v>1059</v>
      </c>
    </row>
    <row r="692" spans="2:65" s="1" customFormat="1" ht="48.75" x14ac:dyDescent="0.2">
      <c r="B692" s="32"/>
      <c r="D692" s="138" t="s">
        <v>214</v>
      </c>
      <c r="F692" s="139" t="s">
        <v>7414</v>
      </c>
      <c r="I692" s="140"/>
      <c r="L692" s="32"/>
      <c r="M692" s="141"/>
      <c r="T692" s="53"/>
      <c r="AT692" s="17" t="s">
        <v>214</v>
      </c>
      <c r="AU692" s="17" t="s">
        <v>79</v>
      </c>
    </row>
    <row r="693" spans="2:65" s="13" customFormat="1" ht="11.25" x14ac:dyDescent="0.2">
      <c r="B693" s="159"/>
      <c r="D693" s="138" t="s">
        <v>330</v>
      </c>
      <c r="E693" s="160" t="s">
        <v>19</v>
      </c>
      <c r="F693" s="161" t="s">
        <v>7415</v>
      </c>
      <c r="H693" s="162">
        <v>1</v>
      </c>
      <c r="I693" s="163"/>
      <c r="L693" s="159"/>
      <c r="M693" s="164"/>
      <c r="T693" s="165"/>
      <c r="AT693" s="160" t="s">
        <v>330</v>
      </c>
      <c r="AU693" s="160" t="s">
        <v>79</v>
      </c>
      <c r="AV693" s="13" t="s">
        <v>79</v>
      </c>
      <c r="AW693" s="13" t="s">
        <v>31</v>
      </c>
      <c r="AX693" s="13" t="s">
        <v>69</v>
      </c>
      <c r="AY693" s="160" t="s">
        <v>181</v>
      </c>
    </row>
    <row r="694" spans="2:65" s="14" customFormat="1" ht="11.25" x14ac:dyDescent="0.2">
      <c r="B694" s="166"/>
      <c r="D694" s="138" t="s">
        <v>330</v>
      </c>
      <c r="E694" s="167" t="s">
        <v>19</v>
      </c>
      <c r="F694" s="168" t="s">
        <v>333</v>
      </c>
      <c r="H694" s="169">
        <v>1</v>
      </c>
      <c r="I694" s="170"/>
      <c r="L694" s="166"/>
      <c r="M694" s="171"/>
      <c r="T694" s="172"/>
      <c r="AT694" s="167" t="s">
        <v>330</v>
      </c>
      <c r="AU694" s="167" t="s">
        <v>79</v>
      </c>
      <c r="AV694" s="14" t="s">
        <v>187</v>
      </c>
      <c r="AW694" s="14" t="s">
        <v>31</v>
      </c>
      <c r="AX694" s="14" t="s">
        <v>77</v>
      </c>
      <c r="AY694" s="167" t="s">
        <v>181</v>
      </c>
    </row>
    <row r="695" spans="2:65" s="1" customFormat="1" ht="16.5" customHeight="1" x14ac:dyDescent="0.2">
      <c r="B695" s="32"/>
      <c r="C695" s="125" t="s">
        <v>1062</v>
      </c>
      <c r="D695" s="125" t="s">
        <v>182</v>
      </c>
      <c r="E695" s="126" t="s">
        <v>7416</v>
      </c>
      <c r="F695" s="127" t="s">
        <v>7417</v>
      </c>
      <c r="G695" s="128" t="s">
        <v>519</v>
      </c>
      <c r="H695" s="129">
        <v>1</v>
      </c>
      <c r="I695" s="130"/>
      <c r="J695" s="131">
        <f>ROUND(I695*H695,2)</f>
        <v>0</v>
      </c>
      <c r="K695" s="127" t="s">
        <v>186</v>
      </c>
      <c r="L695" s="32"/>
      <c r="M695" s="132" t="s">
        <v>19</v>
      </c>
      <c r="N695" s="133" t="s">
        <v>40</v>
      </c>
      <c r="P695" s="134">
        <f>O695*H695</f>
        <v>0</v>
      </c>
      <c r="Q695" s="134">
        <v>0</v>
      </c>
      <c r="R695" s="134">
        <f>Q695*H695</f>
        <v>0</v>
      </c>
      <c r="S695" s="134">
        <v>0</v>
      </c>
      <c r="T695" s="135">
        <f>S695*H695</f>
        <v>0</v>
      </c>
      <c r="AR695" s="136" t="s">
        <v>187</v>
      </c>
      <c r="AT695" s="136" t="s">
        <v>182</v>
      </c>
      <c r="AU695" s="136" t="s">
        <v>79</v>
      </c>
      <c r="AY695" s="17" t="s">
        <v>181</v>
      </c>
      <c r="BE695" s="137">
        <f>IF(N695="základní",J695,0)</f>
        <v>0</v>
      </c>
      <c r="BF695" s="137">
        <f>IF(N695="snížená",J695,0)</f>
        <v>0</v>
      </c>
      <c r="BG695" s="137">
        <f>IF(N695="zákl. přenesená",J695,0)</f>
        <v>0</v>
      </c>
      <c r="BH695" s="137">
        <f>IF(N695="sníž. přenesená",J695,0)</f>
        <v>0</v>
      </c>
      <c r="BI695" s="137">
        <f>IF(N695="nulová",J695,0)</f>
        <v>0</v>
      </c>
      <c r="BJ695" s="17" t="s">
        <v>77</v>
      </c>
      <c r="BK695" s="137">
        <f>ROUND(I695*H695,2)</f>
        <v>0</v>
      </c>
      <c r="BL695" s="17" t="s">
        <v>187</v>
      </c>
      <c r="BM695" s="136" t="s">
        <v>1065</v>
      </c>
    </row>
    <row r="696" spans="2:65" s="1" customFormat="1" ht="19.5" x14ac:dyDescent="0.2">
      <c r="B696" s="32"/>
      <c r="D696" s="138" t="s">
        <v>214</v>
      </c>
      <c r="F696" s="139" t="s">
        <v>5813</v>
      </c>
      <c r="I696" s="140"/>
      <c r="L696" s="32"/>
      <c r="M696" s="141"/>
      <c r="T696" s="53"/>
      <c r="AT696" s="17" t="s">
        <v>214</v>
      </c>
      <c r="AU696" s="17" t="s">
        <v>79</v>
      </c>
    </row>
    <row r="697" spans="2:65" s="12" customFormat="1" ht="11.25" x14ac:dyDescent="0.2">
      <c r="B697" s="153"/>
      <c r="D697" s="138" t="s">
        <v>330</v>
      </c>
      <c r="E697" s="154" t="s">
        <v>19</v>
      </c>
      <c r="F697" s="155" t="s">
        <v>7418</v>
      </c>
      <c r="H697" s="154" t="s">
        <v>19</v>
      </c>
      <c r="I697" s="156"/>
      <c r="L697" s="153"/>
      <c r="M697" s="157"/>
      <c r="T697" s="158"/>
      <c r="AT697" s="154" t="s">
        <v>330</v>
      </c>
      <c r="AU697" s="154" t="s">
        <v>79</v>
      </c>
      <c r="AV697" s="12" t="s">
        <v>77</v>
      </c>
      <c r="AW697" s="12" t="s">
        <v>31</v>
      </c>
      <c r="AX697" s="12" t="s">
        <v>69</v>
      </c>
      <c r="AY697" s="154" t="s">
        <v>181</v>
      </c>
    </row>
    <row r="698" spans="2:65" s="13" customFormat="1" ht="11.25" x14ac:dyDescent="0.2">
      <c r="B698" s="159"/>
      <c r="D698" s="138" t="s">
        <v>330</v>
      </c>
      <c r="E698" s="160" t="s">
        <v>19</v>
      </c>
      <c r="F698" s="161" t="s">
        <v>7419</v>
      </c>
      <c r="H698" s="162">
        <v>1</v>
      </c>
      <c r="I698" s="163"/>
      <c r="L698" s="159"/>
      <c r="M698" s="164"/>
      <c r="T698" s="165"/>
      <c r="AT698" s="160" t="s">
        <v>330</v>
      </c>
      <c r="AU698" s="160" t="s">
        <v>79</v>
      </c>
      <c r="AV698" s="13" t="s">
        <v>79</v>
      </c>
      <c r="AW698" s="13" t="s">
        <v>31</v>
      </c>
      <c r="AX698" s="13" t="s">
        <v>69</v>
      </c>
      <c r="AY698" s="160" t="s">
        <v>181</v>
      </c>
    </row>
    <row r="699" spans="2:65" s="14" customFormat="1" ht="11.25" x14ac:dyDescent="0.2">
      <c r="B699" s="166"/>
      <c r="D699" s="138" t="s">
        <v>330</v>
      </c>
      <c r="E699" s="167" t="s">
        <v>19</v>
      </c>
      <c r="F699" s="168" t="s">
        <v>333</v>
      </c>
      <c r="H699" s="169">
        <v>1</v>
      </c>
      <c r="I699" s="170"/>
      <c r="L699" s="166"/>
      <c r="M699" s="171"/>
      <c r="T699" s="172"/>
      <c r="AT699" s="167" t="s">
        <v>330</v>
      </c>
      <c r="AU699" s="167" t="s">
        <v>79</v>
      </c>
      <c r="AV699" s="14" t="s">
        <v>187</v>
      </c>
      <c r="AW699" s="14" t="s">
        <v>31</v>
      </c>
      <c r="AX699" s="14" t="s">
        <v>77</v>
      </c>
      <c r="AY699" s="167" t="s">
        <v>181</v>
      </c>
    </row>
    <row r="700" spans="2:65" s="1" customFormat="1" ht="16.5" customHeight="1" x14ac:dyDescent="0.2">
      <c r="B700" s="32"/>
      <c r="C700" s="125" t="s">
        <v>601</v>
      </c>
      <c r="D700" s="125" t="s">
        <v>182</v>
      </c>
      <c r="E700" s="126" t="s">
        <v>7420</v>
      </c>
      <c r="F700" s="127" t="s">
        <v>7421</v>
      </c>
      <c r="G700" s="128" t="s">
        <v>185</v>
      </c>
      <c r="H700" s="129">
        <v>1</v>
      </c>
      <c r="I700" s="130"/>
      <c r="J700" s="131">
        <f>ROUND(I700*H700,2)</f>
        <v>0</v>
      </c>
      <c r="K700" s="127" t="s">
        <v>186</v>
      </c>
      <c r="L700" s="32"/>
      <c r="M700" s="132" t="s">
        <v>19</v>
      </c>
      <c r="N700" s="133" t="s">
        <v>40</v>
      </c>
      <c r="P700" s="134">
        <f>O700*H700</f>
        <v>0</v>
      </c>
      <c r="Q700" s="134">
        <v>0</v>
      </c>
      <c r="R700" s="134">
        <f>Q700*H700</f>
        <v>0</v>
      </c>
      <c r="S700" s="134">
        <v>0</v>
      </c>
      <c r="T700" s="135">
        <f>S700*H700</f>
        <v>0</v>
      </c>
      <c r="AR700" s="136" t="s">
        <v>187</v>
      </c>
      <c r="AT700" s="136" t="s">
        <v>182</v>
      </c>
      <c r="AU700" s="136" t="s">
        <v>79</v>
      </c>
      <c r="AY700" s="17" t="s">
        <v>181</v>
      </c>
      <c r="BE700" s="137">
        <f>IF(N700="základní",J700,0)</f>
        <v>0</v>
      </c>
      <c r="BF700" s="137">
        <f>IF(N700="snížená",J700,0)</f>
        <v>0</v>
      </c>
      <c r="BG700" s="137">
        <f>IF(N700="zákl. přenesená",J700,0)</f>
        <v>0</v>
      </c>
      <c r="BH700" s="137">
        <f>IF(N700="sníž. přenesená",J700,0)</f>
        <v>0</v>
      </c>
      <c r="BI700" s="137">
        <f>IF(N700="nulová",J700,0)</f>
        <v>0</v>
      </c>
      <c r="BJ700" s="17" t="s">
        <v>77</v>
      </c>
      <c r="BK700" s="137">
        <f>ROUND(I700*H700,2)</f>
        <v>0</v>
      </c>
      <c r="BL700" s="17" t="s">
        <v>187</v>
      </c>
      <c r="BM700" s="136" t="s">
        <v>1082</v>
      </c>
    </row>
    <row r="701" spans="2:65" s="1" customFormat="1" ht="58.5" x14ac:dyDescent="0.2">
      <c r="B701" s="32"/>
      <c r="D701" s="138" t="s">
        <v>214</v>
      </c>
      <c r="F701" s="139" t="s">
        <v>7422</v>
      </c>
      <c r="I701" s="140"/>
      <c r="L701" s="32"/>
      <c r="M701" s="141"/>
      <c r="T701" s="53"/>
      <c r="AT701" s="17" t="s">
        <v>214</v>
      </c>
      <c r="AU701" s="17" t="s">
        <v>79</v>
      </c>
    </row>
    <row r="702" spans="2:65" s="13" customFormat="1" ht="11.25" x14ac:dyDescent="0.2">
      <c r="B702" s="159"/>
      <c r="D702" s="138" t="s">
        <v>330</v>
      </c>
      <c r="E702" s="160" t="s">
        <v>19</v>
      </c>
      <c r="F702" s="161" t="s">
        <v>7423</v>
      </c>
      <c r="H702" s="162">
        <v>1</v>
      </c>
      <c r="I702" s="163"/>
      <c r="L702" s="159"/>
      <c r="M702" s="164"/>
      <c r="T702" s="165"/>
      <c r="AT702" s="160" t="s">
        <v>330</v>
      </c>
      <c r="AU702" s="160" t="s">
        <v>79</v>
      </c>
      <c r="AV702" s="13" t="s">
        <v>79</v>
      </c>
      <c r="AW702" s="13" t="s">
        <v>31</v>
      </c>
      <c r="AX702" s="13" t="s">
        <v>69</v>
      </c>
      <c r="AY702" s="160" t="s">
        <v>181</v>
      </c>
    </row>
    <row r="703" spans="2:65" s="14" customFormat="1" ht="11.25" x14ac:dyDescent="0.2">
      <c r="B703" s="166"/>
      <c r="D703" s="138" t="s">
        <v>330</v>
      </c>
      <c r="E703" s="167" t="s">
        <v>19</v>
      </c>
      <c r="F703" s="168" t="s">
        <v>333</v>
      </c>
      <c r="H703" s="169">
        <v>1</v>
      </c>
      <c r="I703" s="170"/>
      <c r="L703" s="166"/>
      <c r="M703" s="171"/>
      <c r="T703" s="172"/>
      <c r="AT703" s="167" t="s">
        <v>330</v>
      </c>
      <c r="AU703" s="167" t="s">
        <v>79</v>
      </c>
      <c r="AV703" s="14" t="s">
        <v>187</v>
      </c>
      <c r="AW703" s="14" t="s">
        <v>31</v>
      </c>
      <c r="AX703" s="14" t="s">
        <v>77</v>
      </c>
      <c r="AY703" s="167" t="s">
        <v>181</v>
      </c>
    </row>
    <row r="704" spans="2:65" s="1" customFormat="1" ht="16.5" customHeight="1" x14ac:dyDescent="0.2">
      <c r="B704" s="32"/>
      <c r="C704" s="125" t="s">
        <v>1089</v>
      </c>
      <c r="D704" s="125" t="s">
        <v>182</v>
      </c>
      <c r="E704" s="126" t="s">
        <v>6995</v>
      </c>
      <c r="F704" s="127" t="s">
        <v>6996</v>
      </c>
      <c r="G704" s="128" t="s">
        <v>2805</v>
      </c>
      <c r="H704" s="186"/>
      <c r="I704" s="130"/>
      <c r="J704" s="131">
        <f>ROUND(I704*H704,2)</f>
        <v>0</v>
      </c>
      <c r="K704" s="127" t="s">
        <v>327</v>
      </c>
      <c r="L704" s="32"/>
      <c r="M704" s="132" t="s">
        <v>19</v>
      </c>
      <c r="N704" s="133" t="s">
        <v>40</v>
      </c>
      <c r="P704" s="134">
        <f>O704*H704</f>
        <v>0</v>
      </c>
      <c r="Q704" s="134">
        <v>0</v>
      </c>
      <c r="R704" s="134">
        <f>Q704*H704</f>
        <v>0</v>
      </c>
      <c r="S704" s="134">
        <v>0</v>
      </c>
      <c r="T704" s="135">
        <f>S704*H704</f>
        <v>0</v>
      </c>
      <c r="AR704" s="136" t="s">
        <v>187</v>
      </c>
      <c r="AT704" s="136" t="s">
        <v>182</v>
      </c>
      <c r="AU704" s="136" t="s">
        <v>79</v>
      </c>
      <c r="AY704" s="17" t="s">
        <v>181</v>
      </c>
      <c r="BE704" s="137">
        <f>IF(N704="základní",J704,0)</f>
        <v>0</v>
      </c>
      <c r="BF704" s="137">
        <f>IF(N704="snížená",J704,0)</f>
        <v>0</v>
      </c>
      <c r="BG704" s="137">
        <f>IF(N704="zákl. přenesená",J704,0)</f>
        <v>0</v>
      </c>
      <c r="BH704" s="137">
        <f>IF(N704="sníž. přenesená",J704,0)</f>
        <v>0</v>
      </c>
      <c r="BI704" s="137">
        <f>IF(N704="nulová",J704,0)</f>
        <v>0</v>
      </c>
      <c r="BJ704" s="17" t="s">
        <v>77</v>
      </c>
      <c r="BK704" s="137">
        <f>ROUND(I704*H704,2)</f>
        <v>0</v>
      </c>
      <c r="BL704" s="17" t="s">
        <v>187</v>
      </c>
      <c r="BM704" s="136" t="s">
        <v>1092</v>
      </c>
    </row>
    <row r="705" spans="2:65" s="1" customFormat="1" ht="11.25" x14ac:dyDescent="0.2">
      <c r="B705" s="32"/>
      <c r="D705" s="151" t="s">
        <v>328</v>
      </c>
      <c r="F705" s="152" t="s">
        <v>6997</v>
      </c>
      <c r="I705" s="140"/>
      <c r="L705" s="32"/>
      <c r="M705" s="141"/>
      <c r="T705" s="53"/>
      <c r="AT705" s="17" t="s">
        <v>328</v>
      </c>
      <c r="AU705" s="17" t="s">
        <v>79</v>
      </c>
    </row>
    <row r="706" spans="2:65" s="1" customFormat="1" ht="29.25" x14ac:dyDescent="0.2">
      <c r="B706" s="32"/>
      <c r="D706" s="138" t="s">
        <v>214</v>
      </c>
      <c r="F706" s="139" t="s">
        <v>6998</v>
      </c>
      <c r="I706" s="140"/>
      <c r="L706" s="32"/>
      <c r="M706" s="141"/>
      <c r="T706" s="53"/>
      <c r="AT706" s="17" t="s">
        <v>214</v>
      </c>
      <c r="AU706" s="17" t="s">
        <v>79</v>
      </c>
    </row>
    <row r="707" spans="2:65" s="1" customFormat="1" ht="16.5" customHeight="1" x14ac:dyDescent="0.2">
      <c r="B707" s="32"/>
      <c r="C707" s="125" t="s">
        <v>608</v>
      </c>
      <c r="D707" s="125" t="s">
        <v>182</v>
      </c>
      <c r="E707" s="126" t="s">
        <v>1464</v>
      </c>
      <c r="F707" s="127" t="s">
        <v>1465</v>
      </c>
      <c r="G707" s="128" t="s">
        <v>1053</v>
      </c>
      <c r="H707" s="129">
        <v>35</v>
      </c>
      <c r="I707" s="130"/>
      <c r="J707" s="131">
        <f>ROUND(I707*H707,2)</f>
        <v>0</v>
      </c>
      <c r="K707" s="127" t="s">
        <v>327</v>
      </c>
      <c r="L707" s="32"/>
      <c r="M707" s="132" t="s">
        <v>19</v>
      </c>
      <c r="N707" s="133" t="s">
        <v>40</v>
      </c>
      <c r="P707" s="134">
        <f>O707*H707</f>
        <v>0</v>
      </c>
      <c r="Q707" s="134">
        <v>0</v>
      </c>
      <c r="R707" s="134">
        <f>Q707*H707</f>
        <v>0</v>
      </c>
      <c r="S707" s="134">
        <v>0</v>
      </c>
      <c r="T707" s="135">
        <f>S707*H707</f>
        <v>0</v>
      </c>
      <c r="AR707" s="136" t="s">
        <v>187</v>
      </c>
      <c r="AT707" s="136" t="s">
        <v>182</v>
      </c>
      <c r="AU707" s="136" t="s">
        <v>79</v>
      </c>
      <c r="AY707" s="17" t="s">
        <v>181</v>
      </c>
      <c r="BE707" s="137">
        <f>IF(N707="základní",J707,0)</f>
        <v>0</v>
      </c>
      <c r="BF707" s="137">
        <f>IF(N707="snížená",J707,0)</f>
        <v>0</v>
      </c>
      <c r="BG707" s="137">
        <f>IF(N707="zákl. přenesená",J707,0)</f>
        <v>0</v>
      </c>
      <c r="BH707" s="137">
        <f>IF(N707="sníž. přenesená",J707,0)</f>
        <v>0</v>
      </c>
      <c r="BI707" s="137">
        <f>IF(N707="nulová",J707,0)</f>
        <v>0</v>
      </c>
      <c r="BJ707" s="17" t="s">
        <v>77</v>
      </c>
      <c r="BK707" s="137">
        <f>ROUND(I707*H707,2)</f>
        <v>0</v>
      </c>
      <c r="BL707" s="17" t="s">
        <v>187</v>
      </c>
      <c r="BM707" s="136" t="s">
        <v>1098</v>
      </c>
    </row>
    <row r="708" spans="2:65" s="1" customFormat="1" ht="11.25" x14ac:dyDescent="0.2">
      <c r="B708" s="32"/>
      <c r="D708" s="151" t="s">
        <v>328</v>
      </c>
      <c r="F708" s="152" t="s">
        <v>1467</v>
      </c>
      <c r="I708" s="140"/>
      <c r="L708" s="32"/>
      <c r="M708" s="141"/>
      <c r="T708" s="53"/>
      <c r="AT708" s="17" t="s">
        <v>328</v>
      </c>
      <c r="AU708" s="17" t="s">
        <v>79</v>
      </c>
    </row>
    <row r="709" spans="2:65" s="1" customFormat="1" ht="29.25" x14ac:dyDescent="0.2">
      <c r="B709" s="32"/>
      <c r="D709" s="138" t="s">
        <v>214</v>
      </c>
      <c r="F709" s="139" t="s">
        <v>5863</v>
      </c>
      <c r="I709" s="140"/>
      <c r="L709" s="32"/>
      <c r="M709" s="141"/>
      <c r="T709" s="53"/>
      <c r="AT709" s="17" t="s">
        <v>214</v>
      </c>
      <c r="AU709" s="17" t="s">
        <v>79</v>
      </c>
    </row>
    <row r="710" spans="2:65" s="13" customFormat="1" ht="11.25" x14ac:dyDescent="0.2">
      <c r="B710" s="159"/>
      <c r="D710" s="138" t="s">
        <v>330</v>
      </c>
      <c r="E710" s="160" t="s">
        <v>19</v>
      </c>
      <c r="F710" s="161" t="s">
        <v>7424</v>
      </c>
      <c r="H710" s="162">
        <v>35</v>
      </c>
      <c r="I710" s="163"/>
      <c r="L710" s="159"/>
      <c r="M710" s="164"/>
      <c r="T710" s="165"/>
      <c r="AT710" s="160" t="s">
        <v>330</v>
      </c>
      <c r="AU710" s="160" t="s">
        <v>79</v>
      </c>
      <c r="AV710" s="13" t="s">
        <v>79</v>
      </c>
      <c r="AW710" s="13" t="s">
        <v>31</v>
      </c>
      <c r="AX710" s="13" t="s">
        <v>69</v>
      </c>
      <c r="AY710" s="160" t="s">
        <v>181</v>
      </c>
    </row>
    <row r="711" spans="2:65" s="14" customFormat="1" ht="11.25" x14ac:dyDescent="0.2">
      <c r="B711" s="166"/>
      <c r="D711" s="138" t="s">
        <v>330</v>
      </c>
      <c r="E711" s="167" t="s">
        <v>19</v>
      </c>
      <c r="F711" s="168" t="s">
        <v>333</v>
      </c>
      <c r="H711" s="169">
        <v>35</v>
      </c>
      <c r="I711" s="170"/>
      <c r="L711" s="166"/>
      <c r="M711" s="173"/>
      <c r="N711" s="174"/>
      <c r="O711" s="174"/>
      <c r="P711" s="174"/>
      <c r="Q711" s="174"/>
      <c r="R711" s="174"/>
      <c r="S711" s="174"/>
      <c r="T711" s="175"/>
      <c r="AT711" s="167" t="s">
        <v>330</v>
      </c>
      <c r="AU711" s="167" t="s">
        <v>79</v>
      </c>
      <c r="AV711" s="14" t="s">
        <v>187</v>
      </c>
      <c r="AW711" s="14" t="s">
        <v>31</v>
      </c>
      <c r="AX711" s="14" t="s">
        <v>77</v>
      </c>
      <c r="AY711" s="167" t="s">
        <v>181</v>
      </c>
    </row>
    <row r="712" spans="2:65" s="1" customFormat="1" ht="6.95" customHeight="1" x14ac:dyDescent="0.2">
      <c r="B712" s="41"/>
      <c r="C712" s="42"/>
      <c r="D712" s="42"/>
      <c r="E712" s="42"/>
      <c r="F712" s="42"/>
      <c r="G712" s="42"/>
      <c r="H712" s="42"/>
      <c r="I712" s="42"/>
      <c r="J712" s="42"/>
      <c r="K712" s="42"/>
      <c r="L712" s="32"/>
    </row>
  </sheetData>
  <sheetProtection algorithmName="SHA-512" hashValue="SKgG+it+1Pxv4glzMoAl3/b6CIw42+aBQotVCUmyb+V+0Ytn2z132xkN2kAv2ACZlteYgXm8x9zMyG1U1O04mA==" saltValue="WAup+q8akzYbN4N7ga/DwTqdJ7gFBZj2/Kv6miEKYo0BzIXe5sk6jSVhCIIjS7UFlSV5Wj89xKmxQ3W7+XWx2w==" spinCount="100000" sheet="1" objects="1" scenarios="1" formatColumns="0" formatRows="0" autoFilter="0"/>
  <autoFilter ref="C83:K711" xr:uid="{00000000-0009-0000-0000-000009000000}"/>
  <mergeCells count="9">
    <mergeCell ref="E50:H50"/>
    <mergeCell ref="E74:H74"/>
    <mergeCell ref="E76:H76"/>
    <mergeCell ref="L2:V2"/>
    <mergeCell ref="E7:H7"/>
    <mergeCell ref="E9:H9"/>
    <mergeCell ref="E18:H18"/>
    <mergeCell ref="E27:H27"/>
    <mergeCell ref="E48:H48"/>
  </mergeCells>
  <hyperlinks>
    <hyperlink ref="F104" r:id="rId1" xr:uid="{00000000-0004-0000-0900-000000000000}"/>
    <hyperlink ref="F107" r:id="rId2" xr:uid="{00000000-0004-0000-0900-000001000000}"/>
    <hyperlink ref="F438" r:id="rId3" xr:uid="{00000000-0004-0000-0900-000002000000}"/>
    <hyperlink ref="F441" r:id="rId4" xr:uid="{00000000-0004-0000-0900-000003000000}"/>
    <hyperlink ref="F680" r:id="rId5" xr:uid="{00000000-0004-0000-0900-000004000000}"/>
    <hyperlink ref="F683" r:id="rId6" xr:uid="{00000000-0004-0000-0900-000005000000}"/>
    <hyperlink ref="F705" r:id="rId7" xr:uid="{00000000-0004-0000-0900-000006000000}"/>
    <hyperlink ref="F708"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42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110</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7425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ROUND((SUM(BE84:BE424)),  2)</f>
        <v>0</v>
      </c>
      <c r="I33" s="93">
        <v>0.21</v>
      </c>
      <c r="J33" s="83">
        <f>ROUND(((SUM(BE84:BE424))*I33),  2)</f>
        <v>0</v>
      </c>
      <c r="L33" s="32"/>
    </row>
    <row r="34" spans="2:12" s="1" customFormat="1" ht="14.45" customHeight="1" x14ac:dyDescent="0.2">
      <c r="B34" s="32"/>
      <c r="E34" s="27" t="s">
        <v>41</v>
      </c>
      <c r="F34" s="83">
        <f>ROUND((SUM(BF84:BF424)),  2)</f>
        <v>0</v>
      </c>
      <c r="I34" s="93">
        <v>0.12</v>
      </c>
      <c r="J34" s="83">
        <f>ROUND(((SUM(BF84:BF424))*I34),  2)</f>
        <v>0</v>
      </c>
      <c r="L34" s="32"/>
    </row>
    <row r="35" spans="2:12" s="1" customFormat="1" ht="14.45" hidden="1" customHeight="1" x14ac:dyDescent="0.2">
      <c r="B35" s="32"/>
      <c r="E35" s="27" t="s">
        <v>42</v>
      </c>
      <c r="F35" s="83">
        <f>ROUND((SUM(BG84:BG424)),  2)</f>
        <v>0</v>
      </c>
      <c r="I35" s="93">
        <v>0.21</v>
      </c>
      <c r="J35" s="83">
        <f>0</f>
        <v>0</v>
      </c>
      <c r="L35" s="32"/>
    </row>
    <row r="36" spans="2:12" s="1" customFormat="1" ht="14.45" hidden="1" customHeight="1" x14ac:dyDescent="0.2">
      <c r="B36" s="32"/>
      <c r="E36" s="27" t="s">
        <v>43</v>
      </c>
      <c r="F36" s="83">
        <f>ROUND((SUM(BH84:BH424)),  2)</f>
        <v>0</v>
      </c>
      <c r="I36" s="93">
        <v>0.12</v>
      </c>
      <c r="J36" s="83">
        <f>0</f>
        <v>0</v>
      </c>
      <c r="L36" s="32"/>
    </row>
    <row r="37" spans="2:12" s="1" customFormat="1" ht="14.45" hidden="1" customHeight="1" x14ac:dyDescent="0.2">
      <c r="B37" s="32"/>
      <c r="E37" s="27" t="s">
        <v>44</v>
      </c>
      <c r="F37" s="83">
        <f>ROUND((SUM(BI84:BI424)),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D.1.4.4. - VYTÁPENÍ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302</v>
      </c>
      <c r="E60" s="105"/>
      <c r="F60" s="105"/>
      <c r="G60" s="105"/>
      <c r="H60" s="105"/>
      <c r="I60" s="105"/>
      <c r="J60" s="106">
        <f>J85</f>
        <v>0</v>
      </c>
      <c r="L60" s="103"/>
    </row>
    <row r="61" spans="2:47" s="11" customFormat="1" ht="19.899999999999999" customHeight="1" x14ac:dyDescent="0.2">
      <c r="B61" s="145"/>
      <c r="D61" s="146" t="s">
        <v>7426</v>
      </c>
      <c r="E61" s="147"/>
      <c r="F61" s="147"/>
      <c r="G61" s="147"/>
      <c r="H61" s="147"/>
      <c r="I61" s="147"/>
      <c r="J61" s="148">
        <f>J86</f>
        <v>0</v>
      </c>
      <c r="L61" s="145"/>
    </row>
    <row r="62" spans="2:47" s="11" customFormat="1" ht="19.899999999999999" customHeight="1" x14ac:dyDescent="0.2">
      <c r="B62" s="145"/>
      <c r="D62" s="146" t="s">
        <v>7427</v>
      </c>
      <c r="E62" s="147"/>
      <c r="F62" s="147"/>
      <c r="G62" s="147"/>
      <c r="H62" s="147"/>
      <c r="I62" s="147"/>
      <c r="J62" s="148">
        <f>J141</f>
        <v>0</v>
      </c>
      <c r="L62" s="145"/>
    </row>
    <row r="63" spans="2:47" s="11" customFormat="1" ht="19.899999999999999" customHeight="1" x14ac:dyDescent="0.2">
      <c r="B63" s="145"/>
      <c r="D63" s="146" t="s">
        <v>7428</v>
      </c>
      <c r="E63" s="147"/>
      <c r="F63" s="147"/>
      <c r="G63" s="147"/>
      <c r="H63" s="147"/>
      <c r="I63" s="147"/>
      <c r="J63" s="148">
        <f>J226</f>
        <v>0</v>
      </c>
      <c r="L63" s="145"/>
    </row>
    <row r="64" spans="2:47" s="11" customFormat="1" ht="19.899999999999999" customHeight="1" x14ac:dyDescent="0.2">
      <c r="B64" s="145"/>
      <c r="D64" s="146" t="s">
        <v>7429</v>
      </c>
      <c r="E64" s="147"/>
      <c r="F64" s="147"/>
      <c r="G64" s="147"/>
      <c r="H64" s="147"/>
      <c r="I64" s="147"/>
      <c r="J64" s="148">
        <f>J363</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21</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D.1.4.4. - VYTÁPENÍ</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11. 2. 2025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1174</v>
      </c>
      <c r="F85" s="117" t="s">
        <v>1175</v>
      </c>
      <c r="I85" s="118"/>
      <c r="J85" s="119">
        <f>BK85</f>
        <v>0</v>
      </c>
      <c r="L85" s="115"/>
      <c r="M85" s="120"/>
      <c r="P85" s="121">
        <f>P86+P141+P226+P363</f>
        <v>0</v>
      </c>
      <c r="R85" s="121">
        <f>R86+R141+R226+R363</f>
        <v>0</v>
      </c>
      <c r="T85" s="122">
        <f>T86+T141+T226+T363</f>
        <v>0</v>
      </c>
      <c r="AR85" s="116" t="s">
        <v>79</v>
      </c>
      <c r="AT85" s="123" t="s">
        <v>68</v>
      </c>
      <c r="AU85" s="123" t="s">
        <v>69</v>
      </c>
      <c r="AY85" s="116" t="s">
        <v>181</v>
      </c>
      <c r="BK85" s="124">
        <f>BK86+BK141+BK226+BK363</f>
        <v>0</v>
      </c>
    </row>
    <row r="86" spans="2:65" s="10" customFormat="1" ht="22.9" customHeight="1" x14ac:dyDescent="0.2">
      <c r="B86" s="115"/>
      <c r="D86" s="116" t="s">
        <v>68</v>
      </c>
      <c r="E86" s="149" t="s">
        <v>1383</v>
      </c>
      <c r="F86" s="149" t="s">
        <v>7430</v>
      </c>
      <c r="I86" s="118"/>
      <c r="J86" s="150">
        <f>BK86</f>
        <v>0</v>
      </c>
      <c r="L86" s="115"/>
      <c r="M86" s="120"/>
      <c r="P86" s="121">
        <f>SUM(P87:P140)</f>
        <v>0</v>
      </c>
      <c r="R86" s="121">
        <f>SUM(R87:R140)</f>
        <v>0</v>
      </c>
      <c r="T86" s="122">
        <f>SUM(T87:T140)</f>
        <v>0</v>
      </c>
      <c r="AR86" s="116" t="s">
        <v>79</v>
      </c>
      <c r="AT86" s="123" t="s">
        <v>68</v>
      </c>
      <c r="AU86" s="123" t="s">
        <v>77</v>
      </c>
      <c r="AY86" s="116" t="s">
        <v>181</v>
      </c>
      <c r="BK86" s="124">
        <f>SUM(BK87:BK140)</f>
        <v>0</v>
      </c>
    </row>
    <row r="87" spans="2:65" s="1" customFormat="1" ht="21.75" customHeight="1" x14ac:dyDescent="0.2">
      <c r="B87" s="32"/>
      <c r="C87" s="125" t="s">
        <v>77</v>
      </c>
      <c r="D87" s="125" t="s">
        <v>182</v>
      </c>
      <c r="E87" s="126" t="s">
        <v>1386</v>
      </c>
      <c r="F87" s="127" t="s">
        <v>7431</v>
      </c>
      <c r="G87" s="128" t="s">
        <v>185</v>
      </c>
      <c r="H87" s="129">
        <v>1</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78" x14ac:dyDescent="0.2">
      <c r="B88" s="32"/>
      <c r="D88" s="138" t="s">
        <v>214</v>
      </c>
      <c r="F88" s="139" t="s">
        <v>7432</v>
      </c>
      <c r="I88" s="140"/>
      <c r="L88" s="32"/>
      <c r="M88" s="141"/>
      <c r="T88" s="53"/>
      <c r="AT88" s="17" t="s">
        <v>214</v>
      </c>
      <c r="AU88" s="17" t="s">
        <v>79</v>
      </c>
    </row>
    <row r="89" spans="2:65" s="13" customFormat="1" ht="11.25" x14ac:dyDescent="0.2">
      <c r="B89" s="159"/>
      <c r="D89" s="138" t="s">
        <v>330</v>
      </c>
      <c r="E89" s="160" t="s">
        <v>19</v>
      </c>
      <c r="F89" s="161" t="s">
        <v>7433</v>
      </c>
      <c r="H89" s="162">
        <v>1</v>
      </c>
      <c r="I89" s="163"/>
      <c r="L89" s="159"/>
      <c r="M89" s="164"/>
      <c r="T89" s="165"/>
      <c r="AT89" s="160" t="s">
        <v>330</v>
      </c>
      <c r="AU89" s="160" t="s">
        <v>79</v>
      </c>
      <c r="AV89" s="13" t="s">
        <v>79</v>
      </c>
      <c r="AW89" s="13" t="s">
        <v>31</v>
      </c>
      <c r="AX89" s="13" t="s">
        <v>69</v>
      </c>
      <c r="AY89" s="160" t="s">
        <v>181</v>
      </c>
    </row>
    <row r="90" spans="2:65" s="14" customFormat="1" ht="11.25" x14ac:dyDescent="0.2">
      <c r="B90" s="166"/>
      <c r="D90" s="138" t="s">
        <v>330</v>
      </c>
      <c r="E90" s="167" t="s">
        <v>19</v>
      </c>
      <c r="F90" s="168" t="s">
        <v>333</v>
      </c>
      <c r="H90" s="169">
        <v>1</v>
      </c>
      <c r="I90" s="170"/>
      <c r="L90" s="166"/>
      <c r="M90" s="171"/>
      <c r="T90" s="172"/>
      <c r="AT90" s="167" t="s">
        <v>330</v>
      </c>
      <c r="AU90" s="167" t="s">
        <v>79</v>
      </c>
      <c r="AV90" s="14" t="s">
        <v>187</v>
      </c>
      <c r="AW90" s="14" t="s">
        <v>31</v>
      </c>
      <c r="AX90" s="14" t="s">
        <v>77</v>
      </c>
      <c r="AY90" s="167" t="s">
        <v>181</v>
      </c>
    </row>
    <row r="91" spans="2:65" s="1" customFormat="1" ht="16.5" customHeight="1" x14ac:dyDescent="0.2">
      <c r="B91" s="32"/>
      <c r="C91" s="125" t="s">
        <v>79</v>
      </c>
      <c r="D91" s="125" t="s">
        <v>182</v>
      </c>
      <c r="E91" s="126" t="s">
        <v>1392</v>
      </c>
      <c r="F91" s="127" t="s">
        <v>7434</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187</v>
      </c>
    </row>
    <row r="92" spans="2:65" s="1" customFormat="1" ht="39" x14ac:dyDescent="0.2">
      <c r="B92" s="32"/>
      <c r="D92" s="138" t="s">
        <v>214</v>
      </c>
      <c r="F92" s="139" t="s">
        <v>7435</v>
      </c>
      <c r="I92" s="140"/>
      <c r="L92" s="32"/>
      <c r="M92" s="141"/>
      <c r="T92" s="53"/>
      <c r="AT92" s="17" t="s">
        <v>214</v>
      </c>
      <c r="AU92" s="17" t="s">
        <v>79</v>
      </c>
    </row>
    <row r="93" spans="2:65" s="13" customFormat="1" ht="11.25" x14ac:dyDescent="0.2">
      <c r="B93" s="159"/>
      <c r="D93" s="138" t="s">
        <v>330</v>
      </c>
      <c r="E93" s="160" t="s">
        <v>19</v>
      </c>
      <c r="F93" s="161" t="s">
        <v>7436</v>
      </c>
      <c r="H93" s="162">
        <v>1</v>
      </c>
      <c r="I93" s="163"/>
      <c r="L93" s="159"/>
      <c r="M93" s="164"/>
      <c r="T93" s="165"/>
      <c r="AT93" s="160" t="s">
        <v>330</v>
      </c>
      <c r="AU93" s="160" t="s">
        <v>79</v>
      </c>
      <c r="AV93" s="13" t="s">
        <v>79</v>
      </c>
      <c r="AW93" s="13" t="s">
        <v>31</v>
      </c>
      <c r="AX93" s="13" t="s">
        <v>69</v>
      </c>
      <c r="AY93" s="160" t="s">
        <v>181</v>
      </c>
    </row>
    <row r="94" spans="2:65" s="14" customFormat="1" ht="11.25" x14ac:dyDescent="0.2">
      <c r="B94" s="166"/>
      <c r="D94" s="138" t="s">
        <v>330</v>
      </c>
      <c r="E94" s="167" t="s">
        <v>19</v>
      </c>
      <c r="F94" s="168" t="s">
        <v>333</v>
      </c>
      <c r="H94" s="169">
        <v>1</v>
      </c>
      <c r="I94" s="170"/>
      <c r="L94" s="166"/>
      <c r="M94" s="171"/>
      <c r="T94" s="172"/>
      <c r="AT94" s="167" t="s">
        <v>330</v>
      </c>
      <c r="AU94" s="167" t="s">
        <v>79</v>
      </c>
      <c r="AV94" s="14" t="s">
        <v>187</v>
      </c>
      <c r="AW94" s="14" t="s">
        <v>31</v>
      </c>
      <c r="AX94" s="14" t="s">
        <v>77</v>
      </c>
      <c r="AY94" s="167" t="s">
        <v>181</v>
      </c>
    </row>
    <row r="95" spans="2:65" s="1" customFormat="1" ht="16.5" customHeight="1" x14ac:dyDescent="0.2">
      <c r="B95" s="32"/>
      <c r="C95" s="125" t="s">
        <v>190</v>
      </c>
      <c r="D95" s="125" t="s">
        <v>182</v>
      </c>
      <c r="E95" s="126" t="s">
        <v>1398</v>
      </c>
      <c r="F95" s="127" t="s">
        <v>7434</v>
      </c>
      <c r="G95" s="128" t="s">
        <v>519</v>
      </c>
      <c r="H95" s="129">
        <v>1</v>
      </c>
      <c r="I95" s="130"/>
      <c r="J95" s="131">
        <f>ROUND(I95*H95,2)</f>
        <v>0</v>
      </c>
      <c r="K95" s="127" t="s">
        <v>186</v>
      </c>
      <c r="L95" s="32"/>
      <c r="M95" s="132" t="s">
        <v>19</v>
      </c>
      <c r="N95" s="133" t="s">
        <v>40</v>
      </c>
      <c r="P95" s="134">
        <f>O95*H95</f>
        <v>0</v>
      </c>
      <c r="Q95" s="134">
        <v>0</v>
      </c>
      <c r="R95" s="134">
        <f>Q95*H95</f>
        <v>0</v>
      </c>
      <c r="S95" s="134">
        <v>0</v>
      </c>
      <c r="T95" s="135">
        <f>S95*H95</f>
        <v>0</v>
      </c>
      <c r="AR95" s="136" t="s">
        <v>209</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209</v>
      </c>
      <c r="BM95" s="136" t="s">
        <v>193</v>
      </c>
    </row>
    <row r="96" spans="2:65" s="1" customFormat="1" ht="39" x14ac:dyDescent="0.2">
      <c r="B96" s="32"/>
      <c r="D96" s="138" t="s">
        <v>214</v>
      </c>
      <c r="F96" s="139" t="s">
        <v>7435</v>
      </c>
      <c r="I96" s="140"/>
      <c r="L96" s="32"/>
      <c r="M96" s="141"/>
      <c r="T96" s="53"/>
      <c r="AT96" s="17" t="s">
        <v>214</v>
      </c>
      <c r="AU96" s="17" t="s">
        <v>79</v>
      </c>
    </row>
    <row r="97" spans="2:65" s="13" customFormat="1" ht="11.25" x14ac:dyDescent="0.2">
      <c r="B97" s="159"/>
      <c r="D97" s="138" t="s">
        <v>330</v>
      </c>
      <c r="E97" s="160" t="s">
        <v>19</v>
      </c>
      <c r="F97" s="161" t="s">
        <v>7437</v>
      </c>
      <c r="H97" s="162">
        <v>1</v>
      </c>
      <c r="I97" s="163"/>
      <c r="L97" s="159"/>
      <c r="M97" s="164"/>
      <c r="T97" s="165"/>
      <c r="AT97" s="160" t="s">
        <v>330</v>
      </c>
      <c r="AU97" s="160" t="s">
        <v>79</v>
      </c>
      <c r="AV97" s="13" t="s">
        <v>79</v>
      </c>
      <c r="AW97" s="13" t="s">
        <v>31</v>
      </c>
      <c r="AX97" s="13" t="s">
        <v>69</v>
      </c>
      <c r="AY97" s="160" t="s">
        <v>181</v>
      </c>
    </row>
    <row r="98" spans="2:65" s="14" customFormat="1" ht="11.25" x14ac:dyDescent="0.2">
      <c r="B98" s="166"/>
      <c r="D98" s="138" t="s">
        <v>330</v>
      </c>
      <c r="E98" s="167" t="s">
        <v>19</v>
      </c>
      <c r="F98" s="168" t="s">
        <v>333</v>
      </c>
      <c r="H98" s="169">
        <v>1</v>
      </c>
      <c r="I98" s="170"/>
      <c r="L98" s="166"/>
      <c r="M98" s="171"/>
      <c r="T98" s="172"/>
      <c r="AT98" s="167" t="s">
        <v>330</v>
      </c>
      <c r="AU98" s="167" t="s">
        <v>79</v>
      </c>
      <c r="AV98" s="14" t="s">
        <v>187</v>
      </c>
      <c r="AW98" s="14" t="s">
        <v>31</v>
      </c>
      <c r="AX98" s="14" t="s">
        <v>77</v>
      </c>
      <c r="AY98" s="167" t="s">
        <v>181</v>
      </c>
    </row>
    <row r="99" spans="2:65" s="1" customFormat="1" ht="16.5" customHeight="1" x14ac:dyDescent="0.2">
      <c r="B99" s="32"/>
      <c r="C99" s="125" t="s">
        <v>187</v>
      </c>
      <c r="D99" s="125" t="s">
        <v>182</v>
      </c>
      <c r="E99" s="126" t="s">
        <v>7438</v>
      </c>
      <c r="F99" s="127" t="s">
        <v>7434</v>
      </c>
      <c r="G99" s="128" t="s">
        <v>519</v>
      </c>
      <c r="H99" s="129">
        <v>1</v>
      </c>
      <c r="I99" s="130"/>
      <c r="J99" s="131">
        <f>ROUND(I99*H99,2)</f>
        <v>0</v>
      </c>
      <c r="K99" s="127" t="s">
        <v>186</v>
      </c>
      <c r="L99" s="32"/>
      <c r="M99" s="132" t="s">
        <v>19</v>
      </c>
      <c r="N99" s="133" t="s">
        <v>40</v>
      </c>
      <c r="P99" s="134">
        <f>O99*H99</f>
        <v>0</v>
      </c>
      <c r="Q99" s="134">
        <v>0</v>
      </c>
      <c r="R99" s="134">
        <f>Q99*H99</f>
        <v>0</v>
      </c>
      <c r="S99" s="134">
        <v>0</v>
      </c>
      <c r="T99" s="135">
        <f>S99*H99</f>
        <v>0</v>
      </c>
      <c r="AR99" s="136" t="s">
        <v>209</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209</v>
      </c>
      <c r="BM99" s="136" t="s">
        <v>196</v>
      </c>
    </row>
    <row r="100" spans="2:65" s="1" customFormat="1" ht="39" x14ac:dyDescent="0.2">
      <c r="B100" s="32"/>
      <c r="D100" s="138" t="s">
        <v>214</v>
      </c>
      <c r="F100" s="139" t="s">
        <v>7435</v>
      </c>
      <c r="I100" s="140"/>
      <c r="L100" s="32"/>
      <c r="M100" s="141"/>
      <c r="T100" s="53"/>
      <c r="AT100" s="17" t="s">
        <v>214</v>
      </c>
      <c r="AU100" s="17" t="s">
        <v>79</v>
      </c>
    </row>
    <row r="101" spans="2:65" s="13" customFormat="1" ht="11.25" x14ac:dyDescent="0.2">
      <c r="B101" s="159"/>
      <c r="D101" s="138" t="s">
        <v>330</v>
      </c>
      <c r="E101" s="160" t="s">
        <v>19</v>
      </c>
      <c r="F101" s="161" t="s">
        <v>7439</v>
      </c>
      <c r="H101" s="162">
        <v>1</v>
      </c>
      <c r="I101" s="163"/>
      <c r="L101" s="159"/>
      <c r="M101" s="164"/>
      <c r="T101" s="165"/>
      <c r="AT101" s="160" t="s">
        <v>330</v>
      </c>
      <c r="AU101" s="160" t="s">
        <v>79</v>
      </c>
      <c r="AV101" s="13" t="s">
        <v>79</v>
      </c>
      <c r="AW101" s="13" t="s">
        <v>31</v>
      </c>
      <c r="AX101" s="13" t="s">
        <v>69</v>
      </c>
      <c r="AY101" s="160" t="s">
        <v>181</v>
      </c>
    </row>
    <row r="102" spans="2:65" s="14" customFormat="1" ht="11.25" x14ac:dyDescent="0.2">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x14ac:dyDescent="0.2">
      <c r="B103" s="32"/>
      <c r="C103" s="125" t="s">
        <v>197</v>
      </c>
      <c r="D103" s="125" t="s">
        <v>182</v>
      </c>
      <c r="E103" s="126" t="s">
        <v>7440</v>
      </c>
      <c r="F103" s="127" t="s">
        <v>7441</v>
      </c>
      <c r="G103" s="128" t="s">
        <v>519</v>
      </c>
      <c r="H103" s="129">
        <v>3</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200</v>
      </c>
    </row>
    <row r="104" spans="2:65" s="1" customFormat="1" ht="39" x14ac:dyDescent="0.2">
      <c r="B104" s="32"/>
      <c r="D104" s="138" t="s">
        <v>214</v>
      </c>
      <c r="F104" s="139" t="s">
        <v>7442</v>
      </c>
      <c r="I104" s="140"/>
      <c r="L104" s="32"/>
      <c r="M104" s="141"/>
      <c r="T104" s="53"/>
      <c r="AT104" s="17" t="s">
        <v>214</v>
      </c>
      <c r="AU104" s="17" t="s">
        <v>79</v>
      </c>
    </row>
    <row r="105" spans="2:65" s="12" customFormat="1" ht="11.25" x14ac:dyDescent="0.2">
      <c r="B105" s="153"/>
      <c r="D105" s="138" t="s">
        <v>330</v>
      </c>
      <c r="E105" s="154" t="s">
        <v>19</v>
      </c>
      <c r="F105" s="155" t="s">
        <v>7443</v>
      </c>
      <c r="H105" s="154" t="s">
        <v>19</v>
      </c>
      <c r="I105" s="156"/>
      <c r="L105" s="153"/>
      <c r="M105" s="157"/>
      <c r="T105" s="158"/>
      <c r="AT105" s="154" t="s">
        <v>330</v>
      </c>
      <c r="AU105" s="154" t="s">
        <v>79</v>
      </c>
      <c r="AV105" s="12" t="s">
        <v>77</v>
      </c>
      <c r="AW105" s="12" t="s">
        <v>31</v>
      </c>
      <c r="AX105" s="12" t="s">
        <v>69</v>
      </c>
      <c r="AY105" s="154" t="s">
        <v>181</v>
      </c>
    </row>
    <row r="106" spans="2:65" s="13" customFormat="1" ht="11.25" x14ac:dyDescent="0.2">
      <c r="B106" s="159"/>
      <c r="D106" s="138" t="s">
        <v>330</v>
      </c>
      <c r="E106" s="160" t="s">
        <v>19</v>
      </c>
      <c r="F106" s="161" t="s">
        <v>7444</v>
      </c>
      <c r="H106" s="162">
        <v>1</v>
      </c>
      <c r="I106" s="163"/>
      <c r="L106" s="159"/>
      <c r="M106" s="164"/>
      <c r="T106" s="165"/>
      <c r="AT106" s="160" t="s">
        <v>330</v>
      </c>
      <c r="AU106" s="160" t="s">
        <v>79</v>
      </c>
      <c r="AV106" s="13" t="s">
        <v>79</v>
      </c>
      <c r="AW106" s="13" t="s">
        <v>31</v>
      </c>
      <c r="AX106" s="13" t="s">
        <v>69</v>
      </c>
      <c r="AY106" s="160" t="s">
        <v>181</v>
      </c>
    </row>
    <row r="107" spans="2:65" s="13" customFormat="1" ht="11.25" x14ac:dyDescent="0.2">
      <c r="B107" s="159"/>
      <c r="D107" s="138" t="s">
        <v>330</v>
      </c>
      <c r="E107" s="160" t="s">
        <v>19</v>
      </c>
      <c r="F107" s="161" t="s">
        <v>7445</v>
      </c>
      <c r="H107" s="162">
        <v>1</v>
      </c>
      <c r="I107" s="163"/>
      <c r="L107" s="159"/>
      <c r="M107" s="164"/>
      <c r="T107" s="165"/>
      <c r="AT107" s="160" t="s">
        <v>330</v>
      </c>
      <c r="AU107" s="160" t="s">
        <v>79</v>
      </c>
      <c r="AV107" s="13" t="s">
        <v>79</v>
      </c>
      <c r="AW107" s="13" t="s">
        <v>31</v>
      </c>
      <c r="AX107" s="13" t="s">
        <v>69</v>
      </c>
      <c r="AY107" s="160" t="s">
        <v>181</v>
      </c>
    </row>
    <row r="108" spans="2:65" s="13" customFormat="1" ht="11.25" x14ac:dyDescent="0.2">
      <c r="B108" s="159"/>
      <c r="D108" s="138" t="s">
        <v>330</v>
      </c>
      <c r="E108" s="160" t="s">
        <v>19</v>
      </c>
      <c r="F108" s="161" t="s">
        <v>7446</v>
      </c>
      <c r="H108" s="162">
        <v>1</v>
      </c>
      <c r="I108" s="163"/>
      <c r="L108" s="159"/>
      <c r="M108" s="164"/>
      <c r="T108" s="165"/>
      <c r="AT108" s="160" t="s">
        <v>330</v>
      </c>
      <c r="AU108" s="160" t="s">
        <v>79</v>
      </c>
      <c r="AV108" s="13" t="s">
        <v>79</v>
      </c>
      <c r="AW108" s="13" t="s">
        <v>31</v>
      </c>
      <c r="AX108" s="13" t="s">
        <v>69</v>
      </c>
      <c r="AY108" s="160" t="s">
        <v>181</v>
      </c>
    </row>
    <row r="109" spans="2:65" s="14" customFormat="1" ht="11.25" x14ac:dyDescent="0.2">
      <c r="B109" s="166"/>
      <c r="D109" s="138" t="s">
        <v>330</v>
      </c>
      <c r="E109" s="167" t="s">
        <v>19</v>
      </c>
      <c r="F109" s="168" t="s">
        <v>333</v>
      </c>
      <c r="H109" s="169">
        <v>3</v>
      </c>
      <c r="I109" s="170"/>
      <c r="L109" s="166"/>
      <c r="M109" s="171"/>
      <c r="T109" s="172"/>
      <c r="AT109" s="167" t="s">
        <v>330</v>
      </c>
      <c r="AU109" s="167" t="s">
        <v>79</v>
      </c>
      <c r="AV109" s="14" t="s">
        <v>187</v>
      </c>
      <c r="AW109" s="14" t="s">
        <v>31</v>
      </c>
      <c r="AX109" s="14" t="s">
        <v>77</v>
      </c>
      <c r="AY109" s="167" t="s">
        <v>181</v>
      </c>
    </row>
    <row r="110" spans="2:65" s="1" customFormat="1" ht="16.5" customHeight="1" x14ac:dyDescent="0.2">
      <c r="B110" s="32"/>
      <c r="C110" s="125" t="s">
        <v>193</v>
      </c>
      <c r="D110" s="125" t="s">
        <v>182</v>
      </c>
      <c r="E110" s="126" t="s">
        <v>7447</v>
      </c>
      <c r="F110" s="127" t="s">
        <v>7448</v>
      </c>
      <c r="G110" s="128" t="s">
        <v>519</v>
      </c>
      <c r="H110" s="129">
        <v>16</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8</v>
      </c>
    </row>
    <row r="111" spans="2:65" s="1" customFormat="1" ht="29.25" x14ac:dyDescent="0.2">
      <c r="B111" s="32"/>
      <c r="D111" s="138" t="s">
        <v>214</v>
      </c>
      <c r="F111" s="139" t="s">
        <v>7449</v>
      </c>
      <c r="I111" s="140"/>
      <c r="L111" s="32"/>
      <c r="M111" s="141"/>
      <c r="T111" s="53"/>
      <c r="AT111" s="17" t="s">
        <v>214</v>
      </c>
      <c r="AU111" s="17" t="s">
        <v>79</v>
      </c>
    </row>
    <row r="112" spans="2:65" s="12" customFormat="1" ht="11.25" x14ac:dyDescent="0.2">
      <c r="B112" s="153"/>
      <c r="D112" s="138" t="s">
        <v>330</v>
      </c>
      <c r="E112" s="154" t="s">
        <v>19</v>
      </c>
      <c r="F112" s="155" t="s">
        <v>7450</v>
      </c>
      <c r="H112" s="154" t="s">
        <v>19</v>
      </c>
      <c r="I112" s="156"/>
      <c r="L112" s="153"/>
      <c r="M112" s="157"/>
      <c r="T112" s="158"/>
      <c r="AT112" s="154" t="s">
        <v>330</v>
      </c>
      <c r="AU112" s="154" t="s">
        <v>79</v>
      </c>
      <c r="AV112" s="12" t="s">
        <v>77</v>
      </c>
      <c r="AW112" s="12" t="s">
        <v>31</v>
      </c>
      <c r="AX112" s="12" t="s">
        <v>69</v>
      </c>
      <c r="AY112" s="154" t="s">
        <v>181</v>
      </c>
    </row>
    <row r="113" spans="2:65" s="13" customFormat="1" ht="11.25" x14ac:dyDescent="0.2">
      <c r="B113" s="159"/>
      <c r="D113" s="138" t="s">
        <v>330</v>
      </c>
      <c r="E113" s="160" t="s">
        <v>19</v>
      </c>
      <c r="F113" s="161" t="s">
        <v>7451</v>
      </c>
      <c r="H113" s="162">
        <v>2</v>
      </c>
      <c r="I113" s="163"/>
      <c r="L113" s="159"/>
      <c r="M113" s="164"/>
      <c r="T113" s="165"/>
      <c r="AT113" s="160" t="s">
        <v>330</v>
      </c>
      <c r="AU113" s="160" t="s">
        <v>79</v>
      </c>
      <c r="AV113" s="13" t="s">
        <v>79</v>
      </c>
      <c r="AW113" s="13" t="s">
        <v>31</v>
      </c>
      <c r="AX113" s="13" t="s">
        <v>69</v>
      </c>
      <c r="AY113" s="160" t="s">
        <v>181</v>
      </c>
    </row>
    <row r="114" spans="2:65" s="13" customFormat="1" ht="11.25" x14ac:dyDescent="0.2">
      <c r="B114" s="159"/>
      <c r="D114" s="138" t="s">
        <v>330</v>
      </c>
      <c r="E114" s="160" t="s">
        <v>19</v>
      </c>
      <c r="F114" s="161" t="s">
        <v>7452</v>
      </c>
      <c r="H114" s="162">
        <v>6</v>
      </c>
      <c r="I114" s="163"/>
      <c r="L114" s="159"/>
      <c r="M114" s="164"/>
      <c r="T114" s="165"/>
      <c r="AT114" s="160" t="s">
        <v>330</v>
      </c>
      <c r="AU114" s="160" t="s">
        <v>79</v>
      </c>
      <c r="AV114" s="13" t="s">
        <v>79</v>
      </c>
      <c r="AW114" s="13" t="s">
        <v>31</v>
      </c>
      <c r="AX114" s="13" t="s">
        <v>69</v>
      </c>
      <c r="AY114" s="160" t="s">
        <v>181</v>
      </c>
    </row>
    <row r="115" spans="2:65" s="13" customFormat="1" ht="11.25" x14ac:dyDescent="0.2">
      <c r="B115" s="159"/>
      <c r="D115" s="138" t="s">
        <v>330</v>
      </c>
      <c r="E115" s="160" t="s">
        <v>19</v>
      </c>
      <c r="F115" s="161" t="s">
        <v>7453</v>
      </c>
      <c r="H115" s="162">
        <v>8</v>
      </c>
      <c r="I115" s="163"/>
      <c r="L115" s="159"/>
      <c r="M115" s="164"/>
      <c r="T115" s="165"/>
      <c r="AT115" s="160" t="s">
        <v>330</v>
      </c>
      <c r="AU115" s="160" t="s">
        <v>79</v>
      </c>
      <c r="AV115" s="13" t="s">
        <v>79</v>
      </c>
      <c r="AW115" s="13" t="s">
        <v>31</v>
      </c>
      <c r="AX115" s="13" t="s">
        <v>69</v>
      </c>
      <c r="AY115" s="160" t="s">
        <v>181</v>
      </c>
    </row>
    <row r="116" spans="2:65" s="14" customFormat="1" ht="11.25" x14ac:dyDescent="0.2">
      <c r="B116" s="166"/>
      <c r="D116" s="138" t="s">
        <v>330</v>
      </c>
      <c r="E116" s="167" t="s">
        <v>19</v>
      </c>
      <c r="F116" s="168" t="s">
        <v>333</v>
      </c>
      <c r="H116" s="169">
        <v>16</v>
      </c>
      <c r="I116" s="170"/>
      <c r="L116" s="166"/>
      <c r="M116" s="171"/>
      <c r="T116" s="172"/>
      <c r="AT116" s="167" t="s">
        <v>330</v>
      </c>
      <c r="AU116" s="167" t="s">
        <v>79</v>
      </c>
      <c r="AV116" s="14" t="s">
        <v>187</v>
      </c>
      <c r="AW116" s="14" t="s">
        <v>31</v>
      </c>
      <c r="AX116" s="14" t="s">
        <v>77</v>
      </c>
      <c r="AY116" s="167" t="s">
        <v>181</v>
      </c>
    </row>
    <row r="117" spans="2:65" s="1" customFormat="1" ht="16.5" customHeight="1" x14ac:dyDescent="0.2">
      <c r="B117" s="32"/>
      <c r="C117" s="125" t="s">
        <v>203</v>
      </c>
      <c r="D117" s="125" t="s">
        <v>182</v>
      </c>
      <c r="E117" s="126" t="s">
        <v>7454</v>
      </c>
      <c r="F117" s="127" t="s">
        <v>7455</v>
      </c>
      <c r="G117" s="128" t="s">
        <v>519</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206</v>
      </c>
    </row>
    <row r="118" spans="2:65" s="1" customFormat="1" ht="19.5" x14ac:dyDescent="0.2">
      <c r="B118" s="32"/>
      <c r="D118" s="138" t="s">
        <v>214</v>
      </c>
      <c r="F118" s="139" t="s">
        <v>7456</v>
      </c>
      <c r="I118" s="140"/>
      <c r="L118" s="32"/>
      <c r="M118" s="141"/>
      <c r="T118" s="53"/>
      <c r="AT118" s="17" t="s">
        <v>214</v>
      </c>
      <c r="AU118" s="17" t="s">
        <v>79</v>
      </c>
    </row>
    <row r="119" spans="2:65" s="13" customFormat="1" ht="11.25" x14ac:dyDescent="0.2">
      <c r="B119" s="159"/>
      <c r="D119" s="138" t="s">
        <v>330</v>
      </c>
      <c r="E119" s="160" t="s">
        <v>19</v>
      </c>
      <c r="F119" s="161" t="s">
        <v>7457</v>
      </c>
      <c r="H119" s="162">
        <v>1</v>
      </c>
      <c r="I119" s="163"/>
      <c r="L119" s="159"/>
      <c r="M119" s="164"/>
      <c r="T119" s="165"/>
      <c r="AT119" s="160" t="s">
        <v>330</v>
      </c>
      <c r="AU119" s="160" t="s">
        <v>79</v>
      </c>
      <c r="AV119" s="13" t="s">
        <v>79</v>
      </c>
      <c r="AW119" s="13" t="s">
        <v>31</v>
      </c>
      <c r="AX119" s="13" t="s">
        <v>69</v>
      </c>
      <c r="AY119" s="160" t="s">
        <v>181</v>
      </c>
    </row>
    <row r="120" spans="2:65" s="14" customFormat="1" ht="11.25" x14ac:dyDescent="0.2">
      <c r="B120" s="166"/>
      <c r="D120" s="138" t="s">
        <v>330</v>
      </c>
      <c r="E120" s="167" t="s">
        <v>19</v>
      </c>
      <c r="F120" s="168" t="s">
        <v>333</v>
      </c>
      <c r="H120" s="169">
        <v>1</v>
      </c>
      <c r="I120" s="170"/>
      <c r="L120" s="166"/>
      <c r="M120" s="171"/>
      <c r="T120" s="172"/>
      <c r="AT120" s="167" t="s">
        <v>330</v>
      </c>
      <c r="AU120" s="167" t="s">
        <v>79</v>
      </c>
      <c r="AV120" s="14" t="s">
        <v>187</v>
      </c>
      <c r="AW120" s="14" t="s">
        <v>31</v>
      </c>
      <c r="AX120" s="14" t="s">
        <v>77</v>
      </c>
      <c r="AY120" s="167" t="s">
        <v>181</v>
      </c>
    </row>
    <row r="121" spans="2:65" s="1" customFormat="1" ht="16.5" customHeight="1" x14ac:dyDescent="0.2">
      <c r="B121" s="32"/>
      <c r="C121" s="125" t="s">
        <v>196</v>
      </c>
      <c r="D121" s="125" t="s">
        <v>182</v>
      </c>
      <c r="E121" s="126" t="s">
        <v>7458</v>
      </c>
      <c r="F121" s="127" t="s">
        <v>7459</v>
      </c>
      <c r="G121" s="128" t="s">
        <v>519</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209</v>
      </c>
    </row>
    <row r="122" spans="2:65" s="1" customFormat="1" ht="19.5" x14ac:dyDescent="0.2">
      <c r="B122" s="32"/>
      <c r="D122" s="138" t="s">
        <v>214</v>
      </c>
      <c r="F122" s="139" t="s">
        <v>7456</v>
      </c>
      <c r="I122" s="140"/>
      <c r="L122" s="32"/>
      <c r="M122" s="141"/>
      <c r="T122" s="53"/>
      <c r="AT122" s="17" t="s">
        <v>214</v>
      </c>
      <c r="AU122" s="17" t="s">
        <v>79</v>
      </c>
    </row>
    <row r="123" spans="2:65" s="13" customFormat="1" ht="11.25" x14ac:dyDescent="0.2">
      <c r="B123" s="159"/>
      <c r="D123" s="138" t="s">
        <v>330</v>
      </c>
      <c r="E123" s="160" t="s">
        <v>19</v>
      </c>
      <c r="F123" s="161" t="s">
        <v>7460</v>
      </c>
      <c r="H123" s="162">
        <v>1</v>
      </c>
      <c r="I123" s="163"/>
      <c r="L123" s="159"/>
      <c r="M123" s="164"/>
      <c r="T123" s="165"/>
      <c r="AT123" s="160" t="s">
        <v>330</v>
      </c>
      <c r="AU123" s="160" t="s">
        <v>79</v>
      </c>
      <c r="AV123" s="13" t="s">
        <v>79</v>
      </c>
      <c r="AW123" s="13" t="s">
        <v>31</v>
      </c>
      <c r="AX123" s="13" t="s">
        <v>69</v>
      </c>
      <c r="AY123" s="160" t="s">
        <v>181</v>
      </c>
    </row>
    <row r="124" spans="2:65" s="14" customFormat="1" ht="11.25" x14ac:dyDescent="0.2">
      <c r="B124" s="166"/>
      <c r="D124" s="138" t="s">
        <v>330</v>
      </c>
      <c r="E124" s="167" t="s">
        <v>19</v>
      </c>
      <c r="F124" s="168" t="s">
        <v>333</v>
      </c>
      <c r="H124" s="169">
        <v>1</v>
      </c>
      <c r="I124" s="170"/>
      <c r="L124" s="166"/>
      <c r="M124" s="171"/>
      <c r="T124" s="172"/>
      <c r="AT124" s="167" t="s">
        <v>330</v>
      </c>
      <c r="AU124" s="167" t="s">
        <v>79</v>
      </c>
      <c r="AV124" s="14" t="s">
        <v>187</v>
      </c>
      <c r="AW124" s="14" t="s">
        <v>31</v>
      </c>
      <c r="AX124" s="14" t="s">
        <v>77</v>
      </c>
      <c r="AY124" s="167" t="s">
        <v>181</v>
      </c>
    </row>
    <row r="125" spans="2:65" s="1" customFormat="1" ht="16.5" customHeight="1" x14ac:dyDescent="0.2">
      <c r="B125" s="32"/>
      <c r="C125" s="125" t="s">
        <v>210</v>
      </c>
      <c r="D125" s="125" t="s">
        <v>182</v>
      </c>
      <c r="E125" s="126" t="s">
        <v>7461</v>
      </c>
      <c r="F125" s="127" t="s">
        <v>7462</v>
      </c>
      <c r="G125" s="128" t="s">
        <v>519</v>
      </c>
      <c r="H125" s="129">
        <v>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7456</v>
      </c>
      <c r="I126" s="140"/>
      <c r="L126" s="32"/>
      <c r="M126" s="141"/>
      <c r="T126" s="53"/>
      <c r="AT126" s="17" t="s">
        <v>214</v>
      </c>
      <c r="AU126" s="17" t="s">
        <v>79</v>
      </c>
    </row>
    <row r="127" spans="2:65" s="13" customFormat="1" ht="11.25" x14ac:dyDescent="0.2">
      <c r="B127" s="159"/>
      <c r="D127" s="138" t="s">
        <v>330</v>
      </c>
      <c r="E127" s="160" t="s">
        <v>19</v>
      </c>
      <c r="F127" s="161" t="s">
        <v>7463</v>
      </c>
      <c r="H127" s="162">
        <v>1</v>
      </c>
      <c r="I127" s="163"/>
      <c r="L127" s="159"/>
      <c r="M127" s="164"/>
      <c r="T127" s="165"/>
      <c r="AT127" s="160" t="s">
        <v>330</v>
      </c>
      <c r="AU127" s="160" t="s">
        <v>79</v>
      </c>
      <c r="AV127" s="13" t="s">
        <v>79</v>
      </c>
      <c r="AW127" s="13" t="s">
        <v>31</v>
      </c>
      <c r="AX127" s="13" t="s">
        <v>69</v>
      </c>
      <c r="AY127" s="160" t="s">
        <v>181</v>
      </c>
    </row>
    <row r="128" spans="2:65" s="14" customFormat="1" ht="11.25" x14ac:dyDescent="0.2">
      <c r="B128" s="166"/>
      <c r="D128" s="138" t="s">
        <v>330</v>
      </c>
      <c r="E128" s="167" t="s">
        <v>19</v>
      </c>
      <c r="F128" s="168" t="s">
        <v>333</v>
      </c>
      <c r="H128" s="169">
        <v>1</v>
      </c>
      <c r="I128" s="170"/>
      <c r="L128" s="166"/>
      <c r="M128" s="171"/>
      <c r="T128" s="172"/>
      <c r="AT128" s="167" t="s">
        <v>330</v>
      </c>
      <c r="AU128" s="167" t="s">
        <v>79</v>
      </c>
      <c r="AV128" s="14" t="s">
        <v>187</v>
      </c>
      <c r="AW128" s="14" t="s">
        <v>31</v>
      </c>
      <c r="AX128" s="14" t="s">
        <v>77</v>
      </c>
      <c r="AY128" s="167" t="s">
        <v>181</v>
      </c>
    </row>
    <row r="129" spans="2:65" s="1" customFormat="1" ht="16.5" customHeight="1" x14ac:dyDescent="0.2">
      <c r="B129" s="32"/>
      <c r="C129" s="125" t="s">
        <v>200</v>
      </c>
      <c r="D129" s="125" t="s">
        <v>182</v>
      </c>
      <c r="E129" s="126" t="s">
        <v>7464</v>
      </c>
      <c r="F129" s="127" t="s">
        <v>7465</v>
      </c>
      <c r="G129" s="128" t="s">
        <v>519</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218</v>
      </c>
    </row>
    <row r="130" spans="2:65" s="1" customFormat="1" ht="19.5" x14ac:dyDescent="0.2">
      <c r="B130" s="32"/>
      <c r="D130" s="138" t="s">
        <v>214</v>
      </c>
      <c r="F130" s="139" t="s">
        <v>7456</v>
      </c>
      <c r="I130" s="140"/>
      <c r="L130" s="32"/>
      <c r="M130" s="141"/>
      <c r="T130" s="53"/>
      <c r="AT130" s="17" t="s">
        <v>214</v>
      </c>
      <c r="AU130" s="17" t="s">
        <v>79</v>
      </c>
    </row>
    <row r="131" spans="2:65" s="13" customFormat="1" ht="11.25" x14ac:dyDescent="0.2">
      <c r="B131" s="159"/>
      <c r="D131" s="138" t="s">
        <v>330</v>
      </c>
      <c r="E131" s="160" t="s">
        <v>19</v>
      </c>
      <c r="F131" s="161" t="s">
        <v>7466</v>
      </c>
      <c r="H131" s="162">
        <v>1</v>
      </c>
      <c r="I131" s="163"/>
      <c r="L131" s="159"/>
      <c r="M131" s="164"/>
      <c r="T131" s="165"/>
      <c r="AT131" s="160" t="s">
        <v>330</v>
      </c>
      <c r="AU131" s="160" t="s">
        <v>79</v>
      </c>
      <c r="AV131" s="13" t="s">
        <v>79</v>
      </c>
      <c r="AW131" s="13" t="s">
        <v>31</v>
      </c>
      <c r="AX131" s="13" t="s">
        <v>69</v>
      </c>
      <c r="AY131" s="160" t="s">
        <v>181</v>
      </c>
    </row>
    <row r="132" spans="2:65" s="14" customFormat="1" ht="11.25" x14ac:dyDescent="0.2">
      <c r="B132" s="166"/>
      <c r="D132" s="138" t="s">
        <v>330</v>
      </c>
      <c r="E132" s="167" t="s">
        <v>19</v>
      </c>
      <c r="F132" s="168" t="s">
        <v>333</v>
      </c>
      <c r="H132" s="169">
        <v>1</v>
      </c>
      <c r="I132" s="170"/>
      <c r="L132" s="166"/>
      <c r="M132" s="171"/>
      <c r="T132" s="172"/>
      <c r="AT132" s="167" t="s">
        <v>330</v>
      </c>
      <c r="AU132" s="167" t="s">
        <v>79</v>
      </c>
      <c r="AV132" s="14" t="s">
        <v>187</v>
      </c>
      <c r="AW132" s="14" t="s">
        <v>31</v>
      </c>
      <c r="AX132" s="14" t="s">
        <v>77</v>
      </c>
      <c r="AY132" s="167" t="s">
        <v>181</v>
      </c>
    </row>
    <row r="133" spans="2:65" s="1" customFormat="1" ht="16.5" customHeight="1" x14ac:dyDescent="0.2">
      <c r="B133" s="32"/>
      <c r="C133" s="125" t="s">
        <v>219</v>
      </c>
      <c r="D133" s="125" t="s">
        <v>182</v>
      </c>
      <c r="E133" s="126" t="s">
        <v>7467</v>
      </c>
      <c r="F133" s="127" t="s">
        <v>7468</v>
      </c>
      <c r="G133" s="128" t="s">
        <v>2805</v>
      </c>
      <c r="H133" s="186"/>
      <c r="I133" s="130"/>
      <c r="J133" s="131">
        <f>ROUND(I133*H133,2)</f>
        <v>0</v>
      </c>
      <c r="K133" s="127" t="s">
        <v>327</v>
      </c>
      <c r="L133" s="32"/>
      <c r="M133" s="132" t="s">
        <v>19</v>
      </c>
      <c r="N133" s="133" t="s">
        <v>40</v>
      </c>
      <c r="P133" s="134">
        <f>O133*H133</f>
        <v>0</v>
      </c>
      <c r="Q133" s="134">
        <v>0</v>
      </c>
      <c r="R133" s="134">
        <f>Q133*H133</f>
        <v>0</v>
      </c>
      <c r="S133" s="134">
        <v>0</v>
      </c>
      <c r="T133" s="135">
        <f>S133*H133</f>
        <v>0</v>
      </c>
      <c r="AR133" s="136" t="s">
        <v>209</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209</v>
      </c>
      <c r="BM133" s="136" t="s">
        <v>222</v>
      </c>
    </row>
    <row r="134" spans="2:65" s="1" customFormat="1" ht="11.25" x14ac:dyDescent="0.2">
      <c r="B134" s="32"/>
      <c r="D134" s="151" t="s">
        <v>328</v>
      </c>
      <c r="F134" s="152" t="s">
        <v>7469</v>
      </c>
      <c r="I134" s="140"/>
      <c r="L134" s="32"/>
      <c r="M134" s="141"/>
      <c r="T134" s="53"/>
      <c r="AT134" s="17" t="s">
        <v>328</v>
      </c>
      <c r="AU134" s="17" t="s">
        <v>79</v>
      </c>
    </row>
    <row r="135" spans="2:65" s="1" customFormat="1" ht="29.25" x14ac:dyDescent="0.2">
      <c r="B135" s="32"/>
      <c r="D135" s="138" t="s">
        <v>214</v>
      </c>
      <c r="F135" s="139" t="s">
        <v>7470</v>
      </c>
      <c r="I135" s="140"/>
      <c r="L135" s="32"/>
      <c r="M135" s="141"/>
      <c r="T135" s="53"/>
      <c r="AT135" s="17" t="s">
        <v>214</v>
      </c>
      <c r="AU135" s="17" t="s">
        <v>79</v>
      </c>
    </row>
    <row r="136" spans="2:65" s="1" customFormat="1" ht="16.5" customHeight="1" x14ac:dyDescent="0.2">
      <c r="B136" s="32"/>
      <c r="C136" s="125" t="s">
        <v>8</v>
      </c>
      <c r="D136" s="125" t="s">
        <v>182</v>
      </c>
      <c r="E136" s="126" t="s">
        <v>1430</v>
      </c>
      <c r="F136" s="127" t="s">
        <v>7471</v>
      </c>
      <c r="G136" s="128" t="s">
        <v>1053</v>
      </c>
      <c r="H136" s="129">
        <v>10</v>
      </c>
      <c r="I136" s="130"/>
      <c r="J136" s="131">
        <f>ROUND(I136*H136,2)</f>
        <v>0</v>
      </c>
      <c r="K136" s="127" t="s">
        <v>327</v>
      </c>
      <c r="L136" s="32"/>
      <c r="M136" s="132" t="s">
        <v>19</v>
      </c>
      <c r="N136" s="133" t="s">
        <v>40</v>
      </c>
      <c r="P136" s="134">
        <f>O136*H136</f>
        <v>0</v>
      </c>
      <c r="Q136" s="134">
        <v>0</v>
      </c>
      <c r="R136" s="134">
        <f>Q136*H136</f>
        <v>0</v>
      </c>
      <c r="S136" s="134">
        <v>0</v>
      </c>
      <c r="T136" s="135">
        <f>S136*H136</f>
        <v>0</v>
      </c>
      <c r="AR136" s="136" t="s">
        <v>209</v>
      </c>
      <c r="AT136" s="136" t="s">
        <v>182</v>
      </c>
      <c r="AU136" s="136" t="s">
        <v>79</v>
      </c>
      <c r="AY136" s="17" t="s">
        <v>181</v>
      </c>
      <c r="BE136" s="137">
        <f>IF(N136="základní",J136,0)</f>
        <v>0</v>
      </c>
      <c r="BF136" s="137">
        <f>IF(N136="snížená",J136,0)</f>
        <v>0</v>
      </c>
      <c r="BG136" s="137">
        <f>IF(N136="zákl. přenesená",J136,0)</f>
        <v>0</v>
      </c>
      <c r="BH136" s="137">
        <f>IF(N136="sníž. přenesená",J136,0)</f>
        <v>0</v>
      </c>
      <c r="BI136" s="137">
        <f>IF(N136="nulová",J136,0)</f>
        <v>0</v>
      </c>
      <c r="BJ136" s="17" t="s">
        <v>77</v>
      </c>
      <c r="BK136" s="137">
        <f>ROUND(I136*H136,2)</f>
        <v>0</v>
      </c>
      <c r="BL136" s="17" t="s">
        <v>209</v>
      </c>
      <c r="BM136" s="136" t="s">
        <v>225</v>
      </c>
    </row>
    <row r="137" spans="2:65" s="1" customFormat="1" ht="11.25" x14ac:dyDescent="0.2">
      <c r="B137" s="32"/>
      <c r="D137" s="151" t="s">
        <v>328</v>
      </c>
      <c r="F137" s="152" t="s">
        <v>1433</v>
      </c>
      <c r="I137" s="140"/>
      <c r="L137" s="32"/>
      <c r="M137" s="141"/>
      <c r="T137" s="53"/>
      <c r="AT137" s="17" t="s">
        <v>328</v>
      </c>
      <c r="AU137" s="17" t="s">
        <v>79</v>
      </c>
    </row>
    <row r="138" spans="2:65" s="1" customFormat="1" ht="19.5" x14ac:dyDescent="0.2">
      <c r="B138" s="32"/>
      <c r="D138" s="138" t="s">
        <v>214</v>
      </c>
      <c r="F138" s="139" t="s">
        <v>7472</v>
      </c>
      <c r="I138" s="140"/>
      <c r="L138" s="32"/>
      <c r="M138" s="141"/>
      <c r="T138" s="53"/>
      <c r="AT138" s="17" t="s">
        <v>214</v>
      </c>
      <c r="AU138" s="17" t="s">
        <v>79</v>
      </c>
    </row>
    <row r="139" spans="2:65" s="13" customFormat="1" ht="11.25" x14ac:dyDescent="0.2">
      <c r="B139" s="159"/>
      <c r="D139" s="138" t="s">
        <v>330</v>
      </c>
      <c r="E139" s="160" t="s">
        <v>19</v>
      </c>
      <c r="F139" s="161" t="s">
        <v>7473</v>
      </c>
      <c r="H139" s="162">
        <v>10</v>
      </c>
      <c r="I139" s="163"/>
      <c r="L139" s="159"/>
      <c r="M139" s="164"/>
      <c r="T139" s="165"/>
      <c r="AT139" s="160" t="s">
        <v>330</v>
      </c>
      <c r="AU139" s="160" t="s">
        <v>79</v>
      </c>
      <c r="AV139" s="13" t="s">
        <v>79</v>
      </c>
      <c r="AW139" s="13" t="s">
        <v>31</v>
      </c>
      <c r="AX139" s="13" t="s">
        <v>69</v>
      </c>
      <c r="AY139" s="160" t="s">
        <v>181</v>
      </c>
    </row>
    <row r="140" spans="2:65" s="14" customFormat="1" ht="11.25" x14ac:dyDescent="0.2">
      <c r="B140" s="166"/>
      <c r="D140" s="138" t="s">
        <v>330</v>
      </c>
      <c r="E140" s="167" t="s">
        <v>19</v>
      </c>
      <c r="F140" s="168" t="s">
        <v>333</v>
      </c>
      <c r="H140" s="169">
        <v>10</v>
      </c>
      <c r="I140" s="170"/>
      <c r="L140" s="166"/>
      <c r="M140" s="171"/>
      <c r="T140" s="172"/>
      <c r="AT140" s="167" t="s">
        <v>330</v>
      </c>
      <c r="AU140" s="167" t="s">
        <v>79</v>
      </c>
      <c r="AV140" s="14" t="s">
        <v>187</v>
      </c>
      <c r="AW140" s="14" t="s">
        <v>31</v>
      </c>
      <c r="AX140" s="14" t="s">
        <v>77</v>
      </c>
      <c r="AY140" s="167" t="s">
        <v>181</v>
      </c>
    </row>
    <row r="141" spans="2:65" s="10" customFormat="1" ht="22.9" customHeight="1" x14ac:dyDescent="0.2">
      <c r="B141" s="115"/>
      <c r="D141" s="116" t="s">
        <v>68</v>
      </c>
      <c r="E141" s="149" t="s">
        <v>5187</v>
      </c>
      <c r="F141" s="149" t="s">
        <v>7474</v>
      </c>
      <c r="I141" s="118"/>
      <c r="J141" s="150">
        <f>BK141</f>
        <v>0</v>
      </c>
      <c r="L141" s="115"/>
      <c r="M141" s="120"/>
      <c r="P141" s="121">
        <f>SUM(P142:P225)</f>
        <v>0</v>
      </c>
      <c r="R141" s="121">
        <f>SUM(R142:R225)</f>
        <v>0</v>
      </c>
      <c r="T141" s="122">
        <f>SUM(T142:T225)</f>
        <v>0</v>
      </c>
      <c r="AR141" s="116" t="s">
        <v>79</v>
      </c>
      <c r="AT141" s="123" t="s">
        <v>68</v>
      </c>
      <c r="AU141" s="123" t="s">
        <v>77</v>
      </c>
      <c r="AY141" s="116" t="s">
        <v>181</v>
      </c>
      <c r="BK141" s="124">
        <f>SUM(BK142:BK225)</f>
        <v>0</v>
      </c>
    </row>
    <row r="142" spans="2:65" s="1" customFormat="1" ht="16.5" customHeight="1" x14ac:dyDescent="0.2">
      <c r="B142" s="32"/>
      <c r="C142" s="125" t="s">
        <v>226</v>
      </c>
      <c r="D142" s="125" t="s">
        <v>182</v>
      </c>
      <c r="E142" s="126" t="s">
        <v>7475</v>
      </c>
      <c r="F142" s="127" t="s">
        <v>7476</v>
      </c>
      <c r="G142" s="128" t="s">
        <v>636</v>
      </c>
      <c r="H142" s="129">
        <v>133.6</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209</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209</v>
      </c>
      <c r="BM142" s="136" t="s">
        <v>229</v>
      </c>
    </row>
    <row r="143" spans="2:65" s="1" customFormat="1" ht="78" x14ac:dyDescent="0.2">
      <c r="B143" s="32"/>
      <c r="D143" s="138" t="s">
        <v>214</v>
      </c>
      <c r="F143" s="139" t="s">
        <v>7477</v>
      </c>
      <c r="I143" s="140"/>
      <c r="L143" s="32"/>
      <c r="M143" s="141"/>
      <c r="T143" s="53"/>
      <c r="AT143" s="17" t="s">
        <v>214</v>
      </c>
      <c r="AU143" s="17" t="s">
        <v>79</v>
      </c>
    </row>
    <row r="144" spans="2:65" s="13" customFormat="1" ht="11.25" x14ac:dyDescent="0.2">
      <c r="B144" s="159"/>
      <c r="D144" s="138" t="s">
        <v>330</v>
      </c>
      <c r="E144" s="160" t="s">
        <v>19</v>
      </c>
      <c r="F144" s="161" t="s">
        <v>7478</v>
      </c>
      <c r="H144" s="162">
        <v>133.6</v>
      </c>
      <c r="I144" s="163"/>
      <c r="L144" s="159"/>
      <c r="M144" s="164"/>
      <c r="T144" s="165"/>
      <c r="AT144" s="160" t="s">
        <v>330</v>
      </c>
      <c r="AU144" s="160" t="s">
        <v>79</v>
      </c>
      <c r="AV144" s="13" t="s">
        <v>79</v>
      </c>
      <c r="AW144" s="13" t="s">
        <v>31</v>
      </c>
      <c r="AX144" s="13" t="s">
        <v>69</v>
      </c>
      <c r="AY144" s="160" t="s">
        <v>181</v>
      </c>
    </row>
    <row r="145" spans="2:65" s="14" customFormat="1" ht="11.25" x14ac:dyDescent="0.2">
      <c r="B145" s="166"/>
      <c r="D145" s="138" t="s">
        <v>330</v>
      </c>
      <c r="E145" s="167" t="s">
        <v>19</v>
      </c>
      <c r="F145" s="168" t="s">
        <v>333</v>
      </c>
      <c r="H145" s="169">
        <v>133.6</v>
      </c>
      <c r="I145" s="170"/>
      <c r="L145" s="166"/>
      <c r="M145" s="171"/>
      <c r="T145" s="172"/>
      <c r="AT145" s="167" t="s">
        <v>330</v>
      </c>
      <c r="AU145" s="167" t="s">
        <v>79</v>
      </c>
      <c r="AV145" s="14" t="s">
        <v>187</v>
      </c>
      <c r="AW145" s="14" t="s">
        <v>31</v>
      </c>
      <c r="AX145" s="14" t="s">
        <v>77</v>
      </c>
      <c r="AY145" s="167" t="s">
        <v>181</v>
      </c>
    </row>
    <row r="146" spans="2:65" s="1" customFormat="1" ht="16.5" customHeight="1" x14ac:dyDescent="0.2">
      <c r="B146" s="32"/>
      <c r="C146" s="125" t="s">
        <v>206</v>
      </c>
      <c r="D146" s="125" t="s">
        <v>182</v>
      </c>
      <c r="E146" s="126" t="s">
        <v>7479</v>
      </c>
      <c r="F146" s="127" t="s">
        <v>7480</v>
      </c>
      <c r="G146" s="128" t="s">
        <v>636</v>
      </c>
      <c r="H146" s="129">
        <v>30.2</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232</v>
      </c>
    </row>
    <row r="147" spans="2:65" s="1" customFormat="1" ht="78" x14ac:dyDescent="0.2">
      <c r="B147" s="32"/>
      <c r="D147" s="138" t="s">
        <v>214</v>
      </c>
      <c r="F147" s="139" t="s">
        <v>7481</v>
      </c>
      <c r="I147" s="140"/>
      <c r="L147" s="32"/>
      <c r="M147" s="141"/>
      <c r="T147" s="53"/>
      <c r="AT147" s="17" t="s">
        <v>214</v>
      </c>
      <c r="AU147" s="17" t="s">
        <v>79</v>
      </c>
    </row>
    <row r="148" spans="2:65" s="13" customFormat="1" ht="11.25" x14ac:dyDescent="0.2">
      <c r="B148" s="159"/>
      <c r="D148" s="138" t="s">
        <v>330</v>
      </c>
      <c r="E148" s="160" t="s">
        <v>19</v>
      </c>
      <c r="F148" s="161" t="s">
        <v>7482</v>
      </c>
      <c r="H148" s="162">
        <v>30.2</v>
      </c>
      <c r="I148" s="163"/>
      <c r="L148" s="159"/>
      <c r="M148" s="164"/>
      <c r="T148" s="165"/>
      <c r="AT148" s="160" t="s">
        <v>330</v>
      </c>
      <c r="AU148" s="160" t="s">
        <v>79</v>
      </c>
      <c r="AV148" s="13" t="s">
        <v>79</v>
      </c>
      <c r="AW148" s="13" t="s">
        <v>31</v>
      </c>
      <c r="AX148" s="13" t="s">
        <v>69</v>
      </c>
      <c r="AY148" s="160" t="s">
        <v>181</v>
      </c>
    </row>
    <row r="149" spans="2:65" s="14" customFormat="1" ht="11.25" x14ac:dyDescent="0.2">
      <c r="B149" s="166"/>
      <c r="D149" s="138" t="s">
        <v>330</v>
      </c>
      <c r="E149" s="167" t="s">
        <v>19</v>
      </c>
      <c r="F149" s="168" t="s">
        <v>333</v>
      </c>
      <c r="H149" s="169">
        <v>30.2</v>
      </c>
      <c r="I149" s="170"/>
      <c r="L149" s="166"/>
      <c r="M149" s="171"/>
      <c r="T149" s="172"/>
      <c r="AT149" s="167" t="s">
        <v>330</v>
      </c>
      <c r="AU149" s="167" t="s">
        <v>79</v>
      </c>
      <c r="AV149" s="14" t="s">
        <v>187</v>
      </c>
      <c r="AW149" s="14" t="s">
        <v>31</v>
      </c>
      <c r="AX149" s="14" t="s">
        <v>77</v>
      </c>
      <c r="AY149" s="167" t="s">
        <v>181</v>
      </c>
    </row>
    <row r="150" spans="2:65" s="1" customFormat="1" ht="16.5" customHeight="1" x14ac:dyDescent="0.2">
      <c r="B150" s="32"/>
      <c r="C150" s="125" t="s">
        <v>233</v>
      </c>
      <c r="D150" s="125" t="s">
        <v>182</v>
      </c>
      <c r="E150" s="126" t="s">
        <v>7483</v>
      </c>
      <c r="F150" s="127" t="s">
        <v>7484</v>
      </c>
      <c r="G150" s="128" t="s">
        <v>636</v>
      </c>
      <c r="H150" s="129">
        <v>50.5</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236</v>
      </c>
    </row>
    <row r="151" spans="2:65" s="1" customFormat="1" ht="78" x14ac:dyDescent="0.2">
      <c r="B151" s="32"/>
      <c r="D151" s="138" t="s">
        <v>214</v>
      </c>
      <c r="F151" s="139" t="s">
        <v>7485</v>
      </c>
      <c r="I151" s="140"/>
      <c r="L151" s="32"/>
      <c r="M151" s="141"/>
      <c r="T151" s="53"/>
      <c r="AT151" s="17" t="s">
        <v>214</v>
      </c>
      <c r="AU151" s="17" t="s">
        <v>79</v>
      </c>
    </row>
    <row r="152" spans="2:65" s="13" customFormat="1" ht="11.25" x14ac:dyDescent="0.2">
      <c r="B152" s="159"/>
      <c r="D152" s="138" t="s">
        <v>330</v>
      </c>
      <c r="E152" s="160" t="s">
        <v>19</v>
      </c>
      <c r="F152" s="161" t="s">
        <v>7486</v>
      </c>
      <c r="H152" s="162">
        <v>50.5</v>
      </c>
      <c r="I152" s="163"/>
      <c r="L152" s="159"/>
      <c r="M152" s="164"/>
      <c r="T152" s="165"/>
      <c r="AT152" s="160" t="s">
        <v>330</v>
      </c>
      <c r="AU152" s="160" t="s">
        <v>79</v>
      </c>
      <c r="AV152" s="13" t="s">
        <v>79</v>
      </c>
      <c r="AW152" s="13" t="s">
        <v>31</v>
      </c>
      <c r="AX152" s="13" t="s">
        <v>69</v>
      </c>
      <c r="AY152" s="160" t="s">
        <v>181</v>
      </c>
    </row>
    <row r="153" spans="2:65" s="14" customFormat="1" ht="11.25" x14ac:dyDescent="0.2">
      <c r="B153" s="166"/>
      <c r="D153" s="138" t="s">
        <v>330</v>
      </c>
      <c r="E153" s="167" t="s">
        <v>19</v>
      </c>
      <c r="F153" s="168" t="s">
        <v>333</v>
      </c>
      <c r="H153" s="169">
        <v>50.5</v>
      </c>
      <c r="I153" s="170"/>
      <c r="L153" s="166"/>
      <c r="M153" s="171"/>
      <c r="T153" s="172"/>
      <c r="AT153" s="167" t="s">
        <v>330</v>
      </c>
      <c r="AU153" s="167" t="s">
        <v>79</v>
      </c>
      <c r="AV153" s="14" t="s">
        <v>187</v>
      </c>
      <c r="AW153" s="14" t="s">
        <v>31</v>
      </c>
      <c r="AX153" s="14" t="s">
        <v>77</v>
      </c>
      <c r="AY153" s="167" t="s">
        <v>181</v>
      </c>
    </row>
    <row r="154" spans="2:65" s="1" customFormat="1" ht="16.5" customHeight="1" x14ac:dyDescent="0.2">
      <c r="B154" s="32"/>
      <c r="C154" s="125" t="s">
        <v>209</v>
      </c>
      <c r="D154" s="125" t="s">
        <v>182</v>
      </c>
      <c r="E154" s="126" t="s">
        <v>7487</v>
      </c>
      <c r="F154" s="127" t="s">
        <v>7488</v>
      </c>
      <c r="G154" s="128" t="s">
        <v>636</v>
      </c>
      <c r="H154" s="129">
        <v>137.1</v>
      </c>
      <c r="I154" s="130"/>
      <c r="J154" s="131">
        <f>ROUND(I154*H154,2)</f>
        <v>0</v>
      </c>
      <c r="K154" s="127" t="s">
        <v>186</v>
      </c>
      <c r="L154" s="32"/>
      <c r="M154" s="132" t="s">
        <v>19</v>
      </c>
      <c r="N154" s="133" t="s">
        <v>40</v>
      </c>
      <c r="P154" s="134">
        <f>O154*H154</f>
        <v>0</v>
      </c>
      <c r="Q154" s="134">
        <v>0</v>
      </c>
      <c r="R154" s="134">
        <f>Q154*H154</f>
        <v>0</v>
      </c>
      <c r="S154" s="134">
        <v>0</v>
      </c>
      <c r="T154" s="135">
        <f>S154*H154</f>
        <v>0</v>
      </c>
      <c r="AR154" s="136" t="s">
        <v>209</v>
      </c>
      <c r="AT154" s="136" t="s">
        <v>182</v>
      </c>
      <c r="AU154" s="136" t="s">
        <v>79</v>
      </c>
      <c r="AY154" s="17" t="s">
        <v>181</v>
      </c>
      <c r="BE154" s="137">
        <f>IF(N154="základní",J154,0)</f>
        <v>0</v>
      </c>
      <c r="BF154" s="137">
        <f>IF(N154="snížená",J154,0)</f>
        <v>0</v>
      </c>
      <c r="BG154" s="137">
        <f>IF(N154="zákl. přenesená",J154,0)</f>
        <v>0</v>
      </c>
      <c r="BH154" s="137">
        <f>IF(N154="sníž. přenesená",J154,0)</f>
        <v>0</v>
      </c>
      <c r="BI154" s="137">
        <f>IF(N154="nulová",J154,0)</f>
        <v>0</v>
      </c>
      <c r="BJ154" s="17" t="s">
        <v>77</v>
      </c>
      <c r="BK154" s="137">
        <f>ROUND(I154*H154,2)</f>
        <v>0</v>
      </c>
      <c r="BL154" s="17" t="s">
        <v>209</v>
      </c>
      <c r="BM154" s="136" t="s">
        <v>239</v>
      </c>
    </row>
    <row r="155" spans="2:65" s="1" customFormat="1" ht="78" x14ac:dyDescent="0.2">
      <c r="B155" s="32"/>
      <c r="D155" s="138" t="s">
        <v>214</v>
      </c>
      <c r="F155" s="139" t="s">
        <v>7489</v>
      </c>
      <c r="I155" s="140"/>
      <c r="L155" s="32"/>
      <c r="M155" s="141"/>
      <c r="T155" s="53"/>
      <c r="AT155" s="17" t="s">
        <v>214</v>
      </c>
      <c r="AU155" s="17" t="s">
        <v>79</v>
      </c>
    </row>
    <row r="156" spans="2:65" s="13" customFormat="1" ht="11.25" x14ac:dyDescent="0.2">
      <c r="B156" s="159"/>
      <c r="D156" s="138" t="s">
        <v>330</v>
      </c>
      <c r="E156" s="160" t="s">
        <v>19</v>
      </c>
      <c r="F156" s="161" t="s">
        <v>7490</v>
      </c>
      <c r="H156" s="162">
        <v>137.1</v>
      </c>
      <c r="I156" s="163"/>
      <c r="L156" s="159"/>
      <c r="M156" s="164"/>
      <c r="T156" s="165"/>
      <c r="AT156" s="160" t="s">
        <v>330</v>
      </c>
      <c r="AU156" s="160" t="s">
        <v>79</v>
      </c>
      <c r="AV156" s="13" t="s">
        <v>79</v>
      </c>
      <c r="AW156" s="13" t="s">
        <v>31</v>
      </c>
      <c r="AX156" s="13" t="s">
        <v>69</v>
      </c>
      <c r="AY156" s="160" t="s">
        <v>181</v>
      </c>
    </row>
    <row r="157" spans="2:65" s="14" customFormat="1" ht="11.25" x14ac:dyDescent="0.2">
      <c r="B157" s="166"/>
      <c r="D157" s="138" t="s">
        <v>330</v>
      </c>
      <c r="E157" s="167" t="s">
        <v>19</v>
      </c>
      <c r="F157" s="168" t="s">
        <v>333</v>
      </c>
      <c r="H157" s="169">
        <v>137.1</v>
      </c>
      <c r="I157" s="170"/>
      <c r="L157" s="166"/>
      <c r="M157" s="171"/>
      <c r="T157" s="172"/>
      <c r="AT157" s="167" t="s">
        <v>330</v>
      </c>
      <c r="AU157" s="167" t="s">
        <v>79</v>
      </c>
      <c r="AV157" s="14" t="s">
        <v>187</v>
      </c>
      <c r="AW157" s="14" t="s">
        <v>31</v>
      </c>
      <c r="AX157" s="14" t="s">
        <v>77</v>
      </c>
      <c r="AY157" s="167" t="s">
        <v>181</v>
      </c>
    </row>
    <row r="158" spans="2:65" s="1" customFormat="1" ht="16.5" customHeight="1" x14ac:dyDescent="0.2">
      <c r="B158" s="32"/>
      <c r="C158" s="125" t="s">
        <v>404</v>
      </c>
      <c r="D158" s="125" t="s">
        <v>182</v>
      </c>
      <c r="E158" s="126" t="s">
        <v>7491</v>
      </c>
      <c r="F158" s="127" t="s">
        <v>7492</v>
      </c>
      <c r="G158" s="128" t="s">
        <v>636</v>
      </c>
      <c r="H158" s="129">
        <v>115.6</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209</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209</v>
      </c>
      <c r="BM158" s="136" t="s">
        <v>407</v>
      </c>
    </row>
    <row r="159" spans="2:65" s="1" customFormat="1" ht="78" x14ac:dyDescent="0.2">
      <c r="B159" s="32"/>
      <c r="D159" s="138" t="s">
        <v>214</v>
      </c>
      <c r="F159" s="139" t="s">
        <v>7493</v>
      </c>
      <c r="I159" s="140"/>
      <c r="L159" s="32"/>
      <c r="M159" s="141"/>
      <c r="T159" s="53"/>
      <c r="AT159" s="17" t="s">
        <v>214</v>
      </c>
      <c r="AU159" s="17" t="s">
        <v>79</v>
      </c>
    </row>
    <row r="160" spans="2:65" s="13" customFormat="1" ht="11.25" x14ac:dyDescent="0.2">
      <c r="B160" s="159"/>
      <c r="D160" s="138" t="s">
        <v>330</v>
      </c>
      <c r="E160" s="160" t="s">
        <v>19</v>
      </c>
      <c r="F160" s="161" t="s">
        <v>7494</v>
      </c>
      <c r="H160" s="162">
        <v>115.6</v>
      </c>
      <c r="I160" s="163"/>
      <c r="L160" s="159"/>
      <c r="M160" s="164"/>
      <c r="T160" s="165"/>
      <c r="AT160" s="160" t="s">
        <v>330</v>
      </c>
      <c r="AU160" s="160" t="s">
        <v>79</v>
      </c>
      <c r="AV160" s="13" t="s">
        <v>79</v>
      </c>
      <c r="AW160" s="13" t="s">
        <v>31</v>
      </c>
      <c r="AX160" s="13" t="s">
        <v>69</v>
      </c>
      <c r="AY160" s="160" t="s">
        <v>181</v>
      </c>
    </row>
    <row r="161" spans="2:65" s="14" customFormat="1" ht="11.25" x14ac:dyDescent="0.2">
      <c r="B161" s="166"/>
      <c r="D161" s="138" t="s">
        <v>330</v>
      </c>
      <c r="E161" s="167" t="s">
        <v>19</v>
      </c>
      <c r="F161" s="168" t="s">
        <v>333</v>
      </c>
      <c r="H161" s="169">
        <v>115.6</v>
      </c>
      <c r="I161" s="170"/>
      <c r="L161" s="166"/>
      <c r="M161" s="171"/>
      <c r="T161" s="172"/>
      <c r="AT161" s="167" t="s">
        <v>330</v>
      </c>
      <c r="AU161" s="167" t="s">
        <v>79</v>
      </c>
      <c r="AV161" s="14" t="s">
        <v>187</v>
      </c>
      <c r="AW161" s="14" t="s">
        <v>31</v>
      </c>
      <c r="AX161" s="14" t="s">
        <v>77</v>
      </c>
      <c r="AY161" s="167" t="s">
        <v>181</v>
      </c>
    </row>
    <row r="162" spans="2:65" s="1" customFormat="1" ht="16.5" customHeight="1" x14ac:dyDescent="0.2">
      <c r="B162" s="32"/>
      <c r="C162" s="125" t="s">
        <v>213</v>
      </c>
      <c r="D162" s="125" t="s">
        <v>182</v>
      </c>
      <c r="E162" s="126" t="s">
        <v>7495</v>
      </c>
      <c r="F162" s="127" t="s">
        <v>7496</v>
      </c>
      <c r="G162" s="128" t="s">
        <v>636</v>
      </c>
      <c r="H162" s="129">
        <v>96.7</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242</v>
      </c>
    </row>
    <row r="163" spans="2:65" s="1" customFormat="1" ht="78" x14ac:dyDescent="0.2">
      <c r="B163" s="32"/>
      <c r="D163" s="138" t="s">
        <v>214</v>
      </c>
      <c r="F163" s="139" t="s">
        <v>7497</v>
      </c>
      <c r="I163" s="140"/>
      <c r="L163" s="32"/>
      <c r="M163" s="141"/>
      <c r="T163" s="53"/>
      <c r="AT163" s="17" t="s">
        <v>214</v>
      </c>
      <c r="AU163" s="17" t="s">
        <v>79</v>
      </c>
    </row>
    <row r="164" spans="2:65" s="13" customFormat="1" ht="11.25" x14ac:dyDescent="0.2">
      <c r="B164" s="159"/>
      <c r="D164" s="138" t="s">
        <v>330</v>
      </c>
      <c r="E164" s="160" t="s">
        <v>19</v>
      </c>
      <c r="F164" s="161" t="s">
        <v>7498</v>
      </c>
      <c r="H164" s="162">
        <v>96.7</v>
      </c>
      <c r="I164" s="163"/>
      <c r="L164" s="159"/>
      <c r="M164" s="164"/>
      <c r="T164" s="165"/>
      <c r="AT164" s="160" t="s">
        <v>330</v>
      </c>
      <c r="AU164" s="160" t="s">
        <v>79</v>
      </c>
      <c r="AV164" s="13" t="s">
        <v>79</v>
      </c>
      <c r="AW164" s="13" t="s">
        <v>31</v>
      </c>
      <c r="AX164" s="13" t="s">
        <v>69</v>
      </c>
      <c r="AY164" s="160" t="s">
        <v>181</v>
      </c>
    </row>
    <row r="165" spans="2:65" s="14" customFormat="1" ht="11.25" x14ac:dyDescent="0.2">
      <c r="B165" s="166"/>
      <c r="D165" s="138" t="s">
        <v>330</v>
      </c>
      <c r="E165" s="167" t="s">
        <v>19</v>
      </c>
      <c r="F165" s="168" t="s">
        <v>333</v>
      </c>
      <c r="H165" s="169">
        <v>96.7</v>
      </c>
      <c r="I165" s="170"/>
      <c r="L165" s="166"/>
      <c r="M165" s="171"/>
      <c r="T165" s="172"/>
      <c r="AT165" s="167" t="s">
        <v>330</v>
      </c>
      <c r="AU165" s="167" t="s">
        <v>79</v>
      </c>
      <c r="AV165" s="14" t="s">
        <v>187</v>
      </c>
      <c r="AW165" s="14" t="s">
        <v>31</v>
      </c>
      <c r="AX165" s="14" t="s">
        <v>77</v>
      </c>
      <c r="AY165" s="167" t="s">
        <v>181</v>
      </c>
    </row>
    <row r="166" spans="2:65" s="1" customFormat="1" ht="21.75" customHeight="1" x14ac:dyDescent="0.2">
      <c r="B166" s="32"/>
      <c r="C166" s="125" t="s">
        <v>243</v>
      </c>
      <c r="D166" s="125" t="s">
        <v>182</v>
      </c>
      <c r="E166" s="126" t="s">
        <v>7499</v>
      </c>
      <c r="F166" s="127" t="s">
        <v>7500</v>
      </c>
      <c r="G166" s="128" t="s">
        <v>185</v>
      </c>
      <c r="H166" s="129">
        <v>1</v>
      </c>
      <c r="I166" s="130"/>
      <c r="J166" s="131">
        <f>ROUND(I166*H166,2)</f>
        <v>0</v>
      </c>
      <c r="K166" s="127" t="s">
        <v>186</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246</v>
      </c>
    </row>
    <row r="167" spans="2:65" s="13" customFormat="1" ht="11.25" x14ac:dyDescent="0.2">
      <c r="B167" s="159"/>
      <c r="D167" s="138" t="s">
        <v>330</v>
      </c>
      <c r="E167" s="160" t="s">
        <v>19</v>
      </c>
      <c r="F167" s="161" t="s">
        <v>7501</v>
      </c>
      <c r="H167" s="162">
        <v>1</v>
      </c>
      <c r="I167" s="163"/>
      <c r="L167" s="159"/>
      <c r="M167" s="164"/>
      <c r="T167" s="165"/>
      <c r="AT167" s="160" t="s">
        <v>330</v>
      </c>
      <c r="AU167" s="160" t="s">
        <v>79</v>
      </c>
      <c r="AV167" s="13" t="s">
        <v>79</v>
      </c>
      <c r="AW167" s="13" t="s">
        <v>31</v>
      </c>
      <c r="AX167" s="13" t="s">
        <v>69</v>
      </c>
      <c r="AY167" s="160" t="s">
        <v>181</v>
      </c>
    </row>
    <row r="168" spans="2:65" s="14" customFormat="1" ht="11.25" x14ac:dyDescent="0.2">
      <c r="B168" s="166"/>
      <c r="D168" s="138" t="s">
        <v>330</v>
      </c>
      <c r="E168" s="167" t="s">
        <v>19</v>
      </c>
      <c r="F168" s="168" t="s">
        <v>333</v>
      </c>
      <c r="H168" s="169">
        <v>1</v>
      </c>
      <c r="I168" s="170"/>
      <c r="L168" s="166"/>
      <c r="M168" s="171"/>
      <c r="T168" s="172"/>
      <c r="AT168" s="167" t="s">
        <v>330</v>
      </c>
      <c r="AU168" s="167" t="s">
        <v>79</v>
      </c>
      <c r="AV168" s="14" t="s">
        <v>187</v>
      </c>
      <c r="AW168" s="14" t="s">
        <v>31</v>
      </c>
      <c r="AX168" s="14" t="s">
        <v>77</v>
      </c>
      <c r="AY168" s="167" t="s">
        <v>181</v>
      </c>
    </row>
    <row r="169" spans="2:65" s="1" customFormat="1" ht="16.5" customHeight="1" x14ac:dyDescent="0.2">
      <c r="B169" s="32"/>
      <c r="C169" s="125" t="s">
        <v>218</v>
      </c>
      <c r="D169" s="125" t="s">
        <v>182</v>
      </c>
      <c r="E169" s="126" t="s">
        <v>7502</v>
      </c>
      <c r="F169" s="127" t="s">
        <v>7503</v>
      </c>
      <c r="G169" s="128" t="s">
        <v>636</v>
      </c>
      <c r="H169" s="129">
        <v>351.4</v>
      </c>
      <c r="I169" s="130"/>
      <c r="J169" s="131">
        <f>ROUND(I169*H169,2)</f>
        <v>0</v>
      </c>
      <c r="K169" s="127" t="s">
        <v>327</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250</v>
      </c>
    </row>
    <row r="170" spans="2:65" s="1" customFormat="1" ht="11.25" x14ac:dyDescent="0.2">
      <c r="B170" s="32"/>
      <c r="D170" s="151" t="s">
        <v>328</v>
      </c>
      <c r="F170" s="152" t="s">
        <v>7504</v>
      </c>
      <c r="I170" s="140"/>
      <c r="L170" s="32"/>
      <c r="M170" s="141"/>
      <c r="T170" s="53"/>
      <c r="AT170" s="17" t="s">
        <v>328</v>
      </c>
      <c r="AU170" s="17" t="s">
        <v>79</v>
      </c>
    </row>
    <row r="171" spans="2:65" s="12" customFormat="1" ht="11.25" x14ac:dyDescent="0.2">
      <c r="B171" s="153"/>
      <c r="D171" s="138" t="s">
        <v>330</v>
      </c>
      <c r="E171" s="154" t="s">
        <v>19</v>
      </c>
      <c r="F171" s="155" t="s">
        <v>7505</v>
      </c>
      <c r="H171" s="154" t="s">
        <v>19</v>
      </c>
      <c r="I171" s="156"/>
      <c r="L171" s="153"/>
      <c r="M171" s="157"/>
      <c r="T171" s="158"/>
      <c r="AT171" s="154" t="s">
        <v>330</v>
      </c>
      <c r="AU171" s="154" t="s">
        <v>79</v>
      </c>
      <c r="AV171" s="12" t="s">
        <v>77</v>
      </c>
      <c r="AW171" s="12" t="s">
        <v>31</v>
      </c>
      <c r="AX171" s="12" t="s">
        <v>69</v>
      </c>
      <c r="AY171" s="154" t="s">
        <v>181</v>
      </c>
    </row>
    <row r="172" spans="2:65" s="13" customFormat="1" ht="11.25" x14ac:dyDescent="0.2">
      <c r="B172" s="159"/>
      <c r="D172" s="138" t="s">
        <v>330</v>
      </c>
      <c r="E172" s="160" t="s">
        <v>19</v>
      </c>
      <c r="F172" s="161" t="s">
        <v>7506</v>
      </c>
      <c r="H172" s="162">
        <v>133.6</v>
      </c>
      <c r="I172" s="163"/>
      <c r="L172" s="159"/>
      <c r="M172" s="164"/>
      <c r="T172" s="165"/>
      <c r="AT172" s="160" t="s">
        <v>330</v>
      </c>
      <c r="AU172" s="160" t="s">
        <v>79</v>
      </c>
      <c r="AV172" s="13" t="s">
        <v>79</v>
      </c>
      <c r="AW172" s="13" t="s">
        <v>31</v>
      </c>
      <c r="AX172" s="13" t="s">
        <v>69</v>
      </c>
      <c r="AY172" s="160" t="s">
        <v>181</v>
      </c>
    </row>
    <row r="173" spans="2:65" s="13" customFormat="1" ht="11.25" x14ac:dyDescent="0.2">
      <c r="B173" s="159"/>
      <c r="D173" s="138" t="s">
        <v>330</v>
      </c>
      <c r="E173" s="160" t="s">
        <v>19</v>
      </c>
      <c r="F173" s="161" t="s">
        <v>7507</v>
      </c>
      <c r="H173" s="162">
        <v>30.2</v>
      </c>
      <c r="I173" s="163"/>
      <c r="L173" s="159"/>
      <c r="M173" s="164"/>
      <c r="T173" s="165"/>
      <c r="AT173" s="160" t="s">
        <v>330</v>
      </c>
      <c r="AU173" s="160" t="s">
        <v>79</v>
      </c>
      <c r="AV173" s="13" t="s">
        <v>79</v>
      </c>
      <c r="AW173" s="13" t="s">
        <v>31</v>
      </c>
      <c r="AX173" s="13" t="s">
        <v>69</v>
      </c>
      <c r="AY173" s="160" t="s">
        <v>181</v>
      </c>
    </row>
    <row r="174" spans="2:65" s="13" customFormat="1" ht="11.25" x14ac:dyDescent="0.2">
      <c r="B174" s="159"/>
      <c r="D174" s="138" t="s">
        <v>330</v>
      </c>
      <c r="E174" s="160" t="s">
        <v>19</v>
      </c>
      <c r="F174" s="161" t="s">
        <v>7508</v>
      </c>
      <c r="H174" s="162">
        <v>50.5</v>
      </c>
      <c r="I174" s="163"/>
      <c r="L174" s="159"/>
      <c r="M174" s="164"/>
      <c r="T174" s="165"/>
      <c r="AT174" s="160" t="s">
        <v>330</v>
      </c>
      <c r="AU174" s="160" t="s">
        <v>79</v>
      </c>
      <c r="AV174" s="13" t="s">
        <v>79</v>
      </c>
      <c r="AW174" s="13" t="s">
        <v>31</v>
      </c>
      <c r="AX174" s="13" t="s">
        <v>69</v>
      </c>
      <c r="AY174" s="160" t="s">
        <v>181</v>
      </c>
    </row>
    <row r="175" spans="2:65" s="13" customFormat="1" ht="11.25" x14ac:dyDescent="0.2">
      <c r="B175" s="159"/>
      <c r="D175" s="138" t="s">
        <v>330</v>
      </c>
      <c r="E175" s="160" t="s">
        <v>19</v>
      </c>
      <c r="F175" s="161" t="s">
        <v>7509</v>
      </c>
      <c r="H175" s="162">
        <v>137.1</v>
      </c>
      <c r="I175" s="163"/>
      <c r="L175" s="159"/>
      <c r="M175" s="164"/>
      <c r="T175" s="165"/>
      <c r="AT175" s="160" t="s">
        <v>330</v>
      </c>
      <c r="AU175" s="160" t="s">
        <v>79</v>
      </c>
      <c r="AV175" s="13" t="s">
        <v>79</v>
      </c>
      <c r="AW175" s="13" t="s">
        <v>31</v>
      </c>
      <c r="AX175" s="13" t="s">
        <v>69</v>
      </c>
      <c r="AY175" s="160" t="s">
        <v>181</v>
      </c>
    </row>
    <row r="176" spans="2:65" s="14" customFormat="1" ht="11.25" x14ac:dyDescent="0.2">
      <c r="B176" s="166"/>
      <c r="D176" s="138" t="s">
        <v>330</v>
      </c>
      <c r="E176" s="167" t="s">
        <v>19</v>
      </c>
      <c r="F176" s="168" t="s">
        <v>333</v>
      </c>
      <c r="H176" s="169">
        <v>351.4</v>
      </c>
      <c r="I176" s="170"/>
      <c r="L176" s="166"/>
      <c r="M176" s="171"/>
      <c r="T176" s="172"/>
      <c r="AT176" s="167" t="s">
        <v>330</v>
      </c>
      <c r="AU176" s="167" t="s">
        <v>79</v>
      </c>
      <c r="AV176" s="14" t="s">
        <v>187</v>
      </c>
      <c r="AW176" s="14" t="s">
        <v>31</v>
      </c>
      <c r="AX176" s="14" t="s">
        <v>77</v>
      </c>
      <c r="AY176" s="167" t="s">
        <v>181</v>
      </c>
    </row>
    <row r="177" spans="2:65" s="1" customFormat="1" ht="16.5" customHeight="1" x14ac:dyDescent="0.2">
      <c r="B177" s="32"/>
      <c r="C177" s="125" t="s">
        <v>7</v>
      </c>
      <c r="D177" s="125" t="s">
        <v>182</v>
      </c>
      <c r="E177" s="126" t="s">
        <v>7510</v>
      </c>
      <c r="F177" s="127" t="s">
        <v>7511</v>
      </c>
      <c r="G177" s="128" t="s">
        <v>636</v>
      </c>
      <c r="H177" s="129">
        <v>212.3</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254</v>
      </c>
    </row>
    <row r="178" spans="2:65" s="1" customFormat="1" ht="11.25" x14ac:dyDescent="0.2">
      <c r="B178" s="32"/>
      <c r="D178" s="151" t="s">
        <v>328</v>
      </c>
      <c r="F178" s="152" t="s">
        <v>7512</v>
      </c>
      <c r="I178" s="140"/>
      <c r="L178" s="32"/>
      <c r="M178" s="141"/>
      <c r="T178" s="53"/>
      <c r="AT178" s="17" t="s">
        <v>328</v>
      </c>
      <c r="AU178" s="17" t="s">
        <v>79</v>
      </c>
    </row>
    <row r="179" spans="2:65" s="12" customFormat="1" ht="11.25" x14ac:dyDescent="0.2">
      <c r="B179" s="153"/>
      <c r="D179" s="138" t="s">
        <v>330</v>
      </c>
      <c r="E179" s="154" t="s">
        <v>19</v>
      </c>
      <c r="F179" s="155" t="s">
        <v>7505</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7513</v>
      </c>
      <c r="H180" s="162">
        <v>115.6</v>
      </c>
      <c r="I180" s="163"/>
      <c r="L180" s="159"/>
      <c r="M180" s="164"/>
      <c r="T180" s="165"/>
      <c r="AT180" s="160" t="s">
        <v>330</v>
      </c>
      <c r="AU180" s="160" t="s">
        <v>79</v>
      </c>
      <c r="AV180" s="13" t="s">
        <v>79</v>
      </c>
      <c r="AW180" s="13" t="s">
        <v>31</v>
      </c>
      <c r="AX180" s="13" t="s">
        <v>69</v>
      </c>
      <c r="AY180" s="160" t="s">
        <v>181</v>
      </c>
    </row>
    <row r="181" spans="2:65" s="13" customFormat="1" ht="11.25" x14ac:dyDescent="0.2">
      <c r="B181" s="159"/>
      <c r="D181" s="138" t="s">
        <v>330</v>
      </c>
      <c r="E181" s="160" t="s">
        <v>19</v>
      </c>
      <c r="F181" s="161" t="s">
        <v>7514</v>
      </c>
      <c r="H181" s="162">
        <v>96.7</v>
      </c>
      <c r="I181" s="163"/>
      <c r="L181" s="159"/>
      <c r="M181" s="164"/>
      <c r="T181" s="165"/>
      <c r="AT181" s="160" t="s">
        <v>330</v>
      </c>
      <c r="AU181" s="160" t="s">
        <v>79</v>
      </c>
      <c r="AV181" s="13" t="s">
        <v>79</v>
      </c>
      <c r="AW181" s="13" t="s">
        <v>31</v>
      </c>
      <c r="AX181" s="13" t="s">
        <v>69</v>
      </c>
      <c r="AY181" s="160" t="s">
        <v>181</v>
      </c>
    </row>
    <row r="182" spans="2:65" s="14" customFormat="1" ht="11.25" x14ac:dyDescent="0.2">
      <c r="B182" s="166"/>
      <c r="D182" s="138" t="s">
        <v>330</v>
      </c>
      <c r="E182" s="167" t="s">
        <v>19</v>
      </c>
      <c r="F182" s="168" t="s">
        <v>333</v>
      </c>
      <c r="H182" s="169">
        <v>212.3</v>
      </c>
      <c r="I182" s="170"/>
      <c r="L182" s="166"/>
      <c r="M182" s="171"/>
      <c r="T182" s="172"/>
      <c r="AT182" s="167" t="s">
        <v>330</v>
      </c>
      <c r="AU182" s="167" t="s">
        <v>79</v>
      </c>
      <c r="AV182" s="14" t="s">
        <v>187</v>
      </c>
      <c r="AW182" s="14" t="s">
        <v>31</v>
      </c>
      <c r="AX182" s="14" t="s">
        <v>77</v>
      </c>
      <c r="AY182" s="167" t="s">
        <v>181</v>
      </c>
    </row>
    <row r="183" spans="2:65" s="1" customFormat="1" ht="21.75" customHeight="1" x14ac:dyDescent="0.2">
      <c r="B183" s="32"/>
      <c r="C183" s="125" t="s">
        <v>222</v>
      </c>
      <c r="D183" s="125" t="s">
        <v>182</v>
      </c>
      <c r="E183" s="126" t="s">
        <v>7515</v>
      </c>
      <c r="F183" s="127" t="s">
        <v>7516</v>
      </c>
      <c r="G183" s="128" t="s">
        <v>636</v>
      </c>
      <c r="H183" s="129">
        <v>591.25</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209</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209</v>
      </c>
      <c r="BM183" s="136" t="s">
        <v>258</v>
      </c>
    </row>
    <row r="184" spans="2:65" s="1" customFormat="1" ht="39" x14ac:dyDescent="0.2">
      <c r="B184" s="32"/>
      <c r="D184" s="138" t="s">
        <v>214</v>
      </c>
      <c r="F184" s="139" t="s">
        <v>7517</v>
      </c>
      <c r="I184" s="140"/>
      <c r="L184" s="32"/>
      <c r="M184" s="141"/>
      <c r="T184" s="53"/>
      <c r="AT184" s="17" t="s">
        <v>214</v>
      </c>
      <c r="AU184" s="17" t="s">
        <v>79</v>
      </c>
    </row>
    <row r="185" spans="2:65" s="13" customFormat="1" ht="22.5" x14ac:dyDescent="0.2">
      <c r="B185" s="159"/>
      <c r="D185" s="138" t="s">
        <v>330</v>
      </c>
      <c r="E185" s="160" t="s">
        <v>19</v>
      </c>
      <c r="F185" s="161" t="s">
        <v>7518</v>
      </c>
      <c r="H185" s="162">
        <v>591.25</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591.25</v>
      </c>
      <c r="I186" s="170"/>
      <c r="L186" s="166"/>
      <c r="M186" s="171"/>
      <c r="T186" s="172"/>
      <c r="AT186" s="167" t="s">
        <v>330</v>
      </c>
      <c r="AU186" s="167" t="s">
        <v>79</v>
      </c>
      <c r="AV186" s="14" t="s">
        <v>187</v>
      </c>
      <c r="AW186" s="14" t="s">
        <v>31</v>
      </c>
      <c r="AX186" s="14" t="s">
        <v>77</v>
      </c>
      <c r="AY186" s="167" t="s">
        <v>181</v>
      </c>
    </row>
    <row r="187" spans="2:65" s="1" customFormat="1" ht="16.5" customHeight="1" x14ac:dyDescent="0.2">
      <c r="B187" s="32"/>
      <c r="C187" s="125" t="s">
        <v>260</v>
      </c>
      <c r="D187" s="125" t="s">
        <v>182</v>
      </c>
      <c r="E187" s="126" t="s">
        <v>7519</v>
      </c>
      <c r="F187" s="127" t="s">
        <v>7520</v>
      </c>
      <c r="G187" s="128" t="s">
        <v>636</v>
      </c>
      <c r="H187" s="129">
        <v>537.5</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209</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209</v>
      </c>
      <c r="BM187" s="136" t="s">
        <v>263</v>
      </c>
    </row>
    <row r="188" spans="2:65" s="1" customFormat="1" ht="11.25" x14ac:dyDescent="0.2">
      <c r="B188" s="32"/>
      <c r="D188" s="151" t="s">
        <v>328</v>
      </c>
      <c r="F188" s="152" t="s">
        <v>7521</v>
      </c>
      <c r="I188" s="140"/>
      <c r="L188" s="32"/>
      <c r="M188" s="141"/>
      <c r="T188" s="53"/>
      <c r="AT188" s="17" t="s">
        <v>328</v>
      </c>
      <c r="AU188" s="17" t="s">
        <v>79</v>
      </c>
    </row>
    <row r="189" spans="2:65" s="13" customFormat="1" ht="11.25" x14ac:dyDescent="0.2">
      <c r="B189" s="159"/>
      <c r="D189" s="138" t="s">
        <v>330</v>
      </c>
      <c r="E189" s="160" t="s">
        <v>19</v>
      </c>
      <c r="F189" s="161" t="s">
        <v>7522</v>
      </c>
      <c r="H189" s="162">
        <v>537.5</v>
      </c>
      <c r="I189" s="163"/>
      <c r="L189" s="159"/>
      <c r="M189" s="164"/>
      <c r="T189" s="165"/>
      <c r="AT189" s="160" t="s">
        <v>330</v>
      </c>
      <c r="AU189" s="160" t="s">
        <v>79</v>
      </c>
      <c r="AV189" s="13" t="s">
        <v>79</v>
      </c>
      <c r="AW189" s="13" t="s">
        <v>31</v>
      </c>
      <c r="AX189" s="13" t="s">
        <v>69</v>
      </c>
      <c r="AY189" s="160" t="s">
        <v>181</v>
      </c>
    </row>
    <row r="190" spans="2:65" s="14" customFormat="1" ht="11.25" x14ac:dyDescent="0.2">
      <c r="B190" s="166"/>
      <c r="D190" s="138" t="s">
        <v>330</v>
      </c>
      <c r="E190" s="167" t="s">
        <v>19</v>
      </c>
      <c r="F190" s="168" t="s">
        <v>333</v>
      </c>
      <c r="H190" s="169">
        <v>537.5</v>
      </c>
      <c r="I190" s="170"/>
      <c r="L190" s="166"/>
      <c r="M190" s="171"/>
      <c r="T190" s="172"/>
      <c r="AT190" s="167" t="s">
        <v>330</v>
      </c>
      <c r="AU190" s="167" t="s">
        <v>79</v>
      </c>
      <c r="AV190" s="14" t="s">
        <v>187</v>
      </c>
      <c r="AW190" s="14" t="s">
        <v>31</v>
      </c>
      <c r="AX190" s="14" t="s">
        <v>77</v>
      </c>
      <c r="AY190" s="167" t="s">
        <v>181</v>
      </c>
    </row>
    <row r="191" spans="2:65" s="1" customFormat="1" ht="16.5" customHeight="1" x14ac:dyDescent="0.2">
      <c r="B191" s="32"/>
      <c r="C191" s="125" t="s">
        <v>225</v>
      </c>
      <c r="D191" s="125" t="s">
        <v>182</v>
      </c>
      <c r="E191" s="126" t="s">
        <v>7523</v>
      </c>
      <c r="F191" s="127" t="s">
        <v>7524</v>
      </c>
      <c r="G191" s="128" t="s">
        <v>510</v>
      </c>
      <c r="H191" s="129">
        <v>436.4</v>
      </c>
      <c r="I191" s="130"/>
      <c r="J191" s="131">
        <f>ROUND(I191*H191,2)</f>
        <v>0</v>
      </c>
      <c r="K191" s="127" t="s">
        <v>186</v>
      </c>
      <c r="L191" s="32"/>
      <c r="M191" s="132" t="s">
        <v>19</v>
      </c>
      <c r="N191" s="133" t="s">
        <v>40</v>
      </c>
      <c r="P191" s="134">
        <f>O191*H191</f>
        <v>0</v>
      </c>
      <c r="Q191" s="134">
        <v>0</v>
      </c>
      <c r="R191" s="134">
        <f>Q191*H191</f>
        <v>0</v>
      </c>
      <c r="S191" s="134">
        <v>0</v>
      </c>
      <c r="T191" s="135">
        <f>S191*H191</f>
        <v>0</v>
      </c>
      <c r="AR191" s="136" t="s">
        <v>209</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209</v>
      </c>
      <c r="BM191" s="136" t="s">
        <v>266</v>
      </c>
    </row>
    <row r="192" spans="2:65" s="1" customFormat="1" ht="68.25" x14ac:dyDescent="0.2">
      <c r="B192" s="32"/>
      <c r="D192" s="138" t="s">
        <v>214</v>
      </c>
      <c r="F192" s="139" t="s">
        <v>7525</v>
      </c>
      <c r="I192" s="140"/>
      <c r="L192" s="32"/>
      <c r="M192" s="141"/>
      <c r="T192" s="53"/>
      <c r="AT192" s="17" t="s">
        <v>214</v>
      </c>
      <c r="AU192" s="17" t="s">
        <v>79</v>
      </c>
    </row>
    <row r="193" spans="2:65" s="13" customFormat="1" ht="22.5" x14ac:dyDescent="0.2">
      <c r="B193" s="159"/>
      <c r="D193" s="138" t="s">
        <v>330</v>
      </c>
      <c r="E193" s="160" t="s">
        <v>19</v>
      </c>
      <c r="F193" s="161" t="s">
        <v>7526</v>
      </c>
      <c r="H193" s="162">
        <v>436.4</v>
      </c>
      <c r="I193" s="163"/>
      <c r="L193" s="159"/>
      <c r="M193" s="164"/>
      <c r="T193" s="165"/>
      <c r="AT193" s="160" t="s">
        <v>330</v>
      </c>
      <c r="AU193" s="160" t="s">
        <v>79</v>
      </c>
      <c r="AV193" s="13" t="s">
        <v>79</v>
      </c>
      <c r="AW193" s="13" t="s">
        <v>31</v>
      </c>
      <c r="AX193" s="13" t="s">
        <v>69</v>
      </c>
      <c r="AY193" s="160" t="s">
        <v>181</v>
      </c>
    </row>
    <row r="194" spans="2:65" s="14" customFormat="1" ht="11.25" x14ac:dyDescent="0.2">
      <c r="B194" s="166"/>
      <c r="D194" s="138" t="s">
        <v>330</v>
      </c>
      <c r="E194" s="167" t="s">
        <v>19</v>
      </c>
      <c r="F194" s="168" t="s">
        <v>333</v>
      </c>
      <c r="H194" s="169">
        <v>436.4</v>
      </c>
      <c r="I194" s="170"/>
      <c r="L194" s="166"/>
      <c r="M194" s="171"/>
      <c r="T194" s="172"/>
      <c r="AT194" s="167" t="s">
        <v>330</v>
      </c>
      <c r="AU194" s="167" t="s">
        <v>79</v>
      </c>
      <c r="AV194" s="14" t="s">
        <v>187</v>
      </c>
      <c r="AW194" s="14" t="s">
        <v>31</v>
      </c>
      <c r="AX194" s="14" t="s">
        <v>77</v>
      </c>
      <c r="AY194" s="167" t="s">
        <v>181</v>
      </c>
    </row>
    <row r="195" spans="2:65" s="1" customFormat="1" ht="16.5" customHeight="1" x14ac:dyDescent="0.2">
      <c r="B195" s="32"/>
      <c r="C195" s="125" t="s">
        <v>267</v>
      </c>
      <c r="D195" s="125" t="s">
        <v>182</v>
      </c>
      <c r="E195" s="126" t="s">
        <v>7527</v>
      </c>
      <c r="F195" s="127" t="s">
        <v>7528</v>
      </c>
      <c r="G195" s="128" t="s">
        <v>519</v>
      </c>
      <c r="H195" s="129">
        <v>4</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270</v>
      </c>
    </row>
    <row r="196" spans="2:65" s="1" customFormat="1" ht="29.25" x14ac:dyDescent="0.2">
      <c r="B196" s="32"/>
      <c r="D196" s="138" t="s">
        <v>214</v>
      </c>
      <c r="F196" s="139" t="s">
        <v>7529</v>
      </c>
      <c r="I196" s="140"/>
      <c r="L196" s="32"/>
      <c r="M196" s="141"/>
      <c r="T196" s="53"/>
      <c r="AT196" s="17" t="s">
        <v>214</v>
      </c>
      <c r="AU196" s="17" t="s">
        <v>79</v>
      </c>
    </row>
    <row r="197" spans="2:65" s="13" customFormat="1" ht="11.25" x14ac:dyDescent="0.2">
      <c r="B197" s="159"/>
      <c r="D197" s="138" t="s">
        <v>330</v>
      </c>
      <c r="E197" s="160" t="s">
        <v>19</v>
      </c>
      <c r="F197" s="161" t="s">
        <v>7530</v>
      </c>
      <c r="H197" s="162">
        <v>4</v>
      </c>
      <c r="I197" s="163"/>
      <c r="L197" s="159"/>
      <c r="M197" s="164"/>
      <c r="T197" s="165"/>
      <c r="AT197" s="160" t="s">
        <v>330</v>
      </c>
      <c r="AU197" s="160" t="s">
        <v>79</v>
      </c>
      <c r="AV197" s="13" t="s">
        <v>79</v>
      </c>
      <c r="AW197" s="13" t="s">
        <v>31</v>
      </c>
      <c r="AX197" s="13" t="s">
        <v>69</v>
      </c>
      <c r="AY197" s="160" t="s">
        <v>181</v>
      </c>
    </row>
    <row r="198" spans="2:65" s="14" customFormat="1" ht="11.25" x14ac:dyDescent="0.2">
      <c r="B198" s="166"/>
      <c r="D198" s="138" t="s">
        <v>330</v>
      </c>
      <c r="E198" s="167" t="s">
        <v>19</v>
      </c>
      <c r="F198" s="168" t="s">
        <v>333</v>
      </c>
      <c r="H198" s="169">
        <v>4</v>
      </c>
      <c r="I198" s="170"/>
      <c r="L198" s="166"/>
      <c r="M198" s="171"/>
      <c r="T198" s="172"/>
      <c r="AT198" s="167" t="s">
        <v>330</v>
      </c>
      <c r="AU198" s="167" t="s">
        <v>79</v>
      </c>
      <c r="AV198" s="14" t="s">
        <v>187</v>
      </c>
      <c r="AW198" s="14" t="s">
        <v>31</v>
      </c>
      <c r="AX198" s="14" t="s">
        <v>77</v>
      </c>
      <c r="AY198" s="167" t="s">
        <v>181</v>
      </c>
    </row>
    <row r="199" spans="2:65" s="1" customFormat="1" ht="24.2" customHeight="1" x14ac:dyDescent="0.2">
      <c r="B199" s="32"/>
      <c r="C199" s="125" t="s">
        <v>229</v>
      </c>
      <c r="D199" s="125" t="s">
        <v>182</v>
      </c>
      <c r="E199" s="126" t="s">
        <v>7531</v>
      </c>
      <c r="F199" s="127" t="s">
        <v>7532</v>
      </c>
      <c r="G199" s="128" t="s">
        <v>519</v>
      </c>
      <c r="H199" s="129">
        <v>2</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209</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209</v>
      </c>
      <c r="BM199" s="136" t="s">
        <v>273</v>
      </c>
    </row>
    <row r="200" spans="2:65" s="1" customFormat="1" ht="29.25" x14ac:dyDescent="0.2">
      <c r="B200" s="32"/>
      <c r="D200" s="138" t="s">
        <v>214</v>
      </c>
      <c r="F200" s="139" t="s">
        <v>7533</v>
      </c>
      <c r="I200" s="140"/>
      <c r="L200" s="32"/>
      <c r="M200" s="141"/>
      <c r="T200" s="53"/>
      <c r="AT200" s="17" t="s">
        <v>214</v>
      </c>
      <c r="AU200" s="17" t="s">
        <v>79</v>
      </c>
    </row>
    <row r="201" spans="2:65" s="13" customFormat="1" ht="11.25" x14ac:dyDescent="0.2">
      <c r="B201" s="159"/>
      <c r="D201" s="138" t="s">
        <v>330</v>
      </c>
      <c r="E201" s="160" t="s">
        <v>19</v>
      </c>
      <c r="F201" s="161" t="s">
        <v>7534</v>
      </c>
      <c r="H201" s="162">
        <v>2</v>
      </c>
      <c r="I201" s="163"/>
      <c r="L201" s="159"/>
      <c r="M201" s="164"/>
      <c r="T201" s="165"/>
      <c r="AT201" s="160" t="s">
        <v>330</v>
      </c>
      <c r="AU201" s="160" t="s">
        <v>79</v>
      </c>
      <c r="AV201" s="13" t="s">
        <v>79</v>
      </c>
      <c r="AW201" s="13" t="s">
        <v>31</v>
      </c>
      <c r="AX201" s="13" t="s">
        <v>69</v>
      </c>
      <c r="AY201" s="160" t="s">
        <v>181</v>
      </c>
    </row>
    <row r="202" spans="2:65" s="14" customFormat="1" ht="11.25" x14ac:dyDescent="0.2">
      <c r="B202" s="166"/>
      <c r="D202" s="138" t="s">
        <v>330</v>
      </c>
      <c r="E202" s="167" t="s">
        <v>19</v>
      </c>
      <c r="F202" s="168" t="s">
        <v>333</v>
      </c>
      <c r="H202" s="169">
        <v>2</v>
      </c>
      <c r="I202" s="170"/>
      <c r="L202" s="166"/>
      <c r="M202" s="171"/>
      <c r="T202" s="172"/>
      <c r="AT202" s="167" t="s">
        <v>330</v>
      </c>
      <c r="AU202" s="167" t="s">
        <v>79</v>
      </c>
      <c r="AV202" s="14" t="s">
        <v>187</v>
      </c>
      <c r="AW202" s="14" t="s">
        <v>31</v>
      </c>
      <c r="AX202" s="14" t="s">
        <v>77</v>
      </c>
      <c r="AY202" s="167" t="s">
        <v>181</v>
      </c>
    </row>
    <row r="203" spans="2:65" s="1" customFormat="1" ht="16.5" customHeight="1" x14ac:dyDescent="0.2">
      <c r="B203" s="32"/>
      <c r="C203" s="125" t="s">
        <v>274</v>
      </c>
      <c r="D203" s="125" t="s">
        <v>182</v>
      </c>
      <c r="E203" s="126" t="s">
        <v>7535</v>
      </c>
      <c r="F203" s="127" t="s">
        <v>7536</v>
      </c>
      <c r="G203" s="128" t="s">
        <v>185</v>
      </c>
      <c r="H203" s="129">
        <v>36</v>
      </c>
      <c r="I203" s="130"/>
      <c r="J203" s="131">
        <f>ROUND(I203*H203,2)</f>
        <v>0</v>
      </c>
      <c r="K203" s="127" t="s">
        <v>186</v>
      </c>
      <c r="L203" s="32"/>
      <c r="M203" s="132" t="s">
        <v>19</v>
      </c>
      <c r="N203" s="133" t="s">
        <v>40</v>
      </c>
      <c r="P203" s="134">
        <f>O203*H203</f>
        <v>0</v>
      </c>
      <c r="Q203" s="134">
        <v>0</v>
      </c>
      <c r="R203" s="134">
        <f>Q203*H203</f>
        <v>0</v>
      </c>
      <c r="S203" s="134">
        <v>0</v>
      </c>
      <c r="T203" s="135">
        <f>S203*H203</f>
        <v>0</v>
      </c>
      <c r="AR203" s="136" t="s">
        <v>209</v>
      </c>
      <c r="AT203" s="136" t="s">
        <v>182</v>
      </c>
      <c r="AU203" s="136" t="s">
        <v>79</v>
      </c>
      <c r="AY203" s="17" t="s">
        <v>181</v>
      </c>
      <c r="BE203" s="137">
        <f>IF(N203="základní",J203,0)</f>
        <v>0</v>
      </c>
      <c r="BF203" s="137">
        <f>IF(N203="snížená",J203,0)</f>
        <v>0</v>
      </c>
      <c r="BG203" s="137">
        <f>IF(N203="zákl. přenesená",J203,0)</f>
        <v>0</v>
      </c>
      <c r="BH203" s="137">
        <f>IF(N203="sníž. přenesená",J203,0)</f>
        <v>0</v>
      </c>
      <c r="BI203" s="137">
        <f>IF(N203="nulová",J203,0)</f>
        <v>0</v>
      </c>
      <c r="BJ203" s="17" t="s">
        <v>77</v>
      </c>
      <c r="BK203" s="137">
        <f>ROUND(I203*H203,2)</f>
        <v>0</v>
      </c>
      <c r="BL203" s="17" t="s">
        <v>209</v>
      </c>
      <c r="BM203" s="136" t="s">
        <v>277</v>
      </c>
    </row>
    <row r="204" spans="2:65" s="1" customFormat="1" ht="78" x14ac:dyDescent="0.2">
      <c r="B204" s="32"/>
      <c r="D204" s="138" t="s">
        <v>214</v>
      </c>
      <c r="F204" s="139" t="s">
        <v>5979</v>
      </c>
      <c r="I204" s="140"/>
      <c r="L204" s="32"/>
      <c r="M204" s="141"/>
      <c r="T204" s="53"/>
      <c r="AT204" s="17" t="s">
        <v>214</v>
      </c>
      <c r="AU204" s="17" t="s">
        <v>79</v>
      </c>
    </row>
    <row r="205" spans="2:65" s="12" customFormat="1" ht="11.25" x14ac:dyDescent="0.2">
      <c r="B205" s="153"/>
      <c r="D205" s="138" t="s">
        <v>330</v>
      </c>
      <c r="E205" s="154" t="s">
        <v>19</v>
      </c>
      <c r="F205" s="155" t="s">
        <v>7537</v>
      </c>
      <c r="H205" s="154" t="s">
        <v>19</v>
      </c>
      <c r="I205" s="156"/>
      <c r="L205" s="153"/>
      <c r="M205" s="157"/>
      <c r="T205" s="158"/>
      <c r="AT205" s="154" t="s">
        <v>330</v>
      </c>
      <c r="AU205" s="154" t="s">
        <v>79</v>
      </c>
      <c r="AV205" s="12" t="s">
        <v>77</v>
      </c>
      <c r="AW205" s="12" t="s">
        <v>31</v>
      </c>
      <c r="AX205" s="12" t="s">
        <v>69</v>
      </c>
      <c r="AY205" s="154" t="s">
        <v>181</v>
      </c>
    </row>
    <row r="206" spans="2:65" s="13" customFormat="1" ht="11.25" x14ac:dyDescent="0.2">
      <c r="B206" s="159"/>
      <c r="D206" s="138" t="s">
        <v>330</v>
      </c>
      <c r="E206" s="160" t="s">
        <v>19</v>
      </c>
      <c r="F206" s="161" t="s">
        <v>7538</v>
      </c>
      <c r="H206" s="162">
        <v>22</v>
      </c>
      <c r="I206" s="163"/>
      <c r="L206" s="159"/>
      <c r="M206" s="164"/>
      <c r="T206" s="165"/>
      <c r="AT206" s="160" t="s">
        <v>330</v>
      </c>
      <c r="AU206" s="160" t="s">
        <v>79</v>
      </c>
      <c r="AV206" s="13" t="s">
        <v>79</v>
      </c>
      <c r="AW206" s="13" t="s">
        <v>31</v>
      </c>
      <c r="AX206" s="13" t="s">
        <v>69</v>
      </c>
      <c r="AY206" s="160" t="s">
        <v>181</v>
      </c>
    </row>
    <row r="207" spans="2:65" s="13" customFormat="1" ht="11.25" x14ac:dyDescent="0.2">
      <c r="B207" s="159"/>
      <c r="D207" s="138" t="s">
        <v>330</v>
      </c>
      <c r="E207" s="160" t="s">
        <v>19</v>
      </c>
      <c r="F207" s="161" t="s">
        <v>7539</v>
      </c>
      <c r="H207" s="162">
        <v>2</v>
      </c>
      <c r="I207" s="163"/>
      <c r="L207" s="159"/>
      <c r="M207" s="164"/>
      <c r="T207" s="165"/>
      <c r="AT207" s="160" t="s">
        <v>330</v>
      </c>
      <c r="AU207" s="160" t="s">
        <v>79</v>
      </c>
      <c r="AV207" s="13" t="s">
        <v>79</v>
      </c>
      <c r="AW207" s="13" t="s">
        <v>31</v>
      </c>
      <c r="AX207" s="13" t="s">
        <v>69</v>
      </c>
      <c r="AY207" s="160" t="s">
        <v>181</v>
      </c>
    </row>
    <row r="208" spans="2:65" s="13" customFormat="1" ht="11.25" x14ac:dyDescent="0.2">
      <c r="B208" s="159"/>
      <c r="D208" s="138" t="s">
        <v>330</v>
      </c>
      <c r="E208" s="160" t="s">
        <v>19</v>
      </c>
      <c r="F208" s="161" t="s">
        <v>7540</v>
      </c>
      <c r="H208" s="162">
        <v>12</v>
      </c>
      <c r="I208" s="163"/>
      <c r="L208" s="159"/>
      <c r="M208" s="164"/>
      <c r="T208" s="165"/>
      <c r="AT208" s="160" t="s">
        <v>330</v>
      </c>
      <c r="AU208" s="160" t="s">
        <v>79</v>
      </c>
      <c r="AV208" s="13" t="s">
        <v>79</v>
      </c>
      <c r="AW208" s="13" t="s">
        <v>31</v>
      </c>
      <c r="AX208" s="13" t="s">
        <v>69</v>
      </c>
      <c r="AY208" s="160" t="s">
        <v>181</v>
      </c>
    </row>
    <row r="209" spans="2:65" s="14" customFormat="1" ht="11.25" x14ac:dyDescent="0.2">
      <c r="B209" s="166"/>
      <c r="D209" s="138" t="s">
        <v>330</v>
      </c>
      <c r="E209" s="167" t="s">
        <v>19</v>
      </c>
      <c r="F209" s="168" t="s">
        <v>333</v>
      </c>
      <c r="H209" s="169">
        <v>36</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232</v>
      </c>
      <c r="D210" s="125" t="s">
        <v>182</v>
      </c>
      <c r="E210" s="126" t="s">
        <v>7541</v>
      </c>
      <c r="F210" s="127" t="s">
        <v>5852</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280</v>
      </c>
    </row>
    <row r="211" spans="2:65" s="1" customFormat="1" ht="58.5" x14ac:dyDescent="0.2">
      <c r="B211" s="32"/>
      <c r="D211" s="138" t="s">
        <v>214</v>
      </c>
      <c r="F211" s="139" t="s">
        <v>7542</v>
      </c>
      <c r="I211" s="140"/>
      <c r="L211" s="32"/>
      <c r="M211" s="141"/>
      <c r="T211" s="53"/>
      <c r="AT211" s="17" t="s">
        <v>214</v>
      </c>
      <c r="AU211" s="17" t="s">
        <v>79</v>
      </c>
    </row>
    <row r="212" spans="2:65" s="13" customFormat="1" ht="11.25" x14ac:dyDescent="0.2">
      <c r="B212" s="159"/>
      <c r="D212" s="138" t="s">
        <v>330</v>
      </c>
      <c r="E212" s="160" t="s">
        <v>19</v>
      </c>
      <c r="F212" s="161" t="s">
        <v>5854</v>
      </c>
      <c r="H212" s="162">
        <v>1</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1</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281</v>
      </c>
      <c r="D214" s="125" t="s">
        <v>182</v>
      </c>
      <c r="E214" s="126" t="s">
        <v>7543</v>
      </c>
      <c r="F214" s="127" t="s">
        <v>5856</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209</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209</v>
      </c>
      <c r="BM214" s="136" t="s">
        <v>284</v>
      </c>
    </row>
    <row r="215" spans="2:65" s="1" customFormat="1" ht="19.5" x14ac:dyDescent="0.2">
      <c r="B215" s="32"/>
      <c r="D215" s="138" t="s">
        <v>214</v>
      </c>
      <c r="F215" s="139" t="s">
        <v>5857</v>
      </c>
      <c r="I215" s="140"/>
      <c r="L215" s="32"/>
      <c r="M215" s="141"/>
      <c r="T215" s="53"/>
      <c r="AT215" s="17" t="s">
        <v>214</v>
      </c>
      <c r="AU215" s="17" t="s">
        <v>79</v>
      </c>
    </row>
    <row r="216" spans="2:65" s="13" customFormat="1" ht="22.5" x14ac:dyDescent="0.2">
      <c r="B216" s="159"/>
      <c r="D216" s="138" t="s">
        <v>330</v>
      </c>
      <c r="E216" s="160" t="s">
        <v>19</v>
      </c>
      <c r="F216" s="161" t="s">
        <v>5858</v>
      </c>
      <c r="H216" s="162">
        <v>1</v>
      </c>
      <c r="I216" s="163"/>
      <c r="L216" s="159"/>
      <c r="M216" s="164"/>
      <c r="T216" s="165"/>
      <c r="AT216" s="160" t="s">
        <v>330</v>
      </c>
      <c r="AU216" s="160" t="s">
        <v>79</v>
      </c>
      <c r="AV216" s="13" t="s">
        <v>79</v>
      </c>
      <c r="AW216" s="13" t="s">
        <v>31</v>
      </c>
      <c r="AX216" s="13" t="s">
        <v>69</v>
      </c>
      <c r="AY216" s="160" t="s">
        <v>181</v>
      </c>
    </row>
    <row r="217" spans="2:65" s="14" customFormat="1" ht="11.25" x14ac:dyDescent="0.2">
      <c r="B217" s="166"/>
      <c r="D217" s="138" t="s">
        <v>330</v>
      </c>
      <c r="E217" s="167" t="s">
        <v>19</v>
      </c>
      <c r="F217" s="168" t="s">
        <v>333</v>
      </c>
      <c r="H217" s="169">
        <v>1</v>
      </c>
      <c r="I217" s="170"/>
      <c r="L217" s="166"/>
      <c r="M217" s="171"/>
      <c r="T217" s="172"/>
      <c r="AT217" s="167" t="s">
        <v>330</v>
      </c>
      <c r="AU217" s="167" t="s">
        <v>79</v>
      </c>
      <c r="AV217" s="14" t="s">
        <v>187</v>
      </c>
      <c r="AW217" s="14" t="s">
        <v>31</v>
      </c>
      <c r="AX217" s="14" t="s">
        <v>77</v>
      </c>
      <c r="AY217" s="167" t="s">
        <v>181</v>
      </c>
    </row>
    <row r="218" spans="2:65" s="1" customFormat="1" ht="16.5" customHeight="1" x14ac:dyDescent="0.2">
      <c r="B218" s="32"/>
      <c r="C218" s="125" t="s">
        <v>236</v>
      </c>
      <c r="D218" s="125" t="s">
        <v>182</v>
      </c>
      <c r="E218" s="126" t="s">
        <v>7544</v>
      </c>
      <c r="F218" s="127" t="s">
        <v>7545</v>
      </c>
      <c r="G218" s="128" t="s">
        <v>2805</v>
      </c>
      <c r="H218" s="186"/>
      <c r="I218" s="130"/>
      <c r="J218" s="131">
        <f>ROUND(I218*H218,2)</f>
        <v>0</v>
      </c>
      <c r="K218" s="127" t="s">
        <v>327</v>
      </c>
      <c r="L218" s="32"/>
      <c r="M218" s="132" t="s">
        <v>19</v>
      </c>
      <c r="N218" s="133" t="s">
        <v>40</v>
      </c>
      <c r="P218" s="134">
        <f>O218*H218</f>
        <v>0</v>
      </c>
      <c r="Q218" s="134">
        <v>0</v>
      </c>
      <c r="R218" s="134">
        <f>Q218*H218</f>
        <v>0</v>
      </c>
      <c r="S218" s="134">
        <v>0</v>
      </c>
      <c r="T218" s="135">
        <f>S218*H218</f>
        <v>0</v>
      </c>
      <c r="AR218" s="136" t="s">
        <v>209</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209</v>
      </c>
      <c r="BM218" s="136" t="s">
        <v>288</v>
      </c>
    </row>
    <row r="219" spans="2:65" s="1" customFormat="1" ht="11.25" x14ac:dyDescent="0.2">
      <c r="B219" s="32"/>
      <c r="D219" s="151" t="s">
        <v>328</v>
      </c>
      <c r="F219" s="152" t="s">
        <v>7546</v>
      </c>
      <c r="I219" s="140"/>
      <c r="L219" s="32"/>
      <c r="M219" s="141"/>
      <c r="T219" s="53"/>
      <c r="AT219" s="17" t="s">
        <v>328</v>
      </c>
      <c r="AU219" s="17" t="s">
        <v>79</v>
      </c>
    </row>
    <row r="220" spans="2:65" s="1" customFormat="1" ht="29.25" x14ac:dyDescent="0.2">
      <c r="B220" s="32"/>
      <c r="D220" s="138" t="s">
        <v>214</v>
      </c>
      <c r="F220" s="139" t="s">
        <v>7547</v>
      </c>
      <c r="I220" s="140"/>
      <c r="L220" s="32"/>
      <c r="M220" s="141"/>
      <c r="T220" s="53"/>
      <c r="AT220" s="17" t="s">
        <v>214</v>
      </c>
      <c r="AU220" s="17" t="s">
        <v>79</v>
      </c>
    </row>
    <row r="221" spans="2:65" s="1" customFormat="1" ht="16.5" customHeight="1" x14ac:dyDescent="0.2">
      <c r="B221" s="32"/>
      <c r="C221" s="125" t="s">
        <v>290</v>
      </c>
      <c r="D221" s="125" t="s">
        <v>182</v>
      </c>
      <c r="E221" s="126" t="s">
        <v>1430</v>
      </c>
      <c r="F221" s="127" t="s">
        <v>7471</v>
      </c>
      <c r="G221" s="128" t="s">
        <v>1053</v>
      </c>
      <c r="H221" s="129">
        <v>10</v>
      </c>
      <c r="I221" s="130"/>
      <c r="J221" s="131">
        <f>ROUND(I221*H221,2)</f>
        <v>0</v>
      </c>
      <c r="K221" s="127" t="s">
        <v>327</v>
      </c>
      <c r="L221" s="32"/>
      <c r="M221" s="132" t="s">
        <v>19</v>
      </c>
      <c r="N221" s="133" t="s">
        <v>40</v>
      </c>
      <c r="P221" s="134">
        <f>O221*H221</f>
        <v>0</v>
      </c>
      <c r="Q221" s="134">
        <v>0</v>
      </c>
      <c r="R221" s="134">
        <f>Q221*H221</f>
        <v>0</v>
      </c>
      <c r="S221" s="134">
        <v>0</v>
      </c>
      <c r="T221" s="135">
        <f>S221*H221</f>
        <v>0</v>
      </c>
      <c r="AR221" s="136" t="s">
        <v>209</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209</v>
      </c>
      <c r="BM221" s="136" t="s">
        <v>293</v>
      </c>
    </row>
    <row r="222" spans="2:65" s="1" customFormat="1" ht="11.25" x14ac:dyDescent="0.2">
      <c r="B222" s="32"/>
      <c r="D222" s="151" t="s">
        <v>328</v>
      </c>
      <c r="F222" s="152" t="s">
        <v>1433</v>
      </c>
      <c r="I222" s="140"/>
      <c r="L222" s="32"/>
      <c r="M222" s="141"/>
      <c r="T222" s="53"/>
      <c r="AT222" s="17" t="s">
        <v>328</v>
      </c>
      <c r="AU222" s="17" t="s">
        <v>79</v>
      </c>
    </row>
    <row r="223" spans="2:65" s="1" customFormat="1" ht="19.5" x14ac:dyDescent="0.2">
      <c r="B223" s="32"/>
      <c r="D223" s="138" t="s">
        <v>214</v>
      </c>
      <c r="F223" s="139" t="s">
        <v>7472</v>
      </c>
      <c r="I223" s="140"/>
      <c r="L223" s="32"/>
      <c r="M223" s="141"/>
      <c r="T223" s="53"/>
      <c r="AT223" s="17" t="s">
        <v>214</v>
      </c>
      <c r="AU223" s="17" t="s">
        <v>79</v>
      </c>
    </row>
    <row r="224" spans="2:65" s="13" customFormat="1" ht="11.25" x14ac:dyDescent="0.2">
      <c r="B224" s="159"/>
      <c r="D224" s="138" t="s">
        <v>330</v>
      </c>
      <c r="E224" s="160" t="s">
        <v>19</v>
      </c>
      <c r="F224" s="161" t="s">
        <v>7548</v>
      </c>
      <c r="H224" s="162">
        <v>10</v>
      </c>
      <c r="I224" s="163"/>
      <c r="L224" s="159"/>
      <c r="M224" s="164"/>
      <c r="T224" s="165"/>
      <c r="AT224" s="160" t="s">
        <v>330</v>
      </c>
      <c r="AU224" s="160" t="s">
        <v>79</v>
      </c>
      <c r="AV224" s="13" t="s">
        <v>79</v>
      </c>
      <c r="AW224" s="13" t="s">
        <v>31</v>
      </c>
      <c r="AX224" s="13" t="s">
        <v>69</v>
      </c>
      <c r="AY224" s="160" t="s">
        <v>181</v>
      </c>
    </row>
    <row r="225" spans="2:65" s="14" customFormat="1" ht="11.25" x14ac:dyDescent="0.2">
      <c r="B225" s="166"/>
      <c r="D225" s="138" t="s">
        <v>330</v>
      </c>
      <c r="E225" s="167" t="s">
        <v>19</v>
      </c>
      <c r="F225" s="168" t="s">
        <v>333</v>
      </c>
      <c r="H225" s="169">
        <v>10</v>
      </c>
      <c r="I225" s="170"/>
      <c r="L225" s="166"/>
      <c r="M225" s="171"/>
      <c r="T225" s="172"/>
      <c r="AT225" s="167" t="s">
        <v>330</v>
      </c>
      <c r="AU225" s="167" t="s">
        <v>79</v>
      </c>
      <c r="AV225" s="14" t="s">
        <v>187</v>
      </c>
      <c r="AW225" s="14" t="s">
        <v>31</v>
      </c>
      <c r="AX225" s="14" t="s">
        <v>77</v>
      </c>
      <c r="AY225" s="167" t="s">
        <v>181</v>
      </c>
    </row>
    <row r="226" spans="2:65" s="10" customFormat="1" ht="22.9" customHeight="1" x14ac:dyDescent="0.2">
      <c r="B226" s="115"/>
      <c r="D226" s="116" t="s">
        <v>68</v>
      </c>
      <c r="E226" s="149" t="s">
        <v>3660</v>
      </c>
      <c r="F226" s="149" t="s">
        <v>7549</v>
      </c>
      <c r="I226" s="118"/>
      <c r="J226" s="150">
        <f>BK226</f>
        <v>0</v>
      </c>
      <c r="L226" s="115"/>
      <c r="M226" s="120"/>
      <c r="P226" s="121">
        <f>SUM(P227:P362)</f>
        <v>0</v>
      </c>
      <c r="R226" s="121">
        <f>SUM(R227:R362)</f>
        <v>0</v>
      </c>
      <c r="T226" s="122">
        <f>SUM(T227:T362)</f>
        <v>0</v>
      </c>
      <c r="AR226" s="116" t="s">
        <v>79</v>
      </c>
      <c r="AT226" s="123" t="s">
        <v>68</v>
      </c>
      <c r="AU226" s="123" t="s">
        <v>77</v>
      </c>
      <c r="AY226" s="116" t="s">
        <v>181</v>
      </c>
      <c r="BK226" s="124">
        <f>SUM(BK227:BK362)</f>
        <v>0</v>
      </c>
    </row>
    <row r="227" spans="2:65" s="1" customFormat="1" ht="16.5" customHeight="1" x14ac:dyDescent="0.2">
      <c r="B227" s="32"/>
      <c r="C227" s="125" t="s">
        <v>239</v>
      </c>
      <c r="D227" s="125" t="s">
        <v>182</v>
      </c>
      <c r="E227" s="126" t="s">
        <v>7550</v>
      </c>
      <c r="F227" s="127" t="s">
        <v>5948</v>
      </c>
      <c r="G227" s="128" t="s">
        <v>519</v>
      </c>
      <c r="H227" s="129">
        <v>12</v>
      </c>
      <c r="I227" s="130"/>
      <c r="J227" s="131">
        <f>ROUND(I227*H227,2)</f>
        <v>0</v>
      </c>
      <c r="K227" s="127" t="s">
        <v>186</v>
      </c>
      <c r="L227" s="32"/>
      <c r="M227" s="132" t="s">
        <v>19</v>
      </c>
      <c r="N227" s="133" t="s">
        <v>40</v>
      </c>
      <c r="P227" s="134">
        <f>O227*H227</f>
        <v>0</v>
      </c>
      <c r="Q227" s="134">
        <v>0</v>
      </c>
      <c r="R227" s="134">
        <f>Q227*H227</f>
        <v>0</v>
      </c>
      <c r="S227" s="134">
        <v>0</v>
      </c>
      <c r="T227" s="135">
        <f>S227*H227</f>
        <v>0</v>
      </c>
      <c r="AR227" s="136" t="s">
        <v>209</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209</v>
      </c>
      <c r="BM227" s="136" t="s">
        <v>478</v>
      </c>
    </row>
    <row r="228" spans="2:65" s="1" customFormat="1" ht="19.5" x14ac:dyDescent="0.2">
      <c r="B228" s="32"/>
      <c r="D228" s="138" t="s">
        <v>214</v>
      </c>
      <c r="F228" s="139" t="s">
        <v>5944</v>
      </c>
      <c r="I228" s="140"/>
      <c r="L228" s="32"/>
      <c r="M228" s="141"/>
      <c r="T228" s="53"/>
      <c r="AT228" s="17" t="s">
        <v>214</v>
      </c>
      <c r="AU228" s="17" t="s">
        <v>79</v>
      </c>
    </row>
    <row r="229" spans="2:65" s="13" customFormat="1" ht="11.25" x14ac:dyDescent="0.2">
      <c r="B229" s="159"/>
      <c r="D229" s="138" t="s">
        <v>330</v>
      </c>
      <c r="E229" s="160" t="s">
        <v>19</v>
      </c>
      <c r="F229" s="161" t="s">
        <v>7551</v>
      </c>
      <c r="H229" s="162">
        <v>12</v>
      </c>
      <c r="I229" s="163"/>
      <c r="L229" s="159"/>
      <c r="M229" s="164"/>
      <c r="T229" s="165"/>
      <c r="AT229" s="160" t="s">
        <v>330</v>
      </c>
      <c r="AU229" s="160" t="s">
        <v>79</v>
      </c>
      <c r="AV229" s="13" t="s">
        <v>79</v>
      </c>
      <c r="AW229" s="13" t="s">
        <v>31</v>
      </c>
      <c r="AX229" s="13" t="s">
        <v>69</v>
      </c>
      <c r="AY229" s="160" t="s">
        <v>181</v>
      </c>
    </row>
    <row r="230" spans="2:65" s="14" customFormat="1" ht="11.25" x14ac:dyDescent="0.2">
      <c r="B230" s="166"/>
      <c r="D230" s="138" t="s">
        <v>330</v>
      </c>
      <c r="E230" s="167" t="s">
        <v>19</v>
      </c>
      <c r="F230" s="168" t="s">
        <v>333</v>
      </c>
      <c r="H230" s="169">
        <v>12</v>
      </c>
      <c r="I230" s="170"/>
      <c r="L230" s="166"/>
      <c r="M230" s="171"/>
      <c r="T230" s="172"/>
      <c r="AT230" s="167" t="s">
        <v>330</v>
      </c>
      <c r="AU230" s="167" t="s">
        <v>79</v>
      </c>
      <c r="AV230" s="14" t="s">
        <v>187</v>
      </c>
      <c r="AW230" s="14" t="s">
        <v>31</v>
      </c>
      <c r="AX230" s="14" t="s">
        <v>77</v>
      </c>
      <c r="AY230" s="167" t="s">
        <v>181</v>
      </c>
    </row>
    <row r="231" spans="2:65" s="1" customFormat="1" ht="16.5" customHeight="1" x14ac:dyDescent="0.2">
      <c r="B231" s="32"/>
      <c r="C231" s="125" t="s">
        <v>481</v>
      </c>
      <c r="D231" s="125" t="s">
        <v>182</v>
      </c>
      <c r="E231" s="126" t="s">
        <v>7552</v>
      </c>
      <c r="F231" s="127" t="s">
        <v>7553</v>
      </c>
      <c r="G231" s="128" t="s">
        <v>519</v>
      </c>
      <c r="H231" s="129">
        <v>6</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209</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209</v>
      </c>
      <c r="BM231" s="136" t="s">
        <v>484</v>
      </c>
    </row>
    <row r="232" spans="2:65" s="1" customFormat="1" ht="19.5" x14ac:dyDescent="0.2">
      <c r="B232" s="32"/>
      <c r="D232" s="138" t="s">
        <v>214</v>
      </c>
      <c r="F232" s="139" t="s">
        <v>5944</v>
      </c>
      <c r="I232" s="140"/>
      <c r="L232" s="32"/>
      <c r="M232" s="141"/>
      <c r="T232" s="53"/>
      <c r="AT232" s="17" t="s">
        <v>214</v>
      </c>
      <c r="AU232" s="17" t="s">
        <v>79</v>
      </c>
    </row>
    <row r="233" spans="2:65" s="13" customFormat="1" ht="11.25" x14ac:dyDescent="0.2">
      <c r="B233" s="159"/>
      <c r="D233" s="138" t="s">
        <v>330</v>
      </c>
      <c r="E233" s="160" t="s">
        <v>19</v>
      </c>
      <c r="F233" s="161" t="s">
        <v>7554</v>
      </c>
      <c r="H233" s="162">
        <v>6</v>
      </c>
      <c r="I233" s="163"/>
      <c r="L233" s="159"/>
      <c r="M233" s="164"/>
      <c r="T233" s="165"/>
      <c r="AT233" s="160" t="s">
        <v>330</v>
      </c>
      <c r="AU233" s="160" t="s">
        <v>79</v>
      </c>
      <c r="AV233" s="13" t="s">
        <v>79</v>
      </c>
      <c r="AW233" s="13" t="s">
        <v>31</v>
      </c>
      <c r="AX233" s="13" t="s">
        <v>69</v>
      </c>
      <c r="AY233" s="160" t="s">
        <v>181</v>
      </c>
    </row>
    <row r="234" spans="2:65" s="14" customFormat="1" ht="11.25" x14ac:dyDescent="0.2">
      <c r="B234" s="166"/>
      <c r="D234" s="138" t="s">
        <v>330</v>
      </c>
      <c r="E234" s="167" t="s">
        <v>19</v>
      </c>
      <c r="F234" s="168" t="s">
        <v>333</v>
      </c>
      <c r="H234" s="169">
        <v>6</v>
      </c>
      <c r="I234" s="170"/>
      <c r="L234" s="166"/>
      <c r="M234" s="171"/>
      <c r="T234" s="172"/>
      <c r="AT234" s="167" t="s">
        <v>330</v>
      </c>
      <c r="AU234" s="167" t="s">
        <v>79</v>
      </c>
      <c r="AV234" s="14" t="s">
        <v>187</v>
      </c>
      <c r="AW234" s="14" t="s">
        <v>31</v>
      </c>
      <c r="AX234" s="14" t="s">
        <v>77</v>
      </c>
      <c r="AY234" s="167" t="s">
        <v>181</v>
      </c>
    </row>
    <row r="235" spans="2:65" s="1" customFormat="1" ht="16.5" customHeight="1" x14ac:dyDescent="0.2">
      <c r="B235" s="32"/>
      <c r="C235" s="125" t="s">
        <v>407</v>
      </c>
      <c r="D235" s="125" t="s">
        <v>182</v>
      </c>
      <c r="E235" s="126" t="s">
        <v>7555</v>
      </c>
      <c r="F235" s="127" t="s">
        <v>7556</v>
      </c>
      <c r="G235" s="128" t="s">
        <v>519</v>
      </c>
      <c r="H235" s="129">
        <v>4</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487</v>
      </c>
    </row>
    <row r="236" spans="2:65" s="1" customFormat="1" ht="19.5" x14ac:dyDescent="0.2">
      <c r="B236" s="32"/>
      <c r="D236" s="138" t="s">
        <v>214</v>
      </c>
      <c r="F236" s="139" t="s">
        <v>5944</v>
      </c>
      <c r="I236" s="140"/>
      <c r="L236" s="32"/>
      <c r="M236" s="141"/>
      <c r="T236" s="53"/>
      <c r="AT236" s="17" t="s">
        <v>214</v>
      </c>
      <c r="AU236" s="17" t="s">
        <v>79</v>
      </c>
    </row>
    <row r="237" spans="2:65" s="13" customFormat="1" ht="11.25" x14ac:dyDescent="0.2">
      <c r="B237" s="159"/>
      <c r="D237" s="138" t="s">
        <v>330</v>
      </c>
      <c r="E237" s="160" t="s">
        <v>19</v>
      </c>
      <c r="F237" s="161" t="s">
        <v>7557</v>
      </c>
      <c r="H237" s="162">
        <v>4</v>
      </c>
      <c r="I237" s="163"/>
      <c r="L237" s="159"/>
      <c r="M237" s="164"/>
      <c r="T237" s="165"/>
      <c r="AT237" s="160" t="s">
        <v>330</v>
      </c>
      <c r="AU237" s="160" t="s">
        <v>79</v>
      </c>
      <c r="AV237" s="13" t="s">
        <v>79</v>
      </c>
      <c r="AW237" s="13" t="s">
        <v>31</v>
      </c>
      <c r="AX237" s="13" t="s">
        <v>69</v>
      </c>
      <c r="AY237" s="160" t="s">
        <v>181</v>
      </c>
    </row>
    <row r="238" spans="2:65" s="14" customFormat="1" ht="11.25" x14ac:dyDescent="0.2">
      <c r="B238" s="166"/>
      <c r="D238" s="138" t="s">
        <v>330</v>
      </c>
      <c r="E238" s="167" t="s">
        <v>19</v>
      </c>
      <c r="F238" s="168" t="s">
        <v>333</v>
      </c>
      <c r="H238" s="169">
        <v>4</v>
      </c>
      <c r="I238" s="170"/>
      <c r="L238" s="166"/>
      <c r="M238" s="171"/>
      <c r="T238" s="172"/>
      <c r="AT238" s="167" t="s">
        <v>330</v>
      </c>
      <c r="AU238" s="167" t="s">
        <v>79</v>
      </c>
      <c r="AV238" s="14" t="s">
        <v>187</v>
      </c>
      <c r="AW238" s="14" t="s">
        <v>31</v>
      </c>
      <c r="AX238" s="14" t="s">
        <v>77</v>
      </c>
      <c r="AY238" s="167" t="s">
        <v>181</v>
      </c>
    </row>
    <row r="239" spans="2:65" s="1" customFormat="1" ht="16.5" customHeight="1" x14ac:dyDescent="0.2">
      <c r="B239" s="32"/>
      <c r="C239" s="125" t="s">
        <v>502</v>
      </c>
      <c r="D239" s="125" t="s">
        <v>182</v>
      </c>
      <c r="E239" s="126" t="s">
        <v>7558</v>
      </c>
      <c r="F239" s="127" t="s">
        <v>7559</v>
      </c>
      <c r="G239" s="128" t="s">
        <v>519</v>
      </c>
      <c r="H239" s="129">
        <v>6</v>
      </c>
      <c r="I239" s="130"/>
      <c r="J239" s="131">
        <f>ROUND(I239*H239,2)</f>
        <v>0</v>
      </c>
      <c r="K239" s="127" t="s">
        <v>186</v>
      </c>
      <c r="L239" s="32"/>
      <c r="M239" s="132" t="s">
        <v>19</v>
      </c>
      <c r="N239" s="133" t="s">
        <v>40</v>
      </c>
      <c r="P239" s="134">
        <f>O239*H239</f>
        <v>0</v>
      </c>
      <c r="Q239" s="134">
        <v>0</v>
      </c>
      <c r="R239" s="134">
        <f>Q239*H239</f>
        <v>0</v>
      </c>
      <c r="S239" s="134">
        <v>0</v>
      </c>
      <c r="T239" s="135">
        <f>S239*H239</f>
        <v>0</v>
      </c>
      <c r="AR239" s="136" t="s">
        <v>209</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209</v>
      </c>
      <c r="BM239" s="136" t="s">
        <v>7560</v>
      </c>
    </row>
    <row r="240" spans="2:65" s="1" customFormat="1" ht="29.25" x14ac:dyDescent="0.2">
      <c r="B240" s="32"/>
      <c r="D240" s="138" t="s">
        <v>214</v>
      </c>
      <c r="F240" s="139" t="s">
        <v>7561</v>
      </c>
      <c r="I240" s="140"/>
      <c r="L240" s="32"/>
      <c r="M240" s="141"/>
      <c r="T240" s="53"/>
      <c r="AT240" s="17" t="s">
        <v>214</v>
      </c>
      <c r="AU240" s="17" t="s">
        <v>79</v>
      </c>
    </row>
    <row r="241" spans="2:65" s="12" customFormat="1" ht="11.25" x14ac:dyDescent="0.2">
      <c r="B241" s="153"/>
      <c r="D241" s="138" t="s">
        <v>330</v>
      </c>
      <c r="E241" s="154" t="s">
        <v>19</v>
      </c>
      <c r="F241" s="155" t="s">
        <v>7562</v>
      </c>
      <c r="H241" s="154" t="s">
        <v>19</v>
      </c>
      <c r="I241" s="156"/>
      <c r="L241" s="153"/>
      <c r="M241" s="157"/>
      <c r="T241" s="158"/>
      <c r="AT241" s="154" t="s">
        <v>330</v>
      </c>
      <c r="AU241" s="154" t="s">
        <v>79</v>
      </c>
      <c r="AV241" s="12" t="s">
        <v>77</v>
      </c>
      <c r="AW241" s="12" t="s">
        <v>31</v>
      </c>
      <c r="AX241" s="12" t="s">
        <v>69</v>
      </c>
      <c r="AY241" s="154" t="s">
        <v>181</v>
      </c>
    </row>
    <row r="242" spans="2:65" s="13" customFormat="1" ht="11.25" x14ac:dyDescent="0.2">
      <c r="B242" s="159"/>
      <c r="D242" s="138" t="s">
        <v>330</v>
      </c>
      <c r="E242" s="160" t="s">
        <v>19</v>
      </c>
      <c r="F242" s="161" t="s">
        <v>7563</v>
      </c>
      <c r="H242" s="162">
        <v>6</v>
      </c>
      <c r="I242" s="163"/>
      <c r="L242" s="159"/>
      <c r="M242" s="164"/>
      <c r="T242" s="165"/>
      <c r="AT242" s="160" t="s">
        <v>330</v>
      </c>
      <c r="AU242" s="160" t="s">
        <v>79</v>
      </c>
      <c r="AV242" s="13" t="s">
        <v>79</v>
      </c>
      <c r="AW242" s="13" t="s">
        <v>31</v>
      </c>
      <c r="AX242" s="13" t="s">
        <v>69</v>
      </c>
      <c r="AY242" s="160" t="s">
        <v>181</v>
      </c>
    </row>
    <row r="243" spans="2:65" s="14" customFormat="1" ht="11.25" x14ac:dyDescent="0.2">
      <c r="B243" s="166"/>
      <c r="D243" s="138" t="s">
        <v>330</v>
      </c>
      <c r="E243" s="167" t="s">
        <v>19</v>
      </c>
      <c r="F243" s="168" t="s">
        <v>333</v>
      </c>
      <c r="H243" s="169">
        <v>6</v>
      </c>
      <c r="I243" s="170"/>
      <c r="L243" s="166"/>
      <c r="M243" s="171"/>
      <c r="T243" s="172"/>
      <c r="AT243" s="167" t="s">
        <v>330</v>
      </c>
      <c r="AU243" s="167" t="s">
        <v>79</v>
      </c>
      <c r="AV243" s="14" t="s">
        <v>187</v>
      </c>
      <c r="AW243" s="14" t="s">
        <v>31</v>
      </c>
      <c r="AX243" s="14" t="s">
        <v>77</v>
      </c>
      <c r="AY243" s="167" t="s">
        <v>181</v>
      </c>
    </row>
    <row r="244" spans="2:65" s="1" customFormat="1" ht="16.5" customHeight="1" x14ac:dyDescent="0.2">
      <c r="B244" s="32"/>
      <c r="C244" s="125" t="s">
        <v>800</v>
      </c>
      <c r="D244" s="125" t="s">
        <v>182</v>
      </c>
      <c r="E244" s="126" t="s">
        <v>7564</v>
      </c>
      <c r="F244" s="127" t="s">
        <v>5957</v>
      </c>
      <c r="G244" s="128" t="s">
        <v>519</v>
      </c>
      <c r="H244" s="129">
        <v>2</v>
      </c>
      <c r="I244" s="130"/>
      <c r="J244" s="131">
        <f>ROUND(I244*H244,2)</f>
        <v>0</v>
      </c>
      <c r="K244" s="127" t="s">
        <v>186</v>
      </c>
      <c r="L244" s="32"/>
      <c r="M244" s="132" t="s">
        <v>19</v>
      </c>
      <c r="N244" s="133" t="s">
        <v>40</v>
      </c>
      <c r="P244" s="134">
        <f>O244*H244</f>
        <v>0</v>
      </c>
      <c r="Q244" s="134">
        <v>0</v>
      </c>
      <c r="R244" s="134">
        <f>Q244*H244</f>
        <v>0</v>
      </c>
      <c r="S244" s="134">
        <v>0</v>
      </c>
      <c r="T244" s="135">
        <f>S244*H244</f>
        <v>0</v>
      </c>
      <c r="AR244" s="136" t="s">
        <v>209</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209</v>
      </c>
      <c r="BM244" s="136" t="s">
        <v>7565</v>
      </c>
    </row>
    <row r="245" spans="2:65" s="1" customFormat="1" ht="29.25" x14ac:dyDescent="0.2">
      <c r="B245" s="32"/>
      <c r="D245" s="138" t="s">
        <v>214</v>
      </c>
      <c r="F245" s="139" t="s">
        <v>7561</v>
      </c>
      <c r="I245" s="140"/>
      <c r="L245" s="32"/>
      <c r="M245" s="141"/>
      <c r="T245" s="53"/>
      <c r="AT245" s="17" t="s">
        <v>214</v>
      </c>
      <c r="AU245" s="17" t="s">
        <v>79</v>
      </c>
    </row>
    <row r="246" spans="2:65" s="12" customFormat="1" ht="11.25" x14ac:dyDescent="0.2">
      <c r="B246" s="153"/>
      <c r="D246" s="138" t="s">
        <v>330</v>
      </c>
      <c r="E246" s="154" t="s">
        <v>19</v>
      </c>
      <c r="F246" s="155" t="s">
        <v>7566</v>
      </c>
      <c r="H246" s="154" t="s">
        <v>19</v>
      </c>
      <c r="I246" s="156"/>
      <c r="L246" s="153"/>
      <c r="M246" s="157"/>
      <c r="T246" s="158"/>
      <c r="AT246" s="154" t="s">
        <v>330</v>
      </c>
      <c r="AU246" s="154" t="s">
        <v>79</v>
      </c>
      <c r="AV246" s="12" t="s">
        <v>77</v>
      </c>
      <c r="AW246" s="12" t="s">
        <v>31</v>
      </c>
      <c r="AX246" s="12" t="s">
        <v>69</v>
      </c>
      <c r="AY246" s="154" t="s">
        <v>181</v>
      </c>
    </row>
    <row r="247" spans="2:65" s="13" customFormat="1" ht="11.25" x14ac:dyDescent="0.2">
      <c r="B247" s="159"/>
      <c r="D247" s="138" t="s">
        <v>330</v>
      </c>
      <c r="E247" s="160" t="s">
        <v>19</v>
      </c>
      <c r="F247" s="161" t="s">
        <v>7567</v>
      </c>
      <c r="H247" s="162">
        <v>2</v>
      </c>
      <c r="I247" s="163"/>
      <c r="L247" s="159"/>
      <c r="M247" s="164"/>
      <c r="T247" s="165"/>
      <c r="AT247" s="160" t="s">
        <v>330</v>
      </c>
      <c r="AU247" s="160" t="s">
        <v>79</v>
      </c>
      <c r="AV247" s="13" t="s">
        <v>79</v>
      </c>
      <c r="AW247" s="13" t="s">
        <v>31</v>
      </c>
      <c r="AX247" s="13" t="s">
        <v>69</v>
      </c>
      <c r="AY247" s="160" t="s">
        <v>181</v>
      </c>
    </row>
    <row r="248" spans="2:65" s="14" customFormat="1" ht="11.25" x14ac:dyDescent="0.2">
      <c r="B248" s="166"/>
      <c r="D248" s="138" t="s">
        <v>330</v>
      </c>
      <c r="E248" s="167" t="s">
        <v>19</v>
      </c>
      <c r="F248" s="168" t="s">
        <v>333</v>
      </c>
      <c r="H248" s="169">
        <v>2</v>
      </c>
      <c r="I248" s="170"/>
      <c r="L248" s="166"/>
      <c r="M248" s="171"/>
      <c r="T248" s="172"/>
      <c r="AT248" s="167" t="s">
        <v>330</v>
      </c>
      <c r="AU248" s="167" t="s">
        <v>79</v>
      </c>
      <c r="AV248" s="14" t="s">
        <v>187</v>
      </c>
      <c r="AW248" s="14" t="s">
        <v>31</v>
      </c>
      <c r="AX248" s="14" t="s">
        <v>77</v>
      </c>
      <c r="AY248" s="167" t="s">
        <v>181</v>
      </c>
    </row>
    <row r="249" spans="2:65" s="1" customFormat="1" ht="16.5" customHeight="1" x14ac:dyDescent="0.2">
      <c r="B249" s="32"/>
      <c r="C249" s="125" t="s">
        <v>505</v>
      </c>
      <c r="D249" s="125" t="s">
        <v>182</v>
      </c>
      <c r="E249" s="126" t="s">
        <v>7568</v>
      </c>
      <c r="F249" s="127" t="s">
        <v>7569</v>
      </c>
      <c r="G249" s="128" t="s">
        <v>519</v>
      </c>
      <c r="H249" s="129">
        <v>4</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209</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209</v>
      </c>
      <c r="BM249" s="136" t="s">
        <v>7570</v>
      </c>
    </row>
    <row r="250" spans="2:65" s="1" customFormat="1" ht="29.25" x14ac:dyDescent="0.2">
      <c r="B250" s="32"/>
      <c r="D250" s="138" t="s">
        <v>214</v>
      </c>
      <c r="F250" s="139" t="s">
        <v>7561</v>
      </c>
      <c r="I250" s="140"/>
      <c r="L250" s="32"/>
      <c r="M250" s="141"/>
      <c r="T250" s="53"/>
      <c r="AT250" s="17" t="s">
        <v>214</v>
      </c>
      <c r="AU250" s="17" t="s">
        <v>79</v>
      </c>
    </row>
    <row r="251" spans="2:65" s="12" customFormat="1" ht="11.25" x14ac:dyDescent="0.2">
      <c r="B251" s="153"/>
      <c r="D251" s="138" t="s">
        <v>330</v>
      </c>
      <c r="E251" s="154" t="s">
        <v>19</v>
      </c>
      <c r="F251" s="155" t="s">
        <v>7571</v>
      </c>
      <c r="H251" s="154" t="s">
        <v>19</v>
      </c>
      <c r="I251" s="156"/>
      <c r="L251" s="153"/>
      <c r="M251" s="157"/>
      <c r="T251" s="158"/>
      <c r="AT251" s="154" t="s">
        <v>330</v>
      </c>
      <c r="AU251" s="154" t="s">
        <v>79</v>
      </c>
      <c r="AV251" s="12" t="s">
        <v>77</v>
      </c>
      <c r="AW251" s="12" t="s">
        <v>31</v>
      </c>
      <c r="AX251" s="12" t="s">
        <v>69</v>
      </c>
      <c r="AY251" s="154" t="s">
        <v>181</v>
      </c>
    </row>
    <row r="252" spans="2:65" s="13" customFormat="1" ht="11.25" x14ac:dyDescent="0.2">
      <c r="B252" s="159"/>
      <c r="D252" s="138" t="s">
        <v>330</v>
      </c>
      <c r="E252" s="160" t="s">
        <v>19</v>
      </c>
      <c r="F252" s="161" t="s">
        <v>7572</v>
      </c>
      <c r="H252" s="162">
        <v>4</v>
      </c>
      <c r="I252" s="163"/>
      <c r="L252" s="159"/>
      <c r="M252" s="164"/>
      <c r="T252" s="165"/>
      <c r="AT252" s="160" t="s">
        <v>330</v>
      </c>
      <c r="AU252" s="160" t="s">
        <v>79</v>
      </c>
      <c r="AV252" s="13" t="s">
        <v>79</v>
      </c>
      <c r="AW252" s="13" t="s">
        <v>31</v>
      </c>
      <c r="AX252" s="13" t="s">
        <v>69</v>
      </c>
      <c r="AY252" s="160" t="s">
        <v>181</v>
      </c>
    </row>
    <row r="253" spans="2:65" s="14" customFormat="1" ht="11.25" x14ac:dyDescent="0.2">
      <c r="B253" s="166"/>
      <c r="D253" s="138" t="s">
        <v>330</v>
      </c>
      <c r="E253" s="167" t="s">
        <v>19</v>
      </c>
      <c r="F253" s="168" t="s">
        <v>333</v>
      </c>
      <c r="H253" s="169">
        <v>4</v>
      </c>
      <c r="I253" s="170"/>
      <c r="L253" s="166"/>
      <c r="M253" s="171"/>
      <c r="T253" s="172"/>
      <c r="AT253" s="167" t="s">
        <v>330</v>
      </c>
      <c r="AU253" s="167" t="s">
        <v>79</v>
      </c>
      <c r="AV253" s="14" t="s">
        <v>187</v>
      </c>
      <c r="AW253" s="14" t="s">
        <v>31</v>
      </c>
      <c r="AX253" s="14" t="s">
        <v>77</v>
      </c>
      <c r="AY253" s="167" t="s">
        <v>181</v>
      </c>
    </row>
    <row r="254" spans="2:65" s="1" customFormat="1" ht="16.5" customHeight="1" x14ac:dyDescent="0.2">
      <c r="B254" s="32"/>
      <c r="C254" s="125" t="s">
        <v>818</v>
      </c>
      <c r="D254" s="125" t="s">
        <v>182</v>
      </c>
      <c r="E254" s="126" t="s">
        <v>7573</v>
      </c>
      <c r="F254" s="127" t="s">
        <v>7574</v>
      </c>
      <c r="G254" s="128" t="s">
        <v>519</v>
      </c>
      <c r="H254" s="129">
        <v>4</v>
      </c>
      <c r="I254" s="130"/>
      <c r="J254" s="131">
        <f>ROUND(I254*H254,2)</f>
        <v>0</v>
      </c>
      <c r="K254" s="127" t="s">
        <v>186</v>
      </c>
      <c r="L254" s="32"/>
      <c r="M254" s="132" t="s">
        <v>19</v>
      </c>
      <c r="N254" s="133" t="s">
        <v>40</v>
      </c>
      <c r="P254" s="134">
        <f>O254*H254</f>
        <v>0</v>
      </c>
      <c r="Q254" s="134">
        <v>0</v>
      </c>
      <c r="R254" s="134">
        <f>Q254*H254</f>
        <v>0</v>
      </c>
      <c r="S254" s="134">
        <v>0</v>
      </c>
      <c r="T254" s="135">
        <f>S254*H254</f>
        <v>0</v>
      </c>
      <c r="AR254" s="136" t="s">
        <v>209</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209</v>
      </c>
      <c r="BM254" s="136" t="s">
        <v>7575</v>
      </c>
    </row>
    <row r="255" spans="2:65" s="1" customFormat="1" ht="29.25" x14ac:dyDescent="0.2">
      <c r="B255" s="32"/>
      <c r="D255" s="138" t="s">
        <v>214</v>
      </c>
      <c r="F255" s="139" t="s">
        <v>7561</v>
      </c>
      <c r="I255" s="140"/>
      <c r="L255" s="32"/>
      <c r="M255" s="141"/>
      <c r="T255" s="53"/>
      <c r="AT255" s="17" t="s">
        <v>214</v>
      </c>
      <c r="AU255" s="17" t="s">
        <v>79</v>
      </c>
    </row>
    <row r="256" spans="2:65" s="12" customFormat="1" ht="11.25" x14ac:dyDescent="0.2">
      <c r="B256" s="153"/>
      <c r="D256" s="138" t="s">
        <v>330</v>
      </c>
      <c r="E256" s="154" t="s">
        <v>19</v>
      </c>
      <c r="F256" s="155" t="s">
        <v>7576</v>
      </c>
      <c r="H256" s="154" t="s">
        <v>19</v>
      </c>
      <c r="I256" s="156"/>
      <c r="L256" s="153"/>
      <c r="M256" s="157"/>
      <c r="T256" s="158"/>
      <c r="AT256" s="154" t="s">
        <v>330</v>
      </c>
      <c r="AU256" s="154" t="s">
        <v>79</v>
      </c>
      <c r="AV256" s="12" t="s">
        <v>77</v>
      </c>
      <c r="AW256" s="12" t="s">
        <v>31</v>
      </c>
      <c r="AX256" s="12" t="s">
        <v>69</v>
      </c>
      <c r="AY256" s="154" t="s">
        <v>181</v>
      </c>
    </row>
    <row r="257" spans="2:65" s="13" customFormat="1" ht="11.25" x14ac:dyDescent="0.2">
      <c r="B257" s="159"/>
      <c r="D257" s="138" t="s">
        <v>330</v>
      </c>
      <c r="E257" s="160" t="s">
        <v>19</v>
      </c>
      <c r="F257" s="161" t="s">
        <v>7572</v>
      </c>
      <c r="H257" s="162">
        <v>4</v>
      </c>
      <c r="I257" s="163"/>
      <c r="L257" s="159"/>
      <c r="M257" s="164"/>
      <c r="T257" s="165"/>
      <c r="AT257" s="160" t="s">
        <v>330</v>
      </c>
      <c r="AU257" s="160" t="s">
        <v>79</v>
      </c>
      <c r="AV257" s="13" t="s">
        <v>79</v>
      </c>
      <c r="AW257" s="13" t="s">
        <v>31</v>
      </c>
      <c r="AX257" s="13" t="s">
        <v>69</v>
      </c>
      <c r="AY257" s="160" t="s">
        <v>181</v>
      </c>
    </row>
    <row r="258" spans="2:65" s="14" customFormat="1" ht="11.25" x14ac:dyDescent="0.2">
      <c r="B258" s="166"/>
      <c r="D258" s="138" t="s">
        <v>330</v>
      </c>
      <c r="E258" s="167" t="s">
        <v>19</v>
      </c>
      <c r="F258" s="168" t="s">
        <v>333</v>
      </c>
      <c r="H258" s="169">
        <v>4</v>
      </c>
      <c r="I258" s="170"/>
      <c r="L258" s="166"/>
      <c r="M258" s="171"/>
      <c r="T258" s="172"/>
      <c r="AT258" s="167" t="s">
        <v>330</v>
      </c>
      <c r="AU258" s="167" t="s">
        <v>79</v>
      </c>
      <c r="AV258" s="14" t="s">
        <v>187</v>
      </c>
      <c r="AW258" s="14" t="s">
        <v>31</v>
      </c>
      <c r="AX258" s="14" t="s">
        <v>77</v>
      </c>
      <c r="AY258" s="167" t="s">
        <v>181</v>
      </c>
    </row>
    <row r="259" spans="2:65" s="1" customFormat="1" ht="16.5" customHeight="1" x14ac:dyDescent="0.2">
      <c r="B259" s="32"/>
      <c r="C259" s="125" t="s">
        <v>489</v>
      </c>
      <c r="D259" s="125" t="s">
        <v>182</v>
      </c>
      <c r="E259" s="126" t="s">
        <v>7577</v>
      </c>
      <c r="F259" s="127" t="s">
        <v>7578</v>
      </c>
      <c r="G259" s="128" t="s">
        <v>519</v>
      </c>
      <c r="H259" s="129">
        <v>14</v>
      </c>
      <c r="I259" s="130"/>
      <c r="J259" s="131">
        <f>ROUND(I259*H259,2)</f>
        <v>0</v>
      </c>
      <c r="K259" s="127" t="s">
        <v>186</v>
      </c>
      <c r="L259" s="32"/>
      <c r="M259" s="132" t="s">
        <v>19</v>
      </c>
      <c r="N259" s="133" t="s">
        <v>40</v>
      </c>
      <c r="P259" s="134">
        <f>O259*H259</f>
        <v>0</v>
      </c>
      <c r="Q259" s="134">
        <v>0</v>
      </c>
      <c r="R259" s="134">
        <f>Q259*H259</f>
        <v>0</v>
      </c>
      <c r="S259" s="134">
        <v>0</v>
      </c>
      <c r="T259" s="135">
        <f>S259*H259</f>
        <v>0</v>
      </c>
      <c r="AR259" s="136" t="s">
        <v>209</v>
      </c>
      <c r="AT259" s="136" t="s">
        <v>182</v>
      </c>
      <c r="AU259" s="136" t="s">
        <v>79</v>
      </c>
      <c r="AY259" s="17" t="s">
        <v>181</v>
      </c>
      <c r="BE259" s="137">
        <f>IF(N259="základní",J259,0)</f>
        <v>0</v>
      </c>
      <c r="BF259" s="137">
        <f>IF(N259="snížená",J259,0)</f>
        <v>0</v>
      </c>
      <c r="BG259" s="137">
        <f>IF(N259="zákl. přenesená",J259,0)</f>
        <v>0</v>
      </c>
      <c r="BH259" s="137">
        <f>IF(N259="sníž. přenesená",J259,0)</f>
        <v>0</v>
      </c>
      <c r="BI259" s="137">
        <f>IF(N259="nulová",J259,0)</f>
        <v>0</v>
      </c>
      <c r="BJ259" s="17" t="s">
        <v>77</v>
      </c>
      <c r="BK259" s="137">
        <f>ROUND(I259*H259,2)</f>
        <v>0</v>
      </c>
      <c r="BL259" s="17" t="s">
        <v>209</v>
      </c>
      <c r="BM259" s="136" t="s">
        <v>490</v>
      </c>
    </row>
    <row r="260" spans="2:65" s="1" customFormat="1" ht="19.5" x14ac:dyDescent="0.2">
      <c r="B260" s="32"/>
      <c r="D260" s="138" t="s">
        <v>214</v>
      </c>
      <c r="F260" s="139" t="s">
        <v>7579</v>
      </c>
      <c r="I260" s="140"/>
      <c r="L260" s="32"/>
      <c r="M260" s="141"/>
      <c r="T260" s="53"/>
      <c r="AT260" s="17" t="s">
        <v>214</v>
      </c>
      <c r="AU260" s="17" t="s">
        <v>79</v>
      </c>
    </row>
    <row r="261" spans="2:65" s="13" customFormat="1" ht="11.25" x14ac:dyDescent="0.2">
      <c r="B261" s="159"/>
      <c r="D261" s="138" t="s">
        <v>330</v>
      </c>
      <c r="E261" s="160" t="s">
        <v>19</v>
      </c>
      <c r="F261" s="161" t="s">
        <v>7580</v>
      </c>
      <c r="H261" s="162">
        <v>14</v>
      </c>
      <c r="I261" s="163"/>
      <c r="L261" s="159"/>
      <c r="M261" s="164"/>
      <c r="T261" s="165"/>
      <c r="AT261" s="160" t="s">
        <v>330</v>
      </c>
      <c r="AU261" s="160" t="s">
        <v>79</v>
      </c>
      <c r="AV261" s="13" t="s">
        <v>79</v>
      </c>
      <c r="AW261" s="13" t="s">
        <v>31</v>
      </c>
      <c r="AX261" s="13" t="s">
        <v>69</v>
      </c>
      <c r="AY261" s="160" t="s">
        <v>181</v>
      </c>
    </row>
    <row r="262" spans="2:65" s="14" customFormat="1" ht="11.25" x14ac:dyDescent="0.2">
      <c r="B262" s="166"/>
      <c r="D262" s="138" t="s">
        <v>330</v>
      </c>
      <c r="E262" s="167" t="s">
        <v>19</v>
      </c>
      <c r="F262" s="168" t="s">
        <v>333</v>
      </c>
      <c r="H262" s="169">
        <v>14</v>
      </c>
      <c r="I262" s="170"/>
      <c r="L262" s="166"/>
      <c r="M262" s="171"/>
      <c r="T262" s="172"/>
      <c r="AT262" s="167" t="s">
        <v>330</v>
      </c>
      <c r="AU262" s="167" t="s">
        <v>79</v>
      </c>
      <c r="AV262" s="14" t="s">
        <v>187</v>
      </c>
      <c r="AW262" s="14" t="s">
        <v>31</v>
      </c>
      <c r="AX262" s="14" t="s">
        <v>77</v>
      </c>
      <c r="AY262" s="167" t="s">
        <v>181</v>
      </c>
    </row>
    <row r="263" spans="2:65" s="1" customFormat="1" ht="16.5" customHeight="1" x14ac:dyDescent="0.2">
      <c r="B263" s="32"/>
      <c r="C263" s="125" t="s">
        <v>242</v>
      </c>
      <c r="D263" s="125" t="s">
        <v>182</v>
      </c>
      <c r="E263" s="126" t="s">
        <v>7581</v>
      </c>
      <c r="F263" s="127" t="s">
        <v>7582</v>
      </c>
      <c r="G263" s="128" t="s">
        <v>519</v>
      </c>
      <c r="H263" s="129">
        <v>3</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209</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209</v>
      </c>
      <c r="BM263" s="136" t="s">
        <v>492</v>
      </c>
    </row>
    <row r="264" spans="2:65" s="1" customFormat="1" ht="19.5" x14ac:dyDescent="0.2">
      <c r="B264" s="32"/>
      <c r="D264" s="138" t="s">
        <v>214</v>
      </c>
      <c r="F264" s="139" t="s">
        <v>7583</v>
      </c>
      <c r="I264" s="140"/>
      <c r="L264" s="32"/>
      <c r="M264" s="141"/>
      <c r="T264" s="53"/>
      <c r="AT264" s="17" t="s">
        <v>214</v>
      </c>
      <c r="AU264" s="17" t="s">
        <v>79</v>
      </c>
    </row>
    <row r="265" spans="2:65" s="13" customFormat="1" ht="11.25" x14ac:dyDescent="0.2">
      <c r="B265" s="159"/>
      <c r="D265" s="138" t="s">
        <v>330</v>
      </c>
      <c r="E265" s="160" t="s">
        <v>19</v>
      </c>
      <c r="F265" s="161" t="s">
        <v>7584</v>
      </c>
      <c r="H265" s="162">
        <v>3</v>
      </c>
      <c r="I265" s="163"/>
      <c r="L265" s="159"/>
      <c r="M265" s="164"/>
      <c r="T265" s="165"/>
      <c r="AT265" s="160" t="s">
        <v>330</v>
      </c>
      <c r="AU265" s="160" t="s">
        <v>79</v>
      </c>
      <c r="AV265" s="13" t="s">
        <v>79</v>
      </c>
      <c r="AW265" s="13" t="s">
        <v>31</v>
      </c>
      <c r="AX265" s="13" t="s">
        <v>69</v>
      </c>
      <c r="AY265" s="160" t="s">
        <v>181</v>
      </c>
    </row>
    <row r="266" spans="2:65" s="14" customFormat="1" ht="11.25" x14ac:dyDescent="0.2">
      <c r="B266" s="166"/>
      <c r="D266" s="138" t="s">
        <v>330</v>
      </c>
      <c r="E266" s="167" t="s">
        <v>19</v>
      </c>
      <c r="F266" s="168" t="s">
        <v>333</v>
      </c>
      <c r="H266" s="169">
        <v>3</v>
      </c>
      <c r="I266" s="170"/>
      <c r="L266" s="166"/>
      <c r="M266" s="171"/>
      <c r="T266" s="172"/>
      <c r="AT266" s="167" t="s">
        <v>330</v>
      </c>
      <c r="AU266" s="167" t="s">
        <v>79</v>
      </c>
      <c r="AV266" s="14" t="s">
        <v>187</v>
      </c>
      <c r="AW266" s="14" t="s">
        <v>31</v>
      </c>
      <c r="AX266" s="14" t="s">
        <v>77</v>
      </c>
      <c r="AY266" s="167" t="s">
        <v>181</v>
      </c>
    </row>
    <row r="267" spans="2:65" s="1" customFormat="1" ht="16.5" customHeight="1" x14ac:dyDescent="0.2">
      <c r="B267" s="32"/>
      <c r="C267" s="125" t="s">
        <v>494</v>
      </c>
      <c r="D267" s="125" t="s">
        <v>182</v>
      </c>
      <c r="E267" s="126" t="s">
        <v>7585</v>
      </c>
      <c r="F267" s="127" t="s">
        <v>7586</v>
      </c>
      <c r="G267" s="128" t="s">
        <v>519</v>
      </c>
      <c r="H267" s="129">
        <v>2</v>
      </c>
      <c r="I267" s="130"/>
      <c r="J267" s="131">
        <f>ROUND(I267*H267,2)</f>
        <v>0</v>
      </c>
      <c r="K267" s="127" t="s">
        <v>186</v>
      </c>
      <c r="L267" s="32"/>
      <c r="M267" s="132" t="s">
        <v>19</v>
      </c>
      <c r="N267" s="133" t="s">
        <v>40</v>
      </c>
      <c r="P267" s="134">
        <f>O267*H267</f>
        <v>0</v>
      </c>
      <c r="Q267" s="134">
        <v>0</v>
      </c>
      <c r="R267" s="134">
        <f>Q267*H267</f>
        <v>0</v>
      </c>
      <c r="S267" s="134">
        <v>0</v>
      </c>
      <c r="T267" s="135">
        <f>S267*H267</f>
        <v>0</v>
      </c>
      <c r="AR267" s="136" t="s">
        <v>209</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209</v>
      </c>
      <c r="BM267" s="136" t="s">
        <v>495</v>
      </c>
    </row>
    <row r="268" spans="2:65" s="1" customFormat="1" ht="19.5" x14ac:dyDescent="0.2">
      <c r="B268" s="32"/>
      <c r="D268" s="138" t="s">
        <v>214</v>
      </c>
      <c r="F268" s="139" t="s">
        <v>7583</v>
      </c>
      <c r="I268" s="140"/>
      <c r="L268" s="32"/>
      <c r="M268" s="141"/>
      <c r="T268" s="53"/>
      <c r="AT268" s="17" t="s">
        <v>214</v>
      </c>
      <c r="AU268" s="17" t="s">
        <v>79</v>
      </c>
    </row>
    <row r="269" spans="2:65" s="13" customFormat="1" ht="11.25" x14ac:dyDescent="0.2">
      <c r="B269" s="159"/>
      <c r="D269" s="138" t="s">
        <v>330</v>
      </c>
      <c r="E269" s="160" t="s">
        <v>19</v>
      </c>
      <c r="F269" s="161" t="s">
        <v>7587</v>
      </c>
      <c r="H269" s="162">
        <v>2</v>
      </c>
      <c r="I269" s="163"/>
      <c r="L269" s="159"/>
      <c r="M269" s="164"/>
      <c r="T269" s="165"/>
      <c r="AT269" s="160" t="s">
        <v>330</v>
      </c>
      <c r="AU269" s="160" t="s">
        <v>79</v>
      </c>
      <c r="AV269" s="13" t="s">
        <v>79</v>
      </c>
      <c r="AW269" s="13" t="s">
        <v>31</v>
      </c>
      <c r="AX269" s="13" t="s">
        <v>69</v>
      </c>
      <c r="AY269" s="160" t="s">
        <v>181</v>
      </c>
    </row>
    <row r="270" spans="2:65" s="14" customFormat="1" ht="11.25" x14ac:dyDescent="0.2">
      <c r="B270" s="166"/>
      <c r="D270" s="138" t="s">
        <v>330</v>
      </c>
      <c r="E270" s="167" t="s">
        <v>19</v>
      </c>
      <c r="F270" s="168" t="s">
        <v>333</v>
      </c>
      <c r="H270" s="169">
        <v>2</v>
      </c>
      <c r="I270" s="170"/>
      <c r="L270" s="166"/>
      <c r="M270" s="171"/>
      <c r="T270" s="172"/>
      <c r="AT270" s="167" t="s">
        <v>330</v>
      </c>
      <c r="AU270" s="167" t="s">
        <v>79</v>
      </c>
      <c r="AV270" s="14" t="s">
        <v>187</v>
      </c>
      <c r="AW270" s="14" t="s">
        <v>31</v>
      </c>
      <c r="AX270" s="14" t="s">
        <v>77</v>
      </c>
      <c r="AY270" s="167" t="s">
        <v>181</v>
      </c>
    </row>
    <row r="271" spans="2:65" s="1" customFormat="1" ht="16.5" customHeight="1" x14ac:dyDescent="0.2">
      <c r="B271" s="32"/>
      <c r="C271" s="125" t="s">
        <v>246</v>
      </c>
      <c r="D271" s="125" t="s">
        <v>182</v>
      </c>
      <c r="E271" s="126" t="s">
        <v>7588</v>
      </c>
      <c r="F271" s="127" t="s">
        <v>7589</v>
      </c>
      <c r="G271" s="128" t="s">
        <v>519</v>
      </c>
      <c r="H271" s="129">
        <v>2</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209</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209</v>
      </c>
      <c r="BM271" s="136" t="s">
        <v>497</v>
      </c>
    </row>
    <row r="272" spans="2:65" s="1" customFormat="1" ht="19.5" x14ac:dyDescent="0.2">
      <c r="B272" s="32"/>
      <c r="D272" s="138" t="s">
        <v>214</v>
      </c>
      <c r="F272" s="139" t="s">
        <v>7583</v>
      </c>
      <c r="I272" s="140"/>
      <c r="L272" s="32"/>
      <c r="M272" s="141"/>
      <c r="T272" s="53"/>
      <c r="AT272" s="17" t="s">
        <v>214</v>
      </c>
      <c r="AU272" s="17" t="s">
        <v>79</v>
      </c>
    </row>
    <row r="273" spans="2:65" s="13" customFormat="1" ht="11.25" x14ac:dyDescent="0.2">
      <c r="B273" s="159"/>
      <c r="D273" s="138" t="s">
        <v>330</v>
      </c>
      <c r="E273" s="160" t="s">
        <v>19</v>
      </c>
      <c r="F273" s="161" t="s">
        <v>7590</v>
      </c>
      <c r="H273" s="162">
        <v>2</v>
      </c>
      <c r="I273" s="163"/>
      <c r="L273" s="159"/>
      <c r="M273" s="164"/>
      <c r="T273" s="165"/>
      <c r="AT273" s="160" t="s">
        <v>330</v>
      </c>
      <c r="AU273" s="160" t="s">
        <v>79</v>
      </c>
      <c r="AV273" s="13" t="s">
        <v>79</v>
      </c>
      <c r="AW273" s="13" t="s">
        <v>31</v>
      </c>
      <c r="AX273" s="13" t="s">
        <v>69</v>
      </c>
      <c r="AY273" s="160" t="s">
        <v>181</v>
      </c>
    </row>
    <row r="274" spans="2:65" s="14" customFormat="1" ht="11.25" x14ac:dyDescent="0.2">
      <c r="B274" s="166"/>
      <c r="D274" s="138" t="s">
        <v>330</v>
      </c>
      <c r="E274" s="167" t="s">
        <v>19</v>
      </c>
      <c r="F274" s="168" t="s">
        <v>333</v>
      </c>
      <c r="H274" s="169">
        <v>2</v>
      </c>
      <c r="I274" s="170"/>
      <c r="L274" s="166"/>
      <c r="M274" s="171"/>
      <c r="T274" s="172"/>
      <c r="AT274" s="167" t="s">
        <v>330</v>
      </c>
      <c r="AU274" s="167" t="s">
        <v>79</v>
      </c>
      <c r="AV274" s="14" t="s">
        <v>187</v>
      </c>
      <c r="AW274" s="14" t="s">
        <v>31</v>
      </c>
      <c r="AX274" s="14" t="s">
        <v>77</v>
      </c>
      <c r="AY274" s="167" t="s">
        <v>181</v>
      </c>
    </row>
    <row r="275" spans="2:65" s="1" customFormat="1" ht="16.5" customHeight="1" x14ac:dyDescent="0.2">
      <c r="B275" s="32"/>
      <c r="C275" s="125" t="s">
        <v>499</v>
      </c>
      <c r="D275" s="125" t="s">
        <v>182</v>
      </c>
      <c r="E275" s="126" t="s">
        <v>7591</v>
      </c>
      <c r="F275" s="127" t="s">
        <v>7592</v>
      </c>
      <c r="G275" s="128" t="s">
        <v>519</v>
      </c>
      <c r="H275" s="129">
        <v>2</v>
      </c>
      <c r="I275" s="130"/>
      <c r="J275" s="131">
        <f>ROUND(I275*H275,2)</f>
        <v>0</v>
      </c>
      <c r="K275" s="127" t="s">
        <v>186</v>
      </c>
      <c r="L275" s="32"/>
      <c r="M275" s="132" t="s">
        <v>19</v>
      </c>
      <c r="N275" s="133" t="s">
        <v>40</v>
      </c>
      <c r="P275" s="134">
        <f>O275*H275</f>
        <v>0</v>
      </c>
      <c r="Q275" s="134">
        <v>0</v>
      </c>
      <c r="R275" s="134">
        <f>Q275*H275</f>
        <v>0</v>
      </c>
      <c r="S275" s="134">
        <v>0</v>
      </c>
      <c r="T275" s="135">
        <f>S275*H275</f>
        <v>0</v>
      </c>
      <c r="AR275" s="136" t="s">
        <v>209</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209</v>
      </c>
      <c r="BM275" s="136" t="s">
        <v>500</v>
      </c>
    </row>
    <row r="276" spans="2:65" s="1" customFormat="1" ht="19.5" x14ac:dyDescent="0.2">
      <c r="B276" s="32"/>
      <c r="D276" s="138" t="s">
        <v>214</v>
      </c>
      <c r="F276" s="139" t="s">
        <v>7583</v>
      </c>
      <c r="I276" s="140"/>
      <c r="L276" s="32"/>
      <c r="M276" s="141"/>
      <c r="T276" s="53"/>
      <c r="AT276" s="17" t="s">
        <v>214</v>
      </c>
      <c r="AU276" s="17" t="s">
        <v>79</v>
      </c>
    </row>
    <row r="277" spans="2:65" s="13" customFormat="1" ht="11.25" x14ac:dyDescent="0.2">
      <c r="B277" s="159"/>
      <c r="D277" s="138" t="s">
        <v>330</v>
      </c>
      <c r="E277" s="160" t="s">
        <v>19</v>
      </c>
      <c r="F277" s="161" t="s">
        <v>7593</v>
      </c>
      <c r="H277" s="162">
        <v>2</v>
      </c>
      <c r="I277" s="163"/>
      <c r="L277" s="159"/>
      <c r="M277" s="164"/>
      <c r="T277" s="165"/>
      <c r="AT277" s="160" t="s">
        <v>330</v>
      </c>
      <c r="AU277" s="160" t="s">
        <v>79</v>
      </c>
      <c r="AV277" s="13" t="s">
        <v>79</v>
      </c>
      <c r="AW277" s="13" t="s">
        <v>31</v>
      </c>
      <c r="AX277" s="13" t="s">
        <v>69</v>
      </c>
      <c r="AY277" s="160" t="s">
        <v>181</v>
      </c>
    </row>
    <row r="278" spans="2:65" s="14" customFormat="1" ht="11.25" x14ac:dyDescent="0.2">
      <c r="B278" s="166"/>
      <c r="D278" s="138" t="s">
        <v>330</v>
      </c>
      <c r="E278" s="167" t="s">
        <v>19</v>
      </c>
      <c r="F278" s="168" t="s">
        <v>333</v>
      </c>
      <c r="H278" s="169">
        <v>2</v>
      </c>
      <c r="I278" s="170"/>
      <c r="L278" s="166"/>
      <c r="M278" s="171"/>
      <c r="T278" s="172"/>
      <c r="AT278" s="167" t="s">
        <v>330</v>
      </c>
      <c r="AU278" s="167" t="s">
        <v>79</v>
      </c>
      <c r="AV278" s="14" t="s">
        <v>187</v>
      </c>
      <c r="AW278" s="14" t="s">
        <v>31</v>
      </c>
      <c r="AX278" s="14" t="s">
        <v>77</v>
      </c>
      <c r="AY278" s="167" t="s">
        <v>181</v>
      </c>
    </row>
    <row r="279" spans="2:65" s="1" customFormat="1" ht="16.5" customHeight="1" x14ac:dyDescent="0.2">
      <c r="B279" s="32"/>
      <c r="C279" s="125" t="s">
        <v>250</v>
      </c>
      <c r="D279" s="125" t="s">
        <v>182</v>
      </c>
      <c r="E279" s="126" t="s">
        <v>7594</v>
      </c>
      <c r="F279" s="127" t="s">
        <v>7595</v>
      </c>
      <c r="G279" s="128" t="s">
        <v>519</v>
      </c>
      <c r="H279" s="129">
        <v>2</v>
      </c>
      <c r="I279" s="130"/>
      <c r="J279" s="131">
        <f>ROUND(I279*H279,2)</f>
        <v>0</v>
      </c>
      <c r="K279" s="127" t="s">
        <v>186</v>
      </c>
      <c r="L279" s="32"/>
      <c r="M279" s="132" t="s">
        <v>19</v>
      </c>
      <c r="N279" s="133" t="s">
        <v>40</v>
      </c>
      <c r="P279" s="134">
        <f>O279*H279</f>
        <v>0</v>
      </c>
      <c r="Q279" s="134">
        <v>0</v>
      </c>
      <c r="R279" s="134">
        <f>Q279*H279</f>
        <v>0</v>
      </c>
      <c r="S279" s="134">
        <v>0</v>
      </c>
      <c r="T279" s="135">
        <f>S279*H279</f>
        <v>0</v>
      </c>
      <c r="AR279" s="136" t="s">
        <v>209</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209</v>
      </c>
      <c r="BM279" s="136" t="s">
        <v>502</v>
      </c>
    </row>
    <row r="280" spans="2:65" s="1" customFormat="1" ht="19.5" x14ac:dyDescent="0.2">
      <c r="B280" s="32"/>
      <c r="D280" s="138" t="s">
        <v>214</v>
      </c>
      <c r="F280" s="139" t="s">
        <v>7596</v>
      </c>
      <c r="I280" s="140"/>
      <c r="L280" s="32"/>
      <c r="M280" s="141"/>
      <c r="T280" s="53"/>
      <c r="AT280" s="17" t="s">
        <v>214</v>
      </c>
      <c r="AU280" s="17" t="s">
        <v>79</v>
      </c>
    </row>
    <row r="281" spans="2:65" s="13" customFormat="1" ht="11.25" x14ac:dyDescent="0.2">
      <c r="B281" s="159"/>
      <c r="D281" s="138" t="s">
        <v>330</v>
      </c>
      <c r="E281" s="160" t="s">
        <v>19</v>
      </c>
      <c r="F281" s="161" t="s">
        <v>7597</v>
      </c>
      <c r="H281" s="162">
        <v>2</v>
      </c>
      <c r="I281" s="163"/>
      <c r="L281" s="159"/>
      <c r="M281" s="164"/>
      <c r="T281" s="165"/>
      <c r="AT281" s="160" t="s">
        <v>330</v>
      </c>
      <c r="AU281" s="160" t="s">
        <v>79</v>
      </c>
      <c r="AV281" s="13" t="s">
        <v>79</v>
      </c>
      <c r="AW281" s="13" t="s">
        <v>31</v>
      </c>
      <c r="AX281" s="13" t="s">
        <v>69</v>
      </c>
      <c r="AY281" s="160" t="s">
        <v>181</v>
      </c>
    </row>
    <row r="282" spans="2:65" s="14" customFormat="1" ht="11.25" x14ac:dyDescent="0.2">
      <c r="B282" s="166"/>
      <c r="D282" s="138" t="s">
        <v>330</v>
      </c>
      <c r="E282" s="167" t="s">
        <v>19</v>
      </c>
      <c r="F282" s="168" t="s">
        <v>333</v>
      </c>
      <c r="H282" s="169">
        <v>2</v>
      </c>
      <c r="I282" s="170"/>
      <c r="L282" s="166"/>
      <c r="M282" s="171"/>
      <c r="T282" s="172"/>
      <c r="AT282" s="167" t="s">
        <v>330</v>
      </c>
      <c r="AU282" s="167" t="s">
        <v>79</v>
      </c>
      <c r="AV282" s="14" t="s">
        <v>187</v>
      </c>
      <c r="AW282" s="14" t="s">
        <v>31</v>
      </c>
      <c r="AX282" s="14" t="s">
        <v>77</v>
      </c>
      <c r="AY282" s="167" t="s">
        <v>181</v>
      </c>
    </row>
    <row r="283" spans="2:65" s="1" customFormat="1" ht="16.5" customHeight="1" x14ac:dyDescent="0.2">
      <c r="B283" s="32"/>
      <c r="C283" s="125" t="s">
        <v>504</v>
      </c>
      <c r="D283" s="125" t="s">
        <v>182</v>
      </c>
      <c r="E283" s="126" t="s">
        <v>7598</v>
      </c>
      <c r="F283" s="127" t="s">
        <v>7599</v>
      </c>
      <c r="G283" s="128" t="s">
        <v>519</v>
      </c>
      <c r="H283" s="129">
        <v>1</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209</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209</v>
      </c>
      <c r="BM283" s="136" t="s">
        <v>505</v>
      </c>
    </row>
    <row r="284" spans="2:65" s="1" customFormat="1" ht="19.5" x14ac:dyDescent="0.2">
      <c r="B284" s="32"/>
      <c r="D284" s="138" t="s">
        <v>214</v>
      </c>
      <c r="F284" s="139" t="s">
        <v>7596</v>
      </c>
      <c r="I284" s="140"/>
      <c r="L284" s="32"/>
      <c r="M284" s="141"/>
      <c r="T284" s="53"/>
      <c r="AT284" s="17" t="s">
        <v>214</v>
      </c>
      <c r="AU284" s="17" t="s">
        <v>79</v>
      </c>
    </row>
    <row r="285" spans="2:65" s="13" customFormat="1" ht="11.25" x14ac:dyDescent="0.2">
      <c r="B285" s="159"/>
      <c r="D285" s="138" t="s">
        <v>330</v>
      </c>
      <c r="E285" s="160" t="s">
        <v>19</v>
      </c>
      <c r="F285" s="161" t="s">
        <v>7600</v>
      </c>
      <c r="H285" s="162">
        <v>1</v>
      </c>
      <c r="I285" s="163"/>
      <c r="L285" s="159"/>
      <c r="M285" s="164"/>
      <c r="T285" s="165"/>
      <c r="AT285" s="160" t="s">
        <v>330</v>
      </c>
      <c r="AU285" s="160" t="s">
        <v>79</v>
      </c>
      <c r="AV285" s="13" t="s">
        <v>79</v>
      </c>
      <c r="AW285" s="13" t="s">
        <v>31</v>
      </c>
      <c r="AX285" s="13" t="s">
        <v>69</v>
      </c>
      <c r="AY285" s="160" t="s">
        <v>181</v>
      </c>
    </row>
    <row r="286" spans="2:65" s="14" customFormat="1" ht="11.25" x14ac:dyDescent="0.2">
      <c r="B286" s="166"/>
      <c r="D286" s="138" t="s">
        <v>330</v>
      </c>
      <c r="E286" s="167" t="s">
        <v>19</v>
      </c>
      <c r="F286" s="168" t="s">
        <v>333</v>
      </c>
      <c r="H286" s="169">
        <v>1</v>
      </c>
      <c r="I286" s="170"/>
      <c r="L286" s="166"/>
      <c r="M286" s="171"/>
      <c r="T286" s="172"/>
      <c r="AT286" s="167" t="s">
        <v>330</v>
      </c>
      <c r="AU286" s="167" t="s">
        <v>79</v>
      </c>
      <c r="AV286" s="14" t="s">
        <v>187</v>
      </c>
      <c r="AW286" s="14" t="s">
        <v>31</v>
      </c>
      <c r="AX286" s="14" t="s">
        <v>77</v>
      </c>
      <c r="AY286" s="167" t="s">
        <v>181</v>
      </c>
    </row>
    <row r="287" spans="2:65" s="1" customFormat="1" ht="16.5" customHeight="1" x14ac:dyDescent="0.2">
      <c r="B287" s="32"/>
      <c r="C287" s="125" t="s">
        <v>254</v>
      </c>
      <c r="D287" s="125" t="s">
        <v>182</v>
      </c>
      <c r="E287" s="126" t="s">
        <v>7601</v>
      </c>
      <c r="F287" s="127" t="s">
        <v>7602</v>
      </c>
      <c r="G287" s="128" t="s">
        <v>519</v>
      </c>
      <c r="H287" s="129">
        <v>1</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209</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209</v>
      </c>
      <c r="BM287" s="136" t="s">
        <v>511</v>
      </c>
    </row>
    <row r="288" spans="2:65" s="1" customFormat="1" ht="19.5" x14ac:dyDescent="0.2">
      <c r="B288" s="32"/>
      <c r="D288" s="138" t="s">
        <v>214</v>
      </c>
      <c r="F288" s="139" t="s">
        <v>7596</v>
      </c>
      <c r="I288" s="140"/>
      <c r="L288" s="32"/>
      <c r="M288" s="141"/>
      <c r="T288" s="53"/>
      <c r="AT288" s="17" t="s">
        <v>214</v>
      </c>
      <c r="AU288" s="17" t="s">
        <v>79</v>
      </c>
    </row>
    <row r="289" spans="2:65" s="13" customFormat="1" ht="11.25" x14ac:dyDescent="0.2">
      <c r="B289" s="159"/>
      <c r="D289" s="138" t="s">
        <v>330</v>
      </c>
      <c r="E289" s="160" t="s">
        <v>19</v>
      </c>
      <c r="F289" s="161" t="s">
        <v>7603</v>
      </c>
      <c r="H289" s="162">
        <v>1</v>
      </c>
      <c r="I289" s="163"/>
      <c r="L289" s="159"/>
      <c r="M289" s="164"/>
      <c r="T289" s="165"/>
      <c r="AT289" s="160" t="s">
        <v>330</v>
      </c>
      <c r="AU289" s="160" t="s">
        <v>79</v>
      </c>
      <c r="AV289" s="13" t="s">
        <v>79</v>
      </c>
      <c r="AW289" s="13" t="s">
        <v>31</v>
      </c>
      <c r="AX289" s="13" t="s">
        <v>69</v>
      </c>
      <c r="AY289" s="160" t="s">
        <v>181</v>
      </c>
    </row>
    <row r="290" spans="2:65" s="14" customFormat="1" ht="11.25" x14ac:dyDescent="0.2">
      <c r="B290" s="166"/>
      <c r="D290" s="138" t="s">
        <v>330</v>
      </c>
      <c r="E290" s="167" t="s">
        <v>19</v>
      </c>
      <c r="F290" s="168" t="s">
        <v>333</v>
      </c>
      <c r="H290" s="169">
        <v>1</v>
      </c>
      <c r="I290" s="170"/>
      <c r="L290" s="166"/>
      <c r="M290" s="171"/>
      <c r="T290" s="172"/>
      <c r="AT290" s="167" t="s">
        <v>330</v>
      </c>
      <c r="AU290" s="167" t="s">
        <v>79</v>
      </c>
      <c r="AV290" s="14" t="s">
        <v>187</v>
      </c>
      <c r="AW290" s="14" t="s">
        <v>31</v>
      </c>
      <c r="AX290" s="14" t="s">
        <v>77</v>
      </c>
      <c r="AY290" s="167" t="s">
        <v>181</v>
      </c>
    </row>
    <row r="291" spans="2:65" s="1" customFormat="1" ht="21.75" customHeight="1" x14ac:dyDescent="0.2">
      <c r="B291" s="32"/>
      <c r="C291" s="125" t="s">
        <v>516</v>
      </c>
      <c r="D291" s="125" t="s">
        <v>182</v>
      </c>
      <c r="E291" s="126" t="s">
        <v>7604</v>
      </c>
      <c r="F291" s="127" t="s">
        <v>5972</v>
      </c>
      <c r="G291" s="128" t="s">
        <v>519</v>
      </c>
      <c r="H291" s="129">
        <v>44</v>
      </c>
      <c r="I291" s="130"/>
      <c r="J291" s="131">
        <f>ROUND(I291*H291,2)</f>
        <v>0</v>
      </c>
      <c r="K291" s="127" t="s">
        <v>186</v>
      </c>
      <c r="L291" s="32"/>
      <c r="M291" s="132" t="s">
        <v>19</v>
      </c>
      <c r="N291" s="133" t="s">
        <v>40</v>
      </c>
      <c r="P291" s="134">
        <f>O291*H291</f>
        <v>0</v>
      </c>
      <c r="Q291" s="134">
        <v>0</v>
      </c>
      <c r="R291" s="134">
        <f>Q291*H291</f>
        <v>0</v>
      </c>
      <c r="S291" s="134">
        <v>0</v>
      </c>
      <c r="T291" s="135">
        <f>S291*H291</f>
        <v>0</v>
      </c>
      <c r="AR291" s="136" t="s">
        <v>209</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209</v>
      </c>
      <c r="BM291" s="136" t="s">
        <v>520</v>
      </c>
    </row>
    <row r="292" spans="2:65" s="1" customFormat="1" ht="19.5" x14ac:dyDescent="0.2">
      <c r="B292" s="32"/>
      <c r="D292" s="138" t="s">
        <v>214</v>
      </c>
      <c r="F292" s="139" t="s">
        <v>5974</v>
      </c>
      <c r="I292" s="140"/>
      <c r="L292" s="32"/>
      <c r="M292" s="141"/>
      <c r="T292" s="53"/>
      <c r="AT292" s="17" t="s">
        <v>214</v>
      </c>
      <c r="AU292" s="17" t="s">
        <v>79</v>
      </c>
    </row>
    <row r="293" spans="2:65" s="13" customFormat="1" ht="11.25" x14ac:dyDescent="0.2">
      <c r="B293" s="159"/>
      <c r="D293" s="138" t="s">
        <v>330</v>
      </c>
      <c r="E293" s="160" t="s">
        <v>19</v>
      </c>
      <c r="F293" s="161" t="s">
        <v>7605</v>
      </c>
      <c r="H293" s="162">
        <v>14</v>
      </c>
      <c r="I293" s="163"/>
      <c r="L293" s="159"/>
      <c r="M293" s="164"/>
      <c r="T293" s="165"/>
      <c r="AT293" s="160" t="s">
        <v>330</v>
      </c>
      <c r="AU293" s="160" t="s">
        <v>79</v>
      </c>
      <c r="AV293" s="13" t="s">
        <v>79</v>
      </c>
      <c r="AW293" s="13" t="s">
        <v>31</v>
      </c>
      <c r="AX293" s="13" t="s">
        <v>69</v>
      </c>
      <c r="AY293" s="160" t="s">
        <v>181</v>
      </c>
    </row>
    <row r="294" spans="2:65" s="13" customFormat="1" ht="11.25" x14ac:dyDescent="0.2">
      <c r="B294" s="159"/>
      <c r="D294" s="138" t="s">
        <v>330</v>
      </c>
      <c r="E294" s="160" t="s">
        <v>19</v>
      </c>
      <c r="F294" s="161" t="s">
        <v>7606</v>
      </c>
      <c r="H294" s="162">
        <v>30</v>
      </c>
      <c r="I294" s="163"/>
      <c r="L294" s="159"/>
      <c r="M294" s="164"/>
      <c r="T294" s="165"/>
      <c r="AT294" s="160" t="s">
        <v>330</v>
      </c>
      <c r="AU294" s="160" t="s">
        <v>79</v>
      </c>
      <c r="AV294" s="13" t="s">
        <v>79</v>
      </c>
      <c r="AW294" s="13" t="s">
        <v>31</v>
      </c>
      <c r="AX294" s="13" t="s">
        <v>69</v>
      </c>
      <c r="AY294" s="160" t="s">
        <v>181</v>
      </c>
    </row>
    <row r="295" spans="2:65" s="14" customFormat="1" ht="11.25" x14ac:dyDescent="0.2">
      <c r="B295" s="166"/>
      <c r="D295" s="138" t="s">
        <v>330</v>
      </c>
      <c r="E295" s="167" t="s">
        <v>19</v>
      </c>
      <c r="F295" s="168" t="s">
        <v>333</v>
      </c>
      <c r="H295" s="169">
        <v>44</v>
      </c>
      <c r="I295" s="170"/>
      <c r="L295" s="166"/>
      <c r="M295" s="171"/>
      <c r="T295" s="172"/>
      <c r="AT295" s="167" t="s">
        <v>330</v>
      </c>
      <c r="AU295" s="167" t="s">
        <v>79</v>
      </c>
      <c r="AV295" s="14" t="s">
        <v>187</v>
      </c>
      <c r="AW295" s="14" t="s">
        <v>31</v>
      </c>
      <c r="AX295" s="14" t="s">
        <v>77</v>
      </c>
      <c r="AY295" s="167" t="s">
        <v>181</v>
      </c>
    </row>
    <row r="296" spans="2:65" s="1" customFormat="1" ht="16.5" customHeight="1" x14ac:dyDescent="0.2">
      <c r="B296" s="32"/>
      <c r="C296" s="125" t="s">
        <v>258</v>
      </c>
      <c r="D296" s="125" t="s">
        <v>182</v>
      </c>
      <c r="E296" s="126" t="s">
        <v>7607</v>
      </c>
      <c r="F296" s="127" t="s">
        <v>7608</v>
      </c>
      <c r="G296" s="128" t="s">
        <v>519</v>
      </c>
      <c r="H296" s="129">
        <v>16</v>
      </c>
      <c r="I296" s="130"/>
      <c r="J296" s="131">
        <f>ROUND(I296*H296,2)</f>
        <v>0</v>
      </c>
      <c r="K296" s="127" t="s">
        <v>186</v>
      </c>
      <c r="L296" s="32"/>
      <c r="M296" s="132" t="s">
        <v>19</v>
      </c>
      <c r="N296" s="133" t="s">
        <v>40</v>
      </c>
      <c r="P296" s="134">
        <f>O296*H296</f>
        <v>0</v>
      </c>
      <c r="Q296" s="134">
        <v>0</v>
      </c>
      <c r="R296" s="134">
        <f>Q296*H296</f>
        <v>0</v>
      </c>
      <c r="S296" s="134">
        <v>0</v>
      </c>
      <c r="T296" s="135">
        <f>S296*H296</f>
        <v>0</v>
      </c>
      <c r="AR296" s="136" t="s">
        <v>209</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209</v>
      </c>
      <c r="BM296" s="136" t="s">
        <v>526</v>
      </c>
    </row>
    <row r="297" spans="2:65" s="1" customFormat="1" ht="19.5" x14ac:dyDescent="0.2">
      <c r="B297" s="32"/>
      <c r="D297" s="138" t="s">
        <v>214</v>
      </c>
      <c r="F297" s="139" t="s">
        <v>7609</v>
      </c>
      <c r="I297" s="140"/>
      <c r="L297" s="32"/>
      <c r="M297" s="141"/>
      <c r="T297" s="53"/>
      <c r="AT297" s="17" t="s">
        <v>214</v>
      </c>
      <c r="AU297" s="17" t="s">
        <v>79</v>
      </c>
    </row>
    <row r="298" spans="2:65" s="13" customFormat="1" ht="11.25" x14ac:dyDescent="0.2">
      <c r="B298" s="159"/>
      <c r="D298" s="138" t="s">
        <v>330</v>
      </c>
      <c r="E298" s="160" t="s">
        <v>19</v>
      </c>
      <c r="F298" s="161" t="s">
        <v>7610</v>
      </c>
      <c r="H298" s="162">
        <v>16</v>
      </c>
      <c r="I298" s="163"/>
      <c r="L298" s="159"/>
      <c r="M298" s="164"/>
      <c r="T298" s="165"/>
      <c r="AT298" s="160" t="s">
        <v>330</v>
      </c>
      <c r="AU298" s="160" t="s">
        <v>79</v>
      </c>
      <c r="AV298" s="13" t="s">
        <v>79</v>
      </c>
      <c r="AW298" s="13" t="s">
        <v>31</v>
      </c>
      <c r="AX298" s="13" t="s">
        <v>69</v>
      </c>
      <c r="AY298" s="160" t="s">
        <v>181</v>
      </c>
    </row>
    <row r="299" spans="2:65" s="14" customFormat="1" ht="11.25" x14ac:dyDescent="0.2">
      <c r="B299" s="166"/>
      <c r="D299" s="138" t="s">
        <v>330</v>
      </c>
      <c r="E299" s="167" t="s">
        <v>19</v>
      </c>
      <c r="F299" s="168" t="s">
        <v>333</v>
      </c>
      <c r="H299" s="169">
        <v>16</v>
      </c>
      <c r="I299" s="170"/>
      <c r="L299" s="166"/>
      <c r="M299" s="171"/>
      <c r="T299" s="172"/>
      <c r="AT299" s="167" t="s">
        <v>330</v>
      </c>
      <c r="AU299" s="167" t="s">
        <v>79</v>
      </c>
      <c r="AV299" s="14" t="s">
        <v>187</v>
      </c>
      <c r="AW299" s="14" t="s">
        <v>31</v>
      </c>
      <c r="AX299" s="14" t="s">
        <v>77</v>
      </c>
      <c r="AY299" s="167" t="s">
        <v>181</v>
      </c>
    </row>
    <row r="300" spans="2:65" s="1" customFormat="1" ht="16.5" customHeight="1" x14ac:dyDescent="0.2">
      <c r="B300" s="32"/>
      <c r="C300" s="125" t="s">
        <v>529</v>
      </c>
      <c r="D300" s="125" t="s">
        <v>182</v>
      </c>
      <c r="E300" s="126" t="s">
        <v>7611</v>
      </c>
      <c r="F300" s="127" t="s">
        <v>7612</v>
      </c>
      <c r="G300" s="128" t="s">
        <v>519</v>
      </c>
      <c r="H300" s="129">
        <v>14</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209</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209</v>
      </c>
      <c r="BM300" s="136" t="s">
        <v>532</v>
      </c>
    </row>
    <row r="301" spans="2:65" s="1" customFormat="1" ht="19.5" x14ac:dyDescent="0.2">
      <c r="B301" s="32"/>
      <c r="D301" s="138" t="s">
        <v>214</v>
      </c>
      <c r="F301" s="139" t="s">
        <v>7613</v>
      </c>
      <c r="I301" s="140"/>
      <c r="L301" s="32"/>
      <c r="M301" s="141"/>
      <c r="T301" s="53"/>
      <c r="AT301" s="17" t="s">
        <v>214</v>
      </c>
      <c r="AU301" s="17" t="s">
        <v>79</v>
      </c>
    </row>
    <row r="302" spans="2:65" s="13" customFormat="1" ht="11.25" x14ac:dyDescent="0.2">
      <c r="B302" s="159"/>
      <c r="D302" s="138" t="s">
        <v>330</v>
      </c>
      <c r="E302" s="160" t="s">
        <v>19</v>
      </c>
      <c r="F302" s="161" t="s">
        <v>7614</v>
      </c>
      <c r="H302" s="162">
        <v>14</v>
      </c>
      <c r="I302" s="163"/>
      <c r="L302" s="159"/>
      <c r="M302" s="164"/>
      <c r="T302" s="165"/>
      <c r="AT302" s="160" t="s">
        <v>330</v>
      </c>
      <c r="AU302" s="160" t="s">
        <v>79</v>
      </c>
      <c r="AV302" s="13" t="s">
        <v>79</v>
      </c>
      <c r="AW302" s="13" t="s">
        <v>31</v>
      </c>
      <c r="AX302" s="13" t="s">
        <v>69</v>
      </c>
      <c r="AY302" s="160" t="s">
        <v>181</v>
      </c>
    </row>
    <row r="303" spans="2:65" s="14" customFormat="1" ht="11.25" x14ac:dyDescent="0.2">
      <c r="B303" s="166"/>
      <c r="D303" s="138" t="s">
        <v>330</v>
      </c>
      <c r="E303" s="167" t="s">
        <v>19</v>
      </c>
      <c r="F303" s="168" t="s">
        <v>333</v>
      </c>
      <c r="H303" s="169">
        <v>14</v>
      </c>
      <c r="I303" s="170"/>
      <c r="L303" s="166"/>
      <c r="M303" s="171"/>
      <c r="T303" s="172"/>
      <c r="AT303" s="167" t="s">
        <v>330</v>
      </c>
      <c r="AU303" s="167" t="s">
        <v>79</v>
      </c>
      <c r="AV303" s="14" t="s">
        <v>187</v>
      </c>
      <c r="AW303" s="14" t="s">
        <v>31</v>
      </c>
      <c r="AX303" s="14" t="s">
        <v>77</v>
      </c>
      <c r="AY303" s="167" t="s">
        <v>181</v>
      </c>
    </row>
    <row r="304" spans="2:65" s="1" customFormat="1" ht="16.5" customHeight="1" x14ac:dyDescent="0.2">
      <c r="B304" s="32"/>
      <c r="C304" s="125" t="s">
        <v>263</v>
      </c>
      <c r="D304" s="125" t="s">
        <v>182</v>
      </c>
      <c r="E304" s="126" t="s">
        <v>7615</v>
      </c>
      <c r="F304" s="127" t="s">
        <v>7616</v>
      </c>
      <c r="G304" s="128" t="s">
        <v>519</v>
      </c>
      <c r="H304" s="129">
        <v>1</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209</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209</v>
      </c>
      <c r="BM304" s="136" t="s">
        <v>536</v>
      </c>
    </row>
    <row r="305" spans="2:65" s="1" customFormat="1" ht="29.25" x14ac:dyDescent="0.2">
      <c r="B305" s="32"/>
      <c r="D305" s="138" t="s">
        <v>214</v>
      </c>
      <c r="F305" s="139" t="s">
        <v>7617</v>
      </c>
      <c r="I305" s="140"/>
      <c r="L305" s="32"/>
      <c r="M305" s="141"/>
      <c r="T305" s="53"/>
      <c r="AT305" s="17" t="s">
        <v>214</v>
      </c>
      <c r="AU305" s="17" t="s">
        <v>79</v>
      </c>
    </row>
    <row r="306" spans="2:65" s="13" customFormat="1" ht="11.25" x14ac:dyDescent="0.2">
      <c r="B306" s="159"/>
      <c r="D306" s="138" t="s">
        <v>330</v>
      </c>
      <c r="E306" s="160" t="s">
        <v>19</v>
      </c>
      <c r="F306" s="161" t="s">
        <v>7618</v>
      </c>
      <c r="H306" s="162">
        <v>1</v>
      </c>
      <c r="I306" s="163"/>
      <c r="L306" s="159"/>
      <c r="M306" s="164"/>
      <c r="T306" s="165"/>
      <c r="AT306" s="160" t="s">
        <v>330</v>
      </c>
      <c r="AU306" s="160" t="s">
        <v>79</v>
      </c>
      <c r="AV306" s="13" t="s">
        <v>79</v>
      </c>
      <c r="AW306" s="13" t="s">
        <v>31</v>
      </c>
      <c r="AX306" s="13" t="s">
        <v>69</v>
      </c>
      <c r="AY306" s="160" t="s">
        <v>181</v>
      </c>
    </row>
    <row r="307" spans="2:65" s="14" customFormat="1" ht="11.25" x14ac:dyDescent="0.2">
      <c r="B307" s="166"/>
      <c r="D307" s="138" t="s">
        <v>330</v>
      </c>
      <c r="E307" s="167" t="s">
        <v>19</v>
      </c>
      <c r="F307" s="168" t="s">
        <v>333</v>
      </c>
      <c r="H307" s="169">
        <v>1</v>
      </c>
      <c r="I307" s="170"/>
      <c r="L307" s="166"/>
      <c r="M307" s="171"/>
      <c r="T307" s="172"/>
      <c r="AT307" s="167" t="s">
        <v>330</v>
      </c>
      <c r="AU307" s="167" t="s">
        <v>79</v>
      </c>
      <c r="AV307" s="14" t="s">
        <v>187</v>
      </c>
      <c r="AW307" s="14" t="s">
        <v>31</v>
      </c>
      <c r="AX307" s="14" t="s">
        <v>77</v>
      </c>
      <c r="AY307" s="167" t="s">
        <v>181</v>
      </c>
    </row>
    <row r="308" spans="2:65" s="1" customFormat="1" ht="16.5" customHeight="1" x14ac:dyDescent="0.2">
      <c r="B308" s="32"/>
      <c r="C308" s="125" t="s">
        <v>538</v>
      </c>
      <c r="D308" s="125" t="s">
        <v>182</v>
      </c>
      <c r="E308" s="126" t="s">
        <v>7619</v>
      </c>
      <c r="F308" s="127" t="s">
        <v>7620</v>
      </c>
      <c r="G308" s="128" t="s">
        <v>519</v>
      </c>
      <c r="H308" s="129">
        <v>2</v>
      </c>
      <c r="I308" s="130"/>
      <c r="J308" s="131">
        <f>ROUND(I308*H308,2)</f>
        <v>0</v>
      </c>
      <c r="K308" s="127" t="s">
        <v>186</v>
      </c>
      <c r="L308" s="32"/>
      <c r="M308" s="132" t="s">
        <v>19</v>
      </c>
      <c r="N308" s="133" t="s">
        <v>40</v>
      </c>
      <c r="P308" s="134">
        <f>O308*H308</f>
        <v>0</v>
      </c>
      <c r="Q308" s="134">
        <v>0</v>
      </c>
      <c r="R308" s="134">
        <f>Q308*H308</f>
        <v>0</v>
      </c>
      <c r="S308" s="134">
        <v>0</v>
      </c>
      <c r="T308" s="135">
        <f>S308*H308</f>
        <v>0</v>
      </c>
      <c r="AR308" s="136" t="s">
        <v>209</v>
      </c>
      <c r="AT308" s="136" t="s">
        <v>182</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209</v>
      </c>
      <c r="BM308" s="136" t="s">
        <v>541</v>
      </c>
    </row>
    <row r="309" spans="2:65" s="1" customFormat="1" ht="29.25" x14ac:dyDescent="0.2">
      <c r="B309" s="32"/>
      <c r="D309" s="138" t="s">
        <v>214</v>
      </c>
      <c r="F309" s="139" t="s">
        <v>7617</v>
      </c>
      <c r="I309" s="140"/>
      <c r="L309" s="32"/>
      <c r="M309" s="141"/>
      <c r="T309" s="53"/>
      <c r="AT309" s="17" t="s">
        <v>214</v>
      </c>
      <c r="AU309" s="17" t="s">
        <v>79</v>
      </c>
    </row>
    <row r="310" spans="2:65" s="13" customFormat="1" ht="11.25" x14ac:dyDescent="0.2">
      <c r="B310" s="159"/>
      <c r="D310" s="138" t="s">
        <v>330</v>
      </c>
      <c r="E310" s="160" t="s">
        <v>19</v>
      </c>
      <c r="F310" s="161" t="s">
        <v>7621</v>
      </c>
      <c r="H310" s="162">
        <v>2</v>
      </c>
      <c r="I310" s="163"/>
      <c r="L310" s="159"/>
      <c r="M310" s="164"/>
      <c r="T310" s="165"/>
      <c r="AT310" s="160" t="s">
        <v>330</v>
      </c>
      <c r="AU310" s="160" t="s">
        <v>79</v>
      </c>
      <c r="AV310" s="13" t="s">
        <v>79</v>
      </c>
      <c r="AW310" s="13" t="s">
        <v>31</v>
      </c>
      <c r="AX310" s="13" t="s">
        <v>69</v>
      </c>
      <c r="AY310" s="160" t="s">
        <v>181</v>
      </c>
    </row>
    <row r="311" spans="2:65" s="14" customFormat="1" ht="11.25" x14ac:dyDescent="0.2">
      <c r="B311" s="166"/>
      <c r="D311" s="138" t="s">
        <v>330</v>
      </c>
      <c r="E311" s="167" t="s">
        <v>19</v>
      </c>
      <c r="F311" s="168" t="s">
        <v>333</v>
      </c>
      <c r="H311" s="169">
        <v>2</v>
      </c>
      <c r="I311" s="170"/>
      <c r="L311" s="166"/>
      <c r="M311" s="171"/>
      <c r="T311" s="172"/>
      <c r="AT311" s="167" t="s">
        <v>330</v>
      </c>
      <c r="AU311" s="167" t="s">
        <v>79</v>
      </c>
      <c r="AV311" s="14" t="s">
        <v>187</v>
      </c>
      <c r="AW311" s="14" t="s">
        <v>31</v>
      </c>
      <c r="AX311" s="14" t="s">
        <v>77</v>
      </c>
      <c r="AY311" s="167" t="s">
        <v>181</v>
      </c>
    </row>
    <row r="312" spans="2:65" s="1" customFormat="1" ht="16.5" customHeight="1" x14ac:dyDescent="0.2">
      <c r="B312" s="32"/>
      <c r="C312" s="125" t="s">
        <v>266</v>
      </c>
      <c r="D312" s="125" t="s">
        <v>182</v>
      </c>
      <c r="E312" s="126" t="s">
        <v>7622</v>
      </c>
      <c r="F312" s="127" t="s">
        <v>7623</v>
      </c>
      <c r="G312" s="128" t="s">
        <v>519</v>
      </c>
      <c r="H312" s="129">
        <v>1</v>
      </c>
      <c r="I312" s="130"/>
      <c r="J312" s="131">
        <f>ROUND(I312*H312,2)</f>
        <v>0</v>
      </c>
      <c r="K312" s="127" t="s">
        <v>186</v>
      </c>
      <c r="L312" s="32"/>
      <c r="M312" s="132" t="s">
        <v>19</v>
      </c>
      <c r="N312" s="133" t="s">
        <v>40</v>
      </c>
      <c r="P312" s="134">
        <f>O312*H312</f>
        <v>0</v>
      </c>
      <c r="Q312" s="134">
        <v>0</v>
      </c>
      <c r="R312" s="134">
        <f>Q312*H312</f>
        <v>0</v>
      </c>
      <c r="S312" s="134">
        <v>0</v>
      </c>
      <c r="T312" s="135">
        <f>S312*H312</f>
        <v>0</v>
      </c>
      <c r="AR312" s="136" t="s">
        <v>209</v>
      </c>
      <c r="AT312" s="136" t="s">
        <v>182</v>
      </c>
      <c r="AU312" s="136" t="s">
        <v>79</v>
      </c>
      <c r="AY312" s="17" t="s">
        <v>181</v>
      </c>
      <c r="BE312" s="137">
        <f>IF(N312="základní",J312,0)</f>
        <v>0</v>
      </c>
      <c r="BF312" s="137">
        <f>IF(N312="snížená",J312,0)</f>
        <v>0</v>
      </c>
      <c r="BG312" s="137">
        <f>IF(N312="zákl. přenesená",J312,0)</f>
        <v>0</v>
      </c>
      <c r="BH312" s="137">
        <f>IF(N312="sníž. přenesená",J312,0)</f>
        <v>0</v>
      </c>
      <c r="BI312" s="137">
        <f>IF(N312="nulová",J312,0)</f>
        <v>0</v>
      </c>
      <c r="BJ312" s="17" t="s">
        <v>77</v>
      </c>
      <c r="BK312" s="137">
        <f>ROUND(I312*H312,2)</f>
        <v>0</v>
      </c>
      <c r="BL312" s="17" t="s">
        <v>209</v>
      </c>
      <c r="BM312" s="136" t="s">
        <v>545</v>
      </c>
    </row>
    <row r="313" spans="2:65" s="1" customFormat="1" ht="29.25" x14ac:dyDescent="0.2">
      <c r="B313" s="32"/>
      <c r="D313" s="138" t="s">
        <v>214</v>
      </c>
      <c r="F313" s="139" t="s">
        <v>7617</v>
      </c>
      <c r="I313" s="140"/>
      <c r="L313" s="32"/>
      <c r="M313" s="141"/>
      <c r="T313" s="53"/>
      <c r="AT313" s="17" t="s">
        <v>214</v>
      </c>
      <c r="AU313" s="17" t="s">
        <v>79</v>
      </c>
    </row>
    <row r="314" spans="2:65" s="13" customFormat="1" ht="11.25" x14ac:dyDescent="0.2">
      <c r="B314" s="159"/>
      <c r="D314" s="138" t="s">
        <v>330</v>
      </c>
      <c r="E314" s="160" t="s">
        <v>19</v>
      </c>
      <c r="F314" s="161" t="s">
        <v>7624</v>
      </c>
      <c r="H314" s="162">
        <v>1</v>
      </c>
      <c r="I314" s="163"/>
      <c r="L314" s="159"/>
      <c r="M314" s="164"/>
      <c r="T314" s="165"/>
      <c r="AT314" s="160" t="s">
        <v>330</v>
      </c>
      <c r="AU314" s="160" t="s">
        <v>79</v>
      </c>
      <c r="AV314" s="13" t="s">
        <v>79</v>
      </c>
      <c r="AW314" s="13" t="s">
        <v>31</v>
      </c>
      <c r="AX314" s="13" t="s">
        <v>69</v>
      </c>
      <c r="AY314" s="160" t="s">
        <v>181</v>
      </c>
    </row>
    <row r="315" spans="2:65" s="14" customFormat="1" ht="11.25" x14ac:dyDescent="0.2">
      <c r="B315" s="166"/>
      <c r="D315" s="138" t="s">
        <v>330</v>
      </c>
      <c r="E315" s="167" t="s">
        <v>19</v>
      </c>
      <c r="F315" s="168" t="s">
        <v>333</v>
      </c>
      <c r="H315" s="169">
        <v>1</v>
      </c>
      <c r="I315" s="170"/>
      <c r="L315" s="166"/>
      <c r="M315" s="171"/>
      <c r="T315" s="172"/>
      <c r="AT315" s="167" t="s">
        <v>330</v>
      </c>
      <c r="AU315" s="167" t="s">
        <v>79</v>
      </c>
      <c r="AV315" s="14" t="s">
        <v>187</v>
      </c>
      <c r="AW315" s="14" t="s">
        <v>31</v>
      </c>
      <c r="AX315" s="14" t="s">
        <v>77</v>
      </c>
      <c r="AY315" s="167" t="s">
        <v>181</v>
      </c>
    </row>
    <row r="316" spans="2:65" s="1" customFormat="1" ht="16.5" customHeight="1" x14ac:dyDescent="0.2">
      <c r="B316" s="32"/>
      <c r="C316" s="125" t="s">
        <v>546</v>
      </c>
      <c r="D316" s="125" t="s">
        <v>182</v>
      </c>
      <c r="E316" s="126" t="s">
        <v>7625</v>
      </c>
      <c r="F316" s="127" t="s">
        <v>7626</v>
      </c>
      <c r="G316" s="128" t="s">
        <v>519</v>
      </c>
      <c r="H316" s="129">
        <v>1</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209</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209</v>
      </c>
      <c r="BM316" s="136" t="s">
        <v>549</v>
      </c>
    </row>
    <row r="317" spans="2:65" s="1" customFormat="1" ht="29.25" x14ac:dyDescent="0.2">
      <c r="B317" s="32"/>
      <c r="D317" s="138" t="s">
        <v>214</v>
      </c>
      <c r="F317" s="139" t="s">
        <v>7617</v>
      </c>
      <c r="I317" s="140"/>
      <c r="L317" s="32"/>
      <c r="M317" s="141"/>
      <c r="T317" s="53"/>
      <c r="AT317" s="17" t="s">
        <v>214</v>
      </c>
      <c r="AU317" s="17" t="s">
        <v>79</v>
      </c>
    </row>
    <row r="318" spans="2:65" s="13" customFormat="1" ht="11.25" x14ac:dyDescent="0.2">
      <c r="B318" s="159"/>
      <c r="D318" s="138" t="s">
        <v>330</v>
      </c>
      <c r="E318" s="160" t="s">
        <v>19</v>
      </c>
      <c r="F318" s="161" t="s">
        <v>7627</v>
      </c>
      <c r="H318" s="162">
        <v>1</v>
      </c>
      <c r="I318" s="163"/>
      <c r="L318" s="159"/>
      <c r="M318" s="164"/>
      <c r="T318" s="165"/>
      <c r="AT318" s="160" t="s">
        <v>330</v>
      </c>
      <c r="AU318" s="160" t="s">
        <v>79</v>
      </c>
      <c r="AV318" s="13" t="s">
        <v>79</v>
      </c>
      <c r="AW318" s="13" t="s">
        <v>31</v>
      </c>
      <c r="AX318" s="13" t="s">
        <v>69</v>
      </c>
      <c r="AY318" s="160" t="s">
        <v>181</v>
      </c>
    </row>
    <row r="319" spans="2:65" s="14" customFormat="1" ht="11.25" x14ac:dyDescent="0.2">
      <c r="B319" s="166"/>
      <c r="D319" s="138" t="s">
        <v>330</v>
      </c>
      <c r="E319" s="167" t="s">
        <v>19</v>
      </c>
      <c r="F319" s="168" t="s">
        <v>333</v>
      </c>
      <c r="H319" s="169">
        <v>1</v>
      </c>
      <c r="I319" s="170"/>
      <c r="L319" s="166"/>
      <c r="M319" s="171"/>
      <c r="T319" s="172"/>
      <c r="AT319" s="167" t="s">
        <v>330</v>
      </c>
      <c r="AU319" s="167" t="s">
        <v>79</v>
      </c>
      <c r="AV319" s="14" t="s">
        <v>187</v>
      </c>
      <c r="AW319" s="14" t="s">
        <v>31</v>
      </c>
      <c r="AX319" s="14" t="s">
        <v>77</v>
      </c>
      <c r="AY319" s="167" t="s">
        <v>181</v>
      </c>
    </row>
    <row r="320" spans="2:65" s="1" customFormat="1" ht="16.5" customHeight="1" x14ac:dyDescent="0.2">
      <c r="B320" s="32"/>
      <c r="C320" s="125" t="s">
        <v>270</v>
      </c>
      <c r="D320" s="125" t="s">
        <v>182</v>
      </c>
      <c r="E320" s="126" t="s">
        <v>7628</v>
      </c>
      <c r="F320" s="127" t="s">
        <v>7629</v>
      </c>
      <c r="G320" s="128" t="s">
        <v>519</v>
      </c>
      <c r="H320" s="129">
        <v>2</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209</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209</v>
      </c>
      <c r="BM320" s="136" t="s">
        <v>552</v>
      </c>
    </row>
    <row r="321" spans="2:65" s="1" customFormat="1" ht="19.5" x14ac:dyDescent="0.2">
      <c r="B321" s="32"/>
      <c r="D321" s="138" t="s">
        <v>214</v>
      </c>
      <c r="F321" s="139" t="s">
        <v>7630</v>
      </c>
      <c r="I321" s="140"/>
      <c r="L321" s="32"/>
      <c r="M321" s="141"/>
      <c r="T321" s="53"/>
      <c r="AT321" s="17" t="s">
        <v>214</v>
      </c>
      <c r="AU321" s="17" t="s">
        <v>79</v>
      </c>
    </row>
    <row r="322" spans="2:65" s="13" customFormat="1" ht="11.25" x14ac:dyDescent="0.2">
      <c r="B322" s="159"/>
      <c r="D322" s="138" t="s">
        <v>330</v>
      </c>
      <c r="E322" s="160" t="s">
        <v>19</v>
      </c>
      <c r="F322" s="161" t="s">
        <v>7631</v>
      </c>
      <c r="H322" s="162">
        <v>2</v>
      </c>
      <c r="I322" s="163"/>
      <c r="L322" s="159"/>
      <c r="M322" s="164"/>
      <c r="T322" s="165"/>
      <c r="AT322" s="160" t="s">
        <v>330</v>
      </c>
      <c r="AU322" s="160" t="s">
        <v>79</v>
      </c>
      <c r="AV322" s="13" t="s">
        <v>79</v>
      </c>
      <c r="AW322" s="13" t="s">
        <v>31</v>
      </c>
      <c r="AX322" s="13" t="s">
        <v>69</v>
      </c>
      <c r="AY322" s="160" t="s">
        <v>181</v>
      </c>
    </row>
    <row r="323" spans="2:65" s="14" customFormat="1" ht="11.25" x14ac:dyDescent="0.2">
      <c r="B323" s="166"/>
      <c r="D323" s="138" t="s">
        <v>330</v>
      </c>
      <c r="E323" s="167" t="s">
        <v>19</v>
      </c>
      <c r="F323" s="168" t="s">
        <v>333</v>
      </c>
      <c r="H323" s="169">
        <v>2</v>
      </c>
      <c r="I323" s="170"/>
      <c r="L323" s="166"/>
      <c r="M323" s="171"/>
      <c r="T323" s="172"/>
      <c r="AT323" s="167" t="s">
        <v>330</v>
      </c>
      <c r="AU323" s="167" t="s">
        <v>79</v>
      </c>
      <c r="AV323" s="14" t="s">
        <v>187</v>
      </c>
      <c r="AW323" s="14" t="s">
        <v>31</v>
      </c>
      <c r="AX323" s="14" t="s">
        <v>77</v>
      </c>
      <c r="AY323" s="167" t="s">
        <v>181</v>
      </c>
    </row>
    <row r="324" spans="2:65" s="1" customFormat="1" ht="16.5" customHeight="1" x14ac:dyDescent="0.2">
      <c r="B324" s="32"/>
      <c r="C324" s="125" t="s">
        <v>553</v>
      </c>
      <c r="D324" s="125" t="s">
        <v>182</v>
      </c>
      <c r="E324" s="126" t="s">
        <v>7632</v>
      </c>
      <c r="F324" s="127" t="s">
        <v>7633</v>
      </c>
      <c r="G324" s="128" t="s">
        <v>519</v>
      </c>
      <c r="H324" s="129">
        <v>2</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209</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209</v>
      </c>
      <c r="BM324" s="136" t="s">
        <v>556</v>
      </c>
    </row>
    <row r="325" spans="2:65" s="1" customFormat="1" ht="19.5" x14ac:dyDescent="0.2">
      <c r="B325" s="32"/>
      <c r="D325" s="138" t="s">
        <v>214</v>
      </c>
      <c r="F325" s="139" t="s">
        <v>7630</v>
      </c>
      <c r="I325" s="140"/>
      <c r="L325" s="32"/>
      <c r="M325" s="141"/>
      <c r="T325" s="53"/>
      <c r="AT325" s="17" t="s">
        <v>214</v>
      </c>
      <c r="AU325" s="17" t="s">
        <v>79</v>
      </c>
    </row>
    <row r="326" spans="2:65" s="13" customFormat="1" ht="11.25" x14ac:dyDescent="0.2">
      <c r="B326" s="159"/>
      <c r="D326" s="138" t="s">
        <v>330</v>
      </c>
      <c r="E326" s="160" t="s">
        <v>19</v>
      </c>
      <c r="F326" s="161" t="s">
        <v>7634</v>
      </c>
      <c r="H326" s="162">
        <v>2</v>
      </c>
      <c r="I326" s="163"/>
      <c r="L326" s="159"/>
      <c r="M326" s="164"/>
      <c r="T326" s="165"/>
      <c r="AT326" s="160" t="s">
        <v>330</v>
      </c>
      <c r="AU326" s="160" t="s">
        <v>79</v>
      </c>
      <c r="AV326" s="13" t="s">
        <v>79</v>
      </c>
      <c r="AW326" s="13" t="s">
        <v>31</v>
      </c>
      <c r="AX326" s="13" t="s">
        <v>69</v>
      </c>
      <c r="AY326" s="160" t="s">
        <v>181</v>
      </c>
    </row>
    <row r="327" spans="2:65" s="14" customFormat="1" ht="11.25" x14ac:dyDescent="0.2">
      <c r="B327" s="166"/>
      <c r="D327" s="138" t="s">
        <v>330</v>
      </c>
      <c r="E327" s="167" t="s">
        <v>19</v>
      </c>
      <c r="F327" s="168" t="s">
        <v>333</v>
      </c>
      <c r="H327" s="169">
        <v>2</v>
      </c>
      <c r="I327" s="170"/>
      <c r="L327" s="166"/>
      <c r="M327" s="171"/>
      <c r="T327" s="172"/>
      <c r="AT327" s="167" t="s">
        <v>330</v>
      </c>
      <c r="AU327" s="167" t="s">
        <v>79</v>
      </c>
      <c r="AV327" s="14" t="s">
        <v>187</v>
      </c>
      <c r="AW327" s="14" t="s">
        <v>31</v>
      </c>
      <c r="AX327" s="14" t="s">
        <v>77</v>
      </c>
      <c r="AY327" s="167" t="s">
        <v>181</v>
      </c>
    </row>
    <row r="328" spans="2:65" s="1" customFormat="1" ht="24.2" customHeight="1" x14ac:dyDescent="0.2">
      <c r="B328" s="32"/>
      <c r="C328" s="125" t="s">
        <v>273</v>
      </c>
      <c r="D328" s="125" t="s">
        <v>182</v>
      </c>
      <c r="E328" s="126" t="s">
        <v>7635</v>
      </c>
      <c r="F328" s="127" t="s">
        <v>7636</v>
      </c>
      <c r="G328" s="128" t="s">
        <v>519</v>
      </c>
      <c r="H328" s="129">
        <v>2</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209</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209</v>
      </c>
      <c r="BM328" s="136" t="s">
        <v>560</v>
      </c>
    </row>
    <row r="329" spans="2:65" s="13" customFormat="1" ht="11.25" x14ac:dyDescent="0.2">
      <c r="B329" s="159"/>
      <c r="D329" s="138" t="s">
        <v>330</v>
      </c>
      <c r="E329" s="160" t="s">
        <v>19</v>
      </c>
      <c r="F329" s="161" t="s">
        <v>7637</v>
      </c>
      <c r="H329" s="162">
        <v>2</v>
      </c>
      <c r="I329" s="163"/>
      <c r="L329" s="159"/>
      <c r="M329" s="164"/>
      <c r="T329" s="165"/>
      <c r="AT329" s="160" t="s">
        <v>330</v>
      </c>
      <c r="AU329" s="160" t="s">
        <v>79</v>
      </c>
      <c r="AV329" s="13" t="s">
        <v>79</v>
      </c>
      <c r="AW329" s="13" t="s">
        <v>31</v>
      </c>
      <c r="AX329" s="13" t="s">
        <v>69</v>
      </c>
      <c r="AY329" s="160" t="s">
        <v>181</v>
      </c>
    </row>
    <row r="330" spans="2:65" s="14" customFormat="1" ht="11.25" x14ac:dyDescent="0.2">
      <c r="B330" s="166"/>
      <c r="D330" s="138" t="s">
        <v>330</v>
      </c>
      <c r="E330" s="167" t="s">
        <v>19</v>
      </c>
      <c r="F330" s="168" t="s">
        <v>333</v>
      </c>
      <c r="H330" s="169">
        <v>2</v>
      </c>
      <c r="I330" s="170"/>
      <c r="L330" s="166"/>
      <c r="M330" s="171"/>
      <c r="T330" s="172"/>
      <c r="AT330" s="167" t="s">
        <v>330</v>
      </c>
      <c r="AU330" s="167" t="s">
        <v>79</v>
      </c>
      <c r="AV330" s="14" t="s">
        <v>187</v>
      </c>
      <c r="AW330" s="14" t="s">
        <v>31</v>
      </c>
      <c r="AX330" s="14" t="s">
        <v>77</v>
      </c>
      <c r="AY330" s="167" t="s">
        <v>181</v>
      </c>
    </row>
    <row r="331" spans="2:65" s="1" customFormat="1" ht="16.5" customHeight="1" x14ac:dyDescent="0.2">
      <c r="B331" s="32"/>
      <c r="C331" s="125" t="s">
        <v>566</v>
      </c>
      <c r="D331" s="125" t="s">
        <v>182</v>
      </c>
      <c r="E331" s="126" t="s">
        <v>7638</v>
      </c>
      <c r="F331" s="127" t="s">
        <v>7639</v>
      </c>
      <c r="G331" s="128" t="s">
        <v>519</v>
      </c>
      <c r="H331" s="129">
        <v>3</v>
      </c>
      <c r="I331" s="130"/>
      <c r="J331" s="131">
        <f>ROUND(I331*H331,2)</f>
        <v>0</v>
      </c>
      <c r="K331" s="127" t="s">
        <v>186</v>
      </c>
      <c r="L331" s="32"/>
      <c r="M331" s="132" t="s">
        <v>19</v>
      </c>
      <c r="N331" s="133" t="s">
        <v>40</v>
      </c>
      <c r="P331" s="134">
        <f>O331*H331</f>
        <v>0</v>
      </c>
      <c r="Q331" s="134">
        <v>0</v>
      </c>
      <c r="R331" s="134">
        <f>Q331*H331</f>
        <v>0</v>
      </c>
      <c r="S331" s="134">
        <v>0</v>
      </c>
      <c r="T331" s="135">
        <f>S331*H331</f>
        <v>0</v>
      </c>
      <c r="AR331" s="136" t="s">
        <v>209</v>
      </c>
      <c r="AT331" s="136" t="s">
        <v>182</v>
      </c>
      <c r="AU331" s="136" t="s">
        <v>79</v>
      </c>
      <c r="AY331" s="17" t="s">
        <v>181</v>
      </c>
      <c r="BE331" s="137">
        <f>IF(N331="základní",J331,0)</f>
        <v>0</v>
      </c>
      <c r="BF331" s="137">
        <f>IF(N331="snížená",J331,0)</f>
        <v>0</v>
      </c>
      <c r="BG331" s="137">
        <f>IF(N331="zákl. přenesená",J331,0)</f>
        <v>0</v>
      </c>
      <c r="BH331" s="137">
        <f>IF(N331="sníž. přenesená",J331,0)</f>
        <v>0</v>
      </c>
      <c r="BI331" s="137">
        <f>IF(N331="nulová",J331,0)</f>
        <v>0</v>
      </c>
      <c r="BJ331" s="17" t="s">
        <v>77</v>
      </c>
      <c r="BK331" s="137">
        <f>ROUND(I331*H331,2)</f>
        <v>0</v>
      </c>
      <c r="BL331" s="17" t="s">
        <v>209</v>
      </c>
      <c r="BM331" s="136" t="s">
        <v>569</v>
      </c>
    </row>
    <row r="332" spans="2:65" s="1" customFormat="1" ht="19.5" x14ac:dyDescent="0.2">
      <c r="B332" s="32"/>
      <c r="D332" s="138" t="s">
        <v>214</v>
      </c>
      <c r="F332" s="139" t="s">
        <v>7640</v>
      </c>
      <c r="I332" s="140"/>
      <c r="L332" s="32"/>
      <c r="M332" s="141"/>
      <c r="T332" s="53"/>
      <c r="AT332" s="17" t="s">
        <v>214</v>
      </c>
      <c r="AU332" s="17" t="s">
        <v>79</v>
      </c>
    </row>
    <row r="333" spans="2:65" s="13" customFormat="1" ht="11.25" x14ac:dyDescent="0.2">
      <c r="B333" s="159"/>
      <c r="D333" s="138" t="s">
        <v>330</v>
      </c>
      <c r="E333" s="160" t="s">
        <v>19</v>
      </c>
      <c r="F333" s="161" t="s">
        <v>7641</v>
      </c>
      <c r="H333" s="162">
        <v>3</v>
      </c>
      <c r="I333" s="163"/>
      <c r="L333" s="159"/>
      <c r="M333" s="164"/>
      <c r="T333" s="165"/>
      <c r="AT333" s="160" t="s">
        <v>330</v>
      </c>
      <c r="AU333" s="160" t="s">
        <v>79</v>
      </c>
      <c r="AV333" s="13" t="s">
        <v>79</v>
      </c>
      <c r="AW333" s="13" t="s">
        <v>31</v>
      </c>
      <c r="AX333" s="13" t="s">
        <v>69</v>
      </c>
      <c r="AY333" s="160" t="s">
        <v>181</v>
      </c>
    </row>
    <row r="334" spans="2:65" s="14" customFormat="1" ht="11.25" x14ac:dyDescent="0.2">
      <c r="B334" s="166"/>
      <c r="D334" s="138" t="s">
        <v>330</v>
      </c>
      <c r="E334" s="167" t="s">
        <v>19</v>
      </c>
      <c r="F334" s="168" t="s">
        <v>333</v>
      </c>
      <c r="H334" s="169">
        <v>3</v>
      </c>
      <c r="I334" s="170"/>
      <c r="L334" s="166"/>
      <c r="M334" s="171"/>
      <c r="T334" s="172"/>
      <c r="AT334" s="167" t="s">
        <v>330</v>
      </c>
      <c r="AU334" s="167" t="s">
        <v>79</v>
      </c>
      <c r="AV334" s="14" t="s">
        <v>187</v>
      </c>
      <c r="AW334" s="14" t="s">
        <v>31</v>
      </c>
      <c r="AX334" s="14" t="s">
        <v>77</v>
      </c>
      <c r="AY334" s="167" t="s">
        <v>181</v>
      </c>
    </row>
    <row r="335" spans="2:65" s="1" customFormat="1" ht="21.75" customHeight="1" x14ac:dyDescent="0.2">
      <c r="B335" s="32"/>
      <c r="C335" s="125" t="s">
        <v>277</v>
      </c>
      <c r="D335" s="125" t="s">
        <v>182</v>
      </c>
      <c r="E335" s="126" t="s">
        <v>7642</v>
      </c>
      <c r="F335" s="127" t="s">
        <v>7643</v>
      </c>
      <c r="G335" s="128" t="s">
        <v>185</v>
      </c>
      <c r="H335" s="129">
        <v>3</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209</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209</v>
      </c>
      <c r="BM335" s="136" t="s">
        <v>578</v>
      </c>
    </row>
    <row r="336" spans="2:65" s="1" customFormat="1" ht="29.25" x14ac:dyDescent="0.2">
      <c r="B336" s="32"/>
      <c r="D336" s="138" t="s">
        <v>214</v>
      </c>
      <c r="F336" s="139" t="s">
        <v>7644</v>
      </c>
      <c r="I336" s="140"/>
      <c r="L336" s="32"/>
      <c r="M336" s="141"/>
      <c r="T336" s="53"/>
      <c r="AT336" s="17" t="s">
        <v>214</v>
      </c>
      <c r="AU336" s="17" t="s">
        <v>79</v>
      </c>
    </row>
    <row r="337" spans="2:65" s="13" customFormat="1" ht="11.25" x14ac:dyDescent="0.2">
      <c r="B337" s="159"/>
      <c r="D337" s="138" t="s">
        <v>330</v>
      </c>
      <c r="E337" s="160" t="s">
        <v>19</v>
      </c>
      <c r="F337" s="161" t="s">
        <v>7645</v>
      </c>
      <c r="H337" s="162">
        <v>3</v>
      </c>
      <c r="I337" s="163"/>
      <c r="L337" s="159"/>
      <c r="M337" s="164"/>
      <c r="T337" s="165"/>
      <c r="AT337" s="160" t="s">
        <v>330</v>
      </c>
      <c r="AU337" s="160" t="s">
        <v>79</v>
      </c>
      <c r="AV337" s="13" t="s">
        <v>79</v>
      </c>
      <c r="AW337" s="13" t="s">
        <v>31</v>
      </c>
      <c r="AX337" s="13" t="s">
        <v>69</v>
      </c>
      <c r="AY337" s="160" t="s">
        <v>181</v>
      </c>
    </row>
    <row r="338" spans="2:65" s="14" customFormat="1" ht="11.25" x14ac:dyDescent="0.2">
      <c r="B338" s="166"/>
      <c r="D338" s="138" t="s">
        <v>330</v>
      </c>
      <c r="E338" s="167" t="s">
        <v>19</v>
      </c>
      <c r="F338" s="168" t="s">
        <v>333</v>
      </c>
      <c r="H338" s="169">
        <v>3</v>
      </c>
      <c r="I338" s="170"/>
      <c r="L338" s="166"/>
      <c r="M338" s="171"/>
      <c r="T338" s="172"/>
      <c r="AT338" s="167" t="s">
        <v>330</v>
      </c>
      <c r="AU338" s="167" t="s">
        <v>79</v>
      </c>
      <c r="AV338" s="14" t="s">
        <v>187</v>
      </c>
      <c r="AW338" s="14" t="s">
        <v>31</v>
      </c>
      <c r="AX338" s="14" t="s">
        <v>77</v>
      </c>
      <c r="AY338" s="167" t="s">
        <v>181</v>
      </c>
    </row>
    <row r="339" spans="2:65" s="1" customFormat="1" ht="16.5" customHeight="1" x14ac:dyDescent="0.2">
      <c r="B339" s="32"/>
      <c r="C339" s="125" t="s">
        <v>584</v>
      </c>
      <c r="D339" s="125" t="s">
        <v>182</v>
      </c>
      <c r="E339" s="126" t="s">
        <v>7646</v>
      </c>
      <c r="F339" s="127" t="s">
        <v>7647</v>
      </c>
      <c r="G339" s="128" t="s">
        <v>519</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209</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209</v>
      </c>
      <c r="BM339" s="136" t="s">
        <v>587</v>
      </c>
    </row>
    <row r="340" spans="2:65" s="1" customFormat="1" ht="39" x14ac:dyDescent="0.2">
      <c r="B340" s="32"/>
      <c r="D340" s="138" t="s">
        <v>214</v>
      </c>
      <c r="F340" s="139" t="s">
        <v>7648</v>
      </c>
      <c r="I340" s="140"/>
      <c r="L340" s="32"/>
      <c r="M340" s="141"/>
      <c r="T340" s="53"/>
      <c r="AT340" s="17" t="s">
        <v>214</v>
      </c>
      <c r="AU340" s="17" t="s">
        <v>79</v>
      </c>
    </row>
    <row r="341" spans="2:65" s="13" customFormat="1" ht="22.5" x14ac:dyDescent="0.2">
      <c r="B341" s="159"/>
      <c r="D341" s="138" t="s">
        <v>330</v>
      </c>
      <c r="E341" s="160" t="s">
        <v>19</v>
      </c>
      <c r="F341" s="161" t="s">
        <v>7649</v>
      </c>
      <c r="H341" s="162">
        <v>1</v>
      </c>
      <c r="I341" s="163"/>
      <c r="L341" s="159"/>
      <c r="M341" s="164"/>
      <c r="T341" s="165"/>
      <c r="AT341" s="160" t="s">
        <v>330</v>
      </c>
      <c r="AU341" s="160" t="s">
        <v>79</v>
      </c>
      <c r="AV341" s="13" t="s">
        <v>79</v>
      </c>
      <c r="AW341" s="13" t="s">
        <v>31</v>
      </c>
      <c r="AX341" s="13" t="s">
        <v>69</v>
      </c>
      <c r="AY341" s="160" t="s">
        <v>181</v>
      </c>
    </row>
    <row r="342" spans="2:65" s="14" customFormat="1" ht="11.25" x14ac:dyDescent="0.2">
      <c r="B342" s="166"/>
      <c r="D342" s="138" t="s">
        <v>330</v>
      </c>
      <c r="E342" s="167" t="s">
        <v>19</v>
      </c>
      <c r="F342" s="168" t="s">
        <v>333</v>
      </c>
      <c r="H342" s="169">
        <v>1</v>
      </c>
      <c r="I342" s="170"/>
      <c r="L342" s="166"/>
      <c r="M342" s="171"/>
      <c r="T342" s="172"/>
      <c r="AT342" s="167" t="s">
        <v>330</v>
      </c>
      <c r="AU342" s="167" t="s">
        <v>79</v>
      </c>
      <c r="AV342" s="14" t="s">
        <v>187</v>
      </c>
      <c r="AW342" s="14" t="s">
        <v>31</v>
      </c>
      <c r="AX342" s="14" t="s">
        <v>77</v>
      </c>
      <c r="AY342" s="167" t="s">
        <v>181</v>
      </c>
    </row>
    <row r="343" spans="2:65" s="1" customFormat="1" ht="16.5" customHeight="1" x14ac:dyDescent="0.2">
      <c r="B343" s="32"/>
      <c r="C343" s="125" t="s">
        <v>280</v>
      </c>
      <c r="D343" s="125" t="s">
        <v>182</v>
      </c>
      <c r="E343" s="126" t="s">
        <v>7650</v>
      </c>
      <c r="F343" s="127" t="s">
        <v>7651</v>
      </c>
      <c r="G343" s="128" t="s">
        <v>519</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209</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209</v>
      </c>
      <c r="BM343" s="136" t="s">
        <v>592</v>
      </c>
    </row>
    <row r="344" spans="2:65" s="1" customFormat="1" ht="39" x14ac:dyDescent="0.2">
      <c r="B344" s="32"/>
      <c r="D344" s="138" t="s">
        <v>214</v>
      </c>
      <c r="F344" s="139" t="s">
        <v>7648</v>
      </c>
      <c r="I344" s="140"/>
      <c r="L344" s="32"/>
      <c r="M344" s="141"/>
      <c r="T344" s="53"/>
      <c r="AT344" s="17" t="s">
        <v>214</v>
      </c>
      <c r="AU344" s="17" t="s">
        <v>79</v>
      </c>
    </row>
    <row r="345" spans="2:65" s="13" customFormat="1" ht="22.5" x14ac:dyDescent="0.2">
      <c r="B345" s="159"/>
      <c r="D345" s="138" t="s">
        <v>330</v>
      </c>
      <c r="E345" s="160" t="s">
        <v>19</v>
      </c>
      <c r="F345" s="161" t="s">
        <v>7652</v>
      </c>
      <c r="H345" s="162">
        <v>1</v>
      </c>
      <c r="I345" s="163"/>
      <c r="L345" s="159"/>
      <c r="M345" s="164"/>
      <c r="T345" s="165"/>
      <c r="AT345" s="160" t="s">
        <v>330</v>
      </c>
      <c r="AU345" s="160" t="s">
        <v>79</v>
      </c>
      <c r="AV345" s="13" t="s">
        <v>79</v>
      </c>
      <c r="AW345" s="13" t="s">
        <v>31</v>
      </c>
      <c r="AX345" s="13" t="s">
        <v>69</v>
      </c>
      <c r="AY345" s="160" t="s">
        <v>181</v>
      </c>
    </row>
    <row r="346" spans="2:65" s="14" customFormat="1" ht="11.25" x14ac:dyDescent="0.2">
      <c r="B346" s="166"/>
      <c r="D346" s="138" t="s">
        <v>330</v>
      </c>
      <c r="E346" s="167" t="s">
        <v>19</v>
      </c>
      <c r="F346" s="168" t="s">
        <v>333</v>
      </c>
      <c r="H346" s="169">
        <v>1</v>
      </c>
      <c r="I346" s="170"/>
      <c r="L346" s="166"/>
      <c r="M346" s="171"/>
      <c r="T346" s="172"/>
      <c r="AT346" s="167" t="s">
        <v>330</v>
      </c>
      <c r="AU346" s="167" t="s">
        <v>79</v>
      </c>
      <c r="AV346" s="14" t="s">
        <v>187</v>
      </c>
      <c r="AW346" s="14" t="s">
        <v>31</v>
      </c>
      <c r="AX346" s="14" t="s">
        <v>77</v>
      </c>
      <c r="AY346" s="167" t="s">
        <v>181</v>
      </c>
    </row>
    <row r="347" spans="2:65" s="1" customFormat="1" ht="16.5" customHeight="1" x14ac:dyDescent="0.2">
      <c r="B347" s="32"/>
      <c r="C347" s="125" t="s">
        <v>598</v>
      </c>
      <c r="D347" s="125" t="s">
        <v>182</v>
      </c>
      <c r="E347" s="126" t="s">
        <v>7653</v>
      </c>
      <c r="F347" s="127" t="s">
        <v>7654</v>
      </c>
      <c r="G347" s="128" t="s">
        <v>519</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209</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209</v>
      </c>
      <c r="BM347" s="136" t="s">
        <v>601</v>
      </c>
    </row>
    <row r="348" spans="2:65" s="1" customFormat="1" ht="29.25" x14ac:dyDescent="0.2">
      <c r="B348" s="32"/>
      <c r="D348" s="138" t="s">
        <v>214</v>
      </c>
      <c r="F348" s="139" t="s">
        <v>7655</v>
      </c>
      <c r="I348" s="140"/>
      <c r="L348" s="32"/>
      <c r="M348" s="141"/>
      <c r="T348" s="53"/>
      <c r="AT348" s="17" t="s">
        <v>214</v>
      </c>
      <c r="AU348" s="17" t="s">
        <v>79</v>
      </c>
    </row>
    <row r="349" spans="2:65" s="13" customFormat="1" ht="22.5" x14ac:dyDescent="0.2">
      <c r="B349" s="159"/>
      <c r="D349" s="138" t="s">
        <v>330</v>
      </c>
      <c r="E349" s="160" t="s">
        <v>19</v>
      </c>
      <c r="F349" s="161" t="s">
        <v>7656</v>
      </c>
      <c r="H349" s="162">
        <v>1</v>
      </c>
      <c r="I349" s="163"/>
      <c r="L349" s="159"/>
      <c r="M349" s="164"/>
      <c r="T349" s="165"/>
      <c r="AT349" s="160" t="s">
        <v>330</v>
      </c>
      <c r="AU349" s="160" t="s">
        <v>79</v>
      </c>
      <c r="AV349" s="13" t="s">
        <v>79</v>
      </c>
      <c r="AW349" s="13" t="s">
        <v>31</v>
      </c>
      <c r="AX349" s="13" t="s">
        <v>69</v>
      </c>
      <c r="AY349" s="160" t="s">
        <v>181</v>
      </c>
    </row>
    <row r="350" spans="2:65" s="14" customFormat="1" ht="11.25" x14ac:dyDescent="0.2">
      <c r="B350" s="166"/>
      <c r="D350" s="138" t="s">
        <v>330</v>
      </c>
      <c r="E350" s="167" t="s">
        <v>19</v>
      </c>
      <c r="F350" s="168" t="s">
        <v>333</v>
      </c>
      <c r="H350" s="169">
        <v>1</v>
      </c>
      <c r="I350" s="170"/>
      <c r="L350" s="166"/>
      <c r="M350" s="171"/>
      <c r="T350" s="172"/>
      <c r="AT350" s="167" t="s">
        <v>330</v>
      </c>
      <c r="AU350" s="167" t="s">
        <v>79</v>
      </c>
      <c r="AV350" s="14" t="s">
        <v>187</v>
      </c>
      <c r="AW350" s="14" t="s">
        <v>31</v>
      </c>
      <c r="AX350" s="14" t="s">
        <v>77</v>
      </c>
      <c r="AY350" s="167" t="s">
        <v>181</v>
      </c>
    </row>
    <row r="351" spans="2:65" s="1" customFormat="1" ht="16.5" customHeight="1" x14ac:dyDescent="0.2">
      <c r="B351" s="32"/>
      <c r="C351" s="125" t="s">
        <v>284</v>
      </c>
      <c r="D351" s="125" t="s">
        <v>182</v>
      </c>
      <c r="E351" s="126" t="s">
        <v>7657</v>
      </c>
      <c r="F351" s="127" t="s">
        <v>7658</v>
      </c>
      <c r="G351" s="128" t="s">
        <v>519</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209</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209</v>
      </c>
      <c r="BM351" s="136" t="s">
        <v>608</v>
      </c>
    </row>
    <row r="352" spans="2:65" s="1" customFormat="1" ht="29.25" x14ac:dyDescent="0.2">
      <c r="B352" s="32"/>
      <c r="D352" s="138" t="s">
        <v>214</v>
      </c>
      <c r="F352" s="139" t="s">
        <v>7655</v>
      </c>
      <c r="I352" s="140"/>
      <c r="L352" s="32"/>
      <c r="M352" s="141"/>
      <c r="T352" s="53"/>
      <c r="AT352" s="17" t="s">
        <v>214</v>
      </c>
      <c r="AU352" s="17" t="s">
        <v>79</v>
      </c>
    </row>
    <row r="353" spans="2:65" s="13" customFormat="1" ht="22.5" x14ac:dyDescent="0.2">
      <c r="B353" s="159"/>
      <c r="D353" s="138" t="s">
        <v>330</v>
      </c>
      <c r="E353" s="160" t="s">
        <v>19</v>
      </c>
      <c r="F353" s="161" t="s">
        <v>7659</v>
      </c>
      <c r="H353" s="162">
        <v>1</v>
      </c>
      <c r="I353" s="163"/>
      <c r="L353" s="159"/>
      <c r="M353" s="164"/>
      <c r="T353" s="165"/>
      <c r="AT353" s="160" t="s">
        <v>330</v>
      </c>
      <c r="AU353" s="160" t="s">
        <v>79</v>
      </c>
      <c r="AV353" s="13" t="s">
        <v>79</v>
      </c>
      <c r="AW353" s="13" t="s">
        <v>31</v>
      </c>
      <c r="AX353" s="13" t="s">
        <v>69</v>
      </c>
      <c r="AY353" s="160" t="s">
        <v>181</v>
      </c>
    </row>
    <row r="354" spans="2:65" s="14" customFormat="1" ht="11.25" x14ac:dyDescent="0.2">
      <c r="B354" s="166"/>
      <c r="D354" s="138" t="s">
        <v>330</v>
      </c>
      <c r="E354" s="167" t="s">
        <v>19</v>
      </c>
      <c r="F354" s="168" t="s">
        <v>333</v>
      </c>
      <c r="H354" s="169">
        <v>1</v>
      </c>
      <c r="I354" s="170"/>
      <c r="L354" s="166"/>
      <c r="M354" s="171"/>
      <c r="T354" s="172"/>
      <c r="AT354" s="167" t="s">
        <v>330</v>
      </c>
      <c r="AU354" s="167" t="s">
        <v>79</v>
      </c>
      <c r="AV354" s="14" t="s">
        <v>187</v>
      </c>
      <c r="AW354" s="14" t="s">
        <v>31</v>
      </c>
      <c r="AX354" s="14" t="s">
        <v>77</v>
      </c>
      <c r="AY354" s="167" t="s">
        <v>181</v>
      </c>
    </row>
    <row r="355" spans="2:65" s="1" customFormat="1" ht="16.5" customHeight="1" x14ac:dyDescent="0.2">
      <c r="B355" s="32"/>
      <c r="C355" s="125" t="s">
        <v>288</v>
      </c>
      <c r="D355" s="125" t="s">
        <v>182</v>
      </c>
      <c r="E355" s="126" t="s">
        <v>7660</v>
      </c>
      <c r="F355" s="127" t="s">
        <v>7661</v>
      </c>
      <c r="G355" s="128" t="s">
        <v>2805</v>
      </c>
      <c r="H355" s="186"/>
      <c r="I355" s="130"/>
      <c r="J355" s="131">
        <f>ROUND(I355*H355,2)</f>
        <v>0</v>
      </c>
      <c r="K355" s="127" t="s">
        <v>327</v>
      </c>
      <c r="L355" s="32"/>
      <c r="M355" s="132" t="s">
        <v>19</v>
      </c>
      <c r="N355" s="133" t="s">
        <v>40</v>
      </c>
      <c r="P355" s="134">
        <f>O355*H355</f>
        <v>0</v>
      </c>
      <c r="Q355" s="134">
        <v>0</v>
      </c>
      <c r="R355" s="134">
        <f>Q355*H355</f>
        <v>0</v>
      </c>
      <c r="S355" s="134">
        <v>0</v>
      </c>
      <c r="T355" s="135">
        <f>S355*H355</f>
        <v>0</v>
      </c>
      <c r="AR355" s="136" t="s">
        <v>209</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209</v>
      </c>
      <c r="BM355" s="136" t="s">
        <v>619</v>
      </c>
    </row>
    <row r="356" spans="2:65" s="1" customFormat="1" ht="11.25" x14ac:dyDescent="0.2">
      <c r="B356" s="32"/>
      <c r="D356" s="151" t="s">
        <v>328</v>
      </c>
      <c r="F356" s="152" t="s">
        <v>7662</v>
      </c>
      <c r="I356" s="140"/>
      <c r="L356" s="32"/>
      <c r="M356" s="141"/>
      <c r="T356" s="53"/>
      <c r="AT356" s="17" t="s">
        <v>328</v>
      </c>
      <c r="AU356" s="17" t="s">
        <v>79</v>
      </c>
    </row>
    <row r="357" spans="2:65" s="1" customFormat="1" ht="29.25" x14ac:dyDescent="0.2">
      <c r="B357" s="32"/>
      <c r="D357" s="138" t="s">
        <v>214</v>
      </c>
      <c r="F357" s="139" t="s">
        <v>7663</v>
      </c>
      <c r="I357" s="140"/>
      <c r="L357" s="32"/>
      <c r="M357" s="141"/>
      <c r="T357" s="53"/>
      <c r="AT357" s="17" t="s">
        <v>214</v>
      </c>
      <c r="AU357" s="17" t="s">
        <v>79</v>
      </c>
    </row>
    <row r="358" spans="2:65" s="1" customFormat="1" ht="16.5" customHeight="1" x14ac:dyDescent="0.2">
      <c r="B358" s="32"/>
      <c r="C358" s="125" t="s">
        <v>622</v>
      </c>
      <c r="D358" s="125" t="s">
        <v>182</v>
      </c>
      <c r="E358" s="126" t="s">
        <v>1430</v>
      </c>
      <c r="F358" s="127" t="s">
        <v>7471</v>
      </c>
      <c r="G358" s="128" t="s">
        <v>1053</v>
      </c>
      <c r="H358" s="129">
        <v>10</v>
      </c>
      <c r="I358" s="130"/>
      <c r="J358" s="131">
        <f>ROUND(I358*H358,2)</f>
        <v>0</v>
      </c>
      <c r="K358" s="127" t="s">
        <v>327</v>
      </c>
      <c r="L358" s="32"/>
      <c r="M358" s="132" t="s">
        <v>19</v>
      </c>
      <c r="N358" s="133" t="s">
        <v>40</v>
      </c>
      <c r="P358" s="134">
        <f>O358*H358</f>
        <v>0</v>
      </c>
      <c r="Q358" s="134">
        <v>0</v>
      </c>
      <c r="R358" s="134">
        <f>Q358*H358</f>
        <v>0</v>
      </c>
      <c r="S358" s="134">
        <v>0</v>
      </c>
      <c r="T358" s="135">
        <f>S358*H358</f>
        <v>0</v>
      </c>
      <c r="AR358" s="136" t="s">
        <v>209</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209</v>
      </c>
      <c r="BM358" s="136" t="s">
        <v>625</v>
      </c>
    </row>
    <row r="359" spans="2:65" s="1" customFormat="1" ht="11.25" x14ac:dyDescent="0.2">
      <c r="B359" s="32"/>
      <c r="D359" s="151" t="s">
        <v>328</v>
      </c>
      <c r="F359" s="152" t="s">
        <v>1433</v>
      </c>
      <c r="I359" s="140"/>
      <c r="L359" s="32"/>
      <c r="M359" s="141"/>
      <c r="T359" s="53"/>
      <c r="AT359" s="17" t="s">
        <v>328</v>
      </c>
      <c r="AU359" s="17" t="s">
        <v>79</v>
      </c>
    </row>
    <row r="360" spans="2:65" s="1" customFormat="1" ht="19.5" x14ac:dyDescent="0.2">
      <c r="B360" s="32"/>
      <c r="D360" s="138" t="s">
        <v>214</v>
      </c>
      <c r="F360" s="139" t="s">
        <v>7664</v>
      </c>
      <c r="I360" s="140"/>
      <c r="L360" s="32"/>
      <c r="M360" s="141"/>
      <c r="T360" s="53"/>
      <c r="AT360" s="17" t="s">
        <v>214</v>
      </c>
      <c r="AU360" s="17" t="s">
        <v>79</v>
      </c>
    </row>
    <row r="361" spans="2:65" s="13" customFormat="1" ht="11.25" x14ac:dyDescent="0.2">
      <c r="B361" s="159"/>
      <c r="D361" s="138" t="s">
        <v>330</v>
      </c>
      <c r="E361" s="160" t="s">
        <v>19</v>
      </c>
      <c r="F361" s="161" t="s">
        <v>7665</v>
      </c>
      <c r="H361" s="162">
        <v>10</v>
      </c>
      <c r="I361" s="163"/>
      <c r="L361" s="159"/>
      <c r="M361" s="164"/>
      <c r="T361" s="165"/>
      <c r="AT361" s="160" t="s">
        <v>330</v>
      </c>
      <c r="AU361" s="160" t="s">
        <v>79</v>
      </c>
      <c r="AV361" s="13" t="s">
        <v>79</v>
      </c>
      <c r="AW361" s="13" t="s">
        <v>31</v>
      </c>
      <c r="AX361" s="13" t="s">
        <v>69</v>
      </c>
      <c r="AY361" s="160" t="s">
        <v>181</v>
      </c>
    </row>
    <row r="362" spans="2:65" s="14" customFormat="1" ht="11.25" x14ac:dyDescent="0.2">
      <c r="B362" s="166"/>
      <c r="D362" s="138" t="s">
        <v>330</v>
      </c>
      <c r="E362" s="167" t="s">
        <v>19</v>
      </c>
      <c r="F362" s="168" t="s">
        <v>333</v>
      </c>
      <c r="H362" s="169">
        <v>10</v>
      </c>
      <c r="I362" s="170"/>
      <c r="L362" s="166"/>
      <c r="M362" s="171"/>
      <c r="T362" s="172"/>
      <c r="AT362" s="167" t="s">
        <v>330</v>
      </c>
      <c r="AU362" s="167" t="s">
        <v>79</v>
      </c>
      <c r="AV362" s="14" t="s">
        <v>187</v>
      </c>
      <c r="AW362" s="14" t="s">
        <v>31</v>
      </c>
      <c r="AX362" s="14" t="s">
        <v>77</v>
      </c>
      <c r="AY362" s="167" t="s">
        <v>181</v>
      </c>
    </row>
    <row r="363" spans="2:65" s="10" customFormat="1" ht="22.9" customHeight="1" x14ac:dyDescent="0.2">
      <c r="B363" s="115"/>
      <c r="D363" s="116" t="s">
        <v>68</v>
      </c>
      <c r="E363" s="149" t="s">
        <v>5196</v>
      </c>
      <c r="F363" s="149" t="s">
        <v>7666</v>
      </c>
      <c r="I363" s="118"/>
      <c r="J363" s="150">
        <f>BK363</f>
        <v>0</v>
      </c>
      <c r="L363" s="115"/>
      <c r="M363" s="120"/>
      <c r="P363" s="121">
        <f>SUM(P364:P424)</f>
        <v>0</v>
      </c>
      <c r="R363" s="121">
        <f>SUM(R364:R424)</f>
        <v>0</v>
      </c>
      <c r="T363" s="122">
        <f>SUM(T364:T424)</f>
        <v>0</v>
      </c>
      <c r="AR363" s="116" t="s">
        <v>79</v>
      </c>
      <c r="AT363" s="123" t="s">
        <v>68</v>
      </c>
      <c r="AU363" s="123" t="s">
        <v>77</v>
      </c>
      <c r="AY363" s="116" t="s">
        <v>181</v>
      </c>
      <c r="BK363" s="124">
        <f>SUM(BK364:BK424)</f>
        <v>0</v>
      </c>
    </row>
    <row r="364" spans="2:65" s="1" customFormat="1" ht="16.5" customHeight="1" x14ac:dyDescent="0.2">
      <c r="B364" s="32"/>
      <c r="C364" s="125" t="s">
        <v>293</v>
      </c>
      <c r="D364" s="125" t="s">
        <v>182</v>
      </c>
      <c r="E364" s="126" t="s">
        <v>7667</v>
      </c>
      <c r="F364" s="127" t="s">
        <v>7668</v>
      </c>
      <c r="G364" s="128" t="s">
        <v>510</v>
      </c>
      <c r="H364" s="129">
        <v>17.13</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209</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209</v>
      </c>
      <c r="BM364" s="136" t="s">
        <v>630</v>
      </c>
    </row>
    <row r="365" spans="2:65" s="1" customFormat="1" ht="16.5" customHeight="1" x14ac:dyDescent="0.2">
      <c r="B365" s="32"/>
      <c r="C365" s="125" t="s">
        <v>633</v>
      </c>
      <c r="D365" s="125" t="s">
        <v>182</v>
      </c>
      <c r="E365" s="126" t="s">
        <v>7669</v>
      </c>
      <c r="F365" s="127" t="s">
        <v>7670</v>
      </c>
      <c r="G365" s="128" t="s">
        <v>510</v>
      </c>
      <c r="H365" s="129">
        <v>17.13</v>
      </c>
      <c r="I365" s="130"/>
      <c r="J365" s="131">
        <f>ROUND(I365*H365,2)</f>
        <v>0</v>
      </c>
      <c r="K365" s="127" t="s">
        <v>186</v>
      </c>
      <c r="L365" s="32"/>
      <c r="M365" s="132" t="s">
        <v>19</v>
      </c>
      <c r="N365" s="133" t="s">
        <v>40</v>
      </c>
      <c r="P365" s="134">
        <f>O365*H365</f>
        <v>0</v>
      </c>
      <c r="Q365" s="134">
        <v>0</v>
      </c>
      <c r="R365" s="134">
        <f>Q365*H365</f>
        <v>0</v>
      </c>
      <c r="S365" s="134">
        <v>0</v>
      </c>
      <c r="T365" s="135">
        <f>S365*H365</f>
        <v>0</v>
      </c>
      <c r="AR365" s="136" t="s">
        <v>209</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209</v>
      </c>
      <c r="BM365" s="136" t="s">
        <v>637</v>
      </c>
    </row>
    <row r="366" spans="2:65" s="1" customFormat="1" ht="16.5" customHeight="1" x14ac:dyDescent="0.2">
      <c r="B366" s="32"/>
      <c r="C366" s="125" t="s">
        <v>478</v>
      </c>
      <c r="D366" s="125" t="s">
        <v>182</v>
      </c>
      <c r="E366" s="126" t="s">
        <v>7671</v>
      </c>
      <c r="F366" s="127" t="s">
        <v>7672</v>
      </c>
      <c r="G366" s="128" t="s">
        <v>519</v>
      </c>
      <c r="H366" s="129">
        <v>26</v>
      </c>
      <c r="I366" s="130"/>
      <c r="J366" s="131">
        <f>ROUND(I366*H366,2)</f>
        <v>0</v>
      </c>
      <c r="K366" s="127" t="s">
        <v>327</v>
      </c>
      <c r="L366" s="32"/>
      <c r="M366" s="132" t="s">
        <v>19</v>
      </c>
      <c r="N366" s="133" t="s">
        <v>40</v>
      </c>
      <c r="P366" s="134">
        <f>O366*H366</f>
        <v>0</v>
      </c>
      <c r="Q366" s="134">
        <v>0</v>
      </c>
      <c r="R366" s="134">
        <f>Q366*H366</f>
        <v>0</v>
      </c>
      <c r="S366" s="134">
        <v>0</v>
      </c>
      <c r="T366" s="135">
        <f>S366*H366</f>
        <v>0</v>
      </c>
      <c r="AR366" s="136" t="s">
        <v>209</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209</v>
      </c>
      <c r="BM366" s="136" t="s">
        <v>642</v>
      </c>
    </row>
    <row r="367" spans="2:65" s="1" customFormat="1" ht="11.25" x14ac:dyDescent="0.2">
      <c r="B367" s="32"/>
      <c r="D367" s="151" t="s">
        <v>328</v>
      </c>
      <c r="F367" s="152" t="s">
        <v>7673</v>
      </c>
      <c r="I367" s="140"/>
      <c r="L367" s="32"/>
      <c r="M367" s="141"/>
      <c r="T367" s="53"/>
      <c r="AT367" s="17" t="s">
        <v>328</v>
      </c>
      <c r="AU367" s="17" t="s">
        <v>79</v>
      </c>
    </row>
    <row r="368" spans="2:65" s="1" customFormat="1" ht="16.5" customHeight="1" x14ac:dyDescent="0.2">
      <c r="B368" s="32"/>
      <c r="C368" s="125" t="s">
        <v>645</v>
      </c>
      <c r="D368" s="125" t="s">
        <v>182</v>
      </c>
      <c r="E368" s="126" t="s">
        <v>7674</v>
      </c>
      <c r="F368" s="127" t="s">
        <v>7675</v>
      </c>
      <c r="G368" s="128" t="s">
        <v>510</v>
      </c>
      <c r="H368" s="129">
        <v>17.13</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209</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209</v>
      </c>
      <c r="BM368" s="136" t="s">
        <v>648</v>
      </c>
    </row>
    <row r="369" spans="2:65" s="1" customFormat="1" ht="11.25" x14ac:dyDescent="0.2">
      <c r="B369" s="32"/>
      <c r="D369" s="151" t="s">
        <v>328</v>
      </c>
      <c r="F369" s="152" t="s">
        <v>7676</v>
      </c>
      <c r="I369" s="140"/>
      <c r="L369" s="32"/>
      <c r="M369" s="141"/>
      <c r="T369" s="53"/>
      <c r="AT369" s="17" t="s">
        <v>328</v>
      </c>
      <c r="AU369" s="17" t="s">
        <v>79</v>
      </c>
    </row>
    <row r="370" spans="2:65" s="1" customFormat="1" ht="16.5" customHeight="1" x14ac:dyDescent="0.2">
      <c r="B370" s="32"/>
      <c r="C370" s="125" t="s">
        <v>484</v>
      </c>
      <c r="D370" s="125" t="s">
        <v>182</v>
      </c>
      <c r="E370" s="126" t="s">
        <v>7677</v>
      </c>
      <c r="F370" s="127" t="s">
        <v>7678</v>
      </c>
      <c r="G370" s="128" t="s">
        <v>519</v>
      </c>
      <c r="H370" s="129">
        <v>26</v>
      </c>
      <c r="I370" s="130"/>
      <c r="J370" s="131">
        <f>ROUND(I370*H370,2)</f>
        <v>0</v>
      </c>
      <c r="K370" s="127" t="s">
        <v>186</v>
      </c>
      <c r="L370" s="32"/>
      <c r="M370" s="132" t="s">
        <v>19</v>
      </c>
      <c r="N370" s="133" t="s">
        <v>40</v>
      </c>
      <c r="P370" s="134">
        <f>O370*H370</f>
        <v>0</v>
      </c>
      <c r="Q370" s="134">
        <v>0</v>
      </c>
      <c r="R370" s="134">
        <f>Q370*H370</f>
        <v>0</v>
      </c>
      <c r="S370" s="134">
        <v>0</v>
      </c>
      <c r="T370" s="135">
        <f>S370*H370</f>
        <v>0</v>
      </c>
      <c r="AR370" s="136" t="s">
        <v>209</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209</v>
      </c>
      <c r="BM370" s="136" t="s">
        <v>653</v>
      </c>
    </row>
    <row r="371" spans="2:65" s="1" customFormat="1" ht="16.5" customHeight="1" x14ac:dyDescent="0.2">
      <c r="B371" s="32"/>
      <c r="C371" s="125" t="s">
        <v>660</v>
      </c>
      <c r="D371" s="125" t="s">
        <v>182</v>
      </c>
      <c r="E371" s="126" t="s">
        <v>7679</v>
      </c>
      <c r="F371" s="127" t="s">
        <v>7680</v>
      </c>
      <c r="G371" s="128" t="s">
        <v>1053</v>
      </c>
      <c r="H371" s="129">
        <v>72</v>
      </c>
      <c r="I371" s="130"/>
      <c r="J371" s="131">
        <f>ROUND(I371*H371,2)</f>
        <v>0</v>
      </c>
      <c r="K371" s="127" t="s">
        <v>186</v>
      </c>
      <c r="L371" s="32"/>
      <c r="M371" s="132" t="s">
        <v>19</v>
      </c>
      <c r="N371" s="133" t="s">
        <v>40</v>
      </c>
      <c r="P371" s="134">
        <f>O371*H371</f>
        <v>0</v>
      </c>
      <c r="Q371" s="134">
        <v>0</v>
      </c>
      <c r="R371" s="134">
        <f>Q371*H371</f>
        <v>0</v>
      </c>
      <c r="S371" s="134">
        <v>0</v>
      </c>
      <c r="T371" s="135">
        <f>S371*H371</f>
        <v>0</v>
      </c>
      <c r="AR371" s="136" t="s">
        <v>209</v>
      </c>
      <c r="AT371" s="136" t="s">
        <v>182</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209</v>
      </c>
      <c r="BM371" s="136" t="s">
        <v>663</v>
      </c>
    </row>
    <row r="372" spans="2:65" s="1" customFormat="1" ht="16.5" customHeight="1" x14ac:dyDescent="0.2">
      <c r="B372" s="32"/>
      <c r="C372" s="125" t="s">
        <v>487</v>
      </c>
      <c r="D372" s="125" t="s">
        <v>182</v>
      </c>
      <c r="E372" s="126" t="s">
        <v>7681</v>
      </c>
      <c r="F372" s="127" t="s">
        <v>7682</v>
      </c>
      <c r="G372" s="128" t="s">
        <v>185</v>
      </c>
      <c r="H372" s="129">
        <v>1</v>
      </c>
      <c r="I372" s="130"/>
      <c r="J372" s="131">
        <f>ROUND(I372*H372,2)</f>
        <v>0</v>
      </c>
      <c r="K372" s="127" t="s">
        <v>186</v>
      </c>
      <c r="L372" s="32"/>
      <c r="M372" s="132" t="s">
        <v>19</v>
      </c>
      <c r="N372" s="133" t="s">
        <v>40</v>
      </c>
      <c r="P372" s="134">
        <f>O372*H372</f>
        <v>0</v>
      </c>
      <c r="Q372" s="134">
        <v>0</v>
      </c>
      <c r="R372" s="134">
        <f>Q372*H372</f>
        <v>0</v>
      </c>
      <c r="S372" s="134">
        <v>0</v>
      </c>
      <c r="T372" s="135">
        <f>S372*H372</f>
        <v>0</v>
      </c>
      <c r="AR372" s="136" t="s">
        <v>209</v>
      </c>
      <c r="AT372" s="136" t="s">
        <v>182</v>
      </c>
      <c r="AU372" s="136" t="s">
        <v>79</v>
      </c>
      <c r="AY372" s="17" t="s">
        <v>181</v>
      </c>
      <c r="BE372" s="137">
        <f>IF(N372="základní",J372,0)</f>
        <v>0</v>
      </c>
      <c r="BF372" s="137">
        <f>IF(N372="snížená",J372,0)</f>
        <v>0</v>
      </c>
      <c r="BG372" s="137">
        <f>IF(N372="zákl. přenesená",J372,0)</f>
        <v>0</v>
      </c>
      <c r="BH372" s="137">
        <f>IF(N372="sníž. přenesená",J372,0)</f>
        <v>0</v>
      </c>
      <c r="BI372" s="137">
        <f>IF(N372="nulová",J372,0)</f>
        <v>0</v>
      </c>
      <c r="BJ372" s="17" t="s">
        <v>77</v>
      </c>
      <c r="BK372" s="137">
        <f>ROUND(I372*H372,2)</f>
        <v>0</v>
      </c>
      <c r="BL372" s="17" t="s">
        <v>209</v>
      </c>
      <c r="BM372" s="136" t="s">
        <v>672</v>
      </c>
    </row>
    <row r="373" spans="2:65" s="1" customFormat="1" ht="24.2" customHeight="1" x14ac:dyDescent="0.2">
      <c r="B373" s="32"/>
      <c r="C373" s="125" t="s">
        <v>682</v>
      </c>
      <c r="D373" s="125" t="s">
        <v>182</v>
      </c>
      <c r="E373" s="126" t="s">
        <v>7683</v>
      </c>
      <c r="F373" s="127" t="s">
        <v>7684</v>
      </c>
      <c r="G373" s="128" t="s">
        <v>519</v>
      </c>
      <c r="H373" s="129">
        <v>2</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209</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209</v>
      </c>
      <c r="BM373" s="136" t="s">
        <v>685</v>
      </c>
    </row>
    <row r="374" spans="2:65" s="1" customFormat="1" ht="39" x14ac:dyDescent="0.2">
      <c r="B374" s="32"/>
      <c r="D374" s="138" t="s">
        <v>214</v>
      </c>
      <c r="F374" s="139" t="s">
        <v>7685</v>
      </c>
      <c r="I374" s="140"/>
      <c r="L374" s="32"/>
      <c r="M374" s="141"/>
      <c r="T374" s="53"/>
      <c r="AT374" s="17" t="s">
        <v>214</v>
      </c>
      <c r="AU374" s="17" t="s">
        <v>79</v>
      </c>
    </row>
    <row r="375" spans="2:65" s="12" customFormat="1" ht="22.5" x14ac:dyDescent="0.2">
      <c r="B375" s="153"/>
      <c r="D375" s="138" t="s">
        <v>330</v>
      </c>
      <c r="E375" s="154" t="s">
        <v>19</v>
      </c>
      <c r="F375" s="155" t="s">
        <v>7686</v>
      </c>
      <c r="H375" s="154" t="s">
        <v>19</v>
      </c>
      <c r="I375" s="156"/>
      <c r="L375" s="153"/>
      <c r="M375" s="157"/>
      <c r="T375" s="158"/>
      <c r="AT375" s="154" t="s">
        <v>330</v>
      </c>
      <c r="AU375" s="154" t="s">
        <v>79</v>
      </c>
      <c r="AV375" s="12" t="s">
        <v>77</v>
      </c>
      <c r="AW375" s="12" t="s">
        <v>31</v>
      </c>
      <c r="AX375" s="12" t="s">
        <v>69</v>
      </c>
      <c r="AY375" s="154" t="s">
        <v>181</v>
      </c>
    </row>
    <row r="376" spans="2:65" s="13" customFormat="1" ht="11.25" x14ac:dyDescent="0.2">
      <c r="B376" s="159"/>
      <c r="D376" s="138" t="s">
        <v>330</v>
      </c>
      <c r="E376" s="160" t="s">
        <v>19</v>
      </c>
      <c r="F376" s="161" t="s">
        <v>4419</v>
      </c>
      <c r="H376" s="162">
        <v>2</v>
      </c>
      <c r="I376" s="163"/>
      <c r="L376" s="159"/>
      <c r="M376" s="164"/>
      <c r="T376" s="165"/>
      <c r="AT376" s="160" t="s">
        <v>330</v>
      </c>
      <c r="AU376" s="160" t="s">
        <v>79</v>
      </c>
      <c r="AV376" s="13" t="s">
        <v>79</v>
      </c>
      <c r="AW376" s="13" t="s">
        <v>31</v>
      </c>
      <c r="AX376" s="13" t="s">
        <v>69</v>
      </c>
      <c r="AY376" s="160" t="s">
        <v>181</v>
      </c>
    </row>
    <row r="377" spans="2:65" s="14" customFormat="1" ht="11.25" x14ac:dyDescent="0.2">
      <c r="B377" s="166"/>
      <c r="D377" s="138" t="s">
        <v>330</v>
      </c>
      <c r="E377" s="167" t="s">
        <v>19</v>
      </c>
      <c r="F377" s="168" t="s">
        <v>333</v>
      </c>
      <c r="H377" s="169">
        <v>2</v>
      </c>
      <c r="I377" s="170"/>
      <c r="L377" s="166"/>
      <c r="M377" s="171"/>
      <c r="T377" s="172"/>
      <c r="AT377" s="167" t="s">
        <v>330</v>
      </c>
      <c r="AU377" s="167" t="s">
        <v>79</v>
      </c>
      <c r="AV377" s="14" t="s">
        <v>187</v>
      </c>
      <c r="AW377" s="14" t="s">
        <v>31</v>
      </c>
      <c r="AX377" s="14" t="s">
        <v>77</v>
      </c>
      <c r="AY377" s="167" t="s">
        <v>181</v>
      </c>
    </row>
    <row r="378" spans="2:65" s="1" customFormat="1" ht="33" customHeight="1" x14ac:dyDescent="0.2">
      <c r="B378" s="32"/>
      <c r="C378" s="125" t="s">
        <v>490</v>
      </c>
      <c r="D378" s="125" t="s">
        <v>182</v>
      </c>
      <c r="E378" s="126" t="s">
        <v>7687</v>
      </c>
      <c r="F378" s="127" t="s">
        <v>7688</v>
      </c>
      <c r="G378" s="128" t="s">
        <v>519</v>
      </c>
      <c r="H378" s="129">
        <v>1</v>
      </c>
      <c r="I378" s="130"/>
      <c r="J378" s="131">
        <f>ROUND(I378*H378,2)</f>
        <v>0</v>
      </c>
      <c r="K378" s="127" t="s">
        <v>186</v>
      </c>
      <c r="L378" s="32"/>
      <c r="M378" s="132" t="s">
        <v>19</v>
      </c>
      <c r="N378" s="133" t="s">
        <v>40</v>
      </c>
      <c r="P378" s="134">
        <f>O378*H378</f>
        <v>0</v>
      </c>
      <c r="Q378" s="134">
        <v>0</v>
      </c>
      <c r="R378" s="134">
        <f>Q378*H378</f>
        <v>0</v>
      </c>
      <c r="S378" s="134">
        <v>0</v>
      </c>
      <c r="T378" s="135">
        <f>S378*H378</f>
        <v>0</v>
      </c>
      <c r="AR378" s="136" t="s">
        <v>209</v>
      </c>
      <c r="AT378" s="136" t="s">
        <v>182</v>
      </c>
      <c r="AU378" s="136" t="s">
        <v>79</v>
      </c>
      <c r="AY378" s="17" t="s">
        <v>181</v>
      </c>
      <c r="BE378" s="137">
        <f>IF(N378="základní",J378,0)</f>
        <v>0</v>
      </c>
      <c r="BF378" s="137">
        <f>IF(N378="snížená",J378,0)</f>
        <v>0</v>
      </c>
      <c r="BG378" s="137">
        <f>IF(N378="zákl. přenesená",J378,0)</f>
        <v>0</v>
      </c>
      <c r="BH378" s="137">
        <f>IF(N378="sníž. přenesená",J378,0)</f>
        <v>0</v>
      </c>
      <c r="BI378" s="137">
        <f>IF(N378="nulová",J378,0)</f>
        <v>0</v>
      </c>
      <c r="BJ378" s="17" t="s">
        <v>77</v>
      </c>
      <c r="BK378" s="137">
        <f>ROUND(I378*H378,2)</f>
        <v>0</v>
      </c>
      <c r="BL378" s="17" t="s">
        <v>209</v>
      </c>
      <c r="BM378" s="136" t="s">
        <v>692</v>
      </c>
    </row>
    <row r="379" spans="2:65" s="1" customFormat="1" ht="39" x14ac:dyDescent="0.2">
      <c r="B379" s="32"/>
      <c r="D379" s="138" t="s">
        <v>214</v>
      </c>
      <c r="F379" s="139" t="s">
        <v>7689</v>
      </c>
      <c r="I379" s="140"/>
      <c r="L379" s="32"/>
      <c r="M379" s="141"/>
      <c r="T379" s="53"/>
      <c r="AT379" s="17" t="s">
        <v>214</v>
      </c>
      <c r="AU379" s="17" t="s">
        <v>79</v>
      </c>
    </row>
    <row r="380" spans="2:65" s="12" customFormat="1" ht="22.5" x14ac:dyDescent="0.2">
      <c r="B380" s="153"/>
      <c r="D380" s="138" t="s">
        <v>330</v>
      </c>
      <c r="E380" s="154" t="s">
        <v>19</v>
      </c>
      <c r="F380" s="155" t="s">
        <v>7690</v>
      </c>
      <c r="H380" s="154" t="s">
        <v>19</v>
      </c>
      <c r="I380" s="156"/>
      <c r="L380" s="153"/>
      <c r="M380" s="157"/>
      <c r="T380" s="158"/>
      <c r="AT380" s="154" t="s">
        <v>330</v>
      </c>
      <c r="AU380" s="154" t="s">
        <v>79</v>
      </c>
      <c r="AV380" s="12" t="s">
        <v>77</v>
      </c>
      <c r="AW380" s="12" t="s">
        <v>31</v>
      </c>
      <c r="AX380" s="12" t="s">
        <v>69</v>
      </c>
      <c r="AY380" s="154" t="s">
        <v>181</v>
      </c>
    </row>
    <row r="381" spans="2:65" s="13" customFormat="1" ht="11.25" x14ac:dyDescent="0.2">
      <c r="B381" s="159"/>
      <c r="D381" s="138" t="s">
        <v>330</v>
      </c>
      <c r="E381" s="160" t="s">
        <v>19</v>
      </c>
      <c r="F381" s="161" t="s">
        <v>4442</v>
      </c>
      <c r="H381" s="162">
        <v>1</v>
      </c>
      <c r="I381" s="163"/>
      <c r="L381" s="159"/>
      <c r="M381" s="164"/>
      <c r="T381" s="165"/>
      <c r="AT381" s="160" t="s">
        <v>330</v>
      </c>
      <c r="AU381" s="160" t="s">
        <v>79</v>
      </c>
      <c r="AV381" s="13" t="s">
        <v>79</v>
      </c>
      <c r="AW381" s="13" t="s">
        <v>31</v>
      </c>
      <c r="AX381" s="13" t="s">
        <v>69</v>
      </c>
      <c r="AY381" s="160" t="s">
        <v>181</v>
      </c>
    </row>
    <row r="382" spans="2:65" s="14" customFormat="1" ht="11.25" x14ac:dyDescent="0.2">
      <c r="B382" s="166"/>
      <c r="D382" s="138" t="s">
        <v>330</v>
      </c>
      <c r="E382" s="167" t="s">
        <v>19</v>
      </c>
      <c r="F382" s="168" t="s">
        <v>333</v>
      </c>
      <c r="H382" s="169">
        <v>1</v>
      </c>
      <c r="I382" s="170"/>
      <c r="L382" s="166"/>
      <c r="M382" s="171"/>
      <c r="T382" s="172"/>
      <c r="AT382" s="167" t="s">
        <v>330</v>
      </c>
      <c r="AU382" s="167" t="s">
        <v>79</v>
      </c>
      <c r="AV382" s="14" t="s">
        <v>187</v>
      </c>
      <c r="AW382" s="14" t="s">
        <v>31</v>
      </c>
      <c r="AX382" s="14" t="s">
        <v>77</v>
      </c>
      <c r="AY382" s="167" t="s">
        <v>181</v>
      </c>
    </row>
    <row r="383" spans="2:65" s="1" customFormat="1" ht="33" customHeight="1" x14ac:dyDescent="0.2">
      <c r="B383" s="32"/>
      <c r="C383" s="125" t="s">
        <v>697</v>
      </c>
      <c r="D383" s="125" t="s">
        <v>182</v>
      </c>
      <c r="E383" s="126" t="s">
        <v>7691</v>
      </c>
      <c r="F383" s="127" t="s">
        <v>7692</v>
      </c>
      <c r="G383" s="128" t="s">
        <v>519</v>
      </c>
      <c r="H383" s="129">
        <v>5</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209</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209</v>
      </c>
      <c r="BM383" s="136" t="s">
        <v>700</v>
      </c>
    </row>
    <row r="384" spans="2:65" s="1" customFormat="1" ht="39" x14ac:dyDescent="0.2">
      <c r="B384" s="32"/>
      <c r="D384" s="138" t="s">
        <v>214</v>
      </c>
      <c r="F384" s="139" t="s">
        <v>7689</v>
      </c>
      <c r="I384" s="140"/>
      <c r="L384" s="32"/>
      <c r="M384" s="141"/>
      <c r="T384" s="53"/>
      <c r="AT384" s="17" t="s">
        <v>214</v>
      </c>
      <c r="AU384" s="17" t="s">
        <v>79</v>
      </c>
    </row>
    <row r="385" spans="2:65" s="12" customFormat="1" ht="22.5" x14ac:dyDescent="0.2">
      <c r="B385" s="153"/>
      <c r="D385" s="138" t="s">
        <v>330</v>
      </c>
      <c r="E385" s="154" t="s">
        <v>19</v>
      </c>
      <c r="F385" s="155" t="s">
        <v>7693</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5796</v>
      </c>
      <c r="H386" s="162">
        <v>1</v>
      </c>
      <c r="I386" s="163"/>
      <c r="L386" s="159"/>
      <c r="M386" s="164"/>
      <c r="T386" s="165"/>
      <c r="AT386" s="160" t="s">
        <v>330</v>
      </c>
      <c r="AU386" s="160" t="s">
        <v>79</v>
      </c>
      <c r="AV386" s="13" t="s">
        <v>79</v>
      </c>
      <c r="AW386" s="13" t="s">
        <v>31</v>
      </c>
      <c r="AX386" s="13" t="s">
        <v>69</v>
      </c>
      <c r="AY386" s="160" t="s">
        <v>181</v>
      </c>
    </row>
    <row r="387" spans="2:65" s="13" customFormat="1" ht="11.25" x14ac:dyDescent="0.2">
      <c r="B387" s="159"/>
      <c r="D387" s="138" t="s">
        <v>330</v>
      </c>
      <c r="E387" s="160" t="s">
        <v>19</v>
      </c>
      <c r="F387" s="161" t="s">
        <v>5405</v>
      </c>
      <c r="H387" s="162">
        <v>4</v>
      </c>
      <c r="I387" s="163"/>
      <c r="L387" s="159"/>
      <c r="M387" s="164"/>
      <c r="T387" s="165"/>
      <c r="AT387" s="160" t="s">
        <v>330</v>
      </c>
      <c r="AU387" s="160" t="s">
        <v>79</v>
      </c>
      <c r="AV387" s="13" t="s">
        <v>79</v>
      </c>
      <c r="AW387" s="13" t="s">
        <v>31</v>
      </c>
      <c r="AX387" s="13" t="s">
        <v>69</v>
      </c>
      <c r="AY387" s="160" t="s">
        <v>181</v>
      </c>
    </row>
    <row r="388" spans="2:65" s="14" customFormat="1" ht="11.25" x14ac:dyDescent="0.2">
      <c r="B388" s="166"/>
      <c r="D388" s="138" t="s">
        <v>330</v>
      </c>
      <c r="E388" s="167" t="s">
        <v>19</v>
      </c>
      <c r="F388" s="168" t="s">
        <v>333</v>
      </c>
      <c r="H388" s="169">
        <v>5</v>
      </c>
      <c r="I388" s="170"/>
      <c r="L388" s="166"/>
      <c r="M388" s="171"/>
      <c r="T388" s="172"/>
      <c r="AT388" s="167" t="s">
        <v>330</v>
      </c>
      <c r="AU388" s="167" t="s">
        <v>79</v>
      </c>
      <c r="AV388" s="14" t="s">
        <v>187</v>
      </c>
      <c r="AW388" s="14" t="s">
        <v>31</v>
      </c>
      <c r="AX388" s="14" t="s">
        <v>77</v>
      </c>
      <c r="AY388" s="167" t="s">
        <v>181</v>
      </c>
    </row>
    <row r="389" spans="2:65" s="1" customFormat="1" ht="24.2" customHeight="1" x14ac:dyDescent="0.2">
      <c r="B389" s="32"/>
      <c r="C389" s="125" t="s">
        <v>492</v>
      </c>
      <c r="D389" s="125" t="s">
        <v>182</v>
      </c>
      <c r="E389" s="126" t="s">
        <v>7694</v>
      </c>
      <c r="F389" s="127" t="s">
        <v>7695</v>
      </c>
      <c r="G389" s="128" t="s">
        <v>519</v>
      </c>
      <c r="H389" s="129">
        <v>14</v>
      </c>
      <c r="I389" s="130"/>
      <c r="J389" s="131">
        <f>ROUND(I389*H389,2)</f>
        <v>0</v>
      </c>
      <c r="K389" s="127" t="s">
        <v>186</v>
      </c>
      <c r="L389" s="32"/>
      <c r="M389" s="132" t="s">
        <v>19</v>
      </c>
      <c r="N389" s="133" t="s">
        <v>40</v>
      </c>
      <c r="P389" s="134">
        <f>O389*H389</f>
        <v>0</v>
      </c>
      <c r="Q389" s="134">
        <v>0</v>
      </c>
      <c r="R389" s="134">
        <f>Q389*H389</f>
        <v>0</v>
      </c>
      <c r="S389" s="134">
        <v>0</v>
      </c>
      <c r="T389" s="135">
        <f>S389*H389</f>
        <v>0</v>
      </c>
      <c r="AR389" s="136" t="s">
        <v>209</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209</v>
      </c>
      <c r="BM389" s="136" t="s">
        <v>718</v>
      </c>
    </row>
    <row r="390" spans="2:65" s="1" customFormat="1" ht="39" x14ac:dyDescent="0.2">
      <c r="B390" s="32"/>
      <c r="D390" s="138" t="s">
        <v>214</v>
      </c>
      <c r="F390" s="139" t="s">
        <v>7689</v>
      </c>
      <c r="I390" s="140"/>
      <c r="L390" s="32"/>
      <c r="M390" s="141"/>
      <c r="T390" s="53"/>
      <c r="AT390" s="17" t="s">
        <v>214</v>
      </c>
      <c r="AU390" s="17" t="s">
        <v>79</v>
      </c>
    </row>
    <row r="391" spans="2:65" s="12" customFormat="1" ht="22.5" x14ac:dyDescent="0.2">
      <c r="B391" s="153"/>
      <c r="D391" s="138" t="s">
        <v>330</v>
      </c>
      <c r="E391" s="154" t="s">
        <v>19</v>
      </c>
      <c r="F391" s="155" t="s">
        <v>7696</v>
      </c>
      <c r="H391" s="154" t="s">
        <v>19</v>
      </c>
      <c r="I391" s="156"/>
      <c r="L391" s="153"/>
      <c r="M391" s="157"/>
      <c r="T391" s="158"/>
      <c r="AT391" s="154" t="s">
        <v>330</v>
      </c>
      <c r="AU391" s="154" t="s">
        <v>79</v>
      </c>
      <c r="AV391" s="12" t="s">
        <v>77</v>
      </c>
      <c r="AW391" s="12" t="s">
        <v>31</v>
      </c>
      <c r="AX391" s="12" t="s">
        <v>69</v>
      </c>
      <c r="AY391" s="154" t="s">
        <v>181</v>
      </c>
    </row>
    <row r="392" spans="2:65" s="13" customFormat="1" ht="11.25" x14ac:dyDescent="0.2">
      <c r="B392" s="159"/>
      <c r="D392" s="138" t="s">
        <v>330</v>
      </c>
      <c r="E392" s="160" t="s">
        <v>19</v>
      </c>
      <c r="F392" s="161" t="s">
        <v>7697</v>
      </c>
      <c r="H392" s="162">
        <v>12</v>
      </c>
      <c r="I392" s="163"/>
      <c r="L392" s="159"/>
      <c r="M392" s="164"/>
      <c r="T392" s="165"/>
      <c r="AT392" s="160" t="s">
        <v>330</v>
      </c>
      <c r="AU392" s="160" t="s">
        <v>79</v>
      </c>
      <c r="AV392" s="13" t="s">
        <v>79</v>
      </c>
      <c r="AW392" s="13" t="s">
        <v>31</v>
      </c>
      <c r="AX392" s="13" t="s">
        <v>69</v>
      </c>
      <c r="AY392" s="160" t="s">
        <v>181</v>
      </c>
    </row>
    <row r="393" spans="2:65" s="13" customFormat="1" ht="11.25" x14ac:dyDescent="0.2">
      <c r="B393" s="159"/>
      <c r="D393" s="138" t="s">
        <v>330</v>
      </c>
      <c r="E393" s="160" t="s">
        <v>19</v>
      </c>
      <c r="F393" s="161" t="s">
        <v>5955</v>
      </c>
      <c r="H393" s="162">
        <v>2</v>
      </c>
      <c r="I393" s="163"/>
      <c r="L393" s="159"/>
      <c r="M393" s="164"/>
      <c r="T393" s="165"/>
      <c r="AT393" s="160" t="s">
        <v>330</v>
      </c>
      <c r="AU393" s="160" t="s">
        <v>79</v>
      </c>
      <c r="AV393" s="13" t="s">
        <v>79</v>
      </c>
      <c r="AW393" s="13" t="s">
        <v>31</v>
      </c>
      <c r="AX393" s="13" t="s">
        <v>69</v>
      </c>
      <c r="AY393" s="160" t="s">
        <v>181</v>
      </c>
    </row>
    <row r="394" spans="2:65" s="14" customFormat="1" ht="11.25" x14ac:dyDescent="0.2">
      <c r="B394" s="166"/>
      <c r="D394" s="138" t="s">
        <v>330</v>
      </c>
      <c r="E394" s="167" t="s">
        <v>19</v>
      </c>
      <c r="F394" s="168" t="s">
        <v>333</v>
      </c>
      <c r="H394" s="169">
        <v>14</v>
      </c>
      <c r="I394" s="170"/>
      <c r="L394" s="166"/>
      <c r="M394" s="171"/>
      <c r="T394" s="172"/>
      <c r="AT394" s="167" t="s">
        <v>330</v>
      </c>
      <c r="AU394" s="167" t="s">
        <v>79</v>
      </c>
      <c r="AV394" s="14" t="s">
        <v>187</v>
      </c>
      <c r="AW394" s="14" t="s">
        <v>31</v>
      </c>
      <c r="AX394" s="14" t="s">
        <v>77</v>
      </c>
      <c r="AY394" s="167" t="s">
        <v>181</v>
      </c>
    </row>
    <row r="395" spans="2:65" s="1" customFormat="1" ht="24.2" customHeight="1" x14ac:dyDescent="0.2">
      <c r="B395" s="32"/>
      <c r="C395" s="125" t="s">
        <v>723</v>
      </c>
      <c r="D395" s="125" t="s">
        <v>182</v>
      </c>
      <c r="E395" s="126" t="s">
        <v>7698</v>
      </c>
      <c r="F395" s="127" t="s">
        <v>7699</v>
      </c>
      <c r="G395" s="128" t="s">
        <v>519</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209</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209</v>
      </c>
      <c r="BM395" s="136" t="s">
        <v>726</v>
      </c>
    </row>
    <row r="396" spans="2:65" s="1" customFormat="1" ht="39" x14ac:dyDescent="0.2">
      <c r="B396" s="32"/>
      <c r="D396" s="138" t="s">
        <v>214</v>
      </c>
      <c r="F396" s="139" t="s">
        <v>7689</v>
      </c>
      <c r="I396" s="140"/>
      <c r="L396" s="32"/>
      <c r="M396" s="141"/>
      <c r="T396" s="53"/>
      <c r="AT396" s="17" t="s">
        <v>214</v>
      </c>
      <c r="AU396" s="17" t="s">
        <v>79</v>
      </c>
    </row>
    <row r="397" spans="2:65" s="12" customFormat="1" ht="22.5" x14ac:dyDescent="0.2">
      <c r="B397" s="153"/>
      <c r="D397" s="138" t="s">
        <v>330</v>
      </c>
      <c r="E397" s="154" t="s">
        <v>19</v>
      </c>
      <c r="F397" s="155" t="s">
        <v>7693</v>
      </c>
      <c r="H397" s="154" t="s">
        <v>19</v>
      </c>
      <c r="I397" s="156"/>
      <c r="L397" s="153"/>
      <c r="M397" s="157"/>
      <c r="T397" s="158"/>
      <c r="AT397" s="154" t="s">
        <v>330</v>
      </c>
      <c r="AU397" s="154" t="s">
        <v>79</v>
      </c>
      <c r="AV397" s="12" t="s">
        <v>77</v>
      </c>
      <c r="AW397" s="12" t="s">
        <v>31</v>
      </c>
      <c r="AX397" s="12" t="s">
        <v>69</v>
      </c>
      <c r="AY397" s="154" t="s">
        <v>181</v>
      </c>
    </row>
    <row r="398" spans="2:65" s="13" customFormat="1" ht="11.25" x14ac:dyDescent="0.2">
      <c r="B398" s="159"/>
      <c r="D398" s="138" t="s">
        <v>330</v>
      </c>
      <c r="E398" s="160" t="s">
        <v>19</v>
      </c>
      <c r="F398" s="161" t="s">
        <v>4442</v>
      </c>
      <c r="H398" s="162">
        <v>1</v>
      </c>
      <c r="I398" s="163"/>
      <c r="L398" s="159"/>
      <c r="M398" s="164"/>
      <c r="T398" s="165"/>
      <c r="AT398" s="160" t="s">
        <v>330</v>
      </c>
      <c r="AU398" s="160" t="s">
        <v>79</v>
      </c>
      <c r="AV398" s="13" t="s">
        <v>79</v>
      </c>
      <c r="AW398" s="13" t="s">
        <v>31</v>
      </c>
      <c r="AX398" s="13" t="s">
        <v>69</v>
      </c>
      <c r="AY398" s="160" t="s">
        <v>181</v>
      </c>
    </row>
    <row r="399" spans="2:65" s="14" customFormat="1" ht="11.25" x14ac:dyDescent="0.2">
      <c r="B399" s="166"/>
      <c r="D399" s="138" t="s">
        <v>330</v>
      </c>
      <c r="E399" s="167" t="s">
        <v>19</v>
      </c>
      <c r="F399" s="168" t="s">
        <v>333</v>
      </c>
      <c r="H399" s="169">
        <v>1</v>
      </c>
      <c r="I399" s="170"/>
      <c r="L399" s="166"/>
      <c r="M399" s="171"/>
      <c r="T399" s="172"/>
      <c r="AT399" s="167" t="s">
        <v>330</v>
      </c>
      <c r="AU399" s="167" t="s">
        <v>79</v>
      </c>
      <c r="AV399" s="14" t="s">
        <v>187</v>
      </c>
      <c r="AW399" s="14" t="s">
        <v>31</v>
      </c>
      <c r="AX399" s="14" t="s">
        <v>77</v>
      </c>
      <c r="AY399" s="167" t="s">
        <v>181</v>
      </c>
    </row>
    <row r="400" spans="2:65" s="1" customFormat="1" ht="24.2" customHeight="1" x14ac:dyDescent="0.2">
      <c r="B400" s="32"/>
      <c r="C400" s="125" t="s">
        <v>495</v>
      </c>
      <c r="D400" s="125" t="s">
        <v>182</v>
      </c>
      <c r="E400" s="126" t="s">
        <v>7700</v>
      </c>
      <c r="F400" s="127" t="s">
        <v>7701</v>
      </c>
      <c r="G400" s="128" t="s">
        <v>519</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209</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209</v>
      </c>
      <c r="BM400" s="136" t="s">
        <v>734</v>
      </c>
    </row>
    <row r="401" spans="2:65" s="1" customFormat="1" ht="39" x14ac:dyDescent="0.2">
      <c r="B401" s="32"/>
      <c r="D401" s="138" t="s">
        <v>214</v>
      </c>
      <c r="F401" s="139" t="s">
        <v>7689</v>
      </c>
      <c r="I401" s="140"/>
      <c r="L401" s="32"/>
      <c r="M401" s="141"/>
      <c r="T401" s="53"/>
      <c r="AT401" s="17" t="s">
        <v>214</v>
      </c>
      <c r="AU401" s="17" t="s">
        <v>79</v>
      </c>
    </row>
    <row r="402" spans="2:65" s="12" customFormat="1" ht="22.5" x14ac:dyDescent="0.2">
      <c r="B402" s="153"/>
      <c r="D402" s="138" t="s">
        <v>330</v>
      </c>
      <c r="E402" s="154" t="s">
        <v>19</v>
      </c>
      <c r="F402" s="155" t="s">
        <v>7693</v>
      </c>
      <c r="H402" s="154" t="s">
        <v>19</v>
      </c>
      <c r="I402" s="156"/>
      <c r="L402" s="153"/>
      <c r="M402" s="157"/>
      <c r="T402" s="158"/>
      <c r="AT402" s="154" t="s">
        <v>330</v>
      </c>
      <c r="AU402" s="154" t="s">
        <v>79</v>
      </c>
      <c r="AV402" s="12" t="s">
        <v>77</v>
      </c>
      <c r="AW402" s="12" t="s">
        <v>31</v>
      </c>
      <c r="AX402" s="12" t="s">
        <v>69</v>
      </c>
      <c r="AY402" s="154" t="s">
        <v>181</v>
      </c>
    </row>
    <row r="403" spans="2:65" s="13" customFormat="1" ht="11.25" x14ac:dyDescent="0.2">
      <c r="B403" s="159"/>
      <c r="D403" s="138" t="s">
        <v>330</v>
      </c>
      <c r="E403" s="160" t="s">
        <v>19</v>
      </c>
      <c r="F403" s="161" t="s">
        <v>4442</v>
      </c>
      <c r="H403" s="162">
        <v>1</v>
      </c>
      <c r="I403" s="163"/>
      <c r="L403" s="159"/>
      <c r="M403" s="164"/>
      <c r="T403" s="165"/>
      <c r="AT403" s="160" t="s">
        <v>330</v>
      </c>
      <c r="AU403" s="160" t="s">
        <v>79</v>
      </c>
      <c r="AV403" s="13" t="s">
        <v>79</v>
      </c>
      <c r="AW403" s="13" t="s">
        <v>31</v>
      </c>
      <c r="AX403" s="13" t="s">
        <v>69</v>
      </c>
      <c r="AY403" s="160" t="s">
        <v>181</v>
      </c>
    </row>
    <row r="404" spans="2:65" s="14" customFormat="1" ht="11.25" x14ac:dyDescent="0.2">
      <c r="B404" s="166"/>
      <c r="D404" s="138" t="s">
        <v>330</v>
      </c>
      <c r="E404" s="167" t="s">
        <v>19</v>
      </c>
      <c r="F404" s="168" t="s">
        <v>333</v>
      </c>
      <c r="H404" s="169">
        <v>1</v>
      </c>
      <c r="I404" s="170"/>
      <c r="L404" s="166"/>
      <c r="M404" s="171"/>
      <c r="T404" s="172"/>
      <c r="AT404" s="167" t="s">
        <v>330</v>
      </c>
      <c r="AU404" s="167" t="s">
        <v>79</v>
      </c>
      <c r="AV404" s="14" t="s">
        <v>187</v>
      </c>
      <c r="AW404" s="14" t="s">
        <v>31</v>
      </c>
      <c r="AX404" s="14" t="s">
        <v>77</v>
      </c>
      <c r="AY404" s="167" t="s">
        <v>181</v>
      </c>
    </row>
    <row r="405" spans="2:65" s="1" customFormat="1" ht="16.5" customHeight="1" x14ac:dyDescent="0.2">
      <c r="B405" s="32"/>
      <c r="C405" s="125" t="s">
        <v>741</v>
      </c>
      <c r="D405" s="125" t="s">
        <v>182</v>
      </c>
      <c r="E405" s="126" t="s">
        <v>7702</v>
      </c>
      <c r="F405" s="127" t="s">
        <v>7703</v>
      </c>
      <c r="G405" s="128" t="s">
        <v>519</v>
      </c>
      <c r="H405" s="129">
        <v>2</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209</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209</v>
      </c>
      <c r="BM405" s="136" t="s">
        <v>744</v>
      </c>
    </row>
    <row r="406" spans="2:65" s="1" customFormat="1" ht="39" x14ac:dyDescent="0.2">
      <c r="B406" s="32"/>
      <c r="D406" s="138" t="s">
        <v>214</v>
      </c>
      <c r="F406" s="139" t="s">
        <v>7704</v>
      </c>
      <c r="I406" s="140"/>
      <c r="L406" s="32"/>
      <c r="M406" s="141"/>
      <c r="T406" s="53"/>
      <c r="AT406" s="17" t="s">
        <v>214</v>
      </c>
      <c r="AU406" s="17" t="s">
        <v>79</v>
      </c>
    </row>
    <row r="407" spans="2:65" s="13" customFormat="1" ht="11.25" x14ac:dyDescent="0.2">
      <c r="B407" s="159"/>
      <c r="D407" s="138" t="s">
        <v>330</v>
      </c>
      <c r="E407" s="160" t="s">
        <v>19</v>
      </c>
      <c r="F407" s="161" t="s">
        <v>7705</v>
      </c>
      <c r="H407" s="162">
        <v>1</v>
      </c>
      <c r="I407" s="163"/>
      <c r="L407" s="159"/>
      <c r="M407" s="164"/>
      <c r="T407" s="165"/>
      <c r="AT407" s="160" t="s">
        <v>330</v>
      </c>
      <c r="AU407" s="160" t="s">
        <v>79</v>
      </c>
      <c r="AV407" s="13" t="s">
        <v>79</v>
      </c>
      <c r="AW407" s="13" t="s">
        <v>31</v>
      </c>
      <c r="AX407" s="13" t="s">
        <v>69</v>
      </c>
      <c r="AY407" s="160" t="s">
        <v>181</v>
      </c>
    </row>
    <row r="408" spans="2:65" s="13" customFormat="1" ht="11.25" x14ac:dyDescent="0.2">
      <c r="B408" s="159"/>
      <c r="D408" s="138" t="s">
        <v>330</v>
      </c>
      <c r="E408" s="160" t="s">
        <v>19</v>
      </c>
      <c r="F408" s="161" t="s">
        <v>7706</v>
      </c>
      <c r="H408" s="162">
        <v>1</v>
      </c>
      <c r="I408" s="163"/>
      <c r="L408" s="159"/>
      <c r="M408" s="164"/>
      <c r="T408" s="165"/>
      <c r="AT408" s="160" t="s">
        <v>330</v>
      </c>
      <c r="AU408" s="160" t="s">
        <v>79</v>
      </c>
      <c r="AV408" s="13" t="s">
        <v>79</v>
      </c>
      <c r="AW408" s="13" t="s">
        <v>31</v>
      </c>
      <c r="AX408" s="13" t="s">
        <v>69</v>
      </c>
      <c r="AY408" s="160" t="s">
        <v>181</v>
      </c>
    </row>
    <row r="409" spans="2:65" s="14" customFormat="1" ht="11.25" x14ac:dyDescent="0.2">
      <c r="B409" s="166"/>
      <c r="D409" s="138" t="s">
        <v>330</v>
      </c>
      <c r="E409" s="167" t="s">
        <v>19</v>
      </c>
      <c r="F409" s="168" t="s">
        <v>333</v>
      </c>
      <c r="H409" s="169">
        <v>2</v>
      </c>
      <c r="I409" s="170"/>
      <c r="L409" s="166"/>
      <c r="M409" s="171"/>
      <c r="T409" s="172"/>
      <c r="AT409" s="167" t="s">
        <v>330</v>
      </c>
      <c r="AU409" s="167" t="s">
        <v>79</v>
      </c>
      <c r="AV409" s="14" t="s">
        <v>187</v>
      </c>
      <c r="AW409" s="14" t="s">
        <v>31</v>
      </c>
      <c r="AX409" s="14" t="s">
        <v>77</v>
      </c>
      <c r="AY409" s="167" t="s">
        <v>181</v>
      </c>
    </row>
    <row r="410" spans="2:65" s="1" customFormat="1" ht="16.5" customHeight="1" x14ac:dyDescent="0.2">
      <c r="B410" s="32"/>
      <c r="C410" s="125" t="s">
        <v>497</v>
      </c>
      <c r="D410" s="125" t="s">
        <v>182</v>
      </c>
      <c r="E410" s="126" t="s">
        <v>7707</v>
      </c>
      <c r="F410" s="127" t="s">
        <v>7708</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209</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209</v>
      </c>
      <c r="BM410" s="136" t="s">
        <v>756</v>
      </c>
    </row>
    <row r="411" spans="2:65" s="1" customFormat="1" ht="39" x14ac:dyDescent="0.2">
      <c r="B411" s="32"/>
      <c r="D411" s="138" t="s">
        <v>214</v>
      </c>
      <c r="F411" s="139" t="s">
        <v>7709</v>
      </c>
      <c r="I411" s="140"/>
      <c r="L411" s="32"/>
      <c r="M411" s="141"/>
      <c r="T411" s="53"/>
      <c r="AT411" s="17" t="s">
        <v>214</v>
      </c>
      <c r="AU411" s="17" t="s">
        <v>79</v>
      </c>
    </row>
    <row r="412" spans="2:65" s="13" customFormat="1" ht="11.25" x14ac:dyDescent="0.2">
      <c r="B412" s="159"/>
      <c r="D412" s="138" t="s">
        <v>330</v>
      </c>
      <c r="E412" s="160" t="s">
        <v>19</v>
      </c>
      <c r="F412" s="161" t="s">
        <v>7710</v>
      </c>
      <c r="H412" s="162">
        <v>1</v>
      </c>
      <c r="I412" s="163"/>
      <c r="L412" s="159"/>
      <c r="M412" s="164"/>
      <c r="T412" s="165"/>
      <c r="AT412" s="160" t="s">
        <v>330</v>
      </c>
      <c r="AU412" s="160" t="s">
        <v>79</v>
      </c>
      <c r="AV412" s="13" t="s">
        <v>79</v>
      </c>
      <c r="AW412" s="13" t="s">
        <v>31</v>
      </c>
      <c r="AX412" s="13" t="s">
        <v>69</v>
      </c>
      <c r="AY412" s="160" t="s">
        <v>181</v>
      </c>
    </row>
    <row r="413" spans="2:65" s="14" customFormat="1" ht="11.25" x14ac:dyDescent="0.2">
      <c r="B413" s="166"/>
      <c r="D413" s="138" t="s">
        <v>330</v>
      </c>
      <c r="E413" s="167" t="s">
        <v>19</v>
      </c>
      <c r="F413" s="168" t="s">
        <v>333</v>
      </c>
      <c r="H413" s="169">
        <v>1</v>
      </c>
      <c r="I413" s="170"/>
      <c r="L413" s="166"/>
      <c r="M413" s="171"/>
      <c r="T413" s="172"/>
      <c r="AT413" s="167" t="s">
        <v>330</v>
      </c>
      <c r="AU413" s="167" t="s">
        <v>79</v>
      </c>
      <c r="AV413" s="14" t="s">
        <v>187</v>
      </c>
      <c r="AW413" s="14" t="s">
        <v>31</v>
      </c>
      <c r="AX413" s="14" t="s">
        <v>77</v>
      </c>
      <c r="AY413" s="167" t="s">
        <v>181</v>
      </c>
    </row>
    <row r="414" spans="2:65" s="1" customFormat="1" ht="16.5" customHeight="1" x14ac:dyDescent="0.2">
      <c r="B414" s="32"/>
      <c r="C414" s="125" t="s">
        <v>760</v>
      </c>
      <c r="D414" s="125" t="s">
        <v>182</v>
      </c>
      <c r="E414" s="126" t="s">
        <v>7711</v>
      </c>
      <c r="F414" s="127" t="s">
        <v>7712</v>
      </c>
      <c r="G414" s="128" t="s">
        <v>185</v>
      </c>
      <c r="H414" s="129">
        <v>1</v>
      </c>
      <c r="I414" s="130"/>
      <c r="J414" s="131">
        <f>ROUND(I414*H414,2)</f>
        <v>0</v>
      </c>
      <c r="K414" s="127" t="s">
        <v>186</v>
      </c>
      <c r="L414" s="32"/>
      <c r="M414" s="132" t="s">
        <v>19</v>
      </c>
      <c r="N414" s="133" t="s">
        <v>40</v>
      </c>
      <c r="P414" s="134">
        <f>O414*H414</f>
        <v>0</v>
      </c>
      <c r="Q414" s="134">
        <v>0</v>
      </c>
      <c r="R414" s="134">
        <f>Q414*H414</f>
        <v>0</v>
      </c>
      <c r="S414" s="134">
        <v>0</v>
      </c>
      <c r="T414" s="135">
        <f>S414*H414</f>
        <v>0</v>
      </c>
      <c r="AR414" s="136" t="s">
        <v>209</v>
      </c>
      <c r="AT414" s="136" t="s">
        <v>182</v>
      </c>
      <c r="AU414" s="136" t="s">
        <v>79</v>
      </c>
      <c r="AY414" s="17" t="s">
        <v>181</v>
      </c>
      <c r="BE414" s="137">
        <f>IF(N414="základní",J414,0)</f>
        <v>0</v>
      </c>
      <c r="BF414" s="137">
        <f>IF(N414="snížená",J414,0)</f>
        <v>0</v>
      </c>
      <c r="BG414" s="137">
        <f>IF(N414="zákl. přenesená",J414,0)</f>
        <v>0</v>
      </c>
      <c r="BH414" s="137">
        <f>IF(N414="sníž. přenesená",J414,0)</f>
        <v>0</v>
      </c>
      <c r="BI414" s="137">
        <f>IF(N414="nulová",J414,0)</f>
        <v>0</v>
      </c>
      <c r="BJ414" s="17" t="s">
        <v>77</v>
      </c>
      <c r="BK414" s="137">
        <f>ROUND(I414*H414,2)</f>
        <v>0</v>
      </c>
      <c r="BL414" s="17" t="s">
        <v>209</v>
      </c>
      <c r="BM414" s="136" t="s">
        <v>763</v>
      </c>
    </row>
    <row r="415" spans="2:65" s="13" customFormat="1" ht="11.25" x14ac:dyDescent="0.2">
      <c r="B415" s="159"/>
      <c r="D415" s="138" t="s">
        <v>330</v>
      </c>
      <c r="E415" s="160" t="s">
        <v>19</v>
      </c>
      <c r="F415" s="161" t="s">
        <v>6086</v>
      </c>
      <c r="H415" s="162">
        <v>1</v>
      </c>
      <c r="I415" s="163"/>
      <c r="L415" s="159"/>
      <c r="M415" s="164"/>
      <c r="T415" s="165"/>
      <c r="AT415" s="160" t="s">
        <v>330</v>
      </c>
      <c r="AU415" s="160" t="s">
        <v>79</v>
      </c>
      <c r="AV415" s="13" t="s">
        <v>79</v>
      </c>
      <c r="AW415" s="13" t="s">
        <v>31</v>
      </c>
      <c r="AX415" s="13" t="s">
        <v>69</v>
      </c>
      <c r="AY415" s="160" t="s">
        <v>181</v>
      </c>
    </row>
    <row r="416" spans="2:65" s="14" customFormat="1" ht="11.25" x14ac:dyDescent="0.2">
      <c r="B416" s="166"/>
      <c r="D416" s="138" t="s">
        <v>330</v>
      </c>
      <c r="E416" s="167" t="s">
        <v>19</v>
      </c>
      <c r="F416" s="168" t="s">
        <v>333</v>
      </c>
      <c r="H416" s="169">
        <v>1</v>
      </c>
      <c r="I416" s="170"/>
      <c r="L416" s="166"/>
      <c r="M416" s="171"/>
      <c r="T416" s="172"/>
      <c r="AT416" s="167" t="s">
        <v>330</v>
      </c>
      <c r="AU416" s="167" t="s">
        <v>79</v>
      </c>
      <c r="AV416" s="14" t="s">
        <v>187</v>
      </c>
      <c r="AW416" s="14" t="s">
        <v>31</v>
      </c>
      <c r="AX416" s="14" t="s">
        <v>77</v>
      </c>
      <c r="AY416" s="167" t="s">
        <v>181</v>
      </c>
    </row>
    <row r="417" spans="2:65" s="1" customFormat="1" ht="16.5" customHeight="1" x14ac:dyDescent="0.2">
      <c r="B417" s="32"/>
      <c r="C417" s="125" t="s">
        <v>500</v>
      </c>
      <c r="D417" s="125" t="s">
        <v>182</v>
      </c>
      <c r="E417" s="126" t="s">
        <v>7713</v>
      </c>
      <c r="F417" s="127" t="s">
        <v>7714</v>
      </c>
      <c r="G417" s="128" t="s">
        <v>2805</v>
      </c>
      <c r="H417" s="186"/>
      <c r="I417" s="130"/>
      <c r="J417" s="131">
        <f>ROUND(I417*H417,2)</f>
        <v>0</v>
      </c>
      <c r="K417" s="127" t="s">
        <v>327</v>
      </c>
      <c r="L417" s="32"/>
      <c r="M417" s="132" t="s">
        <v>19</v>
      </c>
      <c r="N417" s="133" t="s">
        <v>40</v>
      </c>
      <c r="P417" s="134">
        <f>O417*H417</f>
        <v>0</v>
      </c>
      <c r="Q417" s="134">
        <v>0</v>
      </c>
      <c r="R417" s="134">
        <f>Q417*H417</f>
        <v>0</v>
      </c>
      <c r="S417" s="134">
        <v>0</v>
      </c>
      <c r="T417" s="135">
        <f>S417*H417</f>
        <v>0</v>
      </c>
      <c r="AR417" s="136" t="s">
        <v>209</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209</v>
      </c>
      <c r="BM417" s="136" t="s">
        <v>768</v>
      </c>
    </row>
    <row r="418" spans="2:65" s="1" customFormat="1" ht="11.25" x14ac:dyDescent="0.2">
      <c r="B418" s="32"/>
      <c r="D418" s="151" t="s">
        <v>328</v>
      </c>
      <c r="F418" s="152" t="s">
        <v>7715</v>
      </c>
      <c r="I418" s="140"/>
      <c r="L418" s="32"/>
      <c r="M418" s="141"/>
      <c r="T418" s="53"/>
      <c r="AT418" s="17" t="s">
        <v>328</v>
      </c>
      <c r="AU418" s="17" t="s">
        <v>79</v>
      </c>
    </row>
    <row r="419" spans="2:65" s="1" customFormat="1" ht="29.25" x14ac:dyDescent="0.2">
      <c r="B419" s="32"/>
      <c r="D419" s="138" t="s">
        <v>214</v>
      </c>
      <c r="F419" s="139" t="s">
        <v>7716</v>
      </c>
      <c r="I419" s="140"/>
      <c r="L419" s="32"/>
      <c r="M419" s="141"/>
      <c r="T419" s="53"/>
      <c r="AT419" s="17" t="s">
        <v>214</v>
      </c>
      <c r="AU419" s="17" t="s">
        <v>79</v>
      </c>
    </row>
    <row r="420" spans="2:65" s="1" customFormat="1" ht="16.5" customHeight="1" x14ac:dyDescent="0.2">
      <c r="B420" s="32"/>
      <c r="C420" s="125" t="s">
        <v>2148</v>
      </c>
      <c r="D420" s="125" t="s">
        <v>182</v>
      </c>
      <c r="E420" s="126" t="s">
        <v>1430</v>
      </c>
      <c r="F420" s="127" t="s">
        <v>7471</v>
      </c>
      <c r="G420" s="128" t="s">
        <v>1053</v>
      </c>
      <c r="H420" s="129">
        <v>10</v>
      </c>
      <c r="I420" s="130"/>
      <c r="J420" s="131">
        <f>ROUND(I420*H420,2)</f>
        <v>0</v>
      </c>
      <c r="K420" s="127" t="s">
        <v>327</v>
      </c>
      <c r="L420" s="32"/>
      <c r="M420" s="132" t="s">
        <v>19</v>
      </c>
      <c r="N420" s="133" t="s">
        <v>40</v>
      </c>
      <c r="P420" s="134">
        <f>O420*H420</f>
        <v>0</v>
      </c>
      <c r="Q420" s="134">
        <v>0</v>
      </c>
      <c r="R420" s="134">
        <f>Q420*H420</f>
        <v>0</v>
      </c>
      <c r="S420" s="134">
        <v>0</v>
      </c>
      <c r="T420" s="135">
        <f>S420*H420</f>
        <v>0</v>
      </c>
      <c r="AR420" s="136" t="s">
        <v>209</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209</v>
      </c>
      <c r="BM420" s="136" t="s">
        <v>1391</v>
      </c>
    </row>
    <row r="421" spans="2:65" s="1" customFormat="1" ht="11.25" x14ac:dyDescent="0.2">
      <c r="B421" s="32"/>
      <c r="D421" s="151" t="s">
        <v>328</v>
      </c>
      <c r="F421" s="152" t="s">
        <v>1433</v>
      </c>
      <c r="I421" s="140"/>
      <c r="L421" s="32"/>
      <c r="M421" s="141"/>
      <c r="T421" s="53"/>
      <c r="AT421" s="17" t="s">
        <v>328</v>
      </c>
      <c r="AU421" s="17" t="s">
        <v>79</v>
      </c>
    </row>
    <row r="422" spans="2:65" s="1" customFormat="1" ht="19.5" x14ac:dyDescent="0.2">
      <c r="B422" s="32"/>
      <c r="D422" s="138" t="s">
        <v>214</v>
      </c>
      <c r="F422" s="139" t="s">
        <v>7664</v>
      </c>
      <c r="I422" s="140"/>
      <c r="L422" s="32"/>
      <c r="M422" s="141"/>
      <c r="T422" s="53"/>
      <c r="AT422" s="17" t="s">
        <v>214</v>
      </c>
      <c r="AU422" s="17" t="s">
        <v>79</v>
      </c>
    </row>
    <row r="423" spans="2:65" s="13" customFormat="1" ht="11.25" x14ac:dyDescent="0.2">
      <c r="B423" s="159"/>
      <c r="D423" s="138" t="s">
        <v>330</v>
      </c>
      <c r="E423" s="160" t="s">
        <v>19</v>
      </c>
      <c r="F423" s="161" t="s">
        <v>7717</v>
      </c>
      <c r="H423" s="162">
        <v>10</v>
      </c>
      <c r="I423" s="163"/>
      <c r="L423" s="159"/>
      <c r="M423" s="164"/>
      <c r="T423" s="165"/>
      <c r="AT423" s="160" t="s">
        <v>330</v>
      </c>
      <c r="AU423" s="160" t="s">
        <v>79</v>
      </c>
      <c r="AV423" s="13" t="s">
        <v>79</v>
      </c>
      <c r="AW423" s="13" t="s">
        <v>31</v>
      </c>
      <c r="AX423" s="13" t="s">
        <v>69</v>
      </c>
      <c r="AY423" s="160" t="s">
        <v>181</v>
      </c>
    </row>
    <row r="424" spans="2:65" s="14" customFormat="1" ht="11.25" x14ac:dyDescent="0.2">
      <c r="B424" s="166"/>
      <c r="D424" s="138" t="s">
        <v>330</v>
      </c>
      <c r="E424" s="167" t="s">
        <v>19</v>
      </c>
      <c r="F424" s="168" t="s">
        <v>333</v>
      </c>
      <c r="H424" s="169">
        <v>10</v>
      </c>
      <c r="I424" s="170"/>
      <c r="L424" s="166"/>
      <c r="M424" s="173"/>
      <c r="N424" s="174"/>
      <c r="O424" s="174"/>
      <c r="P424" s="174"/>
      <c r="Q424" s="174"/>
      <c r="R424" s="174"/>
      <c r="S424" s="174"/>
      <c r="T424" s="175"/>
      <c r="AT424" s="167" t="s">
        <v>330</v>
      </c>
      <c r="AU424" s="167" t="s">
        <v>79</v>
      </c>
      <c r="AV424" s="14" t="s">
        <v>187</v>
      </c>
      <c r="AW424" s="14" t="s">
        <v>31</v>
      </c>
      <c r="AX424" s="14" t="s">
        <v>77</v>
      </c>
      <c r="AY424" s="167" t="s">
        <v>181</v>
      </c>
    </row>
    <row r="425" spans="2:65" s="1" customFormat="1" ht="6.95" customHeight="1" x14ac:dyDescent="0.2">
      <c r="B425" s="41"/>
      <c r="C425" s="42"/>
      <c r="D425" s="42"/>
      <c r="E425" s="42"/>
      <c r="F425" s="42"/>
      <c r="G425" s="42"/>
      <c r="H425" s="42"/>
      <c r="I425" s="42"/>
      <c r="J425" s="42"/>
      <c r="K425" s="42"/>
      <c r="L425" s="32"/>
    </row>
  </sheetData>
  <sheetProtection algorithmName="SHA-512" hashValue="02xOlOHjJ47QQcI/g6QdisfJr57UOGt8Kv08S1GIruWhJw4wRLAKT6hPI8aV+wiSfhAaZdZr6lL+YaLyXatVKw==" saltValue="kgykKl7mi8cca0L11s/WaSAsn/ofxiF2g7yFVhPVV3B6R55cncBMKWfHTI3YFFyrydRkDIiSkE9rRRDcCly9Ng==" spinCount="100000" sheet="1" objects="1" scenarios="1" formatColumns="0" formatRows="0" autoFilter="0"/>
  <autoFilter ref="C83:K424" xr:uid="{00000000-0009-0000-0000-00000A000000}"/>
  <mergeCells count="9">
    <mergeCell ref="E50:H50"/>
    <mergeCell ref="E74:H74"/>
    <mergeCell ref="E76:H76"/>
    <mergeCell ref="L2:V2"/>
    <mergeCell ref="E7:H7"/>
    <mergeCell ref="E9:H9"/>
    <mergeCell ref="E18:H18"/>
    <mergeCell ref="E27:H27"/>
    <mergeCell ref="E48:H48"/>
  </mergeCells>
  <hyperlinks>
    <hyperlink ref="F134" r:id="rId1" xr:uid="{00000000-0004-0000-0A00-000000000000}"/>
    <hyperlink ref="F137" r:id="rId2" xr:uid="{00000000-0004-0000-0A00-000001000000}"/>
    <hyperlink ref="F170" r:id="rId3" xr:uid="{00000000-0004-0000-0A00-000002000000}"/>
    <hyperlink ref="F178" r:id="rId4" xr:uid="{00000000-0004-0000-0A00-000003000000}"/>
    <hyperlink ref="F188" r:id="rId5" xr:uid="{00000000-0004-0000-0A00-000004000000}"/>
    <hyperlink ref="F219" r:id="rId6" xr:uid="{00000000-0004-0000-0A00-000005000000}"/>
    <hyperlink ref="F222" r:id="rId7" xr:uid="{00000000-0004-0000-0A00-000006000000}"/>
    <hyperlink ref="F356" r:id="rId8" xr:uid="{00000000-0004-0000-0A00-000007000000}"/>
    <hyperlink ref="F359" r:id="rId9" xr:uid="{00000000-0004-0000-0A00-000008000000}"/>
    <hyperlink ref="F367" r:id="rId10" xr:uid="{00000000-0004-0000-0A00-000009000000}"/>
    <hyperlink ref="F369" r:id="rId11" xr:uid="{00000000-0004-0000-0A00-00000A000000}"/>
    <hyperlink ref="F418" r:id="rId12" xr:uid="{00000000-0004-0000-0A00-00000B000000}"/>
    <hyperlink ref="F421"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7718</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ROUND(J83,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ROUND((SUM(BE83:BE252)),  2)</f>
        <v>0</v>
      </c>
      <c r="I33" s="93">
        <v>0.21</v>
      </c>
      <c r="J33" s="83">
        <f>ROUND(((SUM(BE83:BE252))*I33),  2)</f>
        <v>0</v>
      </c>
      <c r="L33" s="32"/>
    </row>
    <row r="34" spans="2:12" s="1" customFormat="1" ht="14.45" customHeight="1" x14ac:dyDescent="0.2">
      <c r="B34" s="32"/>
      <c r="E34" s="27" t="s">
        <v>41</v>
      </c>
      <c r="F34" s="83">
        <f>ROUND((SUM(BF83:BF252)),  2)</f>
        <v>0</v>
      </c>
      <c r="I34" s="93">
        <v>0.12</v>
      </c>
      <c r="J34" s="83">
        <f>ROUND(((SUM(BF83:BF252))*I34),  2)</f>
        <v>0</v>
      </c>
      <c r="L34" s="32"/>
    </row>
    <row r="35" spans="2:12" s="1" customFormat="1" ht="14.45" hidden="1" customHeight="1" x14ac:dyDescent="0.2">
      <c r="B35" s="32"/>
      <c r="E35" s="27" t="s">
        <v>42</v>
      </c>
      <c r="F35" s="83">
        <f>ROUND((SUM(BG83:BG252)),  2)</f>
        <v>0</v>
      </c>
      <c r="I35" s="93">
        <v>0.21</v>
      </c>
      <c r="J35" s="83">
        <f>0</f>
        <v>0</v>
      </c>
      <c r="L35" s="32"/>
    </row>
    <row r="36" spans="2:12" s="1" customFormat="1" ht="14.45" hidden="1" customHeight="1" x14ac:dyDescent="0.2">
      <c r="B36" s="32"/>
      <c r="E36" s="27" t="s">
        <v>43</v>
      </c>
      <c r="F36" s="83">
        <f>ROUND((SUM(BH83:BH252)),  2)</f>
        <v>0</v>
      </c>
      <c r="I36" s="93">
        <v>0.12</v>
      </c>
      <c r="J36" s="83">
        <f>0</f>
        <v>0</v>
      </c>
      <c r="L36" s="32"/>
    </row>
    <row r="37" spans="2:12" s="1" customFormat="1" ht="14.45" hidden="1" customHeight="1" x14ac:dyDescent="0.2">
      <c r="B37" s="32"/>
      <c r="E37" s="27" t="s">
        <v>44</v>
      </c>
      <c r="F37" s="83">
        <f>ROUND((SUM(BI83:BI252)),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D.1.4.5. - CHLAZENÍ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J83</f>
        <v>0</v>
      </c>
      <c r="L59" s="32"/>
      <c r="AU59" s="17" t="s">
        <v>164</v>
      </c>
    </row>
    <row r="60" spans="2:47" s="8" customFormat="1" ht="24.95" customHeight="1" x14ac:dyDescent="0.2">
      <c r="B60" s="103"/>
      <c r="D60" s="104" t="s">
        <v>302</v>
      </c>
      <c r="E60" s="105"/>
      <c r="F60" s="105"/>
      <c r="G60" s="105"/>
      <c r="H60" s="105"/>
      <c r="I60" s="105"/>
      <c r="J60" s="106">
        <f>J84</f>
        <v>0</v>
      </c>
      <c r="L60" s="103"/>
    </row>
    <row r="61" spans="2:47" s="11" customFormat="1" ht="19.899999999999999" customHeight="1" x14ac:dyDescent="0.2">
      <c r="B61" s="145"/>
      <c r="D61" s="146" t="s">
        <v>7719</v>
      </c>
      <c r="E61" s="147"/>
      <c r="F61" s="147"/>
      <c r="G61" s="147"/>
      <c r="H61" s="147"/>
      <c r="I61" s="147"/>
      <c r="J61" s="148">
        <f>J85</f>
        <v>0</v>
      </c>
      <c r="L61" s="145"/>
    </row>
    <row r="62" spans="2:47" s="11" customFormat="1" ht="19.899999999999999" customHeight="1" x14ac:dyDescent="0.2">
      <c r="B62" s="145"/>
      <c r="D62" s="146" t="s">
        <v>7720</v>
      </c>
      <c r="E62" s="147"/>
      <c r="F62" s="147"/>
      <c r="G62" s="147"/>
      <c r="H62" s="147"/>
      <c r="I62" s="147"/>
      <c r="J62" s="148">
        <f>J171</f>
        <v>0</v>
      </c>
      <c r="L62" s="145"/>
    </row>
    <row r="63" spans="2:47" s="11" customFormat="1" ht="19.899999999999999" customHeight="1" x14ac:dyDescent="0.2">
      <c r="B63" s="145"/>
      <c r="D63" s="146" t="s">
        <v>7721</v>
      </c>
      <c r="E63" s="147"/>
      <c r="F63" s="147"/>
      <c r="G63" s="147"/>
      <c r="H63" s="147"/>
      <c r="I63" s="147"/>
      <c r="J63" s="148">
        <f>J224</f>
        <v>0</v>
      </c>
      <c r="L63" s="145"/>
    </row>
    <row r="64" spans="2:47" s="1" customFormat="1" ht="21.75" customHeight="1" x14ac:dyDescent="0.2">
      <c r="B64" s="32"/>
      <c r="L64" s="32"/>
    </row>
    <row r="65" spans="2:12" s="1" customFormat="1" ht="6.95" customHeight="1" x14ac:dyDescent="0.2">
      <c r="B65" s="41"/>
      <c r="C65" s="42"/>
      <c r="D65" s="42"/>
      <c r="E65" s="42"/>
      <c r="F65" s="42"/>
      <c r="G65" s="42"/>
      <c r="H65" s="42"/>
      <c r="I65" s="42"/>
      <c r="J65" s="42"/>
      <c r="K65" s="42"/>
      <c r="L65" s="32"/>
    </row>
    <row r="69" spans="2:12" s="1" customFormat="1" ht="6.95" customHeight="1" x14ac:dyDescent="0.2">
      <c r="B69" s="43"/>
      <c r="C69" s="44"/>
      <c r="D69" s="44"/>
      <c r="E69" s="44"/>
      <c r="F69" s="44"/>
      <c r="G69" s="44"/>
      <c r="H69" s="44"/>
      <c r="I69" s="44"/>
      <c r="J69" s="44"/>
      <c r="K69" s="44"/>
      <c r="L69" s="32"/>
    </row>
    <row r="70" spans="2:12" s="1" customFormat="1" ht="24.95" customHeight="1" x14ac:dyDescent="0.2">
      <c r="B70" s="32"/>
      <c r="C70" s="21" t="s">
        <v>166</v>
      </c>
      <c r="L70" s="32"/>
    </row>
    <row r="71" spans="2:12" s="1" customFormat="1" ht="6.95" customHeight="1" x14ac:dyDescent="0.2">
      <c r="B71" s="32"/>
      <c r="L71" s="32"/>
    </row>
    <row r="72" spans="2:12" s="1" customFormat="1" ht="12" customHeight="1" x14ac:dyDescent="0.2">
      <c r="B72" s="32"/>
      <c r="C72" s="27" t="s">
        <v>16</v>
      </c>
      <c r="L72" s="32"/>
    </row>
    <row r="73" spans="2:12" s="1" customFormat="1" ht="16.5" customHeight="1" x14ac:dyDescent="0.2">
      <c r="B73" s="32"/>
      <c r="E73" s="313" t="str">
        <f>E7</f>
        <v>Výstavba urgentního příjmu nemocnice Sokolov - Úprava po ZD č. 21</v>
      </c>
      <c r="F73" s="314"/>
      <c r="G73" s="314"/>
      <c r="H73" s="314"/>
      <c r="L73" s="32"/>
    </row>
    <row r="74" spans="2:12" s="1" customFormat="1" ht="12" customHeight="1" x14ac:dyDescent="0.2">
      <c r="B74" s="32"/>
      <c r="C74" s="27" t="s">
        <v>159</v>
      </c>
      <c r="L74" s="32"/>
    </row>
    <row r="75" spans="2:12" s="1" customFormat="1" ht="16.5" customHeight="1" x14ac:dyDescent="0.2">
      <c r="B75" s="32"/>
      <c r="E75" s="279" t="str">
        <f>E9</f>
        <v>D.1.4.5. - CHLAZENÍ</v>
      </c>
      <c r="F75" s="315"/>
      <c r="G75" s="315"/>
      <c r="H75" s="315"/>
      <c r="L75" s="32"/>
    </row>
    <row r="76" spans="2:12" s="1" customFormat="1" ht="6.95" customHeight="1" x14ac:dyDescent="0.2">
      <c r="B76" s="32"/>
      <c r="L76" s="32"/>
    </row>
    <row r="77" spans="2:12" s="1" customFormat="1" ht="12" customHeight="1" x14ac:dyDescent="0.2">
      <c r="B77" s="32"/>
      <c r="C77" s="27" t="s">
        <v>21</v>
      </c>
      <c r="F77" s="25" t="str">
        <f>F12</f>
        <v xml:space="preserve"> </v>
      </c>
      <c r="I77" s="27" t="s">
        <v>23</v>
      </c>
      <c r="J77" s="49" t="str">
        <f>IF(J12="","",J12)</f>
        <v>11. 2. 2025</v>
      </c>
      <c r="L77" s="32"/>
    </row>
    <row r="78" spans="2:12" s="1" customFormat="1" ht="6.95" customHeight="1" x14ac:dyDescent="0.2">
      <c r="B78" s="32"/>
      <c r="L78" s="32"/>
    </row>
    <row r="79" spans="2:12" s="1" customFormat="1" ht="15.2" customHeight="1" x14ac:dyDescent="0.2">
      <c r="B79" s="32"/>
      <c r="C79" s="27" t="s">
        <v>25</v>
      </c>
      <c r="F79" s="25" t="str">
        <f>E15</f>
        <v xml:space="preserve"> </v>
      </c>
      <c r="I79" s="27" t="s">
        <v>30</v>
      </c>
      <c r="J79" s="30" t="str">
        <f>E21</f>
        <v xml:space="preserve"> </v>
      </c>
      <c r="L79" s="32"/>
    </row>
    <row r="80" spans="2:12" s="1" customFormat="1" ht="15.2" customHeight="1" x14ac:dyDescent="0.2">
      <c r="B80" s="32"/>
      <c r="C80" s="27" t="s">
        <v>28</v>
      </c>
      <c r="F80" s="25" t="str">
        <f>IF(E18="","",E18)</f>
        <v>Vyplň údaj</v>
      </c>
      <c r="I80" s="27" t="s">
        <v>32</v>
      </c>
      <c r="J80" s="30" t="str">
        <f>E24</f>
        <v xml:space="preserve"> </v>
      </c>
      <c r="L80" s="32"/>
    </row>
    <row r="81" spans="2:65" s="1" customFormat="1" ht="10.35" customHeight="1" x14ac:dyDescent="0.2">
      <c r="B81" s="32"/>
      <c r="L81" s="32"/>
    </row>
    <row r="82" spans="2:65" s="9" customFormat="1" ht="29.25" customHeight="1" x14ac:dyDescent="0.2">
      <c r="B82" s="107"/>
      <c r="C82" s="108" t="s">
        <v>167</v>
      </c>
      <c r="D82" s="109" t="s">
        <v>54</v>
      </c>
      <c r="E82" s="109" t="s">
        <v>50</v>
      </c>
      <c r="F82" s="109" t="s">
        <v>51</v>
      </c>
      <c r="G82" s="109" t="s">
        <v>168</v>
      </c>
      <c r="H82" s="109" t="s">
        <v>169</v>
      </c>
      <c r="I82" s="109" t="s">
        <v>170</v>
      </c>
      <c r="J82" s="109" t="s">
        <v>163</v>
      </c>
      <c r="K82" s="110" t="s">
        <v>171</v>
      </c>
      <c r="L82" s="107"/>
      <c r="M82" s="56" t="s">
        <v>19</v>
      </c>
      <c r="N82" s="57" t="s">
        <v>39</v>
      </c>
      <c r="O82" s="57" t="s">
        <v>172</v>
      </c>
      <c r="P82" s="57" t="s">
        <v>173</v>
      </c>
      <c r="Q82" s="57" t="s">
        <v>174</v>
      </c>
      <c r="R82" s="57" t="s">
        <v>175</v>
      </c>
      <c r="S82" s="57" t="s">
        <v>176</v>
      </c>
      <c r="T82" s="58" t="s">
        <v>177</v>
      </c>
    </row>
    <row r="83" spans="2:65" s="1" customFormat="1" ht="22.9" customHeight="1" x14ac:dyDescent="0.25">
      <c r="B83" s="32"/>
      <c r="C83" s="61" t="s">
        <v>178</v>
      </c>
      <c r="J83" s="111">
        <f>BK83</f>
        <v>0</v>
      </c>
      <c r="L83" s="32"/>
      <c r="M83" s="59"/>
      <c r="N83" s="50"/>
      <c r="O83" s="50"/>
      <c r="P83" s="112">
        <f>P84</f>
        <v>0</v>
      </c>
      <c r="Q83" s="50"/>
      <c r="R83" s="112">
        <f>R84</f>
        <v>0</v>
      </c>
      <c r="S83" s="50"/>
      <c r="T83" s="113">
        <f>T84</f>
        <v>0</v>
      </c>
      <c r="AT83" s="17" t="s">
        <v>68</v>
      </c>
      <c r="AU83" s="17" t="s">
        <v>164</v>
      </c>
      <c r="BK83" s="114">
        <f>BK84</f>
        <v>0</v>
      </c>
    </row>
    <row r="84" spans="2:65" s="10" customFormat="1" ht="25.9" customHeight="1" x14ac:dyDescent="0.2">
      <c r="B84" s="115"/>
      <c r="D84" s="116" t="s">
        <v>68</v>
      </c>
      <c r="E84" s="117" t="s">
        <v>1174</v>
      </c>
      <c r="F84" s="117" t="s">
        <v>1175</v>
      </c>
      <c r="I84" s="118"/>
      <c r="J84" s="119">
        <f>BK84</f>
        <v>0</v>
      </c>
      <c r="L84" s="115"/>
      <c r="M84" s="120"/>
      <c r="P84" s="121">
        <f>P85+P171+P224</f>
        <v>0</v>
      </c>
      <c r="R84" s="121">
        <f>R85+R171+R224</f>
        <v>0</v>
      </c>
      <c r="T84" s="122">
        <f>T85+T171+T224</f>
        <v>0</v>
      </c>
      <c r="AR84" s="116" t="s">
        <v>79</v>
      </c>
      <c r="AT84" s="123" t="s">
        <v>68</v>
      </c>
      <c r="AU84" s="123" t="s">
        <v>69</v>
      </c>
      <c r="AY84" s="116" t="s">
        <v>181</v>
      </c>
      <c r="BK84" s="124">
        <f>BK85+BK171+BK224</f>
        <v>0</v>
      </c>
    </row>
    <row r="85" spans="2:65" s="10" customFormat="1" ht="22.9" customHeight="1" x14ac:dyDescent="0.2">
      <c r="B85" s="115"/>
      <c r="D85" s="116" t="s">
        <v>68</v>
      </c>
      <c r="E85" s="149" t="s">
        <v>1469</v>
      </c>
      <c r="F85" s="149" t="s">
        <v>7722</v>
      </c>
      <c r="I85" s="118"/>
      <c r="J85" s="150">
        <f>BK85</f>
        <v>0</v>
      </c>
      <c r="L85" s="115"/>
      <c r="M85" s="120"/>
      <c r="P85" s="121">
        <f>SUM(P86:P170)</f>
        <v>0</v>
      </c>
      <c r="R85" s="121">
        <f>SUM(R86:R170)</f>
        <v>0</v>
      </c>
      <c r="T85" s="122">
        <f>SUM(T86:T170)</f>
        <v>0</v>
      </c>
      <c r="AR85" s="116" t="s">
        <v>79</v>
      </c>
      <c r="AT85" s="123" t="s">
        <v>68</v>
      </c>
      <c r="AU85" s="123" t="s">
        <v>77</v>
      </c>
      <c r="AY85" s="116" t="s">
        <v>181</v>
      </c>
      <c r="BK85" s="124">
        <f>SUM(BK86:BK170)</f>
        <v>0</v>
      </c>
    </row>
    <row r="86" spans="2:65" s="1" customFormat="1" ht="21.75" customHeight="1" x14ac:dyDescent="0.2">
      <c r="B86" s="32"/>
      <c r="C86" s="125" t="s">
        <v>77</v>
      </c>
      <c r="D86" s="125" t="s">
        <v>182</v>
      </c>
      <c r="E86" s="126" t="s">
        <v>1471</v>
      </c>
      <c r="F86" s="127" t="s">
        <v>7723</v>
      </c>
      <c r="G86" s="128" t="s">
        <v>519</v>
      </c>
      <c r="H86" s="129">
        <v>1</v>
      </c>
      <c r="I86" s="130"/>
      <c r="J86" s="131">
        <f>ROUND(I86*H86,2)</f>
        <v>0</v>
      </c>
      <c r="K86" s="127" t="s">
        <v>186</v>
      </c>
      <c r="L86" s="32"/>
      <c r="M86" s="132" t="s">
        <v>19</v>
      </c>
      <c r="N86" s="133" t="s">
        <v>40</v>
      </c>
      <c r="P86" s="134">
        <f>O86*H86</f>
        <v>0</v>
      </c>
      <c r="Q86" s="134">
        <v>0</v>
      </c>
      <c r="R86" s="134">
        <f>Q86*H86</f>
        <v>0</v>
      </c>
      <c r="S86" s="134">
        <v>0</v>
      </c>
      <c r="T86" s="135">
        <f>S86*H86</f>
        <v>0</v>
      </c>
      <c r="AR86" s="136" t="s">
        <v>209</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209</v>
      </c>
      <c r="BM86" s="136" t="s">
        <v>79</v>
      </c>
    </row>
    <row r="87" spans="2:65" s="1" customFormat="1" ht="68.25" x14ac:dyDescent="0.2">
      <c r="B87" s="32"/>
      <c r="D87" s="138" t="s">
        <v>214</v>
      </c>
      <c r="F87" s="139" t="s">
        <v>7724</v>
      </c>
      <c r="I87" s="140"/>
      <c r="L87" s="32"/>
      <c r="M87" s="141"/>
      <c r="T87" s="53"/>
      <c r="AT87" s="17" t="s">
        <v>214</v>
      </c>
      <c r="AU87" s="17" t="s">
        <v>79</v>
      </c>
    </row>
    <row r="88" spans="2:65" s="13" customFormat="1" ht="11.25" x14ac:dyDescent="0.2">
      <c r="B88" s="159"/>
      <c r="D88" s="138" t="s">
        <v>330</v>
      </c>
      <c r="E88" s="160" t="s">
        <v>19</v>
      </c>
      <c r="F88" s="161" t="s">
        <v>7725</v>
      </c>
      <c r="H88" s="162">
        <v>1</v>
      </c>
      <c r="I88" s="163"/>
      <c r="L88" s="159"/>
      <c r="M88" s="164"/>
      <c r="T88" s="165"/>
      <c r="AT88" s="160" t="s">
        <v>330</v>
      </c>
      <c r="AU88" s="160" t="s">
        <v>79</v>
      </c>
      <c r="AV88" s="13" t="s">
        <v>79</v>
      </c>
      <c r="AW88" s="13" t="s">
        <v>31</v>
      </c>
      <c r="AX88" s="13" t="s">
        <v>69</v>
      </c>
      <c r="AY88" s="160" t="s">
        <v>181</v>
      </c>
    </row>
    <row r="89" spans="2:65" s="14" customFormat="1" ht="11.25" x14ac:dyDescent="0.2">
      <c r="B89" s="166"/>
      <c r="D89" s="138" t="s">
        <v>330</v>
      </c>
      <c r="E89" s="167" t="s">
        <v>19</v>
      </c>
      <c r="F89" s="168" t="s">
        <v>333</v>
      </c>
      <c r="H89" s="169">
        <v>1</v>
      </c>
      <c r="I89" s="170"/>
      <c r="L89" s="166"/>
      <c r="M89" s="171"/>
      <c r="T89" s="172"/>
      <c r="AT89" s="167" t="s">
        <v>330</v>
      </c>
      <c r="AU89" s="167" t="s">
        <v>79</v>
      </c>
      <c r="AV89" s="14" t="s">
        <v>187</v>
      </c>
      <c r="AW89" s="14" t="s">
        <v>31</v>
      </c>
      <c r="AX89" s="14" t="s">
        <v>77</v>
      </c>
      <c r="AY89" s="167" t="s">
        <v>181</v>
      </c>
    </row>
    <row r="90" spans="2:65" s="1" customFormat="1" ht="21.75" customHeight="1" x14ac:dyDescent="0.2">
      <c r="B90" s="32"/>
      <c r="C90" s="125" t="s">
        <v>79</v>
      </c>
      <c r="D90" s="125" t="s">
        <v>182</v>
      </c>
      <c r="E90" s="126" t="s">
        <v>7726</v>
      </c>
      <c r="F90" s="127" t="s">
        <v>7727</v>
      </c>
      <c r="G90" s="128" t="s">
        <v>519</v>
      </c>
      <c r="H90" s="129">
        <v>1</v>
      </c>
      <c r="I90" s="130"/>
      <c r="J90" s="131">
        <f>ROUND(I90*H90,2)</f>
        <v>0</v>
      </c>
      <c r="K90" s="127" t="s">
        <v>186</v>
      </c>
      <c r="L90" s="32"/>
      <c r="M90" s="132" t="s">
        <v>19</v>
      </c>
      <c r="N90" s="133" t="s">
        <v>40</v>
      </c>
      <c r="P90" s="134">
        <f>O90*H90</f>
        <v>0</v>
      </c>
      <c r="Q90" s="134">
        <v>0</v>
      </c>
      <c r="R90" s="134">
        <f>Q90*H90</f>
        <v>0</v>
      </c>
      <c r="S90" s="134">
        <v>0</v>
      </c>
      <c r="T90" s="135">
        <f>S90*H90</f>
        <v>0</v>
      </c>
      <c r="AR90" s="136" t="s">
        <v>209</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209</v>
      </c>
      <c r="BM90" s="136" t="s">
        <v>187</v>
      </c>
    </row>
    <row r="91" spans="2:65" s="1" customFormat="1" ht="78" x14ac:dyDescent="0.2">
      <c r="B91" s="32"/>
      <c r="D91" s="138" t="s">
        <v>214</v>
      </c>
      <c r="F91" s="139" t="s">
        <v>7728</v>
      </c>
      <c r="I91" s="140"/>
      <c r="L91" s="32"/>
      <c r="M91" s="141"/>
      <c r="T91" s="53"/>
      <c r="AT91" s="17" t="s">
        <v>214</v>
      </c>
      <c r="AU91" s="17" t="s">
        <v>79</v>
      </c>
    </row>
    <row r="92" spans="2:65" s="13" customFormat="1" ht="11.25" x14ac:dyDescent="0.2">
      <c r="B92" s="159"/>
      <c r="D92" s="138" t="s">
        <v>330</v>
      </c>
      <c r="E92" s="160" t="s">
        <v>19</v>
      </c>
      <c r="F92" s="161" t="s">
        <v>7725</v>
      </c>
      <c r="H92" s="162">
        <v>1</v>
      </c>
      <c r="I92" s="163"/>
      <c r="L92" s="159"/>
      <c r="M92" s="164"/>
      <c r="T92" s="165"/>
      <c r="AT92" s="160" t="s">
        <v>330</v>
      </c>
      <c r="AU92" s="160" t="s">
        <v>79</v>
      </c>
      <c r="AV92" s="13" t="s">
        <v>79</v>
      </c>
      <c r="AW92" s="13" t="s">
        <v>31</v>
      </c>
      <c r="AX92" s="13" t="s">
        <v>69</v>
      </c>
      <c r="AY92" s="160" t="s">
        <v>181</v>
      </c>
    </row>
    <row r="93" spans="2:65" s="14" customFormat="1" ht="11.25" x14ac:dyDescent="0.2">
      <c r="B93" s="166"/>
      <c r="D93" s="138" t="s">
        <v>330</v>
      </c>
      <c r="E93" s="167" t="s">
        <v>19</v>
      </c>
      <c r="F93" s="168" t="s">
        <v>333</v>
      </c>
      <c r="H93" s="169">
        <v>1</v>
      </c>
      <c r="I93" s="170"/>
      <c r="L93" s="166"/>
      <c r="M93" s="171"/>
      <c r="T93" s="172"/>
      <c r="AT93" s="167" t="s">
        <v>330</v>
      </c>
      <c r="AU93" s="167" t="s">
        <v>79</v>
      </c>
      <c r="AV93" s="14" t="s">
        <v>187</v>
      </c>
      <c r="AW93" s="14" t="s">
        <v>31</v>
      </c>
      <c r="AX93" s="14" t="s">
        <v>77</v>
      </c>
      <c r="AY93" s="167" t="s">
        <v>181</v>
      </c>
    </row>
    <row r="94" spans="2:65" s="1" customFormat="1" ht="21.75" customHeight="1" x14ac:dyDescent="0.2">
      <c r="B94" s="32"/>
      <c r="C94" s="125" t="s">
        <v>190</v>
      </c>
      <c r="D94" s="125" t="s">
        <v>182</v>
      </c>
      <c r="E94" s="126" t="s">
        <v>1480</v>
      </c>
      <c r="F94" s="127" t="s">
        <v>7729</v>
      </c>
      <c r="G94" s="128" t="s">
        <v>519</v>
      </c>
      <c r="H94" s="129">
        <v>1</v>
      </c>
      <c r="I94" s="130"/>
      <c r="J94" s="131">
        <f>ROUND(I94*H94,2)</f>
        <v>0</v>
      </c>
      <c r="K94" s="127" t="s">
        <v>186</v>
      </c>
      <c r="L94" s="32"/>
      <c r="M94" s="132" t="s">
        <v>19</v>
      </c>
      <c r="N94" s="133" t="s">
        <v>40</v>
      </c>
      <c r="P94" s="134">
        <f>O94*H94</f>
        <v>0</v>
      </c>
      <c r="Q94" s="134">
        <v>0</v>
      </c>
      <c r="R94" s="134">
        <f>Q94*H94</f>
        <v>0</v>
      </c>
      <c r="S94" s="134">
        <v>0</v>
      </c>
      <c r="T94" s="135">
        <f>S94*H94</f>
        <v>0</v>
      </c>
      <c r="AR94" s="136" t="s">
        <v>209</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209</v>
      </c>
      <c r="BM94" s="136" t="s">
        <v>193</v>
      </c>
    </row>
    <row r="95" spans="2:65" s="1" customFormat="1" ht="68.25" x14ac:dyDescent="0.2">
      <c r="B95" s="32"/>
      <c r="D95" s="138" t="s">
        <v>214</v>
      </c>
      <c r="F95" s="139" t="s">
        <v>7730</v>
      </c>
      <c r="I95" s="140"/>
      <c r="L95" s="32"/>
      <c r="M95" s="141"/>
      <c r="T95" s="53"/>
      <c r="AT95" s="17" t="s">
        <v>214</v>
      </c>
      <c r="AU95" s="17" t="s">
        <v>79</v>
      </c>
    </row>
    <row r="96" spans="2:65" s="13" customFormat="1" ht="11.25" x14ac:dyDescent="0.2">
      <c r="B96" s="159"/>
      <c r="D96" s="138" t="s">
        <v>330</v>
      </c>
      <c r="E96" s="160" t="s">
        <v>19</v>
      </c>
      <c r="F96" s="161" t="s">
        <v>7725</v>
      </c>
      <c r="H96" s="162">
        <v>1</v>
      </c>
      <c r="I96" s="163"/>
      <c r="L96" s="159"/>
      <c r="M96" s="164"/>
      <c r="T96" s="165"/>
      <c r="AT96" s="160" t="s">
        <v>330</v>
      </c>
      <c r="AU96" s="160" t="s">
        <v>79</v>
      </c>
      <c r="AV96" s="13" t="s">
        <v>79</v>
      </c>
      <c r="AW96" s="13" t="s">
        <v>31</v>
      </c>
      <c r="AX96" s="13" t="s">
        <v>69</v>
      </c>
      <c r="AY96" s="160" t="s">
        <v>181</v>
      </c>
    </row>
    <row r="97" spans="2:65" s="14" customFormat="1" ht="11.25" x14ac:dyDescent="0.2">
      <c r="B97" s="166"/>
      <c r="D97" s="138" t="s">
        <v>330</v>
      </c>
      <c r="E97" s="167" t="s">
        <v>19</v>
      </c>
      <c r="F97" s="168" t="s">
        <v>333</v>
      </c>
      <c r="H97" s="169">
        <v>1</v>
      </c>
      <c r="I97" s="170"/>
      <c r="L97" s="166"/>
      <c r="M97" s="171"/>
      <c r="T97" s="172"/>
      <c r="AT97" s="167" t="s">
        <v>330</v>
      </c>
      <c r="AU97" s="167" t="s">
        <v>79</v>
      </c>
      <c r="AV97" s="14" t="s">
        <v>187</v>
      </c>
      <c r="AW97" s="14" t="s">
        <v>31</v>
      </c>
      <c r="AX97" s="14" t="s">
        <v>77</v>
      </c>
      <c r="AY97" s="167" t="s">
        <v>181</v>
      </c>
    </row>
    <row r="98" spans="2:65" s="1" customFormat="1" ht="24.2" customHeight="1" x14ac:dyDescent="0.2">
      <c r="B98" s="32"/>
      <c r="C98" s="125" t="s">
        <v>187</v>
      </c>
      <c r="D98" s="125" t="s">
        <v>182</v>
      </c>
      <c r="E98" s="126" t="s">
        <v>1486</v>
      </c>
      <c r="F98" s="127" t="s">
        <v>7731</v>
      </c>
      <c r="G98" s="128" t="s">
        <v>519</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196</v>
      </c>
    </row>
    <row r="99" spans="2:65" s="1" customFormat="1" ht="68.25" x14ac:dyDescent="0.2">
      <c r="B99" s="32"/>
      <c r="D99" s="138" t="s">
        <v>214</v>
      </c>
      <c r="F99" s="139" t="s">
        <v>7730</v>
      </c>
      <c r="I99" s="140"/>
      <c r="L99" s="32"/>
      <c r="M99" s="141"/>
      <c r="T99" s="53"/>
      <c r="AT99" s="17" t="s">
        <v>214</v>
      </c>
      <c r="AU99" s="17" t="s">
        <v>79</v>
      </c>
    </row>
    <row r="100" spans="2:65" s="13" customFormat="1" ht="11.25" x14ac:dyDescent="0.2">
      <c r="B100" s="159"/>
      <c r="D100" s="138" t="s">
        <v>330</v>
      </c>
      <c r="E100" s="160" t="s">
        <v>19</v>
      </c>
      <c r="F100" s="161" t="s">
        <v>7725</v>
      </c>
      <c r="H100" s="162">
        <v>1</v>
      </c>
      <c r="I100" s="163"/>
      <c r="L100" s="159"/>
      <c r="M100" s="164"/>
      <c r="T100" s="165"/>
      <c r="AT100" s="160" t="s">
        <v>330</v>
      </c>
      <c r="AU100" s="160" t="s">
        <v>79</v>
      </c>
      <c r="AV100" s="13" t="s">
        <v>79</v>
      </c>
      <c r="AW100" s="13" t="s">
        <v>31</v>
      </c>
      <c r="AX100" s="13" t="s">
        <v>69</v>
      </c>
      <c r="AY100" s="160" t="s">
        <v>181</v>
      </c>
    </row>
    <row r="101" spans="2:65" s="14" customFormat="1" ht="11.25" x14ac:dyDescent="0.2">
      <c r="B101" s="166"/>
      <c r="D101" s="138" t="s">
        <v>330</v>
      </c>
      <c r="E101" s="167" t="s">
        <v>19</v>
      </c>
      <c r="F101" s="168" t="s">
        <v>333</v>
      </c>
      <c r="H101" s="169">
        <v>1</v>
      </c>
      <c r="I101" s="170"/>
      <c r="L101" s="166"/>
      <c r="M101" s="171"/>
      <c r="T101" s="172"/>
      <c r="AT101" s="167" t="s">
        <v>330</v>
      </c>
      <c r="AU101" s="167" t="s">
        <v>79</v>
      </c>
      <c r="AV101" s="14" t="s">
        <v>187</v>
      </c>
      <c r="AW101" s="14" t="s">
        <v>31</v>
      </c>
      <c r="AX101" s="14" t="s">
        <v>77</v>
      </c>
      <c r="AY101" s="167" t="s">
        <v>181</v>
      </c>
    </row>
    <row r="102" spans="2:65" s="1" customFormat="1" ht="24.2" customHeight="1" x14ac:dyDescent="0.2">
      <c r="B102" s="32"/>
      <c r="C102" s="125" t="s">
        <v>197</v>
      </c>
      <c r="D102" s="125" t="s">
        <v>182</v>
      </c>
      <c r="E102" s="126" t="s">
        <v>7732</v>
      </c>
      <c r="F102" s="127" t="s">
        <v>7733</v>
      </c>
      <c r="G102" s="128" t="s">
        <v>185</v>
      </c>
      <c r="H102" s="129">
        <v>1</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200</v>
      </c>
    </row>
    <row r="103" spans="2:65" s="1" customFormat="1" ht="29.25" x14ac:dyDescent="0.2">
      <c r="B103" s="32"/>
      <c r="D103" s="138" t="s">
        <v>214</v>
      </c>
      <c r="F103" s="139" t="s">
        <v>7734</v>
      </c>
      <c r="I103" s="140"/>
      <c r="L103" s="32"/>
      <c r="M103" s="141"/>
      <c r="T103" s="53"/>
      <c r="AT103" s="17" t="s">
        <v>214</v>
      </c>
      <c r="AU103" s="17" t="s">
        <v>79</v>
      </c>
    </row>
    <row r="104" spans="2:65" s="13" customFormat="1" ht="22.5" x14ac:dyDescent="0.2">
      <c r="B104" s="159"/>
      <c r="D104" s="138" t="s">
        <v>330</v>
      </c>
      <c r="E104" s="160" t="s">
        <v>19</v>
      </c>
      <c r="F104" s="161" t="s">
        <v>7735</v>
      </c>
      <c r="H104" s="162">
        <v>1</v>
      </c>
      <c r="I104" s="163"/>
      <c r="L104" s="159"/>
      <c r="M104" s="164"/>
      <c r="T104" s="165"/>
      <c r="AT104" s="160" t="s">
        <v>330</v>
      </c>
      <c r="AU104" s="160" t="s">
        <v>79</v>
      </c>
      <c r="AV104" s="13" t="s">
        <v>79</v>
      </c>
      <c r="AW104" s="13" t="s">
        <v>31</v>
      </c>
      <c r="AX104" s="13" t="s">
        <v>69</v>
      </c>
      <c r="AY104" s="160" t="s">
        <v>181</v>
      </c>
    </row>
    <row r="105" spans="2:65" s="14" customFormat="1" ht="11.25" x14ac:dyDescent="0.2">
      <c r="B105" s="166"/>
      <c r="D105" s="138" t="s">
        <v>330</v>
      </c>
      <c r="E105" s="167" t="s">
        <v>19</v>
      </c>
      <c r="F105" s="168" t="s">
        <v>333</v>
      </c>
      <c r="H105" s="169">
        <v>1</v>
      </c>
      <c r="I105" s="170"/>
      <c r="L105" s="166"/>
      <c r="M105" s="171"/>
      <c r="T105" s="172"/>
      <c r="AT105" s="167" t="s">
        <v>330</v>
      </c>
      <c r="AU105" s="167" t="s">
        <v>79</v>
      </c>
      <c r="AV105" s="14" t="s">
        <v>187</v>
      </c>
      <c r="AW105" s="14" t="s">
        <v>31</v>
      </c>
      <c r="AX105" s="14" t="s">
        <v>77</v>
      </c>
      <c r="AY105" s="167" t="s">
        <v>181</v>
      </c>
    </row>
    <row r="106" spans="2:65" s="1" customFormat="1" ht="24.2" customHeight="1" x14ac:dyDescent="0.2">
      <c r="B106" s="32"/>
      <c r="C106" s="125" t="s">
        <v>193</v>
      </c>
      <c r="D106" s="125" t="s">
        <v>182</v>
      </c>
      <c r="E106" s="126" t="s">
        <v>7736</v>
      </c>
      <c r="F106" s="127" t="s">
        <v>7737</v>
      </c>
      <c r="G106" s="128" t="s">
        <v>185</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8</v>
      </c>
    </row>
    <row r="107" spans="2:65" s="1" customFormat="1" ht="29.25" x14ac:dyDescent="0.2">
      <c r="B107" s="32"/>
      <c r="D107" s="138" t="s">
        <v>214</v>
      </c>
      <c r="F107" s="139" t="s">
        <v>7738</v>
      </c>
      <c r="I107" s="140"/>
      <c r="L107" s="32"/>
      <c r="M107" s="141"/>
      <c r="T107" s="53"/>
      <c r="AT107" s="17" t="s">
        <v>214</v>
      </c>
      <c r="AU107" s="17" t="s">
        <v>79</v>
      </c>
    </row>
    <row r="108" spans="2:65" s="13" customFormat="1" ht="22.5" x14ac:dyDescent="0.2">
      <c r="B108" s="159"/>
      <c r="D108" s="138" t="s">
        <v>330</v>
      </c>
      <c r="E108" s="160" t="s">
        <v>19</v>
      </c>
      <c r="F108" s="161" t="s">
        <v>7739</v>
      </c>
      <c r="H108" s="162">
        <v>1</v>
      </c>
      <c r="I108" s="163"/>
      <c r="L108" s="159"/>
      <c r="M108" s="164"/>
      <c r="T108" s="165"/>
      <c r="AT108" s="160" t="s">
        <v>330</v>
      </c>
      <c r="AU108" s="160" t="s">
        <v>79</v>
      </c>
      <c r="AV108" s="13" t="s">
        <v>79</v>
      </c>
      <c r="AW108" s="13" t="s">
        <v>31</v>
      </c>
      <c r="AX108" s="13" t="s">
        <v>69</v>
      </c>
      <c r="AY108" s="160" t="s">
        <v>181</v>
      </c>
    </row>
    <row r="109" spans="2:65" s="14" customFormat="1" ht="11.25" x14ac:dyDescent="0.2">
      <c r="B109" s="166"/>
      <c r="D109" s="138" t="s">
        <v>330</v>
      </c>
      <c r="E109" s="167" t="s">
        <v>19</v>
      </c>
      <c r="F109" s="168" t="s">
        <v>333</v>
      </c>
      <c r="H109" s="169">
        <v>1</v>
      </c>
      <c r="I109" s="170"/>
      <c r="L109" s="166"/>
      <c r="M109" s="171"/>
      <c r="T109" s="172"/>
      <c r="AT109" s="167" t="s">
        <v>330</v>
      </c>
      <c r="AU109" s="167" t="s">
        <v>79</v>
      </c>
      <c r="AV109" s="14" t="s">
        <v>187</v>
      </c>
      <c r="AW109" s="14" t="s">
        <v>31</v>
      </c>
      <c r="AX109" s="14" t="s">
        <v>77</v>
      </c>
      <c r="AY109" s="167" t="s">
        <v>181</v>
      </c>
    </row>
    <row r="110" spans="2:65" s="1" customFormat="1" ht="24.2" customHeight="1" x14ac:dyDescent="0.2">
      <c r="B110" s="32"/>
      <c r="C110" s="125" t="s">
        <v>203</v>
      </c>
      <c r="D110" s="125" t="s">
        <v>182</v>
      </c>
      <c r="E110" s="126" t="s">
        <v>7740</v>
      </c>
      <c r="F110" s="127" t="s">
        <v>7741</v>
      </c>
      <c r="G110" s="128" t="s">
        <v>185</v>
      </c>
      <c r="H110" s="129">
        <v>1</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206</v>
      </c>
    </row>
    <row r="111" spans="2:65" s="1" customFormat="1" ht="29.25" x14ac:dyDescent="0.2">
      <c r="B111" s="32"/>
      <c r="D111" s="138" t="s">
        <v>214</v>
      </c>
      <c r="F111" s="139" t="s">
        <v>7738</v>
      </c>
      <c r="I111" s="140"/>
      <c r="L111" s="32"/>
      <c r="M111" s="141"/>
      <c r="T111" s="53"/>
      <c r="AT111" s="17" t="s">
        <v>214</v>
      </c>
      <c r="AU111" s="17" t="s">
        <v>79</v>
      </c>
    </row>
    <row r="112" spans="2:65" s="13" customFormat="1" ht="22.5" x14ac:dyDescent="0.2">
      <c r="B112" s="159"/>
      <c r="D112" s="138" t="s">
        <v>330</v>
      </c>
      <c r="E112" s="160" t="s">
        <v>19</v>
      </c>
      <c r="F112" s="161" t="s">
        <v>7742</v>
      </c>
      <c r="H112" s="162">
        <v>1</v>
      </c>
      <c r="I112" s="163"/>
      <c r="L112" s="159"/>
      <c r="M112" s="164"/>
      <c r="T112" s="165"/>
      <c r="AT112" s="160" t="s">
        <v>330</v>
      </c>
      <c r="AU112" s="160" t="s">
        <v>79</v>
      </c>
      <c r="AV112" s="13" t="s">
        <v>79</v>
      </c>
      <c r="AW112" s="13" t="s">
        <v>31</v>
      </c>
      <c r="AX112" s="13" t="s">
        <v>69</v>
      </c>
      <c r="AY112" s="160" t="s">
        <v>181</v>
      </c>
    </row>
    <row r="113" spans="2:65" s="14" customFormat="1" ht="11.25" x14ac:dyDescent="0.2">
      <c r="B113" s="166"/>
      <c r="D113" s="138" t="s">
        <v>330</v>
      </c>
      <c r="E113" s="167" t="s">
        <v>19</v>
      </c>
      <c r="F113" s="168" t="s">
        <v>333</v>
      </c>
      <c r="H113" s="169">
        <v>1</v>
      </c>
      <c r="I113" s="170"/>
      <c r="L113" s="166"/>
      <c r="M113" s="171"/>
      <c r="T113" s="172"/>
      <c r="AT113" s="167" t="s">
        <v>330</v>
      </c>
      <c r="AU113" s="167" t="s">
        <v>79</v>
      </c>
      <c r="AV113" s="14" t="s">
        <v>187</v>
      </c>
      <c r="AW113" s="14" t="s">
        <v>31</v>
      </c>
      <c r="AX113" s="14" t="s">
        <v>77</v>
      </c>
      <c r="AY113" s="167" t="s">
        <v>181</v>
      </c>
    </row>
    <row r="114" spans="2:65" s="1" customFormat="1" ht="24.2" customHeight="1" x14ac:dyDescent="0.2">
      <c r="B114" s="32"/>
      <c r="C114" s="125" t="s">
        <v>196</v>
      </c>
      <c r="D114" s="125" t="s">
        <v>182</v>
      </c>
      <c r="E114" s="126" t="s">
        <v>7743</v>
      </c>
      <c r="F114" s="127" t="s">
        <v>7744</v>
      </c>
      <c r="G114" s="128" t="s">
        <v>185</v>
      </c>
      <c r="H114" s="129">
        <v>1</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209</v>
      </c>
    </row>
    <row r="115" spans="2:65" s="1" customFormat="1" ht="29.25" x14ac:dyDescent="0.2">
      <c r="B115" s="32"/>
      <c r="D115" s="138" t="s">
        <v>214</v>
      </c>
      <c r="F115" s="139" t="s">
        <v>7738</v>
      </c>
      <c r="I115" s="140"/>
      <c r="L115" s="32"/>
      <c r="M115" s="141"/>
      <c r="T115" s="53"/>
      <c r="AT115" s="17" t="s">
        <v>214</v>
      </c>
      <c r="AU115" s="17" t="s">
        <v>79</v>
      </c>
    </row>
    <row r="116" spans="2:65" s="13" customFormat="1" ht="22.5" x14ac:dyDescent="0.2">
      <c r="B116" s="159"/>
      <c r="D116" s="138" t="s">
        <v>330</v>
      </c>
      <c r="E116" s="160" t="s">
        <v>19</v>
      </c>
      <c r="F116" s="161" t="s">
        <v>7745</v>
      </c>
      <c r="H116" s="162">
        <v>1</v>
      </c>
      <c r="I116" s="163"/>
      <c r="L116" s="159"/>
      <c r="M116" s="164"/>
      <c r="T116" s="165"/>
      <c r="AT116" s="160" t="s">
        <v>330</v>
      </c>
      <c r="AU116" s="160" t="s">
        <v>79</v>
      </c>
      <c r="AV116" s="13" t="s">
        <v>79</v>
      </c>
      <c r="AW116" s="13" t="s">
        <v>31</v>
      </c>
      <c r="AX116" s="13" t="s">
        <v>69</v>
      </c>
      <c r="AY116" s="160" t="s">
        <v>181</v>
      </c>
    </row>
    <row r="117" spans="2:65" s="14" customFormat="1" ht="11.25" x14ac:dyDescent="0.2">
      <c r="B117" s="166"/>
      <c r="D117" s="138" t="s">
        <v>330</v>
      </c>
      <c r="E117" s="167" t="s">
        <v>19</v>
      </c>
      <c r="F117" s="168" t="s">
        <v>333</v>
      </c>
      <c r="H117" s="169">
        <v>1</v>
      </c>
      <c r="I117" s="170"/>
      <c r="L117" s="166"/>
      <c r="M117" s="171"/>
      <c r="T117" s="172"/>
      <c r="AT117" s="167" t="s">
        <v>330</v>
      </c>
      <c r="AU117" s="167" t="s">
        <v>79</v>
      </c>
      <c r="AV117" s="14" t="s">
        <v>187</v>
      </c>
      <c r="AW117" s="14" t="s">
        <v>31</v>
      </c>
      <c r="AX117" s="14" t="s">
        <v>77</v>
      </c>
      <c r="AY117" s="167" t="s">
        <v>181</v>
      </c>
    </row>
    <row r="118" spans="2:65" s="1" customFormat="1" ht="16.5" customHeight="1" x14ac:dyDescent="0.2">
      <c r="B118" s="32"/>
      <c r="C118" s="125" t="s">
        <v>210</v>
      </c>
      <c r="D118" s="125" t="s">
        <v>182</v>
      </c>
      <c r="E118" s="126" t="s">
        <v>7746</v>
      </c>
      <c r="F118" s="127" t="s">
        <v>7747</v>
      </c>
      <c r="G118" s="128" t="s">
        <v>519</v>
      </c>
      <c r="H118" s="129">
        <v>4</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209</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209</v>
      </c>
      <c r="BM118" s="136" t="s">
        <v>213</v>
      </c>
    </row>
    <row r="119" spans="2:65" s="1" customFormat="1" ht="39" x14ac:dyDescent="0.2">
      <c r="B119" s="32"/>
      <c r="D119" s="138" t="s">
        <v>214</v>
      </c>
      <c r="F119" s="139" t="s">
        <v>7748</v>
      </c>
      <c r="I119" s="140"/>
      <c r="L119" s="32"/>
      <c r="M119" s="141"/>
      <c r="T119" s="53"/>
      <c r="AT119" s="17" t="s">
        <v>214</v>
      </c>
      <c r="AU119" s="17" t="s">
        <v>79</v>
      </c>
    </row>
    <row r="120" spans="2:65" s="13" customFormat="1" ht="11.25" x14ac:dyDescent="0.2">
      <c r="B120" s="159"/>
      <c r="D120" s="138" t="s">
        <v>330</v>
      </c>
      <c r="E120" s="160" t="s">
        <v>19</v>
      </c>
      <c r="F120" s="161" t="s">
        <v>7749</v>
      </c>
      <c r="H120" s="162">
        <v>1</v>
      </c>
      <c r="I120" s="163"/>
      <c r="L120" s="159"/>
      <c r="M120" s="164"/>
      <c r="T120" s="165"/>
      <c r="AT120" s="160" t="s">
        <v>330</v>
      </c>
      <c r="AU120" s="160" t="s">
        <v>79</v>
      </c>
      <c r="AV120" s="13" t="s">
        <v>79</v>
      </c>
      <c r="AW120" s="13" t="s">
        <v>31</v>
      </c>
      <c r="AX120" s="13" t="s">
        <v>69</v>
      </c>
      <c r="AY120" s="160" t="s">
        <v>181</v>
      </c>
    </row>
    <row r="121" spans="2:65" s="13" customFormat="1" ht="11.25" x14ac:dyDescent="0.2">
      <c r="B121" s="159"/>
      <c r="D121" s="138" t="s">
        <v>330</v>
      </c>
      <c r="E121" s="160" t="s">
        <v>19</v>
      </c>
      <c r="F121" s="161" t="s">
        <v>7750</v>
      </c>
      <c r="H121" s="162">
        <v>1</v>
      </c>
      <c r="I121" s="163"/>
      <c r="L121" s="159"/>
      <c r="M121" s="164"/>
      <c r="T121" s="165"/>
      <c r="AT121" s="160" t="s">
        <v>330</v>
      </c>
      <c r="AU121" s="160" t="s">
        <v>79</v>
      </c>
      <c r="AV121" s="13" t="s">
        <v>79</v>
      </c>
      <c r="AW121" s="13" t="s">
        <v>31</v>
      </c>
      <c r="AX121" s="13" t="s">
        <v>69</v>
      </c>
      <c r="AY121" s="160" t="s">
        <v>181</v>
      </c>
    </row>
    <row r="122" spans="2:65" s="13" customFormat="1" ht="11.25" x14ac:dyDescent="0.2">
      <c r="B122" s="159"/>
      <c r="D122" s="138" t="s">
        <v>330</v>
      </c>
      <c r="E122" s="160" t="s">
        <v>19</v>
      </c>
      <c r="F122" s="161" t="s">
        <v>7751</v>
      </c>
      <c r="H122" s="162">
        <v>1</v>
      </c>
      <c r="I122" s="163"/>
      <c r="L122" s="159"/>
      <c r="M122" s="164"/>
      <c r="T122" s="165"/>
      <c r="AT122" s="160" t="s">
        <v>330</v>
      </c>
      <c r="AU122" s="160" t="s">
        <v>79</v>
      </c>
      <c r="AV122" s="13" t="s">
        <v>79</v>
      </c>
      <c r="AW122" s="13" t="s">
        <v>31</v>
      </c>
      <c r="AX122" s="13" t="s">
        <v>69</v>
      </c>
      <c r="AY122" s="160" t="s">
        <v>181</v>
      </c>
    </row>
    <row r="123" spans="2:65" s="13" customFormat="1" ht="11.25" x14ac:dyDescent="0.2">
      <c r="B123" s="159"/>
      <c r="D123" s="138" t="s">
        <v>330</v>
      </c>
      <c r="E123" s="160" t="s">
        <v>19</v>
      </c>
      <c r="F123" s="161" t="s">
        <v>7752</v>
      </c>
      <c r="H123" s="162">
        <v>1</v>
      </c>
      <c r="I123" s="163"/>
      <c r="L123" s="159"/>
      <c r="M123" s="164"/>
      <c r="T123" s="165"/>
      <c r="AT123" s="160" t="s">
        <v>330</v>
      </c>
      <c r="AU123" s="160" t="s">
        <v>79</v>
      </c>
      <c r="AV123" s="13" t="s">
        <v>79</v>
      </c>
      <c r="AW123" s="13" t="s">
        <v>31</v>
      </c>
      <c r="AX123" s="13" t="s">
        <v>69</v>
      </c>
      <c r="AY123" s="160" t="s">
        <v>181</v>
      </c>
    </row>
    <row r="124" spans="2:65" s="14" customFormat="1" ht="11.25" x14ac:dyDescent="0.2">
      <c r="B124" s="166"/>
      <c r="D124" s="138" t="s">
        <v>330</v>
      </c>
      <c r="E124" s="167" t="s">
        <v>19</v>
      </c>
      <c r="F124" s="168" t="s">
        <v>333</v>
      </c>
      <c r="H124" s="169">
        <v>4</v>
      </c>
      <c r="I124" s="170"/>
      <c r="L124" s="166"/>
      <c r="M124" s="171"/>
      <c r="T124" s="172"/>
      <c r="AT124" s="167" t="s">
        <v>330</v>
      </c>
      <c r="AU124" s="167" t="s">
        <v>79</v>
      </c>
      <c r="AV124" s="14" t="s">
        <v>187</v>
      </c>
      <c r="AW124" s="14" t="s">
        <v>31</v>
      </c>
      <c r="AX124" s="14" t="s">
        <v>77</v>
      </c>
      <c r="AY124" s="167" t="s">
        <v>181</v>
      </c>
    </row>
    <row r="125" spans="2:65" s="1" customFormat="1" ht="16.5" customHeight="1" x14ac:dyDescent="0.2">
      <c r="B125" s="32"/>
      <c r="C125" s="125" t="s">
        <v>200</v>
      </c>
      <c r="D125" s="125" t="s">
        <v>182</v>
      </c>
      <c r="E125" s="126" t="s">
        <v>7753</v>
      </c>
      <c r="F125" s="127" t="s">
        <v>7754</v>
      </c>
      <c r="G125" s="128" t="s">
        <v>519</v>
      </c>
      <c r="H125" s="129">
        <v>4</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218</v>
      </c>
    </row>
    <row r="126" spans="2:65" s="1" customFormat="1" ht="29.25" x14ac:dyDescent="0.2">
      <c r="B126" s="32"/>
      <c r="D126" s="138" t="s">
        <v>214</v>
      </c>
      <c r="F126" s="139" t="s">
        <v>7755</v>
      </c>
      <c r="I126" s="140"/>
      <c r="L126" s="32"/>
      <c r="M126" s="141"/>
      <c r="T126" s="53"/>
      <c r="AT126" s="17" t="s">
        <v>214</v>
      </c>
      <c r="AU126" s="17" t="s">
        <v>79</v>
      </c>
    </row>
    <row r="127" spans="2:65" s="13" customFormat="1" ht="11.25" x14ac:dyDescent="0.2">
      <c r="B127" s="159"/>
      <c r="D127" s="138" t="s">
        <v>330</v>
      </c>
      <c r="E127" s="160" t="s">
        <v>19</v>
      </c>
      <c r="F127" s="161" t="s">
        <v>7756</v>
      </c>
      <c r="H127" s="162">
        <v>1</v>
      </c>
      <c r="I127" s="163"/>
      <c r="L127" s="159"/>
      <c r="M127" s="164"/>
      <c r="T127" s="165"/>
      <c r="AT127" s="160" t="s">
        <v>330</v>
      </c>
      <c r="AU127" s="160" t="s">
        <v>79</v>
      </c>
      <c r="AV127" s="13" t="s">
        <v>79</v>
      </c>
      <c r="AW127" s="13" t="s">
        <v>31</v>
      </c>
      <c r="AX127" s="13" t="s">
        <v>69</v>
      </c>
      <c r="AY127" s="160" t="s">
        <v>181</v>
      </c>
    </row>
    <row r="128" spans="2:65" s="13" customFormat="1" ht="11.25" x14ac:dyDescent="0.2">
      <c r="B128" s="159"/>
      <c r="D128" s="138" t="s">
        <v>330</v>
      </c>
      <c r="E128" s="160" t="s">
        <v>19</v>
      </c>
      <c r="F128" s="161" t="s">
        <v>7757</v>
      </c>
      <c r="H128" s="162">
        <v>1</v>
      </c>
      <c r="I128" s="163"/>
      <c r="L128" s="159"/>
      <c r="M128" s="164"/>
      <c r="T128" s="165"/>
      <c r="AT128" s="160" t="s">
        <v>330</v>
      </c>
      <c r="AU128" s="160" t="s">
        <v>79</v>
      </c>
      <c r="AV128" s="13" t="s">
        <v>79</v>
      </c>
      <c r="AW128" s="13" t="s">
        <v>31</v>
      </c>
      <c r="AX128" s="13" t="s">
        <v>69</v>
      </c>
      <c r="AY128" s="160" t="s">
        <v>181</v>
      </c>
    </row>
    <row r="129" spans="2:65" s="13" customFormat="1" ht="11.25" x14ac:dyDescent="0.2">
      <c r="B129" s="159"/>
      <c r="D129" s="138" t="s">
        <v>330</v>
      </c>
      <c r="E129" s="160" t="s">
        <v>19</v>
      </c>
      <c r="F129" s="161" t="s">
        <v>7758</v>
      </c>
      <c r="H129" s="162">
        <v>1</v>
      </c>
      <c r="I129" s="163"/>
      <c r="L129" s="159"/>
      <c r="M129" s="164"/>
      <c r="T129" s="165"/>
      <c r="AT129" s="160" t="s">
        <v>330</v>
      </c>
      <c r="AU129" s="160" t="s">
        <v>79</v>
      </c>
      <c r="AV129" s="13" t="s">
        <v>79</v>
      </c>
      <c r="AW129" s="13" t="s">
        <v>31</v>
      </c>
      <c r="AX129" s="13" t="s">
        <v>69</v>
      </c>
      <c r="AY129" s="160" t="s">
        <v>181</v>
      </c>
    </row>
    <row r="130" spans="2:65" s="13" customFormat="1" ht="11.25" x14ac:dyDescent="0.2">
      <c r="B130" s="159"/>
      <c r="D130" s="138" t="s">
        <v>330</v>
      </c>
      <c r="E130" s="160" t="s">
        <v>19</v>
      </c>
      <c r="F130" s="161" t="s">
        <v>7759</v>
      </c>
      <c r="H130" s="162">
        <v>1</v>
      </c>
      <c r="I130" s="163"/>
      <c r="L130" s="159"/>
      <c r="M130" s="164"/>
      <c r="T130" s="165"/>
      <c r="AT130" s="160" t="s">
        <v>330</v>
      </c>
      <c r="AU130" s="160" t="s">
        <v>79</v>
      </c>
      <c r="AV130" s="13" t="s">
        <v>79</v>
      </c>
      <c r="AW130" s="13" t="s">
        <v>31</v>
      </c>
      <c r="AX130" s="13" t="s">
        <v>69</v>
      </c>
      <c r="AY130" s="160" t="s">
        <v>181</v>
      </c>
    </row>
    <row r="131" spans="2:65" s="14" customFormat="1" ht="11.25" x14ac:dyDescent="0.2">
      <c r="B131" s="166"/>
      <c r="D131" s="138" t="s">
        <v>330</v>
      </c>
      <c r="E131" s="167" t="s">
        <v>19</v>
      </c>
      <c r="F131" s="168" t="s">
        <v>333</v>
      </c>
      <c r="H131" s="169">
        <v>4</v>
      </c>
      <c r="I131" s="170"/>
      <c r="L131" s="166"/>
      <c r="M131" s="171"/>
      <c r="T131" s="172"/>
      <c r="AT131" s="167" t="s">
        <v>330</v>
      </c>
      <c r="AU131" s="167" t="s">
        <v>79</v>
      </c>
      <c r="AV131" s="14" t="s">
        <v>187</v>
      </c>
      <c r="AW131" s="14" t="s">
        <v>31</v>
      </c>
      <c r="AX131" s="14" t="s">
        <v>77</v>
      </c>
      <c r="AY131" s="167" t="s">
        <v>181</v>
      </c>
    </row>
    <row r="132" spans="2:65" s="1" customFormat="1" ht="16.5" customHeight="1" x14ac:dyDescent="0.2">
      <c r="B132" s="32"/>
      <c r="C132" s="125" t="s">
        <v>219</v>
      </c>
      <c r="D132" s="125" t="s">
        <v>182</v>
      </c>
      <c r="E132" s="126" t="s">
        <v>7760</v>
      </c>
      <c r="F132" s="127" t="s">
        <v>7761</v>
      </c>
      <c r="G132" s="128" t="s">
        <v>519</v>
      </c>
      <c r="H132" s="129">
        <v>5</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222</v>
      </c>
    </row>
    <row r="133" spans="2:65" s="1" customFormat="1" ht="29.25" x14ac:dyDescent="0.2">
      <c r="B133" s="32"/>
      <c r="D133" s="138" t="s">
        <v>214</v>
      </c>
      <c r="F133" s="139" t="s">
        <v>7762</v>
      </c>
      <c r="I133" s="140"/>
      <c r="L133" s="32"/>
      <c r="M133" s="141"/>
      <c r="T133" s="53"/>
      <c r="AT133" s="17" t="s">
        <v>214</v>
      </c>
      <c r="AU133" s="17" t="s">
        <v>79</v>
      </c>
    </row>
    <row r="134" spans="2:65" s="13" customFormat="1" ht="11.25" x14ac:dyDescent="0.2">
      <c r="B134" s="159"/>
      <c r="D134" s="138" t="s">
        <v>330</v>
      </c>
      <c r="E134" s="160" t="s">
        <v>19</v>
      </c>
      <c r="F134" s="161" t="s">
        <v>7763</v>
      </c>
      <c r="H134" s="162">
        <v>1</v>
      </c>
      <c r="I134" s="163"/>
      <c r="L134" s="159"/>
      <c r="M134" s="164"/>
      <c r="T134" s="165"/>
      <c r="AT134" s="160" t="s">
        <v>330</v>
      </c>
      <c r="AU134" s="160" t="s">
        <v>79</v>
      </c>
      <c r="AV134" s="13" t="s">
        <v>79</v>
      </c>
      <c r="AW134" s="13" t="s">
        <v>31</v>
      </c>
      <c r="AX134" s="13" t="s">
        <v>69</v>
      </c>
      <c r="AY134" s="160" t="s">
        <v>181</v>
      </c>
    </row>
    <row r="135" spans="2:65" s="13" customFormat="1" ht="11.25" x14ac:dyDescent="0.2">
      <c r="B135" s="159"/>
      <c r="D135" s="138" t="s">
        <v>330</v>
      </c>
      <c r="E135" s="160" t="s">
        <v>19</v>
      </c>
      <c r="F135" s="161" t="s">
        <v>7764</v>
      </c>
      <c r="H135" s="162">
        <v>1</v>
      </c>
      <c r="I135" s="163"/>
      <c r="L135" s="159"/>
      <c r="M135" s="164"/>
      <c r="T135" s="165"/>
      <c r="AT135" s="160" t="s">
        <v>330</v>
      </c>
      <c r="AU135" s="160" t="s">
        <v>79</v>
      </c>
      <c r="AV135" s="13" t="s">
        <v>79</v>
      </c>
      <c r="AW135" s="13" t="s">
        <v>31</v>
      </c>
      <c r="AX135" s="13" t="s">
        <v>69</v>
      </c>
      <c r="AY135" s="160" t="s">
        <v>181</v>
      </c>
    </row>
    <row r="136" spans="2:65" s="13" customFormat="1" ht="11.25" x14ac:dyDescent="0.2">
      <c r="B136" s="159"/>
      <c r="D136" s="138" t="s">
        <v>330</v>
      </c>
      <c r="E136" s="160" t="s">
        <v>19</v>
      </c>
      <c r="F136" s="161" t="s">
        <v>7765</v>
      </c>
      <c r="H136" s="162">
        <v>1</v>
      </c>
      <c r="I136" s="163"/>
      <c r="L136" s="159"/>
      <c r="M136" s="164"/>
      <c r="T136" s="165"/>
      <c r="AT136" s="160" t="s">
        <v>330</v>
      </c>
      <c r="AU136" s="160" t="s">
        <v>79</v>
      </c>
      <c r="AV136" s="13" t="s">
        <v>79</v>
      </c>
      <c r="AW136" s="13" t="s">
        <v>31</v>
      </c>
      <c r="AX136" s="13" t="s">
        <v>69</v>
      </c>
      <c r="AY136" s="160" t="s">
        <v>181</v>
      </c>
    </row>
    <row r="137" spans="2:65" s="13" customFormat="1" ht="11.25" x14ac:dyDescent="0.2">
      <c r="B137" s="159"/>
      <c r="D137" s="138" t="s">
        <v>330</v>
      </c>
      <c r="E137" s="160" t="s">
        <v>19</v>
      </c>
      <c r="F137" s="161" t="s">
        <v>7766</v>
      </c>
      <c r="H137" s="162">
        <v>1</v>
      </c>
      <c r="I137" s="163"/>
      <c r="L137" s="159"/>
      <c r="M137" s="164"/>
      <c r="T137" s="165"/>
      <c r="AT137" s="160" t="s">
        <v>330</v>
      </c>
      <c r="AU137" s="160" t="s">
        <v>79</v>
      </c>
      <c r="AV137" s="13" t="s">
        <v>79</v>
      </c>
      <c r="AW137" s="13" t="s">
        <v>31</v>
      </c>
      <c r="AX137" s="13" t="s">
        <v>69</v>
      </c>
      <c r="AY137" s="160" t="s">
        <v>181</v>
      </c>
    </row>
    <row r="138" spans="2:65" s="13" customFormat="1" ht="11.25" x14ac:dyDescent="0.2">
      <c r="B138" s="159"/>
      <c r="D138" s="138" t="s">
        <v>330</v>
      </c>
      <c r="E138" s="160" t="s">
        <v>19</v>
      </c>
      <c r="F138" s="161" t="s">
        <v>7767</v>
      </c>
      <c r="H138" s="162">
        <v>1</v>
      </c>
      <c r="I138" s="163"/>
      <c r="L138" s="159"/>
      <c r="M138" s="164"/>
      <c r="T138" s="165"/>
      <c r="AT138" s="160" t="s">
        <v>330</v>
      </c>
      <c r="AU138" s="160" t="s">
        <v>79</v>
      </c>
      <c r="AV138" s="13" t="s">
        <v>79</v>
      </c>
      <c r="AW138" s="13" t="s">
        <v>31</v>
      </c>
      <c r="AX138" s="13" t="s">
        <v>69</v>
      </c>
      <c r="AY138" s="160" t="s">
        <v>181</v>
      </c>
    </row>
    <row r="139" spans="2:65" s="14" customFormat="1" ht="11.25" x14ac:dyDescent="0.2">
      <c r="B139" s="166"/>
      <c r="D139" s="138" t="s">
        <v>330</v>
      </c>
      <c r="E139" s="167" t="s">
        <v>19</v>
      </c>
      <c r="F139" s="168" t="s">
        <v>333</v>
      </c>
      <c r="H139" s="169">
        <v>5</v>
      </c>
      <c r="I139" s="170"/>
      <c r="L139" s="166"/>
      <c r="M139" s="171"/>
      <c r="T139" s="172"/>
      <c r="AT139" s="167" t="s">
        <v>330</v>
      </c>
      <c r="AU139" s="167" t="s">
        <v>79</v>
      </c>
      <c r="AV139" s="14" t="s">
        <v>187</v>
      </c>
      <c r="AW139" s="14" t="s">
        <v>31</v>
      </c>
      <c r="AX139" s="14" t="s">
        <v>77</v>
      </c>
      <c r="AY139" s="167" t="s">
        <v>181</v>
      </c>
    </row>
    <row r="140" spans="2:65" s="1" customFormat="1" ht="16.5" customHeight="1" x14ac:dyDescent="0.2">
      <c r="B140" s="32"/>
      <c r="C140" s="125" t="s">
        <v>8</v>
      </c>
      <c r="D140" s="125" t="s">
        <v>182</v>
      </c>
      <c r="E140" s="126" t="s">
        <v>7768</v>
      </c>
      <c r="F140" s="127" t="s">
        <v>7769</v>
      </c>
      <c r="G140" s="128" t="s">
        <v>519</v>
      </c>
      <c r="H140" s="129">
        <v>4</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39" x14ac:dyDescent="0.2">
      <c r="B141" s="32"/>
      <c r="D141" s="138" t="s">
        <v>214</v>
      </c>
      <c r="F141" s="139" t="s">
        <v>7770</v>
      </c>
      <c r="I141" s="140"/>
      <c r="L141" s="32"/>
      <c r="M141" s="141"/>
      <c r="T141" s="53"/>
      <c r="AT141" s="17" t="s">
        <v>214</v>
      </c>
      <c r="AU141" s="17" t="s">
        <v>79</v>
      </c>
    </row>
    <row r="142" spans="2:65" s="13" customFormat="1" ht="11.25" x14ac:dyDescent="0.2">
      <c r="B142" s="159"/>
      <c r="D142" s="138" t="s">
        <v>330</v>
      </c>
      <c r="E142" s="160" t="s">
        <v>19</v>
      </c>
      <c r="F142" s="161" t="s">
        <v>7771</v>
      </c>
      <c r="H142" s="162">
        <v>1</v>
      </c>
      <c r="I142" s="163"/>
      <c r="L142" s="159"/>
      <c r="M142" s="164"/>
      <c r="T142" s="165"/>
      <c r="AT142" s="160" t="s">
        <v>330</v>
      </c>
      <c r="AU142" s="160" t="s">
        <v>79</v>
      </c>
      <c r="AV142" s="13" t="s">
        <v>79</v>
      </c>
      <c r="AW142" s="13" t="s">
        <v>31</v>
      </c>
      <c r="AX142" s="13" t="s">
        <v>69</v>
      </c>
      <c r="AY142" s="160" t="s">
        <v>181</v>
      </c>
    </row>
    <row r="143" spans="2:65" s="13" customFormat="1" ht="11.25" x14ac:dyDescent="0.2">
      <c r="B143" s="159"/>
      <c r="D143" s="138" t="s">
        <v>330</v>
      </c>
      <c r="E143" s="160" t="s">
        <v>19</v>
      </c>
      <c r="F143" s="161" t="s">
        <v>7772</v>
      </c>
      <c r="H143" s="162">
        <v>1</v>
      </c>
      <c r="I143" s="163"/>
      <c r="L143" s="159"/>
      <c r="M143" s="164"/>
      <c r="T143" s="165"/>
      <c r="AT143" s="160" t="s">
        <v>330</v>
      </c>
      <c r="AU143" s="160" t="s">
        <v>79</v>
      </c>
      <c r="AV143" s="13" t="s">
        <v>79</v>
      </c>
      <c r="AW143" s="13" t="s">
        <v>31</v>
      </c>
      <c r="AX143" s="13" t="s">
        <v>69</v>
      </c>
      <c r="AY143" s="160" t="s">
        <v>181</v>
      </c>
    </row>
    <row r="144" spans="2:65" s="13" customFormat="1" ht="11.25" x14ac:dyDescent="0.2">
      <c r="B144" s="159"/>
      <c r="D144" s="138" t="s">
        <v>330</v>
      </c>
      <c r="E144" s="160" t="s">
        <v>19</v>
      </c>
      <c r="F144" s="161" t="s">
        <v>7773</v>
      </c>
      <c r="H144" s="162">
        <v>1</v>
      </c>
      <c r="I144" s="163"/>
      <c r="L144" s="159"/>
      <c r="M144" s="164"/>
      <c r="T144" s="165"/>
      <c r="AT144" s="160" t="s">
        <v>330</v>
      </c>
      <c r="AU144" s="160" t="s">
        <v>79</v>
      </c>
      <c r="AV144" s="13" t="s">
        <v>79</v>
      </c>
      <c r="AW144" s="13" t="s">
        <v>31</v>
      </c>
      <c r="AX144" s="13" t="s">
        <v>69</v>
      </c>
      <c r="AY144" s="160" t="s">
        <v>181</v>
      </c>
    </row>
    <row r="145" spans="2:65" s="13" customFormat="1" ht="11.25" x14ac:dyDescent="0.2">
      <c r="B145" s="159"/>
      <c r="D145" s="138" t="s">
        <v>330</v>
      </c>
      <c r="E145" s="160" t="s">
        <v>19</v>
      </c>
      <c r="F145" s="161" t="s">
        <v>7774</v>
      </c>
      <c r="H145" s="162">
        <v>1</v>
      </c>
      <c r="I145" s="163"/>
      <c r="L145" s="159"/>
      <c r="M145" s="164"/>
      <c r="T145" s="165"/>
      <c r="AT145" s="160" t="s">
        <v>330</v>
      </c>
      <c r="AU145" s="160" t="s">
        <v>79</v>
      </c>
      <c r="AV145" s="13" t="s">
        <v>79</v>
      </c>
      <c r="AW145" s="13" t="s">
        <v>31</v>
      </c>
      <c r="AX145" s="13" t="s">
        <v>69</v>
      </c>
      <c r="AY145" s="160" t="s">
        <v>181</v>
      </c>
    </row>
    <row r="146" spans="2:65" s="14" customFormat="1" ht="11.25" x14ac:dyDescent="0.2">
      <c r="B146" s="166"/>
      <c r="D146" s="138" t="s">
        <v>330</v>
      </c>
      <c r="E146" s="167" t="s">
        <v>19</v>
      </c>
      <c r="F146" s="168" t="s">
        <v>333</v>
      </c>
      <c r="H146" s="169">
        <v>4</v>
      </c>
      <c r="I146" s="170"/>
      <c r="L146" s="166"/>
      <c r="M146" s="171"/>
      <c r="T146" s="172"/>
      <c r="AT146" s="167" t="s">
        <v>330</v>
      </c>
      <c r="AU146" s="167" t="s">
        <v>79</v>
      </c>
      <c r="AV146" s="14" t="s">
        <v>187</v>
      </c>
      <c r="AW146" s="14" t="s">
        <v>31</v>
      </c>
      <c r="AX146" s="14" t="s">
        <v>77</v>
      </c>
      <c r="AY146" s="167" t="s">
        <v>181</v>
      </c>
    </row>
    <row r="147" spans="2:65" s="1" customFormat="1" ht="16.5" customHeight="1" x14ac:dyDescent="0.2">
      <c r="B147" s="32"/>
      <c r="C147" s="125" t="s">
        <v>226</v>
      </c>
      <c r="D147" s="125" t="s">
        <v>182</v>
      </c>
      <c r="E147" s="126" t="s">
        <v>7775</v>
      </c>
      <c r="F147" s="127" t="s">
        <v>7776</v>
      </c>
      <c r="G147" s="128" t="s">
        <v>7777</v>
      </c>
      <c r="H147" s="129">
        <v>0.53549999999999998</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229</v>
      </c>
    </row>
    <row r="148" spans="2:65" s="1" customFormat="1" ht="19.5" x14ac:dyDescent="0.2">
      <c r="B148" s="32"/>
      <c r="D148" s="138" t="s">
        <v>214</v>
      </c>
      <c r="F148" s="139" t="s">
        <v>7778</v>
      </c>
      <c r="I148" s="140"/>
      <c r="L148" s="32"/>
      <c r="M148" s="141"/>
      <c r="T148" s="53"/>
      <c r="AT148" s="17" t="s">
        <v>214</v>
      </c>
      <c r="AU148" s="17" t="s">
        <v>79</v>
      </c>
    </row>
    <row r="149" spans="2:65" s="13" customFormat="1" ht="11.25" x14ac:dyDescent="0.2">
      <c r="B149" s="159"/>
      <c r="D149" s="138" t="s">
        <v>330</v>
      </c>
      <c r="E149" s="160" t="s">
        <v>19</v>
      </c>
      <c r="F149" s="161" t="s">
        <v>7779</v>
      </c>
      <c r="H149" s="162">
        <v>1.0500000000000001E-2</v>
      </c>
      <c r="I149" s="163"/>
      <c r="L149" s="159"/>
      <c r="M149" s="164"/>
      <c r="T149" s="165"/>
      <c r="AT149" s="160" t="s">
        <v>330</v>
      </c>
      <c r="AU149" s="160" t="s">
        <v>79</v>
      </c>
      <c r="AV149" s="13" t="s">
        <v>79</v>
      </c>
      <c r="AW149" s="13" t="s">
        <v>31</v>
      </c>
      <c r="AX149" s="13" t="s">
        <v>69</v>
      </c>
      <c r="AY149" s="160" t="s">
        <v>181</v>
      </c>
    </row>
    <row r="150" spans="2:65" s="13" customFormat="1" ht="11.25" x14ac:dyDescent="0.2">
      <c r="B150" s="159"/>
      <c r="D150" s="138" t="s">
        <v>330</v>
      </c>
      <c r="E150" s="160" t="s">
        <v>19</v>
      </c>
      <c r="F150" s="161" t="s">
        <v>7780</v>
      </c>
      <c r="H150" s="162">
        <v>0.52500000000000002</v>
      </c>
      <c r="I150" s="163"/>
      <c r="L150" s="159"/>
      <c r="M150" s="164"/>
      <c r="T150" s="165"/>
      <c r="AT150" s="160" t="s">
        <v>330</v>
      </c>
      <c r="AU150" s="160" t="s">
        <v>79</v>
      </c>
      <c r="AV150" s="13" t="s">
        <v>79</v>
      </c>
      <c r="AW150" s="13" t="s">
        <v>31</v>
      </c>
      <c r="AX150" s="13" t="s">
        <v>69</v>
      </c>
      <c r="AY150" s="160" t="s">
        <v>181</v>
      </c>
    </row>
    <row r="151" spans="2:65" s="14" customFormat="1" ht="11.25" x14ac:dyDescent="0.2">
      <c r="B151" s="166"/>
      <c r="D151" s="138" t="s">
        <v>330</v>
      </c>
      <c r="E151" s="167" t="s">
        <v>19</v>
      </c>
      <c r="F151" s="168" t="s">
        <v>333</v>
      </c>
      <c r="H151" s="169">
        <v>0.53549999999999998</v>
      </c>
      <c r="I151" s="170"/>
      <c r="L151" s="166"/>
      <c r="M151" s="171"/>
      <c r="T151" s="172"/>
      <c r="AT151" s="167" t="s">
        <v>330</v>
      </c>
      <c r="AU151" s="167" t="s">
        <v>79</v>
      </c>
      <c r="AV151" s="14" t="s">
        <v>187</v>
      </c>
      <c r="AW151" s="14" t="s">
        <v>31</v>
      </c>
      <c r="AX151" s="14" t="s">
        <v>77</v>
      </c>
      <c r="AY151" s="167" t="s">
        <v>181</v>
      </c>
    </row>
    <row r="152" spans="2:65" s="1" customFormat="1" ht="16.5" customHeight="1" x14ac:dyDescent="0.2">
      <c r="B152" s="32"/>
      <c r="C152" s="125" t="s">
        <v>206</v>
      </c>
      <c r="D152" s="125" t="s">
        <v>182</v>
      </c>
      <c r="E152" s="126" t="s">
        <v>7781</v>
      </c>
      <c r="F152" s="127" t="s">
        <v>7782</v>
      </c>
      <c r="G152" s="128" t="s">
        <v>636</v>
      </c>
      <c r="H152" s="129">
        <v>118.8</v>
      </c>
      <c r="I152" s="130"/>
      <c r="J152" s="131">
        <f>ROUND(I152*H152,2)</f>
        <v>0</v>
      </c>
      <c r="K152" s="127" t="s">
        <v>186</v>
      </c>
      <c r="L152" s="32"/>
      <c r="M152" s="132" t="s">
        <v>19</v>
      </c>
      <c r="N152" s="133" t="s">
        <v>40</v>
      </c>
      <c r="P152" s="134">
        <f>O152*H152</f>
        <v>0</v>
      </c>
      <c r="Q152" s="134">
        <v>0</v>
      </c>
      <c r="R152" s="134">
        <f>Q152*H152</f>
        <v>0</v>
      </c>
      <c r="S152" s="134">
        <v>0</v>
      </c>
      <c r="T152" s="135">
        <f>S152*H152</f>
        <v>0</v>
      </c>
      <c r="AR152" s="136" t="s">
        <v>209</v>
      </c>
      <c r="AT152" s="136" t="s">
        <v>182</v>
      </c>
      <c r="AU152" s="136" t="s">
        <v>79</v>
      </c>
      <c r="AY152" s="17" t="s">
        <v>181</v>
      </c>
      <c r="BE152" s="137">
        <f>IF(N152="základní",J152,0)</f>
        <v>0</v>
      </c>
      <c r="BF152" s="137">
        <f>IF(N152="snížená",J152,0)</f>
        <v>0</v>
      </c>
      <c r="BG152" s="137">
        <f>IF(N152="zákl. přenesená",J152,0)</f>
        <v>0</v>
      </c>
      <c r="BH152" s="137">
        <f>IF(N152="sníž. přenesená",J152,0)</f>
        <v>0</v>
      </c>
      <c r="BI152" s="137">
        <f>IF(N152="nulová",J152,0)</f>
        <v>0</v>
      </c>
      <c r="BJ152" s="17" t="s">
        <v>77</v>
      </c>
      <c r="BK152" s="137">
        <f>ROUND(I152*H152,2)</f>
        <v>0</v>
      </c>
      <c r="BL152" s="17" t="s">
        <v>209</v>
      </c>
      <c r="BM152" s="136" t="s">
        <v>232</v>
      </c>
    </row>
    <row r="153" spans="2:65" s="1" customFormat="1" ht="29.25" x14ac:dyDescent="0.2">
      <c r="B153" s="32"/>
      <c r="D153" s="138" t="s">
        <v>214</v>
      </c>
      <c r="F153" s="139" t="s">
        <v>7783</v>
      </c>
      <c r="I153" s="140"/>
      <c r="L153" s="32"/>
      <c r="M153" s="141"/>
      <c r="T153" s="53"/>
      <c r="AT153" s="17" t="s">
        <v>214</v>
      </c>
      <c r="AU153" s="17" t="s">
        <v>79</v>
      </c>
    </row>
    <row r="154" spans="2:65" s="13" customFormat="1" ht="11.25" x14ac:dyDescent="0.2">
      <c r="B154" s="159"/>
      <c r="D154" s="138" t="s">
        <v>330</v>
      </c>
      <c r="E154" s="160" t="s">
        <v>19</v>
      </c>
      <c r="F154" s="161" t="s">
        <v>7784</v>
      </c>
      <c r="H154" s="162">
        <v>34.1</v>
      </c>
      <c r="I154" s="163"/>
      <c r="L154" s="159"/>
      <c r="M154" s="164"/>
      <c r="T154" s="165"/>
      <c r="AT154" s="160" t="s">
        <v>330</v>
      </c>
      <c r="AU154" s="160" t="s">
        <v>79</v>
      </c>
      <c r="AV154" s="13" t="s">
        <v>79</v>
      </c>
      <c r="AW154" s="13" t="s">
        <v>31</v>
      </c>
      <c r="AX154" s="13" t="s">
        <v>69</v>
      </c>
      <c r="AY154" s="160" t="s">
        <v>181</v>
      </c>
    </row>
    <row r="155" spans="2:65" s="13" customFormat="1" ht="11.25" x14ac:dyDescent="0.2">
      <c r="B155" s="159"/>
      <c r="D155" s="138" t="s">
        <v>330</v>
      </c>
      <c r="E155" s="160" t="s">
        <v>19</v>
      </c>
      <c r="F155" s="161" t="s">
        <v>7785</v>
      </c>
      <c r="H155" s="162">
        <v>24.2</v>
      </c>
      <c r="I155" s="163"/>
      <c r="L155" s="159"/>
      <c r="M155" s="164"/>
      <c r="T155" s="165"/>
      <c r="AT155" s="160" t="s">
        <v>330</v>
      </c>
      <c r="AU155" s="160" t="s">
        <v>79</v>
      </c>
      <c r="AV155" s="13" t="s">
        <v>79</v>
      </c>
      <c r="AW155" s="13" t="s">
        <v>31</v>
      </c>
      <c r="AX155" s="13" t="s">
        <v>69</v>
      </c>
      <c r="AY155" s="160" t="s">
        <v>181</v>
      </c>
    </row>
    <row r="156" spans="2:65" s="13" customFormat="1" ht="11.25" x14ac:dyDescent="0.2">
      <c r="B156" s="159"/>
      <c r="D156" s="138" t="s">
        <v>330</v>
      </c>
      <c r="E156" s="160" t="s">
        <v>19</v>
      </c>
      <c r="F156" s="161" t="s">
        <v>7786</v>
      </c>
      <c r="H156" s="162">
        <v>24.2</v>
      </c>
      <c r="I156" s="163"/>
      <c r="L156" s="159"/>
      <c r="M156" s="164"/>
      <c r="T156" s="165"/>
      <c r="AT156" s="160" t="s">
        <v>330</v>
      </c>
      <c r="AU156" s="160" t="s">
        <v>79</v>
      </c>
      <c r="AV156" s="13" t="s">
        <v>79</v>
      </c>
      <c r="AW156" s="13" t="s">
        <v>31</v>
      </c>
      <c r="AX156" s="13" t="s">
        <v>69</v>
      </c>
      <c r="AY156" s="160" t="s">
        <v>181</v>
      </c>
    </row>
    <row r="157" spans="2:65" s="13" customFormat="1" ht="11.25" x14ac:dyDescent="0.2">
      <c r="B157" s="159"/>
      <c r="D157" s="138" t="s">
        <v>330</v>
      </c>
      <c r="E157" s="160" t="s">
        <v>19</v>
      </c>
      <c r="F157" s="161" t="s">
        <v>7787</v>
      </c>
      <c r="H157" s="162">
        <v>36.299999999999997</v>
      </c>
      <c r="I157" s="163"/>
      <c r="L157" s="159"/>
      <c r="M157" s="164"/>
      <c r="T157" s="165"/>
      <c r="AT157" s="160" t="s">
        <v>330</v>
      </c>
      <c r="AU157" s="160" t="s">
        <v>79</v>
      </c>
      <c r="AV157" s="13" t="s">
        <v>79</v>
      </c>
      <c r="AW157" s="13" t="s">
        <v>31</v>
      </c>
      <c r="AX157" s="13" t="s">
        <v>69</v>
      </c>
      <c r="AY157" s="160" t="s">
        <v>181</v>
      </c>
    </row>
    <row r="158" spans="2:65" s="14" customFormat="1" ht="11.25" x14ac:dyDescent="0.2">
      <c r="B158" s="166"/>
      <c r="D158" s="138" t="s">
        <v>330</v>
      </c>
      <c r="E158" s="167" t="s">
        <v>19</v>
      </c>
      <c r="F158" s="168" t="s">
        <v>333</v>
      </c>
      <c r="H158" s="169">
        <v>118.8</v>
      </c>
      <c r="I158" s="170"/>
      <c r="L158" s="166"/>
      <c r="M158" s="171"/>
      <c r="T158" s="172"/>
      <c r="AT158" s="167" t="s">
        <v>330</v>
      </c>
      <c r="AU158" s="167" t="s">
        <v>79</v>
      </c>
      <c r="AV158" s="14" t="s">
        <v>187</v>
      </c>
      <c r="AW158" s="14" t="s">
        <v>31</v>
      </c>
      <c r="AX158" s="14" t="s">
        <v>77</v>
      </c>
      <c r="AY158" s="167" t="s">
        <v>181</v>
      </c>
    </row>
    <row r="159" spans="2:65" s="1" customFormat="1" ht="24.2" customHeight="1" x14ac:dyDescent="0.2">
      <c r="B159" s="32"/>
      <c r="C159" s="125" t="s">
        <v>233</v>
      </c>
      <c r="D159" s="125" t="s">
        <v>182</v>
      </c>
      <c r="E159" s="126" t="s">
        <v>7788</v>
      </c>
      <c r="F159" s="127" t="s">
        <v>7789</v>
      </c>
      <c r="G159" s="128" t="s">
        <v>185</v>
      </c>
      <c r="H159" s="129">
        <v>1</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17" x14ac:dyDescent="0.2">
      <c r="B160" s="32"/>
      <c r="D160" s="138" t="s">
        <v>214</v>
      </c>
      <c r="F160" s="139" t="s">
        <v>7790</v>
      </c>
      <c r="I160" s="140"/>
      <c r="L160" s="32"/>
      <c r="M160" s="141"/>
      <c r="T160" s="53"/>
      <c r="AT160" s="17" t="s">
        <v>214</v>
      </c>
      <c r="AU160" s="17" t="s">
        <v>79</v>
      </c>
    </row>
    <row r="161" spans="2:65" s="13" customFormat="1" ht="22.5" x14ac:dyDescent="0.2">
      <c r="B161" s="159"/>
      <c r="D161" s="138" t="s">
        <v>330</v>
      </c>
      <c r="E161" s="160" t="s">
        <v>19</v>
      </c>
      <c r="F161" s="161" t="s">
        <v>7791</v>
      </c>
      <c r="H161" s="162">
        <v>1</v>
      </c>
      <c r="I161" s="163"/>
      <c r="L161" s="159"/>
      <c r="M161" s="164"/>
      <c r="T161" s="165"/>
      <c r="AT161" s="160" t="s">
        <v>330</v>
      </c>
      <c r="AU161" s="160" t="s">
        <v>79</v>
      </c>
      <c r="AV161" s="13" t="s">
        <v>79</v>
      </c>
      <c r="AW161" s="13" t="s">
        <v>31</v>
      </c>
      <c r="AX161" s="13" t="s">
        <v>69</v>
      </c>
      <c r="AY161" s="160" t="s">
        <v>181</v>
      </c>
    </row>
    <row r="162" spans="2:65" s="14" customFormat="1" ht="11.25" x14ac:dyDescent="0.2">
      <c r="B162" s="166"/>
      <c r="D162" s="138" t="s">
        <v>330</v>
      </c>
      <c r="E162" s="167" t="s">
        <v>19</v>
      </c>
      <c r="F162" s="168" t="s">
        <v>333</v>
      </c>
      <c r="H162" s="169">
        <v>1</v>
      </c>
      <c r="I162" s="170"/>
      <c r="L162" s="166"/>
      <c r="M162" s="171"/>
      <c r="T162" s="172"/>
      <c r="AT162" s="167" t="s">
        <v>330</v>
      </c>
      <c r="AU162" s="167" t="s">
        <v>79</v>
      </c>
      <c r="AV162" s="14" t="s">
        <v>187</v>
      </c>
      <c r="AW162" s="14" t="s">
        <v>31</v>
      </c>
      <c r="AX162" s="14" t="s">
        <v>77</v>
      </c>
      <c r="AY162" s="167" t="s">
        <v>181</v>
      </c>
    </row>
    <row r="163" spans="2:65" s="1" customFormat="1" ht="16.5" customHeight="1" x14ac:dyDescent="0.2">
      <c r="B163" s="32"/>
      <c r="C163" s="125" t="s">
        <v>209</v>
      </c>
      <c r="D163" s="125" t="s">
        <v>182</v>
      </c>
      <c r="E163" s="126" t="s">
        <v>6995</v>
      </c>
      <c r="F163" s="127" t="s">
        <v>6996</v>
      </c>
      <c r="G163" s="128" t="s">
        <v>2805</v>
      </c>
      <c r="H163" s="186"/>
      <c r="I163" s="130"/>
      <c r="J163" s="131">
        <f>ROUND(I163*H163,2)</f>
        <v>0</v>
      </c>
      <c r="K163" s="127" t="s">
        <v>327</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1.25" x14ac:dyDescent="0.2">
      <c r="B164" s="32"/>
      <c r="D164" s="151" t="s">
        <v>328</v>
      </c>
      <c r="F164" s="152" t="s">
        <v>6997</v>
      </c>
      <c r="I164" s="140"/>
      <c r="L164" s="32"/>
      <c r="M164" s="141"/>
      <c r="T164" s="53"/>
      <c r="AT164" s="17" t="s">
        <v>328</v>
      </c>
      <c r="AU164" s="17" t="s">
        <v>79</v>
      </c>
    </row>
    <row r="165" spans="2:65" s="1" customFormat="1" ht="29.25" x14ac:dyDescent="0.2">
      <c r="B165" s="32"/>
      <c r="D165" s="138" t="s">
        <v>214</v>
      </c>
      <c r="F165" s="139" t="s">
        <v>6998</v>
      </c>
      <c r="I165" s="140"/>
      <c r="L165" s="32"/>
      <c r="M165" s="141"/>
      <c r="T165" s="53"/>
      <c r="AT165" s="17" t="s">
        <v>214</v>
      </c>
      <c r="AU165" s="17" t="s">
        <v>79</v>
      </c>
    </row>
    <row r="166" spans="2:65" s="1" customFormat="1" ht="16.5" customHeight="1" x14ac:dyDescent="0.2">
      <c r="B166" s="32"/>
      <c r="C166" s="125" t="s">
        <v>404</v>
      </c>
      <c r="D166" s="125" t="s">
        <v>182</v>
      </c>
      <c r="E166" s="126" t="s">
        <v>1464</v>
      </c>
      <c r="F166" s="127" t="s">
        <v>1465</v>
      </c>
      <c r="G166" s="128" t="s">
        <v>1053</v>
      </c>
      <c r="H166" s="129">
        <v>20</v>
      </c>
      <c r="I166" s="130"/>
      <c r="J166" s="131">
        <f>ROUND(I166*H166,2)</f>
        <v>0</v>
      </c>
      <c r="K166" s="127" t="s">
        <v>327</v>
      </c>
      <c r="L166" s="32"/>
      <c r="M166" s="132" t="s">
        <v>19</v>
      </c>
      <c r="N166" s="133" t="s">
        <v>40</v>
      </c>
      <c r="P166" s="134">
        <f>O166*H166</f>
        <v>0</v>
      </c>
      <c r="Q166" s="134">
        <v>0</v>
      </c>
      <c r="R166" s="134">
        <f>Q166*H166</f>
        <v>0</v>
      </c>
      <c r="S166" s="134">
        <v>0</v>
      </c>
      <c r="T166" s="135">
        <f>S166*H166</f>
        <v>0</v>
      </c>
      <c r="AR166" s="136" t="s">
        <v>209</v>
      </c>
      <c r="AT166" s="136" t="s">
        <v>182</v>
      </c>
      <c r="AU166" s="136" t="s">
        <v>79</v>
      </c>
      <c r="AY166" s="17" t="s">
        <v>181</v>
      </c>
      <c r="BE166" s="137">
        <f>IF(N166="základní",J166,0)</f>
        <v>0</v>
      </c>
      <c r="BF166" s="137">
        <f>IF(N166="snížená",J166,0)</f>
        <v>0</v>
      </c>
      <c r="BG166" s="137">
        <f>IF(N166="zákl. přenesená",J166,0)</f>
        <v>0</v>
      </c>
      <c r="BH166" s="137">
        <f>IF(N166="sníž. přenesená",J166,0)</f>
        <v>0</v>
      </c>
      <c r="BI166" s="137">
        <f>IF(N166="nulová",J166,0)</f>
        <v>0</v>
      </c>
      <c r="BJ166" s="17" t="s">
        <v>77</v>
      </c>
      <c r="BK166" s="137">
        <f>ROUND(I166*H166,2)</f>
        <v>0</v>
      </c>
      <c r="BL166" s="17" t="s">
        <v>209</v>
      </c>
      <c r="BM166" s="136" t="s">
        <v>407</v>
      </c>
    </row>
    <row r="167" spans="2:65" s="1" customFormat="1" ht="11.25" x14ac:dyDescent="0.2">
      <c r="B167" s="32"/>
      <c r="D167" s="151" t="s">
        <v>328</v>
      </c>
      <c r="F167" s="152" t="s">
        <v>1467</v>
      </c>
      <c r="I167" s="140"/>
      <c r="L167" s="32"/>
      <c r="M167" s="141"/>
      <c r="T167" s="53"/>
      <c r="AT167" s="17" t="s">
        <v>328</v>
      </c>
      <c r="AU167" s="17" t="s">
        <v>79</v>
      </c>
    </row>
    <row r="168" spans="2:65" s="1" customFormat="1" ht="19.5" x14ac:dyDescent="0.2">
      <c r="B168" s="32"/>
      <c r="D168" s="138" t="s">
        <v>214</v>
      </c>
      <c r="F168" s="139" t="s">
        <v>4909</v>
      </c>
      <c r="I168" s="140"/>
      <c r="L168" s="32"/>
      <c r="M168" s="141"/>
      <c r="T168" s="53"/>
      <c r="AT168" s="17" t="s">
        <v>214</v>
      </c>
      <c r="AU168" s="17" t="s">
        <v>79</v>
      </c>
    </row>
    <row r="169" spans="2:65" s="13" customFormat="1" ht="11.25" x14ac:dyDescent="0.2">
      <c r="B169" s="159"/>
      <c r="D169" s="138" t="s">
        <v>330</v>
      </c>
      <c r="E169" s="160" t="s">
        <v>19</v>
      </c>
      <c r="F169" s="161" t="s">
        <v>6999</v>
      </c>
      <c r="H169" s="162">
        <v>20</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20</v>
      </c>
      <c r="I170" s="170"/>
      <c r="L170" s="166"/>
      <c r="M170" s="171"/>
      <c r="T170" s="172"/>
      <c r="AT170" s="167" t="s">
        <v>330</v>
      </c>
      <c r="AU170" s="167" t="s">
        <v>79</v>
      </c>
      <c r="AV170" s="14" t="s">
        <v>187</v>
      </c>
      <c r="AW170" s="14" t="s">
        <v>31</v>
      </c>
      <c r="AX170" s="14" t="s">
        <v>77</v>
      </c>
      <c r="AY170" s="167" t="s">
        <v>181</v>
      </c>
    </row>
    <row r="171" spans="2:65" s="10" customFormat="1" ht="22.9" customHeight="1" x14ac:dyDescent="0.2">
      <c r="B171" s="115"/>
      <c r="D171" s="116" t="s">
        <v>68</v>
      </c>
      <c r="E171" s="149" t="s">
        <v>4062</v>
      </c>
      <c r="F171" s="149" t="s">
        <v>7792</v>
      </c>
      <c r="I171" s="118"/>
      <c r="J171" s="150">
        <f>BK171</f>
        <v>0</v>
      </c>
      <c r="L171" s="115"/>
      <c r="M171" s="120"/>
      <c r="P171" s="121">
        <f>SUM(P172:P223)</f>
        <v>0</v>
      </c>
      <c r="R171" s="121">
        <f>SUM(R172:R223)</f>
        <v>0</v>
      </c>
      <c r="T171" s="122">
        <f>SUM(T172:T223)</f>
        <v>0</v>
      </c>
      <c r="AR171" s="116" t="s">
        <v>77</v>
      </c>
      <c r="AT171" s="123" t="s">
        <v>68</v>
      </c>
      <c r="AU171" s="123" t="s">
        <v>77</v>
      </c>
      <c r="AY171" s="116" t="s">
        <v>181</v>
      </c>
      <c r="BK171" s="124">
        <f>SUM(BK172:BK223)</f>
        <v>0</v>
      </c>
    </row>
    <row r="172" spans="2:65" s="1" customFormat="1" ht="16.5" customHeight="1" x14ac:dyDescent="0.2">
      <c r="B172" s="32"/>
      <c r="C172" s="125" t="s">
        <v>213</v>
      </c>
      <c r="D172" s="125" t="s">
        <v>182</v>
      </c>
      <c r="E172" s="126" t="s">
        <v>7793</v>
      </c>
      <c r="F172" s="127" t="s">
        <v>7794</v>
      </c>
      <c r="G172" s="128" t="s">
        <v>636</v>
      </c>
      <c r="H172" s="129">
        <v>55.6</v>
      </c>
      <c r="I172" s="130"/>
      <c r="J172" s="131">
        <f>ROUND(I172*H172,2)</f>
        <v>0</v>
      </c>
      <c r="K172" s="127" t="s">
        <v>186</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242</v>
      </c>
    </row>
    <row r="173" spans="2:65" s="1" customFormat="1" ht="68.25" x14ac:dyDescent="0.2">
      <c r="B173" s="32"/>
      <c r="D173" s="138" t="s">
        <v>214</v>
      </c>
      <c r="F173" s="139" t="s">
        <v>7795</v>
      </c>
      <c r="I173" s="140"/>
      <c r="L173" s="32"/>
      <c r="M173" s="141"/>
      <c r="T173" s="53"/>
      <c r="AT173" s="17" t="s">
        <v>214</v>
      </c>
      <c r="AU173" s="17" t="s">
        <v>79</v>
      </c>
    </row>
    <row r="174" spans="2:65" s="12" customFormat="1" ht="22.5" x14ac:dyDescent="0.2">
      <c r="B174" s="153"/>
      <c r="D174" s="138" t="s">
        <v>330</v>
      </c>
      <c r="E174" s="154" t="s">
        <v>19</v>
      </c>
      <c r="F174" s="155" t="s">
        <v>5725</v>
      </c>
      <c r="H174" s="154" t="s">
        <v>19</v>
      </c>
      <c r="I174" s="156"/>
      <c r="L174" s="153"/>
      <c r="M174" s="157"/>
      <c r="T174" s="158"/>
      <c r="AT174" s="154" t="s">
        <v>330</v>
      </c>
      <c r="AU174" s="154" t="s">
        <v>79</v>
      </c>
      <c r="AV174" s="12" t="s">
        <v>77</v>
      </c>
      <c r="AW174" s="12" t="s">
        <v>31</v>
      </c>
      <c r="AX174" s="12" t="s">
        <v>69</v>
      </c>
      <c r="AY174" s="154" t="s">
        <v>181</v>
      </c>
    </row>
    <row r="175" spans="2:65" s="13" customFormat="1" ht="11.25" x14ac:dyDescent="0.2">
      <c r="B175" s="159"/>
      <c r="D175" s="138" t="s">
        <v>330</v>
      </c>
      <c r="E175" s="160" t="s">
        <v>19</v>
      </c>
      <c r="F175" s="161" t="s">
        <v>7796</v>
      </c>
      <c r="H175" s="162">
        <v>55.6</v>
      </c>
      <c r="I175" s="163"/>
      <c r="L175" s="159"/>
      <c r="M175" s="164"/>
      <c r="T175" s="165"/>
      <c r="AT175" s="160" t="s">
        <v>330</v>
      </c>
      <c r="AU175" s="160" t="s">
        <v>79</v>
      </c>
      <c r="AV175" s="13" t="s">
        <v>79</v>
      </c>
      <c r="AW175" s="13" t="s">
        <v>31</v>
      </c>
      <c r="AX175" s="13" t="s">
        <v>69</v>
      </c>
      <c r="AY175" s="160" t="s">
        <v>181</v>
      </c>
    </row>
    <row r="176" spans="2:65" s="14" customFormat="1" ht="11.25" x14ac:dyDescent="0.2">
      <c r="B176" s="166"/>
      <c r="D176" s="138" t="s">
        <v>330</v>
      </c>
      <c r="E176" s="167" t="s">
        <v>19</v>
      </c>
      <c r="F176" s="168" t="s">
        <v>333</v>
      </c>
      <c r="H176" s="169">
        <v>55.6</v>
      </c>
      <c r="I176" s="170"/>
      <c r="L176" s="166"/>
      <c r="M176" s="171"/>
      <c r="T176" s="172"/>
      <c r="AT176" s="167" t="s">
        <v>330</v>
      </c>
      <c r="AU176" s="167" t="s">
        <v>79</v>
      </c>
      <c r="AV176" s="14" t="s">
        <v>187</v>
      </c>
      <c r="AW176" s="14" t="s">
        <v>31</v>
      </c>
      <c r="AX176" s="14" t="s">
        <v>77</v>
      </c>
      <c r="AY176" s="167" t="s">
        <v>181</v>
      </c>
    </row>
    <row r="177" spans="2:65" s="1" customFormat="1" ht="21.75" customHeight="1" x14ac:dyDescent="0.2">
      <c r="B177" s="32"/>
      <c r="C177" s="125" t="s">
        <v>243</v>
      </c>
      <c r="D177" s="125" t="s">
        <v>182</v>
      </c>
      <c r="E177" s="126" t="s">
        <v>7797</v>
      </c>
      <c r="F177" s="127" t="s">
        <v>7798</v>
      </c>
      <c r="G177" s="128" t="s">
        <v>636</v>
      </c>
      <c r="H177" s="129">
        <v>41.5</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246</v>
      </c>
    </row>
    <row r="178" spans="2:65" s="1" customFormat="1" ht="126.75" x14ac:dyDescent="0.2">
      <c r="B178" s="32"/>
      <c r="D178" s="138" t="s">
        <v>214</v>
      </c>
      <c r="F178" s="139" t="s">
        <v>7799</v>
      </c>
      <c r="I178" s="140"/>
      <c r="L178" s="32"/>
      <c r="M178" s="141"/>
      <c r="T178" s="53"/>
      <c r="AT178" s="17" t="s">
        <v>214</v>
      </c>
      <c r="AU178" s="17" t="s">
        <v>79</v>
      </c>
    </row>
    <row r="179" spans="2:65" s="12" customFormat="1" ht="22.5" x14ac:dyDescent="0.2">
      <c r="B179" s="153"/>
      <c r="D179" s="138" t="s">
        <v>330</v>
      </c>
      <c r="E179" s="154" t="s">
        <v>19</v>
      </c>
      <c r="F179" s="155" t="s">
        <v>7800</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7801</v>
      </c>
      <c r="H180" s="162">
        <v>41.5</v>
      </c>
      <c r="I180" s="163"/>
      <c r="L180" s="159"/>
      <c r="M180" s="164"/>
      <c r="T180" s="165"/>
      <c r="AT180" s="160" t="s">
        <v>330</v>
      </c>
      <c r="AU180" s="160" t="s">
        <v>79</v>
      </c>
      <c r="AV180" s="13" t="s">
        <v>79</v>
      </c>
      <c r="AW180" s="13" t="s">
        <v>31</v>
      </c>
      <c r="AX180" s="13" t="s">
        <v>69</v>
      </c>
      <c r="AY180" s="160" t="s">
        <v>181</v>
      </c>
    </row>
    <row r="181" spans="2:65" s="14" customFormat="1" ht="11.25" x14ac:dyDescent="0.2">
      <c r="B181" s="166"/>
      <c r="D181" s="138" t="s">
        <v>330</v>
      </c>
      <c r="E181" s="167" t="s">
        <v>19</v>
      </c>
      <c r="F181" s="168" t="s">
        <v>333</v>
      </c>
      <c r="H181" s="169">
        <v>41.5</v>
      </c>
      <c r="I181" s="170"/>
      <c r="L181" s="166"/>
      <c r="M181" s="171"/>
      <c r="T181" s="172"/>
      <c r="AT181" s="167" t="s">
        <v>330</v>
      </c>
      <c r="AU181" s="167" t="s">
        <v>79</v>
      </c>
      <c r="AV181" s="14" t="s">
        <v>187</v>
      </c>
      <c r="AW181" s="14" t="s">
        <v>31</v>
      </c>
      <c r="AX181" s="14" t="s">
        <v>77</v>
      </c>
      <c r="AY181" s="167" t="s">
        <v>181</v>
      </c>
    </row>
    <row r="182" spans="2:65" s="1" customFormat="1" ht="16.5" customHeight="1" x14ac:dyDescent="0.2">
      <c r="B182" s="32"/>
      <c r="C182" s="125" t="s">
        <v>218</v>
      </c>
      <c r="D182" s="125" t="s">
        <v>182</v>
      </c>
      <c r="E182" s="126" t="s">
        <v>7802</v>
      </c>
      <c r="F182" s="127" t="s">
        <v>7803</v>
      </c>
      <c r="G182" s="128" t="s">
        <v>636</v>
      </c>
      <c r="H182" s="129">
        <v>55.6</v>
      </c>
      <c r="I182" s="130"/>
      <c r="J182" s="131">
        <f>ROUND(I182*H182,2)</f>
        <v>0</v>
      </c>
      <c r="K182" s="127" t="s">
        <v>186</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250</v>
      </c>
    </row>
    <row r="183" spans="2:65" s="1" customFormat="1" ht="68.25" x14ac:dyDescent="0.2">
      <c r="B183" s="32"/>
      <c r="D183" s="138" t="s">
        <v>214</v>
      </c>
      <c r="F183" s="139" t="s">
        <v>7804</v>
      </c>
      <c r="I183" s="140"/>
      <c r="L183" s="32"/>
      <c r="M183" s="141"/>
      <c r="T183" s="53"/>
      <c r="AT183" s="17" t="s">
        <v>214</v>
      </c>
      <c r="AU183" s="17" t="s">
        <v>79</v>
      </c>
    </row>
    <row r="184" spans="2:65" s="12" customFormat="1" ht="22.5" x14ac:dyDescent="0.2">
      <c r="B184" s="153"/>
      <c r="D184" s="138" t="s">
        <v>330</v>
      </c>
      <c r="E184" s="154" t="s">
        <v>19</v>
      </c>
      <c r="F184" s="155" t="s">
        <v>5725</v>
      </c>
      <c r="H184" s="154" t="s">
        <v>19</v>
      </c>
      <c r="I184" s="156"/>
      <c r="L184" s="153"/>
      <c r="M184" s="157"/>
      <c r="T184" s="158"/>
      <c r="AT184" s="154" t="s">
        <v>330</v>
      </c>
      <c r="AU184" s="154" t="s">
        <v>79</v>
      </c>
      <c r="AV184" s="12" t="s">
        <v>77</v>
      </c>
      <c r="AW184" s="12" t="s">
        <v>31</v>
      </c>
      <c r="AX184" s="12" t="s">
        <v>69</v>
      </c>
      <c r="AY184" s="154" t="s">
        <v>181</v>
      </c>
    </row>
    <row r="185" spans="2:65" s="13" customFormat="1" ht="11.25" x14ac:dyDescent="0.2">
      <c r="B185" s="159"/>
      <c r="D185" s="138" t="s">
        <v>330</v>
      </c>
      <c r="E185" s="160" t="s">
        <v>19</v>
      </c>
      <c r="F185" s="161" t="s">
        <v>7796</v>
      </c>
      <c r="H185" s="162">
        <v>55.6</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55.6</v>
      </c>
      <c r="I186" s="170"/>
      <c r="L186" s="166"/>
      <c r="M186" s="171"/>
      <c r="T186" s="172"/>
      <c r="AT186" s="167" t="s">
        <v>330</v>
      </c>
      <c r="AU186" s="167" t="s">
        <v>79</v>
      </c>
      <c r="AV186" s="14" t="s">
        <v>187</v>
      </c>
      <c r="AW186" s="14" t="s">
        <v>31</v>
      </c>
      <c r="AX186" s="14" t="s">
        <v>77</v>
      </c>
      <c r="AY186" s="167" t="s">
        <v>181</v>
      </c>
    </row>
    <row r="187" spans="2:65" s="1" customFormat="1" ht="21.75" customHeight="1" x14ac:dyDescent="0.2">
      <c r="B187" s="32"/>
      <c r="C187" s="125" t="s">
        <v>7</v>
      </c>
      <c r="D187" s="125" t="s">
        <v>182</v>
      </c>
      <c r="E187" s="126" t="s">
        <v>7805</v>
      </c>
      <c r="F187" s="127" t="s">
        <v>7806</v>
      </c>
      <c r="G187" s="128" t="s">
        <v>636</v>
      </c>
      <c r="H187" s="129">
        <v>41.5</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254</v>
      </c>
    </row>
    <row r="188" spans="2:65" s="1" customFormat="1" ht="126.75" x14ac:dyDescent="0.2">
      <c r="B188" s="32"/>
      <c r="D188" s="138" t="s">
        <v>214</v>
      </c>
      <c r="F188" s="139" t="s">
        <v>7807</v>
      </c>
      <c r="I188" s="140"/>
      <c r="L188" s="32"/>
      <c r="M188" s="141"/>
      <c r="T188" s="53"/>
      <c r="AT188" s="17" t="s">
        <v>214</v>
      </c>
      <c r="AU188" s="17" t="s">
        <v>79</v>
      </c>
    </row>
    <row r="189" spans="2:65" s="12" customFormat="1" ht="22.5" x14ac:dyDescent="0.2">
      <c r="B189" s="153"/>
      <c r="D189" s="138" t="s">
        <v>330</v>
      </c>
      <c r="E189" s="154" t="s">
        <v>19</v>
      </c>
      <c r="F189" s="155" t="s">
        <v>7800</v>
      </c>
      <c r="H189" s="154" t="s">
        <v>19</v>
      </c>
      <c r="I189" s="156"/>
      <c r="L189" s="153"/>
      <c r="M189" s="157"/>
      <c r="T189" s="158"/>
      <c r="AT189" s="154" t="s">
        <v>330</v>
      </c>
      <c r="AU189" s="154" t="s">
        <v>79</v>
      </c>
      <c r="AV189" s="12" t="s">
        <v>77</v>
      </c>
      <c r="AW189" s="12" t="s">
        <v>31</v>
      </c>
      <c r="AX189" s="12" t="s">
        <v>69</v>
      </c>
      <c r="AY189" s="154" t="s">
        <v>181</v>
      </c>
    </row>
    <row r="190" spans="2:65" s="13" customFormat="1" ht="11.25" x14ac:dyDescent="0.2">
      <c r="B190" s="159"/>
      <c r="D190" s="138" t="s">
        <v>330</v>
      </c>
      <c r="E190" s="160" t="s">
        <v>19</v>
      </c>
      <c r="F190" s="161" t="s">
        <v>7801</v>
      </c>
      <c r="H190" s="162">
        <v>41.5</v>
      </c>
      <c r="I190" s="163"/>
      <c r="L190" s="159"/>
      <c r="M190" s="164"/>
      <c r="T190" s="165"/>
      <c r="AT190" s="160" t="s">
        <v>330</v>
      </c>
      <c r="AU190" s="160" t="s">
        <v>79</v>
      </c>
      <c r="AV190" s="13" t="s">
        <v>79</v>
      </c>
      <c r="AW190" s="13" t="s">
        <v>31</v>
      </c>
      <c r="AX190" s="13" t="s">
        <v>69</v>
      </c>
      <c r="AY190" s="160" t="s">
        <v>181</v>
      </c>
    </row>
    <row r="191" spans="2:65" s="14" customFormat="1" ht="11.25" x14ac:dyDescent="0.2">
      <c r="B191" s="166"/>
      <c r="D191" s="138" t="s">
        <v>330</v>
      </c>
      <c r="E191" s="167" t="s">
        <v>19</v>
      </c>
      <c r="F191" s="168" t="s">
        <v>333</v>
      </c>
      <c r="H191" s="169">
        <v>41.5</v>
      </c>
      <c r="I191" s="170"/>
      <c r="L191" s="166"/>
      <c r="M191" s="171"/>
      <c r="T191" s="172"/>
      <c r="AT191" s="167" t="s">
        <v>330</v>
      </c>
      <c r="AU191" s="167" t="s">
        <v>79</v>
      </c>
      <c r="AV191" s="14" t="s">
        <v>187</v>
      </c>
      <c r="AW191" s="14" t="s">
        <v>31</v>
      </c>
      <c r="AX191" s="14" t="s">
        <v>77</v>
      </c>
      <c r="AY191" s="167" t="s">
        <v>181</v>
      </c>
    </row>
    <row r="192" spans="2:65" s="1" customFormat="1" ht="16.5" customHeight="1" x14ac:dyDescent="0.2">
      <c r="B192" s="32"/>
      <c r="C192" s="125" t="s">
        <v>222</v>
      </c>
      <c r="D192" s="125" t="s">
        <v>182</v>
      </c>
      <c r="E192" s="126" t="s">
        <v>7808</v>
      </c>
      <c r="F192" s="127" t="s">
        <v>7809</v>
      </c>
      <c r="G192" s="128" t="s">
        <v>636</v>
      </c>
      <c r="H192" s="129">
        <v>194.2</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258</v>
      </c>
    </row>
    <row r="193" spans="2:65" s="12" customFormat="1" ht="11.25" x14ac:dyDescent="0.2">
      <c r="B193" s="153"/>
      <c r="D193" s="138" t="s">
        <v>330</v>
      </c>
      <c r="E193" s="154" t="s">
        <v>19</v>
      </c>
      <c r="F193" s="155" t="s">
        <v>7810</v>
      </c>
      <c r="H193" s="154" t="s">
        <v>19</v>
      </c>
      <c r="I193" s="156"/>
      <c r="L193" s="153"/>
      <c r="M193" s="157"/>
      <c r="T193" s="158"/>
      <c r="AT193" s="154" t="s">
        <v>330</v>
      </c>
      <c r="AU193" s="154" t="s">
        <v>79</v>
      </c>
      <c r="AV193" s="12" t="s">
        <v>77</v>
      </c>
      <c r="AW193" s="12" t="s">
        <v>31</v>
      </c>
      <c r="AX193" s="12" t="s">
        <v>69</v>
      </c>
      <c r="AY193" s="154" t="s">
        <v>181</v>
      </c>
    </row>
    <row r="194" spans="2:65" s="12" customFormat="1" ht="11.25" x14ac:dyDescent="0.2">
      <c r="B194" s="153"/>
      <c r="D194" s="138" t="s">
        <v>330</v>
      </c>
      <c r="E194" s="154" t="s">
        <v>19</v>
      </c>
      <c r="F194" s="155" t="s">
        <v>7811</v>
      </c>
      <c r="H194" s="154" t="s">
        <v>19</v>
      </c>
      <c r="I194" s="156"/>
      <c r="L194" s="153"/>
      <c r="M194" s="157"/>
      <c r="T194" s="158"/>
      <c r="AT194" s="154" t="s">
        <v>330</v>
      </c>
      <c r="AU194" s="154" t="s">
        <v>79</v>
      </c>
      <c r="AV194" s="12" t="s">
        <v>77</v>
      </c>
      <c r="AW194" s="12" t="s">
        <v>31</v>
      </c>
      <c r="AX194" s="12" t="s">
        <v>69</v>
      </c>
      <c r="AY194" s="154" t="s">
        <v>181</v>
      </c>
    </row>
    <row r="195" spans="2:65" s="13" customFormat="1" ht="11.25" x14ac:dyDescent="0.2">
      <c r="B195" s="159"/>
      <c r="D195" s="138" t="s">
        <v>330</v>
      </c>
      <c r="E195" s="160" t="s">
        <v>19</v>
      </c>
      <c r="F195" s="161" t="s">
        <v>7812</v>
      </c>
      <c r="H195" s="162">
        <v>97.1</v>
      </c>
      <c r="I195" s="163"/>
      <c r="L195" s="159"/>
      <c r="M195" s="164"/>
      <c r="T195" s="165"/>
      <c r="AT195" s="160" t="s">
        <v>330</v>
      </c>
      <c r="AU195" s="160" t="s">
        <v>79</v>
      </c>
      <c r="AV195" s="13" t="s">
        <v>79</v>
      </c>
      <c r="AW195" s="13" t="s">
        <v>31</v>
      </c>
      <c r="AX195" s="13" t="s">
        <v>69</v>
      </c>
      <c r="AY195" s="160" t="s">
        <v>181</v>
      </c>
    </row>
    <row r="196" spans="2:65" s="12" customFormat="1" ht="11.25" x14ac:dyDescent="0.2">
      <c r="B196" s="153"/>
      <c r="D196" s="138" t="s">
        <v>330</v>
      </c>
      <c r="E196" s="154" t="s">
        <v>19</v>
      </c>
      <c r="F196" s="155" t="s">
        <v>7813</v>
      </c>
      <c r="H196" s="154" t="s">
        <v>19</v>
      </c>
      <c r="I196" s="156"/>
      <c r="L196" s="153"/>
      <c r="M196" s="157"/>
      <c r="T196" s="158"/>
      <c r="AT196" s="154" t="s">
        <v>330</v>
      </c>
      <c r="AU196" s="154" t="s">
        <v>79</v>
      </c>
      <c r="AV196" s="12" t="s">
        <v>77</v>
      </c>
      <c r="AW196" s="12" t="s">
        <v>31</v>
      </c>
      <c r="AX196" s="12" t="s">
        <v>69</v>
      </c>
      <c r="AY196" s="154" t="s">
        <v>181</v>
      </c>
    </row>
    <row r="197" spans="2:65" s="13" customFormat="1" ht="11.25" x14ac:dyDescent="0.2">
      <c r="B197" s="159"/>
      <c r="D197" s="138" t="s">
        <v>330</v>
      </c>
      <c r="E197" s="160" t="s">
        <v>19</v>
      </c>
      <c r="F197" s="161" t="s">
        <v>7812</v>
      </c>
      <c r="H197" s="162">
        <v>97.1</v>
      </c>
      <c r="I197" s="163"/>
      <c r="L197" s="159"/>
      <c r="M197" s="164"/>
      <c r="T197" s="165"/>
      <c r="AT197" s="160" t="s">
        <v>330</v>
      </c>
      <c r="AU197" s="160" t="s">
        <v>79</v>
      </c>
      <c r="AV197" s="13" t="s">
        <v>79</v>
      </c>
      <c r="AW197" s="13" t="s">
        <v>31</v>
      </c>
      <c r="AX197" s="13" t="s">
        <v>69</v>
      </c>
      <c r="AY197" s="160" t="s">
        <v>181</v>
      </c>
    </row>
    <row r="198" spans="2:65" s="14" customFormat="1" ht="11.25" x14ac:dyDescent="0.2">
      <c r="B198" s="166"/>
      <c r="D198" s="138" t="s">
        <v>330</v>
      </c>
      <c r="E198" s="167" t="s">
        <v>19</v>
      </c>
      <c r="F198" s="168" t="s">
        <v>333</v>
      </c>
      <c r="H198" s="169">
        <v>194.2</v>
      </c>
      <c r="I198" s="170"/>
      <c r="L198" s="166"/>
      <c r="M198" s="171"/>
      <c r="T198" s="172"/>
      <c r="AT198" s="167" t="s">
        <v>330</v>
      </c>
      <c r="AU198" s="167" t="s">
        <v>79</v>
      </c>
      <c r="AV198" s="14" t="s">
        <v>187</v>
      </c>
      <c r="AW198" s="14" t="s">
        <v>31</v>
      </c>
      <c r="AX198" s="14" t="s">
        <v>77</v>
      </c>
      <c r="AY198" s="167" t="s">
        <v>181</v>
      </c>
    </row>
    <row r="199" spans="2:65" s="1" customFormat="1" ht="16.5" customHeight="1" x14ac:dyDescent="0.2">
      <c r="B199" s="32"/>
      <c r="C199" s="125" t="s">
        <v>260</v>
      </c>
      <c r="D199" s="125" t="s">
        <v>182</v>
      </c>
      <c r="E199" s="126" t="s">
        <v>7814</v>
      </c>
      <c r="F199" s="127" t="s">
        <v>7815</v>
      </c>
      <c r="G199" s="128" t="s">
        <v>1053</v>
      </c>
      <c r="H199" s="129">
        <v>4</v>
      </c>
      <c r="I199" s="130"/>
      <c r="J199" s="131">
        <f>ROUND(I199*H199,2)</f>
        <v>0</v>
      </c>
      <c r="K199" s="127" t="s">
        <v>327</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263</v>
      </c>
    </row>
    <row r="200" spans="2:65" s="1" customFormat="1" ht="11.25" x14ac:dyDescent="0.2">
      <c r="B200" s="32"/>
      <c r="D200" s="151" t="s">
        <v>328</v>
      </c>
      <c r="F200" s="152" t="s">
        <v>7816</v>
      </c>
      <c r="I200" s="140"/>
      <c r="L200" s="32"/>
      <c r="M200" s="141"/>
      <c r="T200" s="53"/>
      <c r="AT200" s="17" t="s">
        <v>328</v>
      </c>
      <c r="AU200" s="17" t="s">
        <v>79</v>
      </c>
    </row>
    <row r="201" spans="2:65" s="1" customFormat="1" ht="19.5" x14ac:dyDescent="0.2">
      <c r="B201" s="32"/>
      <c r="D201" s="138" t="s">
        <v>214</v>
      </c>
      <c r="F201" s="139" t="s">
        <v>7817</v>
      </c>
      <c r="I201" s="140"/>
      <c r="L201" s="32"/>
      <c r="M201" s="141"/>
      <c r="T201" s="53"/>
      <c r="AT201" s="17" t="s">
        <v>214</v>
      </c>
      <c r="AU201" s="17" t="s">
        <v>79</v>
      </c>
    </row>
    <row r="202" spans="2:65" s="13" customFormat="1" ht="22.5" x14ac:dyDescent="0.2">
      <c r="B202" s="159"/>
      <c r="D202" s="138" t="s">
        <v>330</v>
      </c>
      <c r="E202" s="160" t="s">
        <v>19</v>
      </c>
      <c r="F202" s="161" t="s">
        <v>7818</v>
      </c>
      <c r="H202" s="162">
        <v>4</v>
      </c>
      <c r="I202" s="163"/>
      <c r="L202" s="159"/>
      <c r="M202" s="164"/>
      <c r="T202" s="165"/>
      <c r="AT202" s="160" t="s">
        <v>330</v>
      </c>
      <c r="AU202" s="160" t="s">
        <v>79</v>
      </c>
      <c r="AV202" s="13" t="s">
        <v>79</v>
      </c>
      <c r="AW202" s="13" t="s">
        <v>31</v>
      </c>
      <c r="AX202" s="13" t="s">
        <v>69</v>
      </c>
      <c r="AY202" s="160" t="s">
        <v>181</v>
      </c>
    </row>
    <row r="203" spans="2:65" s="14" customFormat="1" ht="11.25" x14ac:dyDescent="0.2">
      <c r="B203" s="166"/>
      <c r="D203" s="138" t="s">
        <v>330</v>
      </c>
      <c r="E203" s="167" t="s">
        <v>19</v>
      </c>
      <c r="F203" s="168" t="s">
        <v>333</v>
      </c>
      <c r="H203" s="169">
        <v>4</v>
      </c>
      <c r="I203" s="170"/>
      <c r="L203" s="166"/>
      <c r="M203" s="171"/>
      <c r="T203" s="172"/>
      <c r="AT203" s="167" t="s">
        <v>330</v>
      </c>
      <c r="AU203" s="167" t="s">
        <v>79</v>
      </c>
      <c r="AV203" s="14" t="s">
        <v>187</v>
      </c>
      <c r="AW203" s="14" t="s">
        <v>31</v>
      </c>
      <c r="AX203" s="14" t="s">
        <v>77</v>
      </c>
      <c r="AY203" s="167" t="s">
        <v>181</v>
      </c>
    </row>
    <row r="204" spans="2:65" s="1" customFormat="1" ht="16.5" customHeight="1" x14ac:dyDescent="0.2">
      <c r="B204" s="32"/>
      <c r="C204" s="125" t="s">
        <v>225</v>
      </c>
      <c r="D204" s="125" t="s">
        <v>182</v>
      </c>
      <c r="E204" s="126" t="s">
        <v>5839</v>
      </c>
      <c r="F204" s="127" t="s">
        <v>5840</v>
      </c>
      <c r="G204" s="128" t="s">
        <v>185</v>
      </c>
      <c r="H204" s="129">
        <v>1</v>
      </c>
      <c r="I204" s="130"/>
      <c r="J204" s="131">
        <f>ROUND(I204*H204,2)</f>
        <v>0</v>
      </c>
      <c r="K204" s="127" t="s">
        <v>186</v>
      </c>
      <c r="L204" s="32"/>
      <c r="M204" s="132" t="s">
        <v>19</v>
      </c>
      <c r="N204" s="133" t="s">
        <v>40</v>
      </c>
      <c r="P204" s="134">
        <f>O204*H204</f>
        <v>0</v>
      </c>
      <c r="Q204" s="134">
        <v>0</v>
      </c>
      <c r="R204" s="134">
        <f>Q204*H204</f>
        <v>0</v>
      </c>
      <c r="S204" s="134">
        <v>0</v>
      </c>
      <c r="T204" s="135">
        <f>S204*H204</f>
        <v>0</v>
      </c>
      <c r="AR204" s="136" t="s">
        <v>187</v>
      </c>
      <c r="AT204" s="136" t="s">
        <v>182</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266</v>
      </c>
    </row>
    <row r="205" spans="2:65" s="1" customFormat="1" ht="97.5" x14ac:dyDescent="0.2">
      <c r="B205" s="32"/>
      <c r="D205" s="138" t="s">
        <v>214</v>
      </c>
      <c r="F205" s="139" t="s">
        <v>7819</v>
      </c>
      <c r="I205" s="140"/>
      <c r="L205" s="32"/>
      <c r="M205" s="141"/>
      <c r="T205" s="53"/>
      <c r="AT205" s="17" t="s">
        <v>214</v>
      </c>
      <c r="AU205" s="17" t="s">
        <v>79</v>
      </c>
    </row>
    <row r="206" spans="2:65" s="13" customFormat="1" ht="11.25" x14ac:dyDescent="0.2">
      <c r="B206" s="159"/>
      <c r="D206" s="138" t="s">
        <v>330</v>
      </c>
      <c r="E206" s="160" t="s">
        <v>19</v>
      </c>
      <c r="F206" s="161" t="s">
        <v>7820</v>
      </c>
      <c r="H206" s="162">
        <v>1</v>
      </c>
      <c r="I206" s="163"/>
      <c r="L206" s="159"/>
      <c r="M206" s="164"/>
      <c r="T206" s="165"/>
      <c r="AT206" s="160" t="s">
        <v>330</v>
      </c>
      <c r="AU206" s="160" t="s">
        <v>79</v>
      </c>
      <c r="AV206" s="13" t="s">
        <v>79</v>
      </c>
      <c r="AW206" s="13" t="s">
        <v>31</v>
      </c>
      <c r="AX206" s="13" t="s">
        <v>69</v>
      </c>
      <c r="AY206" s="160" t="s">
        <v>181</v>
      </c>
    </row>
    <row r="207" spans="2:65" s="14" customFormat="1" ht="11.25" x14ac:dyDescent="0.2">
      <c r="B207" s="166"/>
      <c r="D207" s="138" t="s">
        <v>330</v>
      </c>
      <c r="E207" s="167" t="s">
        <v>19</v>
      </c>
      <c r="F207" s="168" t="s">
        <v>333</v>
      </c>
      <c r="H207" s="169">
        <v>1</v>
      </c>
      <c r="I207" s="170"/>
      <c r="L207" s="166"/>
      <c r="M207" s="171"/>
      <c r="T207" s="172"/>
      <c r="AT207" s="167" t="s">
        <v>330</v>
      </c>
      <c r="AU207" s="167" t="s">
        <v>79</v>
      </c>
      <c r="AV207" s="14" t="s">
        <v>187</v>
      </c>
      <c r="AW207" s="14" t="s">
        <v>31</v>
      </c>
      <c r="AX207" s="14" t="s">
        <v>77</v>
      </c>
      <c r="AY207" s="167" t="s">
        <v>181</v>
      </c>
    </row>
    <row r="208" spans="2:65" s="1" customFormat="1" ht="16.5" customHeight="1" x14ac:dyDescent="0.2">
      <c r="B208" s="32"/>
      <c r="C208" s="125" t="s">
        <v>267</v>
      </c>
      <c r="D208" s="125" t="s">
        <v>182</v>
      </c>
      <c r="E208" s="126" t="s">
        <v>7821</v>
      </c>
      <c r="F208" s="127" t="s">
        <v>5852</v>
      </c>
      <c r="G208" s="128" t="s">
        <v>185</v>
      </c>
      <c r="H208" s="129">
        <v>1</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270</v>
      </c>
    </row>
    <row r="209" spans="2:65" s="1" customFormat="1" ht="58.5" x14ac:dyDescent="0.2">
      <c r="B209" s="32"/>
      <c r="D209" s="138" t="s">
        <v>214</v>
      </c>
      <c r="F209" s="139" t="s">
        <v>7822</v>
      </c>
      <c r="I209" s="140"/>
      <c r="L209" s="32"/>
      <c r="M209" s="141"/>
      <c r="T209" s="53"/>
      <c r="AT209" s="17" t="s">
        <v>214</v>
      </c>
      <c r="AU209" s="17" t="s">
        <v>79</v>
      </c>
    </row>
    <row r="210" spans="2:65" s="13" customFormat="1" ht="11.25" x14ac:dyDescent="0.2">
      <c r="B210" s="159"/>
      <c r="D210" s="138" t="s">
        <v>330</v>
      </c>
      <c r="E210" s="160" t="s">
        <v>19</v>
      </c>
      <c r="F210" s="161" t="s">
        <v>5854</v>
      </c>
      <c r="H210" s="162">
        <v>1</v>
      </c>
      <c r="I210" s="163"/>
      <c r="L210" s="159"/>
      <c r="M210" s="164"/>
      <c r="T210" s="165"/>
      <c r="AT210" s="160" t="s">
        <v>330</v>
      </c>
      <c r="AU210" s="160" t="s">
        <v>79</v>
      </c>
      <c r="AV210" s="13" t="s">
        <v>79</v>
      </c>
      <c r="AW210" s="13" t="s">
        <v>31</v>
      </c>
      <c r="AX210" s="13" t="s">
        <v>69</v>
      </c>
      <c r="AY210" s="160" t="s">
        <v>181</v>
      </c>
    </row>
    <row r="211" spans="2:65" s="14" customFormat="1" ht="11.25" x14ac:dyDescent="0.2">
      <c r="B211" s="166"/>
      <c r="D211" s="138" t="s">
        <v>330</v>
      </c>
      <c r="E211" s="167" t="s">
        <v>19</v>
      </c>
      <c r="F211" s="168" t="s">
        <v>333</v>
      </c>
      <c r="H211" s="169">
        <v>1</v>
      </c>
      <c r="I211" s="170"/>
      <c r="L211" s="166"/>
      <c r="M211" s="171"/>
      <c r="T211" s="172"/>
      <c r="AT211" s="167" t="s">
        <v>330</v>
      </c>
      <c r="AU211" s="167" t="s">
        <v>79</v>
      </c>
      <c r="AV211" s="14" t="s">
        <v>187</v>
      </c>
      <c r="AW211" s="14" t="s">
        <v>31</v>
      </c>
      <c r="AX211" s="14" t="s">
        <v>77</v>
      </c>
      <c r="AY211" s="167" t="s">
        <v>181</v>
      </c>
    </row>
    <row r="212" spans="2:65" s="1" customFormat="1" ht="16.5" customHeight="1" x14ac:dyDescent="0.2">
      <c r="B212" s="32"/>
      <c r="C212" s="125" t="s">
        <v>229</v>
      </c>
      <c r="D212" s="125" t="s">
        <v>182</v>
      </c>
      <c r="E212" s="126" t="s">
        <v>7823</v>
      </c>
      <c r="F212" s="127" t="s">
        <v>5856</v>
      </c>
      <c r="G212" s="128" t="s">
        <v>185</v>
      </c>
      <c r="H212" s="129">
        <v>1</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273</v>
      </c>
    </row>
    <row r="213" spans="2:65" s="1" customFormat="1" ht="19.5" x14ac:dyDescent="0.2">
      <c r="B213" s="32"/>
      <c r="D213" s="138" t="s">
        <v>214</v>
      </c>
      <c r="F213" s="139" t="s">
        <v>5857</v>
      </c>
      <c r="I213" s="140"/>
      <c r="L213" s="32"/>
      <c r="M213" s="141"/>
      <c r="T213" s="53"/>
      <c r="AT213" s="17" t="s">
        <v>214</v>
      </c>
      <c r="AU213" s="17" t="s">
        <v>79</v>
      </c>
    </row>
    <row r="214" spans="2:65" s="13" customFormat="1" ht="22.5" x14ac:dyDescent="0.2">
      <c r="B214" s="159"/>
      <c r="D214" s="138" t="s">
        <v>330</v>
      </c>
      <c r="E214" s="160" t="s">
        <v>19</v>
      </c>
      <c r="F214" s="161" t="s">
        <v>5858</v>
      </c>
      <c r="H214" s="162">
        <v>1</v>
      </c>
      <c r="I214" s="163"/>
      <c r="L214" s="159"/>
      <c r="M214" s="164"/>
      <c r="T214" s="165"/>
      <c r="AT214" s="160" t="s">
        <v>330</v>
      </c>
      <c r="AU214" s="160" t="s">
        <v>79</v>
      </c>
      <c r="AV214" s="13" t="s">
        <v>79</v>
      </c>
      <c r="AW214" s="13" t="s">
        <v>31</v>
      </c>
      <c r="AX214" s="13" t="s">
        <v>69</v>
      </c>
      <c r="AY214" s="160" t="s">
        <v>181</v>
      </c>
    </row>
    <row r="215" spans="2:65" s="14" customFormat="1" ht="11.25" x14ac:dyDescent="0.2">
      <c r="B215" s="166"/>
      <c r="D215" s="138" t="s">
        <v>330</v>
      </c>
      <c r="E215" s="167" t="s">
        <v>19</v>
      </c>
      <c r="F215" s="168" t="s">
        <v>333</v>
      </c>
      <c r="H215" s="169">
        <v>1</v>
      </c>
      <c r="I215" s="170"/>
      <c r="L215" s="166"/>
      <c r="M215" s="171"/>
      <c r="T215" s="172"/>
      <c r="AT215" s="167" t="s">
        <v>330</v>
      </c>
      <c r="AU215" s="167" t="s">
        <v>79</v>
      </c>
      <c r="AV215" s="14" t="s">
        <v>187</v>
      </c>
      <c r="AW215" s="14" t="s">
        <v>31</v>
      </c>
      <c r="AX215" s="14" t="s">
        <v>77</v>
      </c>
      <c r="AY215" s="167" t="s">
        <v>181</v>
      </c>
    </row>
    <row r="216" spans="2:65" s="1" customFormat="1" ht="16.5" customHeight="1" x14ac:dyDescent="0.2">
      <c r="B216" s="32"/>
      <c r="C216" s="125" t="s">
        <v>274</v>
      </c>
      <c r="D216" s="125" t="s">
        <v>182</v>
      </c>
      <c r="E216" s="126" t="s">
        <v>6995</v>
      </c>
      <c r="F216" s="127" t="s">
        <v>6996</v>
      </c>
      <c r="G216" s="128" t="s">
        <v>2805</v>
      </c>
      <c r="H216" s="186"/>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277</v>
      </c>
    </row>
    <row r="217" spans="2:65" s="1" customFormat="1" ht="11.25" x14ac:dyDescent="0.2">
      <c r="B217" s="32"/>
      <c r="D217" s="151" t="s">
        <v>328</v>
      </c>
      <c r="F217" s="152" t="s">
        <v>6997</v>
      </c>
      <c r="I217" s="140"/>
      <c r="L217" s="32"/>
      <c r="M217" s="141"/>
      <c r="T217" s="53"/>
      <c r="AT217" s="17" t="s">
        <v>328</v>
      </c>
      <c r="AU217" s="17" t="s">
        <v>79</v>
      </c>
    </row>
    <row r="218" spans="2:65" s="1" customFormat="1" ht="29.25" x14ac:dyDescent="0.2">
      <c r="B218" s="32"/>
      <c r="D218" s="138" t="s">
        <v>214</v>
      </c>
      <c r="F218" s="139" t="s">
        <v>6998</v>
      </c>
      <c r="I218" s="140"/>
      <c r="L218" s="32"/>
      <c r="M218" s="141"/>
      <c r="T218" s="53"/>
      <c r="AT218" s="17" t="s">
        <v>214</v>
      </c>
      <c r="AU218" s="17" t="s">
        <v>79</v>
      </c>
    </row>
    <row r="219" spans="2:65" s="1" customFormat="1" ht="16.5" customHeight="1" x14ac:dyDescent="0.2">
      <c r="B219" s="32"/>
      <c r="C219" s="125" t="s">
        <v>232</v>
      </c>
      <c r="D219" s="125" t="s">
        <v>182</v>
      </c>
      <c r="E219" s="126" t="s">
        <v>1464</v>
      </c>
      <c r="F219" s="127" t="s">
        <v>1465</v>
      </c>
      <c r="G219" s="128" t="s">
        <v>1053</v>
      </c>
      <c r="H219" s="129">
        <v>20</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280</v>
      </c>
    </row>
    <row r="220" spans="2:65" s="1" customFormat="1" ht="11.25" x14ac:dyDescent="0.2">
      <c r="B220" s="32"/>
      <c r="D220" s="151" t="s">
        <v>328</v>
      </c>
      <c r="F220" s="152" t="s">
        <v>1467</v>
      </c>
      <c r="I220" s="140"/>
      <c r="L220" s="32"/>
      <c r="M220" s="141"/>
      <c r="T220" s="53"/>
      <c r="AT220" s="17" t="s">
        <v>328</v>
      </c>
      <c r="AU220" s="17" t="s">
        <v>79</v>
      </c>
    </row>
    <row r="221" spans="2:65" s="1" customFormat="1" ht="19.5" x14ac:dyDescent="0.2">
      <c r="B221" s="32"/>
      <c r="D221" s="138" t="s">
        <v>214</v>
      </c>
      <c r="F221" s="139" t="s">
        <v>4909</v>
      </c>
      <c r="I221" s="140"/>
      <c r="L221" s="32"/>
      <c r="M221" s="141"/>
      <c r="T221" s="53"/>
      <c r="AT221" s="17" t="s">
        <v>214</v>
      </c>
      <c r="AU221" s="17" t="s">
        <v>79</v>
      </c>
    </row>
    <row r="222" spans="2:65" s="13" customFormat="1" ht="11.25" x14ac:dyDescent="0.2">
      <c r="B222" s="159"/>
      <c r="D222" s="138" t="s">
        <v>330</v>
      </c>
      <c r="E222" s="160" t="s">
        <v>19</v>
      </c>
      <c r="F222" s="161" t="s">
        <v>6999</v>
      </c>
      <c r="H222" s="162">
        <v>20</v>
      </c>
      <c r="I222" s="163"/>
      <c r="L222" s="159"/>
      <c r="M222" s="164"/>
      <c r="T222" s="165"/>
      <c r="AT222" s="160" t="s">
        <v>330</v>
      </c>
      <c r="AU222" s="160" t="s">
        <v>79</v>
      </c>
      <c r="AV222" s="13" t="s">
        <v>79</v>
      </c>
      <c r="AW222" s="13" t="s">
        <v>31</v>
      </c>
      <c r="AX222" s="13" t="s">
        <v>69</v>
      </c>
      <c r="AY222" s="160" t="s">
        <v>181</v>
      </c>
    </row>
    <row r="223" spans="2:65" s="14" customFormat="1" ht="11.25" x14ac:dyDescent="0.2">
      <c r="B223" s="166"/>
      <c r="D223" s="138" t="s">
        <v>330</v>
      </c>
      <c r="E223" s="167" t="s">
        <v>19</v>
      </c>
      <c r="F223" s="168" t="s">
        <v>333</v>
      </c>
      <c r="H223" s="169">
        <v>20</v>
      </c>
      <c r="I223" s="170"/>
      <c r="L223" s="166"/>
      <c r="M223" s="171"/>
      <c r="T223" s="172"/>
      <c r="AT223" s="167" t="s">
        <v>330</v>
      </c>
      <c r="AU223" s="167" t="s">
        <v>79</v>
      </c>
      <c r="AV223" s="14" t="s">
        <v>187</v>
      </c>
      <c r="AW223" s="14" t="s">
        <v>31</v>
      </c>
      <c r="AX223" s="14" t="s">
        <v>77</v>
      </c>
      <c r="AY223" s="167" t="s">
        <v>181</v>
      </c>
    </row>
    <row r="224" spans="2:65" s="10" customFormat="1" ht="22.9" customHeight="1" x14ac:dyDescent="0.2">
      <c r="B224" s="115"/>
      <c r="D224" s="116" t="s">
        <v>68</v>
      </c>
      <c r="E224" s="149" t="s">
        <v>4148</v>
      </c>
      <c r="F224" s="149" t="s">
        <v>7824</v>
      </c>
      <c r="I224" s="118"/>
      <c r="J224" s="150">
        <f>BK224</f>
        <v>0</v>
      </c>
      <c r="L224" s="115"/>
      <c r="M224" s="120"/>
      <c r="P224" s="121">
        <f>SUM(P225:P252)</f>
        <v>0</v>
      </c>
      <c r="R224" s="121">
        <f>SUM(R225:R252)</f>
        <v>0</v>
      </c>
      <c r="T224" s="122">
        <f>SUM(T225:T252)</f>
        <v>0</v>
      </c>
      <c r="AR224" s="116" t="s">
        <v>77</v>
      </c>
      <c r="AT224" s="123" t="s">
        <v>68</v>
      </c>
      <c r="AU224" s="123" t="s">
        <v>77</v>
      </c>
      <c r="AY224" s="116" t="s">
        <v>181</v>
      </c>
      <c r="BK224" s="124">
        <f>SUM(BK225:BK252)</f>
        <v>0</v>
      </c>
    </row>
    <row r="225" spans="2:65" s="1" customFormat="1" ht="16.5" customHeight="1" x14ac:dyDescent="0.2">
      <c r="B225" s="32"/>
      <c r="C225" s="125" t="s">
        <v>281</v>
      </c>
      <c r="D225" s="125" t="s">
        <v>182</v>
      </c>
      <c r="E225" s="126" t="s">
        <v>7825</v>
      </c>
      <c r="F225" s="127" t="s">
        <v>7826</v>
      </c>
      <c r="G225" s="128" t="s">
        <v>1053</v>
      </c>
      <c r="H225" s="129">
        <v>72</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284</v>
      </c>
    </row>
    <row r="226" spans="2:65" s="1" customFormat="1" ht="39" x14ac:dyDescent="0.2">
      <c r="B226" s="32"/>
      <c r="D226" s="138" t="s">
        <v>214</v>
      </c>
      <c r="F226" s="139" t="s">
        <v>7827</v>
      </c>
      <c r="I226" s="140"/>
      <c r="L226" s="32"/>
      <c r="M226" s="141"/>
      <c r="T226" s="53"/>
      <c r="AT226" s="17" t="s">
        <v>214</v>
      </c>
      <c r="AU226" s="17" t="s">
        <v>79</v>
      </c>
    </row>
    <row r="227" spans="2:65" s="13" customFormat="1" ht="11.25" x14ac:dyDescent="0.2">
      <c r="B227" s="159"/>
      <c r="D227" s="138" t="s">
        <v>330</v>
      </c>
      <c r="E227" s="160" t="s">
        <v>19</v>
      </c>
      <c r="F227" s="161" t="s">
        <v>7828</v>
      </c>
      <c r="H227" s="162">
        <v>72</v>
      </c>
      <c r="I227" s="163"/>
      <c r="L227" s="159"/>
      <c r="M227" s="164"/>
      <c r="T227" s="165"/>
      <c r="AT227" s="160" t="s">
        <v>330</v>
      </c>
      <c r="AU227" s="160" t="s">
        <v>79</v>
      </c>
      <c r="AV227" s="13" t="s">
        <v>79</v>
      </c>
      <c r="AW227" s="13" t="s">
        <v>31</v>
      </c>
      <c r="AX227" s="13" t="s">
        <v>69</v>
      </c>
      <c r="AY227" s="160" t="s">
        <v>181</v>
      </c>
    </row>
    <row r="228" spans="2:65" s="14" customFormat="1" ht="11.25" x14ac:dyDescent="0.2">
      <c r="B228" s="166"/>
      <c r="D228" s="138" t="s">
        <v>330</v>
      </c>
      <c r="E228" s="167" t="s">
        <v>19</v>
      </c>
      <c r="F228" s="168" t="s">
        <v>333</v>
      </c>
      <c r="H228" s="169">
        <v>72</v>
      </c>
      <c r="I228" s="170"/>
      <c r="L228" s="166"/>
      <c r="M228" s="171"/>
      <c r="T228" s="172"/>
      <c r="AT228" s="167" t="s">
        <v>330</v>
      </c>
      <c r="AU228" s="167" t="s">
        <v>79</v>
      </c>
      <c r="AV228" s="14" t="s">
        <v>187</v>
      </c>
      <c r="AW228" s="14" t="s">
        <v>31</v>
      </c>
      <c r="AX228" s="14" t="s">
        <v>77</v>
      </c>
      <c r="AY228" s="167" t="s">
        <v>181</v>
      </c>
    </row>
    <row r="229" spans="2:65" s="1" customFormat="1" ht="16.5" customHeight="1" x14ac:dyDescent="0.2">
      <c r="B229" s="32"/>
      <c r="C229" s="125" t="s">
        <v>236</v>
      </c>
      <c r="D229" s="125" t="s">
        <v>182</v>
      </c>
      <c r="E229" s="126" t="s">
        <v>7829</v>
      </c>
      <c r="F229" s="127" t="s">
        <v>7830</v>
      </c>
      <c r="G229" s="128" t="s">
        <v>636</v>
      </c>
      <c r="H229" s="129">
        <v>13.3</v>
      </c>
      <c r="I229" s="130"/>
      <c r="J229" s="131">
        <f>ROUND(I229*H229,2)</f>
        <v>0</v>
      </c>
      <c r="K229" s="127" t="s">
        <v>186</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288</v>
      </c>
    </row>
    <row r="230" spans="2:65" s="1" customFormat="1" ht="39" x14ac:dyDescent="0.2">
      <c r="B230" s="32"/>
      <c r="D230" s="138" t="s">
        <v>214</v>
      </c>
      <c r="F230" s="139" t="s">
        <v>7831</v>
      </c>
      <c r="I230" s="140"/>
      <c r="L230" s="32"/>
      <c r="M230" s="141"/>
      <c r="T230" s="53"/>
      <c r="AT230" s="17" t="s">
        <v>214</v>
      </c>
      <c r="AU230" s="17" t="s">
        <v>79</v>
      </c>
    </row>
    <row r="231" spans="2:65" s="12" customFormat="1" ht="11.25" x14ac:dyDescent="0.2">
      <c r="B231" s="153"/>
      <c r="D231" s="138" t="s">
        <v>330</v>
      </c>
      <c r="E231" s="154" t="s">
        <v>19</v>
      </c>
      <c r="F231" s="155" t="s">
        <v>7832</v>
      </c>
      <c r="H231" s="154" t="s">
        <v>19</v>
      </c>
      <c r="I231" s="156"/>
      <c r="L231" s="153"/>
      <c r="M231" s="157"/>
      <c r="T231" s="158"/>
      <c r="AT231" s="154" t="s">
        <v>330</v>
      </c>
      <c r="AU231" s="154" t="s">
        <v>79</v>
      </c>
      <c r="AV231" s="12" t="s">
        <v>77</v>
      </c>
      <c r="AW231" s="12" t="s">
        <v>31</v>
      </c>
      <c r="AX231" s="12" t="s">
        <v>69</v>
      </c>
      <c r="AY231" s="154" t="s">
        <v>181</v>
      </c>
    </row>
    <row r="232" spans="2:65" s="13" customFormat="1" ht="11.25" x14ac:dyDescent="0.2">
      <c r="B232" s="159"/>
      <c r="D232" s="138" t="s">
        <v>330</v>
      </c>
      <c r="E232" s="160" t="s">
        <v>19</v>
      </c>
      <c r="F232" s="161" t="s">
        <v>7833</v>
      </c>
      <c r="H232" s="162">
        <v>13.3</v>
      </c>
      <c r="I232" s="163"/>
      <c r="L232" s="159"/>
      <c r="M232" s="164"/>
      <c r="T232" s="165"/>
      <c r="AT232" s="160" t="s">
        <v>330</v>
      </c>
      <c r="AU232" s="160" t="s">
        <v>79</v>
      </c>
      <c r="AV232" s="13" t="s">
        <v>79</v>
      </c>
      <c r="AW232" s="13" t="s">
        <v>31</v>
      </c>
      <c r="AX232" s="13" t="s">
        <v>69</v>
      </c>
      <c r="AY232" s="160" t="s">
        <v>181</v>
      </c>
    </row>
    <row r="233" spans="2:65" s="14" customFormat="1" ht="11.25" x14ac:dyDescent="0.2">
      <c r="B233" s="166"/>
      <c r="D233" s="138" t="s">
        <v>330</v>
      </c>
      <c r="E233" s="167" t="s">
        <v>19</v>
      </c>
      <c r="F233" s="168" t="s">
        <v>333</v>
      </c>
      <c r="H233" s="169">
        <v>13.3</v>
      </c>
      <c r="I233" s="170"/>
      <c r="L233" s="166"/>
      <c r="M233" s="171"/>
      <c r="T233" s="172"/>
      <c r="AT233" s="167" t="s">
        <v>330</v>
      </c>
      <c r="AU233" s="167" t="s">
        <v>79</v>
      </c>
      <c r="AV233" s="14" t="s">
        <v>187</v>
      </c>
      <c r="AW233" s="14" t="s">
        <v>31</v>
      </c>
      <c r="AX233" s="14" t="s">
        <v>77</v>
      </c>
      <c r="AY233" s="167" t="s">
        <v>181</v>
      </c>
    </row>
    <row r="234" spans="2:65" s="1" customFormat="1" ht="16.5" customHeight="1" x14ac:dyDescent="0.2">
      <c r="B234" s="32"/>
      <c r="C234" s="125" t="s">
        <v>290</v>
      </c>
      <c r="D234" s="125" t="s">
        <v>182</v>
      </c>
      <c r="E234" s="126" t="s">
        <v>7834</v>
      </c>
      <c r="F234" s="127" t="s">
        <v>7835</v>
      </c>
      <c r="G234" s="128" t="s">
        <v>185</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ht="19.5" x14ac:dyDescent="0.2">
      <c r="B235" s="32"/>
      <c r="D235" s="138" t="s">
        <v>214</v>
      </c>
      <c r="F235" s="139" t="s">
        <v>7836</v>
      </c>
      <c r="I235" s="140"/>
      <c r="L235" s="32"/>
      <c r="M235" s="141"/>
      <c r="T235" s="53"/>
      <c r="AT235" s="17" t="s">
        <v>214</v>
      </c>
      <c r="AU235" s="17" t="s">
        <v>79</v>
      </c>
    </row>
    <row r="236" spans="2:65" s="13" customFormat="1" ht="11.25" x14ac:dyDescent="0.2">
      <c r="B236" s="159"/>
      <c r="D236" s="138" t="s">
        <v>330</v>
      </c>
      <c r="E236" s="160" t="s">
        <v>19</v>
      </c>
      <c r="F236" s="161" t="s">
        <v>7837</v>
      </c>
      <c r="H236" s="162">
        <v>1</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1</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239</v>
      </c>
      <c r="D238" s="125" t="s">
        <v>182</v>
      </c>
      <c r="E238" s="126" t="s">
        <v>7838</v>
      </c>
      <c r="F238" s="127" t="s">
        <v>7839</v>
      </c>
      <c r="G238" s="128" t="s">
        <v>185</v>
      </c>
      <c r="H238" s="129">
        <v>1</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478</v>
      </c>
    </row>
    <row r="239" spans="2:65" s="1" customFormat="1" ht="78" x14ac:dyDescent="0.2">
      <c r="B239" s="32"/>
      <c r="D239" s="138" t="s">
        <v>214</v>
      </c>
      <c r="F239" s="139" t="s">
        <v>7840</v>
      </c>
      <c r="I239" s="140"/>
      <c r="L239" s="32"/>
      <c r="M239" s="141"/>
      <c r="T239" s="53"/>
      <c r="AT239" s="17" t="s">
        <v>214</v>
      </c>
      <c r="AU239" s="17" t="s">
        <v>79</v>
      </c>
    </row>
    <row r="240" spans="2:65" s="13" customFormat="1" ht="11.25" x14ac:dyDescent="0.2">
      <c r="B240" s="159"/>
      <c r="D240" s="138" t="s">
        <v>330</v>
      </c>
      <c r="E240" s="160" t="s">
        <v>19</v>
      </c>
      <c r="F240" s="161" t="s">
        <v>7841</v>
      </c>
      <c r="H240" s="162">
        <v>1</v>
      </c>
      <c r="I240" s="163"/>
      <c r="L240" s="159"/>
      <c r="M240" s="164"/>
      <c r="T240" s="165"/>
      <c r="AT240" s="160" t="s">
        <v>330</v>
      </c>
      <c r="AU240" s="160" t="s">
        <v>79</v>
      </c>
      <c r="AV240" s="13" t="s">
        <v>79</v>
      </c>
      <c r="AW240" s="13" t="s">
        <v>31</v>
      </c>
      <c r="AX240" s="13" t="s">
        <v>69</v>
      </c>
      <c r="AY240" s="160" t="s">
        <v>181</v>
      </c>
    </row>
    <row r="241" spans="2:65" s="14" customFormat="1" ht="11.25" x14ac:dyDescent="0.2">
      <c r="B241" s="166"/>
      <c r="D241" s="138" t="s">
        <v>330</v>
      </c>
      <c r="E241" s="167" t="s">
        <v>19</v>
      </c>
      <c r="F241" s="168" t="s">
        <v>333</v>
      </c>
      <c r="H241" s="169">
        <v>1</v>
      </c>
      <c r="I241" s="170"/>
      <c r="L241" s="166"/>
      <c r="M241" s="171"/>
      <c r="T241" s="172"/>
      <c r="AT241" s="167" t="s">
        <v>330</v>
      </c>
      <c r="AU241" s="167" t="s">
        <v>79</v>
      </c>
      <c r="AV241" s="14" t="s">
        <v>187</v>
      </c>
      <c r="AW241" s="14" t="s">
        <v>31</v>
      </c>
      <c r="AX241" s="14" t="s">
        <v>77</v>
      </c>
      <c r="AY241" s="167" t="s">
        <v>181</v>
      </c>
    </row>
    <row r="242" spans="2:65" s="1" customFormat="1" ht="16.5" customHeight="1" x14ac:dyDescent="0.2">
      <c r="B242" s="32"/>
      <c r="C242" s="125" t="s">
        <v>481</v>
      </c>
      <c r="D242" s="125" t="s">
        <v>182</v>
      </c>
      <c r="E242" s="126" t="s">
        <v>7842</v>
      </c>
      <c r="F242" s="127" t="s">
        <v>7843</v>
      </c>
      <c r="G242" s="128" t="s">
        <v>185</v>
      </c>
      <c r="H242" s="129">
        <v>1</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484</v>
      </c>
    </row>
    <row r="243" spans="2:65" s="13" customFormat="1" ht="11.25" x14ac:dyDescent="0.2">
      <c r="B243" s="159"/>
      <c r="D243" s="138" t="s">
        <v>330</v>
      </c>
      <c r="E243" s="160" t="s">
        <v>19</v>
      </c>
      <c r="F243" s="161" t="s">
        <v>6086</v>
      </c>
      <c r="H243" s="162">
        <v>1</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1</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407</v>
      </c>
      <c r="D245" s="125" t="s">
        <v>182</v>
      </c>
      <c r="E245" s="126" t="s">
        <v>6995</v>
      </c>
      <c r="F245" s="127" t="s">
        <v>6996</v>
      </c>
      <c r="G245" s="128" t="s">
        <v>2805</v>
      </c>
      <c r="H245" s="186"/>
      <c r="I245" s="130"/>
      <c r="J245" s="131">
        <f>ROUND(I245*H245,2)</f>
        <v>0</v>
      </c>
      <c r="K245" s="127" t="s">
        <v>327</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487</v>
      </c>
    </row>
    <row r="246" spans="2:65" s="1" customFormat="1" ht="11.25" x14ac:dyDescent="0.2">
      <c r="B246" s="32"/>
      <c r="D246" s="151" t="s">
        <v>328</v>
      </c>
      <c r="F246" s="152" t="s">
        <v>6997</v>
      </c>
      <c r="I246" s="140"/>
      <c r="L246" s="32"/>
      <c r="M246" s="141"/>
      <c r="T246" s="53"/>
      <c r="AT246" s="17" t="s">
        <v>328</v>
      </c>
      <c r="AU246" s="17" t="s">
        <v>79</v>
      </c>
    </row>
    <row r="247" spans="2:65" s="1" customFormat="1" ht="29.25" x14ac:dyDescent="0.2">
      <c r="B247" s="32"/>
      <c r="D247" s="138" t="s">
        <v>214</v>
      </c>
      <c r="F247" s="139" t="s">
        <v>6998</v>
      </c>
      <c r="I247" s="140"/>
      <c r="L247" s="32"/>
      <c r="M247" s="141"/>
      <c r="T247" s="53"/>
      <c r="AT247" s="17" t="s">
        <v>214</v>
      </c>
      <c r="AU247" s="17" t="s">
        <v>79</v>
      </c>
    </row>
    <row r="248" spans="2:65" s="1" customFormat="1" ht="16.5" customHeight="1" x14ac:dyDescent="0.2">
      <c r="B248" s="32"/>
      <c r="C248" s="125" t="s">
        <v>489</v>
      </c>
      <c r="D248" s="125" t="s">
        <v>182</v>
      </c>
      <c r="E248" s="126" t="s">
        <v>1464</v>
      </c>
      <c r="F248" s="127" t="s">
        <v>1465</v>
      </c>
      <c r="G248" s="128" t="s">
        <v>1053</v>
      </c>
      <c r="H248" s="129">
        <v>20</v>
      </c>
      <c r="I248" s="130"/>
      <c r="J248" s="131">
        <f>ROUND(I248*H248,2)</f>
        <v>0</v>
      </c>
      <c r="K248" s="127" t="s">
        <v>327</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490</v>
      </c>
    </row>
    <row r="249" spans="2:65" s="1" customFormat="1" ht="11.25" x14ac:dyDescent="0.2">
      <c r="B249" s="32"/>
      <c r="D249" s="151" t="s">
        <v>328</v>
      </c>
      <c r="F249" s="152" t="s">
        <v>1467</v>
      </c>
      <c r="I249" s="140"/>
      <c r="L249" s="32"/>
      <c r="M249" s="141"/>
      <c r="T249" s="53"/>
      <c r="AT249" s="17" t="s">
        <v>328</v>
      </c>
      <c r="AU249" s="17" t="s">
        <v>79</v>
      </c>
    </row>
    <row r="250" spans="2:65" s="1" customFormat="1" ht="19.5" x14ac:dyDescent="0.2">
      <c r="B250" s="32"/>
      <c r="D250" s="138" t="s">
        <v>214</v>
      </c>
      <c r="F250" s="139" t="s">
        <v>4909</v>
      </c>
      <c r="I250" s="140"/>
      <c r="L250" s="32"/>
      <c r="M250" s="141"/>
      <c r="T250" s="53"/>
      <c r="AT250" s="17" t="s">
        <v>214</v>
      </c>
      <c r="AU250" s="17" t="s">
        <v>79</v>
      </c>
    </row>
    <row r="251" spans="2:65" s="13" customFormat="1" ht="11.25" x14ac:dyDescent="0.2">
      <c r="B251" s="159"/>
      <c r="D251" s="138" t="s">
        <v>330</v>
      </c>
      <c r="E251" s="160" t="s">
        <v>19</v>
      </c>
      <c r="F251" s="161" t="s">
        <v>6999</v>
      </c>
      <c r="H251" s="162">
        <v>20</v>
      </c>
      <c r="I251" s="163"/>
      <c r="L251" s="159"/>
      <c r="M251" s="164"/>
      <c r="T251" s="165"/>
      <c r="AT251" s="160" t="s">
        <v>330</v>
      </c>
      <c r="AU251" s="160" t="s">
        <v>79</v>
      </c>
      <c r="AV251" s="13" t="s">
        <v>79</v>
      </c>
      <c r="AW251" s="13" t="s">
        <v>31</v>
      </c>
      <c r="AX251" s="13" t="s">
        <v>69</v>
      </c>
      <c r="AY251" s="160" t="s">
        <v>181</v>
      </c>
    </row>
    <row r="252" spans="2:65" s="14" customFormat="1" ht="11.25" x14ac:dyDescent="0.2">
      <c r="B252" s="166"/>
      <c r="D252" s="138" t="s">
        <v>330</v>
      </c>
      <c r="E252" s="167" t="s">
        <v>19</v>
      </c>
      <c r="F252" s="168" t="s">
        <v>333</v>
      </c>
      <c r="H252" s="169">
        <v>20</v>
      </c>
      <c r="I252" s="170"/>
      <c r="L252" s="166"/>
      <c r="M252" s="173"/>
      <c r="N252" s="174"/>
      <c r="O252" s="174"/>
      <c r="P252" s="174"/>
      <c r="Q252" s="174"/>
      <c r="R252" s="174"/>
      <c r="S252" s="174"/>
      <c r="T252" s="175"/>
      <c r="AT252" s="167" t="s">
        <v>330</v>
      </c>
      <c r="AU252" s="167" t="s">
        <v>79</v>
      </c>
      <c r="AV252" s="14" t="s">
        <v>187</v>
      </c>
      <c r="AW252" s="14" t="s">
        <v>31</v>
      </c>
      <c r="AX252" s="14" t="s">
        <v>77</v>
      </c>
      <c r="AY252" s="167" t="s">
        <v>181</v>
      </c>
    </row>
    <row r="253" spans="2:65" s="1" customFormat="1" ht="6.95" customHeight="1" x14ac:dyDescent="0.2">
      <c r="B253" s="41"/>
      <c r="C253" s="42"/>
      <c r="D253" s="42"/>
      <c r="E253" s="42"/>
      <c r="F253" s="42"/>
      <c r="G253" s="42"/>
      <c r="H253" s="42"/>
      <c r="I253" s="42"/>
      <c r="J253" s="42"/>
      <c r="K253" s="42"/>
      <c r="L253" s="32"/>
    </row>
  </sheetData>
  <sheetProtection algorithmName="SHA-512" hashValue="AtKGbFOUKE1vMRY6Ytrxyo/ieusqEIreMwfzG28agEkS7MtARQGz+TZMpY6q8NT8gD6Va/EjeO0fTvED+8UF3Q==" saltValue="gI+7aMSSMblh7RC/eS5L8s64uTP1UcNDvU61d6ndOQGCTV3S9LrmmkbtzmELpk2+7l/8KFsVfQpnMfvna2s9Dw==" spinCount="100000" sheet="1" objects="1" scenarios="1" formatColumns="0" formatRows="0" autoFilter="0"/>
  <autoFilter ref="C82:K252" xr:uid="{00000000-0009-0000-0000-00000B000000}"/>
  <mergeCells count="9">
    <mergeCell ref="E50:H50"/>
    <mergeCell ref="E73:H73"/>
    <mergeCell ref="E75:H75"/>
    <mergeCell ref="L2:V2"/>
    <mergeCell ref="E7:H7"/>
    <mergeCell ref="E9:H9"/>
    <mergeCell ref="E18:H18"/>
    <mergeCell ref="E27:H27"/>
    <mergeCell ref="E48:H48"/>
  </mergeCells>
  <hyperlinks>
    <hyperlink ref="F164" r:id="rId1" xr:uid="{00000000-0004-0000-0B00-000000000000}"/>
    <hyperlink ref="F167" r:id="rId2" xr:uid="{00000000-0004-0000-0B00-000001000000}"/>
    <hyperlink ref="F200" r:id="rId3" xr:uid="{00000000-0004-0000-0B00-000002000000}"/>
    <hyperlink ref="F217" r:id="rId4" xr:uid="{00000000-0004-0000-0B00-000003000000}"/>
    <hyperlink ref="F220" r:id="rId5" xr:uid="{00000000-0004-0000-0B00-000004000000}"/>
    <hyperlink ref="F246" r:id="rId6" xr:uid="{00000000-0004-0000-0B00-000005000000}"/>
    <hyperlink ref="F249" r:id="rId7" xr:uid="{00000000-0004-0000-0B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6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7844</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ROUND((SUM(BE88:BE366)),  2)</f>
        <v>0</v>
      </c>
      <c r="I33" s="93">
        <v>0.21</v>
      </c>
      <c r="J33" s="83">
        <f>ROUND(((SUM(BE88:BE366))*I33),  2)</f>
        <v>0</v>
      </c>
      <c r="L33" s="32"/>
    </row>
    <row r="34" spans="2:12" s="1" customFormat="1" ht="14.45" customHeight="1" x14ac:dyDescent="0.2">
      <c r="B34" s="32"/>
      <c r="E34" s="27" t="s">
        <v>41</v>
      </c>
      <c r="F34" s="83">
        <f>ROUND((SUM(BF88:BF366)),  2)</f>
        <v>0</v>
      </c>
      <c r="I34" s="93">
        <v>0.12</v>
      </c>
      <c r="J34" s="83">
        <f>ROUND(((SUM(BF88:BF366))*I34),  2)</f>
        <v>0</v>
      </c>
      <c r="L34" s="32"/>
    </row>
    <row r="35" spans="2:12" s="1" customFormat="1" ht="14.45" hidden="1" customHeight="1" x14ac:dyDescent="0.2">
      <c r="B35" s="32"/>
      <c r="E35" s="27" t="s">
        <v>42</v>
      </c>
      <c r="F35" s="83">
        <f>ROUND((SUM(BG88:BG366)),  2)</f>
        <v>0</v>
      </c>
      <c r="I35" s="93">
        <v>0.21</v>
      </c>
      <c r="J35" s="83">
        <f>0</f>
        <v>0</v>
      </c>
      <c r="L35" s="32"/>
    </row>
    <row r="36" spans="2:12" s="1" customFormat="1" ht="14.45" hidden="1" customHeight="1" x14ac:dyDescent="0.2">
      <c r="B36" s="32"/>
      <c r="E36" s="27" t="s">
        <v>43</v>
      </c>
      <c r="F36" s="83">
        <f>ROUND((SUM(BH88:BH366)),  2)</f>
        <v>0</v>
      </c>
      <c r="I36" s="93">
        <v>0.12</v>
      </c>
      <c r="J36" s="83">
        <f>0</f>
        <v>0</v>
      </c>
      <c r="L36" s="32"/>
    </row>
    <row r="37" spans="2:12" s="1" customFormat="1" ht="14.45" hidden="1" customHeight="1" x14ac:dyDescent="0.2">
      <c r="B37" s="32"/>
      <c r="E37" s="27" t="s">
        <v>44</v>
      </c>
      <c r="F37" s="83">
        <f>ROUND((SUM(BI88:BI366)),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D.1.4.6. - MĚŘENÍ A REGULACE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302</v>
      </c>
      <c r="E60" s="105"/>
      <c r="F60" s="105"/>
      <c r="G60" s="105"/>
      <c r="H60" s="105"/>
      <c r="I60" s="105"/>
      <c r="J60" s="106">
        <f>J89</f>
        <v>0</v>
      </c>
      <c r="L60" s="103"/>
    </row>
    <row r="61" spans="2:47" s="11" customFormat="1" ht="19.899999999999999" customHeight="1" x14ac:dyDescent="0.2">
      <c r="B61" s="145"/>
      <c r="D61" s="146" t="s">
        <v>7845</v>
      </c>
      <c r="E61" s="147"/>
      <c r="F61" s="147"/>
      <c r="G61" s="147"/>
      <c r="H61" s="147"/>
      <c r="I61" s="147"/>
      <c r="J61" s="148">
        <f>J90</f>
        <v>0</v>
      </c>
      <c r="L61" s="145"/>
    </row>
    <row r="62" spans="2:47" s="11" customFormat="1" ht="19.899999999999999" customHeight="1" x14ac:dyDescent="0.2">
      <c r="B62" s="145"/>
      <c r="D62" s="146" t="s">
        <v>7846</v>
      </c>
      <c r="E62" s="147"/>
      <c r="F62" s="147"/>
      <c r="G62" s="147"/>
      <c r="H62" s="147"/>
      <c r="I62" s="147"/>
      <c r="J62" s="148">
        <f>J131</f>
        <v>0</v>
      </c>
      <c r="L62" s="145"/>
    </row>
    <row r="63" spans="2:47" s="11" customFormat="1" ht="19.899999999999999" customHeight="1" x14ac:dyDescent="0.2">
      <c r="B63" s="145"/>
      <c r="D63" s="146" t="s">
        <v>7847</v>
      </c>
      <c r="E63" s="147"/>
      <c r="F63" s="147"/>
      <c r="G63" s="147"/>
      <c r="H63" s="147"/>
      <c r="I63" s="147"/>
      <c r="J63" s="148">
        <f>J152</f>
        <v>0</v>
      </c>
      <c r="L63" s="145"/>
    </row>
    <row r="64" spans="2:47" s="11" customFormat="1" ht="19.899999999999999" customHeight="1" x14ac:dyDescent="0.2">
      <c r="B64" s="145"/>
      <c r="D64" s="146" t="s">
        <v>7848</v>
      </c>
      <c r="E64" s="147"/>
      <c r="F64" s="147"/>
      <c r="G64" s="147"/>
      <c r="H64" s="147"/>
      <c r="I64" s="147"/>
      <c r="J64" s="148">
        <f>J170</f>
        <v>0</v>
      </c>
      <c r="L64" s="145"/>
    </row>
    <row r="65" spans="2:12" s="11" customFormat="1" ht="19.899999999999999" customHeight="1" x14ac:dyDescent="0.2">
      <c r="B65" s="145"/>
      <c r="D65" s="146" t="s">
        <v>7849</v>
      </c>
      <c r="E65" s="147"/>
      <c r="F65" s="147"/>
      <c r="G65" s="147"/>
      <c r="H65" s="147"/>
      <c r="I65" s="147"/>
      <c r="J65" s="148">
        <f>J191</f>
        <v>0</v>
      </c>
      <c r="L65" s="145"/>
    </row>
    <row r="66" spans="2:12" s="11" customFormat="1" ht="19.899999999999999" customHeight="1" x14ac:dyDescent="0.2">
      <c r="B66" s="145"/>
      <c r="D66" s="146" t="s">
        <v>7850</v>
      </c>
      <c r="E66" s="147"/>
      <c r="F66" s="147"/>
      <c r="G66" s="147"/>
      <c r="H66" s="147"/>
      <c r="I66" s="147"/>
      <c r="J66" s="148">
        <f>J217</f>
        <v>0</v>
      </c>
      <c r="L66" s="145"/>
    </row>
    <row r="67" spans="2:12" s="11" customFormat="1" ht="19.899999999999999" customHeight="1" x14ac:dyDescent="0.2">
      <c r="B67" s="145"/>
      <c r="D67" s="146" t="s">
        <v>7851</v>
      </c>
      <c r="E67" s="147"/>
      <c r="F67" s="147"/>
      <c r="G67" s="147"/>
      <c r="H67" s="147"/>
      <c r="I67" s="147"/>
      <c r="J67" s="148">
        <f>J293</f>
        <v>0</v>
      </c>
      <c r="L67" s="145"/>
    </row>
    <row r="68" spans="2:12" s="11" customFormat="1" ht="19.899999999999999" customHeight="1" x14ac:dyDescent="0.2">
      <c r="B68" s="145"/>
      <c r="D68" s="146" t="s">
        <v>7852</v>
      </c>
      <c r="E68" s="147"/>
      <c r="F68" s="147"/>
      <c r="G68" s="147"/>
      <c r="H68" s="147"/>
      <c r="I68" s="147"/>
      <c r="J68" s="148">
        <f>J314</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D.1.4.6. - MĚŘENÍ A REGULACE</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11. 2. 2025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1174</v>
      </c>
      <c r="F89" s="117" t="s">
        <v>1175</v>
      </c>
      <c r="I89" s="118"/>
      <c r="J89" s="119">
        <f>BK89</f>
        <v>0</v>
      </c>
      <c r="L89" s="115"/>
      <c r="M89" s="120"/>
      <c r="P89" s="121">
        <f>P90+P131+P152+P170+P191+P217+P293+P314</f>
        <v>0</v>
      </c>
      <c r="R89" s="121">
        <f>R90+R131+R152+R170+R191+R217+R293+R314</f>
        <v>0</v>
      </c>
      <c r="T89" s="122">
        <f>T90+T131+T152+T170+T191+T217+T293+T314</f>
        <v>0</v>
      </c>
      <c r="AR89" s="116" t="s">
        <v>79</v>
      </c>
      <c r="AT89" s="123" t="s">
        <v>68</v>
      </c>
      <c r="AU89" s="123" t="s">
        <v>69</v>
      </c>
      <c r="AY89" s="116" t="s">
        <v>181</v>
      </c>
      <c r="BK89" s="124">
        <f>BK90+BK131+BK152+BK170+BK191+BK217+BK293+BK314</f>
        <v>0</v>
      </c>
    </row>
    <row r="90" spans="2:65" s="10" customFormat="1" ht="22.9" customHeight="1" x14ac:dyDescent="0.2">
      <c r="B90" s="115"/>
      <c r="D90" s="116" t="s">
        <v>68</v>
      </c>
      <c r="E90" s="149" t="s">
        <v>1405</v>
      </c>
      <c r="F90" s="149" t="s">
        <v>7853</v>
      </c>
      <c r="I90" s="118"/>
      <c r="J90" s="150">
        <f>BK90</f>
        <v>0</v>
      </c>
      <c r="L90" s="115"/>
      <c r="M90" s="120"/>
      <c r="P90" s="121">
        <f>SUM(P91:P130)</f>
        <v>0</v>
      </c>
      <c r="R90" s="121">
        <f>SUM(R91:R130)</f>
        <v>0</v>
      </c>
      <c r="T90" s="122">
        <f>SUM(T91:T130)</f>
        <v>0</v>
      </c>
      <c r="AR90" s="116" t="s">
        <v>79</v>
      </c>
      <c r="AT90" s="123" t="s">
        <v>68</v>
      </c>
      <c r="AU90" s="123" t="s">
        <v>77</v>
      </c>
      <c r="AY90" s="116" t="s">
        <v>181</v>
      </c>
      <c r="BK90" s="124">
        <f>SUM(BK91:BK130)</f>
        <v>0</v>
      </c>
    </row>
    <row r="91" spans="2:65" s="1" customFormat="1" ht="16.5" customHeight="1" x14ac:dyDescent="0.2">
      <c r="B91" s="32"/>
      <c r="C91" s="125" t="s">
        <v>77</v>
      </c>
      <c r="D91" s="125" t="s">
        <v>182</v>
      </c>
      <c r="E91" s="126" t="s">
        <v>7854</v>
      </c>
      <c r="F91" s="127" t="s">
        <v>7855</v>
      </c>
      <c r="G91" s="128" t="s">
        <v>519</v>
      </c>
      <c r="H91" s="129">
        <v>1</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7856</v>
      </c>
      <c r="I92" s="140"/>
      <c r="L92" s="32"/>
      <c r="M92" s="141"/>
      <c r="T92" s="53"/>
      <c r="AT92" s="17" t="s">
        <v>214</v>
      </c>
      <c r="AU92" s="17" t="s">
        <v>79</v>
      </c>
    </row>
    <row r="93" spans="2:65" s="12" customFormat="1" ht="11.25" x14ac:dyDescent="0.2">
      <c r="B93" s="153"/>
      <c r="D93" s="138" t="s">
        <v>330</v>
      </c>
      <c r="E93" s="154" t="s">
        <v>19</v>
      </c>
      <c r="F93" s="155" t="s">
        <v>7857</v>
      </c>
      <c r="H93" s="154" t="s">
        <v>19</v>
      </c>
      <c r="I93" s="156"/>
      <c r="L93" s="153"/>
      <c r="M93" s="157"/>
      <c r="T93" s="158"/>
      <c r="AT93" s="154" t="s">
        <v>330</v>
      </c>
      <c r="AU93" s="154" t="s">
        <v>79</v>
      </c>
      <c r="AV93" s="12" t="s">
        <v>77</v>
      </c>
      <c r="AW93" s="12" t="s">
        <v>31</v>
      </c>
      <c r="AX93" s="12" t="s">
        <v>69</v>
      </c>
      <c r="AY93" s="154" t="s">
        <v>181</v>
      </c>
    </row>
    <row r="94" spans="2:65" s="13" customFormat="1" ht="11.25" x14ac:dyDescent="0.2">
      <c r="B94" s="159"/>
      <c r="D94" s="138" t="s">
        <v>330</v>
      </c>
      <c r="E94" s="160" t="s">
        <v>19</v>
      </c>
      <c r="F94" s="161" t="s">
        <v>7858</v>
      </c>
      <c r="H94" s="162">
        <v>1</v>
      </c>
      <c r="I94" s="163"/>
      <c r="L94" s="159"/>
      <c r="M94" s="164"/>
      <c r="T94" s="165"/>
      <c r="AT94" s="160" t="s">
        <v>330</v>
      </c>
      <c r="AU94" s="160" t="s">
        <v>79</v>
      </c>
      <c r="AV94" s="13" t="s">
        <v>79</v>
      </c>
      <c r="AW94" s="13" t="s">
        <v>31</v>
      </c>
      <c r="AX94" s="13" t="s">
        <v>69</v>
      </c>
      <c r="AY94" s="160" t="s">
        <v>181</v>
      </c>
    </row>
    <row r="95" spans="2:65" s="14" customFormat="1" ht="11.25" x14ac:dyDescent="0.2">
      <c r="B95" s="166"/>
      <c r="D95" s="138" t="s">
        <v>330</v>
      </c>
      <c r="E95" s="167" t="s">
        <v>19</v>
      </c>
      <c r="F95" s="168" t="s">
        <v>333</v>
      </c>
      <c r="H95" s="169">
        <v>1</v>
      </c>
      <c r="I95" s="170"/>
      <c r="L95" s="166"/>
      <c r="M95" s="171"/>
      <c r="T95" s="172"/>
      <c r="AT95" s="167" t="s">
        <v>330</v>
      </c>
      <c r="AU95" s="167" t="s">
        <v>79</v>
      </c>
      <c r="AV95" s="14" t="s">
        <v>187</v>
      </c>
      <c r="AW95" s="14" t="s">
        <v>31</v>
      </c>
      <c r="AX95" s="14" t="s">
        <v>77</v>
      </c>
      <c r="AY95" s="167" t="s">
        <v>181</v>
      </c>
    </row>
    <row r="96" spans="2:65" s="1" customFormat="1" ht="16.5" customHeight="1" x14ac:dyDescent="0.2">
      <c r="B96" s="32"/>
      <c r="C96" s="125" t="s">
        <v>79</v>
      </c>
      <c r="D96" s="125" t="s">
        <v>182</v>
      </c>
      <c r="E96" s="126" t="s">
        <v>7859</v>
      </c>
      <c r="F96" s="127" t="s">
        <v>7860</v>
      </c>
      <c r="G96" s="128" t="s">
        <v>519</v>
      </c>
      <c r="H96" s="129">
        <v>1</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187</v>
      </c>
    </row>
    <row r="97" spans="2:65" s="1" customFormat="1" ht="19.5" x14ac:dyDescent="0.2">
      <c r="B97" s="32"/>
      <c r="D97" s="138" t="s">
        <v>214</v>
      </c>
      <c r="F97" s="139" t="s">
        <v>7856</v>
      </c>
      <c r="I97" s="140"/>
      <c r="L97" s="32"/>
      <c r="M97" s="141"/>
      <c r="T97" s="53"/>
      <c r="AT97" s="17" t="s">
        <v>214</v>
      </c>
      <c r="AU97" s="17" t="s">
        <v>79</v>
      </c>
    </row>
    <row r="98" spans="2:65" s="12" customFormat="1" ht="11.25" x14ac:dyDescent="0.2">
      <c r="B98" s="153"/>
      <c r="D98" s="138" t="s">
        <v>330</v>
      </c>
      <c r="E98" s="154" t="s">
        <v>19</v>
      </c>
      <c r="F98" s="155" t="s">
        <v>7861</v>
      </c>
      <c r="H98" s="154" t="s">
        <v>19</v>
      </c>
      <c r="I98" s="156"/>
      <c r="L98" s="153"/>
      <c r="M98" s="157"/>
      <c r="T98" s="158"/>
      <c r="AT98" s="154" t="s">
        <v>330</v>
      </c>
      <c r="AU98" s="154" t="s">
        <v>79</v>
      </c>
      <c r="AV98" s="12" t="s">
        <v>77</v>
      </c>
      <c r="AW98" s="12" t="s">
        <v>31</v>
      </c>
      <c r="AX98" s="12" t="s">
        <v>69</v>
      </c>
      <c r="AY98" s="154" t="s">
        <v>181</v>
      </c>
    </row>
    <row r="99" spans="2:65" s="13" customFormat="1" ht="11.25" x14ac:dyDescent="0.2">
      <c r="B99" s="159"/>
      <c r="D99" s="138" t="s">
        <v>330</v>
      </c>
      <c r="E99" s="160" t="s">
        <v>19</v>
      </c>
      <c r="F99" s="161" t="s">
        <v>7862</v>
      </c>
      <c r="H99" s="162">
        <v>1</v>
      </c>
      <c r="I99" s="163"/>
      <c r="L99" s="159"/>
      <c r="M99" s="164"/>
      <c r="T99" s="165"/>
      <c r="AT99" s="160" t="s">
        <v>330</v>
      </c>
      <c r="AU99" s="160" t="s">
        <v>79</v>
      </c>
      <c r="AV99" s="13" t="s">
        <v>79</v>
      </c>
      <c r="AW99" s="13" t="s">
        <v>31</v>
      </c>
      <c r="AX99" s="13" t="s">
        <v>69</v>
      </c>
      <c r="AY99" s="160" t="s">
        <v>181</v>
      </c>
    </row>
    <row r="100" spans="2:65" s="14" customFormat="1" ht="11.25" x14ac:dyDescent="0.2">
      <c r="B100" s="166"/>
      <c r="D100" s="138" t="s">
        <v>330</v>
      </c>
      <c r="E100" s="167" t="s">
        <v>19</v>
      </c>
      <c r="F100" s="168" t="s">
        <v>333</v>
      </c>
      <c r="H100" s="169">
        <v>1</v>
      </c>
      <c r="I100" s="170"/>
      <c r="L100" s="166"/>
      <c r="M100" s="171"/>
      <c r="T100" s="172"/>
      <c r="AT100" s="167" t="s">
        <v>330</v>
      </c>
      <c r="AU100" s="167" t="s">
        <v>79</v>
      </c>
      <c r="AV100" s="14" t="s">
        <v>187</v>
      </c>
      <c r="AW100" s="14" t="s">
        <v>31</v>
      </c>
      <c r="AX100" s="14" t="s">
        <v>77</v>
      </c>
      <c r="AY100" s="167" t="s">
        <v>181</v>
      </c>
    </row>
    <row r="101" spans="2:65" s="1" customFormat="1" ht="16.5" customHeight="1" x14ac:dyDescent="0.2">
      <c r="B101" s="32"/>
      <c r="C101" s="125" t="s">
        <v>190</v>
      </c>
      <c r="D101" s="125" t="s">
        <v>182</v>
      </c>
      <c r="E101" s="126" t="s">
        <v>7863</v>
      </c>
      <c r="F101" s="127" t="s">
        <v>7864</v>
      </c>
      <c r="G101" s="128" t="s">
        <v>519</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193</v>
      </c>
    </row>
    <row r="102" spans="2:65" s="1" customFormat="1" ht="19.5" x14ac:dyDescent="0.2">
      <c r="B102" s="32"/>
      <c r="D102" s="138" t="s">
        <v>214</v>
      </c>
      <c r="F102" s="139" t="s">
        <v>7856</v>
      </c>
      <c r="I102" s="140"/>
      <c r="L102" s="32"/>
      <c r="M102" s="141"/>
      <c r="T102" s="53"/>
      <c r="AT102" s="17" t="s">
        <v>214</v>
      </c>
      <c r="AU102" s="17" t="s">
        <v>79</v>
      </c>
    </row>
    <row r="103" spans="2:65" s="12" customFormat="1" ht="11.25" x14ac:dyDescent="0.2">
      <c r="B103" s="153"/>
      <c r="D103" s="138" t="s">
        <v>330</v>
      </c>
      <c r="E103" s="154" t="s">
        <v>19</v>
      </c>
      <c r="F103" s="155" t="s">
        <v>7865</v>
      </c>
      <c r="H103" s="154" t="s">
        <v>19</v>
      </c>
      <c r="I103" s="156"/>
      <c r="L103" s="153"/>
      <c r="M103" s="157"/>
      <c r="T103" s="158"/>
      <c r="AT103" s="154" t="s">
        <v>330</v>
      </c>
      <c r="AU103" s="154" t="s">
        <v>79</v>
      </c>
      <c r="AV103" s="12" t="s">
        <v>77</v>
      </c>
      <c r="AW103" s="12" t="s">
        <v>31</v>
      </c>
      <c r="AX103" s="12" t="s">
        <v>69</v>
      </c>
      <c r="AY103" s="154" t="s">
        <v>181</v>
      </c>
    </row>
    <row r="104" spans="2:65" s="13" customFormat="1" ht="11.25" x14ac:dyDescent="0.2">
      <c r="B104" s="159"/>
      <c r="D104" s="138" t="s">
        <v>330</v>
      </c>
      <c r="E104" s="160" t="s">
        <v>19</v>
      </c>
      <c r="F104" s="161" t="s">
        <v>7866</v>
      </c>
      <c r="H104" s="162">
        <v>1</v>
      </c>
      <c r="I104" s="163"/>
      <c r="L104" s="159"/>
      <c r="M104" s="164"/>
      <c r="T104" s="165"/>
      <c r="AT104" s="160" t="s">
        <v>330</v>
      </c>
      <c r="AU104" s="160" t="s">
        <v>79</v>
      </c>
      <c r="AV104" s="13" t="s">
        <v>79</v>
      </c>
      <c r="AW104" s="13" t="s">
        <v>31</v>
      </c>
      <c r="AX104" s="13" t="s">
        <v>69</v>
      </c>
      <c r="AY104" s="160" t="s">
        <v>181</v>
      </c>
    </row>
    <row r="105" spans="2:65" s="14" customFormat="1" ht="11.25" x14ac:dyDescent="0.2">
      <c r="B105" s="166"/>
      <c r="D105" s="138" t="s">
        <v>330</v>
      </c>
      <c r="E105" s="167" t="s">
        <v>19</v>
      </c>
      <c r="F105" s="168" t="s">
        <v>333</v>
      </c>
      <c r="H105" s="169">
        <v>1</v>
      </c>
      <c r="I105" s="170"/>
      <c r="L105" s="166"/>
      <c r="M105" s="171"/>
      <c r="T105" s="172"/>
      <c r="AT105" s="167" t="s">
        <v>330</v>
      </c>
      <c r="AU105" s="167" t="s">
        <v>79</v>
      </c>
      <c r="AV105" s="14" t="s">
        <v>187</v>
      </c>
      <c r="AW105" s="14" t="s">
        <v>31</v>
      </c>
      <c r="AX105" s="14" t="s">
        <v>77</v>
      </c>
      <c r="AY105" s="167" t="s">
        <v>181</v>
      </c>
    </row>
    <row r="106" spans="2:65" s="1" customFormat="1" ht="16.5" customHeight="1" x14ac:dyDescent="0.2">
      <c r="B106" s="32"/>
      <c r="C106" s="125" t="s">
        <v>187</v>
      </c>
      <c r="D106" s="125" t="s">
        <v>182</v>
      </c>
      <c r="E106" s="126" t="s">
        <v>7867</v>
      </c>
      <c r="F106" s="127" t="s">
        <v>7868</v>
      </c>
      <c r="G106" s="128" t="s">
        <v>519</v>
      </c>
      <c r="H106" s="129">
        <v>1</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7856</v>
      </c>
      <c r="I107" s="140"/>
      <c r="L107" s="32"/>
      <c r="M107" s="141"/>
      <c r="T107" s="53"/>
      <c r="AT107" s="17" t="s">
        <v>214</v>
      </c>
      <c r="AU107" s="17" t="s">
        <v>79</v>
      </c>
    </row>
    <row r="108" spans="2:65" s="12" customFormat="1" ht="11.25" x14ac:dyDescent="0.2">
      <c r="B108" s="153"/>
      <c r="D108" s="138" t="s">
        <v>330</v>
      </c>
      <c r="E108" s="154" t="s">
        <v>19</v>
      </c>
      <c r="F108" s="155" t="s">
        <v>7869</v>
      </c>
      <c r="H108" s="154" t="s">
        <v>19</v>
      </c>
      <c r="I108" s="156"/>
      <c r="L108" s="153"/>
      <c r="M108" s="157"/>
      <c r="T108" s="158"/>
      <c r="AT108" s="154" t="s">
        <v>330</v>
      </c>
      <c r="AU108" s="154" t="s">
        <v>79</v>
      </c>
      <c r="AV108" s="12" t="s">
        <v>77</v>
      </c>
      <c r="AW108" s="12" t="s">
        <v>31</v>
      </c>
      <c r="AX108" s="12" t="s">
        <v>69</v>
      </c>
      <c r="AY108" s="154" t="s">
        <v>181</v>
      </c>
    </row>
    <row r="109" spans="2:65" s="13" customFormat="1" ht="11.25" x14ac:dyDescent="0.2">
      <c r="B109" s="159"/>
      <c r="D109" s="138" t="s">
        <v>330</v>
      </c>
      <c r="E109" s="160" t="s">
        <v>19</v>
      </c>
      <c r="F109" s="161" t="s">
        <v>7870</v>
      </c>
      <c r="H109" s="162">
        <v>1</v>
      </c>
      <c r="I109" s="163"/>
      <c r="L109" s="159"/>
      <c r="M109" s="164"/>
      <c r="T109" s="165"/>
      <c r="AT109" s="160" t="s">
        <v>330</v>
      </c>
      <c r="AU109" s="160" t="s">
        <v>79</v>
      </c>
      <c r="AV109" s="13" t="s">
        <v>79</v>
      </c>
      <c r="AW109" s="13" t="s">
        <v>31</v>
      </c>
      <c r="AX109" s="13" t="s">
        <v>69</v>
      </c>
      <c r="AY109" s="160" t="s">
        <v>181</v>
      </c>
    </row>
    <row r="110" spans="2:65" s="14" customFormat="1" ht="11.25" x14ac:dyDescent="0.2">
      <c r="B110" s="166"/>
      <c r="D110" s="138" t="s">
        <v>330</v>
      </c>
      <c r="E110" s="167" t="s">
        <v>19</v>
      </c>
      <c r="F110" s="168" t="s">
        <v>333</v>
      </c>
      <c r="H110" s="169">
        <v>1</v>
      </c>
      <c r="I110" s="170"/>
      <c r="L110" s="166"/>
      <c r="M110" s="171"/>
      <c r="T110" s="172"/>
      <c r="AT110" s="167" t="s">
        <v>330</v>
      </c>
      <c r="AU110" s="167" t="s">
        <v>79</v>
      </c>
      <c r="AV110" s="14" t="s">
        <v>187</v>
      </c>
      <c r="AW110" s="14" t="s">
        <v>31</v>
      </c>
      <c r="AX110" s="14" t="s">
        <v>77</v>
      </c>
      <c r="AY110" s="167" t="s">
        <v>181</v>
      </c>
    </row>
    <row r="111" spans="2:65" s="1" customFormat="1" ht="16.5" customHeight="1" x14ac:dyDescent="0.2">
      <c r="B111" s="32"/>
      <c r="C111" s="125" t="s">
        <v>197</v>
      </c>
      <c r="D111" s="125" t="s">
        <v>182</v>
      </c>
      <c r="E111" s="126" t="s">
        <v>7871</v>
      </c>
      <c r="F111" s="127" t="s">
        <v>7872</v>
      </c>
      <c r="G111" s="128" t="s">
        <v>519</v>
      </c>
      <c r="H111" s="129">
        <v>1</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209</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209</v>
      </c>
      <c r="BM111" s="136" t="s">
        <v>200</v>
      </c>
    </row>
    <row r="112" spans="2:65" s="1" customFormat="1" ht="19.5" x14ac:dyDescent="0.2">
      <c r="B112" s="32"/>
      <c r="D112" s="138" t="s">
        <v>214</v>
      </c>
      <c r="F112" s="139" t="s">
        <v>7856</v>
      </c>
      <c r="I112" s="140"/>
      <c r="L112" s="32"/>
      <c r="M112" s="141"/>
      <c r="T112" s="53"/>
      <c r="AT112" s="17" t="s">
        <v>214</v>
      </c>
      <c r="AU112" s="17" t="s">
        <v>79</v>
      </c>
    </row>
    <row r="113" spans="2:65" s="12" customFormat="1" ht="11.25" x14ac:dyDescent="0.2">
      <c r="B113" s="153"/>
      <c r="D113" s="138" t="s">
        <v>330</v>
      </c>
      <c r="E113" s="154" t="s">
        <v>19</v>
      </c>
      <c r="F113" s="155" t="s">
        <v>7873</v>
      </c>
      <c r="H113" s="154" t="s">
        <v>19</v>
      </c>
      <c r="I113" s="156"/>
      <c r="L113" s="153"/>
      <c r="M113" s="157"/>
      <c r="T113" s="158"/>
      <c r="AT113" s="154" t="s">
        <v>330</v>
      </c>
      <c r="AU113" s="154" t="s">
        <v>79</v>
      </c>
      <c r="AV113" s="12" t="s">
        <v>77</v>
      </c>
      <c r="AW113" s="12" t="s">
        <v>31</v>
      </c>
      <c r="AX113" s="12" t="s">
        <v>69</v>
      </c>
      <c r="AY113" s="154" t="s">
        <v>181</v>
      </c>
    </row>
    <row r="114" spans="2:65" s="13" customFormat="1" ht="11.25" x14ac:dyDescent="0.2">
      <c r="B114" s="159"/>
      <c r="D114" s="138" t="s">
        <v>330</v>
      </c>
      <c r="E114" s="160" t="s">
        <v>19</v>
      </c>
      <c r="F114" s="161" t="s">
        <v>7874</v>
      </c>
      <c r="H114" s="162">
        <v>1</v>
      </c>
      <c r="I114" s="163"/>
      <c r="L114" s="159"/>
      <c r="M114" s="164"/>
      <c r="T114" s="165"/>
      <c r="AT114" s="160" t="s">
        <v>330</v>
      </c>
      <c r="AU114" s="160" t="s">
        <v>79</v>
      </c>
      <c r="AV114" s="13" t="s">
        <v>79</v>
      </c>
      <c r="AW114" s="13" t="s">
        <v>31</v>
      </c>
      <c r="AX114" s="13" t="s">
        <v>69</v>
      </c>
      <c r="AY114" s="160" t="s">
        <v>181</v>
      </c>
    </row>
    <row r="115" spans="2:65" s="14" customFormat="1" ht="11.25" x14ac:dyDescent="0.2">
      <c r="B115" s="166"/>
      <c r="D115" s="138" t="s">
        <v>330</v>
      </c>
      <c r="E115" s="167" t="s">
        <v>19</v>
      </c>
      <c r="F115" s="168" t="s">
        <v>333</v>
      </c>
      <c r="H115" s="169">
        <v>1</v>
      </c>
      <c r="I115" s="170"/>
      <c r="L115" s="166"/>
      <c r="M115" s="171"/>
      <c r="T115" s="172"/>
      <c r="AT115" s="167" t="s">
        <v>330</v>
      </c>
      <c r="AU115" s="167" t="s">
        <v>79</v>
      </c>
      <c r="AV115" s="14" t="s">
        <v>187</v>
      </c>
      <c r="AW115" s="14" t="s">
        <v>31</v>
      </c>
      <c r="AX115" s="14" t="s">
        <v>77</v>
      </c>
      <c r="AY115" s="167" t="s">
        <v>181</v>
      </c>
    </row>
    <row r="116" spans="2:65" s="1" customFormat="1" ht="16.5" customHeight="1" x14ac:dyDescent="0.2">
      <c r="B116" s="32"/>
      <c r="C116" s="125" t="s">
        <v>193</v>
      </c>
      <c r="D116" s="125" t="s">
        <v>182</v>
      </c>
      <c r="E116" s="126" t="s">
        <v>7875</v>
      </c>
      <c r="F116" s="127" t="s">
        <v>7876</v>
      </c>
      <c r="G116" s="128" t="s">
        <v>519</v>
      </c>
      <c r="H116" s="129">
        <v>1</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209</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209</v>
      </c>
      <c r="BM116" s="136" t="s">
        <v>8</v>
      </c>
    </row>
    <row r="117" spans="2:65" s="1" customFormat="1" ht="19.5" x14ac:dyDescent="0.2">
      <c r="B117" s="32"/>
      <c r="D117" s="138" t="s">
        <v>214</v>
      </c>
      <c r="F117" s="139" t="s">
        <v>7856</v>
      </c>
      <c r="I117" s="140"/>
      <c r="L117" s="32"/>
      <c r="M117" s="141"/>
      <c r="T117" s="53"/>
      <c r="AT117" s="17" t="s">
        <v>214</v>
      </c>
      <c r="AU117" s="17" t="s">
        <v>79</v>
      </c>
    </row>
    <row r="118" spans="2:65" s="12" customFormat="1" ht="11.25" x14ac:dyDescent="0.2">
      <c r="B118" s="153"/>
      <c r="D118" s="138" t="s">
        <v>330</v>
      </c>
      <c r="E118" s="154" t="s">
        <v>19</v>
      </c>
      <c r="F118" s="155" t="s">
        <v>7877</v>
      </c>
      <c r="H118" s="154" t="s">
        <v>19</v>
      </c>
      <c r="I118" s="156"/>
      <c r="L118" s="153"/>
      <c r="M118" s="157"/>
      <c r="T118" s="158"/>
      <c r="AT118" s="154" t="s">
        <v>330</v>
      </c>
      <c r="AU118" s="154" t="s">
        <v>79</v>
      </c>
      <c r="AV118" s="12" t="s">
        <v>77</v>
      </c>
      <c r="AW118" s="12" t="s">
        <v>31</v>
      </c>
      <c r="AX118" s="12" t="s">
        <v>69</v>
      </c>
      <c r="AY118" s="154" t="s">
        <v>181</v>
      </c>
    </row>
    <row r="119" spans="2:65" s="13" customFormat="1" ht="11.25" x14ac:dyDescent="0.2">
      <c r="B119" s="159"/>
      <c r="D119" s="138" t="s">
        <v>330</v>
      </c>
      <c r="E119" s="160" t="s">
        <v>19</v>
      </c>
      <c r="F119" s="161" t="s">
        <v>7878</v>
      </c>
      <c r="H119" s="162">
        <v>1</v>
      </c>
      <c r="I119" s="163"/>
      <c r="L119" s="159"/>
      <c r="M119" s="164"/>
      <c r="T119" s="165"/>
      <c r="AT119" s="160" t="s">
        <v>330</v>
      </c>
      <c r="AU119" s="160" t="s">
        <v>79</v>
      </c>
      <c r="AV119" s="13" t="s">
        <v>79</v>
      </c>
      <c r="AW119" s="13" t="s">
        <v>31</v>
      </c>
      <c r="AX119" s="13" t="s">
        <v>69</v>
      </c>
      <c r="AY119" s="160" t="s">
        <v>181</v>
      </c>
    </row>
    <row r="120" spans="2:65" s="14" customFormat="1" ht="11.25" x14ac:dyDescent="0.2">
      <c r="B120" s="166"/>
      <c r="D120" s="138" t="s">
        <v>330</v>
      </c>
      <c r="E120" s="167" t="s">
        <v>19</v>
      </c>
      <c r="F120" s="168" t="s">
        <v>333</v>
      </c>
      <c r="H120" s="169">
        <v>1</v>
      </c>
      <c r="I120" s="170"/>
      <c r="L120" s="166"/>
      <c r="M120" s="171"/>
      <c r="T120" s="172"/>
      <c r="AT120" s="167" t="s">
        <v>330</v>
      </c>
      <c r="AU120" s="167" t="s">
        <v>79</v>
      </c>
      <c r="AV120" s="14" t="s">
        <v>187</v>
      </c>
      <c r="AW120" s="14" t="s">
        <v>31</v>
      </c>
      <c r="AX120" s="14" t="s">
        <v>77</v>
      </c>
      <c r="AY120" s="167" t="s">
        <v>181</v>
      </c>
    </row>
    <row r="121" spans="2:65" s="1" customFormat="1" ht="16.5" customHeight="1" x14ac:dyDescent="0.2">
      <c r="B121" s="32"/>
      <c r="C121" s="125" t="s">
        <v>203</v>
      </c>
      <c r="D121" s="125" t="s">
        <v>182</v>
      </c>
      <c r="E121" s="126" t="s">
        <v>7879</v>
      </c>
      <c r="F121" s="127" t="s">
        <v>7880</v>
      </c>
      <c r="G121" s="128" t="s">
        <v>185</v>
      </c>
      <c r="H121" s="129">
        <v>1</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206</v>
      </c>
    </row>
    <row r="122" spans="2:65" s="1" customFormat="1" ht="19.5" x14ac:dyDescent="0.2">
      <c r="B122" s="32"/>
      <c r="D122" s="138" t="s">
        <v>214</v>
      </c>
      <c r="F122" s="139" t="s">
        <v>7856</v>
      </c>
      <c r="I122" s="140"/>
      <c r="L122" s="32"/>
      <c r="M122" s="141"/>
      <c r="T122" s="53"/>
      <c r="AT122" s="17" t="s">
        <v>214</v>
      </c>
      <c r="AU122" s="17" t="s">
        <v>79</v>
      </c>
    </row>
    <row r="123" spans="2:65" s="12" customFormat="1" ht="11.25" x14ac:dyDescent="0.2">
      <c r="B123" s="153"/>
      <c r="D123" s="138" t="s">
        <v>330</v>
      </c>
      <c r="E123" s="154" t="s">
        <v>19</v>
      </c>
      <c r="F123" s="155" t="s">
        <v>7881</v>
      </c>
      <c r="H123" s="154" t="s">
        <v>19</v>
      </c>
      <c r="I123" s="156"/>
      <c r="L123" s="153"/>
      <c r="M123" s="157"/>
      <c r="T123" s="158"/>
      <c r="AT123" s="154" t="s">
        <v>330</v>
      </c>
      <c r="AU123" s="154" t="s">
        <v>79</v>
      </c>
      <c r="AV123" s="12" t="s">
        <v>77</v>
      </c>
      <c r="AW123" s="12" t="s">
        <v>31</v>
      </c>
      <c r="AX123" s="12" t="s">
        <v>69</v>
      </c>
      <c r="AY123" s="154" t="s">
        <v>181</v>
      </c>
    </row>
    <row r="124" spans="2:65" s="13" customFormat="1" ht="11.25" x14ac:dyDescent="0.2">
      <c r="B124" s="159"/>
      <c r="D124" s="138" t="s">
        <v>330</v>
      </c>
      <c r="E124" s="160" t="s">
        <v>19</v>
      </c>
      <c r="F124" s="161" t="s">
        <v>7882</v>
      </c>
      <c r="H124" s="162">
        <v>1</v>
      </c>
      <c r="I124" s="163"/>
      <c r="L124" s="159"/>
      <c r="M124" s="164"/>
      <c r="T124" s="165"/>
      <c r="AT124" s="160" t="s">
        <v>330</v>
      </c>
      <c r="AU124" s="160" t="s">
        <v>79</v>
      </c>
      <c r="AV124" s="13" t="s">
        <v>79</v>
      </c>
      <c r="AW124" s="13" t="s">
        <v>31</v>
      </c>
      <c r="AX124" s="13" t="s">
        <v>69</v>
      </c>
      <c r="AY124" s="160" t="s">
        <v>181</v>
      </c>
    </row>
    <row r="125" spans="2:65" s="14" customFormat="1" ht="11.25" x14ac:dyDescent="0.2">
      <c r="B125" s="166"/>
      <c r="D125" s="138" t="s">
        <v>330</v>
      </c>
      <c r="E125" s="167" t="s">
        <v>19</v>
      </c>
      <c r="F125" s="168" t="s">
        <v>333</v>
      </c>
      <c r="H125" s="169">
        <v>1</v>
      </c>
      <c r="I125" s="170"/>
      <c r="L125" s="166"/>
      <c r="M125" s="171"/>
      <c r="T125" s="172"/>
      <c r="AT125" s="167" t="s">
        <v>330</v>
      </c>
      <c r="AU125" s="167" t="s">
        <v>79</v>
      </c>
      <c r="AV125" s="14" t="s">
        <v>187</v>
      </c>
      <c r="AW125" s="14" t="s">
        <v>31</v>
      </c>
      <c r="AX125" s="14" t="s">
        <v>77</v>
      </c>
      <c r="AY125" s="167" t="s">
        <v>181</v>
      </c>
    </row>
    <row r="126" spans="2:65" s="1" customFormat="1" ht="16.5" customHeight="1" x14ac:dyDescent="0.2">
      <c r="B126" s="32"/>
      <c r="C126" s="125" t="s">
        <v>196</v>
      </c>
      <c r="D126" s="125" t="s">
        <v>182</v>
      </c>
      <c r="E126" s="126" t="s">
        <v>7883</v>
      </c>
      <c r="F126" s="127" t="s">
        <v>7884</v>
      </c>
      <c r="G126" s="128" t="s">
        <v>185</v>
      </c>
      <c r="H126" s="129">
        <v>1</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209</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209</v>
      </c>
      <c r="BM126" s="136" t="s">
        <v>209</v>
      </c>
    </row>
    <row r="127" spans="2:65" s="1" customFormat="1" ht="19.5" x14ac:dyDescent="0.2">
      <c r="B127" s="32"/>
      <c r="D127" s="138" t="s">
        <v>214</v>
      </c>
      <c r="F127" s="139" t="s">
        <v>7885</v>
      </c>
      <c r="I127" s="140"/>
      <c r="L127" s="32"/>
      <c r="M127" s="141"/>
      <c r="T127" s="53"/>
      <c r="AT127" s="17" t="s">
        <v>214</v>
      </c>
      <c r="AU127" s="17" t="s">
        <v>79</v>
      </c>
    </row>
    <row r="128" spans="2:65" s="12" customFormat="1" ht="11.25" x14ac:dyDescent="0.2">
      <c r="B128" s="153"/>
      <c r="D128" s="138" t="s">
        <v>330</v>
      </c>
      <c r="E128" s="154" t="s">
        <v>19</v>
      </c>
      <c r="F128" s="155" t="s">
        <v>7886</v>
      </c>
      <c r="H128" s="154" t="s">
        <v>19</v>
      </c>
      <c r="I128" s="156"/>
      <c r="L128" s="153"/>
      <c r="M128" s="157"/>
      <c r="T128" s="158"/>
      <c r="AT128" s="154" t="s">
        <v>330</v>
      </c>
      <c r="AU128" s="154" t="s">
        <v>79</v>
      </c>
      <c r="AV128" s="12" t="s">
        <v>77</v>
      </c>
      <c r="AW128" s="12" t="s">
        <v>31</v>
      </c>
      <c r="AX128" s="12" t="s">
        <v>69</v>
      </c>
      <c r="AY128" s="154" t="s">
        <v>181</v>
      </c>
    </row>
    <row r="129" spans="2:65" s="13" customFormat="1" ht="11.25" x14ac:dyDescent="0.2">
      <c r="B129" s="159"/>
      <c r="D129" s="138" t="s">
        <v>330</v>
      </c>
      <c r="E129" s="160" t="s">
        <v>19</v>
      </c>
      <c r="F129" s="161" t="s">
        <v>7887</v>
      </c>
      <c r="H129" s="162">
        <v>1</v>
      </c>
      <c r="I129" s="163"/>
      <c r="L129" s="159"/>
      <c r="M129" s="164"/>
      <c r="T129" s="165"/>
      <c r="AT129" s="160" t="s">
        <v>330</v>
      </c>
      <c r="AU129" s="160" t="s">
        <v>79</v>
      </c>
      <c r="AV129" s="13" t="s">
        <v>79</v>
      </c>
      <c r="AW129" s="13" t="s">
        <v>31</v>
      </c>
      <c r="AX129" s="13" t="s">
        <v>69</v>
      </c>
      <c r="AY129" s="160" t="s">
        <v>181</v>
      </c>
    </row>
    <row r="130" spans="2:65" s="14" customFormat="1" ht="11.25" x14ac:dyDescent="0.2">
      <c r="B130" s="166"/>
      <c r="D130" s="138" t="s">
        <v>330</v>
      </c>
      <c r="E130" s="167" t="s">
        <v>19</v>
      </c>
      <c r="F130" s="168" t="s">
        <v>333</v>
      </c>
      <c r="H130" s="169">
        <v>1</v>
      </c>
      <c r="I130" s="170"/>
      <c r="L130" s="166"/>
      <c r="M130" s="171"/>
      <c r="T130" s="172"/>
      <c r="AT130" s="167" t="s">
        <v>330</v>
      </c>
      <c r="AU130" s="167" t="s">
        <v>79</v>
      </c>
      <c r="AV130" s="14" t="s">
        <v>187</v>
      </c>
      <c r="AW130" s="14" t="s">
        <v>31</v>
      </c>
      <c r="AX130" s="14" t="s">
        <v>77</v>
      </c>
      <c r="AY130" s="167" t="s">
        <v>181</v>
      </c>
    </row>
    <row r="131" spans="2:65" s="10" customFormat="1" ht="22.9" customHeight="1" x14ac:dyDescent="0.2">
      <c r="B131" s="115"/>
      <c r="D131" s="116" t="s">
        <v>68</v>
      </c>
      <c r="E131" s="149" t="s">
        <v>4062</v>
      </c>
      <c r="F131" s="149" t="s">
        <v>7888</v>
      </c>
      <c r="I131" s="118"/>
      <c r="J131" s="150">
        <f>BK131</f>
        <v>0</v>
      </c>
      <c r="L131" s="115"/>
      <c r="M131" s="120"/>
      <c r="P131" s="121">
        <f>SUM(P132:P151)</f>
        <v>0</v>
      </c>
      <c r="R131" s="121">
        <f>SUM(R132:R151)</f>
        <v>0</v>
      </c>
      <c r="T131" s="122">
        <f>SUM(T132:T151)</f>
        <v>0</v>
      </c>
      <c r="AR131" s="116" t="s">
        <v>77</v>
      </c>
      <c r="AT131" s="123" t="s">
        <v>68</v>
      </c>
      <c r="AU131" s="123" t="s">
        <v>77</v>
      </c>
      <c r="AY131" s="116" t="s">
        <v>181</v>
      </c>
      <c r="BK131" s="124">
        <f>SUM(BK132:BK151)</f>
        <v>0</v>
      </c>
    </row>
    <row r="132" spans="2:65" s="1" customFormat="1" ht="16.5" customHeight="1" x14ac:dyDescent="0.2">
      <c r="B132" s="32"/>
      <c r="C132" s="125" t="s">
        <v>210</v>
      </c>
      <c r="D132" s="125" t="s">
        <v>182</v>
      </c>
      <c r="E132" s="126" t="s">
        <v>7889</v>
      </c>
      <c r="F132" s="127" t="s">
        <v>7890</v>
      </c>
      <c r="G132" s="128" t="s">
        <v>519</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187</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187</v>
      </c>
      <c r="BM132" s="136" t="s">
        <v>213</v>
      </c>
    </row>
    <row r="133" spans="2:65" s="1" customFormat="1" ht="19.5" x14ac:dyDescent="0.2">
      <c r="B133" s="32"/>
      <c r="D133" s="138" t="s">
        <v>214</v>
      </c>
      <c r="F133" s="139" t="s">
        <v>7856</v>
      </c>
      <c r="I133" s="140"/>
      <c r="L133" s="32"/>
      <c r="M133" s="141"/>
      <c r="T133" s="53"/>
      <c r="AT133" s="17" t="s">
        <v>214</v>
      </c>
      <c r="AU133" s="17" t="s">
        <v>79</v>
      </c>
    </row>
    <row r="134" spans="2:65" s="12" customFormat="1" ht="11.25" x14ac:dyDescent="0.2">
      <c r="B134" s="153"/>
      <c r="D134" s="138" t="s">
        <v>330</v>
      </c>
      <c r="E134" s="154" t="s">
        <v>19</v>
      </c>
      <c r="F134" s="155" t="s">
        <v>7891</v>
      </c>
      <c r="H134" s="154" t="s">
        <v>19</v>
      </c>
      <c r="I134" s="156"/>
      <c r="L134" s="153"/>
      <c r="M134" s="157"/>
      <c r="T134" s="158"/>
      <c r="AT134" s="154" t="s">
        <v>330</v>
      </c>
      <c r="AU134" s="154" t="s">
        <v>79</v>
      </c>
      <c r="AV134" s="12" t="s">
        <v>77</v>
      </c>
      <c r="AW134" s="12" t="s">
        <v>31</v>
      </c>
      <c r="AX134" s="12" t="s">
        <v>69</v>
      </c>
      <c r="AY134" s="154" t="s">
        <v>181</v>
      </c>
    </row>
    <row r="135" spans="2:65" s="13" customFormat="1" ht="11.25" x14ac:dyDescent="0.2">
      <c r="B135" s="159"/>
      <c r="D135" s="138" t="s">
        <v>330</v>
      </c>
      <c r="E135" s="160" t="s">
        <v>19</v>
      </c>
      <c r="F135" s="161" t="s">
        <v>7858</v>
      </c>
      <c r="H135" s="162">
        <v>1</v>
      </c>
      <c r="I135" s="163"/>
      <c r="L135" s="159"/>
      <c r="M135" s="164"/>
      <c r="T135" s="165"/>
      <c r="AT135" s="160" t="s">
        <v>330</v>
      </c>
      <c r="AU135" s="160" t="s">
        <v>79</v>
      </c>
      <c r="AV135" s="13" t="s">
        <v>79</v>
      </c>
      <c r="AW135" s="13" t="s">
        <v>31</v>
      </c>
      <c r="AX135" s="13" t="s">
        <v>69</v>
      </c>
      <c r="AY135" s="160" t="s">
        <v>181</v>
      </c>
    </row>
    <row r="136" spans="2:65" s="14" customFormat="1" ht="11.25" x14ac:dyDescent="0.2">
      <c r="B136" s="166"/>
      <c r="D136" s="138" t="s">
        <v>330</v>
      </c>
      <c r="E136" s="167" t="s">
        <v>19</v>
      </c>
      <c r="F136" s="168" t="s">
        <v>333</v>
      </c>
      <c r="H136" s="169">
        <v>1</v>
      </c>
      <c r="I136" s="170"/>
      <c r="L136" s="166"/>
      <c r="M136" s="171"/>
      <c r="T136" s="172"/>
      <c r="AT136" s="167" t="s">
        <v>330</v>
      </c>
      <c r="AU136" s="167" t="s">
        <v>79</v>
      </c>
      <c r="AV136" s="14" t="s">
        <v>187</v>
      </c>
      <c r="AW136" s="14" t="s">
        <v>31</v>
      </c>
      <c r="AX136" s="14" t="s">
        <v>77</v>
      </c>
      <c r="AY136" s="167" t="s">
        <v>181</v>
      </c>
    </row>
    <row r="137" spans="2:65" s="1" customFormat="1" ht="16.5" customHeight="1" x14ac:dyDescent="0.2">
      <c r="B137" s="32"/>
      <c r="C137" s="125" t="s">
        <v>200</v>
      </c>
      <c r="D137" s="125" t="s">
        <v>182</v>
      </c>
      <c r="E137" s="126" t="s">
        <v>7892</v>
      </c>
      <c r="F137" s="127" t="s">
        <v>7893</v>
      </c>
      <c r="G137" s="128" t="s">
        <v>519</v>
      </c>
      <c r="H137" s="129">
        <v>2</v>
      </c>
      <c r="I137" s="130"/>
      <c r="J137" s="131">
        <f>ROUND(I137*H137,2)</f>
        <v>0</v>
      </c>
      <c r="K137" s="127" t="s">
        <v>186</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9.5" x14ac:dyDescent="0.2">
      <c r="B138" s="32"/>
      <c r="D138" s="138" t="s">
        <v>214</v>
      </c>
      <c r="F138" s="139" t="s">
        <v>7856</v>
      </c>
      <c r="I138" s="140"/>
      <c r="L138" s="32"/>
      <c r="M138" s="141"/>
      <c r="T138" s="53"/>
      <c r="AT138" s="17" t="s">
        <v>214</v>
      </c>
      <c r="AU138" s="17" t="s">
        <v>79</v>
      </c>
    </row>
    <row r="139" spans="2:65" s="12" customFormat="1" ht="11.25" x14ac:dyDescent="0.2">
      <c r="B139" s="153"/>
      <c r="D139" s="138" t="s">
        <v>330</v>
      </c>
      <c r="E139" s="154" t="s">
        <v>19</v>
      </c>
      <c r="F139" s="155" t="s">
        <v>7894</v>
      </c>
      <c r="H139" s="154" t="s">
        <v>19</v>
      </c>
      <c r="I139" s="156"/>
      <c r="L139" s="153"/>
      <c r="M139" s="157"/>
      <c r="T139" s="158"/>
      <c r="AT139" s="154" t="s">
        <v>330</v>
      </c>
      <c r="AU139" s="154" t="s">
        <v>79</v>
      </c>
      <c r="AV139" s="12" t="s">
        <v>77</v>
      </c>
      <c r="AW139" s="12" t="s">
        <v>31</v>
      </c>
      <c r="AX139" s="12" t="s">
        <v>69</v>
      </c>
      <c r="AY139" s="154" t="s">
        <v>181</v>
      </c>
    </row>
    <row r="140" spans="2:65" s="13" customFormat="1" ht="11.25" x14ac:dyDescent="0.2">
      <c r="B140" s="159"/>
      <c r="D140" s="138" t="s">
        <v>330</v>
      </c>
      <c r="E140" s="160" t="s">
        <v>19</v>
      </c>
      <c r="F140" s="161" t="s">
        <v>7895</v>
      </c>
      <c r="H140" s="162">
        <v>2</v>
      </c>
      <c r="I140" s="163"/>
      <c r="L140" s="159"/>
      <c r="M140" s="164"/>
      <c r="T140" s="165"/>
      <c r="AT140" s="160" t="s">
        <v>330</v>
      </c>
      <c r="AU140" s="160" t="s">
        <v>79</v>
      </c>
      <c r="AV140" s="13" t="s">
        <v>79</v>
      </c>
      <c r="AW140" s="13" t="s">
        <v>31</v>
      </c>
      <c r="AX140" s="13" t="s">
        <v>69</v>
      </c>
      <c r="AY140" s="160" t="s">
        <v>181</v>
      </c>
    </row>
    <row r="141" spans="2:65" s="14" customFormat="1" ht="11.25" x14ac:dyDescent="0.2">
      <c r="B141" s="166"/>
      <c r="D141" s="138" t="s">
        <v>330</v>
      </c>
      <c r="E141" s="167" t="s">
        <v>19</v>
      </c>
      <c r="F141" s="168" t="s">
        <v>333</v>
      </c>
      <c r="H141" s="169">
        <v>2</v>
      </c>
      <c r="I141" s="170"/>
      <c r="L141" s="166"/>
      <c r="M141" s="171"/>
      <c r="T141" s="172"/>
      <c r="AT141" s="167" t="s">
        <v>330</v>
      </c>
      <c r="AU141" s="167" t="s">
        <v>79</v>
      </c>
      <c r="AV141" s="14" t="s">
        <v>187</v>
      </c>
      <c r="AW141" s="14" t="s">
        <v>31</v>
      </c>
      <c r="AX141" s="14" t="s">
        <v>77</v>
      </c>
      <c r="AY141" s="167" t="s">
        <v>181</v>
      </c>
    </row>
    <row r="142" spans="2:65" s="1" customFormat="1" ht="16.5" customHeight="1" x14ac:dyDescent="0.2">
      <c r="B142" s="32"/>
      <c r="C142" s="125" t="s">
        <v>219</v>
      </c>
      <c r="D142" s="125" t="s">
        <v>182</v>
      </c>
      <c r="E142" s="126" t="s">
        <v>7896</v>
      </c>
      <c r="F142" s="127" t="s">
        <v>7880</v>
      </c>
      <c r="G142" s="128" t="s">
        <v>185</v>
      </c>
      <c r="H142" s="129">
        <v>1</v>
      </c>
      <c r="I142" s="130"/>
      <c r="J142" s="131">
        <f>ROUND(I142*H142,2)</f>
        <v>0</v>
      </c>
      <c r="K142" s="127" t="s">
        <v>186</v>
      </c>
      <c r="L142" s="32"/>
      <c r="M142" s="132" t="s">
        <v>19</v>
      </c>
      <c r="N142" s="133" t="s">
        <v>40</v>
      </c>
      <c r="P142" s="134">
        <f>O142*H142</f>
        <v>0</v>
      </c>
      <c r="Q142" s="134">
        <v>0</v>
      </c>
      <c r="R142" s="134">
        <f>Q142*H142</f>
        <v>0</v>
      </c>
      <c r="S142" s="134">
        <v>0</v>
      </c>
      <c r="T142" s="135">
        <f>S142*H142</f>
        <v>0</v>
      </c>
      <c r="AR142" s="136" t="s">
        <v>187</v>
      </c>
      <c r="AT142" s="136" t="s">
        <v>182</v>
      </c>
      <c r="AU142" s="136" t="s">
        <v>79</v>
      </c>
      <c r="AY142" s="17" t="s">
        <v>181</v>
      </c>
      <c r="BE142" s="137">
        <f>IF(N142="základní",J142,0)</f>
        <v>0</v>
      </c>
      <c r="BF142" s="137">
        <f>IF(N142="snížená",J142,0)</f>
        <v>0</v>
      </c>
      <c r="BG142" s="137">
        <f>IF(N142="zákl. přenesená",J142,0)</f>
        <v>0</v>
      </c>
      <c r="BH142" s="137">
        <f>IF(N142="sníž. přenesená",J142,0)</f>
        <v>0</v>
      </c>
      <c r="BI142" s="137">
        <f>IF(N142="nulová",J142,0)</f>
        <v>0</v>
      </c>
      <c r="BJ142" s="17" t="s">
        <v>77</v>
      </c>
      <c r="BK142" s="137">
        <f>ROUND(I142*H142,2)</f>
        <v>0</v>
      </c>
      <c r="BL142" s="17" t="s">
        <v>187</v>
      </c>
      <c r="BM142" s="136" t="s">
        <v>222</v>
      </c>
    </row>
    <row r="143" spans="2:65" s="1" customFormat="1" ht="19.5" x14ac:dyDescent="0.2">
      <c r="B143" s="32"/>
      <c r="D143" s="138" t="s">
        <v>214</v>
      </c>
      <c r="F143" s="139" t="s">
        <v>7856</v>
      </c>
      <c r="I143" s="140"/>
      <c r="L143" s="32"/>
      <c r="M143" s="141"/>
      <c r="T143" s="53"/>
      <c r="AT143" s="17" t="s">
        <v>214</v>
      </c>
      <c r="AU143" s="17" t="s">
        <v>79</v>
      </c>
    </row>
    <row r="144" spans="2:65" s="12" customFormat="1" ht="11.25" x14ac:dyDescent="0.2">
      <c r="B144" s="153"/>
      <c r="D144" s="138" t="s">
        <v>330</v>
      </c>
      <c r="E144" s="154" t="s">
        <v>19</v>
      </c>
      <c r="F144" s="155" t="s">
        <v>7897</v>
      </c>
      <c r="H144" s="154" t="s">
        <v>19</v>
      </c>
      <c r="I144" s="156"/>
      <c r="L144" s="153"/>
      <c r="M144" s="157"/>
      <c r="T144" s="158"/>
      <c r="AT144" s="154" t="s">
        <v>330</v>
      </c>
      <c r="AU144" s="154" t="s">
        <v>79</v>
      </c>
      <c r="AV144" s="12" t="s">
        <v>77</v>
      </c>
      <c r="AW144" s="12" t="s">
        <v>31</v>
      </c>
      <c r="AX144" s="12" t="s">
        <v>69</v>
      </c>
      <c r="AY144" s="154" t="s">
        <v>181</v>
      </c>
    </row>
    <row r="145" spans="2:65" s="13" customFormat="1" ht="11.25" x14ac:dyDescent="0.2">
      <c r="B145" s="159"/>
      <c r="D145" s="138" t="s">
        <v>330</v>
      </c>
      <c r="E145" s="160" t="s">
        <v>19</v>
      </c>
      <c r="F145" s="161" t="s">
        <v>7882</v>
      </c>
      <c r="H145" s="162">
        <v>1</v>
      </c>
      <c r="I145" s="163"/>
      <c r="L145" s="159"/>
      <c r="M145" s="164"/>
      <c r="T145" s="165"/>
      <c r="AT145" s="160" t="s">
        <v>330</v>
      </c>
      <c r="AU145" s="160" t="s">
        <v>79</v>
      </c>
      <c r="AV145" s="13" t="s">
        <v>79</v>
      </c>
      <c r="AW145" s="13" t="s">
        <v>31</v>
      </c>
      <c r="AX145" s="13" t="s">
        <v>69</v>
      </c>
      <c r="AY145" s="160" t="s">
        <v>181</v>
      </c>
    </row>
    <row r="146" spans="2:65" s="14" customFormat="1" ht="11.25" x14ac:dyDescent="0.2">
      <c r="B146" s="166"/>
      <c r="D146" s="138" t="s">
        <v>330</v>
      </c>
      <c r="E146" s="167" t="s">
        <v>19</v>
      </c>
      <c r="F146" s="168" t="s">
        <v>333</v>
      </c>
      <c r="H146" s="169">
        <v>1</v>
      </c>
      <c r="I146" s="170"/>
      <c r="L146" s="166"/>
      <c r="M146" s="171"/>
      <c r="T146" s="172"/>
      <c r="AT146" s="167" t="s">
        <v>330</v>
      </c>
      <c r="AU146" s="167" t="s">
        <v>79</v>
      </c>
      <c r="AV146" s="14" t="s">
        <v>187</v>
      </c>
      <c r="AW146" s="14" t="s">
        <v>31</v>
      </c>
      <c r="AX146" s="14" t="s">
        <v>77</v>
      </c>
      <c r="AY146" s="167" t="s">
        <v>181</v>
      </c>
    </row>
    <row r="147" spans="2:65" s="1" customFormat="1" ht="16.5" customHeight="1" x14ac:dyDescent="0.2">
      <c r="B147" s="32"/>
      <c r="C147" s="125" t="s">
        <v>8</v>
      </c>
      <c r="D147" s="125" t="s">
        <v>182</v>
      </c>
      <c r="E147" s="126" t="s">
        <v>7898</v>
      </c>
      <c r="F147" s="127" t="s">
        <v>7884</v>
      </c>
      <c r="G147" s="128" t="s">
        <v>185</v>
      </c>
      <c r="H147" s="129">
        <v>1</v>
      </c>
      <c r="I147" s="130"/>
      <c r="J147" s="131">
        <f>ROUND(I147*H147,2)</f>
        <v>0</v>
      </c>
      <c r="K147" s="127" t="s">
        <v>186</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225</v>
      </c>
    </row>
    <row r="148" spans="2:65" s="1" customFormat="1" ht="19.5" x14ac:dyDescent="0.2">
      <c r="B148" s="32"/>
      <c r="D148" s="138" t="s">
        <v>214</v>
      </c>
      <c r="F148" s="139" t="s">
        <v>7885</v>
      </c>
      <c r="I148" s="140"/>
      <c r="L148" s="32"/>
      <c r="M148" s="141"/>
      <c r="T148" s="53"/>
      <c r="AT148" s="17" t="s">
        <v>214</v>
      </c>
      <c r="AU148" s="17" t="s">
        <v>79</v>
      </c>
    </row>
    <row r="149" spans="2:65" s="12" customFormat="1" ht="11.25" x14ac:dyDescent="0.2">
      <c r="B149" s="153"/>
      <c r="D149" s="138" t="s">
        <v>330</v>
      </c>
      <c r="E149" s="154" t="s">
        <v>19</v>
      </c>
      <c r="F149" s="155" t="s">
        <v>7899</v>
      </c>
      <c r="H149" s="154" t="s">
        <v>19</v>
      </c>
      <c r="I149" s="156"/>
      <c r="L149" s="153"/>
      <c r="M149" s="157"/>
      <c r="T149" s="158"/>
      <c r="AT149" s="154" t="s">
        <v>330</v>
      </c>
      <c r="AU149" s="154" t="s">
        <v>79</v>
      </c>
      <c r="AV149" s="12" t="s">
        <v>77</v>
      </c>
      <c r="AW149" s="12" t="s">
        <v>31</v>
      </c>
      <c r="AX149" s="12" t="s">
        <v>69</v>
      </c>
      <c r="AY149" s="154" t="s">
        <v>181</v>
      </c>
    </row>
    <row r="150" spans="2:65" s="13" customFormat="1" ht="11.25" x14ac:dyDescent="0.2">
      <c r="B150" s="159"/>
      <c r="D150" s="138" t="s">
        <v>330</v>
      </c>
      <c r="E150" s="160" t="s">
        <v>19</v>
      </c>
      <c r="F150" s="161" t="s">
        <v>7887</v>
      </c>
      <c r="H150" s="162">
        <v>1</v>
      </c>
      <c r="I150" s="163"/>
      <c r="L150" s="159"/>
      <c r="M150" s="164"/>
      <c r="T150" s="165"/>
      <c r="AT150" s="160" t="s">
        <v>330</v>
      </c>
      <c r="AU150" s="160" t="s">
        <v>79</v>
      </c>
      <c r="AV150" s="13" t="s">
        <v>79</v>
      </c>
      <c r="AW150" s="13" t="s">
        <v>31</v>
      </c>
      <c r="AX150" s="13" t="s">
        <v>69</v>
      </c>
      <c r="AY150" s="160" t="s">
        <v>181</v>
      </c>
    </row>
    <row r="151" spans="2:65" s="14" customFormat="1" ht="11.25" x14ac:dyDescent="0.2">
      <c r="B151" s="166"/>
      <c r="D151" s="138" t="s">
        <v>330</v>
      </c>
      <c r="E151" s="167" t="s">
        <v>19</v>
      </c>
      <c r="F151" s="168" t="s">
        <v>333</v>
      </c>
      <c r="H151" s="169">
        <v>1</v>
      </c>
      <c r="I151" s="170"/>
      <c r="L151" s="166"/>
      <c r="M151" s="171"/>
      <c r="T151" s="172"/>
      <c r="AT151" s="167" t="s">
        <v>330</v>
      </c>
      <c r="AU151" s="167" t="s">
        <v>79</v>
      </c>
      <c r="AV151" s="14" t="s">
        <v>187</v>
      </c>
      <c r="AW151" s="14" t="s">
        <v>31</v>
      </c>
      <c r="AX151" s="14" t="s">
        <v>77</v>
      </c>
      <c r="AY151" s="167" t="s">
        <v>181</v>
      </c>
    </row>
    <row r="152" spans="2:65" s="10" customFormat="1" ht="22.9" customHeight="1" x14ac:dyDescent="0.2">
      <c r="B152" s="115"/>
      <c r="D152" s="116" t="s">
        <v>68</v>
      </c>
      <c r="E152" s="149" t="s">
        <v>4148</v>
      </c>
      <c r="F152" s="149" t="s">
        <v>7900</v>
      </c>
      <c r="I152" s="118"/>
      <c r="J152" s="150">
        <f>BK152</f>
        <v>0</v>
      </c>
      <c r="L152" s="115"/>
      <c r="M152" s="120"/>
      <c r="P152" s="121">
        <f>SUM(P153:P169)</f>
        <v>0</v>
      </c>
      <c r="R152" s="121">
        <f>SUM(R153:R169)</f>
        <v>0</v>
      </c>
      <c r="T152" s="122">
        <f>SUM(T153:T169)</f>
        <v>0</v>
      </c>
      <c r="AR152" s="116" t="s">
        <v>77</v>
      </c>
      <c r="AT152" s="123" t="s">
        <v>68</v>
      </c>
      <c r="AU152" s="123" t="s">
        <v>77</v>
      </c>
      <c r="AY152" s="116" t="s">
        <v>181</v>
      </c>
      <c r="BK152" s="124">
        <f>SUM(BK153:BK169)</f>
        <v>0</v>
      </c>
    </row>
    <row r="153" spans="2:65" s="1" customFormat="1" ht="16.5" customHeight="1" x14ac:dyDescent="0.2">
      <c r="B153" s="32"/>
      <c r="C153" s="125" t="s">
        <v>226</v>
      </c>
      <c r="D153" s="125" t="s">
        <v>182</v>
      </c>
      <c r="E153" s="126" t="s">
        <v>7901</v>
      </c>
      <c r="F153" s="127" t="s">
        <v>7890</v>
      </c>
      <c r="G153" s="128" t="s">
        <v>519</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9.5" x14ac:dyDescent="0.2">
      <c r="B154" s="32"/>
      <c r="D154" s="138" t="s">
        <v>214</v>
      </c>
      <c r="F154" s="139" t="s">
        <v>7856</v>
      </c>
      <c r="I154" s="140"/>
      <c r="L154" s="32"/>
      <c r="M154" s="141"/>
      <c r="T154" s="53"/>
      <c r="AT154" s="17" t="s">
        <v>214</v>
      </c>
      <c r="AU154" s="17" t="s">
        <v>79</v>
      </c>
    </row>
    <row r="155" spans="2:65" s="12" customFormat="1" ht="11.25" x14ac:dyDescent="0.2">
      <c r="B155" s="153"/>
      <c r="D155" s="138" t="s">
        <v>330</v>
      </c>
      <c r="E155" s="154" t="s">
        <v>19</v>
      </c>
      <c r="F155" s="155" t="s">
        <v>7902</v>
      </c>
      <c r="H155" s="154" t="s">
        <v>19</v>
      </c>
      <c r="I155" s="156"/>
      <c r="L155" s="153"/>
      <c r="M155" s="157"/>
      <c r="T155" s="158"/>
      <c r="AT155" s="154" t="s">
        <v>330</v>
      </c>
      <c r="AU155" s="154" t="s">
        <v>79</v>
      </c>
      <c r="AV155" s="12" t="s">
        <v>77</v>
      </c>
      <c r="AW155" s="12" t="s">
        <v>31</v>
      </c>
      <c r="AX155" s="12" t="s">
        <v>69</v>
      </c>
      <c r="AY155" s="154" t="s">
        <v>181</v>
      </c>
    </row>
    <row r="156" spans="2:65" s="13" customFormat="1" ht="11.25" x14ac:dyDescent="0.2">
      <c r="B156" s="159"/>
      <c r="D156" s="138" t="s">
        <v>330</v>
      </c>
      <c r="E156" s="160" t="s">
        <v>19</v>
      </c>
      <c r="F156" s="161" t="s">
        <v>7858</v>
      </c>
      <c r="H156" s="162">
        <v>1</v>
      </c>
      <c r="I156" s="163"/>
      <c r="L156" s="159"/>
      <c r="M156" s="164"/>
      <c r="T156" s="165"/>
      <c r="AT156" s="160" t="s">
        <v>330</v>
      </c>
      <c r="AU156" s="160" t="s">
        <v>79</v>
      </c>
      <c r="AV156" s="13" t="s">
        <v>79</v>
      </c>
      <c r="AW156" s="13" t="s">
        <v>31</v>
      </c>
      <c r="AX156" s="13" t="s">
        <v>69</v>
      </c>
      <c r="AY156" s="160" t="s">
        <v>181</v>
      </c>
    </row>
    <row r="157" spans="2:65" s="14" customFormat="1" ht="11.25" x14ac:dyDescent="0.2">
      <c r="B157" s="166"/>
      <c r="D157" s="138" t="s">
        <v>330</v>
      </c>
      <c r="E157" s="167" t="s">
        <v>19</v>
      </c>
      <c r="F157" s="168" t="s">
        <v>333</v>
      </c>
      <c r="H157" s="169">
        <v>1</v>
      </c>
      <c r="I157" s="170"/>
      <c r="L157" s="166"/>
      <c r="M157" s="171"/>
      <c r="T157" s="172"/>
      <c r="AT157" s="167" t="s">
        <v>330</v>
      </c>
      <c r="AU157" s="167" t="s">
        <v>79</v>
      </c>
      <c r="AV157" s="14" t="s">
        <v>187</v>
      </c>
      <c r="AW157" s="14" t="s">
        <v>31</v>
      </c>
      <c r="AX157" s="14" t="s">
        <v>77</v>
      </c>
      <c r="AY157" s="167" t="s">
        <v>181</v>
      </c>
    </row>
    <row r="158" spans="2:65" s="1" customFormat="1" ht="16.5" customHeight="1" x14ac:dyDescent="0.2">
      <c r="B158" s="32"/>
      <c r="C158" s="125" t="s">
        <v>206</v>
      </c>
      <c r="D158" s="125" t="s">
        <v>182</v>
      </c>
      <c r="E158" s="126" t="s">
        <v>7903</v>
      </c>
      <c r="F158" s="127" t="s">
        <v>7893</v>
      </c>
      <c r="G158" s="128" t="s">
        <v>519</v>
      </c>
      <c r="H158" s="129">
        <v>2</v>
      </c>
      <c r="I158" s="130"/>
      <c r="J158" s="131">
        <f>ROUND(I158*H158,2)</f>
        <v>0</v>
      </c>
      <c r="K158" s="127" t="s">
        <v>186</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232</v>
      </c>
    </row>
    <row r="159" spans="2:65" s="1" customFormat="1" ht="19.5" x14ac:dyDescent="0.2">
      <c r="B159" s="32"/>
      <c r="D159" s="138" t="s">
        <v>214</v>
      </c>
      <c r="F159" s="139" t="s">
        <v>7856</v>
      </c>
      <c r="I159" s="140"/>
      <c r="L159" s="32"/>
      <c r="M159" s="141"/>
      <c r="T159" s="53"/>
      <c r="AT159" s="17" t="s">
        <v>214</v>
      </c>
      <c r="AU159" s="17" t="s">
        <v>79</v>
      </c>
    </row>
    <row r="160" spans="2:65" s="1" customFormat="1" ht="16.5" customHeight="1" x14ac:dyDescent="0.2">
      <c r="B160" s="32"/>
      <c r="C160" s="125" t="s">
        <v>233</v>
      </c>
      <c r="D160" s="125" t="s">
        <v>182</v>
      </c>
      <c r="E160" s="126" t="s">
        <v>7904</v>
      </c>
      <c r="F160" s="127" t="s">
        <v>7880</v>
      </c>
      <c r="G160" s="128" t="s">
        <v>185</v>
      </c>
      <c r="H160" s="129">
        <v>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187</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187</v>
      </c>
      <c r="BM160" s="136" t="s">
        <v>236</v>
      </c>
    </row>
    <row r="161" spans="2:65" s="1" customFormat="1" ht="19.5" x14ac:dyDescent="0.2">
      <c r="B161" s="32"/>
      <c r="D161" s="138" t="s">
        <v>214</v>
      </c>
      <c r="F161" s="139" t="s">
        <v>7856</v>
      </c>
      <c r="I161" s="140"/>
      <c r="L161" s="32"/>
      <c r="M161" s="141"/>
      <c r="T161" s="53"/>
      <c r="AT161" s="17" t="s">
        <v>214</v>
      </c>
      <c r="AU161" s="17" t="s">
        <v>79</v>
      </c>
    </row>
    <row r="162" spans="2:65" s="12" customFormat="1" ht="11.25" x14ac:dyDescent="0.2">
      <c r="B162" s="153"/>
      <c r="D162" s="138" t="s">
        <v>330</v>
      </c>
      <c r="E162" s="154" t="s">
        <v>19</v>
      </c>
      <c r="F162" s="155" t="s">
        <v>7905</v>
      </c>
      <c r="H162" s="154" t="s">
        <v>19</v>
      </c>
      <c r="I162" s="156"/>
      <c r="L162" s="153"/>
      <c r="M162" s="157"/>
      <c r="T162" s="158"/>
      <c r="AT162" s="154" t="s">
        <v>330</v>
      </c>
      <c r="AU162" s="154" t="s">
        <v>79</v>
      </c>
      <c r="AV162" s="12" t="s">
        <v>77</v>
      </c>
      <c r="AW162" s="12" t="s">
        <v>31</v>
      </c>
      <c r="AX162" s="12" t="s">
        <v>69</v>
      </c>
      <c r="AY162" s="154" t="s">
        <v>181</v>
      </c>
    </row>
    <row r="163" spans="2:65" s="13" customFormat="1" ht="11.25" x14ac:dyDescent="0.2">
      <c r="B163" s="159"/>
      <c r="D163" s="138" t="s">
        <v>330</v>
      </c>
      <c r="E163" s="160" t="s">
        <v>19</v>
      </c>
      <c r="F163" s="161" t="s">
        <v>7882</v>
      </c>
      <c r="H163" s="162">
        <v>1</v>
      </c>
      <c r="I163" s="163"/>
      <c r="L163" s="159"/>
      <c r="M163" s="164"/>
      <c r="T163" s="165"/>
      <c r="AT163" s="160" t="s">
        <v>330</v>
      </c>
      <c r="AU163" s="160" t="s">
        <v>79</v>
      </c>
      <c r="AV163" s="13" t="s">
        <v>79</v>
      </c>
      <c r="AW163" s="13" t="s">
        <v>31</v>
      </c>
      <c r="AX163" s="13" t="s">
        <v>69</v>
      </c>
      <c r="AY163" s="160" t="s">
        <v>181</v>
      </c>
    </row>
    <row r="164" spans="2:65" s="14" customFormat="1" ht="11.25" x14ac:dyDescent="0.2">
      <c r="B164" s="166"/>
      <c r="D164" s="138" t="s">
        <v>330</v>
      </c>
      <c r="E164" s="167" t="s">
        <v>19</v>
      </c>
      <c r="F164" s="168" t="s">
        <v>333</v>
      </c>
      <c r="H164" s="169">
        <v>1</v>
      </c>
      <c r="I164" s="170"/>
      <c r="L164" s="166"/>
      <c r="M164" s="171"/>
      <c r="T164" s="172"/>
      <c r="AT164" s="167" t="s">
        <v>330</v>
      </c>
      <c r="AU164" s="167" t="s">
        <v>79</v>
      </c>
      <c r="AV164" s="14" t="s">
        <v>187</v>
      </c>
      <c r="AW164" s="14" t="s">
        <v>31</v>
      </c>
      <c r="AX164" s="14" t="s">
        <v>77</v>
      </c>
      <c r="AY164" s="167" t="s">
        <v>181</v>
      </c>
    </row>
    <row r="165" spans="2:65" s="1" customFormat="1" ht="16.5" customHeight="1" x14ac:dyDescent="0.2">
      <c r="B165" s="32"/>
      <c r="C165" s="125" t="s">
        <v>209</v>
      </c>
      <c r="D165" s="125" t="s">
        <v>182</v>
      </c>
      <c r="E165" s="126" t="s">
        <v>7906</v>
      </c>
      <c r="F165" s="127" t="s">
        <v>7884</v>
      </c>
      <c r="G165" s="128" t="s">
        <v>185</v>
      </c>
      <c r="H165" s="129">
        <v>1</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239</v>
      </c>
    </row>
    <row r="166" spans="2:65" s="1" customFormat="1" ht="19.5" x14ac:dyDescent="0.2">
      <c r="B166" s="32"/>
      <c r="D166" s="138" t="s">
        <v>214</v>
      </c>
      <c r="F166" s="139" t="s">
        <v>7885</v>
      </c>
      <c r="I166" s="140"/>
      <c r="L166" s="32"/>
      <c r="M166" s="141"/>
      <c r="T166" s="53"/>
      <c r="AT166" s="17" t="s">
        <v>214</v>
      </c>
      <c r="AU166" s="17" t="s">
        <v>79</v>
      </c>
    </row>
    <row r="167" spans="2:65" s="12" customFormat="1" ht="11.25" x14ac:dyDescent="0.2">
      <c r="B167" s="153"/>
      <c r="D167" s="138" t="s">
        <v>330</v>
      </c>
      <c r="E167" s="154" t="s">
        <v>19</v>
      </c>
      <c r="F167" s="155" t="s">
        <v>7907</v>
      </c>
      <c r="H167" s="154" t="s">
        <v>19</v>
      </c>
      <c r="I167" s="156"/>
      <c r="L167" s="153"/>
      <c r="M167" s="157"/>
      <c r="T167" s="158"/>
      <c r="AT167" s="154" t="s">
        <v>330</v>
      </c>
      <c r="AU167" s="154" t="s">
        <v>79</v>
      </c>
      <c r="AV167" s="12" t="s">
        <v>77</v>
      </c>
      <c r="AW167" s="12" t="s">
        <v>31</v>
      </c>
      <c r="AX167" s="12" t="s">
        <v>69</v>
      </c>
      <c r="AY167" s="154" t="s">
        <v>181</v>
      </c>
    </row>
    <row r="168" spans="2:65" s="13" customFormat="1" ht="11.25" x14ac:dyDescent="0.2">
      <c r="B168" s="159"/>
      <c r="D168" s="138" t="s">
        <v>330</v>
      </c>
      <c r="E168" s="160" t="s">
        <v>19</v>
      </c>
      <c r="F168" s="161" t="s">
        <v>7887</v>
      </c>
      <c r="H168" s="162">
        <v>1</v>
      </c>
      <c r="I168" s="163"/>
      <c r="L168" s="159"/>
      <c r="M168" s="164"/>
      <c r="T168" s="165"/>
      <c r="AT168" s="160" t="s">
        <v>330</v>
      </c>
      <c r="AU168" s="160" t="s">
        <v>79</v>
      </c>
      <c r="AV168" s="13" t="s">
        <v>79</v>
      </c>
      <c r="AW168" s="13" t="s">
        <v>31</v>
      </c>
      <c r="AX168" s="13" t="s">
        <v>69</v>
      </c>
      <c r="AY168" s="160" t="s">
        <v>181</v>
      </c>
    </row>
    <row r="169" spans="2:65" s="14" customFormat="1" ht="11.25" x14ac:dyDescent="0.2">
      <c r="B169" s="166"/>
      <c r="D169" s="138" t="s">
        <v>330</v>
      </c>
      <c r="E169" s="167" t="s">
        <v>19</v>
      </c>
      <c r="F169" s="168" t="s">
        <v>333</v>
      </c>
      <c r="H169" s="169">
        <v>1</v>
      </c>
      <c r="I169" s="170"/>
      <c r="L169" s="166"/>
      <c r="M169" s="171"/>
      <c r="T169" s="172"/>
      <c r="AT169" s="167" t="s">
        <v>330</v>
      </c>
      <c r="AU169" s="167" t="s">
        <v>79</v>
      </c>
      <c r="AV169" s="14" t="s">
        <v>187</v>
      </c>
      <c r="AW169" s="14" t="s">
        <v>31</v>
      </c>
      <c r="AX169" s="14" t="s">
        <v>77</v>
      </c>
      <c r="AY169" s="167" t="s">
        <v>181</v>
      </c>
    </row>
    <row r="170" spans="2:65" s="10" customFormat="1" ht="22.9" customHeight="1" x14ac:dyDescent="0.2">
      <c r="B170" s="115"/>
      <c r="D170" s="116" t="s">
        <v>68</v>
      </c>
      <c r="E170" s="149" t="s">
        <v>4405</v>
      </c>
      <c r="F170" s="149" t="s">
        <v>7908</v>
      </c>
      <c r="I170" s="118"/>
      <c r="J170" s="150">
        <f>BK170</f>
        <v>0</v>
      </c>
      <c r="L170" s="115"/>
      <c r="M170" s="120"/>
      <c r="P170" s="121">
        <f>SUM(P171:P190)</f>
        <v>0</v>
      </c>
      <c r="R170" s="121">
        <f>SUM(R171:R190)</f>
        <v>0</v>
      </c>
      <c r="T170" s="122">
        <f>SUM(T171:T190)</f>
        <v>0</v>
      </c>
      <c r="AR170" s="116" t="s">
        <v>77</v>
      </c>
      <c r="AT170" s="123" t="s">
        <v>68</v>
      </c>
      <c r="AU170" s="123" t="s">
        <v>77</v>
      </c>
      <c r="AY170" s="116" t="s">
        <v>181</v>
      </c>
      <c r="BK170" s="124">
        <f>SUM(BK171:BK190)</f>
        <v>0</v>
      </c>
    </row>
    <row r="171" spans="2:65" s="1" customFormat="1" ht="16.5" customHeight="1" x14ac:dyDescent="0.2">
      <c r="B171" s="32"/>
      <c r="C171" s="125" t="s">
        <v>404</v>
      </c>
      <c r="D171" s="125" t="s">
        <v>182</v>
      </c>
      <c r="E171" s="126" t="s">
        <v>7909</v>
      </c>
      <c r="F171" s="127" t="s">
        <v>7890</v>
      </c>
      <c r="G171" s="128" t="s">
        <v>519</v>
      </c>
      <c r="H171" s="129">
        <v>1</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407</v>
      </c>
    </row>
    <row r="172" spans="2:65" s="1" customFormat="1" ht="19.5" x14ac:dyDescent="0.2">
      <c r="B172" s="32"/>
      <c r="D172" s="138" t="s">
        <v>214</v>
      </c>
      <c r="F172" s="139" t="s">
        <v>7856</v>
      </c>
      <c r="I172" s="140"/>
      <c r="L172" s="32"/>
      <c r="M172" s="141"/>
      <c r="T172" s="53"/>
      <c r="AT172" s="17" t="s">
        <v>214</v>
      </c>
      <c r="AU172" s="17" t="s">
        <v>79</v>
      </c>
    </row>
    <row r="173" spans="2:65" s="12" customFormat="1" ht="11.25" x14ac:dyDescent="0.2">
      <c r="B173" s="153"/>
      <c r="D173" s="138" t="s">
        <v>330</v>
      </c>
      <c r="E173" s="154" t="s">
        <v>19</v>
      </c>
      <c r="F173" s="155" t="s">
        <v>7910</v>
      </c>
      <c r="H173" s="154" t="s">
        <v>19</v>
      </c>
      <c r="I173" s="156"/>
      <c r="L173" s="153"/>
      <c r="M173" s="157"/>
      <c r="T173" s="158"/>
      <c r="AT173" s="154" t="s">
        <v>330</v>
      </c>
      <c r="AU173" s="154" t="s">
        <v>79</v>
      </c>
      <c r="AV173" s="12" t="s">
        <v>77</v>
      </c>
      <c r="AW173" s="12" t="s">
        <v>31</v>
      </c>
      <c r="AX173" s="12" t="s">
        <v>69</v>
      </c>
      <c r="AY173" s="154" t="s">
        <v>181</v>
      </c>
    </row>
    <row r="174" spans="2:65" s="13" customFormat="1" ht="11.25" x14ac:dyDescent="0.2">
      <c r="B174" s="159"/>
      <c r="D174" s="138" t="s">
        <v>330</v>
      </c>
      <c r="E174" s="160" t="s">
        <v>19</v>
      </c>
      <c r="F174" s="161" t="s">
        <v>7858</v>
      </c>
      <c r="H174" s="162">
        <v>1</v>
      </c>
      <c r="I174" s="163"/>
      <c r="L174" s="159"/>
      <c r="M174" s="164"/>
      <c r="T174" s="165"/>
      <c r="AT174" s="160" t="s">
        <v>330</v>
      </c>
      <c r="AU174" s="160" t="s">
        <v>79</v>
      </c>
      <c r="AV174" s="13" t="s">
        <v>79</v>
      </c>
      <c r="AW174" s="13" t="s">
        <v>31</v>
      </c>
      <c r="AX174" s="13" t="s">
        <v>69</v>
      </c>
      <c r="AY174" s="160" t="s">
        <v>181</v>
      </c>
    </row>
    <row r="175" spans="2:65" s="14" customFormat="1" ht="11.25" x14ac:dyDescent="0.2">
      <c r="B175" s="166"/>
      <c r="D175" s="138" t="s">
        <v>330</v>
      </c>
      <c r="E175" s="167" t="s">
        <v>19</v>
      </c>
      <c r="F175" s="168" t="s">
        <v>333</v>
      </c>
      <c r="H175" s="169">
        <v>1</v>
      </c>
      <c r="I175" s="170"/>
      <c r="L175" s="166"/>
      <c r="M175" s="171"/>
      <c r="T175" s="172"/>
      <c r="AT175" s="167" t="s">
        <v>330</v>
      </c>
      <c r="AU175" s="167" t="s">
        <v>79</v>
      </c>
      <c r="AV175" s="14" t="s">
        <v>187</v>
      </c>
      <c r="AW175" s="14" t="s">
        <v>31</v>
      </c>
      <c r="AX175" s="14" t="s">
        <v>77</v>
      </c>
      <c r="AY175" s="167" t="s">
        <v>181</v>
      </c>
    </row>
    <row r="176" spans="2:65" s="1" customFormat="1" ht="16.5" customHeight="1" x14ac:dyDescent="0.2">
      <c r="B176" s="32"/>
      <c r="C176" s="125" t="s">
        <v>213</v>
      </c>
      <c r="D176" s="125" t="s">
        <v>182</v>
      </c>
      <c r="E176" s="126" t="s">
        <v>7911</v>
      </c>
      <c r="F176" s="127" t="s">
        <v>7893</v>
      </c>
      <c r="G176" s="128" t="s">
        <v>519</v>
      </c>
      <c r="H176" s="129">
        <v>2</v>
      </c>
      <c r="I176" s="130"/>
      <c r="J176" s="131">
        <f>ROUND(I176*H176,2)</f>
        <v>0</v>
      </c>
      <c r="K176" s="127" t="s">
        <v>186</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242</v>
      </c>
    </row>
    <row r="177" spans="2:65" s="1" customFormat="1" ht="19.5" x14ac:dyDescent="0.2">
      <c r="B177" s="32"/>
      <c r="D177" s="138" t="s">
        <v>214</v>
      </c>
      <c r="F177" s="139" t="s">
        <v>7856</v>
      </c>
      <c r="I177" s="140"/>
      <c r="L177" s="32"/>
      <c r="M177" s="141"/>
      <c r="T177" s="53"/>
      <c r="AT177" s="17" t="s">
        <v>214</v>
      </c>
      <c r="AU177" s="17" t="s">
        <v>79</v>
      </c>
    </row>
    <row r="178" spans="2:65" s="12" customFormat="1" ht="11.25" x14ac:dyDescent="0.2">
      <c r="B178" s="153"/>
      <c r="D178" s="138" t="s">
        <v>330</v>
      </c>
      <c r="E178" s="154" t="s">
        <v>19</v>
      </c>
      <c r="F178" s="155" t="s">
        <v>7912</v>
      </c>
      <c r="H178" s="154" t="s">
        <v>19</v>
      </c>
      <c r="I178" s="156"/>
      <c r="L178" s="153"/>
      <c r="M178" s="157"/>
      <c r="T178" s="158"/>
      <c r="AT178" s="154" t="s">
        <v>330</v>
      </c>
      <c r="AU178" s="154" t="s">
        <v>79</v>
      </c>
      <c r="AV178" s="12" t="s">
        <v>77</v>
      </c>
      <c r="AW178" s="12" t="s">
        <v>31</v>
      </c>
      <c r="AX178" s="12" t="s">
        <v>69</v>
      </c>
      <c r="AY178" s="154" t="s">
        <v>181</v>
      </c>
    </row>
    <row r="179" spans="2:65" s="13" customFormat="1" ht="11.25" x14ac:dyDescent="0.2">
      <c r="B179" s="159"/>
      <c r="D179" s="138" t="s">
        <v>330</v>
      </c>
      <c r="E179" s="160" t="s">
        <v>19</v>
      </c>
      <c r="F179" s="161" t="s">
        <v>7895</v>
      </c>
      <c r="H179" s="162">
        <v>2</v>
      </c>
      <c r="I179" s="163"/>
      <c r="L179" s="159"/>
      <c r="M179" s="164"/>
      <c r="T179" s="165"/>
      <c r="AT179" s="160" t="s">
        <v>330</v>
      </c>
      <c r="AU179" s="160" t="s">
        <v>79</v>
      </c>
      <c r="AV179" s="13" t="s">
        <v>79</v>
      </c>
      <c r="AW179" s="13" t="s">
        <v>31</v>
      </c>
      <c r="AX179" s="13" t="s">
        <v>69</v>
      </c>
      <c r="AY179" s="160" t="s">
        <v>181</v>
      </c>
    </row>
    <row r="180" spans="2:65" s="14" customFormat="1" ht="11.25" x14ac:dyDescent="0.2">
      <c r="B180" s="166"/>
      <c r="D180" s="138" t="s">
        <v>330</v>
      </c>
      <c r="E180" s="167" t="s">
        <v>19</v>
      </c>
      <c r="F180" s="168" t="s">
        <v>333</v>
      </c>
      <c r="H180" s="169">
        <v>2</v>
      </c>
      <c r="I180" s="170"/>
      <c r="L180" s="166"/>
      <c r="M180" s="171"/>
      <c r="T180" s="172"/>
      <c r="AT180" s="167" t="s">
        <v>330</v>
      </c>
      <c r="AU180" s="167" t="s">
        <v>79</v>
      </c>
      <c r="AV180" s="14" t="s">
        <v>187</v>
      </c>
      <c r="AW180" s="14" t="s">
        <v>31</v>
      </c>
      <c r="AX180" s="14" t="s">
        <v>77</v>
      </c>
      <c r="AY180" s="167" t="s">
        <v>181</v>
      </c>
    </row>
    <row r="181" spans="2:65" s="1" customFormat="1" ht="16.5" customHeight="1" x14ac:dyDescent="0.2">
      <c r="B181" s="32"/>
      <c r="C181" s="125" t="s">
        <v>243</v>
      </c>
      <c r="D181" s="125" t="s">
        <v>182</v>
      </c>
      <c r="E181" s="126" t="s">
        <v>7913</v>
      </c>
      <c r="F181" s="127" t="s">
        <v>7880</v>
      </c>
      <c r="G181" s="128" t="s">
        <v>185</v>
      </c>
      <c r="H181" s="129">
        <v>1</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246</v>
      </c>
    </row>
    <row r="182" spans="2:65" s="1" customFormat="1" ht="19.5" x14ac:dyDescent="0.2">
      <c r="B182" s="32"/>
      <c r="D182" s="138" t="s">
        <v>214</v>
      </c>
      <c r="F182" s="139" t="s">
        <v>7856</v>
      </c>
      <c r="I182" s="140"/>
      <c r="L182" s="32"/>
      <c r="M182" s="141"/>
      <c r="T182" s="53"/>
      <c r="AT182" s="17" t="s">
        <v>214</v>
      </c>
      <c r="AU182" s="17" t="s">
        <v>79</v>
      </c>
    </row>
    <row r="183" spans="2:65" s="12" customFormat="1" ht="11.25" x14ac:dyDescent="0.2">
      <c r="B183" s="153"/>
      <c r="D183" s="138" t="s">
        <v>330</v>
      </c>
      <c r="E183" s="154" t="s">
        <v>19</v>
      </c>
      <c r="F183" s="155" t="s">
        <v>7914</v>
      </c>
      <c r="H183" s="154" t="s">
        <v>19</v>
      </c>
      <c r="I183" s="156"/>
      <c r="L183" s="153"/>
      <c r="M183" s="157"/>
      <c r="T183" s="158"/>
      <c r="AT183" s="154" t="s">
        <v>330</v>
      </c>
      <c r="AU183" s="154" t="s">
        <v>79</v>
      </c>
      <c r="AV183" s="12" t="s">
        <v>77</v>
      </c>
      <c r="AW183" s="12" t="s">
        <v>31</v>
      </c>
      <c r="AX183" s="12" t="s">
        <v>69</v>
      </c>
      <c r="AY183" s="154" t="s">
        <v>181</v>
      </c>
    </row>
    <row r="184" spans="2:65" s="13" customFormat="1" ht="11.25" x14ac:dyDescent="0.2">
      <c r="B184" s="159"/>
      <c r="D184" s="138" t="s">
        <v>330</v>
      </c>
      <c r="E184" s="160" t="s">
        <v>19</v>
      </c>
      <c r="F184" s="161" t="s">
        <v>7882</v>
      </c>
      <c r="H184" s="162">
        <v>1</v>
      </c>
      <c r="I184" s="163"/>
      <c r="L184" s="159"/>
      <c r="M184" s="164"/>
      <c r="T184" s="165"/>
      <c r="AT184" s="160" t="s">
        <v>330</v>
      </c>
      <c r="AU184" s="160" t="s">
        <v>79</v>
      </c>
      <c r="AV184" s="13" t="s">
        <v>79</v>
      </c>
      <c r="AW184" s="13" t="s">
        <v>31</v>
      </c>
      <c r="AX184" s="13" t="s">
        <v>69</v>
      </c>
      <c r="AY184" s="160" t="s">
        <v>181</v>
      </c>
    </row>
    <row r="185" spans="2:65" s="14" customFormat="1" ht="11.25" x14ac:dyDescent="0.2">
      <c r="B185" s="166"/>
      <c r="D185" s="138" t="s">
        <v>330</v>
      </c>
      <c r="E185" s="167" t="s">
        <v>19</v>
      </c>
      <c r="F185" s="168" t="s">
        <v>333</v>
      </c>
      <c r="H185" s="169">
        <v>1</v>
      </c>
      <c r="I185" s="170"/>
      <c r="L185" s="166"/>
      <c r="M185" s="171"/>
      <c r="T185" s="172"/>
      <c r="AT185" s="167" t="s">
        <v>330</v>
      </c>
      <c r="AU185" s="167" t="s">
        <v>79</v>
      </c>
      <c r="AV185" s="14" t="s">
        <v>187</v>
      </c>
      <c r="AW185" s="14" t="s">
        <v>31</v>
      </c>
      <c r="AX185" s="14" t="s">
        <v>77</v>
      </c>
      <c r="AY185" s="167" t="s">
        <v>181</v>
      </c>
    </row>
    <row r="186" spans="2:65" s="1" customFormat="1" ht="16.5" customHeight="1" x14ac:dyDescent="0.2">
      <c r="B186" s="32"/>
      <c r="C186" s="125" t="s">
        <v>218</v>
      </c>
      <c r="D186" s="125" t="s">
        <v>182</v>
      </c>
      <c r="E186" s="126" t="s">
        <v>7915</v>
      </c>
      <c r="F186" s="127" t="s">
        <v>7884</v>
      </c>
      <c r="G186" s="128" t="s">
        <v>185</v>
      </c>
      <c r="H186" s="129">
        <v>1</v>
      </c>
      <c r="I186" s="130"/>
      <c r="J186" s="131">
        <f>ROUND(I186*H186,2)</f>
        <v>0</v>
      </c>
      <c r="K186" s="127" t="s">
        <v>186</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250</v>
      </c>
    </row>
    <row r="187" spans="2:65" s="1" customFormat="1" ht="19.5" x14ac:dyDescent="0.2">
      <c r="B187" s="32"/>
      <c r="D187" s="138" t="s">
        <v>214</v>
      </c>
      <c r="F187" s="139" t="s">
        <v>7885</v>
      </c>
      <c r="I187" s="140"/>
      <c r="L187" s="32"/>
      <c r="M187" s="141"/>
      <c r="T187" s="53"/>
      <c r="AT187" s="17" t="s">
        <v>214</v>
      </c>
      <c r="AU187" s="17" t="s">
        <v>79</v>
      </c>
    </row>
    <row r="188" spans="2:65" s="12" customFormat="1" ht="11.25" x14ac:dyDescent="0.2">
      <c r="B188" s="153"/>
      <c r="D188" s="138" t="s">
        <v>330</v>
      </c>
      <c r="E188" s="154" t="s">
        <v>19</v>
      </c>
      <c r="F188" s="155" t="s">
        <v>7916</v>
      </c>
      <c r="H188" s="154" t="s">
        <v>19</v>
      </c>
      <c r="I188" s="156"/>
      <c r="L188" s="153"/>
      <c r="M188" s="157"/>
      <c r="T188" s="158"/>
      <c r="AT188" s="154" t="s">
        <v>330</v>
      </c>
      <c r="AU188" s="154" t="s">
        <v>79</v>
      </c>
      <c r="AV188" s="12" t="s">
        <v>77</v>
      </c>
      <c r="AW188" s="12" t="s">
        <v>31</v>
      </c>
      <c r="AX188" s="12" t="s">
        <v>69</v>
      </c>
      <c r="AY188" s="154" t="s">
        <v>181</v>
      </c>
    </row>
    <row r="189" spans="2:65" s="13" customFormat="1" ht="11.25" x14ac:dyDescent="0.2">
      <c r="B189" s="159"/>
      <c r="D189" s="138" t="s">
        <v>330</v>
      </c>
      <c r="E189" s="160" t="s">
        <v>19</v>
      </c>
      <c r="F189" s="161" t="s">
        <v>7887</v>
      </c>
      <c r="H189" s="162">
        <v>1</v>
      </c>
      <c r="I189" s="163"/>
      <c r="L189" s="159"/>
      <c r="M189" s="164"/>
      <c r="T189" s="165"/>
      <c r="AT189" s="160" t="s">
        <v>330</v>
      </c>
      <c r="AU189" s="160" t="s">
        <v>79</v>
      </c>
      <c r="AV189" s="13" t="s">
        <v>79</v>
      </c>
      <c r="AW189" s="13" t="s">
        <v>31</v>
      </c>
      <c r="AX189" s="13" t="s">
        <v>69</v>
      </c>
      <c r="AY189" s="160" t="s">
        <v>181</v>
      </c>
    </row>
    <row r="190" spans="2:65" s="14" customFormat="1" ht="11.25" x14ac:dyDescent="0.2">
      <c r="B190" s="166"/>
      <c r="D190" s="138" t="s">
        <v>330</v>
      </c>
      <c r="E190" s="167" t="s">
        <v>19</v>
      </c>
      <c r="F190" s="168" t="s">
        <v>333</v>
      </c>
      <c r="H190" s="169">
        <v>1</v>
      </c>
      <c r="I190" s="170"/>
      <c r="L190" s="166"/>
      <c r="M190" s="171"/>
      <c r="T190" s="172"/>
      <c r="AT190" s="167" t="s">
        <v>330</v>
      </c>
      <c r="AU190" s="167" t="s">
        <v>79</v>
      </c>
      <c r="AV190" s="14" t="s">
        <v>187</v>
      </c>
      <c r="AW190" s="14" t="s">
        <v>31</v>
      </c>
      <c r="AX190" s="14" t="s">
        <v>77</v>
      </c>
      <c r="AY190" s="167" t="s">
        <v>181</v>
      </c>
    </row>
    <row r="191" spans="2:65" s="10" customFormat="1" ht="22.9" customHeight="1" x14ac:dyDescent="0.2">
      <c r="B191" s="115"/>
      <c r="D191" s="116" t="s">
        <v>68</v>
      </c>
      <c r="E191" s="149" t="s">
        <v>5225</v>
      </c>
      <c r="F191" s="149" t="s">
        <v>7917</v>
      </c>
      <c r="I191" s="118"/>
      <c r="J191" s="150">
        <f>BK191</f>
        <v>0</v>
      </c>
      <c r="L191" s="115"/>
      <c r="M191" s="120"/>
      <c r="P191" s="121">
        <f>SUM(P192:P216)</f>
        <v>0</v>
      </c>
      <c r="R191" s="121">
        <f>SUM(R192:R216)</f>
        <v>0</v>
      </c>
      <c r="T191" s="122">
        <f>SUM(T192:T216)</f>
        <v>0</v>
      </c>
      <c r="AR191" s="116" t="s">
        <v>77</v>
      </c>
      <c r="AT191" s="123" t="s">
        <v>68</v>
      </c>
      <c r="AU191" s="123" t="s">
        <v>77</v>
      </c>
      <c r="AY191" s="116" t="s">
        <v>181</v>
      </c>
      <c r="BK191" s="124">
        <f>SUM(BK192:BK216)</f>
        <v>0</v>
      </c>
    </row>
    <row r="192" spans="2:65" s="1" customFormat="1" ht="16.5" customHeight="1" x14ac:dyDescent="0.2">
      <c r="B192" s="32"/>
      <c r="C192" s="125" t="s">
        <v>7</v>
      </c>
      <c r="D192" s="125" t="s">
        <v>182</v>
      </c>
      <c r="E192" s="126" t="s">
        <v>7918</v>
      </c>
      <c r="F192" s="127" t="s">
        <v>7919</v>
      </c>
      <c r="G192" s="128" t="s">
        <v>519</v>
      </c>
      <c r="H192" s="129">
        <v>1</v>
      </c>
      <c r="I192" s="130"/>
      <c r="J192" s="131">
        <f>ROUND(I192*H192,2)</f>
        <v>0</v>
      </c>
      <c r="K192" s="127" t="s">
        <v>186</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254</v>
      </c>
    </row>
    <row r="193" spans="2:65" s="1" customFormat="1" ht="19.5" x14ac:dyDescent="0.2">
      <c r="B193" s="32"/>
      <c r="D193" s="138" t="s">
        <v>214</v>
      </c>
      <c r="F193" s="139" t="s">
        <v>7856</v>
      </c>
      <c r="I193" s="140"/>
      <c r="L193" s="32"/>
      <c r="M193" s="141"/>
      <c r="T193" s="53"/>
      <c r="AT193" s="17" t="s">
        <v>214</v>
      </c>
      <c r="AU193" s="17" t="s">
        <v>79</v>
      </c>
    </row>
    <row r="194" spans="2:65" s="12" customFormat="1" ht="11.25" x14ac:dyDescent="0.2">
      <c r="B194" s="153"/>
      <c r="D194" s="138" t="s">
        <v>330</v>
      </c>
      <c r="E194" s="154" t="s">
        <v>19</v>
      </c>
      <c r="F194" s="155" t="s">
        <v>7920</v>
      </c>
      <c r="H194" s="154" t="s">
        <v>19</v>
      </c>
      <c r="I194" s="156"/>
      <c r="L194" s="153"/>
      <c r="M194" s="157"/>
      <c r="T194" s="158"/>
      <c r="AT194" s="154" t="s">
        <v>330</v>
      </c>
      <c r="AU194" s="154" t="s">
        <v>79</v>
      </c>
      <c r="AV194" s="12" t="s">
        <v>77</v>
      </c>
      <c r="AW194" s="12" t="s">
        <v>31</v>
      </c>
      <c r="AX194" s="12" t="s">
        <v>69</v>
      </c>
      <c r="AY194" s="154" t="s">
        <v>181</v>
      </c>
    </row>
    <row r="195" spans="2:65" s="13" customFormat="1" ht="11.25" x14ac:dyDescent="0.2">
      <c r="B195" s="159"/>
      <c r="D195" s="138" t="s">
        <v>330</v>
      </c>
      <c r="E195" s="160" t="s">
        <v>19</v>
      </c>
      <c r="F195" s="161" t="s">
        <v>7921</v>
      </c>
      <c r="H195" s="162">
        <v>1</v>
      </c>
      <c r="I195" s="163"/>
      <c r="L195" s="159"/>
      <c r="M195" s="164"/>
      <c r="T195" s="165"/>
      <c r="AT195" s="160" t="s">
        <v>330</v>
      </c>
      <c r="AU195" s="160" t="s">
        <v>79</v>
      </c>
      <c r="AV195" s="13" t="s">
        <v>79</v>
      </c>
      <c r="AW195" s="13" t="s">
        <v>31</v>
      </c>
      <c r="AX195" s="13" t="s">
        <v>69</v>
      </c>
      <c r="AY195" s="160" t="s">
        <v>181</v>
      </c>
    </row>
    <row r="196" spans="2:65" s="14" customFormat="1" ht="11.25" x14ac:dyDescent="0.2">
      <c r="B196" s="166"/>
      <c r="D196" s="138" t="s">
        <v>330</v>
      </c>
      <c r="E196" s="167" t="s">
        <v>19</v>
      </c>
      <c r="F196" s="168" t="s">
        <v>333</v>
      </c>
      <c r="H196" s="169">
        <v>1</v>
      </c>
      <c r="I196" s="170"/>
      <c r="L196" s="166"/>
      <c r="M196" s="171"/>
      <c r="T196" s="172"/>
      <c r="AT196" s="167" t="s">
        <v>330</v>
      </c>
      <c r="AU196" s="167" t="s">
        <v>79</v>
      </c>
      <c r="AV196" s="14" t="s">
        <v>187</v>
      </c>
      <c r="AW196" s="14" t="s">
        <v>31</v>
      </c>
      <c r="AX196" s="14" t="s">
        <v>77</v>
      </c>
      <c r="AY196" s="167" t="s">
        <v>181</v>
      </c>
    </row>
    <row r="197" spans="2:65" s="1" customFormat="1" ht="16.5" customHeight="1" x14ac:dyDescent="0.2">
      <c r="B197" s="32"/>
      <c r="C197" s="125" t="s">
        <v>222</v>
      </c>
      <c r="D197" s="125" t="s">
        <v>182</v>
      </c>
      <c r="E197" s="126" t="s">
        <v>7922</v>
      </c>
      <c r="F197" s="127" t="s">
        <v>7923</v>
      </c>
      <c r="G197" s="128" t="s">
        <v>519</v>
      </c>
      <c r="H197" s="129">
        <v>1</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258</v>
      </c>
    </row>
    <row r="198" spans="2:65" s="1" customFormat="1" ht="19.5" x14ac:dyDescent="0.2">
      <c r="B198" s="32"/>
      <c r="D198" s="138" t="s">
        <v>214</v>
      </c>
      <c r="F198" s="139" t="s">
        <v>7856</v>
      </c>
      <c r="I198" s="140"/>
      <c r="L198" s="32"/>
      <c r="M198" s="141"/>
      <c r="T198" s="53"/>
      <c r="AT198" s="17" t="s">
        <v>214</v>
      </c>
      <c r="AU198" s="17" t="s">
        <v>79</v>
      </c>
    </row>
    <row r="199" spans="2:65" s="12" customFormat="1" ht="11.25" x14ac:dyDescent="0.2">
      <c r="B199" s="153"/>
      <c r="D199" s="138" t="s">
        <v>330</v>
      </c>
      <c r="E199" s="154" t="s">
        <v>19</v>
      </c>
      <c r="F199" s="155" t="s">
        <v>7924</v>
      </c>
      <c r="H199" s="154" t="s">
        <v>19</v>
      </c>
      <c r="I199" s="156"/>
      <c r="L199" s="153"/>
      <c r="M199" s="157"/>
      <c r="T199" s="158"/>
      <c r="AT199" s="154" t="s">
        <v>330</v>
      </c>
      <c r="AU199" s="154" t="s">
        <v>79</v>
      </c>
      <c r="AV199" s="12" t="s">
        <v>77</v>
      </c>
      <c r="AW199" s="12" t="s">
        <v>31</v>
      </c>
      <c r="AX199" s="12" t="s">
        <v>69</v>
      </c>
      <c r="AY199" s="154" t="s">
        <v>181</v>
      </c>
    </row>
    <row r="200" spans="2:65" s="13" customFormat="1" ht="11.25" x14ac:dyDescent="0.2">
      <c r="B200" s="159"/>
      <c r="D200" s="138" t="s">
        <v>330</v>
      </c>
      <c r="E200" s="160" t="s">
        <v>19</v>
      </c>
      <c r="F200" s="161" t="s">
        <v>7925</v>
      </c>
      <c r="H200" s="162">
        <v>1</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1</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260</v>
      </c>
      <c r="D202" s="125" t="s">
        <v>182</v>
      </c>
      <c r="E202" s="126" t="s">
        <v>7926</v>
      </c>
      <c r="F202" s="127" t="s">
        <v>7927</v>
      </c>
      <c r="G202" s="128" t="s">
        <v>519</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263</v>
      </c>
    </row>
    <row r="203" spans="2:65" s="1" customFormat="1" ht="19.5" x14ac:dyDescent="0.2">
      <c r="B203" s="32"/>
      <c r="D203" s="138" t="s">
        <v>214</v>
      </c>
      <c r="F203" s="139" t="s">
        <v>7856</v>
      </c>
      <c r="I203" s="140"/>
      <c r="L203" s="32"/>
      <c r="M203" s="141"/>
      <c r="T203" s="53"/>
      <c r="AT203" s="17" t="s">
        <v>214</v>
      </c>
      <c r="AU203" s="17" t="s">
        <v>79</v>
      </c>
    </row>
    <row r="204" spans="2:65" s="12" customFormat="1" ht="11.25" x14ac:dyDescent="0.2">
      <c r="B204" s="153"/>
      <c r="D204" s="138" t="s">
        <v>330</v>
      </c>
      <c r="E204" s="154" t="s">
        <v>19</v>
      </c>
      <c r="F204" s="155" t="s">
        <v>7928</v>
      </c>
      <c r="H204" s="154" t="s">
        <v>19</v>
      </c>
      <c r="I204" s="156"/>
      <c r="L204" s="153"/>
      <c r="M204" s="157"/>
      <c r="T204" s="158"/>
      <c r="AT204" s="154" t="s">
        <v>330</v>
      </c>
      <c r="AU204" s="154" t="s">
        <v>79</v>
      </c>
      <c r="AV204" s="12" t="s">
        <v>77</v>
      </c>
      <c r="AW204" s="12" t="s">
        <v>31</v>
      </c>
      <c r="AX204" s="12" t="s">
        <v>69</v>
      </c>
      <c r="AY204" s="154" t="s">
        <v>181</v>
      </c>
    </row>
    <row r="205" spans="2:65" s="13" customFormat="1" ht="11.25" x14ac:dyDescent="0.2">
      <c r="B205" s="159"/>
      <c r="D205" s="138" t="s">
        <v>330</v>
      </c>
      <c r="E205" s="160" t="s">
        <v>19</v>
      </c>
      <c r="F205" s="161" t="s">
        <v>7929</v>
      </c>
      <c r="H205" s="162">
        <v>1</v>
      </c>
      <c r="I205" s="163"/>
      <c r="L205" s="159"/>
      <c r="M205" s="164"/>
      <c r="T205" s="165"/>
      <c r="AT205" s="160" t="s">
        <v>330</v>
      </c>
      <c r="AU205" s="160" t="s">
        <v>79</v>
      </c>
      <c r="AV205" s="13" t="s">
        <v>79</v>
      </c>
      <c r="AW205" s="13" t="s">
        <v>31</v>
      </c>
      <c r="AX205" s="13" t="s">
        <v>69</v>
      </c>
      <c r="AY205" s="160" t="s">
        <v>181</v>
      </c>
    </row>
    <row r="206" spans="2:65" s="14" customFormat="1" ht="11.25" x14ac:dyDescent="0.2">
      <c r="B206" s="166"/>
      <c r="D206" s="138" t="s">
        <v>330</v>
      </c>
      <c r="E206" s="167" t="s">
        <v>19</v>
      </c>
      <c r="F206" s="168" t="s">
        <v>333</v>
      </c>
      <c r="H206" s="169">
        <v>1</v>
      </c>
      <c r="I206" s="170"/>
      <c r="L206" s="166"/>
      <c r="M206" s="171"/>
      <c r="T206" s="172"/>
      <c r="AT206" s="167" t="s">
        <v>330</v>
      </c>
      <c r="AU206" s="167" t="s">
        <v>79</v>
      </c>
      <c r="AV206" s="14" t="s">
        <v>187</v>
      </c>
      <c r="AW206" s="14" t="s">
        <v>31</v>
      </c>
      <c r="AX206" s="14" t="s">
        <v>77</v>
      </c>
      <c r="AY206" s="167" t="s">
        <v>181</v>
      </c>
    </row>
    <row r="207" spans="2:65" s="1" customFormat="1" ht="16.5" customHeight="1" x14ac:dyDescent="0.2">
      <c r="B207" s="32"/>
      <c r="C207" s="125" t="s">
        <v>225</v>
      </c>
      <c r="D207" s="125" t="s">
        <v>182</v>
      </c>
      <c r="E207" s="126" t="s">
        <v>7930</v>
      </c>
      <c r="F207" s="127" t="s">
        <v>7931</v>
      </c>
      <c r="G207" s="128" t="s">
        <v>519</v>
      </c>
      <c r="H207" s="129">
        <v>12</v>
      </c>
      <c r="I207" s="130"/>
      <c r="J207" s="131">
        <f>ROUND(I207*H207,2)</f>
        <v>0</v>
      </c>
      <c r="K207" s="127" t="s">
        <v>186</v>
      </c>
      <c r="L207" s="32"/>
      <c r="M207" s="132" t="s">
        <v>19</v>
      </c>
      <c r="N207" s="133" t="s">
        <v>40</v>
      </c>
      <c r="P207" s="134">
        <f>O207*H207</f>
        <v>0</v>
      </c>
      <c r="Q207" s="134">
        <v>0</v>
      </c>
      <c r="R207" s="134">
        <f>Q207*H207</f>
        <v>0</v>
      </c>
      <c r="S207" s="134">
        <v>0</v>
      </c>
      <c r="T207" s="135">
        <f>S207*H207</f>
        <v>0</v>
      </c>
      <c r="AR207" s="136" t="s">
        <v>187</v>
      </c>
      <c r="AT207" s="136" t="s">
        <v>182</v>
      </c>
      <c r="AU207" s="136" t="s">
        <v>79</v>
      </c>
      <c r="AY207" s="17" t="s">
        <v>181</v>
      </c>
      <c r="BE207" s="137">
        <f>IF(N207="základní",J207,0)</f>
        <v>0</v>
      </c>
      <c r="BF207" s="137">
        <f>IF(N207="snížená",J207,0)</f>
        <v>0</v>
      </c>
      <c r="BG207" s="137">
        <f>IF(N207="zákl. přenesená",J207,0)</f>
        <v>0</v>
      </c>
      <c r="BH207" s="137">
        <f>IF(N207="sníž. přenesená",J207,0)</f>
        <v>0</v>
      </c>
      <c r="BI207" s="137">
        <f>IF(N207="nulová",J207,0)</f>
        <v>0</v>
      </c>
      <c r="BJ207" s="17" t="s">
        <v>77</v>
      </c>
      <c r="BK207" s="137">
        <f>ROUND(I207*H207,2)</f>
        <v>0</v>
      </c>
      <c r="BL207" s="17" t="s">
        <v>187</v>
      </c>
      <c r="BM207" s="136" t="s">
        <v>266</v>
      </c>
    </row>
    <row r="208" spans="2:65" s="1" customFormat="1" ht="19.5" x14ac:dyDescent="0.2">
      <c r="B208" s="32"/>
      <c r="D208" s="138" t="s">
        <v>214</v>
      </c>
      <c r="F208" s="139" t="s">
        <v>7856</v>
      </c>
      <c r="I208" s="140"/>
      <c r="L208" s="32"/>
      <c r="M208" s="141"/>
      <c r="T208" s="53"/>
      <c r="AT208" s="17" t="s">
        <v>214</v>
      </c>
      <c r="AU208" s="17" t="s">
        <v>79</v>
      </c>
    </row>
    <row r="209" spans="2:65" s="12" customFormat="1" ht="11.25" x14ac:dyDescent="0.2">
      <c r="B209" s="153"/>
      <c r="D209" s="138" t="s">
        <v>330</v>
      </c>
      <c r="E209" s="154" t="s">
        <v>19</v>
      </c>
      <c r="F209" s="155" t="s">
        <v>7932</v>
      </c>
      <c r="H209" s="154" t="s">
        <v>19</v>
      </c>
      <c r="I209" s="156"/>
      <c r="L209" s="153"/>
      <c r="M209" s="157"/>
      <c r="T209" s="158"/>
      <c r="AT209" s="154" t="s">
        <v>330</v>
      </c>
      <c r="AU209" s="154" t="s">
        <v>79</v>
      </c>
      <c r="AV209" s="12" t="s">
        <v>77</v>
      </c>
      <c r="AW209" s="12" t="s">
        <v>31</v>
      </c>
      <c r="AX209" s="12" t="s">
        <v>69</v>
      </c>
      <c r="AY209" s="154" t="s">
        <v>181</v>
      </c>
    </row>
    <row r="210" spans="2:65" s="13" customFormat="1" ht="11.25" x14ac:dyDescent="0.2">
      <c r="B210" s="159"/>
      <c r="D210" s="138" t="s">
        <v>330</v>
      </c>
      <c r="E210" s="160" t="s">
        <v>19</v>
      </c>
      <c r="F210" s="161" t="s">
        <v>7933</v>
      </c>
      <c r="H210" s="162">
        <v>12</v>
      </c>
      <c r="I210" s="163"/>
      <c r="L210" s="159"/>
      <c r="M210" s="164"/>
      <c r="T210" s="165"/>
      <c r="AT210" s="160" t="s">
        <v>330</v>
      </c>
      <c r="AU210" s="160" t="s">
        <v>79</v>
      </c>
      <c r="AV210" s="13" t="s">
        <v>79</v>
      </c>
      <c r="AW210" s="13" t="s">
        <v>31</v>
      </c>
      <c r="AX210" s="13" t="s">
        <v>69</v>
      </c>
      <c r="AY210" s="160" t="s">
        <v>181</v>
      </c>
    </row>
    <row r="211" spans="2:65" s="14" customFormat="1" ht="11.25" x14ac:dyDescent="0.2">
      <c r="B211" s="166"/>
      <c r="D211" s="138" t="s">
        <v>330</v>
      </c>
      <c r="E211" s="167" t="s">
        <v>19</v>
      </c>
      <c r="F211" s="168" t="s">
        <v>333</v>
      </c>
      <c r="H211" s="169">
        <v>12</v>
      </c>
      <c r="I211" s="170"/>
      <c r="L211" s="166"/>
      <c r="M211" s="171"/>
      <c r="T211" s="172"/>
      <c r="AT211" s="167" t="s">
        <v>330</v>
      </c>
      <c r="AU211" s="167" t="s">
        <v>79</v>
      </c>
      <c r="AV211" s="14" t="s">
        <v>187</v>
      </c>
      <c r="AW211" s="14" t="s">
        <v>31</v>
      </c>
      <c r="AX211" s="14" t="s">
        <v>77</v>
      </c>
      <c r="AY211" s="167" t="s">
        <v>181</v>
      </c>
    </row>
    <row r="212" spans="2:65" s="1" customFormat="1" ht="16.5" customHeight="1" x14ac:dyDescent="0.2">
      <c r="B212" s="32"/>
      <c r="C212" s="125" t="s">
        <v>267</v>
      </c>
      <c r="D212" s="125" t="s">
        <v>182</v>
      </c>
      <c r="E212" s="126" t="s">
        <v>7934</v>
      </c>
      <c r="F212" s="127" t="s">
        <v>7935</v>
      </c>
      <c r="G212" s="128" t="s">
        <v>519</v>
      </c>
      <c r="H212" s="129">
        <v>34</v>
      </c>
      <c r="I212" s="130"/>
      <c r="J212" s="131">
        <f>ROUND(I212*H212,2)</f>
        <v>0</v>
      </c>
      <c r="K212" s="127" t="s">
        <v>186</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270</v>
      </c>
    </row>
    <row r="213" spans="2:65" s="1" customFormat="1" ht="19.5" x14ac:dyDescent="0.2">
      <c r="B213" s="32"/>
      <c r="D213" s="138" t="s">
        <v>214</v>
      </c>
      <c r="F213" s="139" t="s">
        <v>7856</v>
      </c>
      <c r="I213" s="140"/>
      <c r="L213" s="32"/>
      <c r="M213" s="141"/>
      <c r="T213" s="53"/>
      <c r="AT213" s="17" t="s">
        <v>214</v>
      </c>
      <c r="AU213" s="17" t="s">
        <v>79</v>
      </c>
    </row>
    <row r="214" spans="2:65" s="12" customFormat="1" ht="11.25" x14ac:dyDescent="0.2">
      <c r="B214" s="153"/>
      <c r="D214" s="138" t="s">
        <v>330</v>
      </c>
      <c r="E214" s="154" t="s">
        <v>19</v>
      </c>
      <c r="F214" s="155" t="s">
        <v>7936</v>
      </c>
      <c r="H214" s="154" t="s">
        <v>19</v>
      </c>
      <c r="I214" s="156"/>
      <c r="L214" s="153"/>
      <c r="M214" s="157"/>
      <c r="T214" s="158"/>
      <c r="AT214" s="154" t="s">
        <v>330</v>
      </c>
      <c r="AU214" s="154" t="s">
        <v>79</v>
      </c>
      <c r="AV214" s="12" t="s">
        <v>77</v>
      </c>
      <c r="AW214" s="12" t="s">
        <v>31</v>
      </c>
      <c r="AX214" s="12" t="s">
        <v>69</v>
      </c>
      <c r="AY214" s="154" t="s">
        <v>181</v>
      </c>
    </row>
    <row r="215" spans="2:65" s="13" customFormat="1" ht="11.25" x14ac:dyDescent="0.2">
      <c r="B215" s="159"/>
      <c r="D215" s="138" t="s">
        <v>330</v>
      </c>
      <c r="E215" s="160" t="s">
        <v>19</v>
      </c>
      <c r="F215" s="161" t="s">
        <v>7937</v>
      </c>
      <c r="H215" s="162">
        <v>34</v>
      </c>
      <c r="I215" s="163"/>
      <c r="L215" s="159"/>
      <c r="M215" s="164"/>
      <c r="T215" s="165"/>
      <c r="AT215" s="160" t="s">
        <v>330</v>
      </c>
      <c r="AU215" s="160" t="s">
        <v>79</v>
      </c>
      <c r="AV215" s="13" t="s">
        <v>79</v>
      </c>
      <c r="AW215" s="13" t="s">
        <v>31</v>
      </c>
      <c r="AX215" s="13" t="s">
        <v>69</v>
      </c>
      <c r="AY215" s="160" t="s">
        <v>181</v>
      </c>
    </row>
    <row r="216" spans="2:65" s="14" customFormat="1" ht="11.25" x14ac:dyDescent="0.2">
      <c r="B216" s="166"/>
      <c r="D216" s="138" t="s">
        <v>330</v>
      </c>
      <c r="E216" s="167" t="s">
        <v>19</v>
      </c>
      <c r="F216" s="168" t="s">
        <v>333</v>
      </c>
      <c r="H216" s="169">
        <v>34</v>
      </c>
      <c r="I216" s="170"/>
      <c r="L216" s="166"/>
      <c r="M216" s="171"/>
      <c r="T216" s="172"/>
      <c r="AT216" s="167" t="s">
        <v>330</v>
      </c>
      <c r="AU216" s="167" t="s">
        <v>79</v>
      </c>
      <c r="AV216" s="14" t="s">
        <v>187</v>
      </c>
      <c r="AW216" s="14" t="s">
        <v>31</v>
      </c>
      <c r="AX216" s="14" t="s">
        <v>77</v>
      </c>
      <c r="AY216" s="167" t="s">
        <v>181</v>
      </c>
    </row>
    <row r="217" spans="2:65" s="10" customFormat="1" ht="22.9" customHeight="1" x14ac:dyDescent="0.2">
      <c r="B217" s="115"/>
      <c r="D217" s="116" t="s">
        <v>68</v>
      </c>
      <c r="E217" s="149" t="s">
        <v>7938</v>
      </c>
      <c r="F217" s="149" t="s">
        <v>7939</v>
      </c>
      <c r="I217" s="118"/>
      <c r="J217" s="150">
        <f>BK217</f>
        <v>0</v>
      </c>
      <c r="L217" s="115"/>
      <c r="M217" s="120"/>
      <c r="P217" s="121">
        <f>SUM(P218:P292)</f>
        <v>0</v>
      </c>
      <c r="R217" s="121">
        <f>SUM(R218:R292)</f>
        <v>0</v>
      </c>
      <c r="T217" s="122">
        <f>SUM(T218:T292)</f>
        <v>0</v>
      </c>
      <c r="AR217" s="116" t="s">
        <v>77</v>
      </c>
      <c r="AT217" s="123" t="s">
        <v>68</v>
      </c>
      <c r="AU217" s="123" t="s">
        <v>77</v>
      </c>
      <c r="AY217" s="116" t="s">
        <v>181</v>
      </c>
      <c r="BK217" s="124">
        <f>SUM(BK218:BK292)</f>
        <v>0</v>
      </c>
    </row>
    <row r="218" spans="2:65" s="1" customFormat="1" ht="16.5" customHeight="1" x14ac:dyDescent="0.2">
      <c r="B218" s="32"/>
      <c r="C218" s="125" t="s">
        <v>229</v>
      </c>
      <c r="D218" s="125" t="s">
        <v>182</v>
      </c>
      <c r="E218" s="126" t="s">
        <v>7940</v>
      </c>
      <c r="F218" s="127" t="s">
        <v>7941</v>
      </c>
      <c r="G218" s="128" t="s">
        <v>636</v>
      </c>
      <c r="H218" s="129">
        <v>0</v>
      </c>
      <c r="I218" s="130"/>
      <c r="J218" s="131">
        <f>ROUND(I218*H218,2)</f>
        <v>0</v>
      </c>
      <c r="K218" s="127" t="s">
        <v>186</v>
      </c>
      <c r="L218" s="32"/>
      <c r="M218" s="132" t="s">
        <v>19</v>
      </c>
      <c r="N218" s="133" t="s">
        <v>40</v>
      </c>
      <c r="P218" s="134">
        <f>O218*H218</f>
        <v>0</v>
      </c>
      <c r="Q218" s="134">
        <v>0</v>
      </c>
      <c r="R218" s="134">
        <f>Q218*H218</f>
        <v>0</v>
      </c>
      <c r="S218" s="134">
        <v>0</v>
      </c>
      <c r="T218" s="135">
        <f>S218*H218</f>
        <v>0</v>
      </c>
      <c r="AR218" s="136" t="s">
        <v>187</v>
      </c>
      <c r="AT218" s="136" t="s">
        <v>182</v>
      </c>
      <c r="AU218" s="136" t="s">
        <v>79</v>
      </c>
      <c r="AY218" s="17" t="s">
        <v>181</v>
      </c>
      <c r="BE218" s="137">
        <f>IF(N218="základní",J218,0)</f>
        <v>0</v>
      </c>
      <c r="BF218" s="137">
        <f>IF(N218="snížená",J218,0)</f>
        <v>0</v>
      </c>
      <c r="BG218" s="137">
        <f>IF(N218="zákl. přenesená",J218,0)</f>
        <v>0</v>
      </c>
      <c r="BH218" s="137">
        <f>IF(N218="sníž. přenesená",J218,0)</f>
        <v>0</v>
      </c>
      <c r="BI218" s="137">
        <f>IF(N218="nulová",J218,0)</f>
        <v>0</v>
      </c>
      <c r="BJ218" s="17" t="s">
        <v>77</v>
      </c>
      <c r="BK218" s="137">
        <f>ROUND(I218*H218,2)</f>
        <v>0</v>
      </c>
      <c r="BL218" s="17" t="s">
        <v>187</v>
      </c>
      <c r="BM218" s="136" t="s">
        <v>273</v>
      </c>
    </row>
    <row r="219" spans="2:65" s="1" customFormat="1" ht="29.25" x14ac:dyDescent="0.2">
      <c r="B219" s="32"/>
      <c r="D219" s="138" t="s">
        <v>214</v>
      </c>
      <c r="F219" s="139" t="s">
        <v>7942</v>
      </c>
      <c r="I219" s="140"/>
      <c r="L219" s="32"/>
      <c r="M219" s="141"/>
      <c r="T219" s="53"/>
      <c r="AT219" s="17" t="s">
        <v>214</v>
      </c>
      <c r="AU219" s="17" t="s">
        <v>79</v>
      </c>
    </row>
    <row r="220" spans="2:65" s="12" customFormat="1" ht="11.25" x14ac:dyDescent="0.2">
      <c r="B220" s="153"/>
      <c r="D220" s="138" t="s">
        <v>330</v>
      </c>
      <c r="E220" s="154" t="s">
        <v>19</v>
      </c>
      <c r="F220" s="155" t="s">
        <v>7943</v>
      </c>
      <c r="H220" s="154" t="s">
        <v>19</v>
      </c>
      <c r="I220" s="156"/>
      <c r="L220" s="153"/>
      <c r="M220" s="157"/>
      <c r="T220" s="158"/>
      <c r="AT220" s="154" t="s">
        <v>330</v>
      </c>
      <c r="AU220" s="154" t="s">
        <v>79</v>
      </c>
      <c r="AV220" s="12" t="s">
        <v>77</v>
      </c>
      <c r="AW220" s="12" t="s">
        <v>31</v>
      </c>
      <c r="AX220" s="12" t="s">
        <v>69</v>
      </c>
      <c r="AY220" s="154" t="s">
        <v>181</v>
      </c>
    </row>
    <row r="221" spans="2:65" s="12" customFormat="1" ht="11.25" x14ac:dyDescent="0.2">
      <c r="B221" s="153"/>
      <c r="D221" s="138" t="s">
        <v>330</v>
      </c>
      <c r="E221" s="154" t="s">
        <v>19</v>
      </c>
      <c r="F221" s="155" t="s">
        <v>7944</v>
      </c>
      <c r="H221" s="154" t="s">
        <v>19</v>
      </c>
      <c r="I221" s="156"/>
      <c r="L221" s="153"/>
      <c r="M221" s="157"/>
      <c r="T221" s="158"/>
      <c r="AT221" s="154" t="s">
        <v>330</v>
      </c>
      <c r="AU221" s="154" t="s">
        <v>79</v>
      </c>
      <c r="AV221" s="12" t="s">
        <v>77</v>
      </c>
      <c r="AW221" s="12" t="s">
        <v>31</v>
      </c>
      <c r="AX221" s="12" t="s">
        <v>69</v>
      </c>
      <c r="AY221" s="154" t="s">
        <v>181</v>
      </c>
    </row>
    <row r="222" spans="2:65" s="14" customFormat="1" ht="11.25" x14ac:dyDescent="0.2">
      <c r="B222" s="166"/>
      <c r="D222" s="138" t="s">
        <v>330</v>
      </c>
      <c r="E222" s="167" t="s">
        <v>19</v>
      </c>
      <c r="F222" s="168" t="s">
        <v>333</v>
      </c>
      <c r="H222" s="169">
        <v>0</v>
      </c>
      <c r="I222" s="170"/>
      <c r="L222" s="166"/>
      <c r="M222" s="171"/>
      <c r="T222" s="172"/>
      <c r="AT222" s="167" t="s">
        <v>330</v>
      </c>
      <c r="AU222" s="167" t="s">
        <v>79</v>
      </c>
      <c r="AV222" s="14" t="s">
        <v>187</v>
      </c>
      <c r="AW222" s="14" t="s">
        <v>31</v>
      </c>
      <c r="AX222" s="14" t="s">
        <v>77</v>
      </c>
      <c r="AY222" s="167" t="s">
        <v>181</v>
      </c>
    </row>
    <row r="223" spans="2:65" s="1" customFormat="1" ht="16.5" customHeight="1" x14ac:dyDescent="0.2">
      <c r="B223" s="32"/>
      <c r="C223" s="125" t="s">
        <v>274</v>
      </c>
      <c r="D223" s="125" t="s">
        <v>182</v>
      </c>
      <c r="E223" s="126" t="s">
        <v>7945</v>
      </c>
      <c r="F223" s="127" t="s">
        <v>7946</v>
      </c>
      <c r="G223" s="128" t="s">
        <v>636</v>
      </c>
      <c r="H223" s="129">
        <v>15</v>
      </c>
      <c r="I223" s="130"/>
      <c r="J223" s="131">
        <f>ROUND(I223*H223,2)</f>
        <v>0</v>
      </c>
      <c r="K223" s="127" t="s">
        <v>186</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277</v>
      </c>
    </row>
    <row r="224" spans="2:65" s="1" customFormat="1" ht="19.5" x14ac:dyDescent="0.2">
      <c r="B224" s="32"/>
      <c r="D224" s="138" t="s">
        <v>214</v>
      </c>
      <c r="F224" s="139" t="s">
        <v>7947</v>
      </c>
      <c r="I224" s="140"/>
      <c r="L224" s="32"/>
      <c r="M224" s="141"/>
      <c r="T224" s="53"/>
      <c r="AT224" s="17" t="s">
        <v>214</v>
      </c>
      <c r="AU224" s="17" t="s">
        <v>79</v>
      </c>
    </row>
    <row r="225" spans="2:65" s="12" customFormat="1" ht="11.25" x14ac:dyDescent="0.2">
      <c r="B225" s="153"/>
      <c r="D225" s="138" t="s">
        <v>330</v>
      </c>
      <c r="E225" s="154" t="s">
        <v>19</v>
      </c>
      <c r="F225" s="155" t="s">
        <v>7943</v>
      </c>
      <c r="H225" s="154" t="s">
        <v>19</v>
      </c>
      <c r="I225" s="156"/>
      <c r="L225" s="153"/>
      <c r="M225" s="157"/>
      <c r="T225" s="158"/>
      <c r="AT225" s="154" t="s">
        <v>330</v>
      </c>
      <c r="AU225" s="154" t="s">
        <v>79</v>
      </c>
      <c r="AV225" s="12" t="s">
        <v>77</v>
      </c>
      <c r="AW225" s="12" t="s">
        <v>31</v>
      </c>
      <c r="AX225" s="12" t="s">
        <v>69</v>
      </c>
      <c r="AY225" s="154" t="s">
        <v>181</v>
      </c>
    </row>
    <row r="226" spans="2:65" s="13" customFormat="1" ht="11.25" x14ac:dyDescent="0.2">
      <c r="B226" s="159"/>
      <c r="D226" s="138" t="s">
        <v>330</v>
      </c>
      <c r="E226" s="160" t="s">
        <v>19</v>
      </c>
      <c r="F226" s="161" t="s">
        <v>7948</v>
      </c>
      <c r="H226" s="162">
        <v>15</v>
      </c>
      <c r="I226" s="163"/>
      <c r="L226" s="159"/>
      <c r="M226" s="164"/>
      <c r="T226" s="165"/>
      <c r="AT226" s="160" t="s">
        <v>330</v>
      </c>
      <c r="AU226" s="160" t="s">
        <v>79</v>
      </c>
      <c r="AV226" s="13" t="s">
        <v>79</v>
      </c>
      <c r="AW226" s="13" t="s">
        <v>31</v>
      </c>
      <c r="AX226" s="13" t="s">
        <v>69</v>
      </c>
      <c r="AY226" s="160" t="s">
        <v>181</v>
      </c>
    </row>
    <row r="227" spans="2:65" s="14" customFormat="1" ht="11.25" x14ac:dyDescent="0.2">
      <c r="B227" s="166"/>
      <c r="D227" s="138" t="s">
        <v>330</v>
      </c>
      <c r="E227" s="167" t="s">
        <v>19</v>
      </c>
      <c r="F227" s="168" t="s">
        <v>333</v>
      </c>
      <c r="H227" s="169">
        <v>15</v>
      </c>
      <c r="I227" s="170"/>
      <c r="L227" s="166"/>
      <c r="M227" s="171"/>
      <c r="T227" s="172"/>
      <c r="AT227" s="167" t="s">
        <v>330</v>
      </c>
      <c r="AU227" s="167" t="s">
        <v>79</v>
      </c>
      <c r="AV227" s="14" t="s">
        <v>187</v>
      </c>
      <c r="AW227" s="14" t="s">
        <v>31</v>
      </c>
      <c r="AX227" s="14" t="s">
        <v>77</v>
      </c>
      <c r="AY227" s="167" t="s">
        <v>181</v>
      </c>
    </row>
    <row r="228" spans="2:65" s="1" customFormat="1" ht="16.5" customHeight="1" x14ac:dyDescent="0.2">
      <c r="B228" s="32"/>
      <c r="C228" s="125" t="s">
        <v>232</v>
      </c>
      <c r="D228" s="125" t="s">
        <v>182</v>
      </c>
      <c r="E228" s="126" t="s">
        <v>7949</v>
      </c>
      <c r="F228" s="127" t="s">
        <v>7950</v>
      </c>
      <c r="G228" s="128" t="s">
        <v>636</v>
      </c>
      <c r="H228" s="129">
        <v>20</v>
      </c>
      <c r="I228" s="130"/>
      <c r="J228" s="131">
        <f>ROUND(I228*H228,2)</f>
        <v>0</v>
      </c>
      <c r="K228" s="127" t="s">
        <v>186</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280</v>
      </c>
    </row>
    <row r="229" spans="2:65" s="1" customFormat="1" ht="19.5" x14ac:dyDescent="0.2">
      <c r="B229" s="32"/>
      <c r="D229" s="138" t="s">
        <v>214</v>
      </c>
      <c r="F229" s="139" t="s">
        <v>7951</v>
      </c>
      <c r="I229" s="140"/>
      <c r="L229" s="32"/>
      <c r="M229" s="141"/>
      <c r="T229" s="53"/>
      <c r="AT229" s="17" t="s">
        <v>214</v>
      </c>
      <c r="AU229" s="17" t="s">
        <v>79</v>
      </c>
    </row>
    <row r="230" spans="2:65" s="12" customFormat="1" ht="11.25" x14ac:dyDescent="0.2">
      <c r="B230" s="153"/>
      <c r="D230" s="138" t="s">
        <v>330</v>
      </c>
      <c r="E230" s="154" t="s">
        <v>19</v>
      </c>
      <c r="F230" s="155" t="s">
        <v>7943</v>
      </c>
      <c r="H230" s="154" t="s">
        <v>19</v>
      </c>
      <c r="I230" s="156"/>
      <c r="L230" s="153"/>
      <c r="M230" s="157"/>
      <c r="T230" s="158"/>
      <c r="AT230" s="154" t="s">
        <v>330</v>
      </c>
      <c r="AU230" s="154" t="s">
        <v>79</v>
      </c>
      <c r="AV230" s="12" t="s">
        <v>77</v>
      </c>
      <c r="AW230" s="12" t="s">
        <v>31</v>
      </c>
      <c r="AX230" s="12" t="s">
        <v>69</v>
      </c>
      <c r="AY230" s="154" t="s">
        <v>181</v>
      </c>
    </row>
    <row r="231" spans="2:65" s="13" customFormat="1" ht="11.25" x14ac:dyDescent="0.2">
      <c r="B231" s="159"/>
      <c r="D231" s="138" t="s">
        <v>330</v>
      </c>
      <c r="E231" s="160" t="s">
        <v>19</v>
      </c>
      <c r="F231" s="161" t="s">
        <v>7952</v>
      </c>
      <c r="H231" s="162">
        <v>20</v>
      </c>
      <c r="I231" s="163"/>
      <c r="L231" s="159"/>
      <c r="M231" s="164"/>
      <c r="T231" s="165"/>
      <c r="AT231" s="160" t="s">
        <v>330</v>
      </c>
      <c r="AU231" s="160" t="s">
        <v>79</v>
      </c>
      <c r="AV231" s="13" t="s">
        <v>79</v>
      </c>
      <c r="AW231" s="13" t="s">
        <v>31</v>
      </c>
      <c r="AX231" s="13" t="s">
        <v>69</v>
      </c>
      <c r="AY231" s="160" t="s">
        <v>181</v>
      </c>
    </row>
    <row r="232" spans="2:65" s="14" customFormat="1" ht="11.25" x14ac:dyDescent="0.2">
      <c r="B232" s="166"/>
      <c r="D232" s="138" t="s">
        <v>330</v>
      </c>
      <c r="E232" s="167" t="s">
        <v>19</v>
      </c>
      <c r="F232" s="168" t="s">
        <v>333</v>
      </c>
      <c r="H232" s="169">
        <v>20</v>
      </c>
      <c r="I232" s="170"/>
      <c r="L232" s="166"/>
      <c r="M232" s="171"/>
      <c r="T232" s="172"/>
      <c r="AT232" s="167" t="s">
        <v>330</v>
      </c>
      <c r="AU232" s="167" t="s">
        <v>79</v>
      </c>
      <c r="AV232" s="14" t="s">
        <v>187</v>
      </c>
      <c r="AW232" s="14" t="s">
        <v>31</v>
      </c>
      <c r="AX232" s="14" t="s">
        <v>77</v>
      </c>
      <c r="AY232" s="167" t="s">
        <v>181</v>
      </c>
    </row>
    <row r="233" spans="2:65" s="1" customFormat="1" ht="16.5" customHeight="1" x14ac:dyDescent="0.2">
      <c r="B233" s="32"/>
      <c r="C233" s="125" t="s">
        <v>281</v>
      </c>
      <c r="D233" s="125" t="s">
        <v>182</v>
      </c>
      <c r="E233" s="126" t="s">
        <v>7953</v>
      </c>
      <c r="F233" s="127" t="s">
        <v>7954</v>
      </c>
      <c r="G233" s="128" t="s">
        <v>636</v>
      </c>
      <c r="H233" s="129">
        <v>20</v>
      </c>
      <c r="I233" s="130"/>
      <c r="J233" s="131">
        <f>ROUND(I233*H233,2)</f>
        <v>0</v>
      </c>
      <c r="K233" s="127" t="s">
        <v>186</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284</v>
      </c>
    </row>
    <row r="234" spans="2:65" s="1" customFormat="1" ht="19.5" x14ac:dyDescent="0.2">
      <c r="B234" s="32"/>
      <c r="D234" s="138" t="s">
        <v>214</v>
      </c>
      <c r="F234" s="139" t="s">
        <v>7955</v>
      </c>
      <c r="I234" s="140"/>
      <c r="L234" s="32"/>
      <c r="M234" s="141"/>
      <c r="T234" s="53"/>
      <c r="AT234" s="17" t="s">
        <v>214</v>
      </c>
      <c r="AU234" s="17" t="s">
        <v>79</v>
      </c>
    </row>
    <row r="235" spans="2:65" s="12" customFormat="1" ht="11.25" x14ac:dyDescent="0.2">
      <c r="B235" s="153"/>
      <c r="D235" s="138" t="s">
        <v>330</v>
      </c>
      <c r="E235" s="154" t="s">
        <v>19</v>
      </c>
      <c r="F235" s="155" t="s">
        <v>7943</v>
      </c>
      <c r="H235" s="154" t="s">
        <v>19</v>
      </c>
      <c r="I235" s="156"/>
      <c r="L235" s="153"/>
      <c r="M235" s="157"/>
      <c r="T235" s="158"/>
      <c r="AT235" s="154" t="s">
        <v>330</v>
      </c>
      <c r="AU235" s="154" t="s">
        <v>79</v>
      </c>
      <c r="AV235" s="12" t="s">
        <v>77</v>
      </c>
      <c r="AW235" s="12" t="s">
        <v>31</v>
      </c>
      <c r="AX235" s="12" t="s">
        <v>69</v>
      </c>
      <c r="AY235" s="154" t="s">
        <v>181</v>
      </c>
    </row>
    <row r="236" spans="2:65" s="13" customFormat="1" ht="11.25" x14ac:dyDescent="0.2">
      <c r="B236" s="159"/>
      <c r="D236" s="138" t="s">
        <v>330</v>
      </c>
      <c r="E236" s="160" t="s">
        <v>19</v>
      </c>
      <c r="F236" s="161" t="s">
        <v>7952</v>
      </c>
      <c r="H236" s="162">
        <v>20</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20</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236</v>
      </c>
      <c r="D238" s="125" t="s">
        <v>182</v>
      </c>
      <c r="E238" s="126" t="s">
        <v>7956</v>
      </c>
      <c r="F238" s="127" t="s">
        <v>7957</v>
      </c>
      <c r="G238" s="128" t="s">
        <v>636</v>
      </c>
      <c r="H238" s="129">
        <v>20</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288</v>
      </c>
    </row>
    <row r="239" spans="2:65" s="1" customFormat="1" ht="19.5" x14ac:dyDescent="0.2">
      <c r="B239" s="32"/>
      <c r="D239" s="138" t="s">
        <v>214</v>
      </c>
      <c r="F239" s="139" t="s">
        <v>7958</v>
      </c>
      <c r="I239" s="140"/>
      <c r="L239" s="32"/>
      <c r="M239" s="141"/>
      <c r="T239" s="53"/>
      <c r="AT239" s="17" t="s">
        <v>214</v>
      </c>
      <c r="AU239" s="17" t="s">
        <v>79</v>
      </c>
    </row>
    <row r="240" spans="2:65" s="12" customFormat="1" ht="11.25" x14ac:dyDescent="0.2">
      <c r="B240" s="153"/>
      <c r="D240" s="138" t="s">
        <v>330</v>
      </c>
      <c r="E240" s="154" t="s">
        <v>19</v>
      </c>
      <c r="F240" s="155" t="s">
        <v>7943</v>
      </c>
      <c r="H240" s="154" t="s">
        <v>19</v>
      </c>
      <c r="I240" s="156"/>
      <c r="L240" s="153"/>
      <c r="M240" s="157"/>
      <c r="T240" s="158"/>
      <c r="AT240" s="154" t="s">
        <v>330</v>
      </c>
      <c r="AU240" s="154" t="s">
        <v>79</v>
      </c>
      <c r="AV240" s="12" t="s">
        <v>77</v>
      </c>
      <c r="AW240" s="12" t="s">
        <v>31</v>
      </c>
      <c r="AX240" s="12" t="s">
        <v>69</v>
      </c>
      <c r="AY240" s="154" t="s">
        <v>181</v>
      </c>
    </row>
    <row r="241" spans="2:65" s="13" customFormat="1" ht="11.25" x14ac:dyDescent="0.2">
      <c r="B241" s="159"/>
      <c r="D241" s="138" t="s">
        <v>330</v>
      </c>
      <c r="E241" s="160" t="s">
        <v>19</v>
      </c>
      <c r="F241" s="161" t="s">
        <v>7952</v>
      </c>
      <c r="H241" s="162">
        <v>20</v>
      </c>
      <c r="I241" s="163"/>
      <c r="L241" s="159"/>
      <c r="M241" s="164"/>
      <c r="T241" s="165"/>
      <c r="AT241" s="160" t="s">
        <v>330</v>
      </c>
      <c r="AU241" s="160" t="s">
        <v>79</v>
      </c>
      <c r="AV241" s="13" t="s">
        <v>79</v>
      </c>
      <c r="AW241" s="13" t="s">
        <v>31</v>
      </c>
      <c r="AX241" s="13" t="s">
        <v>69</v>
      </c>
      <c r="AY241" s="160" t="s">
        <v>181</v>
      </c>
    </row>
    <row r="242" spans="2:65" s="14" customFormat="1" ht="11.25" x14ac:dyDescent="0.2">
      <c r="B242" s="166"/>
      <c r="D242" s="138" t="s">
        <v>330</v>
      </c>
      <c r="E242" s="167" t="s">
        <v>19</v>
      </c>
      <c r="F242" s="168" t="s">
        <v>333</v>
      </c>
      <c r="H242" s="169">
        <v>20</v>
      </c>
      <c r="I242" s="170"/>
      <c r="L242" s="166"/>
      <c r="M242" s="171"/>
      <c r="T242" s="172"/>
      <c r="AT242" s="167" t="s">
        <v>330</v>
      </c>
      <c r="AU242" s="167" t="s">
        <v>79</v>
      </c>
      <c r="AV242" s="14" t="s">
        <v>187</v>
      </c>
      <c r="AW242" s="14" t="s">
        <v>31</v>
      </c>
      <c r="AX242" s="14" t="s">
        <v>77</v>
      </c>
      <c r="AY242" s="167" t="s">
        <v>181</v>
      </c>
    </row>
    <row r="243" spans="2:65" s="1" customFormat="1" ht="16.5" customHeight="1" x14ac:dyDescent="0.2">
      <c r="B243" s="32"/>
      <c r="C243" s="125" t="s">
        <v>290</v>
      </c>
      <c r="D243" s="125" t="s">
        <v>182</v>
      </c>
      <c r="E243" s="126" t="s">
        <v>7959</v>
      </c>
      <c r="F243" s="127" t="s">
        <v>7960</v>
      </c>
      <c r="G243" s="128" t="s">
        <v>636</v>
      </c>
      <c r="H243" s="129">
        <v>40</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293</v>
      </c>
    </row>
    <row r="244" spans="2:65" s="1" customFormat="1" ht="19.5" x14ac:dyDescent="0.2">
      <c r="B244" s="32"/>
      <c r="D244" s="138" t="s">
        <v>214</v>
      </c>
      <c r="F244" s="139" t="s">
        <v>7961</v>
      </c>
      <c r="I244" s="140"/>
      <c r="L244" s="32"/>
      <c r="M244" s="141"/>
      <c r="T244" s="53"/>
      <c r="AT244" s="17" t="s">
        <v>214</v>
      </c>
      <c r="AU244" s="17" t="s">
        <v>79</v>
      </c>
    </row>
    <row r="245" spans="2:65" s="12" customFormat="1" ht="11.25" x14ac:dyDescent="0.2">
      <c r="B245" s="153"/>
      <c r="D245" s="138" t="s">
        <v>330</v>
      </c>
      <c r="E245" s="154" t="s">
        <v>19</v>
      </c>
      <c r="F245" s="155" t="s">
        <v>7943</v>
      </c>
      <c r="H245" s="154" t="s">
        <v>19</v>
      </c>
      <c r="I245" s="156"/>
      <c r="L245" s="153"/>
      <c r="M245" s="157"/>
      <c r="T245" s="158"/>
      <c r="AT245" s="154" t="s">
        <v>330</v>
      </c>
      <c r="AU245" s="154" t="s">
        <v>79</v>
      </c>
      <c r="AV245" s="12" t="s">
        <v>77</v>
      </c>
      <c r="AW245" s="12" t="s">
        <v>31</v>
      </c>
      <c r="AX245" s="12" t="s">
        <v>69</v>
      </c>
      <c r="AY245" s="154" t="s">
        <v>181</v>
      </c>
    </row>
    <row r="246" spans="2:65" s="13" customFormat="1" ht="11.25" x14ac:dyDescent="0.2">
      <c r="B246" s="159"/>
      <c r="D246" s="138" t="s">
        <v>330</v>
      </c>
      <c r="E246" s="160" t="s">
        <v>19</v>
      </c>
      <c r="F246" s="161" t="s">
        <v>7962</v>
      </c>
      <c r="H246" s="162">
        <v>40</v>
      </c>
      <c r="I246" s="163"/>
      <c r="L246" s="159"/>
      <c r="M246" s="164"/>
      <c r="T246" s="165"/>
      <c r="AT246" s="160" t="s">
        <v>330</v>
      </c>
      <c r="AU246" s="160" t="s">
        <v>79</v>
      </c>
      <c r="AV246" s="13" t="s">
        <v>79</v>
      </c>
      <c r="AW246" s="13" t="s">
        <v>31</v>
      </c>
      <c r="AX246" s="13" t="s">
        <v>69</v>
      </c>
      <c r="AY246" s="160" t="s">
        <v>181</v>
      </c>
    </row>
    <row r="247" spans="2:65" s="14" customFormat="1" ht="11.25" x14ac:dyDescent="0.2">
      <c r="B247" s="166"/>
      <c r="D247" s="138" t="s">
        <v>330</v>
      </c>
      <c r="E247" s="167" t="s">
        <v>19</v>
      </c>
      <c r="F247" s="168" t="s">
        <v>333</v>
      </c>
      <c r="H247" s="169">
        <v>40</v>
      </c>
      <c r="I247" s="170"/>
      <c r="L247" s="166"/>
      <c r="M247" s="171"/>
      <c r="T247" s="172"/>
      <c r="AT247" s="167" t="s">
        <v>330</v>
      </c>
      <c r="AU247" s="167" t="s">
        <v>79</v>
      </c>
      <c r="AV247" s="14" t="s">
        <v>187</v>
      </c>
      <c r="AW247" s="14" t="s">
        <v>31</v>
      </c>
      <c r="AX247" s="14" t="s">
        <v>77</v>
      </c>
      <c r="AY247" s="167" t="s">
        <v>181</v>
      </c>
    </row>
    <row r="248" spans="2:65" s="1" customFormat="1" ht="16.5" customHeight="1" x14ac:dyDescent="0.2">
      <c r="B248" s="32"/>
      <c r="C248" s="125" t="s">
        <v>239</v>
      </c>
      <c r="D248" s="125" t="s">
        <v>182</v>
      </c>
      <c r="E248" s="126" t="s">
        <v>7963</v>
      </c>
      <c r="F248" s="127" t="s">
        <v>7964</v>
      </c>
      <c r="G248" s="128" t="s">
        <v>636</v>
      </c>
      <c r="H248" s="129">
        <v>0</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478</v>
      </c>
    </row>
    <row r="249" spans="2:65" s="1" customFormat="1" ht="29.25" x14ac:dyDescent="0.2">
      <c r="B249" s="32"/>
      <c r="D249" s="138" t="s">
        <v>214</v>
      </c>
      <c r="F249" s="139" t="s">
        <v>7965</v>
      </c>
      <c r="I249" s="140"/>
      <c r="L249" s="32"/>
      <c r="M249" s="141"/>
      <c r="T249" s="53"/>
      <c r="AT249" s="17" t="s">
        <v>214</v>
      </c>
      <c r="AU249" s="17" t="s">
        <v>79</v>
      </c>
    </row>
    <row r="250" spans="2:65" s="12" customFormat="1" ht="11.25" x14ac:dyDescent="0.2">
      <c r="B250" s="153"/>
      <c r="D250" s="138" t="s">
        <v>330</v>
      </c>
      <c r="E250" s="154" t="s">
        <v>19</v>
      </c>
      <c r="F250" s="155" t="s">
        <v>7943</v>
      </c>
      <c r="H250" s="154" t="s">
        <v>19</v>
      </c>
      <c r="I250" s="156"/>
      <c r="L250" s="153"/>
      <c r="M250" s="157"/>
      <c r="T250" s="158"/>
      <c r="AT250" s="154" t="s">
        <v>330</v>
      </c>
      <c r="AU250" s="154" t="s">
        <v>79</v>
      </c>
      <c r="AV250" s="12" t="s">
        <v>77</v>
      </c>
      <c r="AW250" s="12" t="s">
        <v>31</v>
      </c>
      <c r="AX250" s="12" t="s">
        <v>69</v>
      </c>
      <c r="AY250" s="154" t="s">
        <v>181</v>
      </c>
    </row>
    <row r="251" spans="2:65" s="12" customFormat="1" ht="11.25" x14ac:dyDescent="0.2">
      <c r="B251" s="153"/>
      <c r="D251" s="138" t="s">
        <v>330</v>
      </c>
      <c r="E251" s="154" t="s">
        <v>19</v>
      </c>
      <c r="F251" s="155" t="s">
        <v>7944</v>
      </c>
      <c r="H251" s="154" t="s">
        <v>19</v>
      </c>
      <c r="I251" s="156"/>
      <c r="L251" s="153"/>
      <c r="M251" s="157"/>
      <c r="T251" s="158"/>
      <c r="AT251" s="154" t="s">
        <v>330</v>
      </c>
      <c r="AU251" s="154" t="s">
        <v>79</v>
      </c>
      <c r="AV251" s="12" t="s">
        <v>77</v>
      </c>
      <c r="AW251" s="12" t="s">
        <v>31</v>
      </c>
      <c r="AX251" s="12" t="s">
        <v>69</v>
      </c>
      <c r="AY251" s="154" t="s">
        <v>181</v>
      </c>
    </row>
    <row r="252" spans="2:65" s="14" customFormat="1" ht="11.25" x14ac:dyDescent="0.2">
      <c r="B252" s="166"/>
      <c r="D252" s="138" t="s">
        <v>330</v>
      </c>
      <c r="E252" s="167" t="s">
        <v>19</v>
      </c>
      <c r="F252" s="168" t="s">
        <v>333</v>
      </c>
      <c r="H252" s="169">
        <v>0</v>
      </c>
      <c r="I252" s="170"/>
      <c r="L252" s="166"/>
      <c r="M252" s="171"/>
      <c r="T252" s="172"/>
      <c r="AT252" s="167" t="s">
        <v>330</v>
      </c>
      <c r="AU252" s="167" t="s">
        <v>79</v>
      </c>
      <c r="AV252" s="14" t="s">
        <v>187</v>
      </c>
      <c r="AW252" s="14" t="s">
        <v>31</v>
      </c>
      <c r="AX252" s="14" t="s">
        <v>77</v>
      </c>
      <c r="AY252" s="167" t="s">
        <v>181</v>
      </c>
    </row>
    <row r="253" spans="2:65" s="1" customFormat="1" ht="16.5" customHeight="1" x14ac:dyDescent="0.2">
      <c r="B253" s="32"/>
      <c r="C253" s="125" t="s">
        <v>481</v>
      </c>
      <c r="D253" s="125" t="s">
        <v>182</v>
      </c>
      <c r="E253" s="126" t="s">
        <v>7966</v>
      </c>
      <c r="F253" s="127" t="s">
        <v>7967</v>
      </c>
      <c r="G253" s="128" t="s">
        <v>636</v>
      </c>
      <c r="H253" s="129">
        <v>120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484</v>
      </c>
    </row>
    <row r="254" spans="2:65" s="1" customFormat="1" ht="19.5" x14ac:dyDescent="0.2">
      <c r="B254" s="32"/>
      <c r="D254" s="138" t="s">
        <v>214</v>
      </c>
      <c r="F254" s="139" t="s">
        <v>7968</v>
      </c>
      <c r="I254" s="140"/>
      <c r="L254" s="32"/>
      <c r="M254" s="141"/>
      <c r="T254" s="53"/>
      <c r="AT254" s="17" t="s">
        <v>214</v>
      </c>
      <c r="AU254" s="17" t="s">
        <v>79</v>
      </c>
    </row>
    <row r="255" spans="2:65" s="12" customFormat="1" ht="11.25" x14ac:dyDescent="0.2">
      <c r="B255" s="153"/>
      <c r="D255" s="138" t="s">
        <v>330</v>
      </c>
      <c r="E255" s="154" t="s">
        <v>19</v>
      </c>
      <c r="F255" s="155" t="s">
        <v>7943</v>
      </c>
      <c r="H255" s="154" t="s">
        <v>19</v>
      </c>
      <c r="I255" s="156"/>
      <c r="L255" s="153"/>
      <c r="M255" s="157"/>
      <c r="T255" s="158"/>
      <c r="AT255" s="154" t="s">
        <v>330</v>
      </c>
      <c r="AU255" s="154" t="s">
        <v>79</v>
      </c>
      <c r="AV255" s="12" t="s">
        <v>77</v>
      </c>
      <c r="AW255" s="12" t="s">
        <v>31</v>
      </c>
      <c r="AX255" s="12" t="s">
        <v>69</v>
      </c>
      <c r="AY255" s="154" t="s">
        <v>181</v>
      </c>
    </row>
    <row r="256" spans="2:65" s="13" customFormat="1" ht="11.25" x14ac:dyDescent="0.2">
      <c r="B256" s="159"/>
      <c r="D256" s="138" t="s">
        <v>330</v>
      </c>
      <c r="E256" s="160" t="s">
        <v>19</v>
      </c>
      <c r="F256" s="161" t="s">
        <v>7969</v>
      </c>
      <c r="H256" s="162">
        <v>120</v>
      </c>
      <c r="I256" s="163"/>
      <c r="L256" s="159"/>
      <c r="M256" s="164"/>
      <c r="T256" s="165"/>
      <c r="AT256" s="160" t="s">
        <v>330</v>
      </c>
      <c r="AU256" s="160" t="s">
        <v>79</v>
      </c>
      <c r="AV256" s="13" t="s">
        <v>79</v>
      </c>
      <c r="AW256" s="13" t="s">
        <v>31</v>
      </c>
      <c r="AX256" s="13" t="s">
        <v>69</v>
      </c>
      <c r="AY256" s="160" t="s">
        <v>181</v>
      </c>
    </row>
    <row r="257" spans="2:65" s="14" customFormat="1" ht="11.25" x14ac:dyDescent="0.2">
      <c r="B257" s="166"/>
      <c r="D257" s="138" t="s">
        <v>330</v>
      </c>
      <c r="E257" s="167" t="s">
        <v>19</v>
      </c>
      <c r="F257" s="168" t="s">
        <v>333</v>
      </c>
      <c r="H257" s="169">
        <v>120</v>
      </c>
      <c r="I257" s="170"/>
      <c r="L257" s="166"/>
      <c r="M257" s="171"/>
      <c r="T257" s="172"/>
      <c r="AT257" s="167" t="s">
        <v>330</v>
      </c>
      <c r="AU257" s="167" t="s">
        <v>79</v>
      </c>
      <c r="AV257" s="14" t="s">
        <v>187</v>
      </c>
      <c r="AW257" s="14" t="s">
        <v>31</v>
      </c>
      <c r="AX257" s="14" t="s">
        <v>77</v>
      </c>
      <c r="AY257" s="167" t="s">
        <v>181</v>
      </c>
    </row>
    <row r="258" spans="2:65" s="1" customFormat="1" ht="16.5" customHeight="1" x14ac:dyDescent="0.2">
      <c r="B258" s="32"/>
      <c r="C258" s="125" t="s">
        <v>407</v>
      </c>
      <c r="D258" s="125" t="s">
        <v>182</v>
      </c>
      <c r="E258" s="126" t="s">
        <v>7970</v>
      </c>
      <c r="F258" s="127" t="s">
        <v>7971</v>
      </c>
      <c r="G258" s="128" t="s">
        <v>636</v>
      </c>
      <c r="H258" s="129">
        <v>0</v>
      </c>
      <c r="I258" s="130"/>
      <c r="J258" s="131">
        <f>ROUND(I258*H258,2)</f>
        <v>0</v>
      </c>
      <c r="K258" s="127" t="s">
        <v>186</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487</v>
      </c>
    </row>
    <row r="259" spans="2:65" s="1" customFormat="1" ht="29.25" x14ac:dyDescent="0.2">
      <c r="B259" s="32"/>
      <c r="D259" s="138" t="s">
        <v>214</v>
      </c>
      <c r="F259" s="139" t="s">
        <v>7972</v>
      </c>
      <c r="I259" s="140"/>
      <c r="L259" s="32"/>
      <c r="M259" s="141"/>
      <c r="T259" s="53"/>
      <c r="AT259" s="17" t="s">
        <v>214</v>
      </c>
      <c r="AU259" s="17" t="s">
        <v>79</v>
      </c>
    </row>
    <row r="260" spans="2:65" s="12" customFormat="1" ht="11.25" x14ac:dyDescent="0.2">
      <c r="B260" s="153"/>
      <c r="D260" s="138" t="s">
        <v>330</v>
      </c>
      <c r="E260" s="154" t="s">
        <v>19</v>
      </c>
      <c r="F260" s="155" t="s">
        <v>7943</v>
      </c>
      <c r="H260" s="154" t="s">
        <v>19</v>
      </c>
      <c r="I260" s="156"/>
      <c r="L260" s="153"/>
      <c r="M260" s="157"/>
      <c r="T260" s="158"/>
      <c r="AT260" s="154" t="s">
        <v>330</v>
      </c>
      <c r="AU260" s="154" t="s">
        <v>79</v>
      </c>
      <c r="AV260" s="12" t="s">
        <v>77</v>
      </c>
      <c r="AW260" s="12" t="s">
        <v>31</v>
      </c>
      <c r="AX260" s="12" t="s">
        <v>69</v>
      </c>
      <c r="AY260" s="154" t="s">
        <v>181</v>
      </c>
    </row>
    <row r="261" spans="2:65" s="12" customFormat="1" ht="11.25" x14ac:dyDescent="0.2">
      <c r="B261" s="153"/>
      <c r="D261" s="138" t="s">
        <v>330</v>
      </c>
      <c r="E261" s="154" t="s">
        <v>19</v>
      </c>
      <c r="F261" s="155" t="s">
        <v>7944</v>
      </c>
      <c r="H261" s="154" t="s">
        <v>19</v>
      </c>
      <c r="I261" s="156"/>
      <c r="L261" s="153"/>
      <c r="M261" s="157"/>
      <c r="T261" s="158"/>
      <c r="AT261" s="154" t="s">
        <v>330</v>
      </c>
      <c r="AU261" s="154" t="s">
        <v>79</v>
      </c>
      <c r="AV261" s="12" t="s">
        <v>77</v>
      </c>
      <c r="AW261" s="12" t="s">
        <v>31</v>
      </c>
      <c r="AX261" s="12" t="s">
        <v>69</v>
      </c>
      <c r="AY261" s="154" t="s">
        <v>181</v>
      </c>
    </row>
    <row r="262" spans="2:65" s="14" customFormat="1" ht="11.25" x14ac:dyDescent="0.2">
      <c r="B262" s="166"/>
      <c r="D262" s="138" t="s">
        <v>330</v>
      </c>
      <c r="E262" s="167" t="s">
        <v>19</v>
      </c>
      <c r="F262" s="168" t="s">
        <v>333</v>
      </c>
      <c r="H262" s="169">
        <v>0</v>
      </c>
      <c r="I262" s="170"/>
      <c r="L262" s="166"/>
      <c r="M262" s="171"/>
      <c r="T262" s="172"/>
      <c r="AT262" s="167" t="s">
        <v>330</v>
      </c>
      <c r="AU262" s="167" t="s">
        <v>79</v>
      </c>
      <c r="AV262" s="14" t="s">
        <v>187</v>
      </c>
      <c r="AW262" s="14" t="s">
        <v>31</v>
      </c>
      <c r="AX262" s="14" t="s">
        <v>77</v>
      </c>
      <c r="AY262" s="167" t="s">
        <v>181</v>
      </c>
    </row>
    <row r="263" spans="2:65" s="1" customFormat="1" ht="16.5" customHeight="1" x14ac:dyDescent="0.2">
      <c r="B263" s="32"/>
      <c r="C263" s="125" t="s">
        <v>489</v>
      </c>
      <c r="D263" s="125" t="s">
        <v>182</v>
      </c>
      <c r="E263" s="126" t="s">
        <v>7973</v>
      </c>
      <c r="F263" s="127" t="s">
        <v>7974</v>
      </c>
      <c r="G263" s="128" t="s">
        <v>636</v>
      </c>
      <c r="H263" s="129">
        <v>120</v>
      </c>
      <c r="I263" s="130"/>
      <c r="J263" s="131">
        <f>ROUND(I263*H263,2)</f>
        <v>0</v>
      </c>
      <c r="K263" s="127" t="s">
        <v>186</v>
      </c>
      <c r="L263" s="32"/>
      <c r="M263" s="132" t="s">
        <v>19</v>
      </c>
      <c r="N263" s="133" t="s">
        <v>40</v>
      </c>
      <c r="P263" s="134">
        <f>O263*H263</f>
        <v>0</v>
      </c>
      <c r="Q263" s="134">
        <v>0</v>
      </c>
      <c r="R263" s="134">
        <f>Q263*H263</f>
        <v>0</v>
      </c>
      <c r="S263" s="134">
        <v>0</v>
      </c>
      <c r="T263" s="135">
        <f>S263*H263</f>
        <v>0</v>
      </c>
      <c r="AR263" s="136" t="s">
        <v>187</v>
      </c>
      <c r="AT263" s="136" t="s">
        <v>182</v>
      </c>
      <c r="AU263" s="136" t="s">
        <v>79</v>
      </c>
      <c r="AY263" s="17" t="s">
        <v>181</v>
      </c>
      <c r="BE263" s="137">
        <f>IF(N263="základní",J263,0)</f>
        <v>0</v>
      </c>
      <c r="BF263" s="137">
        <f>IF(N263="snížená",J263,0)</f>
        <v>0</v>
      </c>
      <c r="BG263" s="137">
        <f>IF(N263="zákl. přenesená",J263,0)</f>
        <v>0</v>
      </c>
      <c r="BH263" s="137">
        <f>IF(N263="sníž. přenesená",J263,0)</f>
        <v>0</v>
      </c>
      <c r="BI263" s="137">
        <f>IF(N263="nulová",J263,0)</f>
        <v>0</v>
      </c>
      <c r="BJ263" s="17" t="s">
        <v>77</v>
      </c>
      <c r="BK263" s="137">
        <f>ROUND(I263*H263,2)</f>
        <v>0</v>
      </c>
      <c r="BL263" s="17" t="s">
        <v>187</v>
      </c>
      <c r="BM263" s="136" t="s">
        <v>490</v>
      </c>
    </row>
    <row r="264" spans="2:65" s="1" customFormat="1" ht="19.5" x14ac:dyDescent="0.2">
      <c r="B264" s="32"/>
      <c r="D264" s="138" t="s">
        <v>214</v>
      </c>
      <c r="F264" s="139" t="s">
        <v>7975</v>
      </c>
      <c r="I264" s="140"/>
      <c r="L264" s="32"/>
      <c r="M264" s="141"/>
      <c r="T264" s="53"/>
      <c r="AT264" s="17" t="s">
        <v>214</v>
      </c>
      <c r="AU264" s="17" t="s">
        <v>79</v>
      </c>
    </row>
    <row r="265" spans="2:65" s="12" customFormat="1" ht="11.25" x14ac:dyDescent="0.2">
      <c r="B265" s="153"/>
      <c r="D265" s="138" t="s">
        <v>330</v>
      </c>
      <c r="E265" s="154" t="s">
        <v>19</v>
      </c>
      <c r="F265" s="155" t="s">
        <v>7943</v>
      </c>
      <c r="H265" s="154" t="s">
        <v>19</v>
      </c>
      <c r="I265" s="156"/>
      <c r="L265" s="153"/>
      <c r="M265" s="157"/>
      <c r="T265" s="158"/>
      <c r="AT265" s="154" t="s">
        <v>330</v>
      </c>
      <c r="AU265" s="154" t="s">
        <v>79</v>
      </c>
      <c r="AV265" s="12" t="s">
        <v>77</v>
      </c>
      <c r="AW265" s="12" t="s">
        <v>31</v>
      </c>
      <c r="AX265" s="12" t="s">
        <v>69</v>
      </c>
      <c r="AY265" s="154" t="s">
        <v>181</v>
      </c>
    </row>
    <row r="266" spans="2:65" s="13" customFormat="1" ht="11.25" x14ac:dyDescent="0.2">
      <c r="B266" s="159"/>
      <c r="D266" s="138" t="s">
        <v>330</v>
      </c>
      <c r="E266" s="160" t="s">
        <v>19</v>
      </c>
      <c r="F266" s="161" t="s">
        <v>7969</v>
      </c>
      <c r="H266" s="162">
        <v>120</v>
      </c>
      <c r="I266" s="163"/>
      <c r="L266" s="159"/>
      <c r="M266" s="164"/>
      <c r="T266" s="165"/>
      <c r="AT266" s="160" t="s">
        <v>330</v>
      </c>
      <c r="AU266" s="160" t="s">
        <v>79</v>
      </c>
      <c r="AV266" s="13" t="s">
        <v>79</v>
      </c>
      <c r="AW266" s="13" t="s">
        <v>31</v>
      </c>
      <c r="AX266" s="13" t="s">
        <v>69</v>
      </c>
      <c r="AY266" s="160" t="s">
        <v>181</v>
      </c>
    </row>
    <row r="267" spans="2:65" s="14" customFormat="1" ht="11.25" x14ac:dyDescent="0.2">
      <c r="B267" s="166"/>
      <c r="D267" s="138" t="s">
        <v>330</v>
      </c>
      <c r="E267" s="167" t="s">
        <v>19</v>
      </c>
      <c r="F267" s="168" t="s">
        <v>333</v>
      </c>
      <c r="H267" s="169">
        <v>120</v>
      </c>
      <c r="I267" s="170"/>
      <c r="L267" s="166"/>
      <c r="M267" s="171"/>
      <c r="T267" s="172"/>
      <c r="AT267" s="167" t="s">
        <v>330</v>
      </c>
      <c r="AU267" s="167" t="s">
        <v>79</v>
      </c>
      <c r="AV267" s="14" t="s">
        <v>187</v>
      </c>
      <c r="AW267" s="14" t="s">
        <v>31</v>
      </c>
      <c r="AX267" s="14" t="s">
        <v>77</v>
      </c>
      <c r="AY267" s="167" t="s">
        <v>181</v>
      </c>
    </row>
    <row r="268" spans="2:65" s="1" customFormat="1" ht="16.5" customHeight="1" x14ac:dyDescent="0.2">
      <c r="B268" s="32"/>
      <c r="C268" s="125" t="s">
        <v>242</v>
      </c>
      <c r="D268" s="125" t="s">
        <v>182</v>
      </c>
      <c r="E268" s="126" t="s">
        <v>7976</v>
      </c>
      <c r="F268" s="127" t="s">
        <v>7977</v>
      </c>
      <c r="G268" s="128" t="s">
        <v>636</v>
      </c>
      <c r="H268" s="129">
        <v>0</v>
      </c>
      <c r="I268" s="130"/>
      <c r="J268" s="131">
        <f>ROUND(I268*H268,2)</f>
        <v>0</v>
      </c>
      <c r="K268" s="127" t="s">
        <v>186</v>
      </c>
      <c r="L268" s="32"/>
      <c r="M268" s="132" t="s">
        <v>19</v>
      </c>
      <c r="N268" s="133" t="s">
        <v>40</v>
      </c>
      <c r="P268" s="134">
        <f>O268*H268</f>
        <v>0</v>
      </c>
      <c r="Q268" s="134">
        <v>0</v>
      </c>
      <c r="R268" s="134">
        <f>Q268*H268</f>
        <v>0</v>
      </c>
      <c r="S268" s="134">
        <v>0</v>
      </c>
      <c r="T268" s="135">
        <f>S268*H268</f>
        <v>0</v>
      </c>
      <c r="AR268" s="136" t="s">
        <v>187</v>
      </c>
      <c r="AT268" s="136" t="s">
        <v>182</v>
      </c>
      <c r="AU268" s="136" t="s">
        <v>79</v>
      </c>
      <c r="AY268" s="17" t="s">
        <v>181</v>
      </c>
      <c r="BE268" s="137">
        <f>IF(N268="základní",J268,0)</f>
        <v>0</v>
      </c>
      <c r="BF268" s="137">
        <f>IF(N268="snížená",J268,0)</f>
        <v>0</v>
      </c>
      <c r="BG268" s="137">
        <f>IF(N268="zákl. přenesená",J268,0)</f>
        <v>0</v>
      </c>
      <c r="BH268" s="137">
        <f>IF(N268="sníž. přenesená",J268,0)</f>
        <v>0</v>
      </c>
      <c r="BI268" s="137">
        <f>IF(N268="nulová",J268,0)</f>
        <v>0</v>
      </c>
      <c r="BJ268" s="17" t="s">
        <v>77</v>
      </c>
      <c r="BK268" s="137">
        <f>ROUND(I268*H268,2)</f>
        <v>0</v>
      </c>
      <c r="BL268" s="17" t="s">
        <v>187</v>
      </c>
      <c r="BM268" s="136" t="s">
        <v>492</v>
      </c>
    </row>
    <row r="269" spans="2:65" s="1" customFormat="1" ht="29.25" x14ac:dyDescent="0.2">
      <c r="B269" s="32"/>
      <c r="D269" s="138" t="s">
        <v>214</v>
      </c>
      <c r="F269" s="139" t="s">
        <v>7978</v>
      </c>
      <c r="I269" s="140"/>
      <c r="L269" s="32"/>
      <c r="M269" s="141"/>
      <c r="T269" s="53"/>
      <c r="AT269" s="17" t="s">
        <v>214</v>
      </c>
      <c r="AU269" s="17" t="s">
        <v>79</v>
      </c>
    </row>
    <row r="270" spans="2:65" s="12" customFormat="1" ht="11.25" x14ac:dyDescent="0.2">
      <c r="B270" s="153"/>
      <c r="D270" s="138" t="s">
        <v>330</v>
      </c>
      <c r="E270" s="154" t="s">
        <v>19</v>
      </c>
      <c r="F270" s="155" t="s">
        <v>7943</v>
      </c>
      <c r="H270" s="154" t="s">
        <v>19</v>
      </c>
      <c r="I270" s="156"/>
      <c r="L270" s="153"/>
      <c r="M270" s="157"/>
      <c r="T270" s="158"/>
      <c r="AT270" s="154" t="s">
        <v>330</v>
      </c>
      <c r="AU270" s="154" t="s">
        <v>79</v>
      </c>
      <c r="AV270" s="12" t="s">
        <v>77</v>
      </c>
      <c r="AW270" s="12" t="s">
        <v>31</v>
      </c>
      <c r="AX270" s="12" t="s">
        <v>69</v>
      </c>
      <c r="AY270" s="154" t="s">
        <v>181</v>
      </c>
    </row>
    <row r="271" spans="2:65" s="12" customFormat="1" ht="11.25" x14ac:dyDescent="0.2">
      <c r="B271" s="153"/>
      <c r="D271" s="138" t="s">
        <v>330</v>
      </c>
      <c r="E271" s="154" t="s">
        <v>19</v>
      </c>
      <c r="F271" s="155" t="s">
        <v>7944</v>
      </c>
      <c r="H271" s="154" t="s">
        <v>19</v>
      </c>
      <c r="I271" s="156"/>
      <c r="L271" s="153"/>
      <c r="M271" s="157"/>
      <c r="T271" s="158"/>
      <c r="AT271" s="154" t="s">
        <v>330</v>
      </c>
      <c r="AU271" s="154" t="s">
        <v>79</v>
      </c>
      <c r="AV271" s="12" t="s">
        <v>77</v>
      </c>
      <c r="AW271" s="12" t="s">
        <v>31</v>
      </c>
      <c r="AX271" s="12" t="s">
        <v>69</v>
      </c>
      <c r="AY271" s="154" t="s">
        <v>181</v>
      </c>
    </row>
    <row r="272" spans="2:65" s="14" customFormat="1" ht="11.25" x14ac:dyDescent="0.2">
      <c r="B272" s="166"/>
      <c r="D272" s="138" t="s">
        <v>330</v>
      </c>
      <c r="E272" s="167" t="s">
        <v>19</v>
      </c>
      <c r="F272" s="168" t="s">
        <v>333</v>
      </c>
      <c r="H272" s="169">
        <v>0</v>
      </c>
      <c r="I272" s="170"/>
      <c r="L272" s="166"/>
      <c r="M272" s="171"/>
      <c r="T272" s="172"/>
      <c r="AT272" s="167" t="s">
        <v>330</v>
      </c>
      <c r="AU272" s="167" t="s">
        <v>79</v>
      </c>
      <c r="AV272" s="14" t="s">
        <v>187</v>
      </c>
      <c r="AW272" s="14" t="s">
        <v>31</v>
      </c>
      <c r="AX272" s="14" t="s">
        <v>77</v>
      </c>
      <c r="AY272" s="167" t="s">
        <v>181</v>
      </c>
    </row>
    <row r="273" spans="2:65" s="1" customFormat="1" ht="16.5" customHeight="1" x14ac:dyDescent="0.2">
      <c r="B273" s="32"/>
      <c r="C273" s="125" t="s">
        <v>494</v>
      </c>
      <c r="D273" s="125" t="s">
        <v>182</v>
      </c>
      <c r="E273" s="126" t="s">
        <v>7979</v>
      </c>
      <c r="F273" s="127" t="s">
        <v>7974</v>
      </c>
      <c r="G273" s="128" t="s">
        <v>636</v>
      </c>
      <c r="H273" s="129">
        <v>120</v>
      </c>
      <c r="I273" s="130"/>
      <c r="J273" s="131">
        <f>ROUND(I273*H273,2)</f>
        <v>0</v>
      </c>
      <c r="K273" s="127" t="s">
        <v>186</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495</v>
      </c>
    </row>
    <row r="274" spans="2:65" s="1" customFormat="1" ht="19.5" x14ac:dyDescent="0.2">
      <c r="B274" s="32"/>
      <c r="D274" s="138" t="s">
        <v>214</v>
      </c>
      <c r="F274" s="139" t="s">
        <v>7980</v>
      </c>
      <c r="I274" s="140"/>
      <c r="L274" s="32"/>
      <c r="M274" s="141"/>
      <c r="T274" s="53"/>
      <c r="AT274" s="17" t="s">
        <v>214</v>
      </c>
      <c r="AU274" s="17" t="s">
        <v>79</v>
      </c>
    </row>
    <row r="275" spans="2:65" s="12" customFormat="1" ht="11.25" x14ac:dyDescent="0.2">
      <c r="B275" s="153"/>
      <c r="D275" s="138" t="s">
        <v>330</v>
      </c>
      <c r="E275" s="154" t="s">
        <v>19</v>
      </c>
      <c r="F275" s="155" t="s">
        <v>7943</v>
      </c>
      <c r="H275" s="154" t="s">
        <v>19</v>
      </c>
      <c r="I275" s="156"/>
      <c r="L275" s="153"/>
      <c r="M275" s="157"/>
      <c r="T275" s="158"/>
      <c r="AT275" s="154" t="s">
        <v>330</v>
      </c>
      <c r="AU275" s="154" t="s">
        <v>79</v>
      </c>
      <c r="AV275" s="12" t="s">
        <v>77</v>
      </c>
      <c r="AW275" s="12" t="s">
        <v>31</v>
      </c>
      <c r="AX275" s="12" t="s">
        <v>69</v>
      </c>
      <c r="AY275" s="154" t="s">
        <v>181</v>
      </c>
    </row>
    <row r="276" spans="2:65" s="13" customFormat="1" ht="11.25" x14ac:dyDescent="0.2">
      <c r="B276" s="159"/>
      <c r="D276" s="138" t="s">
        <v>330</v>
      </c>
      <c r="E276" s="160" t="s">
        <v>19</v>
      </c>
      <c r="F276" s="161" t="s">
        <v>7969</v>
      </c>
      <c r="H276" s="162">
        <v>120</v>
      </c>
      <c r="I276" s="163"/>
      <c r="L276" s="159"/>
      <c r="M276" s="164"/>
      <c r="T276" s="165"/>
      <c r="AT276" s="160" t="s">
        <v>330</v>
      </c>
      <c r="AU276" s="160" t="s">
        <v>79</v>
      </c>
      <c r="AV276" s="13" t="s">
        <v>79</v>
      </c>
      <c r="AW276" s="13" t="s">
        <v>31</v>
      </c>
      <c r="AX276" s="13" t="s">
        <v>69</v>
      </c>
      <c r="AY276" s="160" t="s">
        <v>181</v>
      </c>
    </row>
    <row r="277" spans="2:65" s="14" customFormat="1" ht="11.25" x14ac:dyDescent="0.2">
      <c r="B277" s="166"/>
      <c r="D277" s="138" t="s">
        <v>330</v>
      </c>
      <c r="E277" s="167" t="s">
        <v>19</v>
      </c>
      <c r="F277" s="168" t="s">
        <v>333</v>
      </c>
      <c r="H277" s="169">
        <v>120</v>
      </c>
      <c r="I277" s="170"/>
      <c r="L277" s="166"/>
      <c r="M277" s="171"/>
      <c r="T277" s="172"/>
      <c r="AT277" s="167" t="s">
        <v>330</v>
      </c>
      <c r="AU277" s="167" t="s">
        <v>79</v>
      </c>
      <c r="AV277" s="14" t="s">
        <v>187</v>
      </c>
      <c r="AW277" s="14" t="s">
        <v>31</v>
      </c>
      <c r="AX277" s="14" t="s">
        <v>77</v>
      </c>
      <c r="AY277" s="167" t="s">
        <v>181</v>
      </c>
    </row>
    <row r="278" spans="2:65" s="1" customFormat="1" ht="16.5" customHeight="1" x14ac:dyDescent="0.2">
      <c r="B278" s="32"/>
      <c r="C278" s="125" t="s">
        <v>246</v>
      </c>
      <c r="D278" s="125" t="s">
        <v>182</v>
      </c>
      <c r="E278" s="126" t="s">
        <v>7981</v>
      </c>
      <c r="F278" s="127" t="s">
        <v>7982</v>
      </c>
      <c r="G278" s="128" t="s">
        <v>636</v>
      </c>
      <c r="H278" s="129">
        <v>100</v>
      </c>
      <c r="I278" s="130"/>
      <c r="J278" s="131">
        <f>ROUND(I278*H278,2)</f>
        <v>0</v>
      </c>
      <c r="K278" s="127" t="s">
        <v>186</v>
      </c>
      <c r="L278" s="32"/>
      <c r="M278" s="132" t="s">
        <v>19</v>
      </c>
      <c r="N278" s="133" t="s">
        <v>40</v>
      </c>
      <c r="P278" s="134">
        <f>O278*H278</f>
        <v>0</v>
      </c>
      <c r="Q278" s="134">
        <v>0</v>
      </c>
      <c r="R278" s="134">
        <f>Q278*H278</f>
        <v>0</v>
      </c>
      <c r="S278" s="134">
        <v>0</v>
      </c>
      <c r="T278" s="135">
        <f>S278*H278</f>
        <v>0</v>
      </c>
      <c r="AR278" s="136" t="s">
        <v>187</v>
      </c>
      <c r="AT278" s="136" t="s">
        <v>182</v>
      </c>
      <c r="AU278" s="136" t="s">
        <v>79</v>
      </c>
      <c r="AY278" s="17" t="s">
        <v>181</v>
      </c>
      <c r="BE278" s="137">
        <f>IF(N278="základní",J278,0)</f>
        <v>0</v>
      </c>
      <c r="BF278" s="137">
        <f>IF(N278="snížená",J278,0)</f>
        <v>0</v>
      </c>
      <c r="BG278" s="137">
        <f>IF(N278="zákl. přenesená",J278,0)</f>
        <v>0</v>
      </c>
      <c r="BH278" s="137">
        <f>IF(N278="sníž. přenesená",J278,0)</f>
        <v>0</v>
      </c>
      <c r="BI278" s="137">
        <f>IF(N278="nulová",J278,0)</f>
        <v>0</v>
      </c>
      <c r="BJ278" s="17" t="s">
        <v>77</v>
      </c>
      <c r="BK278" s="137">
        <f>ROUND(I278*H278,2)</f>
        <v>0</v>
      </c>
      <c r="BL278" s="17" t="s">
        <v>187</v>
      </c>
      <c r="BM278" s="136" t="s">
        <v>497</v>
      </c>
    </row>
    <row r="279" spans="2:65" s="1" customFormat="1" ht="19.5" x14ac:dyDescent="0.2">
      <c r="B279" s="32"/>
      <c r="D279" s="138" t="s">
        <v>214</v>
      </c>
      <c r="F279" s="139" t="s">
        <v>7983</v>
      </c>
      <c r="I279" s="140"/>
      <c r="L279" s="32"/>
      <c r="M279" s="141"/>
      <c r="T279" s="53"/>
      <c r="AT279" s="17" t="s">
        <v>214</v>
      </c>
      <c r="AU279" s="17" t="s">
        <v>79</v>
      </c>
    </row>
    <row r="280" spans="2:65" s="12" customFormat="1" ht="11.25" x14ac:dyDescent="0.2">
      <c r="B280" s="153"/>
      <c r="D280" s="138" t="s">
        <v>330</v>
      </c>
      <c r="E280" s="154" t="s">
        <v>19</v>
      </c>
      <c r="F280" s="155" t="s">
        <v>7943</v>
      </c>
      <c r="H280" s="154" t="s">
        <v>19</v>
      </c>
      <c r="I280" s="156"/>
      <c r="L280" s="153"/>
      <c r="M280" s="157"/>
      <c r="T280" s="158"/>
      <c r="AT280" s="154" t="s">
        <v>330</v>
      </c>
      <c r="AU280" s="154" t="s">
        <v>79</v>
      </c>
      <c r="AV280" s="12" t="s">
        <v>77</v>
      </c>
      <c r="AW280" s="12" t="s">
        <v>31</v>
      </c>
      <c r="AX280" s="12" t="s">
        <v>69</v>
      </c>
      <c r="AY280" s="154" t="s">
        <v>181</v>
      </c>
    </row>
    <row r="281" spans="2:65" s="13" customFormat="1" ht="11.25" x14ac:dyDescent="0.2">
      <c r="B281" s="159"/>
      <c r="D281" s="138" t="s">
        <v>330</v>
      </c>
      <c r="E281" s="160" t="s">
        <v>19</v>
      </c>
      <c r="F281" s="161" t="s">
        <v>7984</v>
      </c>
      <c r="H281" s="162">
        <v>100</v>
      </c>
      <c r="I281" s="163"/>
      <c r="L281" s="159"/>
      <c r="M281" s="164"/>
      <c r="T281" s="165"/>
      <c r="AT281" s="160" t="s">
        <v>330</v>
      </c>
      <c r="AU281" s="160" t="s">
        <v>79</v>
      </c>
      <c r="AV281" s="13" t="s">
        <v>79</v>
      </c>
      <c r="AW281" s="13" t="s">
        <v>31</v>
      </c>
      <c r="AX281" s="13" t="s">
        <v>69</v>
      </c>
      <c r="AY281" s="160" t="s">
        <v>181</v>
      </c>
    </row>
    <row r="282" spans="2:65" s="14" customFormat="1" ht="11.25" x14ac:dyDescent="0.2">
      <c r="B282" s="166"/>
      <c r="D282" s="138" t="s">
        <v>330</v>
      </c>
      <c r="E282" s="167" t="s">
        <v>19</v>
      </c>
      <c r="F282" s="168" t="s">
        <v>333</v>
      </c>
      <c r="H282" s="169">
        <v>100</v>
      </c>
      <c r="I282" s="170"/>
      <c r="L282" s="166"/>
      <c r="M282" s="171"/>
      <c r="T282" s="172"/>
      <c r="AT282" s="167" t="s">
        <v>330</v>
      </c>
      <c r="AU282" s="167" t="s">
        <v>79</v>
      </c>
      <c r="AV282" s="14" t="s">
        <v>187</v>
      </c>
      <c r="AW282" s="14" t="s">
        <v>31</v>
      </c>
      <c r="AX282" s="14" t="s">
        <v>77</v>
      </c>
      <c r="AY282" s="167" t="s">
        <v>181</v>
      </c>
    </row>
    <row r="283" spans="2:65" s="1" customFormat="1" ht="16.5" customHeight="1" x14ac:dyDescent="0.2">
      <c r="B283" s="32"/>
      <c r="C283" s="125" t="s">
        <v>499</v>
      </c>
      <c r="D283" s="125" t="s">
        <v>182</v>
      </c>
      <c r="E283" s="126" t="s">
        <v>7985</v>
      </c>
      <c r="F283" s="127" t="s">
        <v>7986</v>
      </c>
      <c r="G283" s="128" t="s">
        <v>636</v>
      </c>
      <c r="H283" s="129">
        <v>100</v>
      </c>
      <c r="I283" s="130"/>
      <c r="J283" s="131">
        <f>ROUND(I283*H283,2)</f>
        <v>0</v>
      </c>
      <c r="K283" s="127" t="s">
        <v>186</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500</v>
      </c>
    </row>
    <row r="284" spans="2:65" s="1" customFormat="1" ht="19.5" x14ac:dyDescent="0.2">
      <c r="B284" s="32"/>
      <c r="D284" s="138" t="s">
        <v>214</v>
      </c>
      <c r="F284" s="139" t="s">
        <v>7987</v>
      </c>
      <c r="I284" s="140"/>
      <c r="L284" s="32"/>
      <c r="M284" s="141"/>
      <c r="T284" s="53"/>
      <c r="AT284" s="17" t="s">
        <v>214</v>
      </c>
      <c r="AU284" s="17" t="s">
        <v>79</v>
      </c>
    </row>
    <row r="285" spans="2:65" s="12" customFormat="1" ht="11.25" x14ac:dyDescent="0.2">
      <c r="B285" s="153"/>
      <c r="D285" s="138" t="s">
        <v>330</v>
      </c>
      <c r="E285" s="154" t="s">
        <v>19</v>
      </c>
      <c r="F285" s="155" t="s">
        <v>7943</v>
      </c>
      <c r="H285" s="154" t="s">
        <v>19</v>
      </c>
      <c r="I285" s="156"/>
      <c r="L285" s="153"/>
      <c r="M285" s="157"/>
      <c r="T285" s="158"/>
      <c r="AT285" s="154" t="s">
        <v>330</v>
      </c>
      <c r="AU285" s="154" t="s">
        <v>79</v>
      </c>
      <c r="AV285" s="12" t="s">
        <v>77</v>
      </c>
      <c r="AW285" s="12" t="s">
        <v>31</v>
      </c>
      <c r="AX285" s="12" t="s">
        <v>69</v>
      </c>
      <c r="AY285" s="154" t="s">
        <v>181</v>
      </c>
    </row>
    <row r="286" spans="2:65" s="13" customFormat="1" ht="11.25" x14ac:dyDescent="0.2">
      <c r="B286" s="159"/>
      <c r="D286" s="138" t="s">
        <v>330</v>
      </c>
      <c r="E286" s="160" t="s">
        <v>19</v>
      </c>
      <c r="F286" s="161" t="s">
        <v>7984</v>
      </c>
      <c r="H286" s="162">
        <v>100</v>
      </c>
      <c r="I286" s="163"/>
      <c r="L286" s="159"/>
      <c r="M286" s="164"/>
      <c r="T286" s="165"/>
      <c r="AT286" s="160" t="s">
        <v>330</v>
      </c>
      <c r="AU286" s="160" t="s">
        <v>79</v>
      </c>
      <c r="AV286" s="13" t="s">
        <v>79</v>
      </c>
      <c r="AW286" s="13" t="s">
        <v>31</v>
      </c>
      <c r="AX286" s="13" t="s">
        <v>69</v>
      </c>
      <c r="AY286" s="160" t="s">
        <v>181</v>
      </c>
    </row>
    <row r="287" spans="2:65" s="14" customFormat="1" ht="11.25" x14ac:dyDescent="0.2">
      <c r="B287" s="166"/>
      <c r="D287" s="138" t="s">
        <v>330</v>
      </c>
      <c r="E287" s="167" t="s">
        <v>19</v>
      </c>
      <c r="F287" s="168" t="s">
        <v>333</v>
      </c>
      <c r="H287" s="169">
        <v>100</v>
      </c>
      <c r="I287" s="170"/>
      <c r="L287" s="166"/>
      <c r="M287" s="171"/>
      <c r="T287" s="172"/>
      <c r="AT287" s="167" t="s">
        <v>330</v>
      </c>
      <c r="AU287" s="167" t="s">
        <v>79</v>
      </c>
      <c r="AV287" s="14" t="s">
        <v>187</v>
      </c>
      <c r="AW287" s="14" t="s">
        <v>31</v>
      </c>
      <c r="AX287" s="14" t="s">
        <v>77</v>
      </c>
      <c r="AY287" s="167" t="s">
        <v>181</v>
      </c>
    </row>
    <row r="288" spans="2:65" s="1" customFormat="1" ht="16.5" customHeight="1" x14ac:dyDescent="0.2">
      <c r="B288" s="32"/>
      <c r="C288" s="125" t="s">
        <v>250</v>
      </c>
      <c r="D288" s="125" t="s">
        <v>182</v>
      </c>
      <c r="E288" s="126" t="s">
        <v>7988</v>
      </c>
      <c r="F288" s="127" t="s">
        <v>7989</v>
      </c>
      <c r="G288" s="128" t="s">
        <v>636</v>
      </c>
      <c r="H288" s="129">
        <v>100</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502</v>
      </c>
    </row>
    <row r="289" spans="2:65" s="1" customFormat="1" ht="19.5" x14ac:dyDescent="0.2">
      <c r="B289" s="32"/>
      <c r="D289" s="138" t="s">
        <v>214</v>
      </c>
      <c r="F289" s="139" t="s">
        <v>7990</v>
      </c>
      <c r="I289" s="140"/>
      <c r="L289" s="32"/>
      <c r="M289" s="141"/>
      <c r="T289" s="53"/>
      <c r="AT289" s="17" t="s">
        <v>214</v>
      </c>
      <c r="AU289" s="17" t="s">
        <v>79</v>
      </c>
    </row>
    <row r="290" spans="2:65" s="12" customFormat="1" ht="11.25" x14ac:dyDescent="0.2">
      <c r="B290" s="153"/>
      <c r="D290" s="138" t="s">
        <v>330</v>
      </c>
      <c r="E290" s="154" t="s">
        <v>19</v>
      </c>
      <c r="F290" s="155" t="s">
        <v>7943</v>
      </c>
      <c r="H290" s="154" t="s">
        <v>19</v>
      </c>
      <c r="I290" s="156"/>
      <c r="L290" s="153"/>
      <c r="M290" s="157"/>
      <c r="T290" s="158"/>
      <c r="AT290" s="154" t="s">
        <v>330</v>
      </c>
      <c r="AU290" s="154" t="s">
        <v>79</v>
      </c>
      <c r="AV290" s="12" t="s">
        <v>77</v>
      </c>
      <c r="AW290" s="12" t="s">
        <v>31</v>
      </c>
      <c r="AX290" s="12" t="s">
        <v>69</v>
      </c>
      <c r="AY290" s="154" t="s">
        <v>181</v>
      </c>
    </row>
    <row r="291" spans="2:65" s="13" customFormat="1" ht="11.25" x14ac:dyDescent="0.2">
      <c r="B291" s="159"/>
      <c r="D291" s="138" t="s">
        <v>330</v>
      </c>
      <c r="E291" s="160" t="s">
        <v>19</v>
      </c>
      <c r="F291" s="161" t="s">
        <v>7984</v>
      </c>
      <c r="H291" s="162">
        <v>100</v>
      </c>
      <c r="I291" s="163"/>
      <c r="L291" s="159"/>
      <c r="M291" s="164"/>
      <c r="T291" s="165"/>
      <c r="AT291" s="160" t="s">
        <v>330</v>
      </c>
      <c r="AU291" s="160" t="s">
        <v>79</v>
      </c>
      <c r="AV291" s="13" t="s">
        <v>79</v>
      </c>
      <c r="AW291" s="13" t="s">
        <v>31</v>
      </c>
      <c r="AX291" s="13" t="s">
        <v>69</v>
      </c>
      <c r="AY291" s="160" t="s">
        <v>181</v>
      </c>
    </row>
    <row r="292" spans="2:65" s="14" customFormat="1" ht="11.25" x14ac:dyDescent="0.2">
      <c r="B292" s="166"/>
      <c r="D292" s="138" t="s">
        <v>330</v>
      </c>
      <c r="E292" s="167" t="s">
        <v>19</v>
      </c>
      <c r="F292" s="168" t="s">
        <v>333</v>
      </c>
      <c r="H292" s="169">
        <v>100</v>
      </c>
      <c r="I292" s="170"/>
      <c r="L292" s="166"/>
      <c r="M292" s="171"/>
      <c r="T292" s="172"/>
      <c r="AT292" s="167" t="s">
        <v>330</v>
      </c>
      <c r="AU292" s="167" t="s">
        <v>79</v>
      </c>
      <c r="AV292" s="14" t="s">
        <v>187</v>
      </c>
      <c r="AW292" s="14" t="s">
        <v>31</v>
      </c>
      <c r="AX292" s="14" t="s">
        <v>77</v>
      </c>
      <c r="AY292" s="167" t="s">
        <v>181</v>
      </c>
    </row>
    <row r="293" spans="2:65" s="10" customFormat="1" ht="22.9" customHeight="1" x14ac:dyDescent="0.2">
      <c r="B293" s="115"/>
      <c r="D293" s="116" t="s">
        <v>68</v>
      </c>
      <c r="E293" s="149" t="s">
        <v>7991</v>
      </c>
      <c r="F293" s="149" t="s">
        <v>7992</v>
      </c>
      <c r="I293" s="118"/>
      <c r="J293" s="150">
        <f>BK293</f>
        <v>0</v>
      </c>
      <c r="L293" s="115"/>
      <c r="M293" s="120"/>
      <c r="P293" s="121">
        <f>SUM(P294:P313)</f>
        <v>0</v>
      </c>
      <c r="R293" s="121">
        <f>SUM(R294:R313)</f>
        <v>0</v>
      </c>
      <c r="T293" s="122">
        <f>SUM(T294:T313)</f>
        <v>0</v>
      </c>
      <c r="AR293" s="116" t="s">
        <v>77</v>
      </c>
      <c r="AT293" s="123" t="s">
        <v>68</v>
      </c>
      <c r="AU293" s="123" t="s">
        <v>77</v>
      </c>
      <c r="AY293" s="116" t="s">
        <v>181</v>
      </c>
      <c r="BK293" s="124">
        <f>SUM(BK294:BK313)</f>
        <v>0</v>
      </c>
    </row>
    <row r="294" spans="2:65" s="1" customFormat="1" ht="16.5" customHeight="1" x14ac:dyDescent="0.2">
      <c r="B294" s="32"/>
      <c r="C294" s="125" t="s">
        <v>504</v>
      </c>
      <c r="D294" s="125" t="s">
        <v>182</v>
      </c>
      <c r="E294" s="126" t="s">
        <v>7993</v>
      </c>
      <c r="F294" s="127" t="s">
        <v>7994</v>
      </c>
      <c r="G294" s="128" t="s">
        <v>636</v>
      </c>
      <c r="H294" s="129">
        <v>35</v>
      </c>
      <c r="I294" s="130"/>
      <c r="J294" s="131">
        <f>ROUND(I294*H294,2)</f>
        <v>0</v>
      </c>
      <c r="K294" s="127" t="s">
        <v>186</v>
      </c>
      <c r="L294" s="32"/>
      <c r="M294" s="132" t="s">
        <v>19</v>
      </c>
      <c r="N294" s="133" t="s">
        <v>40</v>
      </c>
      <c r="P294" s="134">
        <f>O294*H294</f>
        <v>0</v>
      </c>
      <c r="Q294" s="134">
        <v>0</v>
      </c>
      <c r="R294" s="134">
        <f>Q294*H294</f>
        <v>0</v>
      </c>
      <c r="S294" s="134">
        <v>0</v>
      </c>
      <c r="T294" s="135">
        <f>S294*H294</f>
        <v>0</v>
      </c>
      <c r="AR294" s="136" t="s">
        <v>187</v>
      </c>
      <c r="AT294" s="136" t="s">
        <v>182</v>
      </c>
      <c r="AU294" s="136" t="s">
        <v>79</v>
      </c>
      <c r="AY294" s="17" t="s">
        <v>181</v>
      </c>
      <c r="BE294" s="137">
        <f>IF(N294="základní",J294,0)</f>
        <v>0</v>
      </c>
      <c r="BF294" s="137">
        <f>IF(N294="snížená",J294,0)</f>
        <v>0</v>
      </c>
      <c r="BG294" s="137">
        <f>IF(N294="zákl. přenesená",J294,0)</f>
        <v>0</v>
      </c>
      <c r="BH294" s="137">
        <f>IF(N294="sníž. přenesená",J294,0)</f>
        <v>0</v>
      </c>
      <c r="BI294" s="137">
        <f>IF(N294="nulová",J294,0)</f>
        <v>0</v>
      </c>
      <c r="BJ294" s="17" t="s">
        <v>77</v>
      </c>
      <c r="BK294" s="137">
        <f>ROUND(I294*H294,2)</f>
        <v>0</v>
      </c>
      <c r="BL294" s="17" t="s">
        <v>187</v>
      </c>
      <c r="BM294" s="136" t="s">
        <v>505</v>
      </c>
    </row>
    <row r="295" spans="2:65" s="1" customFormat="1" ht="19.5" x14ac:dyDescent="0.2">
      <c r="B295" s="32"/>
      <c r="D295" s="138" t="s">
        <v>214</v>
      </c>
      <c r="F295" s="139" t="s">
        <v>7856</v>
      </c>
      <c r="I295" s="140"/>
      <c r="L295" s="32"/>
      <c r="M295" s="141"/>
      <c r="T295" s="53"/>
      <c r="AT295" s="17" t="s">
        <v>214</v>
      </c>
      <c r="AU295" s="17" t="s">
        <v>79</v>
      </c>
    </row>
    <row r="296" spans="2:65" s="12" customFormat="1" ht="11.25" x14ac:dyDescent="0.2">
      <c r="B296" s="153"/>
      <c r="D296" s="138" t="s">
        <v>330</v>
      </c>
      <c r="E296" s="154" t="s">
        <v>19</v>
      </c>
      <c r="F296" s="155" t="s">
        <v>7995</v>
      </c>
      <c r="H296" s="154" t="s">
        <v>19</v>
      </c>
      <c r="I296" s="156"/>
      <c r="L296" s="153"/>
      <c r="M296" s="157"/>
      <c r="T296" s="158"/>
      <c r="AT296" s="154" t="s">
        <v>330</v>
      </c>
      <c r="AU296" s="154" t="s">
        <v>79</v>
      </c>
      <c r="AV296" s="12" t="s">
        <v>77</v>
      </c>
      <c r="AW296" s="12" t="s">
        <v>31</v>
      </c>
      <c r="AX296" s="12" t="s">
        <v>69</v>
      </c>
      <c r="AY296" s="154" t="s">
        <v>181</v>
      </c>
    </row>
    <row r="297" spans="2:65" s="13" customFormat="1" ht="11.25" x14ac:dyDescent="0.2">
      <c r="B297" s="159"/>
      <c r="D297" s="138" t="s">
        <v>330</v>
      </c>
      <c r="E297" s="160" t="s">
        <v>19</v>
      </c>
      <c r="F297" s="161" t="s">
        <v>7996</v>
      </c>
      <c r="H297" s="162">
        <v>35</v>
      </c>
      <c r="I297" s="163"/>
      <c r="L297" s="159"/>
      <c r="M297" s="164"/>
      <c r="T297" s="165"/>
      <c r="AT297" s="160" t="s">
        <v>330</v>
      </c>
      <c r="AU297" s="160" t="s">
        <v>79</v>
      </c>
      <c r="AV297" s="13" t="s">
        <v>79</v>
      </c>
      <c r="AW297" s="13" t="s">
        <v>31</v>
      </c>
      <c r="AX297" s="13" t="s">
        <v>69</v>
      </c>
      <c r="AY297" s="160" t="s">
        <v>181</v>
      </c>
    </row>
    <row r="298" spans="2:65" s="14" customFormat="1" ht="11.25" x14ac:dyDescent="0.2">
      <c r="B298" s="166"/>
      <c r="D298" s="138" t="s">
        <v>330</v>
      </c>
      <c r="E298" s="167" t="s">
        <v>19</v>
      </c>
      <c r="F298" s="168" t="s">
        <v>333</v>
      </c>
      <c r="H298" s="169">
        <v>35</v>
      </c>
      <c r="I298" s="170"/>
      <c r="L298" s="166"/>
      <c r="M298" s="171"/>
      <c r="T298" s="172"/>
      <c r="AT298" s="167" t="s">
        <v>330</v>
      </c>
      <c r="AU298" s="167" t="s">
        <v>79</v>
      </c>
      <c r="AV298" s="14" t="s">
        <v>187</v>
      </c>
      <c r="AW298" s="14" t="s">
        <v>31</v>
      </c>
      <c r="AX298" s="14" t="s">
        <v>77</v>
      </c>
      <c r="AY298" s="167" t="s">
        <v>181</v>
      </c>
    </row>
    <row r="299" spans="2:65" s="1" customFormat="1" ht="16.5" customHeight="1" x14ac:dyDescent="0.2">
      <c r="B299" s="32"/>
      <c r="C299" s="125" t="s">
        <v>254</v>
      </c>
      <c r="D299" s="125" t="s">
        <v>182</v>
      </c>
      <c r="E299" s="126" t="s">
        <v>7997</v>
      </c>
      <c r="F299" s="127" t="s">
        <v>7998</v>
      </c>
      <c r="G299" s="128" t="s">
        <v>636</v>
      </c>
      <c r="H299" s="129">
        <v>45</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511</v>
      </c>
    </row>
    <row r="300" spans="2:65" s="1" customFormat="1" ht="19.5" x14ac:dyDescent="0.2">
      <c r="B300" s="32"/>
      <c r="D300" s="138" t="s">
        <v>214</v>
      </c>
      <c r="F300" s="139" t="s">
        <v>7856</v>
      </c>
      <c r="I300" s="140"/>
      <c r="L300" s="32"/>
      <c r="M300" s="141"/>
      <c r="T300" s="53"/>
      <c r="AT300" s="17" t="s">
        <v>214</v>
      </c>
      <c r="AU300" s="17" t="s">
        <v>79</v>
      </c>
    </row>
    <row r="301" spans="2:65" s="12" customFormat="1" ht="11.25" x14ac:dyDescent="0.2">
      <c r="B301" s="153"/>
      <c r="D301" s="138" t="s">
        <v>330</v>
      </c>
      <c r="E301" s="154" t="s">
        <v>19</v>
      </c>
      <c r="F301" s="155" t="s">
        <v>7995</v>
      </c>
      <c r="H301" s="154" t="s">
        <v>19</v>
      </c>
      <c r="I301" s="156"/>
      <c r="L301" s="153"/>
      <c r="M301" s="157"/>
      <c r="T301" s="158"/>
      <c r="AT301" s="154" t="s">
        <v>330</v>
      </c>
      <c r="AU301" s="154" t="s">
        <v>79</v>
      </c>
      <c r="AV301" s="12" t="s">
        <v>77</v>
      </c>
      <c r="AW301" s="12" t="s">
        <v>31</v>
      </c>
      <c r="AX301" s="12" t="s">
        <v>69</v>
      </c>
      <c r="AY301" s="154" t="s">
        <v>181</v>
      </c>
    </row>
    <row r="302" spans="2:65" s="13" customFormat="1" ht="11.25" x14ac:dyDescent="0.2">
      <c r="B302" s="159"/>
      <c r="D302" s="138" t="s">
        <v>330</v>
      </c>
      <c r="E302" s="160" t="s">
        <v>19</v>
      </c>
      <c r="F302" s="161" t="s">
        <v>7999</v>
      </c>
      <c r="H302" s="162">
        <v>45</v>
      </c>
      <c r="I302" s="163"/>
      <c r="L302" s="159"/>
      <c r="M302" s="164"/>
      <c r="T302" s="165"/>
      <c r="AT302" s="160" t="s">
        <v>330</v>
      </c>
      <c r="AU302" s="160" t="s">
        <v>79</v>
      </c>
      <c r="AV302" s="13" t="s">
        <v>79</v>
      </c>
      <c r="AW302" s="13" t="s">
        <v>31</v>
      </c>
      <c r="AX302" s="13" t="s">
        <v>69</v>
      </c>
      <c r="AY302" s="160" t="s">
        <v>181</v>
      </c>
    </row>
    <row r="303" spans="2:65" s="14" customFormat="1" ht="11.25" x14ac:dyDescent="0.2">
      <c r="B303" s="166"/>
      <c r="D303" s="138" t="s">
        <v>330</v>
      </c>
      <c r="E303" s="167" t="s">
        <v>19</v>
      </c>
      <c r="F303" s="168" t="s">
        <v>333</v>
      </c>
      <c r="H303" s="169">
        <v>45</v>
      </c>
      <c r="I303" s="170"/>
      <c r="L303" s="166"/>
      <c r="M303" s="171"/>
      <c r="T303" s="172"/>
      <c r="AT303" s="167" t="s">
        <v>330</v>
      </c>
      <c r="AU303" s="167" t="s">
        <v>79</v>
      </c>
      <c r="AV303" s="14" t="s">
        <v>187</v>
      </c>
      <c r="AW303" s="14" t="s">
        <v>31</v>
      </c>
      <c r="AX303" s="14" t="s">
        <v>77</v>
      </c>
      <c r="AY303" s="167" t="s">
        <v>181</v>
      </c>
    </row>
    <row r="304" spans="2:65" s="1" customFormat="1" ht="16.5" customHeight="1" x14ac:dyDescent="0.2">
      <c r="B304" s="32"/>
      <c r="C304" s="125" t="s">
        <v>516</v>
      </c>
      <c r="D304" s="125" t="s">
        <v>182</v>
      </c>
      <c r="E304" s="126" t="s">
        <v>8000</v>
      </c>
      <c r="F304" s="127" t="s">
        <v>8001</v>
      </c>
      <c r="G304" s="128" t="s">
        <v>636</v>
      </c>
      <c r="H304" s="129">
        <v>50</v>
      </c>
      <c r="I304" s="130"/>
      <c r="J304" s="131">
        <f>ROUND(I304*H304,2)</f>
        <v>0</v>
      </c>
      <c r="K304" s="127" t="s">
        <v>186</v>
      </c>
      <c r="L304" s="32"/>
      <c r="M304" s="132" t="s">
        <v>19</v>
      </c>
      <c r="N304" s="133" t="s">
        <v>40</v>
      </c>
      <c r="P304" s="134">
        <f>O304*H304</f>
        <v>0</v>
      </c>
      <c r="Q304" s="134">
        <v>0</v>
      </c>
      <c r="R304" s="134">
        <f>Q304*H304</f>
        <v>0</v>
      </c>
      <c r="S304" s="134">
        <v>0</v>
      </c>
      <c r="T304" s="135">
        <f>S304*H304</f>
        <v>0</v>
      </c>
      <c r="AR304" s="136" t="s">
        <v>187</v>
      </c>
      <c r="AT304" s="136" t="s">
        <v>182</v>
      </c>
      <c r="AU304" s="136" t="s">
        <v>79</v>
      </c>
      <c r="AY304" s="17" t="s">
        <v>181</v>
      </c>
      <c r="BE304" s="137">
        <f>IF(N304="základní",J304,0)</f>
        <v>0</v>
      </c>
      <c r="BF304" s="137">
        <f>IF(N304="snížená",J304,0)</f>
        <v>0</v>
      </c>
      <c r="BG304" s="137">
        <f>IF(N304="zákl. přenesená",J304,0)</f>
        <v>0</v>
      </c>
      <c r="BH304" s="137">
        <f>IF(N304="sníž. přenesená",J304,0)</f>
        <v>0</v>
      </c>
      <c r="BI304" s="137">
        <f>IF(N304="nulová",J304,0)</f>
        <v>0</v>
      </c>
      <c r="BJ304" s="17" t="s">
        <v>77</v>
      </c>
      <c r="BK304" s="137">
        <f>ROUND(I304*H304,2)</f>
        <v>0</v>
      </c>
      <c r="BL304" s="17" t="s">
        <v>187</v>
      </c>
      <c r="BM304" s="136" t="s">
        <v>520</v>
      </c>
    </row>
    <row r="305" spans="2:65" s="1" customFormat="1" ht="19.5" x14ac:dyDescent="0.2">
      <c r="B305" s="32"/>
      <c r="D305" s="138" t="s">
        <v>214</v>
      </c>
      <c r="F305" s="139" t="s">
        <v>7856</v>
      </c>
      <c r="I305" s="140"/>
      <c r="L305" s="32"/>
      <c r="M305" s="141"/>
      <c r="T305" s="53"/>
      <c r="AT305" s="17" t="s">
        <v>214</v>
      </c>
      <c r="AU305" s="17" t="s">
        <v>79</v>
      </c>
    </row>
    <row r="306" spans="2:65" s="12" customFormat="1" ht="11.25" x14ac:dyDescent="0.2">
      <c r="B306" s="153"/>
      <c r="D306" s="138" t="s">
        <v>330</v>
      </c>
      <c r="E306" s="154" t="s">
        <v>19</v>
      </c>
      <c r="F306" s="155" t="s">
        <v>8002</v>
      </c>
      <c r="H306" s="154" t="s">
        <v>19</v>
      </c>
      <c r="I306" s="156"/>
      <c r="L306" s="153"/>
      <c r="M306" s="157"/>
      <c r="T306" s="158"/>
      <c r="AT306" s="154" t="s">
        <v>330</v>
      </c>
      <c r="AU306" s="154" t="s">
        <v>79</v>
      </c>
      <c r="AV306" s="12" t="s">
        <v>77</v>
      </c>
      <c r="AW306" s="12" t="s">
        <v>31</v>
      </c>
      <c r="AX306" s="12" t="s">
        <v>69</v>
      </c>
      <c r="AY306" s="154" t="s">
        <v>181</v>
      </c>
    </row>
    <row r="307" spans="2:65" s="13" customFormat="1" ht="11.25" x14ac:dyDescent="0.2">
      <c r="B307" s="159"/>
      <c r="D307" s="138" t="s">
        <v>330</v>
      </c>
      <c r="E307" s="160" t="s">
        <v>19</v>
      </c>
      <c r="F307" s="161" t="s">
        <v>8003</v>
      </c>
      <c r="H307" s="162">
        <v>50</v>
      </c>
      <c r="I307" s="163"/>
      <c r="L307" s="159"/>
      <c r="M307" s="164"/>
      <c r="T307" s="165"/>
      <c r="AT307" s="160" t="s">
        <v>330</v>
      </c>
      <c r="AU307" s="160" t="s">
        <v>79</v>
      </c>
      <c r="AV307" s="13" t="s">
        <v>79</v>
      </c>
      <c r="AW307" s="13" t="s">
        <v>31</v>
      </c>
      <c r="AX307" s="13" t="s">
        <v>69</v>
      </c>
      <c r="AY307" s="160" t="s">
        <v>181</v>
      </c>
    </row>
    <row r="308" spans="2:65" s="14" customFormat="1" ht="11.25" x14ac:dyDescent="0.2">
      <c r="B308" s="166"/>
      <c r="D308" s="138" t="s">
        <v>330</v>
      </c>
      <c r="E308" s="167" t="s">
        <v>19</v>
      </c>
      <c r="F308" s="168" t="s">
        <v>333</v>
      </c>
      <c r="H308" s="169">
        <v>50</v>
      </c>
      <c r="I308" s="170"/>
      <c r="L308" s="166"/>
      <c r="M308" s="171"/>
      <c r="T308" s="172"/>
      <c r="AT308" s="167" t="s">
        <v>330</v>
      </c>
      <c r="AU308" s="167" t="s">
        <v>79</v>
      </c>
      <c r="AV308" s="14" t="s">
        <v>187</v>
      </c>
      <c r="AW308" s="14" t="s">
        <v>31</v>
      </c>
      <c r="AX308" s="14" t="s">
        <v>77</v>
      </c>
      <c r="AY308" s="167" t="s">
        <v>181</v>
      </c>
    </row>
    <row r="309" spans="2:65" s="1" customFormat="1" ht="16.5" customHeight="1" x14ac:dyDescent="0.2">
      <c r="B309" s="32"/>
      <c r="C309" s="125" t="s">
        <v>258</v>
      </c>
      <c r="D309" s="125" t="s">
        <v>182</v>
      </c>
      <c r="E309" s="126" t="s">
        <v>8004</v>
      </c>
      <c r="F309" s="127" t="s">
        <v>8005</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526</v>
      </c>
    </row>
    <row r="310" spans="2:65" s="1" customFormat="1" ht="19.5" x14ac:dyDescent="0.2">
      <c r="B310" s="32"/>
      <c r="D310" s="138" t="s">
        <v>214</v>
      </c>
      <c r="F310" s="139" t="s">
        <v>7885</v>
      </c>
      <c r="I310" s="140"/>
      <c r="L310" s="32"/>
      <c r="M310" s="141"/>
      <c r="T310" s="53"/>
      <c r="AT310" s="17" t="s">
        <v>214</v>
      </c>
      <c r="AU310" s="17" t="s">
        <v>79</v>
      </c>
    </row>
    <row r="311" spans="2:65" s="12" customFormat="1" ht="11.25" x14ac:dyDescent="0.2">
      <c r="B311" s="153"/>
      <c r="D311" s="138" t="s">
        <v>330</v>
      </c>
      <c r="E311" s="154" t="s">
        <v>19</v>
      </c>
      <c r="F311" s="155" t="s">
        <v>8006</v>
      </c>
      <c r="H311" s="154" t="s">
        <v>19</v>
      </c>
      <c r="I311" s="156"/>
      <c r="L311" s="153"/>
      <c r="M311" s="157"/>
      <c r="T311" s="158"/>
      <c r="AT311" s="154" t="s">
        <v>330</v>
      </c>
      <c r="AU311" s="154" t="s">
        <v>79</v>
      </c>
      <c r="AV311" s="12" t="s">
        <v>77</v>
      </c>
      <c r="AW311" s="12" t="s">
        <v>31</v>
      </c>
      <c r="AX311" s="12" t="s">
        <v>69</v>
      </c>
      <c r="AY311" s="154" t="s">
        <v>181</v>
      </c>
    </row>
    <row r="312" spans="2:65" s="13" customFormat="1" ht="11.25" x14ac:dyDescent="0.2">
      <c r="B312" s="159"/>
      <c r="D312" s="138" t="s">
        <v>330</v>
      </c>
      <c r="E312" s="160" t="s">
        <v>19</v>
      </c>
      <c r="F312" s="161" t="s">
        <v>8007</v>
      </c>
      <c r="H312" s="162">
        <v>1</v>
      </c>
      <c r="I312" s="163"/>
      <c r="L312" s="159"/>
      <c r="M312" s="164"/>
      <c r="T312" s="165"/>
      <c r="AT312" s="160" t="s">
        <v>330</v>
      </c>
      <c r="AU312" s="160" t="s">
        <v>79</v>
      </c>
      <c r="AV312" s="13" t="s">
        <v>79</v>
      </c>
      <c r="AW312" s="13" t="s">
        <v>31</v>
      </c>
      <c r="AX312" s="13" t="s">
        <v>69</v>
      </c>
      <c r="AY312" s="160" t="s">
        <v>181</v>
      </c>
    </row>
    <row r="313" spans="2:65" s="14" customFormat="1" ht="11.25" x14ac:dyDescent="0.2">
      <c r="B313" s="166"/>
      <c r="D313" s="138" t="s">
        <v>330</v>
      </c>
      <c r="E313" s="167" t="s">
        <v>19</v>
      </c>
      <c r="F313" s="168" t="s">
        <v>333</v>
      </c>
      <c r="H313" s="169">
        <v>1</v>
      </c>
      <c r="I313" s="170"/>
      <c r="L313" s="166"/>
      <c r="M313" s="171"/>
      <c r="T313" s="172"/>
      <c r="AT313" s="167" t="s">
        <v>330</v>
      </c>
      <c r="AU313" s="167" t="s">
        <v>79</v>
      </c>
      <c r="AV313" s="14" t="s">
        <v>187</v>
      </c>
      <c r="AW313" s="14" t="s">
        <v>31</v>
      </c>
      <c r="AX313" s="14" t="s">
        <v>77</v>
      </c>
      <c r="AY313" s="167" t="s">
        <v>181</v>
      </c>
    </row>
    <row r="314" spans="2:65" s="10" customFormat="1" ht="22.9" customHeight="1" x14ac:dyDescent="0.2">
      <c r="B314" s="115"/>
      <c r="D314" s="116" t="s">
        <v>68</v>
      </c>
      <c r="E314" s="149" t="s">
        <v>8008</v>
      </c>
      <c r="F314" s="149" t="s">
        <v>8009</v>
      </c>
      <c r="I314" s="118"/>
      <c r="J314" s="150">
        <f>BK314</f>
        <v>0</v>
      </c>
      <c r="L314" s="115"/>
      <c r="M314" s="120"/>
      <c r="P314" s="121">
        <f>SUM(P315:P366)</f>
        <v>0</v>
      </c>
      <c r="R314" s="121">
        <f>SUM(R315:R366)</f>
        <v>0</v>
      </c>
      <c r="T314" s="122">
        <f>SUM(T315:T366)</f>
        <v>0</v>
      </c>
      <c r="AR314" s="116" t="s">
        <v>77</v>
      </c>
      <c r="AT314" s="123" t="s">
        <v>68</v>
      </c>
      <c r="AU314" s="123" t="s">
        <v>77</v>
      </c>
      <c r="AY314" s="116" t="s">
        <v>181</v>
      </c>
      <c r="BK314" s="124">
        <f>SUM(BK315:BK366)</f>
        <v>0</v>
      </c>
    </row>
    <row r="315" spans="2:65" s="1" customFormat="1" ht="16.5" customHeight="1" x14ac:dyDescent="0.2">
      <c r="B315" s="32"/>
      <c r="C315" s="125" t="s">
        <v>529</v>
      </c>
      <c r="D315" s="125" t="s">
        <v>182</v>
      </c>
      <c r="E315" s="126" t="s">
        <v>8010</v>
      </c>
      <c r="F315" s="127" t="s">
        <v>8011</v>
      </c>
      <c r="G315" s="128" t="s">
        <v>185</v>
      </c>
      <c r="H315" s="129">
        <v>1</v>
      </c>
      <c r="I315" s="130"/>
      <c r="J315" s="131">
        <f>ROUND(I315*H315,2)</f>
        <v>0</v>
      </c>
      <c r="K315" s="127" t="s">
        <v>186</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532</v>
      </c>
    </row>
    <row r="316" spans="2:65" s="1" customFormat="1" ht="19.5" x14ac:dyDescent="0.2">
      <c r="B316" s="32"/>
      <c r="D316" s="138" t="s">
        <v>214</v>
      </c>
      <c r="F316" s="139" t="s">
        <v>8012</v>
      </c>
      <c r="I316" s="140"/>
      <c r="L316" s="32"/>
      <c r="M316" s="141"/>
      <c r="T316" s="53"/>
      <c r="AT316" s="17" t="s">
        <v>214</v>
      </c>
      <c r="AU316" s="17" t="s">
        <v>79</v>
      </c>
    </row>
    <row r="317" spans="2:65" s="12" customFormat="1" ht="11.25" x14ac:dyDescent="0.2">
      <c r="B317" s="153"/>
      <c r="D317" s="138" t="s">
        <v>330</v>
      </c>
      <c r="E317" s="154" t="s">
        <v>19</v>
      </c>
      <c r="F317" s="155" t="s">
        <v>8013</v>
      </c>
      <c r="H317" s="154" t="s">
        <v>19</v>
      </c>
      <c r="I317" s="156"/>
      <c r="L317" s="153"/>
      <c r="M317" s="157"/>
      <c r="T317" s="158"/>
      <c r="AT317" s="154" t="s">
        <v>330</v>
      </c>
      <c r="AU317" s="154" t="s">
        <v>79</v>
      </c>
      <c r="AV317" s="12" t="s">
        <v>77</v>
      </c>
      <c r="AW317" s="12" t="s">
        <v>31</v>
      </c>
      <c r="AX317" s="12" t="s">
        <v>69</v>
      </c>
      <c r="AY317" s="154" t="s">
        <v>181</v>
      </c>
    </row>
    <row r="318" spans="2:65" s="13" customFormat="1" ht="11.25" x14ac:dyDescent="0.2">
      <c r="B318" s="159"/>
      <c r="D318" s="138" t="s">
        <v>330</v>
      </c>
      <c r="E318" s="160" t="s">
        <v>19</v>
      </c>
      <c r="F318" s="161" t="s">
        <v>8014</v>
      </c>
      <c r="H318" s="162">
        <v>1</v>
      </c>
      <c r="I318" s="163"/>
      <c r="L318" s="159"/>
      <c r="M318" s="164"/>
      <c r="T318" s="165"/>
      <c r="AT318" s="160" t="s">
        <v>330</v>
      </c>
      <c r="AU318" s="160" t="s">
        <v>79</v>
      </c>
      <c r="AV318" s="13" t="s">
        <v>79</v>
      </c>
      <c r="AW318" s="13" t="s">
        <v>31</v>
      </c>
      <c r="AX318" s="13" t="s">
        <v>69</v>
      </c>
      <c r="AY318" s="160" t="s">
        <v>181</v>
      </c>
    </row>
    <row r="319" spans="2:65" s="14" customFormat="1" ht="11.25" x14ac:dyDescent="0.2">
      <c r="B319" s="166"/>
      <c r="D319" s="138" t="s">
        <v>330</v>
      </c>
      <c r="E319" s="167" t="s">
        <v>19</v>
      </c>
      <c r="F319" s="168" t="s">
        <v>333</v>
      </c>
      <c r="H319" s="169">
        <v>1</v>
      </c>
      <c r="I319" s="170"/>
      <c r="L319" s="166"/>
      <c r="M319" s="171"/>
      <c r="T319" s="172"/>
      <c r="AT319" s="167" t="s">
        <v>330</v>
      </c>
      <c r="AU319" s="167" t="s">
        <v>79</v>
      </c>
      <c r="AV319" s="14" t="s">
        <v>187</v>
      </c>
      <c r="AW319" s="14" t="s">
        <v>31</v>
      </c>
      <c r="AX319" s="14" t="s">
        <v>77</v>
      </c>
      <c r="AY319" s="167" t="s">
        <v>181</v>
      </c>
    </row>
    <row r="320" spans="2:65" s="1" customFormat="1" ht="16.5" customHeight="1" x14ac:dyDescent="0.2">
      <c r="B320" s="32"/>
      <c r="C320" s="125" t="s">
        <v>263</v>
      </c>
      <c r="D320" s="125" t="s">
        <v>182</v>
      </c>
      <c r="E320" s="126" t="s">
        <v>8015</v>
      </c>
      <c r="F320" s="127" t="s">
        <v>8016</v>
      </c>
      <c r="G320" s="128" t="s">
        <v>185</v>
      </c>
      <c r="H320" s="129">
        <v>1</v>
      </c>
      <c r="I320" s="130"/>
      <c r="J320" s="131">
        <f>ROUND(I320*H320,2)</f>
        <v>0</v>
      </c>
      <c r="K320" s="127" t="s">
        <v>186</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536</v>
      </c>
    </row>
    <row r="321" spans="2:65" s="1" customFormat="1" ht="19.5" x14ac:dyDescent="0.2">
      <c r="B321" s="32"/>
      <c r="D321" s="138" t="s">
        <v>214</v>
      </c>
      <c r="F321" s="139" t="s">
        <v>8012</v>
      </c>
      <c r="I321" s="140"/>
      <c r="L321" s="32"/>
      <c r="M321" s="141"/>
      <c r="T321" s="53"/>
      <c r="AT321" s="17" t="s">
        <v>214</v>
      </c>
      <c r="AU321" s="17" t="s">
        <v>79</v>
      </c>
    </row>
    <row r="322" spans="2:65" s="12" customFormat="1" ht="11.25" x14ac:dyDescent="0.2">
      <c r="B322" s="153"/>
      <c r="D322" s="138" t="s">
        <v>330</v>
      </c>
      <c r="E322" s="154" t="s">
        <v>19</v>
      </c>
      <c r="F322" s="155" t="s">
        <v>8017</v>
      </c>
      <c r="H322" s="154" t="s">
        <v>19</v>
      </c>
      <c r="I322" s="156"/>
      <c r="L322" s="153"/>
      <c r="M322" s="157"/>
      <c r="T322" s="158"/>
      <c r="AT322" s="154" t="s">
        <v>330</v>
      </c>
      <c r="AU322" s="154" t="s">
        <v>79</v>
      </c>
      <c r="AV322" s="12" t="s">
        <v>77</v>
      </c>
      <c r="AW322" s="12" t="s">
        <v>31</v>
      </c>
      <c r="AX322" s="12" t="s">
        <v>69</v>
      </c>
      <c r="AY322" s="154" t="s">
        <v>181</v>
      </c>
    </row>
    <row r="323" spans="2:65" s="13" customFormat="1" ht="11.25" x14ac:dyDescent="0.2">
      <c r="B323" s="159"/>
      <c r="D323" s="138" t="s">
        <v>330</v>
      </c>
      <c r="E323" s="160" t="s">
        <v>19</v>
      </c>
      <c r="F323" s="161" t="s">
        <v>8018</v>
      </c>
      <c r="H323" s="162">
        <v>1</v>
      </c>
      <c r="I323" s="163"/>
      <c r="L323" s="159"/>
      <c r="M323" s="164"/>
      <c r="T323" s="165"/>
      <c r="AT323" s="160" t="s">
        <v>330</v>
      </c>
      <c r="AU323" s="160" t="s">
        <v>79</v>
      </c>
      <c r="AV323" s="13" t="s">
        <v>79</v>
      </c>
      <c r="AW323" s="13" t="s">
        <v>31</v>
      </c>
      <c r="AX323" s="13" t="s">
        <v>69</v>
      </c>
      <c r="AY323" s="160" t="s">
        <v>181</v>
      </c>
    </row>
    <row r="324" spans="2:65" s="14" customFormat="1" ht="11.25" x14ac:dyDescent="0.2">
      <c r="B324" s="166"/>
      <c r="D324" s="138" t="s">
        <v>330</v>
      </c>
      <c r="E324" s="167" t="s">
        <v>19</v>
      </c>
      <c r="F324" s="168" t="s">
        <v>333</v>
      </c>
      <c r="H324" s="169">
        <v>1</v>
      </c>
      <c r="I324" s="170"/>
      <c r="L324" s="166"/>
      <c r="M324" s="171"/>
      <c r="T324" s="172"/>
      <c r="AT324" s="167" t="s">
        <v>330</v>
      </c>
      <c r="AU324" s="167" t="s">
        <v>79</v>
      </c>
      <c r="AV324" s="14" t="s">
        <v>187</v>
      </c>
      <c r="AW324" s="14" t="s">
        <v>31</v>
      </c>
      <c r="AX324" s="14" t="s">
        <v>77</v>
      </c>
      <c r="AY324" s="167" t="s">
        <v>181</v>
      </c>
    </row>
    <row r="325" spans="2:65" s="1" customFormat="1" ht="16.5" customHeight="1" x14ac:dyDescent="0.2">
      <c r="B325" s="32"/>
      <c r="C325" s="125" t="s">
        <v>538</v>
      </c>
      <c r="D325" s="125" t="s">
        <v>182</v>
      </c>
      <c r="E325" s="126" t="s">
        <v>8019</v>
      </c>
      <c r="F325" s="127" t="s">
        <v>8020</v>
      </c>
      <c r="G325" s="128" t="s">
        <v>519</v>
      </c>
      <c r="H325" s="129">
        <v>1</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541</v>
      </c>
    </row>
    <row r="326" spans="2:65" s="1" customFormat="1" ht="19.5" x14ac:dyDescent="0.2">
      <c r="B326" s="32"/>
      <c r="D326" s="138" t="s">
        <v>214</v>
      </c>
      <c r="F326" s="139" t="s">
        <v>8021</v>
      </c>
      <c r="I326" s="140"/>
      <c r="L326" s="32"/>
      <c r="M326" s="141"/>
      <c r="T326" s="53"/>
      <c r="AT326" s="17" t="s">
        <v>214</v>
      </c>
      <c r="AU326" s="17" t="s">
        <v>79</v>
      </c>
    </row>
    <row r="327" spans="2:65" s="12" customFormat="1" ht="11.25" x14ac:dyDescent="0.2">
      <c r="B327" s="153"/>
      <c r="D327" s="138" t="s">
        <v>330</v>
      </c>
      <c r="E327" s="154" t="s">
        <v>19</v>
      </c>
      <c r="F327" s="155" t="s">
        <v>8022</v>
      </c>
      <c r="H327" s="154" t="s">
        <v>19</v>
      </c>
      <c r="I327" s="156"/>
      <c r="L327" s="153"/>
      <c r="M327" s="157"/>
      <c r="T327" s="158"/>
      <c r="AT327" s="154" t="s">
        <v>330</v>
      </c>
      <c r="AU327" s="154" t="s">
        <v>79</v>
      </c>
      <c r="AV327" s="12" t="s">
        <v>77</v>
      </c>
      <c r="AW327" s="12" t="s">
        <v>31</v>
      </c>
      <c r="AX327" s="12" t="s">
        <v>69</v>
      </c>
      <c r="AY327" s="154" t="s">
        <v>181</v>
      </c>
    </row>
    <row r="328" spans="2:65" s="13" customFormat="1" ht="11.25" x14ac:dyDescent="0.2">
      <c r="B328" s="159"/>
      <c r="D328" s="138" t="s">
        <v>330</v>
      </c>
      <c r="E328" s="160" t="s">
        <v>19</v>
      </c>
      <c r="F328" s="161" t="s">
        <v>8023</v>
      </c>
      <c r="H328" s="162">
        <v>1</v>
      </c>
      <c r="I328" s="163"/>
      <c r="L328" s="159"/>
      <c r="M328" s="164"/>
      <c r="T328" s="165"/>
      <c r="AT328" s="160" t="s">
        <v>330</v>
      </c>
      <c r="AU328" s="160" t="s">
        <v>79</v>
      </c>
      <c r="AV328" s="13" t="s">
        <v>79</v>
      </c>
      <c r="AW328" s="13" t="s">
        <v>31</v>
      </c>
      <c r="AX328" s="13" t="s">
        <v>69</v>
      </c>
      <c r="AY328" s="160" t="s">
        <v>181</v>
      </c>
    </row>
    <row r="329" spans="2:65" s="14" customFormat="1" ht="11.25" x14ac:dyDescent="0.2">
      <c r="B329" s="166"/>
      <c r="D329" s="138" t="s">
        <v>330</v>
      </c>
      <c r="E329" s="167" t="s">
        <v>19</v>
      </c>
      <c r="F329" s="168" t="s">
        <v>333</v>
      </c>
      <c r="H329" s="169">
        <v>1</v>
      </c>
      <c r="I329" s="170"/>
      <c r="L329" s="166"/>
      <c r="M329" s="171"/>
      <c r="T329" s="172"/>
      <c r="AT329" s="167" t="s">
        <v>330</v>
      </c>
      <c r="AU329" s="167" t="s">
        <v>79</v>
      </c>
      <c r="AV329" s="14" t="s">
        <v>187</v>
      </c>
      <c r="AW329" s="14" t="s">
        <v>31</v>
      </c>
      <c r="AX329" s="14" t="s">
        <v>77</v>
      </c>
      <c r="AY329" s="167" t="s">
        <v>181</v>
      </c>
    </row>
    <row r="330" spans="2:65" s="1" customFormat="1" ht="16.5" customHeight="1" x14ac:dyDescent="0.2">
      <c r="B330" s="32"/>
      <c r="C330" s="125" t="s">
        <v>266</v>
      </c>
      <c r="D330" s="125" t="s">
        <v>182</v>
      </c>
      <c r="E330" s="126" t="s">
        <v>8024</v>
      </c>
      <c r="F330" s="127" t="s">
        <v>8025</v>
      </c>
      <c r="G330" s="128" t="s">
        <v>519</v>
      </c>
      <c r="H330" s="129">
        <v>1</v>
      </c>
      <c r="I330" s="130"/>
      <c r="J330" s="131">
        <f>ROUND(I330*H330,2)</f>
        <v>0</v>
      </c>
      <c r="K330" s="127" t="s">
        <v>186</v>
      </c>
      <c r="L330" s="32"/>
      <c r="M330" s="132" t="s">
        <v>19</v>
      </c>
      <c r="N330" s="133" t="s">
        <v>40</v>
      </c>
      <c r="P330" s="134">
        <f>O330*H330</f>
        <v>0</v>
      </c>
      <c r="Q330" s="134">
        <v>0</v>
      </c>
      <c r="R330" s="134">
        <f>Q330*H330</f>
        <v>0</v>
      </c>
      <c r="S330" s="134">
        <v>0</v>
      </c>
      <c r="T330" s="135">
        <f>S330*H330</f>
        <v>0</v>
      </c>
      <c r="AR330" s="136" t="s">
        <v>187</v>
      </c>
      <c r="AT330" s="136" t="s">
        <v>182</v>
      </c>
      <c r="AU330" s="136" t="s">
        <v>79</v>
      </c>
      <c r="AY330" s="17" t="s">
        <v>181</v>
      </c>
      <c r="BE330" s="137">
        <f>IF(N330="základní",J330,0)</f>
        <v>0</v>
      </c>
      <c r="BF330" s="137">
        <f>IF(N330="snížená",J330,0)</f>
        <v>0</v>
      </c>
      <c r="BG330" s="137">
        <f>IF(N330="zákl. přenesená",J330,0)</f>
        <v>0</v>
      </c>
      <c r="BH330" s="137">
        <f>IF(N330="sníž. přenesená",J330,0)</f>
        <v>0</v>
      </c>
      <c r="BI330" s="137">
        <f>IF(N330="nulová",J330,0)</f>
        <v>0</v>
      </c>
      <c r="BJ330" s="17" t="s">
        <v>77</v>
      </c>
      <c r="BK330" s="137">
        <f>ROUND(I330*H330,2)</f>
        <v>0</v>
      </c>
      <c r="BL330" s="17" t="s">
        <v>187</v>
      </c>
      <c r="BM330" s="136" t="s">
        <v>545</v>
      </c>
    </row>
    <row r="331" spans="2:65" s="1" customFormat="1" ht="19.5" x14ac:dyDescent="0.2">
      <c r="B331" s="32"/>
      <c r="D331" s="138" t="s">
        <v>214</v>
      </c>
      <c r="F331" s="139" t="s">
        <v>8026</v>
      </c>
      <c r="I331" s="140"/>
      <c r="L331" s="32"/>
      <c r="M331" s="141"/>
      <c r="T331" s="53"/>
      <c r="AT331" s="17" t="s">
        <v>214</v>
      </c>
      <c r="AU331" s="17" t="s">
        <v>79</v>
      </c>
    </row>
    <row r="332" spans="2:65" s="12" customFormat="1" ht="11.25" x14ac:dyDescent="0.2">
      <c r="B332" s="153"/>
      <c r="D332" s="138" t="s">
        <v>330</v>
      </c>
      <c r="E332" s="154" t="s">
        <v>19</v>
      </c>
      <c r="F332" s="155" t="s">
        <v>8027</v>
      </c>
      <c r="H332" s="154" t="s">
        <v>19</v>
      </c>
      <c r="I332" s="156"/>
      <c r="L332" s="153"/>
      <c r="M332" s="157"/>
      <c r="T332" s="158"/>
      <c r="AT332" s="154" t="s">
        <v>330</v>
      </c>
      <c r="AU332" s="154" t="s">
        <v>79</v>
      </c>
      <c r="AV332" s="12" t="s">
        <v>77</v>
      </c>
      <c r="AW332" s="12" t="s">
        <v>31</v>
      </c>
      <c r="AX332" s="12" t="s">
        <v>69</v>
      </c>
      <c r="AY332" s="154" t="s">
        <v>181</v>
      </c>
    </row>
    <row r="333" spans="2:65" s="13" customFormat="1" ht="11.25" x14ac:dyDescent="0.2">
      <c r="B333" s="159"/>
      <c r="D333" s="138" t="s">
        <v>330</v>
      </c>
      <c r="E333" s="160" t="s">
        <v>19</v>
      </c>
      <c r="F333" s="161" t="s">
        <v>8028</v>
      </c>
      <c r="H333" s="162">
        <v>1</v>
      </c>
      <c r="I333" s="163"/>
      <c r="L333" s="159"/>
      <c r="M333" s="164"/>
      <c r="T333" s="165"/>
      <c r="AT333" s="160" t="s">
        <v>330</v>
      </c>
      <c r="AU333" s="160" t="s">
        <v>79</v>
      </c>
      <c r="AV333" s="13" t="s">
        <v>79</v>
      </c>
      <c r="AW333" s="13" t="s">
        <v>31</v>
      </c>
      <c r="AX333" s="13" t="s">
        <v>69</v>
      </c>
      <c r="AY333" s="160" t="s">
        <v>181</v>
      </c>
    </row>
    <row r="334" spans="2:65" s="14" customFormat="1" ht="11.25" x14ac:dyDescent="0.2">
      <c r="B334" s="166"/>
      <c r="D334" s="138" t="s">
        <v>330</v>
      </c>
      <c r="E334" s="167" t="s">
        <v>19</v>
      </c>
      <c r="F334" s="168" t="s">
        <v>333</v>
      </c>
      <c r="H334" s="169">
        <v>1</v>
      </c>
      <c r="I334" s="170"/>
      <c r="L334" s="166"/>
      <c r="M334" s="171"/>
      <c r="T334" s="172"/>
      <c r="AT334" s="167" t="s">
        <v>330</v>
      </c>
      <c r="AU334" s="167" t="s">
        <v>79</v>
      </c>
      <c r="AV334" s="14" t="s">
        <v>187</v>
      </c>
      <c r="AW334" s="14" t="s">
        <v>31</v>
      </c>
      <c r="AX334" s="14" t="s">
        <v>77</v>
      </c>
      <c r="AY334" s="167" t="s">
        <v>181</v>
      </c>
    </row>
    <row r="335" spans="2:65" s="1" customFormat="1" ht="16.5" customHeight="1" x14ac:dyDescent="0.2">
      <c r="B335" s="32"/>
      <c r="C335" s="125" t="s">
        <v>546</v>
      </c>
      <c r="D335" s="125" t="s">
        <v>182</v>
      </c>
      <c r="E335" s="126" t="s">
        <v>8029</v>
      </c>
      <c r="F335" s="127" t="s">
        <v>8030</v>
      </c>
      <c r="G335" s="128" t="s">
        <v>185</v>
      </c>
      <c r="H335" s="129">
        <v>1</v>
      </c>
      <c r="I335" s="130"/>
      <c r="J335" s="131">
        <f>ROUND(I335*H335,2)</f>
        <v>0</v>
      </c>
      <c r="K335" s="127" t="s">
        <v>186</v>
      </c>
      <c r="L335" s="32"/>
      <c r="M335" s="132" t="s">
        <v>19</v>
      </c>
      <c r="N335" s="133" t="s">
        <v>40</v>
      </c>
      <c r="P335" s="134">
        <f>O335*H335</f>
        <v>0</v>
      </c>
      <c r="Q335" s="134">
        <v>0</v>
      </c>
      <c r="R335" s="134">
        <f>Q335*H335</f>
        <v>0</v>
      </c>
      <c r="S335" s="134">
        <v>0</v>
      </c>
      <c r="T335" s="135">
        <f>S335*H335</f>
        <v>0</v>
      </c>
      <c r="AR335" s="136" t="s">
        <v>187</v>
      </c>
      <c r="AT335" s="136" t="s">
        <v>182</v>
      </c>
      <c r="AU335" s="136" t="s">
        <v>79</v>
      </c>
      <c r="AY335" s="17" t="s">
        <v>181</v>
      </c>
      <c r="BE335" s="137">
        <f>IF(N335="základní",J335,0)</f>
        <v>0</v>
      </c>
      <c r="BF335" s="137">
        <f>IF(N335="snížená",J335,0)</f>
        <v>0</v>
      </c>
      <c r="BG335" s="137">
        <f>IF(N335="zákl. přenesená",J335,0)</f>
        <v>0</v>
      </c>
      <c r="BH335" s="137">
        <f>IF(N335="sníž. přenesená",J335,0)</f>
        <v>0</v>
      </c>
      <c r="BI335" s="137">
        <f>IF(N335="nulová",J335,0)</f>
        <v>0</v>
      </c>
      <c r="BJ335" s="17" t="s">
        <v>77</v>
      </c>
      <c r="BK335" s="137">
        <f>ROUND(I335*H335,2)</f>
        <v>0</v>
      </c>
      <c r="BL335" s="17" t="s">
        <v>187</v>
      </c>
      <c r="BM335" s="136" t="s">
        <v>549</v>
      </c>
    </row>
    <row r="336" spans="2:65" s="12" customFormat="1" ht="11.25" x14ac:dyDescent="0.2">
      <c r="B336" s="153"/>
      <c r="D336" s="138" t="s">
        <v>330</v>
      </c>
      <c r="E336" s="154" t="s">
        <v>19</v>
      </c>
      <c r="F336" s="155" t="s">
        <v>8031</v>
      </c>
      <c r="H336" s="154" t="s">
        <v>19</v>
      </c>
      <c r="I336" s="156"/>
      <c r="L336" s="153"/>
      <c r="M336" s="157"/>
      <c r="T336" s="158"/>
      <c r="AT336" s="154" t="s">
        <v>330</v>
      </c>
      <c r="AU336" s="154" t="s">
        <v>79</v>
      </c>
      <c r="AV336" s="12" t="s">
        <v>77</v>
      </c>
      <c r="AW336" s="12" t="s">
        <v>31</v>
      </c>
      <c r="AX336" s="12" t="s">
        <v>69</v>
      </c>
      <c r="AY336" s="154" t="s">
        <v>181</v>
      </c>
    </row>
    <row r="337" spans="2:65" s="13" customFormat="1" ht="11.25" x14ac:dyDescent="0.2">
      <c r="B337" s="159"/>
      <c r="D337" s="138" t="s">
        <v>330</v>
      </c>
      <c r="E337" s="160" t="s">
        <v>19</v>
      </c>
      <c r="F337" s="161" t="s">
        <v>8032</v>
      </c>
      <c r="H337" s="162">
        <v>1</v>
      </c>
      <c r="I337" s="163"/>
      <c r="L337" s="159"/>
      <c r="M337" s="164"/>
      <c r="T337" s="165"/>
      <c r="AT337" s="160" t="s">
        <v>330</v>
      </c>
      <c r="AU337" s="160" t="s">
        <v>79</v>
      </c>
      <c r="AV337" s="13" t="s">
        <v>79</v>
      </c>
      <c r="AW337" s="13" t="s">
        <v>31</v>
      </c>
      <c r="AX337" s="13" t="s">
        <v>69</v>
      </c>
      <c r="AY337" s="160" t="s">
        <v>181</v>
      </c>
    </row>
    <row r="338" spans="2:65" s="14" customFormat="1" ht="11.25" x14ac:dyDescent="0.2">
      <c r="B338" s="166"/>
      <c r="D338" s="138" t="s">
        <v>330</v>
      </c>
      <c r="E338" s="167" t="s">
        <v>19</v>
      </c>
      <c r="F338" s="168" t="s">
        <v>333</v>
      </c>
      <c r="H338" s="169">
        <v>1</v>
      </c>
      <c r="I338" s="170"/>
      <c r="L338" s="166"/>
      <c r="M338" s="171"/>
      <c r="T338" s="172"/>
      <c r="AT338" s="167" t="s">
        <v>330</v>
      </c>
      <c r="AU338" s="167" t="s">
        <v>79</v>
      </c>
      <c r="AV338" s="14" t="s">
        <v>187</v>
      </c>
      <c r="AW338" s="14" t="s">
        <v>31</v>
      </c>
      <c r="AX338" s="14" t="s">
        <v>77</v>
      </c>
      <c r="AY338" s="167" t="s">
        <v>181</v>
      </c>
    </row>
    <row r="339" spans="2:65" s="1" customFormat="1" ht="16.5" customHeight="1" x14ac:dyDescent="0.2">
      <c r="B339" s="32"/>
      <c r="C339" s="125" t="s">
        <v>270</v>
      </c>
      <c r="D339" s="125" t="s">
        <v>182</v>
      </c>
      <c r="E339" s="126" t="s">
        <v>8033</v>
      </c>
      <c r="F339" s="127" t="s">
        <v>8034</v>
      </c>
      <c r="G339" s="128" t="s">
        <v>185</v>
      </c>
      <c r="H339" s="129">
        <v>1</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552</v>
      </c>
    </row>
    <row r="340" spans="2:65" s="12" customFormat="1" ht="11.25" x14ac:dyDescent="0.2">
      <c r="B340" s="153"/>
      <c r="D340" s="138" t="s">
        <v>330</v>
      </c>
      <c r="E340" s="154" t="s">
        <v>19</v>
      </c>
      <c r="F340" s="155" t="s">
        <v>8035</v>
      </c>
      <c r="H340" s="154" t="s">
        <v>19</v>
      </c>
      <c r="I340" s="156"/>
      <c r="L340" s="153"/>
      <c r="M340" s="157"/>
      <c r="T340" s="158"/>
      <c r="AT340" s="154" t="s">
        <v>330</v>
      </c>
      <c r="AU340" s="154" t="s">
        <v>79</v>
      </c>
      <c r="AV340" s="12" t="s">
        <v>77</v>
      </c>
      <c r="AW340" s="12" t="s">
        <v>31</v>
      </c>
      <c r="AX340" s="12" t="s">
        <v>69</v>
      </c>
      <c r="AY340" s="154" t="s">
        <v>181</v>
      </c>
    </row>
    <row r="341" spans="2:65" s="13" customFormat="1" ht="11.25" x14ac:dyDescent="0.2">
      <c r="B341" s="159"/>
      <c r="D341" s="138" t="s">
        <v>330</v>
      </c>
      <c r="E341" s="160" t="s">
        <v>19</v>
      </c>
      <c r="F341" s="161" t="s">
        <v>8036</v>
      </c>
      <c r="H341" s="162">
        <v>1</v>
      </c>
      <c r="I341" s="163"/>
      <c r="L341" s="159"/>
      <c r="M341" s="164"/>
      <c r="T341" s="165"/>
      <c r="AT341" s="160" t="s">
        <v>330</v>
      </c>
      <c r="AU341" s="160" t="s">
        <v>79</v>
      </c>
      <c r="AV341" s="13" t="s">
        <v>79</v>
      </c>
      <c r="AW341" s="13" t="s">
        <v>31</v>
      </c>
      <c r="AX341" s="13" t="s">
        <v>69</v>
      </c>
      <c r="AY341" s="160" t="s">
        <v>181</v>
      </c>
    </row>
    <row r="342" spans="2:65" s="14" customFormat="1" ht="11.25" x14ac:dyDescent="0.2">
      <c r="B342" s="166"/>
      <c r="D342" s="138" t="s">
        <v>330</v>
      </c>
      <c r="E342" s="167" t="s">
        <v>19</v>
      </c>
      <c r="F342" s="168" t="s">
        <v>333</v>
      </c>
      <c r="H342" s="169">
        <v>1</v>
      </c>
      <c r="I342" s="170"/>
      <c r="L342" s="166"/>
      <c r="M342" s="171"/>
      <c r="T342" s="172"/>
      <c r="AT342" s="167" t="s">
        <v>330</v>
      </c>
      <c r="AU342" s="167" t="s">
        <v>79</v>
      </c>
      <c r="AV342" s="14" t="s">
        <v>187</v>
      </c>
      <c r="AW342" s="14" t="s">
        <v>31</v>
      </c>
      <c r="AX342" s="14" t="s">
        <v>77</v>
      </c>
      <c r="AY342" s="167" t="s">
        <v>181</v>
      </c>
    </row>
    <row r="343" spans="2:65" s="1" customFormat="1" ht="16.5" customHeight="1" x14ac:dyDescent="0.2">
      <c r="B343" s="32"/>
      <c r="C343" s="125" t="s">
        <v>553</v>
      </c>
      <c r="D343" s="125" t="s">
        <v>182</v>
      </c>
      <c r="E343" s="126" t="s">
        <v>8037</v>
      </c>
      <c r="F343" s="127" t="s">
        <v>8038</v>
      </c>
      <c r="G343" s="128" t="s">
        <v>519</v>
      </c>
      <c r="H343" s="129">
        <v>1</v>
      </c>
      <c r="I343" s="130"/>
      <c r="J343" s="131">
        <f>ROUND(I343*H343,2)</f>
        <v>0</v>
      </c>
      <c r="K343" s="127" t="s">
        <v>186</v>
      </c>
      <c r="L343" s="32"/>
      <c r="M343" s="132" t="s">
        <v>19</v>
      </c>
      <c r="N343" s="133" t="s">
        <v>40</v>
      </c>
      <c r="P343" s="134">
        <f>O343*H343</f>
        <v>0</v>
      </c>
      <c r="Q343" s="134">
        <v>0</v>
      </c>
      <c r="R343" s="134">
        <f>Q343*H343</f>
        <v>0</v>
      </c>
      <c r="S343" s="134">
        <v>0</v>
      </c>
      <c r="T343" s="135">
        <f>S343*H343</f>
        <v>0</v>
      </c>
      <c r="AR343" s="136" t="s">
        <v>187</v>
      </c>
      <c r="AT343" s="136" t="s">
        <v>182</v>
      </c>
      <c r="AU343" s="136" t="s">
        <v>79</v>
      </c>
      <c r="AY343" s="17" t="s">
        <v>181</v>
      </c>
      <c r="BE343" s="137">
        <f>IF(N343="základní",J343,0)</f>
        <v>0</v>
      </c>
      <c r="BF343" s="137">
        <f>IF(N343="snížená",J343,0)</f>
        <v>0</v>
      </c>
      <c r="BG343" s="137">
        <f>IF(N343="zákl. přenesená",J343,0)</f>
        <v>0</v>
      </c>
      <c r="BH343" s="137">
        <f>IF(N343="sníž. přenesená",J343,0)</f>
        <v>0</v>
      </c>
      <c r="BI343" s="137">
        <f>IF(N343="nulová",J343,0)</f>
        <v>0</v>
      </c>
      <c r="BJ343" s="17" t="s">
        <v>77</v>
      </c>
      <c r="BK343" s="137">
        <f>ROUND(I343*H343,2)</f>
        <v>0</v>
      </c>
      <c r="BL343" s="17" t="s">
        <v>187</v>
      </c>
      <c r="BM343" s="136" t="s">
        <v>556</v>
      </c>
    </row>
    <row r="344" spans="2:65" s="12" customFormat="1" ht="11.25" x14ac:dyDescent="0.2">
      <c r="B344" s="153"/>
      <c r="D344" s="138" t="s">
        <v>330</v>
      </c>
      <c r="E344" s="154" t="s">
        <v>19</v>
      </c>
      <c r="F344" s="155" t="s">
        <v>8039</v>
      </c>
      <c r="H344" s="154" t="s">
        <v>19</v>
      </c>
      <c r="I344" s="156"/>
      <c r="L344" s="153"/>
      <c r="M344" s="157"/>
      <c r="T344" s="158"/>
      <c r="AT344" s="154" t="s">
        <v>330</v>
      </c>
      <c r="AU344" s="154" t="s">
        <v>79</v>
      </c>
      <c r="AV344" s="12" t="s">
        <v>77</v>
      </c>
      <c r="AW344" s="12" t="s">
        <v>31</v>
      </c>
      <c r="AX344" s="12" t="s">
        <v>69</v>
      </c>
      <c r="AY344" s="154" t="s">
        <v>181</v>
      </c>
    </row>
    <row r="345" spans="2:65" s="13" customFormat="1" ht="11.25" x14ac:dyDescent="0.2">
      <c r="B345" s="159"/>
      <c r="D345" s="138" t="s">
        <v>330</v>
      </c>
      <c r="E345" s="160" t="s">
        <v>19</v>
      </c>
      <c r="F345" s="161" t="s">
        <v>8040</v>
      </c>
      <c r="H345" s="162">
        <v>1</v>
      </c>
      <c r="I345" s="163"/>
      <c r="L345" s="159"/>
      <c r="M345" s="164"/>
      <c r="T345" s="165"/>
      <c r="AT345" s="160" t="s">
        <v>330</v>
      </c>
      <c r="AU345" s="160" t="s">
        <v>79</v>
      </c>
      <c r="AV345" s="13" t="s">
        <v>79</v>
      </c>
      <c r="AW345" s="13" t="s">
        <v>31</v>
      </c>
      <c r="AX345" s="13" t="s">
        <v>69</v>
      </c>
      <c r="AY345" s="160" t="s">
        <v>181</v>
      </c>
    </row>
    <row r="346" spans="2:65" s="14" customFormat="1" ht="11.25" x14ac:dyDescent="0.2">
      <c r="B346" s="166"/>
      <c r="D346" s="138" t="s">
        <v>330</v>
      </c>
      <c r="E346" s="167" t="s">
        <v>19</v>
      </c>
      <c r="F346" s="168" t="s">
        <v>333</v>
      </c>
      <c r="H346" s="169">
        <v>1</v>
      </c>
      <c r="I346" s="170"/>
      <c r="L346" s="166"/>
      <c r="M346" s="171"/>
      <c r="T346" s="172"/>
      <c r="AT346" s="167" t="s">
        <v>330</v>
      </c>
      <c r="AU346" s="167" t="s">
        <v>79</v>
      </c>
      <c r="AV346" s="14" t="s">
        <v>187</v>
      </c>
      <c r="AW346" s="14" t="s">
        <v>31</v>
      </c>
      <c r="AX346" s="14" t="s">
        <v>77</v>
      </c>
      <c r="AY346" s="167" t="s">
        <v>181</v>
      </c>
    </row>
    <row r="347" spans="2:65" s="1" customFormat="1" ht="16.5" customHeight="1" x14ac:dyDescent="0.2">
      <c r="B347" s="32"/>
      <c r="C347" s="125" t="s">
        <v>273</v>
      </c>
      <c r="D347" s="125" t="s">
        <v>182</v>
      </c>
      <c r="E347" s="126" t="s">
        <v>8041</v>
      </c>
      <c r="F347" s="127" t="s">
        <v>8042</v>
      </c>
      <c r="G347" s="128" t="s">
        <v>519</v>
      </c>
      <c r="H347" s="129">
        <v>1</v>
      </c>
      <c r="I347" s="130"/>
      <c r="J347" s="131">
        <f>ROUND(I347*H347,2)</f>
        <v>0</v>
      </c>
      <c r="K347" s="127" t="s">
        <v>186</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560</v>
      </c>
    </row>
    <row r="348" spans="2:65" s="12" customFormat="1" ht="11.25" x14ac:dyDescent="0.2">
      <c r="B348" s="153"/>
      <c r="D348" s="138" t="s">
        <v>330</v>
      </c>
      <c r="E348" s="154" t="s">
        <v>19</v>
      </c>
      <c r="F348" s="155" t="s">
        <v>8043</v>
      </c>
      <c r="H348" s="154" t="s">
        <v>19</v>
      </c>
      <c r="I348" s="156"/>
      <c r="L348" s="153"/>
      <c r="M348" s="157"/>
      <c r="T348" s="158"/>
      <c r="AT348" s="154" t="s">
        <v>330</v>
      </c>
      <c r="AU348" s="154" t="s">
        <v>79</v>
      </c>
      <c r="AV348" s="12" t="s">
        <v>77</v>
      </c>
      <c r="AW348" s="12" t="s">
        <v>31</v>
      </c>
      <c r="AX348" s="12" t="s">
        <v>69</v>
      </c>
      <c r="AY348" s="154" t="s">
        <v>181</v>
      </c>
    </row>
    <row r="349" spans="2:65" s="13" customFormat="1" ht="11.25" x14ac:dyDescent="0.2">
      <c r="B349" s="159"/>
      <c r="D349" s="138" t="s">
        <v>330</v>
      </c>
      <c r="E349" s="160" t="s">
        <v>19</v>
      </c>
      <c r="F349" s="161" t="s">
        <v>8044</v>
      </c>
      <c r="H349" s="162">
        <v>1</v>
      </c>
      <c r="I349" s="163"/>
      <c r="L349" s="159"/>
      <c r="M349" s="164"/>
      <c r="T349" s="165"/>
      <c r="AT349" s="160" t="s">
        <v>330</v>
      </c>
      <c r="AU349" s="160" t="s">
        <v>79</v>
      </c>
      <c r="AV349" s="13" t="s">
        <v>79</v>
      </c>
      <c r="AW349" s="13" t="s">
        <v>31</v>
      </c>
      <c r="AX349" s="13" t="s">
        <v>69</v>
      </c>
      <c r="AY349" s="160" t="s">
        <v>181</v>
      </c>
    </row>
    <row r="350" spans="2:65" s="14" customFormat="1" ht="11.25" x14ac:dyDescent="0.2">
      <c r="B350" s="166"/>
      <c r="D350" s="138" t="s">
        <v>330</v>
      </c>
      <c r="E350" s="167" t="s">
        <v>19</v>
      </c>
      <c r="F350" s="168" t="s">
        <v>333</v>
      </c>
      <c r="H350" s="169">
        <v>1</v>
      </c>
      <c r="I350" s="170"/>
      <c r="L350" s="166"/>
      <c r="M350" s="171"/>
      <c r="T350" s="172"/>
      <c r="AT350" s="167" t="s">
        <v>330</v>
      </c>
      <c r="AU350" s="167" t="s">
        <v>79</v>
      </c>
      <c r="AV350" s="14" t="s">
        <v>187</v>
      </c>
      <c r="AW350" s="14" t="s">
        <v>31</v>
      </c>
      <c r="AX350" s="14" t="s">
        <v>77</v>
      </c>
      <c r="AY350" s="167" t="s">
        <v>181</v>
      </c>
    </row>
    <row r="351" spans="2:65" s="1" customFormat="1" ht="16.5" customHeight="1" x14ac:dyDescent="0.2">
      <c r="B351" s="32"/>
      <c r="C351" s="125" t="s">
        <v>566</v>
      </c>
      <c r="D351" s="125" t="s">
        <v>182</v>
      </c>
      <c r="E351" s="126" t="s">
        <v>8045</v>
      </c>
      <c r="F351" s="127" t="s">
        <v>8046</v>
      </c>
      <c r="G351" s="128" t="s">
        <v>185</v>
      </c>
      <c r="H351" s="129">
        <v>1</v>
      </c>
      <c r="I351" s="130"/>
      <c r="J351" s="131">
        <f>ROUND(I351*H351,2)</f>
        <v>0</v>
      </c>
      <c r="K351" s="127" t="s">
        <v>186</v>
      </c>
      <c r="L351" s="32"/>
      <c r="M351" s="132" t="s">
        <v>19</v>
      </c>
      <c r="N351" s="133" t="s">
        <v>40</v>
      </c>
      <c r="P351" s="134">
        <f>O351*H351</f>
        <v>0</v>
      </c>
      <c r="Q351" s="134">
        <v>0</v>
      </c>
      <c r="R351" s="134">
        <f>Q351*H351</f>
        <v>0</v>
      </c>
      <c r="S351" s="134">
        <v>0</v>
      </c>
      <c r="T351" s="135">
        <f>S351*H351</f>
        <v>0</v>
      </c>
      <c r="AR351" s="136" t="s">
        <v>187</v>
      </c>
      <c r="AT351" s="136" t="s">
        <v>182</v>
      </c>
      <c r="AU351" s="136" t="s">
        <v>79</v>
      </c>
      <c r="AY351" s="17" t="s">
        <v>181</v>
      </c>
      <c r="BE351" s="137">
        <f>IF(N351="základní",J351,0)</f>
        <v>0</v>
      </c>
      <c r="BF351" s="137">
        <f>IF(N351="snížená",J351,0)</f>
        <v>0</v>
      </c>
      <c r="BG351" s="137">
        <f>IF(N351="zákl. přenesená",J351,0)</f>
        <v>0</v>
      </c>
      <c r="BH351" s="137">
        <f>IF(N351="sníž. přenesená",J351,0)</f>
        <v>0</v>
      </c>
      <c r="BI351" s="137">
        <f>IF(N351="nulová",J351,0)</f>
        <v>0</v>
      </c>
      <c r="BJ351" s="17" t="s">
        <v>77</v>
      </c>
      <c r="BK351" s="137">
        <f>ROUND(I351*H351,2)</f>
        <v>0</v>
      </c>
      <c r="BL351" s="17" t="s">
        <v>187</v>
      </c>
      <c r="BM351" s="136" t="s">
        <v>569</v>
      </c>
    </row>
    <row r="352" spans="2:65" s="12" customFormat="1" ht="11.25" x14ac:dyDescent="0.2">
      <c r="B352" s="153"/>
      <c r="D352" s="138" t="s">
        <v>330</v>
      </c>
      <c r="E352" s="154" t="s">
        <v>19</v>
      </c>
      <c r="F352" s="155" t="s">
        <v>8047</v>
      </c>
      <c r="H352" s="154" t="s">
        <v>19</v>
      </c>
      <c r="I352" s="156"/>
      <c r="L352" s="153"/>
      <c r="M352" s="157"/>
      <c r="T352" s="158"/>
      <c r="AT352" s="154" t="s">
        <v>330</v>
      </c>
      <c r="AU352" s="154" t="s">
        <v>79</v>
      </c>
      <c r="AV352" s="12" t="s">
        <v>77</v>
      </c>
      <c r="AW352" s="12" t="s">
        <v>31</v>
      </c>
      <c r="AX352" s="12" t="s">
        <v>69</v>
      </c>
      <c r="AY352" s="154" t="s">
        <v>181</v>
      </c>
    </row>
    <row r="353" spans="2:65" s="13" customFormat="1" ht="11.25" x14ac:dyDescent="0.2">
      <c r="B353" s="159"/>
      <c r="D353" s="138" t="s">
        <v>330</v>
      </c>
      <c r="E353" s="160" t="s">
        <v>19</v>
      </c>
      <c r="F353" s="161" t="s">
        <v>8048</v>
      </c>
      <c r="H353" s="162">
        <v>1</v>
      </c>
      <c r="I353" s="163"/>
      <c r="L353" s="159"/>
      <c r="M353" s="164"/>
      <c r="T353" s="165"/>
      <c r="AT353" s="160" t="s">
        <v>330</v>
      </c>
      <c r="AU353" s="160" t="s">
        <v>79</v>
      </c>
      <c r="AV353" s="13" t="s">
        <v>79</v>
      </c>
      <c r="AW353" s="13" t="s">
        <v>31</v>
      </c>
      <c r="AX353" s="13" t="s">
        <v>69</v>
      </c>
      <c r="AY353" s="160" t="s">
        <v>181</v>
      </c>
    </row>
    <row r="354" spans="2:65" s="14" customFormat="1" ht="11.25" x14ac:dyDescent="0.2">
      <c r="B354" s="166"/>
      <c r="D354" s="138" t="s">
        <v>330</v>
      </c>
      <c r="E354" s="167" t="s">
        <v>19</v>
      </c>
      <c r="F354" s="168" t="s">
        <v>333</v>
      </c>
      <c r="H354" s="169">
        <v>1</v>
      </c>
      <c r="I354" s="170"/>
      <c r="L354" s="166"/>
      <c r="M354" s="171"/>
      <c r="T354" s="172"/>
      <c r="AT354" s="167" t="s">
        <v>330</v>
      </c>
      <c r="AU354" s="167" t="s">
        <v>79</v>
      </c>
      <c r="AV354" s="14" t="s">
        <v>187</v>
      </c>
      <c r="AW354" s="14" t="s">
        <v>31</v>
      </c>
      <c r="AX354" s="14" t="s">
        <v>77</v>
      </c>
      <c r="AY354" s="167" t="s">
        <v>181</v>
      </c>
    </row>
    <row r="355" spans="2:65" s="1" customFormat="1" ht="16.5" customHeight="1" x14ac:dyDescent="0.2">
      <c r="B355" s="32"/>
      <c r="C355" s="125" t="s">
        <v>277</v>
      </c>
      <c r="D355" s="125" t="s">
        <v>182</v>
      </c>
      <c r="E355" s="126" t="s">
        <v>8049</v>
      </c>
      <c r="F355" s="127" t="s">
        <v>8050</v>
      </c>
      <c r="G355" s="128" t="s">
        <v>185</v>
      </c>
      <c r="H355" s="129">
        <v>1</v>
      </c>
      <c r="I355" s="130"/>
      <c r="J355" s="131">
        <f>ROUND(I355*H355,2)</f>
        <v>0</v>
      </c>
      <c r="K355" s="127" t="s">
        <v>186</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578</v>
      </c>
    </row>
    <row r="356" spans="2:65" s="12" customFormat="1" ht="11.25" x14ac:dyDescent="0.2">
      <c r="B356" s="153"/>
      <c r="D356" s="138" t="s">
        <v>330</v>
      </c>
      <c r="E356" s="154" t="s">
        <v>19</v>
      </c>
      <c r="F356" s="155" t="s">
        <v>8051</v>
      </c>
      <c r="H356" s="154" t="s">
        <v>19</v>
      </c>
      <c r="I356" s="156"/>
      <c r="L356" s="153"/>
      <c r="M356" s="157"/>
      <c r="T356" s="158"/>
      <c r="AT356" s="154" t="s">
        <v>330</v>
      </c>
      <c r="AU356" s="154" t="s">
        <v>79</v>
      </c>
      <c r="AV356" s="12" t="s">
        <v>77</v>
      </c>
      <c r="AW356" s="12" t="s">
        <v>31</v>
      </c>
      <c r="AX356" s="12" t="s">
        <v>69</v>
      </c>
      <c r="AY356" s="154" t="s">
        <v>181</v>
      </c>
    </row>
    <row r="357" spans="2:65" s="13" customFormat="1" ht="11.25" x14ac:dyDescent="0.2">
      <c r="B357" s="159"/>
      <c r="D357" s="138" t="s">
        <v>330</v>
      </c>
      <c r="E357" s="160" t="s">
        <v>19</v>
      </c>
      <c r="F357" s="161" t="s">
        <v>8052</v>
      </c>
      <c r="H357" s="162">
        <v>1</v>
      </c>
      <c r="I357" s="163"/>
      <c r="L357" s="159"/>
      <c r="M357" s="164"/>
      <c r="T357" s="165"/>
      <c r="AT357" s="160" t="s">
        <v>330</v>
      </c>
      <c r="AU357" s="160" t="s">
        <v>79</v>
      </c>
      <c r="AV357" s="13" t="s">
        <v>79</v>
      </c>
      <c r="AW357" s="13" t="s">
        <v>31</v>
      </c>
      <c r="AX357" s="13" t="s">
        <v>69</v>
      </c>
      <c r="AY357" s="160" t="s">
        <v>181</v>
      </c>
    </row>
    <row r="358" spans="2:65" s="14" customFormat="1" ht="11.25" x14ac:dyDescent="0.2">
      <c r="B358" s="166"/>
      <c r="D358" s="138" t="s">
        <v>330</v>
      </c>
      <c r="E358" s="167" t="s">
        <v>19</v>
      </c>
      <c r="F358" s="168" t="s">
        <v>333</v>
      </c>
      <c r="H358" s="169">
        <v>1</v>
      </c>
      <c r="I358" s="170"/>
      <c r="L358" s="166"/>
      <c r="M358" s="171"/>
      <c r="T358" s="172"/>
      <c r="AT358" s="167" t="s">
        <v>330</v>
      </c>
      <c r="AU358" s="167" t="s">
        <v>79</v>
      </c>
      <c r="AV358" s="14" t="s">
        <v>187</v>
      </c>
      <c r="AW358" s="14" t="s">
        <v>31</v>
      </c>
      <c r="AX358" s="14" t="s">
        <v>77</v>
      </c>
      <c r="AY358" s="167" t="s">
        <v>181</v>
      </c>
    </row>
    <row r="359" spans="2:65" s="1" customFormat="1" ht="16.5" customHeight="1" x14ac:dyDescent="0.2">
      <c r="B359" s="32"/>
      <c r="C359" s="125" t="s">
        <v>584</v>
      </c>
      <c r="D359" s="125" t="s">
        <v>182</v>
      </c>
      <c r="E359" s="126" t="s">
        <v>8053</v>
      </c>
      <c r="F359" s="127" t="s">
        <v>8054</v>
      </c>
      <c r="G359" s="128" t="s">
        <v>185</v>
      </c>
      <c r="H359" s="129">
        <v>1</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587</v>
      </c>
    </row>
    <row r="360" spans="2:65" s="12" customFormat="1" ht="11.25" x14ac:dyDescent="0.2">
      <c r="B360" s="153"/>
      <c r="D360" s="138" t="s">
        <v>330</v>
      </c>
      <c r="E360" s="154" t="s">
        <v>19</v>
      </c>
      <c r="F360" s="155" t="s">
        <v>8055</v>
      </c>
      <c r="H360" s="154" t="s">
        <v>19</v>
      </c>
      <c r="I360" s="156"/>
      <c r="L360" s="153"/>
      <c r="M360" s="157"/>
      <c r="T360" s="158"/>
      <c r="AT360" s="154" t="s">
        <v>330</v>
      </c>
      <c r="AU360" s="154" t="s">
        <v>79</v>
      </c>
      <c r="AV360" s="12" t="s">
        <v>77</v>
      </c>
      <c r="AW360" s="12" t="s">
        <v>31</v>
      </c>
      <c r="AX360" s="12" t="s">
        <v>69</v>
      </c>
      <c r="AY360" s="154" t="s">
        <v>181</v>
      </c>
    </row>
    <row r="361" spans="2:65" s="13" customFormat="1" ht="11.25" x14ac:dyDescent="0.2">
      <c r="B361" s="159"/>
      <c r="D361" s="138" t="s">
        <v>330</v>
      </c>
      <c r="E361" s="160" t="s">
        <v>19</v>
      </c>
      <c r="F361" s="161" t="s">
        <v>8056</v>
      </c>
      <c r="H361" s="162">
        <v>1</v>
      </c>
      <c r="I361" s="163"/>
      <c r="L361" s="159"/>
      <c r="M361" s="164"/>
      <c r="T361" s="165"/>
      <c r="AT361" s="160" t="s">
        <v>330</v>
      </c>
      <c r="AU361" s="160" t="s">
        <v>79</v>
      </c>
      <c r="AV361" s="13" t="s">
        <v>79</v>
      </c>
      <c r="AW361" s="13" t="s">
        <v>31</v>
      </c>
      <c r="AX361" s="13" t="s">
        <v>69</v>
      </c>
      <c r="AY361" s="160" t="s">
        <v>181</v>
      </c>
    </row>
    <row r="362" spans="2:65" s="14" customFormat="1" ht="11.25" x14ac:dyDescent="0.2">
      <c r="B362" s="166"/>
      <c r="D362" s="138" t="s">
        <v>330</v>
      </c>
      <c r="E362" s="167" t="s">
        <v>19</v>
      </c>
      <c r="F362" s="168" t="s">
        <v>333</v>
      </c>
      <c r="H362" s="169">
        <v>1</v>
      </c>
      <c r="I362" s="170"/>
      <c r="L362" s="166"/>
      <c r="M362" s="171"/>
      <c r="T362" s="172"/>
      <c r="AT362" s="167" t="s">
        <v>330</v>
      </c>
      <c r="AU362" s="167" t="s">
        <v>79</v>
      </c>
      <c r="AV362" s="14" t="s">
        <v>187</v>
      </c>
      <c r="AW362" s="14" t="s">
        <v>31</v>
      </c>
      <c r="AX362" s="14" t="s">
        <v>77</v>
      </c>
      <c r="AY362" s="167" t="s">
        <v>181</v>
      </c>
    </row>
    <row r="363" spans="2:65" s="1" customFormat="1" ht="16.5" customHeight="1" x14ac:dyDescent="0.2">
      <c r="B363" s="32"/>
      <c r="C363" s="125" t="s">
        <v>280</v>
      </c>
      <c r="D363" s="125" t="s">
        <v>182</v>
      </c>
      <c r="E363" s="126" t="s">
        <v>8057</v>
      </c>
      <c r="F363" s="127" t="s">
        <v>8058</v>
      </c>
      <c r="G363" s="128" t="s">
        <v>185</v>
      </c>
      <c r="H363" s="129">
        <v>1</v>
      </c>
      <c r="I363" s="130"/>
      <c r="J363" s="131">
        <f>ROUND(I363*H363,2)</f>
        <v>0</v>
      </c>
      <c r="K363" s="127" t="s">
        <v>186</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592</v>
      </c>
    </row>
    <row r="364" spans="2:65" s="12" customFormat="1" ht="11.25" x14ac:dyDescent="0.2">
      <c r="B364" s="153"/>
      <c r="D364" s="138" t="s">
        <v>330</v>
      </c>
      <c r="E364" s="154" t="s">
        <v>19</v>
      </c>
      <c r="F364" s="155" t="s">
        <v>8059</v>
      </c>
      <c r="H364" s="154" t="s">
        <v>19</v>
      </c>
      <c r="I364" s="156"/>
      <c r="L364" s="153"/>
      <c r="M364" s="157"/>
      <c r="T364" s="158"/>
      <c r="AT364" s="154" t="s">
        <v>330</v>
      </c>
      <c r="AU364" s="154" t="s">
        <v>79</v>
      </c>
      <c r="AV364" s="12" t="s">
        <v>77</v>
      </c>
      <c r="AW364" s="12" t="s">
        <v>31</v>
      </c>
      <c r="AX364" s="12" t="s">
        <v>69</v>
      </c>
      <c r="AY364" s="154" t="s">
        <v>181</v>
      </c>
    </row>
    <row r="365" spans="2:65" s="13" customFormat="1" ht="11.25" x14ac:dyDescent="0.2">
      <c r="B365" s="159"/>
      <c r="D365" s="138" t="s">
        <v>330</v>
      </c>
      <c r="E365" s="160" t="s">
        <v>19</v>
      </c>
      <c r="F365" s="161" t="s">
        <v>8060</v>
      </c>
      <c r="H365" s="162">
        <v>1</v>
      </c>
      <c r="I365" s="163"/>
      <c r="L365" s="159"/>
      <c r="M365" s="164"/>
      <c r="T365" s="165"/>
      <c r="AT365" s="160" t="s">
        <v>330</v>
      </c>
      <c r="AU365" s="160" t="s">
        <v>79</v>
      </c>
      <c r="AV365" s="13" t="s">
        <v>79</v>
      </c>
      <c r="AW365" s="13" t="s">
        <v>31</v>
      </c>
      <c r="AX365" s="13" t="s">
        <v>69</v>
      </c>
      <c r="AY365" s="160" t="s">
        <v>181</v>
      </c>
    </row>
    <row r="366" spans="2:65" s="14" customFormat="1" ht="11.25" x14ac:dyDescent="0.2">
      <c r="B366" s="166"/>
      <c r="D366" s="138" t="s">
        <v>330</v>
      </c>
      <c r="E366" s="167" t="s">
        <v>19</v>
      </c>
      <c r="F366" s="168" t="s">
        <v>333</v>
      </c>
      <c r="H366" s="169">
        <v>1</v>
      </c>
      <c r="I366" s="170"/>
      <c r="L366" s="166"/>
      <c r="M366" s="173"/>
      <c r="N366" s="174"/>
      <c r="O366" s="174"/>
      <c r="P366" s="174"/>
      <c r="Q366" s="174"/>
      <c r="R366" s="174"/>
      <c r="S366" s="174"/>
      <c r="T366" s="175"/>
      <c r="AT366" s="167" t="s">
        <v>330</v>
      </c>
      <c r="AU366" s="167" t="s">
        <v>79</v>
      </c>
      <c r="AV366" s="14" t="s">
        <v>187</v>
      </c>
      <c r="AW366" s="14" t="s">
        <v>31</v>
      </c>
      <c r="AX366" s="14" t="s">
        <v>77</v>
      </c>
      <c r="AY366" s="167" t="s">
        <v>181</v>
      </c>
    </row>
    <row r="367" spans="2:65" s="1" customFormat="1" ht="6.95" customHeight="1" x14ac:dyDescent="0.2">
      <c r="B367" s="41"/>
      <c r="C367" s="42"/>
      <c r="D367" s="42"/>
      <c r="E367" s="42"/>
      <c r="F367" s="42"/>
      <c r="G367" s="42"/>
      <c r="H367" s="42"/>
      <c r="I367" s="42"/>
      <c r="J367" s="42"/>
      <c r="K367" s="42"/>
      <c r="L367" s="32"/>
    </row>
  </sheetData>
  <sheetProtection algorithmName="SHA-512" hashValue="nb3zaJmx2QS8ALeNy2uTEBqqei2CdLUSJlOfPGFw083hcSjkyuE/LlwDM6gKvZFHPX1lWgeej/+PbSp+/tzbRA==" saltValue="laK2YQSEqduzwH1J+GbO9NNwspeu0GEp5NdsLSmCbqxOOhLlZFD8Re7lvEL+s8065YMV4ikdTgLYjUAk/IS4Jg==" spinCount="100000" sheet="1" objects="1" scenarios="1" formatColumns="0" formatRows="0" autoFilter="0"/>
  <autoFilter ref="C87:K366" xr:uid="{00000000-0009-0000-0000-00000C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7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119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8061</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ROUND(J88,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ROUND((SUM(BE88:BE676)),  2)</f>
        <v>0</v>
      </c>
      <c r="I33" s="93">
        <v>0.21</v>
      </c>
      <c r="J33" s="83">
        <f>ROUND(((SUM(BE88:BE676))*I33),  2)</f>
        <v>0</v>
      </c>
      <c r="L33" s="32"/>
    </row>
    <row r="34" spans="2:12" s="1" customFormat="1" ht="14.45" customHeight="1" x14ac:dyDescent="0.2">
      <c r="B34" s="32"/>
      <c r="E34" s="27" t="s">
        <v>41</v>
      </c>
      <c r="F34" s="83">
        <f>ROUND((SUM(BF88:BF676)),  2)</f>
        <v>0</v>
      </c>
      <c r="I34" s="93">
        <v>0.12</v>
      </c>
      <c r="J34" s="83">
        <f>ROUND(((SUM(BF88:BF676))*I34),  2)</f>
        <v>0</v>
      </c>
      <c r="L34" s="32"/>
    </row>
    <row r="35" spans="2:12" s="1" customFormat="1" ht="14.45" hidden="1" customHeight="1" x14ac:dyDescent="0.2">
      <c r="B35" s="32"/>
      <c r="E35" s="27" t="s">
        <v>42</v>
      </c>
      <c r="F35" s="83">
        <f>ROUND((SUM(BG88:BG676)),  2)</f>
        <v>0</v>
      </c>
      <c r="I35" s="93">
        <v>0.21</v>
      </c>
      <c r="J35" s="83">
        <f>0</f>
        <v>0</v>
      </c>
      <c r="L35" s="32"/>
    </row>
    <row r="36" spans="2:12" s="1" customFormat="1" ht="14.45" hidden="1" customHeight="1" x14ac:dyDescent="0.2">
      <c r="B36" s="32"/>
      <c r="E36" s="27" t="s">
        <v>43</v>
      </c>
      <c r="F36" s="83">
        <f>ROUND((SUM(BH88:BH676)),  2)</f>
        <v>0</v>
      </c>
      <c r="I36" s="93">
        <v>0.12</v>
      </c>
      <c r="J36" s="83">
        <f>0</f>
        <v>0</v>
      </c>
      <c r="L36" s="32"/>
    </row>
    <row r="37" spans="2:12" s="1" customFormat="1" ht="14.45" hidden="1" customHeight="1" x14ac:dyDescent="0.2">
      <c r="B37" s="32"/>
      <c r="E37" s="27" t="s">
        <v>44</v>
      </c>
      <c r="F37" s="83">
        <f>ROUND((SUM(BI88:BI676)),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D.1.4.7. - SILNOPROUD</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J88</f>
        <v>0</v>
      </c>
      <c r="L59" s="32"/>
      <c r="AU59" s="17" t="s">
        <v>164</v>
      </c>
    </row>
    <row r="60" spans="2:47" s="8" customFormat="1" ht="24.95" customHeight="1" x14ac:dyDescent="0.2">
      <c r="B60" s="103"/>
      <c r="D60" s="104" t="s">
        <v>302</v>
      </c>
      <c r="E60" s="105"/>
      <c r="F60" s="105"/>
      <c r="G60" s="105"/>
      <c r="H60" s="105"/>
      <c r="I60" s="105"/>
      <c r="J60" s="106">
        <f>J89</f>
        <v>0</v>
      </c>
      <c r="L60" s="103"/>
    </row>
    <row r="61" spans="2:47" s="11" customFormat="1" ht="19.899999999999999" customHeight="1" x14ac:dyDescent="0.2">
      <c r="B61" s="145"/>
      <c r="D61" s="146" t="s">
        <v>8062</v>
      </c>
      <c r="E61" s="147"/>
      <c r="F61" s="147"/>
      <c r="G61" s="147"/>
      <c r="H61" s="147"/>
      <c r="I61" s="147"/>
      <c r="J61" s="148">
        <f>J90</f>
        <v>0</v>
      </c>
      <c r="L61" s="145"/>
    </row>
    <row r="62" spans="2:47" s="11" customFormat="1" ht="19.899999999999999" customHeight="1" x14ac:dyDescent="0.2">
      <c r="B62" s="145"/>
      <c r="D62" s="146" t="s">
        <v>8063</v>
      </c>
      <c r="E62" s="147"/>
      <c r="F62" s="147"/>
      <c r="G62" s="147"/>
      <c r="H62" s="147"/>
      <c r="I62" s="147"/>
      <c r="J62" s="148">
        <f>J182</f>
        <v>0</v>
      </c>
      <c r="L62" s="145"/>
    </row>
    <row r="63" spans="2:47" s="11" customFormat="1" ht="19.899999999999999" customHeight="1" x14ac:dyDescent="0.2">
      <c r="B63" s="145"/>
      <c r="D63" s="146" t="s">
        <v>8064</v>
      </c>
      <c r="E63" s="147"/>
      <c r="F63" s="147"/>
      <c r="G63" s="147"/>
      <c r="H63" s="147"/>
      <c r="I63" s="147"/>
      <c r="J63" s="148">
        <f>J308</f>
        <v>0</v>
      </c>
      <c r="L63" s="145"/>
    </row>
    <row r="64" spans="2:47" s="11" customFormat="1" ht="19.899999999999999" customHeight="1" x14ac:dyDescent="0.2">
      <c r="B64" s="145"/>
      <c r="D64" s="146" t="s">
        <v>8065</v>
      </c>
      <c r="E64" s="147"/>
      <c r="F64" s="147"/>
      <c r="G64" s="147"/>
      <c r="H64" s="147"/>
      <c r="I64" s="147"/>
      <c r="J64" s="148">
        <f>J389</f>
        <v>0</v>
      </c>
      <c r="L64" s="145"/>
    </row>
    <row r="65" spans="2:12" s="11" customFormat="1" ht="19.899999999999999" customHeight="1" x14ac:dyDescent="0.2">
      <c r="B65" s="145"/>
      <c r="D65" s="146" t="s">
        <v>8066</v>
      </c>
      <c r="E65" s="147"/>
      <c r="F65" s="147"/>
      <c r="G65" s="147"/>
      <c r="H65" s="147"/>
      <c r="I65" s="147"/>
      <c r="J65" s="148">
        <f>J447</f>
        <v>0</v>
      </c>
      <c r="L65" s="145"/>
    </row>
    <row r="66" spans="2:12" s="11" customFormat="1" ht="19.899999999999999" customHeight="1" x14ac:dyDescent="0.2">
      <c r="B66" s="145"/>
      <c r="D66" s="146" t="s">
        <v>8067</v>
      </c>
      <c r="E66" s="147"/>
      <c r="F66" s="147"/>
      <c r="G66" s="147"/>
      <c r="H66" s="147"/>
      <c r="I66" s="147"/>
      <c r="J66" s="148">
        <f>J551</f>
        <v>0</v>
      </c>
      <c r="L66" s="145"/>
    </row>
    <row r="67" spans="2:12" s="11" customFormat="1" ht="19.899999999999999" customHeight="1" x14ac:dyDescent="0.2">
      <c r="B67" s="145"/>
      <c r="D67" s="146" t="s">
        <v>8068</v>
      </c>
      <c r="E67" s="147"/>
      <c r="F67" s="147"/>
      <c r="G67" s="147"/>
      <c r="H67" s="147"/>
      <c r="I67" s="147"/>
      <c r="J67" s="148">
        <f>J586</f>
        <v>0</v>
      </c>
      <c r="L67" s="145"/>
    </row>
    <row r="68" spans="2:12" s="11" customFormat="1" ht="19.899999999999999" customHeight="1" x14ac:dyDescent="0.2">
      <c r="B68" s="145"/>
      <c r="D68" s="146" t="s">
        <v>8069</v>
      </c>
      <c r="E68" s="147"/>
      <c r="F68" s="147"/>
      <c r="G68" s="147"/>
      <c r="H68" s="147"/>
      <c r="I68" s="147"/>
      <c r="J68" s="148">
        <f>J612</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s="1" customFormat="1" ht="12" customHeight="1" x14ac:dyDescent="0.2">
      <c r="B79" s="32"/>
      <c r="C79" s="27" t="s">
        <v>159</v>
      </c>
      <c r="L79" s="32"/>
    </row>
    <row r="80" spans="2:12" s="1" customFormat="1" ht="16.5" customHeight="1" x14ac:dyDescent="0.2">
      <c r="B80" s="32"/>
      <c r="E80" s="279" t="str">
        <f>E9</f>
        <v>D.1.4.7. - SILNOPROUD</v>
      </c>
      <c r="F80" s="315"/>
      <c r="G80" s="315"/>
      <c r="H80" s="315"/>
      <c r="L80" s="32"/>
    </row>
    <row r="81" spans="2:65" s="1" customFormat="1" ht="6.95" customHeight="1" x14ac:dyDescent="0.2">
      <c r="B81" s="32"/>
      <c r="L81" s="32"/>
    </row>
    <row r="82" spans="2:65" s="1" customFormat="1" ht="12" customHeight="1" x14ac:dyDescent="0.2">
      <c r="B82" s="32"/>
      <c r="C82" s="27" t="s">
        <v>21</v>
      </c>
      <c r="F82" s="25" t="str">
        <f>F12</f>
        <v xml:space="preserve"> </v>
      </c>
      <c r="I82" s="27" t="s">
        <v>23</v>
      </c>
      <c r="J82" s="49" t="str">
        <f>IF(J12="","",J12)</f>
        <v>11. 2. 2025</v>
      </c>
      <c r="L82" s="32"/>
    </row>
    <row r="83" spans="2:65" s="1" customFormat="1" ht="6.95" customHeight="1" x14ac:dyDescent="0.2">
      <c r="B83" s="32"/>
      <c r="L83" s="32"/>
    </row>
    <row r="84" spans="2:65" s="1" customFormat="1" ht="15.2" customHeight="1" x14ac:dyDescent="0.2">
      <c r="B84" s="32"/>
      <c r="C84" s="27" t="s">
        <v>25</v>
      </c>
      <c r="F84" s="25" t="str">
        <f>E15</f>
        <v xml:space="preserve"> </v>
      </c>
      <c r="I84" s="27" t="s">
        <v>30</v>
      </c>
      <c r="J84" s="30" t="str">
        <f>E21</f>
        <v xml:space="preserve"> </v>
      </c>
      <c r="L84" s="32"/>
    </row>
    <row r="85" spans="2:65" s="1" customFormat="1" ht="15.2" customHeight="1" x14ac:dyDescent="0.2">
      <c r="B85" s="32"/>
      <c r="C85" s="27" t="s">
        <v>28</v>
      </c>
      <c r="F85" s="25" t="str">
        <f>IF(E18="","",E18)</f>
        <v>Vyplň údaj</v>
      </c>
      <c r="I85" s="27" t="s">
        <v>32</v>
      </c>
      <c r="J85" s="30" t="str">
        <f>E24</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1174</v>
      </c>
      <c r="F89" s="117" t="s">
        <v>1175</v>
      </c>
      <c r="I89" s="118"/>
      <c r="J89" s="119">
        <f>BK89</f>
        <v>0</v>
      </c>
      <c r="L89" s="115"/>
      <c r="M89" s="120"/>
      <c r="P89" s="121">
        <f>P90+P182+P308+P389+P447+P551+P586+P612</f>
        <v>0</v>
      </c>
      <c r="R89" s="121">
        <f>R90+R182+R308+R389+R447+R551+R586+R612</f>
        <v>0</v>
      </c>
      <c r="T89" s="122">
        <f>T90+T182+T308+T389+T447+T551+T586+T612</f>
        <v>0</v>
      </c>
      <c r="AR89" s="116" t="s">
        <v>79</v>
      </c>
      <c r="AT89" s="123" t="s">
        <v>68</v>
      </c>
      <c r="AU89" s="123" t="s">
        <v>69</v>
      </c>
      <c r="AY89" s="116" t="s">
        <v>181</v>
      </c>
      <c r="BK89" s="124">
        <f>BK90+BK182+BK308+BK389+BK447+BK551+BK586+BK612</f>
        <v>0</v>
      </c>
    </row>
    <row r="90" spans="2:65" s="10" customFormat="1" ht="22.9" customHeight="1" x14ac:dyDescent="0.2">
      <c r="B90" s="115"/>
      <c r="D90" s="116" t="s">
        <v>68</v>
      </c>
      <c r="E90" s="149" t="s">
        <v>1405</v>
      </c>
      <c r="F90" s="149" t="s">
        <v>8070</v>
      </c>
      <c r="I90" s="118"/>
      <c r="J90" s="150">
        <f>BK90</f>
        <v>0</v>
      </c>
      <c r="L90" s="115"/>
      <c r="M90" s="120"/>
      <c r="P90" s="121">
        <f>SUM(P91:P181)</f>
        <v>0</v>
      </c>
      <c r="R90" s="121">
        <f>SUM(R91:R181)</f>
        <v>0</v>
      </c>
      <c r="T90" s="122">
        <f>SUM(T91:T181)</f>
        <v>0</v>
      </c>
      <c r="AR90" s="116" t="s">
        <v>79</v>
      </c>
      <c r="AT90" s="123" t="s">
        <v>68</v>
      </c>
      <c r="AU90" s="123" t="s">
        <v>77</v>
      </c>
      <c r="AY90" s="116" t="s">
        <v>181</v>
      </c>
      <c r="BK90" s="124">
        <f>SUM(BK91:BK181)</f>
        <v>0</v>
      </c>
    </row>
    <row r="91" spans="2:65" s="1" customFormat="1" ht="16.5" customHeight="1" x14ac:dyDescent="0.2">
      <c r="B91" s="32"/>
      <c r="C91" s="125" t="s">
        <v>77</v>
      </c>
      <c r="D91" s="125" t="s">
        <v>182</v>
      </c>
      <c r="E91" s="126" t="s">
        <v>1408</v>
      </c>
      <c r="F91" s="127" t="s">
        <v>8071</v>
      </c>
      <c r="G91" s="128" t="s">
        <v>519</v>
      </c>
      <c r="H91" s="129">
        <v>107</v>
      </c>
      <c r="I91" s="130"/>
      <c r="J91" s="131">
        <f>ROUND(I91*H91,2)</f>
        <v>0</v>
      </c>
      <c r="K91" s="127" t="s">
        <v>186</v>
      </c>
      <c r="L91" s="32"/>
      <c r="M91" s="132" t="s">
        <v>19</v>
      </c>
      <c r="N91" s="133" t="s">
        <v>40</v>
      </c>
      <c r="P91" s="134">
        <f>O91*H91</f>
        <v>0</v>
      </c>
      <c r="Q91" s="134">
        <v>0</v>
      </c>
      <c r="R91" s="134">
        <f>Q91*H91</f>
        <v>0</v>
      </c>
      <c r="S91" s="134">
        <v>0</v>
      </c>
      <c r="T91" s="135">
        <f>S91*H91</f>
        <v>0</v>
      </c>
      <c r="AR91" s="136" t="s">
        <v>209</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209</v>
      </c>
      <c r="BM91" s="136" t="s">
        <v>79</v>
      </c>
    </row>
    <row r="92" spans="2:65" s="1" customFormat="1" ht="19.5" x14ac:dyDescent="0.2">
      <c r="B92" s="32"/>
      <c r="D92" s="138" t="s">
        <v>214</v>
      </c>
      <c r="F92" s="139" t="s">
        <v>8072</v>
      </c>
      <c r="I92" s="140"/>
      <c r="L92" s="32"/>
      <c r="M92" s="141"/>
      <c r="T92" s="53"/>
      <c r="AT92" s="17" t="s">
        <v>214</v>
      </c>
      <c r="AU92" s="17" t="s">
        <v>79</v>
      </c>
    </row>
    <row r="93" spans="2:65" s="12" customFormat="1" ht="11.25" x14ac:dyDescent="0.2">
      <c r="B93" s="153"/>
      <c r="D93" s="138" t="s">
        <v>330</v>
      </c>
      <c r="E93" s="154" t="s">
        <v>19</v>
      </c>
      <c r="F93" s="155" t="s">
        <v>8073</v>
      </c>
      <c r="H93" s="154" t="s">
        <v>19</v>
      </c>
      <c r="I93" s="156"/>
      <c r="L93" s="153"/>
      <c r="M93" s="157"/>
      <c r="T93" s="158"/>
      <c r="AT93" s="154" t="s">
        <v>330</v>
      </c>
      <c r="AU93" s="154" t="s">
        <v>79</v>
      </c>
      <c r="AV93" s="12" t="s">
        <v>77</v>
      </c>
      <c r="AW93" s="12" t="s">
        <v>31</v>
      </c>
      <c r="AX93" s="12" t="s">
        <v>69</v>
      </c>
      <c r="AY93" s="154" t="s">
        <v>181</v>
      </c>
    </row>
    <row r="94" spans="2:65" s="13" customFormat="1" ht="11.25" x14ac:dyDescent="0.2">
      <c r="B94" s="159"/>
      <c r="D94" s="138" t="s">
        <v>330</v>
      </c>
      <c r="E94" s="160" t="s">
        <v>19</v>
      </c>
      <c r="F94" s="161" t="s">
        <v>8074</v>
      </c>
      <c r="H94" s="162">
        <v>55</v>
      </c>
      <c r="I94" s="163"/>
      <c r="L94" s="159"/>
      <c r="M94" s="164"/>
      <c r="T94" s="165"/>
      <c r="AT94" s="160" t="s">
        <v>330</v>
      </c>
      <c r="AU94" s="160" t="s">
        <v>79</v>
      </c>
      <c r="AV94" s="13" t="s">
        <v>79</v>
      </c>
      <c r="AW94" s="13" t="s">
        <v>31</v>
      </c>
      <c r="AX94" s="13" t="s">
        <v>69</v>
      </c>
      <c r="AY94" s="160" t="s">
        <v>181</v>
      </c>
    </row>
    <row r="95" spans="2:65" s="13" customFormat="1" ht="11.25" x14ac:dyDescent="0.2">
      <c r="B95" s="159"/>
      <c r="D95" s="138" t="s">
        <v>330</v>
      </c>
      <c r="E95" s="160" t="s">
        <v>19</v>
      </c>
      <c r="F95" s="161" t="s">
        <v>8075</v>
      </c>
      <c r="H95" s="162">
        <v>52</v>
      </c>
      <c r="I95" s="163"/>
      <c r="L95" s="159"/>
      <c r="M95" s="164"/>
      <c r="T95" s="165"/>
      <c r="AT95" s="160" t="s">
        <v>330</v>
      </c>
      <c r="AU95" s="160" t="s">
        <v>79</v>
      </c>
      <c r="AV95" s="13" t="s">
        <v>79</v>
      </c>
      <c r="AW95" s="13" t="s">
        <v>31</v>
      </c>
      <c r="AX95" s="13" t="s">
        <v>69</v>
      </c>
      <c r="AY95" s="160" t="s">
        <v>181</v>
      </c>
    </row>
    <row r="96" spans="2:65" s="14" customFormat="1" ht="11.25" x14ac:dyDescent="0.2">
      <c r="B96" s="166"/>
      <c r="D96" s="138" t="s">
        <v>330</v>
      </c>
      <c r="E96" s="167" t="s">
        <v>19</v>
      </c>
      <c r="F96" s="168" t="s">
        <v>333</v>
      </c>
      <c r="H96" s="169">
        <v>107</v>
      </c>
      <c r="I96" s="170"/>
      <c r="L96" s="166"/>
      <c r="M96" s="171"/>
      <c r="T96" s="172"/>
      <c r="AT96" s="167" t="s">
        <v>330</v>
      </c>
      <c r="AU96" s="167" t="s">
        <v>79</v>
      </c>
      <c r="AV96" s="14" t="s">
        <v>187</v>
      </c>
      <c r="AW96" s="14" t="s">
        <v>31</v>
      </c>
      <c r="AX96" s="14" t="s">
        <v>77</v>
      </c>
      <c r="AY96" s="167" t="s">
        <v>181</v>
      </c>
    </row>
    <row r="97" spans="2:65" s="1" customFormat="1" ht="16.5" customHeight="1" x14ac:dyDescent="0.2">
      <c r="B97" s="32"/>
      <c r="C97" s="125" t="s">
        <v>79</v>
      </c>
      <c r="D97" s="125" t="s">
        <v>182</v>
      </c>
      <c r="E97" s="126" t="s">
        <v>1413</v>
      </c>
      <c r="F97" s="127" t="s">
        <v>8076</v>
      </c>
      <c r="G97" s="128" t="s">
        <v>519</v>
      </c>
      <c r="H97" s="129">
        <v>17</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187</v>
      </c>
    </row>
    <row r="98" spans="2:65" s="1" customFormat="1" ht="19.5" x14ac:dyDescent="0.2">
      <c r="B98" s="32"/>
      <c r="D98" s="138" t="s">
        <v>214</v>
      </c>
      <c r="F98" s="139" t="s">
        <v>8077</v>
      </c>
      <c r="I98" s="140"/>
      <c r="L98" s="32"/>
      <c r="M98" s="141"/>
      <c r="T98" s="53"/>
      <c r="AT98" s="17" t="s">
        <v>214</v>
      </c>
      <c r="AU98" s="17" t="s">
        <v>79</v>
      </c>
    </row>
    <row r="99" spans="2:65" s="12" customFormat="1" ht="11.25" x14ac:dyDescent="0.2">
      <c r="B99" s="153"/>
      <c r="D99" s="138" t="s">
        <v>330</v>
      </c>
      <c r="E99" s="154" t="s">
        <v>19</v>
      </c>
      <c r="F99" s="155" t="s">
        <v>8078</v>
      </c>
      <c r="H99" s="154" t="s">
        <v>19</v>
      </c>
      <c r="I99" s="156"/>
      <c r="L99" s="153"/>
      <c r="M99" s="157"/>
      <c r="T99" s="158"/>
      <c r="AT99" s="154" t="s">
        <v>330</v>
      </c>
      <c r="AU99" s="154" t="s">
        <v>79</v>
      </c>
      <c r="AV99" s="12" t="s">
        <v>77</v>
      </c>
      <c r="AW99" s="12" t="s">
        <v>31</v>
      </c>
      <c r="AX99" s="12" t="s">
        <v>69</v>
      </c>
      <c r="AY99" s="154" t="s">
        <v>181</v>
      </c>
    </row>
    <row r="100" spans="2:65" s="13" customFormat="1" ht="11.25" x14ac:dyDescent="0.2">
      <c r="B100" s="159"/>
      <c r="D100" s="138" t="s">
        <v>330</v>
      </c>
      <c r="E100" s="160" t="s">
        <v>19</v>
      </c>
      <c r="F100" s="161" t="s">
        <v>5819</v>
      </c>
      <c r="H100" s="162">
        <v>3</v>
      </c>
      <c r="I100" s="163"/>
      <c r="L100" s="159"/>
      <c r="M100" s="164"/>
      <c r="T100" s="165"/>
      <c r="AT100" s="160" t="s">
        <v>330</v>
      </c>
      <c r="AU100" s="160" t="s">
        <v>79</v>
      </c>
      <c r="AV100" s="13" t="s">
        <v>79</v>
      </c>
      <c r="AW100" s="13" t="s">
        <v>31</v>
      </c>
      <c r="AX100" s="13" t="s">
        <v>69</v>
      </c>
      <c r="AY100" s="160" t="s">
        <v>181</v>
      </c>
    </row>
    <row r="101" spans="2:65" s="13" customFormat="1" ht="11.25" x14ac:dyDescent="0.2">
      <c r="B101" s="159"/>
      <c r="D101" s="138" t="s">
        <v>330</v>
      </c>
      <c r="E101" s="160" t="s">
        <v>19</v>
      </c>
      <c r="F101" s="161" t="s">
        <v>8079</v>
      </c>
      <c r="H101" s="162">
        <v>14</v>
      </c>
      <c r="I101" s="163"/>
      <c r="L101" s="159"/>
      <c r="M101" s="164"/>
      <c r="T101" s="165"/>
      <c r="AT101" s="160" t="s">
        <v>330</v>
      </c>
      <c r="AU101" s="160" t="s">
        <v>79</v>
      </c>
      <c r="AV101" s="13" t="s">
        <v>79</v>
      </c>
      <c r="AW101" s="13" t="s">
        <v>31</v>
      </c>
      <c r="AX101" s="13" t="s">
        <v>69</v>
      </c>
      <c r="AY101" s="160" t="s">
        <v>181</v>
      </c>
    </row>
    <row r="102" spans="2:65" s="14" customFormat="1" ht="11.25" x14ac:dyDescent="0.2">
      <c r="B102" s="166"/>
      <c r="D102" s="138" t="s">
        <v>330</v>
      </c>
      <c r="E102" s="167" t="s">
        <v>19</v>
      </c>
      <c r="F102" s="168" t="s">
        <v>333</v>
      </c>
      <c r="H102" s="169">
        <v>17</v>
      </c>
      <c r="I102" s="170"/>
      <c r="L102" s="166"/>
      <c r="M102" s="171"/>
      <c r="T102" s="172"/>
      <c r="AT102" s="167" t="s">
        <v>330</v>
      </c>
      <c r="AU102" s="167" t="s">
        <v>79</v>
      </c>
      <c r="AV102" s="14" t="s">
        <v>187</v>
      </c>
      <c r="AW102" s="14" t="s">
        <v>31</v>
      </c>
      <c r="AX102" s="14" t="s">
        <v>77</v>
      </c>
      <c r="AY102" s="167" t="s">
        <v>181</v>
      </c>
    </row>
    <row r="103" spans="2:65" s="1" customFormat="1" ht="16.5" customHeight="1" x14ac:dyDescent="0.2">
      <c r="B103" s="32"/>
      <c r="C103" s="125" t="s">
        <v>190</v>
      </c>
      <c r="D103" s="125" t="s">
        <v>182</v>
      </c>
      <c r="E103" s="126" t="s">
        <v>1419</v>
      </c>
      <c r="F103" s="127" t="s">
        <v>8080</v>
      </c>
      <c r="G103" s="128" t="s">
        <v>519</v>
      </c>
      <c r="H103" s="129">
        <v>2</v>
      </c>
      <c r="I103" s="130"/>
      <c r="J103" s="131">
        <f>ROUND(I103*H103,2)</f>
        <v>0</v>
      </c>
      <c r="K103" s="127" t="s">
        <v>186</v>
      </c>
      <c r="L103" s="32"/>
      <c r="M103" s="132" t="s">
        <v>19</v>
      </c>
      <c r="N103" s="133" t="s">
        <v>40</v>
      </c>
      <c r="P103" s="134">
        <f>O103*H103</f>
        <v>0</v>
      </c>
      <c r="Q103" s="134">
        <v>0</v>
      </c>
      <c r="R103" s="134">
        <f>Q103*H103</f>
        <v>0</v>
      </c>
      <c r="S103" s="134">
        <v>0</v>
      </c>
      <c r="T103" s="135">
        <f>S103*H103</f>
        <v>0</v>
      </c>
      <c r="AR103" s="136" t="s">
        <v>209</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209</v>
      </c>
      <c r="BM103" s="136" t="s">
        <v>193</v>
      </c>
    </row>
    <row r="104" spans="2:65" s="1" customFormat="1" ht="19.5" x14ac:dyDescent="0.2">
      <c r="B104" s="32"/>
      <c r="D104" s="138" t="s">
        <v>214</v>
      </c>
      <c r="F104" s="139" t="s">
        <v>8077</v>
      </c>
      <c r="I104" s="140"/>
      <c r="L104" s="32"/>
      <c r="M104" s="141"/>
      <c r="T104" s="53"/>
      <c r="AT104" s="17" t="s">
        <v>214</v>
      </c>
      <c r="AU104" s="17" t="s">
        <v>79</v>
      </c>
    </row>
    <row r="105" spans="2:65" s="12" customFormat="1" ht="11.25" x14ac:dyDescent="0.2">
      <c r="B105" s="153"/>
      <c r="D105" s="138" t="s">
        <v>330</v>
      </c>
      <c r="E105" s="154" t="s">
        <v>19</v>
      </c>
      <c r="F105" s="155" t="s">
        <v>8081</v>
      </c>
      <c r="H105" s="154" t="s">
        <v>19</v>
      </c>
      <c r="I105" s="156"/>
      <c r="L105" s="153"/>
      <c r="M105" s="157"/>
      <c r="T105" s="158"/>
      <c r="AT105" s="154" t="s">
        <v>330</v>
      </c>
      <c r="AU105" s="154" t="s">
        <v>79</v>
      </c>
      <c r="AV105" s="12" t="s">
        <v>77</v>
      </c>
      <c r="AW105" s="12" t="s">
        <v>31</v>
      </c>
      <c r="AX105" s="12" t="s">
        <v>69</v>
      </c>
      <c r="AY105" s="154" t="s">
        <v>181</v>
      </c>
    </row>
    <row r="106" spans="2:65" s="13" customFormat="1" ht="11.25" x14ac:dyDescent="0.2">
      <c r="B106" s="159"/>
      <c r="D106" s="138" t="s">
        <v>330</v>
      </c>
      <c r="E106" s="160" t="s">
        <v>19</v>
      </c>
      <c r="F106" s="161" t="s">
        <v>4419</v>
      </c>
      <c r="H106" s="162">
        <v>2</v>
      </c>
      <c r="I106" s="163"/>
      <c r="L106" s="159"/>
      <c r="M106" s="164"/>
      <c r="T106" s="165"/>
      <c r="AT106" s="160" t="s">
        <v>330</v>
      </c>
      <c r="AU106" s="160" t="s">
        <v>79</v>
      </c>
      <c r="AV106" s="13" t="s">
        <v>79</v>
      </c>
      <c r="AW106" s="13" t="s">
        <v>31</v>
      </c>
      <c r="AX106" s="13" t="s">
        <v>69</v>
      </c>
      <c r="AY106" s="160" t="s">
        <v>181</v>
      </c>
    </row>
    <row r="107" spans="2:65" s="14" customFormat="1" ht="11.25" x14ac:dyDescent="0.2">
      <c r="B107" s="166"/>
      <c r="D107" s="138" t="s">
        <v>330</v>
      </c>
      <c r="E107" s="167" t="s">
        <v>19</v>
      </c>
      <c r="F107" s="168" t="s">
        <v>333</v>
      </c>
      <c r="H107" s="169">
        <v>2</v>
      </c>
      <c r="I107" s="170"/>
      <c r="L107" s="166"/>
      <c r="M107" s="171"/>
      <c r="T107" s="172"/>
      <c r="AT107" s="167" t="s">
        <v>330</v>
      </c>
      <c r="AU107" s="167" t="s">
        <v>79</v>
      </c>
      <c r="AV107" s="14" t="s">
        <v>187</v>
      </c>
      <c r="AW107" s="14" t="s">
        <v>31</v>
      </c>
      <c r="AX107" s="14" t="s">
        <v>77</v>
      </c>
      <c r="AY107" s="167" t="s">
        <v>181</v>
      </c>
    </row>
    <row r="108" spans="2:65" s="1" customFormat="1" ht="16.5" customHeight="1" x14ac:dyDescent="0.2">
      <c r="B108" s="32"/>
      <c r="C108" s="125" t="s">
        <v>187</v>
      </c>
      <c r="D108" s="125" t="s">
        <v>182</v>
      </c>
      <c r="E108" s="126" t="s">
        <v>1424</v>
      </c>
      <c r="F108" s="127" t="s">
        <v>8082</v>
      </c>
      <c r="G108" s="128" t="s">
        <v>519</v>
      </c>
      <c r="H108" s="129">
        <v>80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196</v>
      </c>
    </row>
    <row r="109" spans="2:65" s="1" customFormat="1" ht="19.5" x14ac:dyDescent="0.2">
      <c r="B109" s="32"/>
      <c r="D109" s="138" t="s">
        <v>214</v>
      </c>
      <c r="F109" s="139" t="s">
        <v>8072</v>
      </c>
      <c r="I109" s="140"/>
      <c r="L109" s="32"/>
      <c r="M109" s="141"/>
      <c r="T109" s="53"/>
      <c r="AT109" s="17" t="s">
        <v>214</v>
      </c>
      <c r="AU109" s="17" t="s">
        <v>79</v>
      </c>
    </row>
    <row r="110" spans="2:65" s="12" customFormat="1" ht="11.25" x14ac:dyDescent="0.2">
      <c r="B110" s="153"/>
      <c r="D110" s="138" t="s">
        <v>330</v>
      </c>
      <c r="E110" s="154" t="s">
        <v>19</v>
      </c>
      <c r="F110" s="155" t="s">
        <v>8083</v>
      </c>
      <c r="H110" s="154" t="s">
        <v>19</v>
      </c>
      <c r="I110" s="156"/>
      <c r="L110" s="153"/>
      <c r="M110" s="157"/>
      <c r="T110" s="158"/>
      <c r="AT110" s="154" t="s">
        <v>330</v>
      </c>
      <c r="AU110" s="154" t="s">
        <v>79</v>
      </c>
      <c r="AV110" s="12" t="s">
        <v>77</v>
      </c>
      <c r="AW110" s="12" t="s">
        <v>31</v>
      </c>
      <c r="AX110" s="12" t="s">
        <v>69</v>
      </c>
      <c r="AY110" s="154" t="s">
        <v>181</v>
      </c>
    </row>
    <row r="111" spans="2:65" s="13" customFormat="1" ht="11.25" x14ac:dyDescent="0.2">
      <c r="B111" s="159"/>
      <c r="D111" s="138" t="s">
        <v>330</v>
      </c>
      <c r="E111" s="160" t="s">
        <v>19</v>
      </c>
      <c r="F111" s="161" t="s">
        <v>8084</v>
      </c>
      <c r="H111" s="162">
        <v>20</v>
      </c>
      <c r="I111" s="163"/>
      <c r="L111" s="159"/>
      <c r="M111" s="164"/>
      <c r="T111" s="165"/>
      <c r="AT111" s="160" t="s">
        <v>330</v>
      </c>
      <c r="AU111" s="160" t="s">
        <v>79</v>
      </c>
      <c r="AV111" s="13" t="s">
        <v>79</v>
      </c>
      <c r="AW111" s="13" t="s">
        <v>31</v>
      </c>
      <c r="AX111" s="13" t="s">
        <v>69</v>
      </c>
      <c r="AY111" s="160" t="s">
        <v>181</v>
      </c>
    </row>
    <row r="112" spans="2:65" s="13" customFormat="1" ht="11.25" x14ac:dyDescent="0.2">
      <c r="B112" s="159"/>
      <c r="D112" s="138" t="s">
        <v>330</v>
      </c>
      <c r="E112" s="160" t="s">
        <v>19</v>
      </c>
      <c r="F112" s="161" t="s">
        <v>8085</v>
      </c>
      <c r="H112" s="162">
        <v>10</v>
      </c>
      <c r="I112" s="163"/>
      <c r="L112" s="159"/>
      <c r="M112" s="164"/>
      <c r="T112" s="165"/>
      <c r="AT112" s="160" t="s">
        <v>330</v>
      </c>
      <c r="AU112" s="160" t="s">
        <v>79</v>
      </c>
      <c r="AV112" s="13" t="s">
        <v>79</v>
      </c>
      <c r="AW112" s="13" t="s">
        <v>31</v>
      </c>
      <c r="AX112" s="13" t="s">
        <v>69</v>
      </c>
      <c r="AY112" s="160" t="s">
        <v>181</v>
      </c>
    </row>
    <row r="113" spans="2:65" s="13" customFormat="1" ht="11.25" x14ac:dyDescent="0.2">
      <c r="B113" s="159"/>
      <c r="D113" s="138" t="s">
        <v>330</v>
      </c>
      <c r="E113" s="160" t="s">
        <v>19</v>
      </c>
      <c r="F113" s="161" t="s">
        <v>8086</v>
      </c>
      <c r="H113" s="162">
        <v>50</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80</v>
      </c>
      <c r="I114" s="170"/>
      <c r="L114" s="166"/>
      <c r="M114" s="171"/>
      <c r="T114" s="172"/>
      <c r="AT114" s="167" t="s">
        <v>330</v>
      </c>
      <c r="AU114" s="167" t="s">
        <v>79</v>
      </c>
      <c r="AV114" s="14" t="s">
        <v>187</v>
      </c>
      <c r="AW114" s="14" t="s">
        <v>31</v>
      </c>
      <c r="AX114" s="14" t="s">
        <v>77</v>
      </c>
      <c r="AY114" s="167" t="s">
        <v>181</v>
      </c>
    </row>
    <row r="115" spans="2:65" s="1" customFormat="1" ht="16.5" customHeight="1" x14ac:dyDescent="0.2">
      <c r="B115" s="32"/>
      <c r="C115" s="125" t="s">
        <v>197</v>
      </c>
      <c r="D115" s="125" t="s">
        <v>182</v>
      </c>
      <c r="E115" s="126" t="s">
        <v>8087</v>
      </c>
      <c r="F115" s="127" t="s">
        <v>8088</v>
      </c>
      <c r="G115" s="128" t="s">
        <v>519</v>
      </c>
      <c r="H115" s="129">
        <v>38</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200</v>
      </c>
    </row>
    <row r="116" spans="2:65" s="1" customFormat="1" ht="19.5" x14ac:dyDescent="0.2">
      <c r="B116" s="32"/>
      <c r="D116" s="138" t="s">
        <v>214</v>
      </c>
      <c r="F116" s="139" t="s">
        <v>8072</v>
      </c>
      <c r="I116" s="140"/>
      <c r="L116" s="32"/>
      <c r="M116" s="141"/>
      <c r="T116" s="53"/>
      <c r="AT116" s="17" t="s">
        <v>214</v>
      </c>
      <c r="AU116" s="17" t="s">
        <v>79</v>
      </c>
    </row>
    <row r="117" spans="2:65" s="12" customFormat="1" ht="11.25" x14ac:dyDescent="0.2">
      <c r="B117" s="153"/>
      <c r="D117" s="138" t="s">
        <v>330</v>
      </c>
      <c r="E117" s="154" t="s">
        <v>19</v>
      </c>
      <c r="F117" s="155" t="s">
        <v>8089</v>
      </c>
      <c r="H117" s="154" t="s">
        <v>19</v>
      </c>
      <c r="I117" s="156"/>
      <c r="L117" s="153"/>
      <c r="M117" s="157"/>
      <c r="T117" s="158"/>
      <c r="AT117" s="154" t="s">
        <v>330</v>
      </c>
      <c r="AU117" s="154" t="s">
        <v>79</v>
      </c>
      <c r="AV117" s="12" t="s">
        <v>77</v>
      </c>
      <c r="AW117" s="12" t="s">
        <v>31</v>
      </c>
      <c r="AX117" s="12" t="s">
        <v>69</v>
      </c>
      <c r="AY117" s="154" t="s">
        <v>181</v>
      </c>
    </row>
    <row r="118" spans="2:65" s="13" customFormat="1" ht="11.25" x14ac:dyDescent="0.2">
      <c r="B118" s="159"/>
      <c r="D118" s="138" t="s">
        <v>330</v>
      </c>
      <c r="E118" s="160" t="s">
        <v>19</v>
      </c>
      <c r="F118" s="161" t="s">
        <v>5760</v>
      </c>
      <c r="H118" s="162">
        <v>4</v>
      </c>
      <c r="I118" s="163"/>
      <c r="L118" s="159"/>
      <c r="M118" s="164"/>
      <c r="T118" s="165"/>
      <c r="AT118" s="160" t="s">
        <v>330</v>
      </c>
      <c r="AU118" s="160" t="s">
        <v>79</v>
      </c>
      <c r="AV118" s="13" t="s">
        <v>79</v>
      </c>
      <c r="AW118" s="13" t="s">
        <v>31</v>
      </c>
      <c r="AX118" s="13" t="s">
        <v>69</v>
      </c>
      <c r="AY118" s="160" t="s">
        <v>181</v>
      </c>
    </row>
    <row r="119" spans="2:65" s="13" customFormat="1" ht="11.25" x14ac:dyDescent="0.2">
      <c r="B119" s="159"/>
      <c r="D119" s="138" t="s">
        <v>330</v>
      </c>
      <c r="E119" s="160" t="s">
        <v>19</v>
      </c>
      <c r="F119" s="161" t="s">
        <v>8090</v>
      </c>
      <c r="H119" s="162">
        <v>34</v>
      </c>
      <c r="I119" s="163"/>
      <c r="L119" s="159"/>
      <c r="M119" s="164"/>
      <c r="T119" s="165"/>
      <c r="AT119" s="160" t="s">
        <v>330</v>
      </c>
      <c r="AU119" s="160" t="s">
        <v>79</v>
      </c>
      <c r="AV119" s="13" t="s">
        <v>79</v>
      </c>
      <c r="AW119" s="13" t="s">
        <v>31</v>
      </c>
      <c r="AX119" s="13" t="s">
        <v>69</v>
      </c>
      <c r="AY119" s="160" t="s">
        <v>181</v>
      </c>
    </row>
    <row r="120" spans="2:65" s="14" customFormat="1" ht="11.25" x14ac:dyDescent="0.2">
      <c r="B120" s="166"/>
      <c r="D120" s="138" t="s">
        <v>330</v>
      </c>
      <c r="E120" s="167" t="s">
        <v>19</v>
      </c>
      <c r="F120" s="168" t="s">
        <v>333</v>
      </c>
      <c r="H120" s="169">
        <v>38</v>
      </c>
      <c r="I120" s="170"/>
      <c r="L120" s="166"/>
      <c r="M120" s="171"/>
      <c r="T120" s="172"/>
      <c r="AT120" s="167" t="s">
        <v>330</v>
      </c>
      <c r="AU120" s="167" t="s">
        <v>79</v>
      </c>
      <c r="AV120" s="14" t="s">
        <v>187</v>
      </c>
      <c r="AW120" s="14" t="s">
        <v>31</v>
      </c>
      <c r="AX120" s="14" t="s">
        <v>77</v>
      </c>
      <c r="AY120" s="167" t="s">
        <v>181</v>
      </c>
    </row>
    <row r="121" spans="2:65" s="1" customFormat="1" ht="16.5" customHeight="1" x14ac:dyDescent="0.2">
      <c r="B121" s="32"/>
      <c r="C121" s="125" t="s">
        <v>193</v>
      </c>
      <c r="D121" s="125" t="s">
        <v>182</v>
      </c>
      <c r="E121" s="126" t="s">
        <v>8091</v>
      </c>
      <c r="F121" s="127" t="s">
        <v>8092</v>
      </c>
      <c r="G121" s="128" t="s">
        <v>519</v>
      </c>
      <c r="H121" s="129">
        <v>27</v>
      </c>
      <c r="I121" s="130"/>
      <c r="J121" s="131">
        <f>ROUND(I121*H121,2)</f>
        <v>0</v>
      </c>
      <c r="K121" s="127" t="s">
        <v>186</v>
      </c>
      <c r="L121" s="32"/>
      <c r="M121" s="132" t="s">
        <v>19</v>
      </c>
      <c r="N121" s="133" t="s">
        <v>40</v>
      </c>
      <c r="P121" s="134">
        <f>O121*H121</f>
        <v>0</v>
      </c>
      <c r="Q121" s="134">
        <v>0</v>
      </c>
      <c r="R121" s="134">
        <f>Q121*H121</f>
        <v>0</v>
      </c>
      <c r="S121" s="134">
        <v>0</v>
      </c>
      <c r="T121" s="135">
        <f>S121*H121</f>
        <v>0</v>
      </c>
      <c r="AR121" s="136" t="s">
        <v>209</v>
      </c>
      <c r="AT121" s="136" t="s">
        <v>182</v>
      </c>
      <c r="AU121" s="136" t="s">
        <v>79</v>
      </c>
      <c r="AY121" s="17" t="s">
        <v>181</v>
      </c>
      <c r="BE121" s="137">
        <f>IF(N121="základní",J121,0)</f>
        <v>0</v>
      </c>
      <c r="BF121" s="137">
        <f>IF(N121="snížená",J121,0)</f>
        <v>0</v>
      </c>
      <c r="BG121" s="137">
        <f>IF(N121="zákl. přenesená",J121,0)</f>
        <v>0</v>
      </c>
      <c r="BH121" s="137">
        <f>IF(N121="sníž. přenesená",J121,0)</f>
        <v>0</v>
      </c>
      <c r="BI121" s="137">
        <f>IF(N121="nulová",J121,0)</f>
        <v>0</v>
      </c>
      <c r="BJ121" s="17" t="s">
        <v>77</v>
      </c>
      <c r="BK121" s="137">
        <f>ROUND(I121*H121,2)</f>
        <v>0</v>
      </c>
      <c r="BL121" s="17" t="s">
        <v>209</v>
      </c>
      <c r="BM121" s="136" t="s">
        <v>8</v>
      </c>
    </row>
    <row r="122" spans="2:65" s="1" customFormat="1" ht="19.5" x14ac:dyDescent="0.2">
      <c r="B122" s="32"/>
      <c r="D122" s="138" t="s">
        <v>214</v>
      </c>
      <c r="F122" s="139" t="s">
        <v>8077</v>
      </c>
      <c r="I122" s="140"/>
      <c r="L122" s="32"/>
      <c r="M122" s="141"/>
      <c r="T122" s="53"/>
      <c r="AT122" s="17" t="s">
        <v>214</v>
      </c>
      <c r="AU122" s="17" t="s">
        <v>79</v>
      </c>
    </row>
    <row r="123" spans="2:65" s="12" customFormat="1" ht="11.25" x14ac:dyDescent="0.2">
      <c r="B123" s="153"/>
      <c r="D123" s="138" t="s">
        <v>330</v>
      </c>
      <c r="E123" s="154" t="s">
        <v>19</v>
      </c>
      <c r="F123" s="155" t="s">
        <v>8093</v>
      </c>
      <c r="H123" s="154" t="s">
        <v>19</v>
      </c>
      <c r="I123" s="156"/>
      <c r="L123" s="153"/>
      <c r="M123" s="157"/>
      <c r="T123" s="158"/>
      <c r="AT123" s="154" t="s">
        <v>330</v>
      </c>
      <c r="AU123" s="154" t="s">
        <v>79</v>
      </c>
      <c r="AV123" s="12" t="s">
        <v>77</v>
      </c>
      <c r="AW123" s="12" t="s">
        <v>31</v>
      </c>
      <c r="AX123" s="12" t="s">
        <v>69</v>
      </c>
      <c r="AY123" s="154" t="s">
        <v>181</v>
      </c>
    </row>
    <row r="124" spans="2:65" s="13" customFormat="1" ht="11.25" x14ac:dyDescent="0.2">
      <c r="B124" s="159"/>
      <c r="D124" s="138" t="s">
        <v>330</v>
      </c>
      <c r="E124" s="160" t="s">
        <v>19</v>
      </c>
      <c r="F124" s="161" t="s">
        <v>5832</v>
      </c>
      <c r="H124" s="162">
        <v>13</v>
      </c>
      <c r="I124" s="163"/>
      <c r="L124" s="159"/>
      <c r="M124" s="164"/>
      <c r="T124" s="165"/>
      <c r="AT124" s="160" t="s">
        <v>330</v>
      </c>
      <c r="AU124" s="160" t="s">
        <v>79</v>
      </c>
      <c r="AV124" s="13" t="s">
        <v>79</v>
      </c>
      <c r="AW124" s="13" t="s">
        <v>31</v>
      </c>
      <c r="AX124" s="13" t="s">
        <v>69</v>
      </c>
      <c r="AY124" s="160" t="s">
        <v>181</v>
      </c>
    </row>
    <row r="125" spans="2:65" s="13" customFormat="1" ht="11.25" x14ac:dyDescent="0.2">
      <c r="B125" s="159"/>
      <c r="D125" s="138" t="s">
        <v>330</v>
      </c>
      <c r="E125" s="160" t="s">
        <v>19</v>
      </c>
      <c r="F125" s="161" t="s">
        <v>4068</v>
      </c>
      <c r="H125" s="162">
        <v>14</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27</v>
      </c>
      <c r="I126" s="170"/>
      <c r="L126" s="166"/>
      <c r="M126" s="171"/>
      <c r="T126" s="172"/>
      <c r="AT126" s="167" t="s">
        <v>330</v>
      </c>
      <c r="AU126" s="167" t="s">
        <v>79</v>
      </c>
      <c r="AV126" s="14" t="s">
        <v>187</v>
      </c>
      <c r="AW126" s="14" t="s">
        <v>31</v>
      </c>
      <c r="AX126" s="14" t="s">
        <v>77</v>
      </c>
      <c r="AY126" s="167" t="s">
        <v>181</v>
      </c>
    </row>
    <row r="127" spans="2:65" s="1" customFormat="1" ht="16.5" customHeight="1" x14ac:dyDescent="0.2">
      <c r="B127" s="32"/>
      <c r="C127" s="125" t="s">
        <v>203</v>
      </c>
      <c r="D127" s="125" t="s">
        <v>182</v>
      </c>
      <c r="E127" s="126" t="s">
        <v>8094</v>
      </c>
      <c r="F127" s="127" t="s">
        <v>8095</v>
      </c>
      <c r="G127" s="128" t="s">
        <v>519</v>
      </c>
      <c r="H127" s="129">
        <v>6</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8077</v>
      </c>
      <c r="I128" s="140"/>
      <c r="L128" s="32"/>
      <c r="M128" s="141"/>
      <c r="T128" s="53"/>
      <c r="AT128" s="17" t="s">
        <v>214</v>
      </c>
      <c r="AU128" s="17" t="s">
        <v>79</v>
      </c>
    </row>
    <row r="129" spans="2:65" s="12" customFormat="1" ht="11.25" x14ac:dyDescent="0.2">
      <c r="B129" s="153"/>
      <c r="D129" s="138" t="s">
        <v>330</v>
      </c>
      <c r="E129" s="154" t="s">
        <v>19</v>
      </c>
      <c r="F129" s="155" t="s">
        <v>8096</v>
      </c>
      <c r="H129" s="154" t="s">
        <v>19</v>
      </c>
      <c r="I129" s="156"/>
      <c r="L129" s="153"/>
      <c r="M129" s="157"/>
      <c r="T129" s="158"/>
      <c r="AT129" s="154" t="s">
        <v>330</v>
      </c>
      <c r="AU129" s="154" t="s">
        <v>79</v>
      </c>
      <c r="AV129" s="12" t="s">
        <v>77</v>
      </c>
      <c r="AW129" s="12" t="s">
        <v>31</v>
      </c>
      <c r="AX129" s="12" t="s">
        <v>69</v>
      </c>
      <c r="AY129" s="154" t="s">
        <v>181</v>
      </c>
    </row>
    <row r="130" spans="2:65" s="13" customFormat="1" ht="11.25" x14ac:dyDescent="0.2">
      <c r="B130" s="159"/>
      <c r="D130" s="138" t="s">
        <v>330</v>
      </c>
      <c r="E130" s="160" t="s">
        <v>19</v>
      </c>
      <c r="F130" s="161" t="s">
        <v>5833</v>
      </c>
      <c r="H130" s="162">
        <v>6</v>
      </c>
      <c r="I130" s="163"/>
      <c r="L130" s="159"/>
      <c r="M130" s="164"/>
      <c r="T130" s="165"/>
      <c r="AT130" s="160" t="s">
        <v>330</v>
      </c>
      <c r="AU130" s="160" t="s">
        <v>79</v>
      </c>
      <c r="AV130" s="13" t="s">
        <v>79</v>
      </c>
      <c r="AW130" s="13" t="s">
        <v>31</v>
      </c>
      <c r="AX130" s="13" t="s">
        <v>69</v>
      </c>
      <c r="AY130" s="160" t="s">
        <v>181</v>
      </c>
    </row>
    <row r="131" spans="2:65" s="14" customFormat="1" ht="11.25" x14ac:dyDescent="0.2">
      <c r="B131" s="166"/>
      <c r="D131" s="138" t="s">
        <v>330</v>
      </c>
      <c r="E131" s="167" t="s">
        <v>19</v>
      </c>
      <c r="F131" s="168" t="s">
        <v>333</v>
      </c>
      <c r="H131" s="169">
        <v>6</v>
      </c>
      <c r="I131" s="170"/>
      <c r="L131" s="166"/>
      <c r="M131" s="171"/>
      <c r="T131" s="172"/>
      <c r="AT131" s="167" t="s">
        <v>330</v>
      </c>
      <c r="AU131" s="167" t="s">
        <v>79</v>
      </c>
      <c r="AV131" s="14" t="s">
        <v>187</v>
      </c>
      <c r="AW131" s="14" t="s">
        <v>31</v>
      </c>
      <c r="AX131" s="14" t="s">
        <v>77</v>
      </c>
      <c r="AY131" s="167" t="s">
        <v>181</v>
      </c>
    </row>
    <row r="132" spans="2:65" s="1" customFormat="1" ht="16.5" customHeight="1" x14ac:dyDescent="0.2">
      <c r="B132" s="32"/>
      <c r="C132" s="125" t="s">
        <v>196</v>
      </c>
      <c r="D132" s="125" t="s">
        <v>182</v>
      </c>
      <c r="E132" s="126" t="s">
        <v>8097</v>
      </c>
      <c r="F132" s="127" t="s">
        <v>8098</v>
      </c>
      <c r="G132" s="128" t="s">
        <v>519</v>
      </c>
      <c r="H132" s="129">
        <v>23</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 customFormat="1" ht="19.5" x14ac:dyDescent="0.2">
      <c r="B133" s="32"/>
      <c r="D133" s="138" t="s">
        <v>214</v>
      </c>
      <c r="F133" s="139" t="s">
        <v>8072</v>
      </c>
      <c r="I133" s="140"/>
      <c r="L133" s="32"/>
      <c r="M133" s="141"/>
      <c r="T133" s="53"/>
      <c r="AT133" s="17" t="s">
        <v>214</v>
      </c>
      <c r="AU133" s="17" t="s">
        <v>79</v>
      </c>
    </row>
    <row r="134" spans="2:65" s="12" customFormat="1" ht="11.25" x14ac:dyDescent="0.2">
      <c r="B134" s="153"/>
      <c r="D134" s="138" t="s">
        <v>330</v>
      </c>
      <c r="E134" s="154" t="s">
        <v>19</v>
      </c>
      <c r="F134" s="155" t="s">
        <v>8099</v>
      </c>
      <c r="H134" s="154" t="s">
        <v>19</v>
      </c>
      <c r="I134" s="156"/>
      <c r="L134" s="153"/>
      <c r="M134" s="157"/>
      <c r="T134" s="158"/>
      <c r="AT134" s="154" t="s">
        <v>330</v>
      </c>
      <c r="AU134" s="154" t="s">
        <v>79</v>
      </c>
      <c r="AV134" s="12" t="s">
        <v>77</v>
      </c>
      <c r="AW134" s="12" t="s">
        <v>31</v>
      </c>
      <c r="AX134" s="12" t="s">
        <v>69</v>
      </c>
      <c r="AY134" s="154" t="s">
        <v>181</v>
      </c>
    </row>
    <row r="135" spans="2:65" s="13" customFormat="1" ht="11.25" x14ac:dyDescent="0.2">
      <c r="B135" s="159"/>
      <c r="D135" s="138" t="s">
        <v>330</v>
      </c>
      <c r="E135" s="160" t="s">
        <v>19</v>
      </c>
      <c r="F135" s="161" t="s">
        <v>8100</v>
      </c>
      <c r="H135" s="162">
        <v>4</v>
      </c>
      <c r="I135" s="163"/>
      <c r="L135" s="159"/>
      <c r="M135" s="164"/>
      <c r="T135" s="165"/>
      <c r="AT135" s="160" t="s">
        <v>330</v>
      </c>
      <c r="AU135" s="160" t="s">
        <v>79</v>
      </c>
      <c r="AV135" s="13" t="s">
        <v>79</v>
      </c>
      <c r="AW135" s="13" t="s">
        <v>31</v>
      </c>
      <c r="AX135" s="13" t="s">
        <v>69</v>
      </c>
      <c r="AY135" s="160" t="s">
        <v>181</v>
      </c>
    </row>
    <row r="136" spans="2:65" s="13" customFormat="1" ht="11.25" x14ac:dyDescent="0.2">
      <c r="B136" s="159"/>
      <c r="D136" s="138" t="s">
        <v>330</v>
      </c>
      <c r="E136" s="160" t="s">
        <v>19</v>
      </c>
      <c r="F136" s="161" t="s">
        <v>5955</v>
      </c>
      <c r="H136" s="162">
        <v>2</v>
      </c>
      <c r="I136" s="163"/>
      <c r="L136" s="159"/>
      <c r="M136" s="164"/>
      <c r="T136" s="165"/>
      <c r="AT136" s="160" t="s">
        <v>330</v>
      </c>
      <c r="AU136" s="160" t="s">
        <v>79</v>
      </c>
      <c r="AV136" s="13" t="s">
        <v>79</v>
      </c>
      <c r="AW136" s="13" t="s">
        <v>31</v>
      </c>
      <c r="AX136" s="13" t="s">
        <v>69</v>
      </c>
      <c r="AY136" s="160" t="s">
        <v>181</v>
      </c>
    </row>
    <row r="137" spans="2:65" s="13" customFormat="1" ht="11.25" x14ac:dyDescent="0.2">
      <c r="B137" s="159"/>
      <c r="D137" s="138" t="s">
        <v>330</v>
      </c>
      <c r="E137" s="160" t="s">
        <v>19</v>
      </c>
      <c r="F137" s="161" t="s">
        <v>5411</v>
      </c>
      <c r="H137" s="162">
        <v>17</v>
      </c>
      <c r="I137" s="163"/>
      <c r="L137" s="159"/>
      <c r="M137" s="164"/>
      <c r="T137" s="165"/>
      <c r="AT137" s="160" t="s">
        <v>330</v>
      </c>
      <c r="AU137" s="160" t="s">
        <v>79</v>
      </c>
      <c r="AV137" s="13" t="s">
        <v>79</v>
      </c>
      <c r="AW137" s="13" t="s">
        <v>31</v>
      </c>
      <c r="AX137" s="13" t="s">
        <v>69</v>
      </c>
      <c r="AY137" s="160" t="s">
        <v>181</v>
      </c>
    </row>
    <row r="138" spans="2:65" s="14" customFormat="1" ht="11.25" x14ac:dyDescent="0.2">
      <c r="B138" s="166"/>
      <c r="D138" s="138" t="s">
        <v>330</v>
      </c>
      <c r="E138" s="167" t="s">
        <v>19</v>
      </c>
      <c r="F138" s="168" t="s">
        <v>333</v>
      </c>
      <c r="H138" s="169">
        <v>23</v>
      </c>
      <c r="I138" s="170"/>
      <c r="L138" s="166"/>
      <c r="M138" s="171"/>
      <c r="T138" s="172"/>
      <c r="AT138" s="167" t="s">
        <v>330</v>
      </c>
      <c r="AU138" s="167" t="s">
        <v>79</v>
      </c>
      <c r="AV138" s="14" t="s">
        <v>187</v>
      </c>
      <c r="AW138" s="14" t="s">
        <v>31</v>
      </c>
      <c r="AX138" s="14" t="s">
        <v>77</v>
      </c>
      <c r="AY138" s="167" t="s">
        <v>181</v>
      </c>
    </row>
    <row r="139" spans="2:65" s="1" customFormat="1" ht="16.5" customHeight="1" x14ac:dyDescent="0.2">
      <c r="B139" s="32"/>
      <c r="C139" s="125" t="s">
        <v>210</v>
      </c>
      <c r="D139" s="125" t="s">
        <v>182</v>
      </c>
      <c r="E139" s="126" t="s">
        <v>8101</v>
      </c>
      <c r="F139" s="127" t="s">
        <v>8102</v>
      </c>
      <c r="G139" s="128" t="s">
        <v>519</v>
      </c>
      <c r="H139" s="129">
        <v>5</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209</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209</v>
      </c>
      <c r="BM139" s="136" t="s">
        <v>213</v>
      </c>
    </row>
    <row r="140" spans="2:65" s="1" customFormat="1" ht="19.5" x14ac:dyDescent="0.2">
      <c r="B140" s="32"/>
      <c r="D140" s="138" t="s">
        <v>214</v>
      </c>
      <c r="F140" s="139" t="s">
        <v>8072</v>
      </c>
      <c r="I140" s="140"/>
      <c r="L140" s="32"/>
      <c r="M140" s="141"/>
      <c r="T140" s="53"/>
      <c r="AT140" s="17" t="s">
        <v>214</v>
      </c>
      <c r="AU140" s="17" t="s">
        <v>79</v>
      </c>
    </row>
    <row r="141" spans="2:65" s="12" customFormat="1" ht="11.25" x14ac:dyDescent="0.2">
      <c r="B141" s="153"/>
      <c r="D141" s="138" t="s">
        <v>330</v>
      </c>
      <c r="E141" s="154" t="s">
        <v>19</v>
      </c>
      <c r="F141" s="155" t="s">
        <v>8103</v>
      </c>
      <c r="H141" s="154" t="s">
        <v>19</v>
      </c>
      <c r="I141" s="156"/>
      <c r="L141" s="153"/>
      <c r="M141" s="157"/>
      <c r="T141" s="158"/>
      <c r="AT141" s="154" t="s">
        <v>330</v>
      </c>
      <c r="AU141" s="154" t="s">
        <v>79</v>
      </c>
      <c r="AV141" s="12" t="s">
        <v>77</v>
      </c>
      <c r="AW141" s="12" t="s">
        <v>31</v>
      </c>
      <c r="AX141" s="12" t="s">
        <v>69</v>
      </c>
      <c r="AY141" s="154" t="s">
        <v>181</v>
      </c>
    </row>
    <row r="142" spans="2:65" s="13" customFormat="1" ht="11.25" x14ac:dyDescent="0.2">
      <c r="B142" s="159"/>
      <c r="D142" s="138" t="s">
        <v>330</v>
      </c>
      <c r="E142" s="160" t="s">
        <v>19</v>
      </c>
      <c r="F142" s="161" t="s">
        <v>5946</v>
      </c>
      <c r="H142" s="162">
        <v>5</v>
      </c>
      <c r="I142" s="163"/>
      <c r="L142" s="159"/>
      <c r="M142" s="164"/>
      <c r="T142" s="165"/>
      <c r="AT142" s="160" t="s">
        <v>330</v>
      </c>
      <c r="AU142" s="160" t="s">
        <v>79</v>
      </c>
      <c r="AV142" s="13" t="s">
        <v>79</v>
      </c>
      <c r="AW142" s="13" t="s">
        <v>31</v>
      </c>
      <c r="AX142" s="13" t="s">
        <v>69</v>
      </c>
      <c r="AY142" s="160" t="s">
        <v>181</v>
      </c>
    </row>
    <row r="143" spans="2:65" s="14" customFormat="1" ht="11.25" x14ac:dyDescent="0.2">
      <c r="B143" s="166"/>
      <c r="D143" s="138" t="s">
        <v>330</v>
      </c>
      <c r="E143" s="167" t="s">
        <v>19</v>
      </c>
      <c r="F143" s="168" t="s">
        <v>333</v>
      </c>
      <c r="H143" s="169">
        <v>5</v>
      </c>
      <c r="I143" s="170"/>
      <c r="L143" s="166"/>
      <c r="M143" s="171"/>
      <c r="T143" s="172"/>
      <c r="AT143" s="167" t="s">
        <v>330</v>
      </c>
      <c r="AU143" s="167" t="s">
        <v>79</v>
      </c>
      <c r="AV143" s="14" t="s">
        <v>187</v>
      </c>
      <c r="AW143" s="14" t="s">
        <v>31</v>
      </c>
      <c r="AX143" s="14" t="s">
        <v>77</v>
      </c>
      <c r="AY143" s="167" t="s">
        <v>181</v>
      </c>
    </row>
    <row r="144" spans="2:65" s="1" customFormat="1" ht="16.5" customHeight="1" x14ac:dyDescent="0.2">
      <c r="B144" s="32"/>
      <c r="C144" s="125" t="s">
        <v>200</v>
      </c>
      <c r="D144" s="125" t="s">
        <v>182</v>
      </c>
      <c r="E144" s="126" t="s">
        <v>8104</v>
      </c>
      <c r="F144" s="127" t="s">
        <v>8105</v>
      </c>
      <c r="G144" s="128" t="s">
        <v>519</v>
      </c>
      <c r="H144" s="129">
        <v>17</v>
      </c>
      <c r="I144" s="130"/>
      <c r="J144" s="131">
        <f>ROUND(I144*H144,2)</f>
        <v>0</v>
      </c>
      <c r="K144" s="127" t="s">
        <v>186</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218</v>
      </c>
    </row>
    <row r="145" spans="2:65" s="1" customFormat="1" ht="19.5" x14ac:dyDescent="0.2">
      <c r="B145" s="32"/>
      <c r="D145" s="138" t="s">
        <v>214</v>
      </c>
      <c r="F145" s="139" t="s">
        <v>8072</v>
      </c>
      <c r="I145" s="140"/>
      <c r="L145" s="32"/>
      <c r="M145" s="141"/>
      <c r="T145" s="53"/>
      <c r="AT145" s="17" t="s">
        <v>214</v>
      </c>
      <c r="AU145" s="17" t="s">
        <v>79</v>
      </c>
    </row>
    <row r="146" spans="2:65" s="12" customFormat="1" ht="11.25" x14ac:dyDescent="0.2">
      <c r="B146" s="153"/>
      <c r="D146" s="138" t="s">
        <v>330</v>
      </c>
      <c r="E146" s="154" t="s">
        <v>19</v>
      </c>
      <c r="F146" s="155" t="s">
        <v>8106</v>
      </c>
      <c r="H146" s="154" t="s">
        <v>19</v>
      </c>
      <c r="I146" s="156"/>
      <c r="L146" s="153"/>
      <c r="M146" s="157"/>
      <c r="T146" s="158"/>
      <c r="AT146" s="154" t="s">
        <v>330</v>
      </c>
      <c r="AU146" s="154" t="s">
        <v>79</v>
      </c>
      <c r="AV146" s="12" t="s">
        <v>77</v>
      </c>
      <c r="AW146" s="12" t="s">
        <v>31</v>
      </c>
      <c r="AX146" s="12" t="s">
        <v>69</v>
      </c>
      <c r="AY146" s="154" t="s">
        <v>181</v>
      </c>
    </row>
    <row r="147" spans="2:65" s="13" customFormat="1" ht="11.25" x14ac:dyDescent="0.2">
      <c r="B147" s="159"/>
      <c r="D147" s="138" t="s">
        <v>330</v>
      </c>
      <c r="E147" s="160" t="s">
        <v>19</v>
      </c>
      <c r="F147" s="161" t="s">
        <v>5791</v>
      </c>
      <c r="H147" s="162">
        <v>7</v>
      </c>
      <c r="I147" s="163"/>
      <c r="L147" s="159"/>
      <c r="M147" s="164"/>
      <c r="T147" s="165"/>
      <c r="AT147" s="160" t="s">
        <v>330</v>
      </c>
      <c r="AU147" s="160" t="s">
        <v>79</v>
      </c>
      <c r="AV147" s="13" t="s">
        <v>79</v>
      </c>
      <c r="AW147" s="13" t="s">
        <v>31</v>
      </c>
      <c r="AX147" s="13" t="s">
        <v>69</v>
      </c>
      <c r="AY147" s="160" t="s">
        <v>181</v>
      </c>
    </row>
    <row r="148" spans="2:65" s="13" customFormat="1" ht="11.25" x14ac:dyDescent="0.2">
      <c r="B148" s="159"/>
      <c r="D148" s="138" t="s">
        <v>330</v>
      </c>
      <c r="E148" s="160" t="s">
        <v>19</v>
      </c>
      <c r="F148" s="161" t="s">
        <v>5399</v>
      </c>
      <c r="H148" s="162">
        <v>10</v>
      </c>
      <c r="I148" s="163"/>
      <c r="L148" s="159"/>
      <c r="M148" s="164"/>
      <c r="T148" s="165"/>
      <c r="AT148" s="160" t="s">
        <v>330</v>
      </c>
      <c r="AU148" s="160" t="s">
        <v>79</v>
      </c>
      <c r="AV148" s="13" t="s">
        <v>79</v>
      </c>
      <c r="AW148" s="13" t="s">
        <v>31</v>
      </c>
      <c r="AX148" s="13" t="s">
        <v>69</v>
      </c>
      <c r="AY148" s="160" t="s">
        <v>181</v>
      </c>
    </row>
    <row r="149" spans="2:65" s="14" customFormat="1" ht="11.25" x14ac:dyDescent="0.2">
      <c r="B149" s="166"/>
      <c r="D149" s="138" t="s">
        <v>330</v>
      </c>
      <c r="E149" s="167" t="s">
        <v>19</v>
      </c>
      <c r="F149" s="168" t="s">
        <v>333</v>
      </c>
      <c r="H149" s="169">
        <v>17</v>
      </c>
      <c r="I149" s="170"/>
      <c r="L149" s="166"/>
      <c r="M149" s="171"/>
      <c r="T149" s="172"/>
      <c r="AT149" s="167" t="s">
        <v>330</v>
      </c>
      <c r="AU149" s="167" t="s">
        <v>79</v>
      </c>
      <c r="AV149" s="14" t="s">
        <v>187</v>
      </c>
      <c r="AW149" s="14" t="s">
        <v>31</v>
      </c>
      <c r="AX149" s="14" t="s">
        <v>77</v>
      </c>
      <c r="AY149" s="167" t="s">
        <v>181</v>
      </c>
    </row>
    <row r="150" spans="2:65" s="1" customFormat="1" ht="16.5" customHeight="1" x14ac:dyDescent="0.2">
      <c r="B150" s="32"/>
      <c r="C150" s="125" t="s">
        <v>219</v>
      </c>
      <c r="D150" s="125" t="s">
        <v>182</v>
      </c>
      <c r="E150" s="126" t="s">
        <v>8107</v>
      </c>
      <c r="F150" s="127" t="s">
        <v>8108</v>
      </c>
      <c r="G150" s="128" t="s">
        <v>519</v>
      </c>
      <c r="H150" s="129">
        <v>3</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222</v>
      </c>
    </row>
    <row r="151" spans="2:65" s="1" customFormat="1" ht="19.5" x14ac:dyDescent="0.2">
      <c r="B151" s="32"/>
      <c r="D151" s="138" t="s">
        <v>214</v>
      </c>
      <c r="F151" s="139" t="s">
        <v>8072</v>
      </c>
      <c r="I151" s="140"/>
      <c r="L151" s="32"/>
      <c r="M151" s="141"/>
      <c r="T151" s="53"/>
      <c r="AT151" s="17" t="s">
        <v>214</v>
      </c>
      <c r="AU151" s="17" t="s">
        <v>79</v>
      </c>
    </row>
    <row r="152" spans="2:65" s="12" customFormat="1" ht="11.25" x14ac:dyDescent="0.2">
      <c r="B152" s="153"/>
      <c r="D152" s="138" t="s">
        <v>330</v>
      </c>
      <c r="E152" s="154" t="s">
        <v>19</v>
      </c>
      <c r="F152" s="155" t="s">
        <v>8109</v>
      </c>
      <c r="H152" s="154" t="s">
        <v>19</v>
      </c>
      <c r="I152" s="156"/>
      <c r="L152" s="153"/>
      <c r="M152" s="157"/>
      <c r="T152" s="158"/>
      <c r="AT152" s="154" t="s">
        <v>330</v>
      </c>
      <c r="AU152" s="154" t="s">
        <v>79</v>
      </c>
      <c r="AV152" s="12" t="s">
        <v>77</v>
      </c>
      <c r="AW152" s="12" t="s">
        <v>31</v>
      </c>
      <c r="AX152" s="12" t="s">
        <v>69</v>
      </c>
      <c r="AY152" s="154" t="s">
        <v>181</v>
      </c>
    </row>
    <row r="153" spans="2:65" s="13" customFormat="1" ht="11.25" x14ac:dyDescent="0.2">
      <c r="B153" s="159"/>
      <c r="D153" s="138" t="s">
        <v>330</v>
      </c>
      <c r="E153" s="160" t="s">
        <v>19</v>
      </c>
      <c r="F153" s="161" t="s">
        <v>5754</v>
      </c>
      <c r="H153" s="162">
        <v>1</v>
      </c>
      <c r="I153" s="163"/>
      <c r="L153" s="159"/>
      <c r="M153" s="164"/>
      <c r="T153" s="165"/>
      <c r="AT153" s="160" t="s">
        <v>330</v>
      </c>
      <c r="AU153" s="160" t="s">
        <v>79</v>
      </c>
      <c r="AV153" s="13" t="s">
        <v>79</v>
      </c>
      <c r="AW153" s="13" t="s">
        <v>31</v>
      </c>
      <c r="AX153" s="13" t="s">
        <v>69</v>
      </c>
      <c r="AY153" s="160" t="s">
        <v>181</v>
      </c>
    </row>
    <row r="154" spans="2:65" s="13" customFormat="1" ht="11.25" x14ac:dyDescent="0.2">
      <c r="B154" s="159"/>
      <c r="D154" s="138" t="s">
        <v>330</v>
      </c>
      <c r="E154" s="160" t="s">
        <v>19</v>
      </c>
      <c r="F154" s="161" t="s">
        <v>5796</v>
      </c>
      <c r="H154" s="162">
        <v>1</v>
      </c>
      <c r="I154" s="163"/>
      <c r="L154" s="159"/>
      <c r="M154" s="164"/>
      <c r="T154" s="165"/>
      <c r="AT154" s="160" t="s">
        <v>330</v>
      </c>
      <c r="AU154" s="160" t="s">
        <v>79</v>
      </c>
      <c r="AV154" s="13" t="s">
        <v>79</v>
      </c>
      <c r="AW154" s="13" t="s">
        <v>31</v>
      </c>
      <c r="AX154" s="13" t="s">
        <v>69</v>
      </c>
      <c r="AY154" s="160" t="s">
        <v>181</v>
      </c>
    </row>
    <row r="155" spans="2:65" s="13" customFormat="1" ht="11.25" x14ac:dyDescent="0.2">
      <c r="B155" s="159"/>
      <c r="D155" s="138" t="s">
        <v>330</v>
      </c>
      <c r="E155" s="160" t="s">
        <v>19</v>
      </c>
      <c r="F155" s="161" t="s">
        <v>4442</v>
      </c>
      <c r="H155" s="162">
        <v>1</v>
      </c>
      <c r="I155" s="163"/>
      <c r="L155" s="159"/>
      <c r="M155" s="164"/>
      <c r="T155" s="165"/>
      <c r="AT155" s="160" t="s">
        <v>330</v>
      </c>
      <c r="AU155" s="160" t="s">
        <v>79</v>
      </c>
      <c r="AV155" s="13" t="s">
        <v>79</v>
      </c>
      <c r="AW155" s="13" t="s">
        <v>31</v>
      </c>
      <c r="AX155" s="13" t="s">
        <v>69</v>
      </c>
      <c r="AY155" s="160" t="s">
        <v>181</v>
      </c>
    </row>
    <row r="156" spans="2:65" s="14" customFormat="1" ht="11.25" x14ac:dyDescent="0.2">
      <c r="B156" s="166"/>
      <c r="D156" s="138" t="s">
        <v>330</v>
      </c>
      <c r="E156" s="167" t="s">
        <v>19</v>
      </c>
      <c r="F156" s="168" t="s">
        <v>333</v>
      </c>
      <c r="H156" s="169">
        <v>3</v>
      </c>
      <c r="I156" s="170"/>
      <c r="L156" s="166"/>
      <c r="M156" s="171"/>
      <c r="T156" s="172"/>
      <c r="AT156" s="167" t="s">
        <v>330</v>
      </c>
      <c r="AU156" s="167" t="s">
        <v>79</v>
      </c>
      <c r="AV156" s="14" t="s">
        <v>187</v>
      </c>
      <c r="AW156" s="14" t="s">
        <v>31</v>
      </c>
      <c r="AX156" s="14" t="s">
        <v>77</v>
      </c>
      <c r="AY156" s="167" t="s">
        <v>181</v>
      </c>
    </row>
    <row r="157" spans="2:65" s="1" customFormat="1" ht="16.5" customHeight="1" x14ac:dyDescent="0.2">
      <c r="B157" s="32"/>
      <c r="C157" s="125" t="s">
        <v>8</v>
      </c>
      <c r="D157" s="125" t="s">
        <v>182</v>
      </c>
      <c r="E157" s="126" t="s">
        <v>8110</v>
      </c>
      <c r="F157" s="127" t="s">
        <v>8111</v>
      </c>
      <c r="G157" s="128" t="s">
        <v>519</v>
      </c>
      <c r="H157" s="129">
        <v>2</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209</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209</v>
      </c>
      <c r="BM157" s="136" t="s">
        <v>225</v>
      </c>
    </row>
    <row r="158" spans="2:65" s="1" customFormat="1" ht="19.5" x14ac:dyDescent="0.2">
      <c r="B158" s="32"/>
      <c r="D158" s="138" t="s">
        <v>214</v>
      </c>
      <c r="F158" s="139" t="s">
        <v>8072</v>
      </c>
      <c r="I158" s="140"/>
      <c r="L158" s="32"/>
      <c r="M158" s="141"/>
      <c r="T158" s="53"/>
      <c r="AT158" s="17" t="s">
        <v>214</v>
      </c>
      <c r="AU158" s="17" t="s">
        <v>79</v>
      </c>
    </row>
    <row r="159" spans="2:65" s="12" customFormat="1" ht="11.25" x14ac:dyDescent="0.2">
      <c r="B159" s="153"/>
      <c r="D159" s="138" t="s">
        <v>330</v>
      </c>
      <c r="E159" s="154" t="s">
        <v>19</v>
      </c>
      <c r="F159" s="155" t="s">
        <v>8112</v>
      </c>
      <c r="H159" s="154" t="s">
        <v>19</v>
      </c>
      <c r="I159" s="156"/>
      <c r="L159" s="153"/>
      <c r="M159" s="157"/>
      <c r="T159" s="158"/>
      <c r="AT159" s="154" t="s">
        <v>330</v>
      </c>
      <c r="AU159" s="154" t="s">
        <v>79</v>
      </c>
      <c r="AV159" s="12" t="s">
        <v>77</v>
      </c>
      <c r="AW159" s="12" t="s">
        <v>31</v>
      </c>
      <c r="AX159" s="12" t="s">
        <v>69</v>
      </c>
      <c r="AY159" s="154" t="s">
        <v>181</v>
      </c>
    </row>
    <row r="160" spans="2:65" s="13" customFormat="1" ht="11.25" x14ac:dyDescent="0.2">
      <c r="B160" s="159"/>
      <c r="D160" s="138" t="s">
        <v>330</v>
      </c>
      <c r="E160" s="160" t="s">
        <v>19</v>
      </c>
      <c r="F160" s="161" t="s">
        <v>4419</v>
      </c>
      <c r="H160" s="162">
        <v>2</v>
      </c>
      <c r="I160" s="163"/>
      <c r="L160" s="159"/>
      <c r="M160" s="164"/>
      <c r="T160" s="165"/>
      <c r="AT160" s="160" t="s">
        <v>330</v>
      </c>
      <c r="AU160" s="160" t="s">
        <v>79</v>
      </c>
      <c r="AV160" s="13" t="s">
        <v>79</v>
      </c>
      <c r="AW160" s="13" t="s">
        <v>31</v>
      </c>
      <c r="AX160" s="13" t="s">
        <v>69</v>
      </c>
      <c r="AY160" s="160" t="s">
        <v>181</v>
      </c>
    </row>
    <row r="161" spans="2:65" s="14" customFormat="1" ht="11.25" x14ac:dyDescent="0.2">
      <c r="B161" s="166"/>
      <c r="D161" s="138" t="s">
        <v>330</v>
      </c>
      <c r="E161" s="167" t="s">
        <v>19</v>
      </c>
      <c r="F161" s="168" t="s">
        <v>333</v>
      </c>
      <c r="H161" s="169">
        <v>2</v>
      </c>
      <c r="I161" s="170"/>
      <c r="L161" s="166"/>
      <c r="M161" s="171"/>
      <c r="T161" s="172"/>
      <c r="AT161" s="167" t="s">
        <v>330</v>
      </c>
      <c r="AU161" s="167" t="s">
        <v>79</v>
      </c>
      <c r="AV161" s="14" t="s">
        <v>187</v>
      </c>
      <c r="AW161" s="14" t="s">
        <v>31</v>
      </c>
      <c r="AX161" s="14" t="s">
        <v>77</v>
      </c>
      <c r="AY161" s="167" t="s">
        <v>181</v>
      </c>
    </row>
    <row r="162" spans="2:65" s="1" customFormat="1" ht="16.5" customHeight="1" x14ac:dyDescent="0.2">
      <c r="B162" s="32"/>
      <c r="C162" s="125" t="s">
        <v>226</v>
      </c>
      <c r="D162" s="125" t="s">
        <v>182</v>
      </c>
      <c r="E162" s="126" t="s">
        <v>8113</v>
      </c>
      <c r="F162" s="127" t="s">
        <v>8114</v>
      </c>
      <c r="G162" s="128" t="s">
        <v>519</v>
      </c>
      <c r="H162" s="129">
        <v>13</v>
      </c>
      <c r="I162" s="130"/>
      <c r="J162" s="131">
        <f>ROUND(I162*H162,2)</f>
        <v>0</v>
      </c>
      <c r="K162" s="127" t="s">
        <v>186</v>
      </c>
      <c r="L162" s="32"/>
      <c r="M162" s="132" t="s">
        <v>19</v>
      </c>
      <c r="N162" s="133" t="s">
        <v>40</v>
      </c>
      <c r="P162" s="134">
        <f>O162*H162</f>
        <v>0</v>
      </c>
      <c r="Q162" s="134">
        <v>0</v>
      </c>
      <c r="R162" s="134">
        <f>Q162*H162</f>
        <v>0</v>
      </c>
      <c r="S162" s="134">
        <v>0</v>
      </c>
      <c r="T162" s="135">
        <f>S162*H162</f>
        <v>0</v>
      </c>
      <c r="AR162" s="136" t="s">
        <v>209</v>
      </c>
      <c r="AT162" s="136" t="s">
        <v>182</v>
      </c>
      <c r="AU162" s="136" t="s">
        <v>79</v>
      </c>
      <c r="AY162" s="17" t="s">
        <v>181</v>
      </c>
      <c r="BE162" s="137">
        <f>IF(N162="základní",J162,0)</f>
        <v>0</v>
      </c>
      <c r="BF162" s="137">
        <f>IF(N162="snížená",J162,0)</f>
        <v>0</v>
      </c>
      <c r="BG162" s="137">
        <f>IF(N162="zákl. přenesená",J162,0)</f>
        <v>0</v>
      </c>
      <c r="BH162" s="137">
        <f>IF(N162="sníž. přenesená",J162,0)</f>
        <v>0</v>
      </c>
      <c r="BI162" s="137">
        <f>IF(N162="nulová",J162,0)</f>
        <v>0</v>
      </c>
      <c r="BJ162" s="17" t="s">
        <v>77</v>
      </c>
      <c r="BK162" s="137">
        <f>ROUND(I162*H162,2)</f>
        <v>0</v>
      </c>
      <c r="BL162" s="17" t="s">
        <v>209</v>
      </c>
      <c r="BM162" s="136" t="s">
        <v>229</v>
      </c>
    </row>
    <row r="163" spans="2:65" s="1" customFormat="1" ht="19.5" x14ac:dyDescent="0.2">
      <c r="B163" s="32"/>
      <c r="D163" s="138" t="s">
        <v>214</v>
      </c>
      <c r="F163" s="139" t="s">
        <v>8072</v>
      </c>
      <c r="I163" s="140"/>
      <c r="L163" s="32"/>
      <c r="M163" s="141"/>
      <c r="T163" s="53"/>
      <c r="AT163" s="17" t="s">
        <v>214</v>
      </c>
      <c r="AU163" s="17" t="s">
        <v>79</v>
      </c>
    </row>
    <row r="164" spans="2:65" s="12" customFormat="1" ht="11.25" x14ac:dyDescent="0.2">
      <c r="B164" s="153"/>
      <c r="D164" s="138" t="s">
        <v>330</v>
      </c>
      <c r="E164" s="154" t="s">
        <v>19</v>
      </c>
      <c r="F164" s="155" t="s">
        <v>8115</v>
      </c>
      <c r="H164" s="154" t="s">
        <v>19</v>
      </c>
      <c r="I164" s="156"/>
      <c r="L164" s="153"/>
      <c r="M164" s="157"/>
      <c r="T164" s="158"/>
      <c r="AT164" s="154" t="s">
        <v>330</v>
      </c>
      <c r="AU164" s="154" t="s">
        <v>79</v>
      </c>
      <c r="AV164" s="12" t="s">
        <v>77</v>
      </c>
      <c r="AW164" s="12" t="s">
        <v>31</v>
      </c>
      <c r="AX164" s="12" t="s">
        <v>69</v>
      </c>
      <c r="AY164" s="154" t="s">
        <v>181</v>
      </c>
    </row>
    <row r="165" spans="2:65" s="13" customFormat="1" ht="11.25" x14ac:dyDescent="0.2">
      <c r="B165" s="159"/>
      <c r="D165" s="138" t="s">
        <v>330</v>
      </c>
      <c r="E165" s="160" t="s">
        <v>19</v>
      </c>
      <c r="F165" s="161" t="s">
        <v>5788</v>
      </c>
      <c r="H165" s="162">
        <v>2</v>
      </c>
      <c r="I165" s="163"/>
      <c r="L165" s="159"/>
      <c r="M165" s="164"/>
      <c r="T165" s="165"/>
      <c r="AT165" s="160" t="s">
        <v>330</v>
      </c>
      <c r="AU165" s="160" t="s">
        <v>79</v>
      </c>
      <c r="AV165" s="13" t="s">
        <v>79</v>
      </c>
      <c r="AW165" s="13" t="s">
        <v>31</v>
      </c>
      <c r="AX165" s="13" t="s">
        <v>69</v>
      </c>
      <c r="AY165" s="160" t="s">
        <v>181</v>
      </c>
    </row>
    <row r="166" spans="2:65" s="13" customFormat="1" ht="11.25" x14ac:dyDescent="0.2">
      <c r="B166" s="159"/>
      <c r="D166" s="138" t="s">
        <v>330</v>
      </c>
      <c r="E166" s="160" t="s">
        <v>19</v>
      </c>
      <c r="F166" s="161" t="s">
        <v>5796</v>
      </c>
      <c r="H166" s="162">
        <v>1</v>
      </c>
      <c r="I166" s="163"/>
      <c r="L166" s="159"/>
      <c r="M166" s="164"/>
      <c r="T166" s="165"/>
      <c r="AT166" s="160" t="s">
        <v>330</v>
      </c>
      <c r="AU166" s="160" t="s">
        <v>79</v>
      </c>
      <c r="AV166" s="13" t="s">
        <v>79</v>
      </c>
      <c r="AW166" s="13" t="s">
        <v>31</v>
      </c>
      <c r="AX166" s="13" t="s">
        <v>69</v>
      </c>
      <c r="AY166" s="160" t="s">
        <v>181</v>
      </c>
    </row>
    <row r="167" spans="2:65" s="13" customFormat="1" ht="11.25" x14ac:dyDescent="0.2">
      <c r="B167" s="159"/>
      <c r="D167" s="138" t="s">
        <v>330</v>
      </c>
      <c r="E167" s="160" t="s">
        <v>19</v>
      </c>
      <c r="F167" s="161" t="s">
        <v>5399</v>
      </c>
      <c r="H167" s="162">
        <v>10</v>
      </c>
      <c r="I167" s="163"/>
      <c r="L167" s="159"/>
      <c r="M167" s="164"/>
      <c r="T167" s="165"/>
      <c r="AT167" s="160" t="s">
        <v>330</v>
      </c>
      <c r="AU167" s="160" t="s">
        <v>79</v>
      </c>
      <c r="AV167" s="13" t="s">
        <v>79</v>
      </c>
      <c r="AW167" s="13" t="s">
        <v>31</v>
      </c>
      <c r="AX167" s="13" t="s">
        <v>69</v>
      </c>
      <c r="AY167" s="160" t="s">
        <v>181</v>
      </c>
    </row>
    <row r="168" spans="2:65" s="14" customFormat="1" ht="11.25" x14ac:dyDescent="0.2">
      <c r="B168" s="166"/>
      <c r="D168" s="138" t="s">
        <v>330</v>
      </c>
      <c r="E168" s="167" t="s">
        <v>19</v>
      </c>
      <c r="F168" s="168" t="s">
        <v>333</v>
      </c>
      <c r="H168" s="169">
        <v>13</v>
      </c>
      <c r="I168" s="170"/>
      <c r="L168" s="166"/>
      <c r="M168" s="171"/>
      <c r="T168" s="172"/>
      <c r="AT168" s="167" t="s">
        <v>330</v>
      </c>
      <c r="AU168" s="167" t="s">
        <v>79</v>
      </c>
      <c r="AV168" s="14" t="s">
        <v>187</v>
      </c>
      <c r="AW168" s="14" t="s">
        <v>31</v>
      </c>
      <c r="AX168" s="14" t="s">
        <v>77</v>
      </c>
      <c r="AY168" s="167" t="s">
        <v>181</v>
      </c>
    </row>
    <row r="169" spans="2:65" s="1" customFormat="1" ht="16.5" customHeight="1" x14ac:dyDescent="0.2">
      <c r="B169" s="32"/>
      <c r="C169" s="125" t="s">
        <v>206</v>
      </c>
      <c r="D169" s="125" t="s">
        <v>182</v>
      </c>
      <c r="E169" s="126" t="s">
        <v>8116</v>
      </c>
      <c r="F169" s="127" t="s">
        <v>8117</v>
      </c>
      <c r="G169" s="128" t="s">
        <v>519</v>
      </c>
      <c r="H169" s="129">
        <v>2</v>
      </c>
      <c r="I169" s="130"/>
      <c r="J169" s="131">
        <f>ROUND(I169*H169,2)</f>
        <v>0</v>
      </c>
      <c r="K169" s="127" t="s">
        <v>186</v>
      </c>
      <c r="L169" s="32"/>
      <c r="M169" s="132" t="s">
        <v>19</v>
      </c>
      <c r="N169" s="133" t="s">
        <v>40</v>
      </c>
      <c r="P169" s="134">
        <f>O169*H169</f>
        <v>0</v>
      </c>
      <c r="Q169" s="134">
        <v>0</v>
      </c>
      <c r="R169" s="134">
        <f>Q169*H169</f>
        <v>0</v>
      </c>
      <c r="S169" s="134">
        <v>0</v>
      </c>
      <c r="T169" s="135">
        <f>S169*H169</f>
        <v>0</v>
      </c>
      <c r="AR169" s="136" t="s">
        <v>209</v>
      </c>
      <c r="AT169" s="136" t="s">
        <v>182</v>
      </c>
      <c r="AU169" s="136" t="s">
        <v>79</v>
      </c>
      <c r="AY169" s="17" t="s">
        <v>181</v>
      </c>
      <c r="BE169" s="137">
        <f>IF(N169="základní",J169,0)</f>
        <v>0</v>
      </c>
      <c r="BF169" s="137">
        <f>IF(N169="snížená",J169,0)</f>
        <v>0</v>
      </c>
      <c r="BG169" s="137">
        <f>IF(N169="zákl. přenesená",J169,0)</f>
        <v>0</v>
      </c>
      <c r="BH169" s="137">
        <f>IF(N169="sníž. přenesená",J169,0)</f>
        <v>0</v>
      </c>
      <c r="BI169" s="137">
        <f>IF(N169="nulová",J169,0)</f>
        <v>0</v>
      </c>
      <c r="BJ169" s="17" t="s">
        <v>77</v>
      </c>
      <c r="BK169" s="137">
        <f>ROUND(I169*H169,2)</f>
        <v>0</v>
      </c>
      <c r="BL169" s="17" t="s">
        <v>209</v>
      </c>
      <c r="BM169" s="136" t="s">
        <v>232</v>
      </c>
    </row>
    <row r="170" spans="2:65" s="1" customFormat="1" ht="19.5" x14ac:dyDescent="0.2">
      <c r="B170" s="32"/>
      <c r="D170" s="138" t="s">
        <v>214</v>
      </c>
      <c r="F170" s="139" t="s">
        <v>8072</v>
      </c>
      <c r="I170" s="140"/>
      <c r="L170" s="32"/>
      <c r="M170" s="141"/>
      <c r="T170" s="53"/>
      <c r="AT170" s="17" t="s">
        <v>214</v>
      </c>
      <c r="AU170" s="17" t="s">
        <v>79</v>
      </c>
    </row>
    <row r="171" spans="2:65" s="12" customFormat="1" ht="11.25" x14ac:dyDescent="0.2">
      <c r="B171" s="153"/>
      <c r="D171" s="138" t="s">
        <v>330</v>
      </c>
      <c r="E171" s="154" t="s">
        <v>19</v>
      </c>
      <c r="F171" s="155" t="s">
        <v>8118</v>
      </c>
      <c r="H171" s="154" t="s">
        <v>19</v>
      </c>
      <c r="I171" s="156"/>
      <c r="L171" s="153"/>
      <c r="M171" s="157"/>
      <c r="T171" s="158"/>
      <c r="AT171" s="154" t="s">
        <v>330</v>
      </c>
      <c r="AU171" s="154" t="s">
        <v>79</v>
      </c>
      <c r="AV171" s="12" t="s">
        <v>77</v>
      </c>
      <c r="AW171" s="12" t="s">
        <v>31</v>
      </c>
      <c r="AX171" s="12" t="s">
        <v>69</v>
      </c>
      <c r="AY171" s="154" t="s">
        <v>181</v>
      </c>
    </row>
    <row r="172" spans="2:65" s="13" customFormat="1" ht="11.25" x14ac:dyDescent="0.2">
      <c r="B172" s="159"/>
      <c r="D172" s="138" t="s">
        <v>330</v>
      </c>
      <c r="E172" s="160" t="s">
        <v>19</v>
      </c>
      <c r="F172" s="161" t="s">
        <v>5955</v>
      </c>
      <c r="H172" s="162">
        <v>2</v>
      </c>
      <c r="I172" s="163"/>
      <c r="L172" s="159"/>
      <c r="M172" s="164"/>
      <c r="T172" s="165"/>
      <c r="AT172" s="160" t="s">
        <v>330</v>
      </c>
      <c r="AU172" s="160" t="s">
        <v>79</v>
      </c>
      <c r="AV172" s="13" t="s">
        <v>79</v>
      </c>
      <c r="AW172" s="13" t="s">
        <v>31</v>
      </c>
      <c r="AX172" s="13" t="s">
        <v>69</v>
      </c>
      <c r="AY172" s="160" t="s">
        <v>181</v>
      </c>
    </row>
    <row r="173" spans="2:65" s="14" customFormat="1" ht="11.25" x14ac:dyDescent="0.2">
      <c r="B173" s="166"/>
      <c r="D173" s="138" t="s">
        <v>330</v>
      </c>
      <c r="E173" s="167" t="s">
        <v>19</v>
      </c>
      <c r="F173" s="168" t="s">
        <v>333</v>
      </c>
      <c r="H173" s="169">
        <v>2</v>
      </c>
      <c r="I173" s="170"/>
      <c r="L173" s="166"/>
      <c r="M173" s="171"/>
      <c r="T173" s="172"/>
      <c r="AT173" s="167" t="s">
        <v>330</v>
      </c>
      <c r="AU173" s="167" t="s">
        <v>79</v>
      </c>
      <c r="AV173" s="14" t="s">
        <v>187</v>
      </c>
      <c r="AW173" s="14" t="s">
        <v>31</v>
      </c>
      <c r="AX173" s="14" t="s">
        <v>77</v>
      </c>
      <c r="AY173" s="167" t="s">
        <v>181</v>
      </c>
    </row>
    <row r="174" spans="2:65" s="1" customFormat="1" ht="16.5" customHeight="1" x14ac:dyDescent="0.2">
      <c r="B174" s="32"/>
      <c r="C174" s="125" t="s">
        <v>233</v>
      </c>
      <c r="D174" s="125" t="s">
        <v>182</v>
      </c>
      <c r="E174" s="126" t="s">
        <v>8119</v>
      </c>
      <c r="F174" s="127" t="s">
        <v>8120</v>
      </c>
      <c r="G174" s="128" t="s">
        <v>2805</v>
      </c>
      <c r="H174" s="186"/>
      <c r="I174" s="130"/>
      <c r="J174" s="131">
        <f>ROUND(I174*H174,2)</f>
        <v>0</v>
      </c>
      <c r="K174" s="127" t="s">
        <v>327</v>
      </c>
      <c r="L174" s="32"/>
      <c r="M174" s="132" t="s">
        <v>19</v>
      </c>
      <c r="N174" s="133" t="s">
        <v>40</v>
      </c>
      <c r="P174" s="134">
        <f>O174*H174</f>
        <v>0</v>
      </c>
      <c r="Q174" s="134">
        <v>0</v>
      </c>
      <c r="R174" s="134">
        <f>Q174*H174</f>
        <v>0</v>
      </c>
      <c r="S174" s="134">
        <v>0</v>
      </c>
      <c r="T174" s="135">
        <f>S174*H174</f>
        <v>0</v>
      </c>
      <c r="AR174" s="136" t="s">
        <v>209</v>
      </c>
      <c r="AT174" s="136" t="s">
        <v>182</v>
      </c>
      <c r="AU174" s="136" t="s">
        <v>79</v>
      </c>
      <c r="AY174" s="17" t="s">
        <v>181</v>
      </c>
      <c r="BE174" s="137">
        <f>IF(N174="základní",J174,0)</f>
        <v>0</v>
      </c>
      <c r="BF174" s="137">
        <f>IF(N174="snížená",J174,0)</f>
        <v>0</v>
      </c>
      <c r="BG174" s="137">
        <f>IF(N174="zákl. přenesená",J174,0)</f>
        <v>0</v>
      </c>
      <c r="BH174" s="137">
        <f>IF(N174="sníž. přenesená",J174,0)</f>
        <v>0</v>
      </c>
      <c r="BI174" s="137">
        <f>IF(N174="nulová",J174,0)</f>
        <v>0</v>
      </c>
      <c r="BJ174" s="17" t="s">
        <v>77</v>
      </c>
      <c r="BK174" s="137">
        <f>ROUND(I174*H174,2)</f>
        <v>0</v>
      </c>
      <c r="BL174" s="17" t="s">
        <v>209</v>
      </c>
      <c r="BM174" s="136" t="s">
        <v>236</v>
      </c>
    </row>
    <row r="175" spans="2:65" s="1" customFormat="1" ht="11.25" x14ac:dyDescent="0.2">
      <c r="B175" s="32"/>
      <c r="D175" s="151" t="s">
        <v>328</v>
      </c>
      <c r="F175" s="152" t="s">
        <v>8121</v>
      </c>
      <c r="I175" s="140"/>
      <c r="L175" s="32"/>
      <c r="M175" s="141"/>
      <c r="T175" s="53"/>
      <c r="AT175" s="17" t="s">
        <v>328</v>
      </c>
      <c r="AU175" s="17" t="s">
        <v>79</v>
      </c>
    </row>
    <row r="176" spans="2:65" s="1" customFormat="1" ht="29.25" x14ac:dyDescent="0.2">
      <c r="B176" s="32"/>
      <c r="D176" s="138" t="s">
        <v>214</v>
      </c>
      <c r="F176" s="139" t="s">
        <v>8122</v>
      </c>
      <c r="I176" s="140"/>
      <c r="L176" s="32"/>
      <c r="M176" s="141"/>
      <c r="T176" s="53"/>
      <c r="AT176" s="17" t="s">
        <v>214</v>
      </c>
      <c r="AU176" s="17" t="s">
        <v>79</v>
      </c>
    </row>
    <row r="177" spans="2:65" s="1" customFormat="1" ht="16.5" customHeight="1" x14ac:dyDescent="0.2">
      <c r="B177" s="32"/>
      <c r="C177" s="125" t="s">
        <v>209</v>
      </c>
      <c r="D177" s="125" t="s">
        <v>182</v>
      </c>
      <c r="E177" s="126" t="s">
        <v>8123</v>
      </c>
      <c r="F177" s="127" t="s">
        <v>1431</v>
      </c>
      <c r="G177" s="128" t="s">
        <v>1053</v>
      </c>
      <c r="H177" s="129">
        <v>10</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209</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209</v>
      </c>
      <c r="BM177" s="136" t="s">
        <v>239</v>
      </c>
    </row>
    <row r="178" spans="2:65" s="1" customFormat="1" ht="11.25" x14ac:dyDescent="0.2">
      <c r="B178" s="32"/>
      <c r="D178" s="151" t="s">
        <v>328</v>
      </c>
      <c r="F178" s="152" t="s">
        <v>8124</v>
      </c>
      <c r="I178" s="140"/>
      <c r="L178" s="32"/>
      <c r="M178" s="141"/>
      <c r="T178" s="53"/>
      <c r="AT178" s="17" t="s">
        <v>328</v>
      </c>
      <c r="AU178" s="17" t="s">
        <v>79</v>
      </c>
    </row>
    <row r="179" spans="2:65" s="1" customFormat="1" ht="19.5" x14ac:dyDescent="0.2">
      <c r="B179" s="32"/>
      <c r="D179" s="138" t="s">
        <v>214</v>
      </c>
      <c r="F179" s="139" t="s">
        <v>8125</v>
      </c>
      <c r="I179" s="140"/>
      <c r="L179" s="32"/>
      <c r="M179" s="141"/>
      <c r="T179" s="53"/>
      <c r="AT179" s="17" t="s">
        <v>214</v>
      </c>
      <c r="AU179" s="17" t="s">
        <v>79</v>
      </c>
    </row>
    <row r="180" spans="2:65" s="13" customFormat="1" ht="11.25" x14ac:dyDescent="0.2">
      <c r="B180" s="159"/>
      <c r="D180" s="138" t="s">
        <v>330</v>
      </c>
      <c r="E180" s="160" t="s">
        <v>19</v>
      </c>
      <c r="F180" s="161" t="s">
        <v>8126</v>
      </c>
      <c r="H180" s="162">
        <v>10</v>
      </c>
      <c r="I180" s="163"/>
      <c r="L180" s="159"/>
      <c r="M180" s="164"/>
      <c r="T180" s="165"/>
      <c r="AT180" s="160" t="s">
        <v>330</v>
      </c>
      <c r="AU180" s="160" t="s">
        <v>79</v>
      </c>
      <c r="AV180" s="13" t="s">
        <v>79</v>
      </c>
      <c r="AW180" s="13" t="s">
        <v>31</v>
      </c>
      <c r="AX180" s="13" t="s">
        <v>69</v>
      </c>
      <c r="AY180" s="160" t="s">
        <v>181</v>
      </c>
    </row>
    <row r="181" spans="2:65" s="14" customFormat="1" ht="11.25" x14ac:dyDescent="0.2">
      <c r="B181" s="166"/>
      <c r="D181" s="138" t="s">
        <v>330</v>
      </c>
      <c r="E181" s="167" t="s">
        <v>19</v>
      </c>
      <c r="F181" s="168" t="s">
        <v>333</v>
      </c>
      <c r="H181" s="169">
        <v>10</v>
      </c>
      <c r="I181" s="170"/>
      <c r="L181" s="166"/>
      <c r="M181" s="171"/>
      <c r="T181" s="172"/>
      <c r="AT181" s="167" t="s">
        <v>330</v>
      </c>
      <c r="AU181" s="167" t="s">
        <v>79</v>
      </c>
      <c r="AV181" s="14" t="s">
        <v>187</v>
      </c>
      <c r="AW181" s="14" t="s">
        <v>31</v>
      </c>
      <c r="AX181" s="14" t="s">
        <v>77</v>
      </c>
      <c r="AY181" s="167" t="s">
        <v>181</v>
      </c>
    </row>
    <row r="182" spans="2:65" s="10" customFormat="1" ht="22.9" customHeight="1" x14ac:dyDescent="0.2">
      <c r="B182" s="115"/>
      <c r="D182" s="116" t="s">
        <v>68</v>
      </c>
      <c r="E182" s="149" t="s">
        <v>4062</v>
      </c>
      <c r="F182" s="149" t="s">
        <v>8127</v>
      </c>
      <c r="I182" s="118"/>
      <c r="J182" s="150">
        <f>BK182</f>
        <v>0</v>
      </c>
      <c r="L182" s="115"/>
      <c r="M182" s="120"/>
      <c r="P182" s="121">
        <f>SUM(P183:P307)</f>
        <v>0</v>
      </c>
      <c r="R182" s="121">
        <f>SUM(R183:R307)</f>
        <v>0</v>
      </c>
      <c r="T182" s="122">
        <f>SUM(T183:T307)</f>
        <v>0</v>
      </c>
      <c r="AR182" s="116" t="s">
        <v>77</v>
      </c>
      <c r="AT182" s="123" t="s">
        <v>68</v>
      </c>
      <c r="AU182" s="123" t="s">
        <v>77</v>
      </c>
      <c r="AY182" s="116" t="s">
        <v>181</v>
      </c>
      <c r="BK182" s="124">
        <f>SUM(BK183:BK307)</f>
        <v>0</v>
      </c>
    </row>
    <row r="183" spans="2:65" s="1" customFormat="1" ht="16.5" customHeight="1" x14ac:dyDescent="0.2">
      <c r="B183" s="32"/>
      <c r="C183" s="125" t="s">
        <v>404</v>
      </c>
      <c r="D183" s="125" t="s">
        <v>182</v>
      </c>
      <c r="E183" s="126" t="s">
        <v>8128</v>
      </c>
      <c r="F183" s="127" t="s">
        <v>8129</v>
      </c>
      <c r="G183" s="128" t="s">
        <v>519</v>
      </c>
      <c r="H183" s="129">
        <v>37</v>
      </c>
      <c r="I183" s="130"/>
      <c r="J183" s="131">
        <f>ROUND(I183*H183,2)</f>
        <v>0</v>
      </c>
      <c r="K183" s="127" t="s">
        <v>186</v>
      </c>
      <c r="L183" s="32"/>
      <c r="M183" s="132" t="s">
        <v>19</v>
      </c>
      <c r="N183" s="133" t="s">
        <v>40</v>
      </c>
      <c r="P183" s="134">
        <f>O183*H183</f>
        <v>0</v>
      </c>
      <c r="Q183" s="134">
        <v>0</v>
      </c>
      <c r="R183" s="134">
        <f>Q183*H183</f>
        <v>0</v>
      </c>
      <c r="S183" s="134">
        <v>0</v>
      </c>
      <c r="T183" s="135">
        <f>S183*H183</f>
        <v>0</v>
      </c>
      <c r="AR183" s="136" t="s">
        <v>187</v>
      </c>
      <c r="AT183" s="136" t="s">
        <v>182</v>
      </c>
      <c r="AU183" s="136" t="s">
        <v>79</v>
      </c>
      <c r="AY183" s="17" t="s">
        <v>181</v>
      </c>
      <c r="BE183" s="137">
        <f>IF(N183="základní",J183,0)</f>
        <v>0</v>
      </c>
      <c r="BF183" s="137">
        <f>IF(N183="snížená",J183,0)</f>
        <v>0</v>
      </c>
      <c r="BG183" s="137">
        <f>IF(N183="zákl. přenesená",J183,0)</f>
        <v>0</v>
      </c>
      <c r="BH183" s="137">
        <f>IF(N183="sníž. přenesená",J183,0)</f>
        <v>0</v>
      </c>
      <c r="BI183" s="137">
        <f>IF(N183="nulová",J183,0)</f>
        <v>0</v>
      </c>
      <c r="BJ183" s="17" t="s">
        <v>77</v>
      </c>
      <c r="BK183" s="137">
        <f>ROUND(I183*H183,2)</f>
        <v>0</v>
      </c>
      <c r="BL183" s="17" t="s">
        <v>187</v>
      </c>
      <c r="BM183" s="136" t="s">
        <v>407</v>
      </c>
    </row>
    <row r="184" spans="2:65" s="1" customFormat="1" ht="19.5" x14ac:dyDescent="0.2">
      <c r="B184" s="32"/>
      <c r="D184" s="138" t="s">
        <v>214</v>
      </c>
      <c r="F184" s="139" t="s">
        <v>8130</v>
      </c>
      <c r="I184" s="140"/>
      <c r="L184" s="32"/>
      <c r="M184" s="141"/>
      <c r="T184" s="53"/>
      <c r="AT184" s="17" t="s">
        <v>214</v>
      </c>
      <c r="AU184" s="17" t="s">
        <v>79</v>
      </c>
    </row>
    <row r="185" spans="2:65" s="12" customFormat="1" ht="11.25" x14ac:dyDescent="0.2">
      <c r="B185" s="153"/>
      <c r="D185" s="138" t="s">
        <v>330</v>
      </c>
      <c r="E185" s="154" t="s">
        <v>19</v>
      </c>
      <c r="F185" s="155" t="s">
        <v>8131</v>
      </c>
      <c r="H185" s="154" t="s">
        <v>19</v>
      </c>
      <c r="I185" s="156"/>
      <c r="L185" s="153"/>
      <c r="M185" s="157"/>
      <c r="T185" s="158"/>
      <c r="AT185" s="154" t="s">
        <v>330</v>
      </c>
      <c r="AU185" s="154" t="s">
        <v>79</v>
      </c>
      <c r="AV185" s="12" t="s">
        <v>77</v>
      </c>
      <c r="AW185" s="12" t="s">
        <v>31</v>
      </c>
      <c r="AX185" s="12" t="s">
        <v>69</v>
      </c>
      <c r="AY185" s="154" t="s">
        <v>181</v>
      </c>
    </row>
    <row r="186" spans="2:65" s="13" customFormat="1" ht="11.25" x14ac:dyDescent="0.2">
      <c r="B186" s="159"/>
      <c r="D186" s="138" t="s">
        <v>330</v>
      </c>
      <c r="E186" s="160" t="s">
        <v>19</v>
      </c>
      <c r="F186" s="161" t="s">
        <v>8132</v>
      </c>
      <c r="H186" s="162">
        <v>11</v>
      </c>
      <c r="I186" s="163"/>
      <c r="L186" s="159"/>
      <c r="M186" s="164"/>
      <c r="T186" s="165"/>
      <c r="AT186" s="160" t="s">
        <v>330</v>
      </c>
      <c r="AU186" s="160" t="s">
        <v>79</v>
      </c>
      <c r="AV186" s="13" t="s">
        <v>79</v>
      </c>
      <c r="AW186" s="13" t="s">
        <v>31</v>
      </c>
      <c r="AX186" s="13" t="s">
        <v>69</v>
      </c>
      <c r="AY186" s="160" t="s">
        <v>181</v>
      </c>
    </row>
    <row r="187" spans="2:65" s="13" customFormat="1" ht="11.25" x14ac:dyDescent="0.2">
      <c r="B187" s="159"/>
      <c r="D187" s="138" t="s">
        <v>330</v>
      </c>
      <c r="E187" s="160" t="s">
        <v>19</v>
      </c>
      <c r="F187" s="161" t="s">
        <v>5955</v>
      </c>
      <c r="H187" s="162">
        <v>2</v>
      </c>
      <c r="I187" s="163"/>
      <c r="L187" s="159"/>
      <c r="M187" s="164"/>
      <c r="T187" s="165"/>
      <c r="AT187" s="160" t="s">
        <v>330</v>
      </c>
      <c r="AU187" s="160" t="s">
        <v>79</v>
      </c>
      <c r="AV187" s="13" t="s">
        <v>79</v>
      </c>
      <c r="AW187" s="13" t="s">
        <v>31</v>
      </c>
      <c r="AX187" s="13" t="s">
        <v>69</v>
      </c>
      <c r="AY187" s="160" t="s">
        <v>181</v>
      </c>
    </row>
    <row r="188" spans="2:65" s="13" customFormat="1" ht="11.25" x14ac:dyDescent="0.2">
      <c r="B188" s="159"/>
      <c r="D188" s="138" t="s">
        <v>330</v>
      </c>
      <c r="E188" s="160" t="s">
        <v>19</v>
      </c>
      <c r="F188" s="161" t="s">
        <v>8133</v>
      </c>
      <c r="H188" s="162">
        <v>24</v>
      </c>
      <c r="I188" s="163"/>
      <c r="L188" s="159"/>
      <c r="M188" s="164"/>
      <c r="T188" s="165"/>
      <c r="AT188" s="160" t="s">
        <v>330</v>
      </c>
      <c r="AU188" s="160" t="s">
        <v>79</v>
      </c>
      <c r="AV188" s="13" t="s">
        <v>79</v>
      </c>
      <c r="AW188" s="13" t="s">
        <v>31</v>
      </c>
      <c r="AX188" s="13" t="s">
        <v>69</v>
      </c>
      <c r="AY188" s="160" t="s">
        <v>181</v>
      </c>
    </row>
    <row r="189" spans="2:65" s="14" customFormat="1" ht="11.25" x14ac:dyDescent="0.2">
      <c r="B189" s="166"/>
      <c r="D189" s="138" t="s">
        <v>330</v>
      </c>
      <c r="E189" s="167" t="s">
        <v>19</v>
      </c>
      <c r="F189" s="168" t="s">
        <v>333</v>
      </c>
      <c r="H189" s="169">
        <v>37</v>
      </c>
      <c r="I189" s="170"/>
      <c r="L189" s="166"/>
      <c r="M189" s="171"/>
      <c r="T189" s="172"/>
      <c r="AT189" s="167" t="s">
        <v>330</v>
      </c>
      <c r="AU189" s="167" t="s">
        <v>79</v>
      </c>
      <c r="AV189" s="14" t="s">
        <v>187</v>
      </c>
      <c r="AW189" s="14" t="s">
        <v>31</v>
      </c>
      <c r="AX189" s="14" t="s">
        <v>77</v>
      </c>
      <c r="AY189" s="167" t="s">
        <v>181</v>
      </c>
    </row>
    <row r="190" spans="2:65" s="1" customFormat="1" ht="16.5" customHeight="1" x14ac:dyDescent="0.2">
      <c r="B190" s="32"/>
      <c r="C190" s="125" t="s">
        <v>213</v>
      </c>
      <c r="D190" s="125" t="s">
        <v>182</v>
      </c>
      <c r="E190" s="126" t="s">
        <v>8134</v>
      </c>
      <c r="F190" s="127" t="s">
        <v>8135</v>
      </c>
      <c r="G190" s="128" t="s">
        <v>519</v>
      </c>
      <c r="H190" s="129">
        <v>3</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242</v>
      </c>
    </row>
    <row r="191" spans="2:65" s="1" customFormat="1" ht="19.5" x14ac:dyDescent="0.2">
      <c r="B191" s="32"/>
      <c r="D191" s="138" t="s">
        <v>214</v>
      </c>
      <c r="F191" s="139" t="s">
        <v>8130</v>
      </c>
      <c r="I191" s="140"/>
      <c r="L191" s="32"/>
      <c r="M191" s="141"/>
      <c r="T191" s="53"/>
      <c r="AT191" s="17" t="s">
        <v>214</v>
      </c>
      <c r="AU191" s="17" t="s">
        <v>79</v>
      </c>
    </row>
    <row r="192" spans="2:65" s="12" customFormat="1" ht="11.25" x14ac:dyDescent="0.2">
      <c r="B192" s="153"/>
      <c r="D192" s="138" t="s">
        <v>330</v>
      </c>
      <c r="E192" s="154" t="s">
        <v>19</v>
      </c>
      <c r="F192" s="155" t="s">
        <v>8136</v>
      </c>
      <c r="H192" s="154" t="s">
        <v>19</v>
      </c>
      <c r="I192" s="156"/>
      <c r="L192" s="153"/>
      <c r="M192" s="157"/>
      <c r="T192" s="158"/>
      <c r="AT192" s="154" t="s">
        <v>330</v>
      </c>
      <c r="AU192" s="154" t="s">
        <v>79</v>
      </c>
      <c r="AV192" s="12" t="s">
        <v>77</v>
      </c>
      <c r="AW192" s="12" t="s">
        <v>31</v>
      </c>
      <c r="AX192" s="12" t="s">
        <v>69</v>
      </c>
      <c r="AY192" s="154" t="s">
        <v>181</v>
      </c>
    </row>
    <row r="193" spans="2:65" s="13" customFormat="1" ht="11.25" x14ac:dyDescent="0.2">
      <c r="B193" s="159"/>
      <c r="D193" s="138" t="s">
        <v>330</v>
      </c>
      <c r="E193" s="160" t="s">
        <v>19</v>
      </c>
      <c r="F193" s="161" t="s">
        <v>5955</v>
      </c>
      <c r="H193" s="162">
        <v>2</v>
      </c>
      <c r="I193" s="163"/>
      <c r="L193" s="159"/>
      <c r="M193" s="164"/>
      <c r="T193" s="165"/>
      <c r="AT193" s="160" t="s">
        <v>330</v>
      </c>
      <c r="AU193" s="160" t="s">
        <v>79</v>
      </c>
      <c r="AV193" s="13" t="s">
        <v>79</v>
      </c>
      <c r="AW193" s="13" t="s">
        <v>31</v>
      </c>
      <c r="AX193" s="13" t="s">
        <v>69</v>
      </c>
      <c r="AY193" s="160" t="s">
        <v>181</v>
      </c>
    </row>
    <row r="194" spans="2:65" s="13" customFormat="1" ht="11.25" x14ac:dyDescent="0.2">
      <c r="B194" s="159"/>
      <c r="D194" s="138" t="s">
        <v>330</v>
      </c>
      <c r="E194" s="160" t="s">
        <v>19</v>
      </c>
      <c r="F194" s="161" t="s">
        <v>4442</v>
      </c>
      <c r="H194" s="162">
        <v>1</v>
      </c>
      <c r="I194" s="163"/>
      <c r="L194" s="159"/>
      <c r="M194" s="164"/>
      <c r="T194" s="165"/>
      <c r="AT194" s="160" t="s">
        <v>330</v>
      </c>
      <c r="AU194" s="160" t="s">
        <v>79</v>
      </c>
      <c r="AV194" s="13" t="s">
        <v>79</v>
      </c>
      <c r="AW194" s="13" t="s">
        <v>31</v>
      </c>
      <c r="AX194" s="13" t="s">
        <v>69</v>
      </c>
      <c r="AY194" s="160" t="s">
        <v>181</v>
      </c>
    </row>
    <row r="195" spans="2:65" s="14" customFormat="1" ht="11.25" x14ac:dyDescent="0.2">
      <c r="B195" s="166"/>
      <c r="D195" s="138" t="s">
        <v>330</v>
      </c>
      <c r="E195" s="167" t="s">
        <v>19</v>
      </c>
      <c r="F195" s="168" t="s">
        <v>333</v>
      </c>
      <c r="H195" s="169">
        <v>3</v>
      </c>
      <c r="I195" s="170"/>
      <c r="L195" s="166"/>
      <c r="M195" s="171"/>
      <c r="T195" s="172"/>
      <c r="AT195" s="167" t="s">
        <v>330</v>
      </c>
      <c r="AU195" s="167" t="s">
        <v>79</v>
      </c>
      <c r="AV195" s="14" t="s">
        <v>187</v>
      </c>
      <c r="AW195" s="14" t="s">
        <v>31</v>
      </c>
      <c r="AX195" s="14" t="s">
        <v>77</v>
      </c>
      <c r="AY195" s="167" t="s">
        <v>181</v>
      </c>
    </row>
    <row r="196" spans="2:65" s="1" customFormat="1" ht="16.5" customHeight="1" x14ac:dyDescent="0.2">
      <c r="B196" s="32"/>
      <c r="C196" s="125" t="s">
        <v>243</v>
      </c>
      <c r="D196" s="125" t="s">
        <v>182</v>
      </c>
      <c r="E196" s="126" t="s">
        <v>8137</v>
      </c>
      <c r="F196" s="127" t="s">
        <v>8138</v>
      </c>
      <c r="G196" s="128" t="s">
        <v>519</v>
      </c>
      <c r="H196" s="129">
        <v>26</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246</v>
      </c>
    </row>
    <row r="197" spans="2:65" s="1" customFormat="1" ht="19.5" x14ac:dyDescent="0.2">
      <c r="B197" s="32"/>
      <c r="D197" s="138" t="s">
        <v>214</v>
      </c>
      <c r="F197" s="139" t="s">
        <v>8130</v>
      </c>
      <c r="I197" s="140"/>
      <c r="L197" s="32"/>
      <c r="M197" s="141"/>
      <c r="T197" s="53"/>
      <c r="AT197" s="17" t="s">
        <v>214</v>
      </c>
      <c r="AU197" s="17" t="s">
        <v>79</v>
      </c>
    </row>
    <row r="198" spans="2:65" s="12" customFormat="1" ht="11.25" x14ac:dyDescent="0.2">
      <c r="B198" s="153"/>
      <c r="D198" s="138" t="s">
        <v>330</v>
      </c>
      <c r="E198" s="154" t="s">
        <v>19</v>
      </c>
      <c r="F198" s="155" t="s">
        <v>8139</v>
      </c>
      <c r="H198" s="154" t="s">
        <v>19</v>
      </c>
      <c r="I198" s="156"/>
      <c r="L198" s="153"/>
      <c r="M198" s="157"/>
      <c r="T198" s="158"/>
      <c r="AT198" s="154" t="s">
        <v>330</v>
      </c>
      <c r="AU198" s="154" t="s">
        <v>79</v>
      </c>
      <c r="AV198" s="12" t="s">
        <v>77</v>
      </c>
      <c r="AW198" s="12" t="s">
        <v>31</v>
      </c>
      <c r="AX198" s="12" t="s">
        <v>69</v>
      </c>
      <c r="AY198" s="154" t="s">
        <v>181</v>
      </c>
    </row>
    <row r="199" spans="2:65" s="13" customFormat="1" ht="11.25" x14ac:dyDescent="0.2">
      <c r="B199" s="159"/>
      <c r="D199" s="138" t="s">
        <v>330</v>
      </c>
      <c r="E199" s="160" t="s">
        <v>19</v>
      </c>
      <c r="F199" s="161" t="s">
        <v>8084</v>
      </c>
      <c r="H199" s="162">
        <v>20</v>
      </c>
      <c r="I199" s="163"/>
      <c r="L199" s="159"/>
      <c r="M199" s="164"/>
      <c r="T199" s="165"/>
      <c r="AT199" s="160" t="s">
        <v>330</v>
      </c>
      <c r="AU199" s="160" t="s">
        <v>79</v>
      </c>
      <c r="AV199" s="13" t="s">
        <v>79</v>
      </c>
      <c r="AW199" s="13" t="s">
        <v>31</v>
      </c>
      <c r="AX199" s="13" t="s">
        <v>69</v>
      </c>
      <c r="AY199" s="160" t="s">
        <v>181</v>
      </c>
    </row>
    <row r="200" spans="2:65" s="13" customFormat="1" ht="11.25" x14ac:dyDescent="0.2">
      <c r="B200" s="159"/>
      <c r="D200" s="138" t="s">
        <v>330</v>
      </c>
      <c r="E200" s="160" t="s">
        <v>19</v>
      </c>
      <c r="F200" s="161" t="s">
        <v>5833</v>
      </c>
      <c r="H200" s="162">
        <v>6</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26</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218</v>
      </c>
      <c r="D202" s="125" t="s">
        <v>182</v>
      </c>
      <c r="E202" s="126" t="s">
        <v>8140</v>
      </c>
      <c r="F202" s="127" t="s">
        <v>8141</v>
      </c>
      <c r="G202" s="128" t="s">
        <v>519</v>
      </c>
      <c r="H202" s="129">
        <v>4</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250</v>
      </c>
    </row>
    <row r="203" spans="2:65" s="1" customFormat="1" ht="19.5" x14ac:dyDescent="0.2">
      <c r="B203" s="32"/>
      <c r="D203" s="138" t="s">
        <v>214</v>
      </c>
      <c r="F203" s="139" t="s">
        <v>8130</v>
      </c>
      <c r="I203" s="140"/>
      <c r="L203" s="32"/>
      <c r="M203" s="141"/>
      <c r="T203" s="53"/>
      <c r="AT203" s="17" t="s">
        <v>214</v>
      </c>
      <c r="AU203" s="17" t="s">
        <v>79</v>
      </c>
    </row>
    <row r="204" spans="2:65" s="12" customFormat="1" ht="11.25" x14ac:dyDescent="0.2">
      <c r="B204" s="153"/>
      <c r="D204" s="138" t="s">
        <v>330</v>
      </c>
      <c r="E204" s="154" t="s">
        <v>19</v>
      </c>
      <c r="F204" s="155" t="s">
        <v>8142</v>
      </c>
      <c r="H204" s="154" t="s">
        <v>19</v>
      </c>
      <c r="I204" s="156"/>
      <c r="L204" s="153"/>
      <c r="M204" s="157"/>
      <c r="T204" s="158"/>
      <c r="AT204" s="154" t="s">
        <v>330</v>
      </c>
      <c r="AU204" s="154" t="s">
        <v>79</v>
      </c>
      <c r="AV204" s="12" t="s">
        <v>77</v>
      </c>
      <c r="AW204" s="12" t="s">
        <v>31</v>
      </c>
      <c r="AX204" s="12" t="s">
        <v>69</v>
      </c>
      <c r="AY204" s="154" t="s">
        <v>181</v>
      </c>
    </row>
    <row r="205" spans="2:65" s="13" customFormat="1" ht="11.25" x14ac:dyDescent="0.2">
      <c r="B205" s="159"/>
      <c r="D205" s="138" t="s">
        <v>330</v>
      </c>
      <c r="E205" s="160" t="s">
        <v>19</v>
      </c>
      <c r="F205" s="161" t="s">
        <v>5955</v>
      </c>
      <c r="H205" s="162">
        <v>2</v>
      </c>
      <c r="I205" s="163"/>
      <c r="L205" s="159"/>
      <c r="M205" s="164"/>
      <c r="T205" s="165"/>
      <c r="AT205" s="160" t="s">
        <v>330</v>
      </c>
      <c r="AU205" s="160" t="s">
        <v>79</v>
      </c>
      <c r="AV205" s="13" t="s">
        <v>79</v>
      </c>
      <c r="AW205" s="13" t="s">
        <v>31</v>
      </c>
      <c r="AX205" s="13" t="s">
        <v>69</v>
      </c>
      <c r="AY205" s="160" t="s">
        <v>181</v>
      </c>
    </row>
    <row r="206" spans="2:65" s="13" customFormat="1" ht="11.25" x14ac:dyDescent="0.2">
      <c r="B206" s="159"/>
      <c r="D206" s="138" t="s">
        <v>330</v>
      </c>
      <c r="E206" s="160" t="s">
        <v>19</v>
      </c>
      <c r="F206" s="161" t="s">
        <v>4419</v>
      </c>
      <c r="H206" s="162">
        <v>2</v>
      </c>
      <c r="I206" s="163"/>
      <c r="L206" s="159"/>
      <c r="M206" s="164"/>
      <c r="T206" s="165"/>
      <c r="AT206" s="160" t="s">
        <v>330</v>
      </c>
      <c r="AU206" s="160" t="s">
        <v>79</v>
      </c>
      <c r="AV206" s="13" t="s">
        <v>79</v>
      </c>
      <c r="AW206" s="13" t="s">
        <v>31</v>
      </c>
      <c r="AX206" s="13" t="s">
        <v>69</v>
      </c>
      <c r="AY206" s="160" t="s">
        <v>181</v>
      </c>
    </row>
    <row r="207" spans="2:65" s="14" customFormat="1" ht="11.25" x14ac:dyDescent="0.2">
      <c r="B207" s="166"/>
      <c r="D207" s="138" t="s">
        <v>330</v>
      </c>
      <c r="E207" s="167" t="s">
        <v>19</v>
      </c>
      <c r="F207" s="168" t="s">
        <v>333</v>
      </c>
      <c r="H207" s="169">
        <v>4</v>
      </c>
      <c r="I207" s="170"/>
      <c r="L207" s="166"/>
      <c r="M207" s="171"/>
      <c r="T207" s="172"/>
      <c r="AT207" s="167" t="s">
        <v>330</v>
      </c>
      <c r="AU207" s="167" t="s">
        <v>79</v>
      </c>
      <c r="AV207" s="14" t="s">
        <v>187</v>
      </c>
      <c r="AW207" s="14" t="s">
        <v>31</v>
      </c>
      <c r="AX207" s="14" t="s">
        <v>77</v>
      </c>
      <c r="AY207" s="167" t="s">
        <v>181</v>
      </c>
    </row>
    <row r="208" spans="2:65" s="1" customFormat="1" ht="16.5" customHeight="1" x14ac:dyDescent="0.2">
      <c r="B208" s="32"/>
      <c r="C208" s="125" t="s">
        <v>7</v>
      </c>
      <c r="D208" s="125" t="s">
        <v>182</v>
      </c>
      <c r="E208" s="126" t="s">
        <v>8143</v>
      </c>
      <c r="F208" s="127" t="s">
        <v>8144</v>
      </c>
      <c r="G208" s="128" t="s">
        <v>519</v>
      </c>
      <c r="H208" s="129">
        <v>3</v>
      </c>
      <c r="I208" s="130"/>
      <c r="J208" s="131">
        <f>ROUND(I208*H208,2)</f>
        <v>0</v>
      </c>
      <c r="K208" s="127" t="s">
        <v>186</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254</v>
      </c>
    </row>
    <row r="209" spans="2:65" s="1" customFormat="1" ht="19.5" x14ac:dyDescent="0.2">
      <c r="B209" s="32"/>
      <c r="D209" s="138" t="s">
        <v>214</v>
      </c>
      <c r="F209" s="139" t="s">
        <v>8130</v>
      </c>
      <c r="I209" s="140"/>
      <c r="L209" s="32"/>
      <c r="M209" s="141"/>
      <c r="T209" s="53"/>
      <c r="AT209" s="17" t="s">
        <v>214</v>
      </c>
      <c r="AU209" s="17" t="s">
        <v>79</v>
      </c>
    </row>
    <row r="210" spans="2:65" s="12" customFormat="1" ht="11.25" x14ac:dyDescent="0.2">
      <c r="B210" s="153"/>
      <c r="D210" s="138" t="s">
        <v>330</v>
      </c>
      <c r="E210" s="154" t="s">
        <v>19</v>
      </c>
      <c r="F210" s="155" t="s">
        <v>8145</v>
      </c>
      <c r="H210" s="154" t="s">
        <v>19</v>
      </c>
      <c r="I210" s="156"/>
      <c r="L210" s="153"/>
      <c r="M210" s="157"/>
      <c r="T210" s="158"/>
      <c r="AT210" s="154" t="s">
        <v>330</v>
      </c>
      <c r="AU210" s="154" t="s">
        <v>79</v>
      </c>
      <c r="AV210" s="12" t="s">
        <v>77</v>
      </c>
      <c r="AW210" s="12" t="s">
        <v>31</v>
      </c>
      <c r="AX210" s="12" t="s">
        <v>69</v>
      </c>
      <c r="AY210" s="154" t="s">
        <v>181</v>
      </c>
    </row>
    <row r="211" spans="2:65" s="13" customFormat="1" ht="11.25" x14ac:dyDescent="0.2">
      <c r="B211" s="159"/>
      <c r="D211" s="138" t="s">
        <v>330</v>
      </c>
      <c r="E211" s="160" t="s">
        <v>19</v>
      </c>
      <c r="F211" s="161" t="s">
        <v>5819</v>
      </c>
      <c r="H211" s="162">
        <v>3</v>
      </c>
      <c r="I211" s="163"/>
      <c r="L211" s="159"/>
      <c r="M211" s="164"/>
      <c r="T211" s="165"/>
      <c r="AT211" s="160" t="s">
        <v>330</v>
      </c>
      <c r="AU211" s="160" t="s">
        <v>79</v>
      </c>
      <c r="AV211" s="13" t="s">
        <v>79</v>
      </c>
      <c r="AW211" s="13" t="s">
        <v>31</v>
      </c>
      <c r="AX211" s="13" t="s">
        <v>69</v>
      </c>
      <c r="AY211" s="160" t="s">
        <v>181</v>
      </c>
    </row>
    <row r="212" spans="2:65" s="14" customFormat="1" ht="11.25" x14ac:dyDescent="0.2">
      <c r="B212" s="166"/>
      <c r="D212" s="138" t="s">
        <v>330</v>
      </c>
      <c r="E212" s="167" t="s">
        <v>19</v>
      </c>
      <c r="F212" s="168" t="s">
        <v>333</v>
      </c>
      <c r="H212" s="169">
        <v>3</v>
      </c>
      <c r="I212" s="170"/>
      <c r="L212" s="166"/>
      <c r="M212" s="171"/>
      <c r="T212" s="172"/>
      <c r="AT212" s="167" t="s">
        <v>330</v>
      </c>
      <c r="AU212" s="167" t="s">
        <v>79</v>
      </c>
      <c r="AV212" s="14" t="s">
        <v>187</v>
      </c>
      <c r="AW212" s="14" t="s">
        <v>31</v>
      </c>
      <c r="AX212" s="14" t="s">
        <v>77</v>
      </c>
      <c r="AY212" s="167" t="s">
        <v>181</v>
      </c>
    </row>
    <row r="213" spans="2:65" s="1" customFormat="1" ht="16.5" customHeight="1" x14ac:dyDescent="0.2">
      <c r="B213" s="32"/>
      <c r="C213" s="125" t="s">
        <v>222</v>
      </c>
      <c r="D213" s="125" t="s">
        <v>182</v>
      </c>
      <c r="E213" s="126" t="s">
        <v>8146</v>
      </c>
      <c r="F213" s="127" t="s">
        <v>8147</v>
      </c>
      <c r="G213" s="128" t="s">
        <v>519</v>
      </c>
      <c r="H213" s="129">
        <v>31</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258</v>
      </c>
    </row>
    <row r="214" spans="2:65" s="1" customFormat="1" ht="19.5" x14ac:dyDescent="0.2">
      <c r="B214" s="32"/>
      <c r="D214" s="138" t="s">
        <v>214</v>
      </c>
      <c r="F214" s="139" t="s">
        <v>8130</v>
      </c>
      <c r="I214" s="140"/>
      <c r="L214" s="32"/>
      <c r="M214" s="141"/>
      <c r="T214" s="53"/>
      <c r="AT214" s="17" t="s">
        <v>214</v>
      </c>
      <c r="AU214" s="17" t="s">
        <v>79</v>
      </c>
    </row>
    <row r="215" spans="2:65" s="12" customFormat="1" ht="11.25" x14ac:dyDescent="0.2">
      <c r="B215" s="153"/>
      <c r="D215" s="138" t="s">
        <v>330</v>
      </c>
      <c r="E215" s="154" t="s">
        <v>19</v>
      </c>
      <c r="F215" s="155" t="s">
        <v>8148</v>
      </c>
      <c r="H215" s="154" t="s">
        <v>19</v>
      </c>
      <c r="I215" s="156"/>
      <c r="L215" s="153"/>
      <c r="M215" s="157"/>
      <c r="T215" s="158"/>
      <c r="AT215" s="154" t="s">
        <v>330</v>
      </c>
      <c r="AU215" s="154" t="s">
        <v>79</v>
      </c>
      <c r="AV215" s="12" t="s">
        <v>77</v>
      </c>
      <c r="AW215" s="12" t="s">
        <v>31</v>
      </c>
      <c r="AX215" s="12" t="s">
        <v>69</v>
      </c>
      <c r="AY215" s="154" t="s">
        <v>181</v>
      </c>
    </row>
    <row r="216" spans="2:65" s="13" customFormat="1" ht="11.25" x14ac:dyDescent="0.2">
      <c r="B216" s="159"/>
      <c r="D216" s="138" t="s">
        <v>330</v>
      </c>
      <c r="E216" s="160" t="s">
        <v>19</v>
      </c>
      <c r="F216" s="161" t="s">
        <v>8149</v>
      </c>
      <c r="H216" s="162">
        <v>18</v>
      </c>
      <c r="I216" s="163"/>
      <c r="L216" s="159"/>
      <c r="M216" s="164"/>
      <c r="T216" s="165"/>
      <c r="AT216" s="160" t="s">
        <v>330</v>
      </c>
      <c r="AU216" s="160" t="s">
        <v>79</v>
      </c>
      <c r="AV216" s="13" t="s">
        <v>79</v>
      </c>
      <c r="AW216" s="13" t="s">
        <v>31</v>
      </c>
      <c r="AX216" s="13" t="s">
        <v>69</v>
      </c>
      <c r="AY216" s="160" t="s">
        <v>181</v>
      </c>
    </row>
    <row r="217" spans="2:65" s="13" customFormat="1" ht="11.25" x14ac:dyDescent="0.2">
      <c r="B217" s="159"/>
      <c r="D217" s="138" t="s">
        <v>330</v>
      </c>
      <c r="E217" s="160" t="s">
        <v>19</v>
      </c>
      <c r="F217" s="161" t="s">
        <v>5946</v>
      </c>
      <c r="H217" s="162">
        <v>5</v>
      </c>
      <c r="I217" s="163"/>
      <c r="L217" s="159"/>
      <c r="M217" s="164"/>
      <c r="T217" s="165"/>
      <c r="AT217" s="160" t="s">
        <v>330</v>
      </c>
      <c r="AU217" s="160" t="s">
        <v>79</v>
      </c>
      <c r="AV217" s="13" t="s">
        <v>79</v>
      </c>
      <c r="AW217" s="13" t="s">
        <v>31</v>
      </c>
      <c r="AX217" s="13" t="s">
        <v>69</v>
      </c>
      <c r="AY217" s="160" t="s">
        <v>181</v>
      </c>
    </row>
    <row r="218" spans="2:65" s="13" customFormat="1" ht="11.25" x14ac:dyDescent="0.2">
      <c r="B218" s="159"/>
      <c r="D218" s="138" t="s">
        <v>330</v>
      </c>
      <c r="E218" s="160" t="s">
        <v>19</v>
      </c>
      <c r="F218" s="161" t="s">
        <v>8150</v>
      </c>
      <c r="H218" s="162">
        <v>8</v>
      </c>
      <c r="I218" s="163"/>
      <c r="L218" s="159"/>
      <c r="M218" s="164"/>
      <c r="T218" s="165"/>
      <c r="AT218" s="160" t="s">
        <v>330</v>
      </c>
      <c r="AU218" s="160" t="s">
        <v>79</v>
      </c>
      <c r="AV218" s="13" t="s">
        <v>79</v>
      </c>
      <c r="AW218" s="13" t="s">
        <v>31</v>
      </c>
      <c r="AX218" s="13" t="s">
        <v>69</v>
      </c>
      <c r="AY218" s="160" t="s">
        <v>181</v>
      </c>
    </row>
    <row r="219" spans="2:65" s="14" customFormat="1" ht="11.25" x14ac:dyDescent="0.2">
      <c r="B219" s="166"/>
      <c r="D219" s="138" t="s">
        <v>330</v>
      </c>
      <c r="E219" s="167" t="s">
        <v>19</v>
      </c>
      <c r="F219" s="168" t="s">
        <v>333</v>
      </c>
      <c r="H219" s="169">
        <v>31</v>
      </c>
      <c r="I219" s="170"/>
      <c r="L219" s="166"/>
      <c r="M219" s="171"/>
      <c r="T219" s="172"/>
      <c r="AT219" s="167" t="s">
        <v>330</v>
      </c>
      <c r="AU219" s="167" t="s">
        <v>79</v>
      </c>
      <c r="AV219" s="14" t="s">
        <v>187</v>
      </c>
      <c r="AW219" s="14" t="s">
        <v>31</v>
      </c>
      <c r="AX219" s="14" t="s">
        <v>77</v>
      </c>
      <c r="AY219" s="167" t="s">
        <v>181</v>
      </c>
    </row>
    <row r="220" spans="2:65" s="1" customFormat="1" ht="16.5" customHeight="1" x14ac:dyDescent="0.2">
      <c r="B220" s="32"/>
      <c r="C220" s="125" t="s">
        <v>260</v>
      </c>
      <c r="D220" s="125" t="s">
        <v>182</v>
      </c>
      <c r="E220" s="126" t="s">
        <v>8151</v>
      </c>
      <c r="F220" s="127" t="s">
        <v>8152</v>
      </c>
      <c r="G220" s="128" t="s">
        <v>519</v>
      </c>
      <c r="H220" s="129">
        <v>12</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263</v>
      </c>
    </row>
    <row r="221" spans="2:65" s="1" customFormat="1" ht="19.5" x14ac:dyDescent="0.2">
      <c r="B221" s="32"/>
      <c r="D221" s="138" t="s">
        <v>214</v>
      </c>
      <c r="F221" s="139" t="s">
        <v>8153</v>
      </c>
      <c r="I221" s="140"/>
      <c r="L221" s="32"/>
      <c r="M221" s="141"/>
      <c r="T221" s="53"/>
      <c r="AT221" s="17" t="s">
        <v>214</v>
      </c>
      <c r="AU221" s="17" t="s">
        <v>79</v>
      </c>
    </row>
    <row r="222" spans="2:65" s="12" customFormat="1" ht="11.25" x14ac:dyDescent="0.2">
      <c r="B222" s="153"/>
      <c r="D222" s="138" t="s">
        <v>330</v>
      </c>
      <c r="E222" s="154" t="s">
        <v>19</v>
      </c>
      <c r="F222" s="155" t="s">
        <v>8154</v>
      </c>
      <c r="H222" s="154" t="s">
        <v>19</v>
      </c>
      <c r="I222" s="156"/>
      <c r="L222" s="153"/>
      <c r="M222" s="157"/>
      <c r="T222" s="158"/>
      <c r="AT222" s="154" t="s">
        <v>330</v>
      </c>
      <c r="AU222" s="154" t="s">
        <v>79</v>
      </c>
      <c r="AV222" s="12" t="s">
        <v>77</v>
      </c>
      <c r="AW222" s="12" t="s">
        <v>31</v>
      </c>
      <c r="AX222" s="12" t="s">
        <v>69</v>
      </c>
      <c r="AY222" s="154" t="s">
        <v>181</v>
      </c>
    </row>
    <row r="223" spans="2:65" s="13" customFormat="1" ht="11.25" x14ac:dyDescent="0.2">
      <c r="B223" s="159"/>
      <c r="D223" s="138" t="s">
        <v>330</v>
      </c>
      <c r="E223" s="160" t="s">
        <v>19</v>
      </c>
      <c r="F223" s="161" t="s">
        <v>7278</v>
      </c>
      <c r="H223" s="162">
        <v>12</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12</v>
      </c>
      <c r="I224" s="170"/>
      <c r="L224" s="166"/>
      <c r="M224" s="171"/>
      <c r="T224" s="172"/>
      <c r="AT224" s="167" t="s">
        <v>330</v>
      </c>
      <c r="AU224" s="167" t="s">
        <v>79</v>
      </c>
      <c r="AV224" s="14" t="s">
        <v>187</v>
      </c>
      <c r="AW224" s="14" t="s">
        <v>31</v>
      </c>
      <c r="AX224" s="14" t="s">
        <v>77</v>
      </c>
      <c r="AY224" s="167" t="s">
        <v>181</v>
      </c>
    </row>
    <row r="225" spans="2:65" s="1" customFormat="1" ht="16.5" customHeight="1" x14ac:dyDescent="0.2">
      <c r="B225" s="32"/>
      <c r="C225" s="125" t="s">
        <v>225</v>
      </c>
      <c r="D225" s="125" t="s">
        <v>182</v>
      </c>
      <c r="E225" s="126" t="s">
        <v>8155</v>
      </c>
      <c r="F225" s="127" t="s">
        <v>8156</v>
      </c>
      <c r="G225" s="128" t="s">
        <v>519</v>
      </c>
      <c r="H225" s="129">
        <v>11</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266</v>
      </c>
    </row>
    <row r="226" spans="2:65" s="1" customFormat="1" ht="19.5" x14ac:dyDescent="0.2">
      <c r="B226" s="32"/>
      <c r="D226" s="138" t="s">
        <v>214</v>
      </c>
      <c r="F226" s="139" t="s">
        <v>8130</v>
      </c>
      <c r="I226" s="140"/>
      <c r="L226" s="32"/>
      <c r="M226" s="141"/>
      <c r="T226" s="53"/>
      <c r="AT226" s="17" t="s">
        <v>214</v>
      </c>
      <c r="AU226" s="17" t="s">
        <v>79</v>
      </c>
    </row>
    <row r="227" spans="2:65" s="12" customFormat="1" ht="11.25" x14ac:dyDescent="0.2">
      <c r="B227" s="153"/>
      <c r="D227" s="138" t="s">
        <v>330</v>
      </c>
      <c r="E227" s="154" t="s">
        <v>19</v>
      </c>
      <c r="F227" s="155" t="s">
        <v>8157</v>
      </c>
      <c r="H227" s="154" t="s">
        <v>19</v>
      </c>
      <c r="I227" s="156"/>
      <c r="L227" s="153"/>
      <c r="M227" s="157"/>
      <c r="T227" s="158"/>
      <c r="AT227" s="154" t="s">
        <v>330</v>
      </c>
      <c r="AU227" s="154" t="s">
        <v>79</v>
      </c>
      <c r="AV227" s="12" t="s">
        <v>77</v>
      </c>
      <c r="AW227" s="12" t="s">
        <v>31</v>
      </c>
      <c r="AX227" s="12" t="s">
        <v>69</v>
      </c>
      <c r="AY227" s="154" t="s">
        <v>181</v>
      </c>
    </row>
    <row r="228" spans="2:65" s="13" customFormat="1" ht="11.25" x14ac:dyDescent="0.2">
      <c r="B228" s="159"/>
      <c r="D228" s="138" t="s">
        <v>330</v>
      </c>
      <c r="E228" s="160" t="s">
        <v>19</v>
      </c>
      <c r="F228" s="161" t="s">
        <v>5441</v>
      </c>
      <c r="H228" s="162">
        <v>11</v>
      </c>
      <c r="I228" s="163"/>
      <c r="L228" s="159"/>
      <c r="M228" s="164"/>
      <c r="T228" s="165"/>
      <c r="AT228" s="160" t="s">
        <v>330</v>
      </c>
      <c r="AU228" s="160" t="s">
        <v>79</v>
      </c>
      <c r="AV228" s="13" t="s">
        <v>79</v>
      </c>
      <c r="AW228" s="13" t="s">
        <v>31</v>
      </c>
      <c r="AX228" s="13" t="s">
        <v>69</v>
      </c>
      <c r="AY228" s="160" t="s">
        <v>181</v>
      </c>
    </row>
    <row r="229" spans="2:65" s="14" customFormat="1" ht="11.25" x14ac:dyDescent="0.2">
      <c r="B229" s="166"/>
      <c r="D229" s="138" t="s">
        <v>330</v>
      </c>
      <c r="E229" s="167" t="s">
        <v>19</v>
      </c>
      <c r="F229" s="168" t="s">
        <v>333</v>
      </c>
      <c r="H229" s="169">
        <v>11</v>
      </c>
      <c r="I229" s="170"/>
      <c r="L229" s="166"/>
      <c r="M229" s="171"/>
      <c r="T229" s="172"/>
      <c r="AT229" s="167" t="s">
        <v>330</v>
      </c>
      <c r="AU229" s="167" t="s">
        <v>79</v>
      </c>
      <c r="AV229" s="14" t="s">
        <v>187</v>
      </c>
      <c r="AW229" s="14" t="s">
        <v>31</v>
      </c>
      <c r="AX229" s="14" t="s">
        <v>77</v>
      </c>
      <c r="AY229" s="167" t="s">
        <v>181</v>
      </c>
    </row>
    <row r="230" spans="2:65" s="1" customFormat="1" ht="16.5" customHeight="1" x14ac:dyDescent="0.2">
      <c r="B230" s="32"/>
      <c r="C230" s="125" t="s">
        <v>267</v>
      </c>
      <c r="D230" s="125" t="s">
        <v>182</v>
      </c>
      <c r="E230" s="126" t="s">
        <v>8158</v>
      </c>
      <c r="F230" s="127" t="s">
        <v>8159</v>
      </c>
      <c r="G230" s="128" t="s">
        <v>519</v>
      </c>
      <c r="H230" s="129">
        <v>340</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270</v>
      </c>
    </row>
    <row r="231" spans="2:65" s="1" customFormat="1" ht="19.5" x14ac:dyDescent="0.2">
      <c r="B231" s="32"/>
      <c r="D231" s="138" t="s">
        <v>214</v>
      </c>
      <c r="F231" s="139" t="s">
        <v>8160</v>
      </c>
      <c r="I231" s="140"/>
      <c r="L231" s="32"/>
      <c r="M231" s="141"/>
      <c r="T231" s="53"/>
      <c r="AT231" s="17" t="s">
        <v>214</v>
      </c>
      <c r="AU231" s="17" t="s">
        <v>79</v>
      </c>
    </row>
    <row r="232" spans="2:65" s="12" customFormat="1" ht="11.25" x14ac:dyDescent="0.2">
      <c r="B232" s="153"/>
      <c r="D232" s="138" t="s">
        <v>330</v>
      </c>
      <c r="E232" s="154" t="s">
        <v>19</v>
      </c>
      <c r="F232" s="155" t="s">
        <v>8161</v>
      </c>
      <c r="H232" s="154" t="s">
        <v>19</v>
      </c>
      <c r="I232" s="156"/>
      <c r="L232" s="153"/>
      <c r="M232" s="157"/>
      <c r="T232" s="158"/>
      <c r="AT232" s="154" t="s">
        <v>330</v>
      </c>
      <c r="AU232" s="154" t="s">
        <v>79</v>
      </c>
      <c r="AV232" s="12" t="s">
        <v>77</v>
      </c>
      <c r="AW232" s="12" t="s">
        <v>31</v>
      </c>
      <c r="AX232" s="12" t="s">
        <v>69</v>
      </c>
      <c r="AY232" s="154" t="s">
        <v>181</v>
      </c>
    </row>
    <row r="233" spans="2:65" s="13" customFormat="1" ht="11.25" x14ac:dyDescent="0.2">
      <c r="B233" s="159"/>
      <c r="D233" s="138" t="s">
        <v>330</v>
      </c>
      <c r="E233" s="160" t="s">
        <v>19</v>
      </c>
      <c r="F233" s="161" t="s">
        <v>8162</v>
      </c>
      <c r="H233" s="162">
        <v>186</v>
      </c>
      <c r="I233" s="163"/>
      <c r="L233" s="159"/>
      <c r="M233" s="164"/>
      <c r="T233" s="165"/>
      <c r="AT233" s="160" t="s">
        <v>330</v>
      </c>
      <c r="AU233" s="160" t="s">
        <v>79</v>
      </c>
      <c r="AV233" s="13" t="s">
        <v>79</v>
      </c>
      <c r="AW233" s="13" t="s">
        <v>31</v>
      </c>
      <c r="AX233" s="13" t="s">
        <v>69</v>
      </c>
      <c r="AY233" s="160" t="s">
        <v>181</v>
      </c>
    </row>
    <row r="234" spans="2:65" s="13" customFormat="1" ht="11.25" x14ac:dyDescent="0.2">
      <c r="B234" s="159"/>
      <c r="D234" s="138" t="s">
        <v>330</v>
      </c>
      <c r="E234" s="160" t="s">
        <v>19</v>
      </c>
      <c r="F234" s="161" t="s">
        <v>8163</v>
      </c>
      <c r="H234" s="162">
        <v>32</v>
      </c>
      <c r="I234" s="163"/>
      <c r="L234" s="159"/>
      <c r="M234" s="164"/>
      <c r="T234" s="165"/>
      <c r="AT234" s="160" t="s">
        <v>330</v>
      </c>
      <c r="AU234" s="160" t="s">
        <v>79</v>
      </c>
      <c r="AV234" s="13" t="s">
        <v>79</v>
      </c>
      <c r="AW234" s="13" t="s">
        <v>31</v>
      </c>
      <c r="AX234" s="13" t="s">
        <v>69</v>
      </c>
      <c r="AY234" s="160" t="s">
        <v>181</v>
      </c>
    </row>
    <row r="235" spans="2:65" s="13" customFormat="1" ht="11.25" x14ac:dyDescent="0.2">
      <c r="B235" s="159"/>
      <c r="D235" s="138" t="s">
        <v>330</v>
      </c>
      <c r="E235" s="160" t="s">
        <v>19</v>
      </c>
      <c r="F235" s="161" t="s">
        <v>8164</v>
      </c>
      <c r="H235" s="162">
        <v>122</v>
      </c>
      <c r="I235" s="163"/>
      <c r="L235" s="159"/>
      <c r="M235" s="164"/>
      <c r="T235" s="165"/>
      <c r="AT235" s="160" t="s">
        <v>330</v>
      </c>
      <c r="AU235" s="160" t="s">
        <v>79</v>
      </c>
      <c r="AV235" s="13" t="s">
        <v>79</v>
      </c>
      <c r="AW235" s="13" t="s">
        <v>31</v>
      </c>
      <c r="AX235" s="13" t="s">
        <v>69</v>
      </c>
      <c r="AY235" s="160" t="s">
        <v>181</v>
      </c>
    </row>
    <row r="236" spans="2:65" s="14" customFormat="1" ht="11.25" x14ac:dyDescent="0.2">
      <c r="B236" s="166"/>
      <c r="D236" s="138" t="s">
        <v>330</v>
      </c>
      <c r="E236" s="167" t="s">
        <v>19</v>
      </c>
      <c r="F236" s="168" t="s">
        <v>333</v>
      </c>
      <c r="H236" s="169">
        <v>340</v>
      </c>
      <c r="I236" s="170"/>
      <c r="L236" s="166"/>
      <c r="M236" s="171"/>
      <c r="T236" s="172"/>
      <c r="AT236" s="167" t="s">
        <v>330</v>
      </c>
      <c r="AU236" s="167" t="s">
        <v>79</v>
      </c>
      <c r="AV236" s="14" t="s">
        <v>187</v>
      </c>
      <c r="AW236" s="14" t="s">
        <v>31</v>
      </c>
      <c r="AX236" s="14" t="s">
        <v>77</v>
      </c>
      <c r="AY236" s="167" t="s">
        <v>181</v>
      </c>
    </row>
    <row r="237" spans="2:65" s="1" customFormat="1" ht="16.5" customHeight="1" x14ac:dyDescent="0.2">
      <c r="B237" s="32"/>
      <c r="C237" s="125" t="s">
        <v>229</v>
      </c>
      <c r="D237" s="125" t="s">
        <v>182</v>
      </c>
      <c r="E237" s="126" t="s">
        <v>8165</v>
      </c>
      <c r="F237" s="127" t="s">
        <v>8166</v>
      </c>
      <c r="G237" s="128" t="s">
        <v>519</v>
      </c>
      <c r="H237" s="129">
        <v>7</v>
      </c>
      <c r="I237" s="130"/>
      <c r="J237" s="131">
        <f>ROUND(I237*H237,2)</f>
        <v>0</v>
      </c>
      <c r="K237" s="127" t="s">
        <v>186</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273</v>
      </c>
    </row>
    <row r="238" spans="2:65" s="1" customFormat="1" ht="19.5" x14ac:dyDescent="0.2">
      <c r="B238" s="32"/>
      <c r="D238" s="138" t="s">
        <v>214</v>
      </c>
      <c r="F238" s="139" t="s">
        <v>8160</v>
      </c>
      <c r="I238" s="140"/>
      <c r="L238" s="32"/>
      <c r="M238" s="141"/>
      <c r="T238" s="53"/>
      <c r="AT238" s="17" t="s">
        <v>214</v>
      </c>
      <c r="AU238" s="17" t="s">
        <v>79</v>
      </c>
    </row>
    <row r="239" spans="2:65" s="12" customFormat="1" ht="11.25" x14ac:dyDescent="0.2">
      <c r="B239" s="153"/>
      <c r="D239" s="138" t="s">
        <v>330</v>
      </c>
      <c r="E239" s="154" t="s">
        <v>19</v>
      </c>
      <c r="F239" s="155" t="s">
        <v>8167</v>
      </c>
      <c r="H239" s="154" t="s">
        <v>19</v>
      </c>
      <c r="I239" s="156"/>
      <c r="L239" s="153"/>
      <c r="M239" s="157"/>
      <c r="T239" s="158"/>
      <c r="AT239" s="154" t="s">
        <v>330</v>
      </c>
      <c r="AU239" s="154" t="s">
        <v>79</v>
      </c>
      <c r="AV239" s="12" t="s">
        <v>77</v>
      </c>
      <c r="AW239" s="12" t="s">
        <v>31</v>
      </c>
      <c r="AX239" s="12" t="s">
        <v>69</v>
      </c>
      <c r="AY239" s="154" t="s">
        <v>181</v>
      </c>
    </row>
    <row r="240" spans="2:65" s="13" customFormat="1" ht="11.25" x14ac:dyDescent="0.2">
      <c r="B240" s="159"/>
      <c r="D240" s="138" t="s">
        <v>330</v>
      </c>
      <c r="E240" s="160" t="s">
        <v>19</v>
      </c>
      <c r="F240" s="161" t="s">
        <v>5253</v>
      </c>
      <c r="H240" s="162">
        <v>7</v>
      </c>
      <c r="I240" s="163"/>
      <c r="L240" s="159"/>
      <c r="M240" s="164"/>
      <c r="T240" s="165"/>
      <c r="AT240" s="160" t="s">
        <v>330</v>
      </c>
      <c r="AU240" s="160" t="s">
        <v>79</v>
      </c>
      <c r="AV240" s="13" t="s">
        <v>79</v>
      </c>
      <c r="AW240" s="13" t="s">
        <v>31</v>
      </c>
      <c r="AX240" s="13" t="s">
        <v>69</v>
      </c>
      <c r="AY240" s="160" t="s">
        <v>181</v>
      </c>
    </row>
    <row r="241" spans="2:65" s="14" customFormat="1" ht="11.25" x14ac:dyDescent="0.2">
      <c r="B241" s="166"/>
      <c r="D241" s="138" t="s">
        <v>330</v>
      </c>
      <c r="E241" s="167" t="s">
        <v>19</v>
      </c>
      <c r="F241" s="168" t="s">
        <v>333</v>
      </c>
      <c r="H241" s="169">
        <v>7</v>
      </c>
      <c r="I241" s="170"/>
      <c r="L241" s="166"/>
      <c r="M241" s="171"/>
      <c r="T241" s="172"/>
      <c r="AT241" s="167" t="s">
        <v>330</v>
      </c>
      <c r="AU241" s="167" t="s">
        <v>79</v>
      </c>
      <c r="AV241" s="14" t="s">
        <v>187</v>
      </c>
      <c r="AW241" s="14" t="s">
        <v>31</v>
      </c>
      <c r="AX241" s="14" t="s">
        <v>77</v>
      </c>
      <c r="AY241" s="167" t="s">
        <v>181</v>
      </c>
    </row>
    <row r="242" spans="2:65" s="1" customFormat="1" ht="16.5" customHeight="1" x14ac:dyDescent="0.2">
      <c r="B242" s="32"/>
      <c r="C242" s="125" t="s">
        <v>274</v>
      </c>
      <c r="D242" s="125" t="s">
        <v>182</v>
      </c>
      <c r="E242" s="126" t="s">
        <v>8168</v>
      </c>
      <c r="F242" s="127" t="s">
        <v>8169</v>
      </c>
      <c r="G242" s="128" t="s">
        <v>519</v>
      </c>
      <c r="H242" s="129">
        <v>58</v>
      </c>
      <c r="I242" s="130"/>
      <c r="J242" s="131">
        <f>ROUND(I242*H242,2)</f>
        <v>0</v>
      </c>
      <c r="K242" s="127" t="s">
        <v>186</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277</v>
      </c>
    </row>
    <row r="243" spans="2:65" s="1" customFormat="1" ht="19.5" x14ac:dyDescent="0.2">
      <c r="B243" s="32"/>
      <c r="D243" s="138" t="s">
        <v>214</v>
      </c>
      <c r="F243" s="139" t="s">
        <v>8160</v>
      </c>
      <c r="I243" s="140"/>
      <c r="L243" s="32"/>
      <c r="M243" s="141"/>
      <c r="T243" s="53"/>
      <c r="AT243" s="17" t="s">
        <v>214</v>
      </c>
      <c r="AU243" s="17" t="s">
        <v>79</v>
      </c>
    </row>
    <row r="244" spans="2:65" s="12" customFormat="1" ht="11.25" x14ac:dyDescent="0.2">
      <c r="B244" s="153"/>
      <c r="D244" s="138" t="s">
        <v>330</v>
      </c>
      <c r="E244" s="154" t="s">
        <v>19</v>
      </c>
      <c r="F244" s="155" t="s">
        <v>8170</v>
      </c>
      <c r="H244" s="154" t="s">
        <v>19</v>
      </c>
      <c r="I244" s="156"/>
      <c r="L244" s="153"/>
      <c r="M244" s="157"/>
      <c r="T244" s="158"/>
      <c r="AT244" s="154" t="s">
        <v>330</v>
      </c>
      <c r="AU244" s="154" t="s">
        <v>79</v>
      </c>
      <c r="AV244" s="12" t="s">
        <v>77</v>
      </c>
      <c r="AW244" s="12" t="s">
        <v>31</v>
      </c>
      <c r="AX244" s="12" t="s">
        <v>69</v>
      </c>
      <c r="AY244" s="154" t="s">
        <v>181</v>
      </c>
    </row>
    <row r="245" spans="2:65" s="13" customFormat="1" ht="11.25" x14ac:dyDescent="0.2">
      <c r="B245" s="159"/>
      <c r="D245" s="138" t="s">
        <v>330</v>
      </c>
      <c r="E245" s="160" t="s">
        <v>19</v>
      </c>
      <c r="F245" s="161" t="s">
        <v>8171</v>
      </c>
      <c r="H245" s="162">
        <v>36</v>
      </c>
      <c r="I245" s="163"/>
      <c r="L245" s="159"/>
      <c r="M245" s="164"/>
      <c r="T245" s="165"/>
      <c r="AT245" s="160" t="s">
        <v>330</v>
      </c>
      <c r="AU245" s="160" t="s">
        <v>79</v>
      </c>
      <c r="AV245" s="13" t="s">
        <v>79</v>
      </c>
      <c r="AW245" s="13" t="s">
        <v>31</v>
      </c>
      <c r="AX245" s="13" t="s">
        <v>69</v>
      </c>
      <c r="AY245" s="160" t="s">
        <v>181</v>
      </c>
    </row>
    <row r="246" spans="2:65" s="13" customFormat="1" ht="11.25" x14ac:dyDescent="0.2">
      <c r="B246" s="159"/>
      <c r="D246" s="138" t="s">
        <v>330</v>
      </c>
      <c r="E246" s="160" t="s">
        <v>19</v>
      </c>
      <c r="F246" s="161" t="s">
        <v>8172</v>
      </c>
      <c r="H246" s="162">
        <v>22</v>
      </c>
      <c r="I246" s="163"/>
      <c r="L246" s="159"/>
      <c r="M246" s="164"/>
      <c r="T246" s="165"/>
      <c r="AT246" s="160" t="s">
        <v>330</v>
      </c>
      <c r="AU246" s="160" t="s">
        <v>79</v>
      </c>
      <c r="AV246" s="13" t="s">
        <v>79</v>
      </c>
      <c r="AW246" s="13" t="s">
        <v>31</v>
      </c>
      <c r="AX246" s="13" t="s">
        <v>69</v>
      </c>
      <c r="AY246" s="160" t="s">
        <v>181</v>
      </c>
    </row>
    <row r="247" spans="2:65" s="14" customFormat="1" ht="11.25" x14ac:dyDescent="0.2">
      <c r="B247" s="166"/>
      <c r="D247" s="138" t="s">
        <v>330</v>
      </c>
      <c r="E247" s="167" t="s">
        <v>19</v>
      </c>
      <c r="F247" s="168" t="s">
        <v>333</v>
      </c>
      <c r="H247" s="169">
        <v>58</v>
      </c>
      <c r="I247" s="170"/>
      <c r="L247" s="166"/>
      <c r="M247" s="171"/>
      <c r="T247" s="172"/>
      <c r="AT247" s="167" t="s">
        <v>330</v>
      </c>
      <c r="AU247" s="167" t="s">
        <v>79</v>
      </c>
      <c r="AV247" s="14" t="s">
        <v>187</v>
      </c>
      <c r="AW247" s="14" t="s">
        <v>31</v>
      </c>
      <c r="AX247" s="14" t="s">
        <v>77</v>
      </c>
      <c r="AY247" s="167" t="s">
        <v>181</v>
      </c>
    </row>
    <row r="248" spans="2:65" s="1" customFormat="1" ht="16.5" customHeight="1" x14ac:dyDescent="0.2">
      <c r="B248" s="32"/>
      <c r="C248" s="125" t="s">
        <v>232</v>
      </c>
      <c r="D248" s="125" t="s">
        <v>182</v>
      </c>
      <c r="E248" s="126" t="s">
        <v>8173</v>
      </c>
      <c r="F248" s="127" t="s">
        <v>8174</v>
      </c>
      <c r="G248" s="128" t="s">
        <v>519</v>
      </c>
      <c r="H248" s="129">
        <v>34</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280</v>
      </c>
    </row>
    <row r="249" spans="2:65" s="1" customFormat="1" ht="19.5" x14ac:dyDescent="0.2">
      <c r="B249" s="32"/>
      <c r="D249" s="138" t="s">
        <v>214</v>
      </c>
      <c r="F249" s="139" t="s">
        <v>8160</v>
      </c>
      <c r="I249" s="140"/>
      <c r="L249" s="32"/>
      <c r="M249" s="141"/>
      <c r="T249" s="53"/>
      <c r="AT249" s="17" t="s">
        <v>214</v>
      </c>
      <c r="AU249" s="17" t="s">
        <v>79</v>
      </c>
    </row>
    <row r="250" spans="2:65" s="12" customFormat="1" ht="11.25" x14ac:dyDescent="0.2">
      <c r="B250" s="153"/>
      <c r="D250" s="138" t="s">
        <v>330</v>
      </c>
      <c r="E250" s="154" t="s">
        <v>19</v>
      </c>
      <c r="F250" s="155" t="s">
        <v>8161</v>
      </c>
      <c r="H250" s="154" t="s">
        <v>19</v>
      </c>
      <c r="I250" s="156"/>
      <c r="L250" s="153"/>
      <c r="M250" s="157"/>
      <c r="T250" s="158"/>
      <c r="AT250" s="154" t="s">
        <v>330</v>
      </c>
      <c r="AU250" s="154" t="s">
        <v>79</v>
      </c>
      <c r="AV250" s="12" t="s">
        <v>77</v>
      </c>
      <c r="AW250" s="12" t="s">
        <v>31</v>
      </c>
      <c r="AX250" s="12" t="s">
        <v>69</v>
      </c>
      <c r="AY250" s="154" t="s">
        <v>181</v>
      </c>
    </row>
    <row r="251" spans="2:65" s="13" customFormat="1" ht="11.25" x14ac:dyDescent="0.2">
      <c r="B251" s="159"/>
      <c r="D251" s="138" t="s">
        <v>330</v>
      </c>
      <c r="E251" s="160" t="s">
        <v>19</v>
      </c>
      <c r="F251" s="161" t="s">
        <v>8175</v>
      </c>
      <c r="H251" s="162">
        <v>21</v>
      </c>
      <c r="I251" s="163"/>
      <c r="L251" s="159"/>
      <c r="M251" s="164"/>
      <c r="T251" s="165"/>
      <c r="AT251" s="160" t="s">
        <v>330</v>
      </c>
      <c r="AU251" s="160" t="s">
        <v>79</v>
      </c>
      <c r="AV251" s="13" t="s">
        <v>79</v>
      </c>
      <c r="AW251" s="13" t="s">
        <v>31</v>
      </c>
      <c r="AX251" s="13" t="s">
        <v>69</v>
      </c>
      <c r="AY251" s="160" t="s">
        <v>181</v>
      </c>
    </row>
    <row r="252" spans="2:65" s="13" customFormat="1" ht="11.25" x14ac:dyDescent="0.2">
      <c r="B252" s="159"/>
      <c r="D252" s="138" t="s">
        <v>330</v>
      </c>
      <c r="E252" s="160" t="s">
        <v>19</v>
      </c>
      <c r="F252" s="161" t="s">
        <v>5796</v>
      </c>
      <c r="H252" s="162">
        <v>1</v>
      </c>
      <c r="I252" s="163"/>
      <c r="L252" s="159"/>
      <c r="M252" s="164"/>
      <c r="T252" s="165"/>
      <c r="AT252" s="160" t="s">
        <v>330</v>
      </c>
      <c r="AU252" s="160" t="s">
        <v>79</v>
      </c>
      <c r="AV252" s="13" t="s">
        <v>79</v>
      </c>
      <c r="AW252" s="13" t="s">
        <v>31</v>
      </c>
      <c r="AX252" s="13" t="s">
        <v>69</v>
      </c>
      <c r="AY252" s="160" t="s">
        <v>181</v>
      </c>
    </row>
    <row r="253" spans="2:65" s="13" customFormat="1" ht="11.25" x14ac:dyDescent="0.2">
      <c r="B253" s="159"/>
      <c r="D253" s="138" t="s">
        <v>330</v>
      </c>
      <c r="E253" s="160" t="s">
        <v>19</v>
      </c>
      <c r="F253" s="161" t="s">
        <v>7278</v>
      </c>
      <c r="H253" s="162">
        <v>12</v>
      </c>
      <c r="I253" s="163"/>
      <c r="L253" s="159"/>
      <c r="M253" s="164"/>
      <c r="T253" s="165"/>
      <c r="AT253" s="160" t="s">
        <v>330</v>
      </c>
      <c r="AU253" s="160" t="s">
        <v>79</v>
      </c>
      <c r="AV253" s="13" t="s">
        <v>79</v>
      </c>
      <c r="AW253" s="13" t="s">
        <v>31</v>
      </c>
      <c r="AX253" s="13" t="s">
        <v>69</v>
      </c>
      <c r="AY253" s="160" t="s">
        <v>181</v>
      </c>
    </row>
    <row r="254" spans="2:65" s="14" customFormat="1" ht="11.25" x14ac:dyDescent="0.2">
      <c r="B254" s="166"/>
      <c r="D254" s="138" t="s">
        <v>330</v>
      </c>
      <c r="E254" s="167" t="s">
        <v>19</v>
      </c>
      <c r="F254" s="168" t="s">
        <v>333</v>
      </c>
      <c r="H254" s="169">
        <v>34</v>
      </c>
      <c r="I254" s="170"/>
      <c r="L254" s="166"/>
      <c r="M254" s="171"/>
      <c r="T254" s="172"/>
      <c r="AT254" s="167" t="s">
        <v>330</v>
      </c>
      <c r="AU254" s="167" t="s">
        <v>79</v>
      </c>
      <c r="AV254" s="14" t="s">
        <v>187</v>
      </c>
      <c r="AW254" s="14" t="s">
        <v>31</v>
      </c>
      <c r="AX254" s="14" t="s">
        <v>77</v>
      </c>
      <c r="AY254" s="167" t="s">
        <v>181</v>
      </c>
    </row>
    <row r="255" spans="2:65" s="1" customFormat="1" ht="16.5" customHeight="1" x14ac:dyDescent="0.2">
      <c r="B255" s="32"/>
      <c r="C255" s="125" t="s">
        <v>281</v>
      </c>
      <c r="D255" s="125" t="s">
        <v>182</v>
      </c>
      <c r="E255" s="126" t="s">
        <v>8176</v>
      </c>
      <c r="F255" s="127" t="s">
        <v>8177</v>
      </c>
      <c r="G255" s="128" t="s">
        <v>519</v>
      </c>
      <c r="H255" s="129">
        <v>54</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187</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187</v>
      </c>
      <c r="BM255" s="136" t="s">
        <v>284</v>
      </c>
    </row>
    <row r="256" spans="2:65" s="1" customFormat="1" ht="19.5" x14ac:dyDescent="0.2">
      <c r="B256" s="32"/>
      <c r="D256" s="138" t="s">
        <v>214</v>
      </c>
      <c r="F256" s="139" t="s">
        <v>8178</v>
      </c>
      <c r="I256" s="140"/>
      <c r="L256" s="32"/>
      <c r="M256" s="141"/>
      <c r="T256" s="53"/>
      <c r="AT256" s="17" t="s">
        <v>214</v>
      </c>
      <c r="AU256" s="17" t="s">
        <v>79</v>
      </c>
    </row>
    <row r="257" spans="2:65" s="12" customFormat="1" ht="11.25" x14ac:dyDescent="0.2">
      <c r="B257" s="153"/>
      <c r="D257" s="138" t="s">
        <v>330</v>
      </c>
      <c r="E257" s="154" t="s">
        <v>19</v>
      </c>
      <c r="F257" s="155" t="s">
        <v>8179</v>
      </c>
      <c r="H257" s="154" t="s">
        <v>19</v>
      </c>
      <c r="I257" s="156"/>
      <c r="L257" s="153"/>
      <c r="M257" s="157"/>
      <c r="T257" s="158"/>
      <c r="AT257" s="154" t="s">
        <v>330</v>
      </c>
      <c r="AU257" s="154" t="s">
        <v>79</v>
      </c>
      <c r="AV257" s="12" t="s">
        <v>77</v>
      </c>
      <c r="AW257" s="12" t="s">
        <v>31</v>
      </c>
      <c r="AX257" s="12" t="s">
        <v>69</v>
      </c>
      <c r="AY257" s="154" t="s">
        <v>181</v>
      </c>
    </row>
    <row r="258" spans="2:65" s="13" customFormat="1" ht="11.25" x14ac:dyDescent="0.2">
      <c r="B258" s="159"/>
      <c r="D258" s="138" t="s">
        <v>330</v>
      </c>
      <c r="E258" s="160" t="s">
        <v>19</v>
      </c>
      <c r="F258" s="161" t="s">
        <v>5375</v>
      </c>
      <c r="H258" s="162">
        <v>54</v>
      </c>
      <c r="I258" s="163"/>
      <c r="L258" s="159"/>
      <c r="M258" s="164"/>
      <c r="T258" s="165"/>
      <c r="AT258" s="160" t="s">
        <v>330</v>
      </c>
      <c r="AU258" s="160" t="s">
        <v>79</v>
      </c>
      <c r="AV258" s="13" t="s">
        <v>79</v>
      </c>
      <c r="AW258" s="13" t="s">
        <v>31</v>
      </c>
      <c r="AX258" s="13" t="s">
        <v>69</v>
      </c>
      <c r="AY258" s="160" t="s">
        <v>181</v>
      </c>
    </row>
    <row r="259" spans="2:65" s="14" customFormat="1" ht="11.25" x14ac:dyDescent="0.2">
      <c r="B259" s="166"/>
      <c r="D259" s="138" t="s">
        <v>330</v>
      </c>
      <c r="E259" s="167" t="s">
        <v>19</v>
      </c>
      <c r="F259" s="168" t="s">
        <v>333</v>
      </c>
      <c r="H259" s="169">
        <v>54</v>
      </c>
      <c r="I259" s="170"/>
      <c r="L259" s="166"/>
      <c r="M259" s="171"/>
      <c r="T259" s="172"/>
      <c r="AT259" s="167" t="s">
        <v>330</v>
      </c>
      <c r="AU259" s="167" t="s">
        <v>79</v>
      </c>
      <c r="AV259" s="14" t="s">
        <v>187</v>
      </c>
      <c r="AW259" s="14" t="s">
        <v>31</v>
      </c>
      <c r="AX259" s="14" t="s">
        <v>77</v>
      </c>
      <c r="AY259" s="167" t="s">
        <v>181</v>
      </c>
    </row>
    <row r="260" spans="2:65" s="1" customFormat="1" ht="16.5" customHeight="1" x14ac:dyDescent="0.2">
      <c r="B260" s="32"/>
      <c r="C260" s="125" t="s">
        <v>236</v>
      </c>
      <c r="D260" s="125" t="s">
        <v>182</v>
      </c>
      <c r="E260" s="126" t="s">
        <v>8180</v>
      </c>
      <c r="F260" s="127" t="s">
        <v>8181</v>
      </c>
      <c r="G260" s="128" t="s">
        <v>519</v>
      </c>
      <c r="H260" s="129">
        <v>135</v>
      </c>
      <c r="I260" s="130"/>
      <c r="J260" s="131">
        <f>ROUND(I260*H260,2)</f>
        <v>0</v>
      </c>
      <c r="K260" s="127" t="s">
        <v>186</v>
      </c>
      <c r="L260" s="32"/>
      <c r="M260" s="132" t="s">
        <v>19</v>
      </c>
      <c r="N260" s="133" t="s">
        <v>40</v>
      </c>
      <c r="P260" s="134">
        <f>O260*H260</f>
        <v>0</v>
      </c>
      <c r="Q260" s="134">
        <v>0</v>
      </c>
      <c r="R260" s="134">
        <f>Q260*H260</f>
        <v>0</v>
      </c>
      <c r="S260" s="134">
        <v>0</v>
      </c>
      <c r="T260" s="135">
        <f>S260*H260</f>
        <v>0</v>
      </c>
      <c r="AR260" s="136" t="s">
        <v>187</v>
      </c>
      <c r="AT260" s="136" t="s">
        <v>182</v>
      </c>
      <c r="AU260" s="136" t="s">
        <v>79</v>
      </c>
      <c r="AY260" s="17" t="s">
        <v>181</v>
      </c>
      <c r="BE260" s="137">
        <f>IF(N260="základní",J260,0)</f>
        <v>0</v>
      </c>
      <c r="BF260" s="137">
        <f>IF(N260="snížená",J260,0)</f>
        <v>0</v>
      </c>
      <c r="BG260" s="137">
        <f>IF(N260="zákl. přenesená",J260,0)</f>
        <v>0</v>
      </c>
      <c r="BH260" s="137">
        <f>IF(N260="sníž. přenesená",J260,0)</f>
        <v>0</v>
      </c>
      <c r="BI260" s="137">
        <f>IF(N260="nulová",J260,0)</f>
        <v>0</v>
      </c>
      <c r="BJ260" s="17" t="s">
        <v>77</v>
      </c>
      <c r="BK260" s="137">
        <f>ROUND(I260*H260,2)</f>
        <v>0</v>
      </c>
      <c r="BL260" s="17" t="s">
        <v>187</v>
      </c>
      <c r="BM260" s="136" t="s">
        <v>288</v>
      </c>
    </row>
    <row r="261" spans="2:65" s="1" customFormat="1" ht="19.5" x14ac:dyDescent="0.2">
      <c r="B261" s="32"/>
      <c r="D261" s="138" t="s">
        <v>214</v>
      </c>
      <c r="F261" s="139" t="s">
        <v>8178</v>
      </c>
      <c r="I261" s="140"/>
      <c r="L261" s="32"/>
      <c r="M261" s="141"/>
      <c r="T261" s="53"/>
      <c r="AT261" s="17" t="s">
        <v>214</v>
      </c>
      <c r="AU261" s="17" t="s">
        <v>79</v>
      </c>
    </row>
    <row r="262" spans="2:65" s="12" customFormat="1" ht="11.25" x14ac:dyDescent="0.2">
      <c r="B262" s="153"/>
      <c r="D262" s="138" t="s">
        <v>330</v>
      </c>
      <c r="E262" s="154" t="s">
        <v>19</v>
      </c>
      <c r="F262" s="155" t="s">
        <v>8182</v>
      </c>
      <c r="H262" s="154" t="s">
        <v>19</v>
      </c>
      <c r="I262" s="156"/>
      <c r="L262" s="153"/>
      <c r="M262" s="157"/>
      <c r="T262" s="158"/>
      <c r="AT262" s="154" t="s">
        <v>330</v>
      </c>
      <c r="AU262" s="154" t="s">
        <v>79</v>
      </c>
      <c r="AV262" s="12" t="s">
        <v>77</v>
      </c>
      <c r="AW262" s="12" t="s">
        <v>31</v>
      </c>
      <c r="AX262" s="12" t="s">
        <v>69</v>
      </c>
      <c r="AY262" s="154" t="s">
        <v>181</v>
      </c>
    </row>
    <row r="263" spans="2:65" s="13" customFormat="1" ht="11.25" x14ac:dyDescent="0.2">
      <c r="B263" s="159"/>
      <c r="D263" s="138" t="s">
        <v>330</v>
      </c>
      <c r="E263" s="160" t="s">
        <v>19</v>
      </c>
      <c r="F263" s="161" t="s">
        <v>8183</v>
      </c>
      <c r="H263" s="162">
        <v>135</v>
      </c>
      <c r="I263" s="163"/>
      <c r="L263" s="159"/>
      <c r="M263" s="164"/>
      <c r="T263" s="165"/>
      <c r="AT263" s="160" t="s">
        <v>330</v>
      </c>
      <c r="AU263" s="160" t="s">
        <v>79</v>
      </c>
      <c r="AV263" s="13" t="s">
        <v>79</v>
      </c>
      <c r="AW263" s="13" t="s">
        <v>31</v>
      </c>
      <c r="AX263" s="13" t="s">
        <v>69</v>
      </c>
      <c r="AY263" s="160" t="s">
        <v>181</v>
      </c>
    </row>
    <row r="264" spans="2:65" s="14" customFormat="1" ht="11.25" x14ac:dyDescent="0.2">
      <c r="B264" s="166"/>
      <c r="D264" s="138" t="s">
        <v>330</v>
      </c>
      <c r="E264" s="167" t="s">
        <v>19</v>
      </c>
      <c r="F264" s="168" t="s">
        <v>333</v>
      </c>
      <c r="H264" s="169">
        <v>135</v>
      </c>
      <c r="I264" s="170"/>
      <c r="L264" s="166"/>
      <c r="M264" s="171"/>
      <c r="T264" s="172"/>
      <c r="AT264" s="167" t="s">
        <v>330</v>
      </c>
      <c r="AU264" s="167" t="s">
        <v>79</v>
      </c>
      <c r="AV264" s="14" t="s">
        <v>187</v>
      </c>
      <c r="AW264" s="14" t="s">
        <v>31</v>
      </c>
      <c r="AX264" s="14" t="s">
        <v>77</v>
      </c>
      <c r="AY264" s="167" t="s">
        <v>181</v>
      </c>
    </row>
    <row r="265" spans="2:65" s="1" customFormat="1" ht="16.5" customHeight="1" x14ac:dyDescent="0.2">
      <c r="B265" s="32"/>
      <c r="C265" s="125" t="s">
        <v>290</v>
      </c>
      <c r="D265" s="125" t="s">
        <v>182</v>
      </c>
      <c r="E265" s="126" t="s">
        <v>8184</v>
      </c>
      <c r="F265" s="127" t="s">
        <v>8185</v>
      </c>
      <c r="G265" s="128" t="s">
        <v>519</v>
      </c>
      <c r="H265" s="129">
        <v>12</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293</v>
      </c>
    </row>
    <row r="266" spans="2:65" s="1" customFormat="1" ht="19.5" x14ac:dyDescent="0.2">
      <c r="B266" s="32"/>
      <c r="D266" s="138" t="s">
        <v>214</v>
      </c>
      <c r="F266" s="139" t="s">
        <v>8160</v>
      </c>
      <c r="I266" s="140"/>
      <c r="L266" s="32"/>
      <c r="M266" s="141"/>
      <c r="T266" s="53"/>
      <c r="AT266" s="17" t="s">
        <v>214</v>
      </c>
      <c r="AU266" s="17" t="s">
        <v>79</v>
      </c>
    </row>
    <row r="267" spans="2:65" s="12" customFormat="1" ht="11.25" x14ac:dyDescent="0.2">
      <c r="B267" s="153"/>
      <c r="D267" s="138" t="s">
        <v>330</v>
      </c>
      <c r="E267" s="154" t="s">
        <v>19</v>
      </c>
      <c r="F267" s="155" t="s">
        <v>8186</v>
      </c>
      <c r="H267" s="154" t="s">
        <v>19</v>
      </c>
      <c r="I267" s="156"/>
      <c r="L267" s="153"/>
      <c r="M267" s="157"/>
      <c r="T267" s="158"/>
      <c r="AT267" s="154" t="s">
        <v>330</v>
      </c>
      <c r="AU267" s="154" t="s">
        <v>79</v>
      </c>
      <c r="AV267" s="12" t="s">
        <v>77</v>
      </c>
      <c r="AW267" s="12" t="s">
        <v>31</v>
      </c>
      <c r="AX267" s="12" t="s">
        <v>69</v>
      </c>
      <c r="AY267" s="154" t="s">
        <v>181</v>
      </c>
    </row>
    <row r="268" spans="2:65" s="13" customFormat="1" ht="11.25" x14ac:dyDescent="0.2">
      <c r="B268" s="159"/>
      <c r="D268" s="138" t="s">
        <v>330</v>
      </c>
      <c r="E268" s="160" t="s">
        <v>19</v>
      </c>
      <c r="F268" s="161" t="s">
        <v>5954</v>
      </c>
      <c r="H268" s="162">
        <v>8</v>
      </c>
      <c r="I268" s="163"/>
      <c r="L268" s="159"/>
      <c r="M268" s="164"/>
      <c r="T268" s="165"/>
      <c r="AT268" s="160" t="s">
        <v>330</v>
      </c>
      <c r="AU268" s="160" t="s">
        <v>79</v>
      </c>
      <c r="AV268" s="13" t="s">
        <v>79</v>
      </c>
      <c r="AW268" s="13" t="s">
        <v>31</v>
      </c>
      <c r="AX268" s="13" t="s">
        <v>69</v>
      </c>
      <c r="AY268" s="160" t="s">
        <v>181</v>
      </c>
    </row>
    <row r="269" spans="2:65" s="13" customFormat="1" ht="11.25" x14ac:dyDescent="0.2">
      <c r="B269" s="159"/>
      <c r="D269" s="138" t="s">
        <v>330</v>
      </c>
      <c r="E269" s="160" t="s">
        <v>19</v>
      </c>
      <c r="F269" s="161" t="s">
        <v>5405</v>
      </c>
      <c r="H269" s="162">
        <v>4</v>
      </c>
      <c r="I269" s="163"/>
      <c r="L269" s="159"/>
      <c r="M269" s="164"/>
      <c r="T269" s="165"/>
      <c r="AT269" s="160" t="s">
        <v>330</v>
      </c>
      <c r="AU269" s="160" t="s">
        <v>79</v>
      </c>
      <c r="AV269" s="13" t="s">
        <v>79</v>
      </c>
      <c r="AW269" s="13" t="s">
        <v>31</v>
      </c>
      <c r="AX269" s="13" t="s">
        <v>69</v>
      </c>
      <c r="AY269" s="160" t="s">
        <v>181</v>
      </c>
    </row>
    <row r="270" spans="2:65" s="14" customFormat="1" ht="11.25" x14ac:dyDescent="0.2">
      <c r="B270" s="166"/>
      <c r="D270" s="138" t="s">
        <v>330</v>
      </c>
      <c r="E270" s="167" t="s">
        <v>19</v>
      </c>
      <c r="F270" s="168" t="s">
        <v>333</v>
      </c>
      <c r="H270" s="169">
        <v>12</v>
      </c>
      <c r="I270" s="170"/>
      <c r="L270" s="166"/>
      <c r="M270" s="171"/>
      <c r="T270" s="172"/>
      <c r="AT270" s="167" t="s">
        <v>330</v>
      </c>
      <c r="AU270" s="167" t="s">
        <v>79</v>
      </c>
      <c r="AV270" s="14" t="s">
        <v>187</v>
      </c>
      <c r="AW270" s="14" t="s">
        <v>31</v>
      </c>
      <c r="AX270" s="14" t="s">
        <v>77</v>
      </c>
      <c r="AY270" s="167" t="s">
        <v>181</v>
      </c>
    </row>
    <row r="271" spans="2:65" s="1" customFormat="1" ht="16.5" customHeight="1" x14ac:dyDescent="0.2">
      <c r="B271" s="32"/>
      <c r="C271" s="125" t="s">
        <v>239</v>
      </c>
      <c r="D271" s="125" t="s">
        <v>182</v>
      </c>
      <c r="E271" s="126" t="s">
        <v>8187</v>
      </c>
      <c r="F271" s="127" t="s">
        <v>8188</v>
      </c>
      <c r="G271" s="128" t="s">
        <v>519</v>
      </c>
      <c r="H271" s="129">
        <v>9</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478</v>
      </c>
    </row>
    <row r="272" spans="2:65" s="1" customFormat="1" ht="19.5" x14ac:dyDescent="0.2">
      <c r="B272" s="32"/>
      <c r="D272" s="138" t="s">
        <v>214</v>
      </c>
      <c r="F272" s="139" t="s">
        <v>8178</v>
      </c>
      <c r="I272" s="140"/>
      <c r="L272" s="32"/>
      <c r="M272" s="141"/>
      <c r="T272" s="53"/>
      <c r="AT272" s="17" t="s">
        <v>214</v>
      </c>
      <c r="AU272" s="17" t="s">
        <v>79</v>
      </c>
    </row>
    <row r="273" spans="2:65" s="12" customFormat="1" ht="11.25" x14ac:dyDescent="0.2">
      <c r="B273" s="153"/>
      <c r="D273" s="138" t="s">
        <v>330</v>
      </c>
      <c r="E273" s="154" t="s">
        <v>19</v>
      </c>
      <c r="F273" s="155" t="s">
        <v>8189</v>
      </c>
      <c r="H273" s="154" t="s">
        <v>19</v>
      </c>
      <c r="I273" s="156"/>
      <c r="L273" s="153"/>
      <c r="M273" s="157"/>
      <c r="T273" s="158"/>
      <c r="AT273" s="154" t="s">
        <v>330</v>
      </c>
      <c r="AU273" s="154" t="s">
        <v>79</v>
      </c>
      <c r="AV273" s="12" t="s">
        <v>77</v>
      </c>
      <c r="AW273" s="12" t="s">
        <v>31</v>
      </c>
      <c r="AX273" s="12" t="s">
        <v>69</v>
      </c>
      <c r="AY273" s="154" t="s">
        <v>181</v>
      </c>
    </row>
    <row r="274" spans="2:65" s="13" customFormat="1" ht="11.25" x14ac:dyDescent="0.2">
      <c r="B274" s="159"/>
      <c r="D274" s="138" t="s">
        <v>330</v>
      </c>
      <c r="E274" s="160" t="s">
        <v>19</v>
      </c>
      <c r="F274" s="161" t="s">
        <v>5381</v>
      </c>
      <c r="H274" s="162">
        <v>9</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9</v>
      </c>
      <c r="I275" s="170"/>
      <c r="L275" s="166"/>
      <c r="M275" s="171"/>
      <c r="T275" s="172"/>
      <c r="AT275" s="167" t="s">
        <v>330</v>
      </c>
      <c r="AU275" s="167" t="s">
        <v>79</v>
      </c>
      <c r="AV275" s="14" t="s">
        <v>187</v>
      </c>
      <c r="AW275" s="14" t="s">
        <v>31</v>
      </c>
      <c r="AX275" s="14" t="s">
        <v>77</v>
      </c>
      <c r="AY275" s="167" t="s">
        <v>181</v>
      </c>
    </row>
    <row r="276" spans="2:65" s="1" customFormat="1" ht="16.5" customHeight="1" x14ac:dyDescent="0.2">
      <c r="B276" s="32"/>
      <c r="C276" s="125" t="s">
        <v>481</v>
      </c>
      <c r="D276" s="125" t="s">
        <v>182</v>
      </c>
      <c r="E276" s="126" t="s">
        <v>8190</v>
      </c>
      <c r="F276" s="127" t="s">
        <v>8191</v>
      </c>
      <c r="G276" s="128" t="s">
        <v>519</v>
      </c>
      <c r="H276" s="129">
        <v>1</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484</v>
      </c>
    </row>
    <row r="277" spans="2:65" s="1" customFormat="1" ht="19.5" x14ac:dyDescent="0.2">
      <c r="B277" s="32"/>
      <c r="D277" s="138" t="s">
        <v>214</v>
      </c>
      <c r="F277" s="139" t="s">
        <v>8160</v>
      </c>
      <c r="I277" s="140"/>
      <c r="L277" s="32"/>
      <c r="M277" s="141"/>
      <c r="T277" s="53"/>
      <c r="AT277" s="17" t="s">
        <v>214</v>
      </c>
      <c r="AU277" s="17" t="s">
        <v>79</v>
      </c>
    </row>
    <row r="278" spans="2:65" s="12" customFormat="1" ht="11.25" x14ac:dyDescent="0.2">
      <c r="B278" s="153"/>
      <c r="D278" s="138" t="s">
        <v>330</v>
      </c>
      <c r="E278" s="154" t="s">
        <v>19</v>
      </c>
      <c r="F278" s="155" t="s">
        <v>8192</v>
      </c>
      <c r="H278" s="154" t="s">
        <v>19</v>
      </c>
      <c r="I278" s="156"/>
      <c r="L278" s="153"/>
      <c r="M278" s="157"/>
      <c r="T278" s="158"/>
      <c r="AT278" s="154" t="s">
        <v>330</v>
      </c>
      <c r="AU278" s="154" t="s">
        <v>79</v>
      </c>
      <c r="AV278" s="12" t="s">
        <v>77</v>
      </c>
      <c r="AW278" s="12" t="s">
        <v>31</v>
      </c>
      <c r="AX278" s="12" t="s">
        <v>69</v>
      </c>
      <c r="AY278" s="154" t="s">
        <v>181</v>
      </c>
    </row>
    <row r="279" spans="2:65" s="13" customFormat="1" ht="11.25" x14ac:dyDescent="0.2">
      <c r="B279" s="159"/>
      <c r="D279" s="138" t="s">
        <v>330</v>
      </c>
      <c r="E279" s="160" t="s">
        <v>19</v>
      </c>
      <c r="F279" s="161" t="s">
        <v>4442</v>
      </c>
      <c r="H279" s="162">
        <v>1</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1</v>
      </c>
      <c r="I280" s="170"/>
      <c r="L280" s="166"/>
      <c r="M280" s="171"/>
      <c r="T280" s="172"/>
      <c r="AT280" s="167" t="s">
        <v>330</v>
      </c>
      <c r="AU280" s="167" t="s">
        <v>79</v>
      </c>
      <c r="AV280" s="14" t="s">
        <v>187</v>
      </c>
      <c r="AW280" s="14" t="s">
        <v>31</v>
      </c>
      <c r="AX280" s="14" t="s">
        <v>77</v>
      </c>
      <c r="AY280" s="167" t="s">
        <v>181</v>
      </c>
    </row>
    <row r="281" spans="2:65" s="1" customFormat="1" ht="16.5" customHeight="1" x14ac:dyDescent="0.2">
      <c r="B281" s="32"/>
      <c r="C281" s="125" t="s">
        <v>407</v>
      </c>
      <c r="D281" s="125" t="s">
        <v>182</v>
      </c>
      <c r="E281" s="126" t="s">
        <v>8193</v>
      </c>
      <c r="F281" s="127" t="s">
        <v>8194</v>
      </c>
      <c r="G281" s="128" t="s">
        <v>519</v>
      </c>
      <c r="H281" s="129">
        <v>25</v>
      </c>
      <c r="I281" s="130"/>
      <c r="J281" s="131">
        <f>ROUND(I281*H281,2)</f>
        <v>0</v>
      </c>
      <c r="K281" s="127" t="s">
        <v>186</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487</v>
      </c>
    </row>
    <row r="282" spans="2:65" s="1" customFormat="1" ht="19.5" x14ac:dyDescent="0.2">
      <c r="B282" s="32"/>
      <c r="D282" s="138" t="s">
        <v>214</v>
      </c>
      <c r="F282" s="139" t="s">
        <v>8195</v>
      </c>
      <c r="I282" s="140"/>
      <c r="L282" s="32"/>
      <c r="M282" s="141"/>
      <c r="T282" s="53"/>
      <c r="AT282" s="17" t="s">
        <v>214</v>
      </c>
      <c r="AU282" s="17" t="s">
        <v>79</v>
      </c>
    </row>
    <row r="283" spans="2:65" s="12" customFormat="1" ht="11.25" x14ac:dyDescent="0.2">
      <c r="B283" s="153"/>
      <c r="D283" s="138" t="s">
        <v>330</v>
      </c>
      <c r="E283" s="154" t="s">
        <v>19</v>
      </c>
      <c r="F283" s="155" t="s">
        <v>8196</v>
      </c>
      <c r="H283" s="154" t="s">
        <v>19</v>
      </c>
      <c r="I283" s="156"/>
      <c r="L283" s="153"/>
      <c r="M283" s="157"/>
      <c r="T283" s="158"/>
      <c r="AT283" s="154" t="s">
        <v>330</v>
      </c>
      <c r="AU283" s="154" t="s">
        <v>79</v>
      </c>
      <c r="AV283" s="12" t="s">
        <v>77</v>
      </c>
      <c r="AW283" s="12" t="s">
        <v>31</v>
      </c>
      <c r="AX283" s="12" t="s">
        <v>69</v>
      </c>
      <c r="AY283" s="154" t="s">
        <v>181</v>
      </c>
    </row>
    <row r="284" spans="2:65" s="13" customFormat="1" ht="11.25" x14ac:dyDescent="0.2">
      <c r="B284" s="159"/>
      <c r="D284" s="138" t="s">
        <v>330</v>
      </c>
      <c r="E284" s="160" t="s">
        <v>19</v>
      </c>
      <c r="F284" s="161" t="s">
        <v>5759</v>
      </c>
      <c r="H284" s="162">
        <v>5</v>
      </c>
      <c r="I284" s="163"/>
      <c r="L284" s="159"/>
      <c r="M284" s="164"/>
      <c r="T284" s="165"/>
      <c r="AT284" s="160" t="s">
        <v>330</v>
      </c>
      <c r="AU284" s="160" t="s">
        <v>79</v>
      </c>
      <c r="AV284" s="13" t="s">
        <v>79</v>
      </c>
      <c r="AW284" s="13" t="s">
        <v>31</v>
      </c>
      <c r="AX284" s="13" t="s">
        <v>69</v>
      </c>
      <c r="AY284" s="160" t="s">
        <v>181</v>
      </c>
    </row>
    <row r="285" spans="2:65" s="13" customFormat="1" ht="11.25" x14ac:dyDescent="0.2">
      <c r="B285" s="159"/>
      <c r="D285" s="138" t="s">
        <v>330</v>
      </c>
      <c r="E285" s="160" t="s">
        <v>19</v>
      </c>
      <c r="F285" s="161" t="s">
        <v>5796</v>
      </c>
      <c r="H285" s="162">
        <v>1</v>
      </c>
      <c r="I285" s="163"/>
      <c r="L285" s="159"/>
      <c r="M285" s="164"/>
      <c r="T285" s="165"/>
      <c r="AT285" s="160" t="s">
        <v>330</v>
      </c>
      <c r="AU285" s="160" t="s">
        <v>79</v>
      </c>
      <c r="AV285" s="13" t="s">
        <v>79</v>
      </c>
      <c r="AW285" s="13" t="s">
        <v>31</v>
      </c>
      <c r="AX285" s="13" t="s">
        <v>69</v>
      </c>
      <c r="AY285" s="160" t="s">
        <v>181</v>
      </c>
    </row>
    <row r="286" spans="2:65" s="13" customFormat="1" ht="11.25" x14ac:dyDescent="0.2">
      <c r="B286" s="159"/>
      <c r="D286" s="138" t="s">
        <v>330</v>
      </c>
      <c r="E286" s="160" t="s">
        <v>19</v>
      </c>
      <c r="F286" s="161" t="s">
        <v>7288</v>
      </c>
      <c r="H286" s="162">
        <v>19</v>
      </c>
      <c r="I286" s="163"/>
      <c r="L286" s="159"/>
      <c r="M286" s="164"/>
      <c r="T286" s="165"/>
      <c r="AT286" s="160" t="s">
        <v>330</v>
      </c>
      <c r="AU286" s="160" t="s">
        <v>79</v>
      </c>
      <c r="AV286" s="13" t="s">
        <v>79</v>
      </c>
      <c r="AW286" s="13" t="s">
        <v>31</v>
      </c>
      <c r="AX286" s="13" t="s">
        <v>69</v>
      </c>
      <c r="AY286" s="160" t="s">
        <v>181</v>
      </c>
    </row>
    <row r="287" spans="2:65" s="14" customFormat="1" ht="11.25" x14ac:dyDescent="0.2">
      <c r="B287" s="166"/>
      <c r="D287" s="138" t="s">
        <v>330</v>
      </c>
      <c r="E287" s="167" t="s">
        <v>19</v>
      </c>
      <c r="F287" s="168" t="s">
        <v>333</v>
      </c>
      <c r="H287" s="169">
        <v>25</v>
      </c>
      <c r="I287" s="170"/>
      <c r="L287" s="166"/>
      <c r="M287" s="171"/>
      <c r="T287" s="172"/>
      <c r="AT287" s="167" t="s">
        <v>330</v>
      </c>
      <c r="AU287" s="167" t="s">
        <v>79</v>
      </c>
      <c r="AV287" s="14" t="s">
        <v>187</v>
      </c>
      <c r="AW287" s="14" t="s">
        <v>31</v>
      </c>
      <c r="AX287" s="14" t="s">
        <v>77</v>
      </c>
      <c r="AY287" s="167" t="s">
        <v>181</v>
      </c>
    </row>
    <row r="288" spans="2:65" s="1" customFormat="1" ht="16.5" customHeight="1" x14ac:dyDescent="0.2">
      <c r="B288" s="32"/>
      <c r="C288" s="125" t="s">
        <v>489</v>
      </c>
      <c r="D288" s="125" t="s">
        <v>182</v>
      </c>
      <c r="E288" s="126" t="s">
        <v>8197</v>
      </c>
      <c r="F288" s="127" t="s">
        <v>8198</v>
      </c>
      <c r="G288" s="128" t="s">
        <v>519</v>
      </c>
      <c r="H288" s="129">
        <v>23</v>
      </c>
      <c r="I288" s="130"/>
      <c r="J288" s="131">
        <f>ROUND(I288*H288,2)</f>
        <v>0</v>
      </c>
      <c r="K288" s="127" t="s">
        <v>186</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490</v>
      </c>
    </row>
    <row r="289" spans="2:65" s="1" customFormat="1" ht="19.5" x14ac:dyDescent="0.2">
      <c r="B289" s="32"/>
      <c r="D289" s="138" t="s">
        <v>214</v>
      </c>
      <c r="F289" s="139" t="s">
        <v>8195</v>
      </c>
      <c r="I289" s="140"/>
      <c r="L289" s="32"/>
      <c r="M289" s="141"/>
      <c r="T289" s="53"/>
      <c r="AT289" s="17" t="s">
        <v>214</v>
      </c>
      <c r="AU289" s="17" t="s">
        <v>79</v>
      </c>
    </row>
    <row r="290" spans="2:65" s="12" customFormat="1" ht="11.25" x14ac:dyDescent="0.2">
      <c r="B290" s="153"/>
      <c r="D290" s="138" t="s">
        <v>330</v>
      </c>
      <c r="E290" s="154" t="s">
        <v>19</v>
      </c>
      <c r="F290" s="155" t="s">
        <v>8196</v>
      </c>
      <c r="H290" s="154" t="s">
        <v>19</v>
      </c>
      <c r="I290" s="156"/>
      <c r="L290" s="153"/>
      <c r="M290" s="157"/>
      <c r="T290" s="158"/>
      <c r="AT290" s="154" t="s">
        <v>330</v>
      </c>
      <c r="AU290" s="154" t="s">
        <v>79</v>
      </c>
      <c r="AV290" s="12" t="s">
        <v>77</v>
      </c>
      <c r="AW290" s="12" t="s">
        <v>31</v>
      </c>
      <c r="AX290" s="12" t="s">
        <v>69</v>
      </c>
      <c r="AY290" s="154" t="s">
        <v>181</v>
      </c>
    </row>
    <row r="291" spans="2:65" s="13" customFormat="1" ht="11.25" x14ac:dyDescent="0.2">
      <c r="B291" s="159"/>
      <c r="D291" s="138" t="s">
        <v>330</v>
      </c>
      <c r="E291" s="160" t="s">
        <v>19</v>
      </c>
      <c r="F291" s="161" t="s">
        <v>8199</v>
      </c>
      <c r="H291" s="162">
        <v>23</v>
      </c>
      <c r="I291" s="163"/>
      <c r="L291" s="159"/>
      <c r="M291" s="164"/>
      <c r="T291" s="165"/>
      <c r="AT291" s="160" t="s">
        <v>330</v>
      </c>
      <c r="AU291" s="160" t="s">
        <v>79</v>
      </c>
      <c r="AV291" s="13" t="s">
        <v>79</v>
      </c>
      <c r="AW291" s="13" t="s">
        <v>31</v>
      </c>
      <c r="AX291" s="13" t="s">
        <v>69</v>
      </c>
      <c r="AY291" s="160" t="s">
        <v>181</v>
      </c>
    </row>
    <row r="292" spans="2:65" s="14" customFormat="1" ht="11.25" x14ac:dyDescent="0.2">
      <c r="B292" s="166"/>
      <c r="D292" s="138" t="s">
        <v>330</v>
      </c>
      <c r="E292" s="167" t="s">
        <v>19</v>
      </c>
      <c r="F292" s="168" t="s">
        <v>333</v>
      </c>
      <c r="H292" s="169">
        <v>23</v>
      </c>
      <c r="I292" s="170"/>
      <c r="L292" s="166"/>
      <c r="M292" s="171"/>
      <c r="T292" s="172"/>
      <c r="AT292" s="167" t="s">
        <v>330</v>
      </c>
      <c r="AU292" s="167" t="s">
        <v>79</v>
      </c>
      <c r="AV292" s="14" t="s">
        <v>187</v>
      </c>
      <c r="AW292" s="14" t="s">
        <v>31</v>
      </c>
      <c r="AX292" s="14" t="s">
        <v>77</v>
      </c>
      <c r="AY292" s="167" t="s">
        <v>181</v>
      </c>
    </row>
    <row r="293" spans="2:65" s="1" customFormat="1" ht="16.5" customHeight="1" x14ac:dyDescent="0.2">
      <c r="B293" s="32"/>
      <c r="C293" s="125" t="s">
        <v>242</v>
      </c>
      <c r="D293" s="125" t="s">
        <v>182</v>
      </c>
      <c r="E293" s="126" t="s">
        <v>8200</v>
      </c>
      <c r="F293" s="127" t="s">
        <v>8201</v>
      </c>
      <c r="G293" s="128" t="s">
        <v>519</v>
      </c>
      <c r="H293" s="129">
        <v>5</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492</v>
      </c>
    </row>
    <row r="294" spans="2:65" s="1" customFormat="1" ht="19.5" x14ac:dyDescent="0.2">
      <c r="B294" s="32"/>
      <c r="D294" s="138" t="s">
        <v>214</v>
      </c>
      <c r="F294" s="139" t="s">
        <v>8195</v>
      </c>
      <c r="I294" s="140"/>
      <c r="L294" s="32"/>
      <c r="M294" s="141"/>
      <c r="T294" s="53"/>
      <c r="AT294" s="17" t="s">
        <v>214</v>
      </c>
      <c r="AU294" s="17" t="s">
        <v>79</v>
      </c>
    </row>
    <row r="295" spans="2:65" s="12" customFormat="1" ht="11.25" x14ac:dyDescent="0.2">
      <c r="B295" s="153"/>
      <c r="D295" s="138" t="s">
        <v>330</v>
      </c>
      <c r="E295" s="154" t="s">
        <v>19</v>
      </c>
      <c r="F295" s="155" t="s">
        <v>8202</v>
      </c>
      <c r="H295" s="154" t="s">
        <v>19</v>
      </c>
      <c r="I295" s="156"/>
      <c r="L295" s="153"/>
      <c r="M295" s="157"/>
      <c r="T295" s="158"/>
      <c r="AT295" s="154" t="s">
        <v>330</v>
      </c>
      <c r="AU295" s="154" t="s">
        <v>79</v>
      </c>
      <c r="AV295" s="12" t="s">
        <v>77</v>
      </c>
      <c r="AW295" s="12" t="s">
        <v>31</v>
      </c>
      <c r="AX295" s="12" t="s">
        <v>69</v>
      </c>
      <c r="AY295" s="154" t="s">
        <v>181</v>
      </c>
    </row>
    <row r="296" spans="2:65" s="13" customFormat="1" ht="11.25" x14ac:dyDescent="0.2">
      <c r="B296" s="159"/>
      <c r="D296" s="138" t="s">
        <v>330</v>
      </c>
      <c r="E296" s="160" t="s">
        <v>19</v>
      </c>
      <c r="F296" s="161" t="s">
        <v>5754</v>
      </c>
      <c r="H296" s="162">
        <v>1</v>
      </c>
      <c r="I296" s="163"/>
      <c r="L296" s="159"/>
      <c r="M296" s="164"/>
      <c r="T296" s="165"/>
      <c r="AT296" s="160" t="s">
        <v>330</v>
      </c>
      <c r="AU296" s="160" t="s">
        <v>79</v>
      </c>
      <c r="AV296" s="13" t="s">
        <v>79</v>
      </c>
      <c r="AW296" s="13" t="s">
        <v>31</v>
      </c>
      <c r="AX296" s="13" t="s">
        <v>69</v>
      </c>
      <c r="AY296" s="160" t="s">
        <v>181</v>
      </c>
    </row>
    <row r="297" spans="2:65" s="13" customFormat="1" ht="11.25" x14ac:dyDescent="0.2">
      <c r="B297" s="159"/>
      <c r="D297" s="138" t="s">
        <v>330</v>
      </c>
      <c r="E297" s="160" t="s">
        <v>19</v>
      </c>
      <c r="F297" s="161" t="s">
        <v>5796</v>
      </c>
      <c r="H297" s="162">
        <v>1</v>
      </c>
      <c r="I297" s="163"/>
      <c r="L297" s="159"/>
      <c r="M297" s="164"/>
      <c r="T297" s="165"/>
      <c r="AT297" s="160" t="s">
        <v>330</v>
      </c>
      <c r="AU297" s="160" t="s">
        <v>79</v>
      </c>
      <c r="AV297" s="13" t="s">
        <v>79</v>
      </c>
      <c r="AW297" s="13" t="s">
        <v>31</v>
      </c>
      <c r="AX297" s="13" t="s">
        <v>69</v>
      </c>
      <c r="AY297" s="160" t="s">
        <v>181</v>
      </c>
    </row>
    <row r="298" spans="2:65" s="13" customFormat="1" ht="11.25" x14ac:dyDescent="0.2">
      <c r="B298" s="159"/>
      <c r="D298" s="138" t="s">
        <v>330</v>
      </c>
      <c r="E298" s="160" t="s">
        <v>19</v>
      </c>
      <c r="F298" s="161" t="s">
        <v>4437</v>
      </c>
      <c r="H298" s="162">
        <v>3</v>
      </c>
      <c r="I298" s="163"/>
      <c r="L298" s="159"/>
      <c r="M298" s="164"/>
      <c r="T298" s="165"/>
      <c r="AT298" s="160" t="s">
        <v>330</v>
      </c>
      <c r="AU298" s="160" t="s">
        <v>79</v>
      </c>
      <c r="AV298" s="13" t="s">
        <v>79</v>
      </c>
      <c r="AW298" s="13" t="s">
        <v>31</v>
      </c>
      <c r="AX298" s="13" t="s">
        <v>69</v>
      </c>
      <c r="AY298" s="160" t="s">
        <v>181</v>
      </c>
    </row>
    <row r="299" spans="2:65" s="14" customFormat="1" ht="11.25" x14ac:dyDescent="0.2">
      <c r="B299" s="166"/>
      <c r="D299" s="138" t="s">
        <v>330</v>
      </c>
      <c r="E299" s="167" t="s">
        <v>19</v>
      </c>
      <c r="F299" s="168" t="s">
        <v>333</v>
      </c>
      <c r="H299" s="169">
        <v>5</v>
      </c>
      <c r="I299" s="170"/>
      <c r="L299" s="166"/>
      <c r="M299" s="171"/>
      <c r="T299" s="172"/>
      <c r="AT299" s="167" t="s">
        <v>330</v>
      </c>
      <c r="AU299" s="167" t="s">
        <v>79</v>
      </c>
      <c r="AV299" s="14" t="s">
        <v>187</v>
      </c>
      <c r="AW299" s="14" t="s">
        <v>31</v>
      </c>
      <c r="AX299" s="14" t="s">
        <v>77</v>
      </c>
      <c r="AY299" s="167" t="s">
        <v>181</v>
      </c>
    </row>
    <row r="300" spans="2:65" s="1" customFormat="1" ht="16.5" customHeight="1" x14ac:dyDescent="0.2">
      <c r="B300" s="32"/>
      <c r="C300" s="125" t="s">
        <v>494</v>
      </c>
      <c r="D300" s="125" t="s">
        <v>182</v>
      </c>
      <c r="E300" s="126" t="s">
        <v>8119</v>
      </c>
      <c r="F300" s="127" t="s">
        <v>8120</v>
      </c>
      <c r="G300" s="128" t="s">
        <v>2805</v>
      </c>
      <c r="H300" s="186"/>
      <c r="I300" s="130"/>
      <c r="J300" s="131">
        <f>ROUND(I300*H300,2)</f>
        <v>0</v>
      </c>
      <c r="K300" s="127" t="s">
        <v>327</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495</v>
      </c>
    </row>
    <row r="301" spans="2:65" s="1" customFormat="1" ht="11.25" x14ac:dyDescent="0.2">
      <c r="B301" s="32"/>
      <c r="D301" s="151" t="s">
        <v>328</v>
      </c>
      <c r="F301" s="152" t="s">
        <v>8121</v>
      </c>
      <c r="I301" s="140"/>
      <c r="L301" s="32"/>
      <c r="M301" s="141"/>
      <c r="T301" s="53"/>
      <c r="AT301" s="17" t="s">
        <v>328</v>
      </c>
      <c r="AU301" s="17" t="s">
        <v>79</v>
      </c>
    </row>
    <row r="302" spans="2:65" s="1" customFormat="1" ht="29.25" x14ac:dyDescent="0.2">
      <c r="B302" s="32"/>
      <c r="D302" s="138" t="s">
        <v>214</v>
      </c>
      <c r="F302" s="139" t="s">
        <v>8122</v>
      </c>
      <c r="I302" s="140"/>
      <c r="L302" s="32"/>
      <c r="M302" s="141"/>
      <c r="T302" s="53"/>
      <c r="AT302" s="17" t="s">
        <v>214</v>
      </c>
      <c r="AU302" s="17" t="s">
        <v>79</v>
      </c>
    </row>
    <row r="303" spans="2:65" s="1" customFormat="1" ht="16.5" customHeight="1" x14ac:dyDescent="0.2">
      <c r="B303" s="32"/>
      <c r="C303" s="125" t="s">
        <v>246</v>
      </c>
      <c r="D303" s="125" t="s">
        <v>182</v>
      </c>
      <c r="E303" s="126" t="s">
        <v>8123</v>
      </c>
      <c r="F303" s="127" t="s">
        <v>1431</v>
      </c>
      <c r="G303" s="128" t="s">
        <v>1053</v>
      </c>
      <c r="H303" s="129">
        <v>10</v>
      </c>
      <c r="I303" s="130"/>
      <c r="J303" s="131">
        <f>ROUND(I303*H303,2)</f>
        <v>0</v>
      </c>
      <c r="K303" s="127" t="s">
        <v>327</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497</v>
      </c>
    </row>
    <row r="304" spans="2:65" s="1" customFormat="1" ht="11.25" x14ac:dyDescent="0.2">
      <c r="B304" s="32"/>
      <c r="D304" s="151" t="s">
        <v>328</v>
      </c>
      <c r="F304" s="152" t="s">
        <v>8124</v>
      </c>
      <c r="I304" s="140"/>
      <c r="L304" s="32"/>
      <c r="M304" s="141"/>
      <c r="T304" s="53"/>
      <c r="AT304" s="17" t="s">
        <v>328</v>
      </c>
      <c r="AU304" s="17" t="s">
        <v>79</v>
      </c>
    </row>
    <row r="305" spans="2:65" s="1" customFormat="1" ht="19.5" x14ac:dyDescent="0.2">
      <c r="B305" s="32"/>
      <c r="D305" s="138" t="s">
        <v>214</v>
      </c>
      <c r="F305" s="139" t="s">
        <v>8125</v>
      </c>
      <c r="I305" s="140"/>
      <c r="L305" s="32"/>
      <c r="M305" s="141"/>
      <c r="T305" s="53"/>
      <c r="AT305" s="17" t="s">
        <v>214</v>
      </c>
      <c r="AU305" s="17" t="s">
        <v>79</v>
      </c>
    </row>
    <row r="306" spans="2:65" s="13" customFormat="1" ht="11.25" x14ac:dyDescent="0.2">
      <c r="B306" s="159"/>
      <c r="D306" s="138" t="s">
        <v>330</v>
      </c>
      <c r="E306" s="160" t="s">
        <v>19</v>
      </c>
      <c r="F306" s="161" t="s">
        <v>8126</v>
      </c>
      <c r="H306" s="162">
        <v>10</v>
      </c>
      <c r="I306" s="163"/>
      <c r="L306" s="159"/>
      <c r="M306" s="164"/>
      <c r="T306" s="165"/>
      <c r="AT306" s="160" t="s">
        <v>330</v>
      </c>
      <c r="AU306" s="160" t="s">
        <v>79</v>
      </c>
      <c r="AV306" s="13" t="s">
        <v>79</v>
      </c>
      <c r="AW306" s="13" t="s">
        <v>31</v>
      </c>
      <c r="AX306" s="13" t="s">
        <v>69</v>
      </c>
      <c r="AY306" s="160" t="s">
        <v>181</v>
      </c>
    </row>
    <row r="307" spans="2:65" s="14" customFormat="1" ht="11.25" x14ac:dyDescent="0.2">
      <c r="B307" s="166"/>
      <c r="D307" s="138" t="s">
        <v>330</v>
      </c>
      <c r="E307" s="167" t="s">
        <v>19</v>
      </c>
      <c r="F307" s="168" t="s">
        <v>333</v>
      </c>
      <c r="H307" s="169">
        <v>10</v>
      </c>
      <c r="I307" s="170"/>
      <c r="L307" s="166"/>
      <c r="M307" s="171"/>
      <c r="T307" s="172"/>
      <c r="AT307" s="167" t="s">
        <v>330</v>
      </c>
      <c r="AU307" s="167" t="s">
        <v>79</v>
      </c>
      <c r="AV307" s="14" t="s">
        <v>187</v>
      </c>
      <c r="AW307" s="14" t="s">
        <v>31</v>
      </c>
      <c r="AX307" s="14" t="s">
        <v>77</v>
      </c>
      <c r="AY307" s="167" t="s">
        <v>181</v>
      </c>
    </row>
    <row r="308" spans="2:65" s="10" customFormat="1" ht="22.9" customHeight="1" x14ac:dyDescent="0.2">
      <c r="B308" s="115"/>
      <c r="D308" s="116" t="s">
        <v>68</v>
      </c>
      <c r="E308" s="149" t="s">
        <v>4148</v>
      </c>
      <c r="F308" s="149" t="s">
        <v>8203</v>
      </c>
      <c r="I308" s="118"/>
      <c r="J308" s="150">
        <f>BK308</f>
        <v>0</v>
      </c>
      <c r="L308" s="115"/>
      <c r="M308" s="120"/>
      <c r="P308" s="121">
        <f>SUM(P309:P388)</f>
        <v>0</v>
      </c>
      <c r="R308" s="121">
        <f>SUM(R309:R388)</f>
        <v>0</v>
      </c>
      <c r="T308" s="122">
        <f>SUM(T309:T388)</f>
        <v>0</v>
      </c>
      <c r="AR308" s="116" t="s">
        <v>77</v>
      </c>
      <c r="AT308" s="123" t="s">
        <v>68</v>
      </c>
      <c r="AU308" s="123" t="s">
        <v>77</v>
      </c>
      <c r="AY308" s="116" t="s">
        <v>181</v>
      </c>
      <c r="BK308" s="124">
        <f>SUM(BK309:BK388)</f>
        <v>0</v>
      </c>
    </row>
    <row r="309" spans="2:65" s="1" customFormat="1" ht="16.5" customHeight="1" x14ac:dyDescent="0.2">
      <c r="B309" s="32"/>
      <c r="C309" s="125" t="s">
        <v>499</v>
      </c>
      <c r="D309" s="125" t="s">
        <v>182</v>
      </c>
      <c r="E309" s="126" t="s">
        <v>8204</v>
      </c>
      <c r="F309" s="127" t="s">
        <v>8205</v>
      </c>
      <c r="G309" s="128" t="s">
        <v>636</v>
      </c>
      <c r="H309" s="129">
        <v>8550</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500</v>
      </c>
    </row>
    <row r="310" spans="2:65" s="1" customFormat="1" ht="19.5" x14ac:dyDescent="0.2">
      <c r="B310" s="32"/>
      <c r="D310" s="138" t="s">
        <v>214</v>
      </c>
      <c r="F310" s="139" t="s">
        <v>8206</v>
      </c>
      <c r="I310" s="140"/>
      <c r="L310" s="32"/>
      <c r="M310" s="141"/>
      <c r="T310" s="53"/>
      <c r="AT310" s="17" t="s">
        <v>214</v>
      </c>
      <c r="AU310" s="17" t="s">
        <v>79</v>
      </c>
    </row>
    <row r="311" spans="2:65" s="13" customFormat="1" ht="11.25" x14ac:dyDescent="0.2">
      <c r="B311" s="159"/>
      <c r="D311" s="138" t="s">
        <v>330</v>
      </c>
      <c r="E311" s="160" t="s">
        <v>19</v>
      </c>
      <c r="F311" s="161" t="s">
        <v>8207</v>
      </c>
      <c r="H311" s="162">
        <v>8550</v>
      </c>
      <c r="I311" s="163"/>
      <c r="L311" s="159"/>
      <c r="M311" s="164"/>
      <c r="T311" s="165"/>
      <c r="AT311" s="160" t="s">
        <v>330</v>
      </c>
      <c r="AU311" s="160" t="s">
        <v>79</v>
      </c>
      <c r="AV311" s="13" t="s">
        <v>79</v>
      </c>
      <c r="AW311" s="13" t="s">
        <v>31</v>
      </c>
      <c r="AX311" s="13" t="s">
        <v>69</v>
      </c>
      <c r="AY311" s="160" t="s">
        <v>181</v>
      </c>
    </row>
    <row r="312" spans="2:65" s="14" customFormat="1" ht="11.25" x14ac:dyDescent="0.2">
      <c r="B312" s="166"/>
      <c r="D312" s="138" t="s">
        <v>330</v>
      </c>
      <c r="E312" s="167" t="s">
        <v>19</v>
      </c>
      <c r="F312" s="168" t="s">
        <v>333</v>
      </c>
      <c r="H312" s="169">
        <v>8550</v>
      </c>
      <c r="I312" s="170"/>
      <c r="L312" s="166"/>
      <c r="M312" s="171"/>
      <c r="T312" s="172"/>
      <c r="AT312" s="167" t="s">
        <v>330</v>
      </c>
      <c r="AU312" s="167" t="s">
        <v>79</v>
      </c>
      <c r="AV312" s="14" t="s">
        <v>187</v>
      </c>
      <c r="AW312" s="14" t="s">
        <v>31</v>
      </c>
      <c r="AX312" s="14" t="s">
        <v>77</v>
      </c>
      <c r="AY312" s="167" t="s">
        <v>181</v>
      </c>
    </row>
    <row r="313" spans="2:65" s="1" customFormat="1" ht="16.5" customHeight="1" x14ac:dyDescent="0.2">
      <c r="B313" s="32"/>
      <c r="C313" s="125" t="s">
        <v>250</v>
      </c>
      <c r="D313" s="125" t="s">
        <v>182</v>
      </c>
      <c r="E313" s="126" t="s">
        <v>8208</v>
      </c>
      <c r="F313" s="127" t="s">
        <v>8209</v>
      </c>
      <c r="G313" s="128" t="s">
        <v>636</v>
      </c>
      <c r="H313" s="129">
        <v>20000</v>
      </c>
      <c r="I313" s="130"/>
      <c r="J313" s="131">
        <f>ROUND(I313*H313,2)</f>
        <v>0</v>
      </c>
      <c r="K313" s="127" t="s">
        <v>186</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502</v>
      </c>
    </row>
    <row r="314" spans="2:65" s="1" customFormat="1" ht="19.5" x14ac:dyDescent="0.2">
      <c r="B314" s="32"/>
      <c r="D314" s="138" t="s">
        <v>214</v>
      </c>
      <c r="F314" s="139" t="s">
        <v>8206</v>
      </c>
      <c r="I314" s="140"/>
      <c r="L314" s="32"/>
      <c r="M314" s="141"/>
      <c r="T314" s="53"/>
      <c r="AT314" s="17" t="s">
        <v>214</v>
      </c>
      <c r="AU314" s="17" t="s">
        <v>79</v>
      </c>
    </row>
    <row r="315" spans="2:65" s="13" customFormat="1" ht="11.25" x14ac:dyDescent="0.2">
      <c r="B315" s="159"/>
      <c r="D315" s="138" t="s">
        <v>330</v>
      </c>
      <c r="E315" s="160" t="s">
        <v>19</v>
      </c>
      <c r="F315" s="161" t="s">
        <v>8210</v>
      </c>
      <c r="H315" s="162">
        <v>20000</v>
      </c>
      <c r="I315" s="163"/>
      <c r="L315" s="159"/>
      <c r="M315" s="164"/>
      <c r="T315" s="165"/>
      <c r="AT315" s="160" t="s">
        <v>330</v>
      </c>
      <c r="AU315" s="160" t="s">
        <v>79</v>
      </c>
      <c r="AV315" s="13" t="s">
        <v>79</v>
      </c>
      <c r="AW315" s="13" t="s">
        <v>31</v>
      </c>
      <c r="AX315" s="13" t="s">
        <v>69</v>
      </c>
      <c r="AY315" s="160" t="s">
        <v>181</v>
      </c>
    </row>
    <row r="316" spans="2:65" s="14" customFormat="1" ht="11.25" x14ac:dyDescent="0.2">
      <c r="B316" s="166"/>
      <c r="D316" s="138" t="s">
        <v>330</v>
      </c>
      <c r="E316" s="167" t="s">
        <v>19</v>
      </c>
      <c r="F316" s="168" t="s">
        <v>333</v>
      </c>
      <c r="H316" s="169">
        <v>20000</v>
      </c>
      <c r="I316" s="170"/>
      <c r="L316" s="166"/>
      <c r="M316" s="171"/>
      <c r="T316" s="172"/>
      <c r="AT316" s="167" t="s">
        <v>330</v>
      </c>
      <c r="AU316" s="167" t="s">
        <v>79</v>
      </c>
      <c r="AV316" s="14" t="s">
        <v>187</v>
      </c>
      <c r="AW316" s="14" t="s">
        <v>31</v>
      </c>
      <c r="AX316" s="14" t="s">
        <v>77</v>
      </c>
      <c r="AY316" s="167" t="s">
        <v>181</v>
      </c>
    </row>
    <row r="317" spans="2:65" s="1" customFormat="1" ht="16.5" customHeight="1" x14ac:dyDescent="0.2">
      <c r="B317" s="32"/>
      <c r="C317" s="125" t="s">
        <v>504</v>
      </c>
      <c r="D317" s="125" t="s">
        <v>182</v>
      </c>
      <c r="E317" s="126" t="s">
        <v>8211</v>
      </c>
      <c r="F317" s="127" t="s">
        <v>8212</v>
      </c>
      <c r="G317" s="128" t="s">
        <v>636</v>
      </c>
      <c r="H317" s="129">
        <v>835</v>
      </c>
      <c r="I317" s="130"/>
      <c r="J317" s="131">
        <f>ROUND(I317*H317,2)</f>
        <v>0</v>
      </c>
      <c r="K317" s="127" t="s">
        <v>186</v>
      </c>
      <c r="L317" s="32"/>
      <c r="M317" s="132" t="s">
        <v>19</v>
      </c>
      <c r="N317" s="133" t="s">
        <v>40</v>
      </c>
      <c r="P317" s="134">
        <f>O317*H317</f>
        <v>0</v>
      </c>
      <c r="Q317" s="134">
        <v>0</v>
      </c>
      <c r="R317" s="134">
        <f>Q317*H317</f>
        <v>0</v>
      </c>
      <c r="S317" s="134">
        <v>0</v>
      </c>
      <c r="T317" s="135">
        <f>S317*H317</f>
        <v>0</v>
      </c>
      <c r="AR317" s="136" t="s">
        <v>187</v>
      </c>
      <c r="AT317" s="136" t="s">
        <v>182</v>
      </c>
      <c r="AU317" s="136" t="s">
        <v>79</v>
      </c>
      <c r="AY317" s="17" t="s">
        <v>181</v>
      </c>
      <c r="BE317" s="137">
        <f>IF(N317="základní",J317,0)</f>
        <v>0</v>
      </c>
      <c r="BF317" s="137">
        <f>IF(N317="snížená",J317,0)</f>
        <v>0</v>
      </c>
      <c r="BG317" s="137">
        <f>IF(N317="zákl. přenesená",J317,0)</f>
        <v>0</v>
      </c>
      <c r="BH317" s="137">
        <f>IF(N317="sníž. přenesená",J317,0)</f>
        <v>0</v>
      </c>
      <c r="BI317" s="137">
        <f>IF(N317="nulová",J317,0)</f>
        <v>0</v>
      </c>
      <c r="BJ317" s="17" t="s">
        <v>77</v>
      </c>
      <c r="BK317" s="137">
        <f>ROUND(I317*H317,2)</f>
        <v>0</v>
      </c>
      <c r="BL317" s="17" t="s">
        <v>187</v>
      </c>
      <c r="BM317" s="136" t="s">
        <v>505</v>
      </c>
    </row>
    <row r="318" spans="2:65" s="1" customFormat="1" ht="19.5" x14ac:dyDescent="0.2">
      <c r="B318" s="32"/>
      <c r="D318" s="138" t="s">
        <v>214</v>
      </c>
      <c r="F318" s="139" t="s">
        <v>8206</v>
      </c>
      <c r="I318" s="140"/>
      <c r="L318" s="32"/>
      <c r="M318" s="141"/>
      <c r="T318" s="53"/>
      <c r="AT318" s="17" t="s">
        <v>214</v>
      </c>
      <c r="AU318" s="17" t="s">
        <v>79</v>
      </c>
    </row>
    <row r="319" spans="2:65" s="13" customFormat="1" ht="11.25" x14ac:dyDescent="0.2">
      <c r="B319" s="159"/>
      <c r="D319" s="138" t="s">
        <v>330</v>
      </c>
      <c r="E319" s="160" t="s">
        <v>19</v>
      </c>
      <c r="F319" s="161" t="s">
        <v>8213</v>
      </c>
      <c r="H319" s="162">
        <v>835</v>
      </c>
      <c r="I319" s="163"/>
      <c r="L319" s="159"/>
      <c r="M319" s="164"/>
      <c r="T319" s="165"/>
      <c r="AT319" s="160" t="s">
        <v>330</v>
      </c>
      <c r="AU319" s="160" t="s">
        <v>79</v>
      </c>
      <c r="AV319" s="13" t="s">
        <v>79</v>
      </c>
      <c r="AW319" s="13" t="s">
        <v>31</v>
      </c>
      <c r="AX319" s="13" t="s">
        <v>69</v>
      </c>
      <c r="AY319" s="160" t="s">
        <v>181</v>
      </c>
    </row>
    <row r="320" spans="2:65" s="14" customFormat="1" ht="11.25" x14ac:dyDescent="0.2">
      <c r="B320" s="166"/>
      <c r="D320" s="138" t="s">
        <v>330</v>
      </c>
      <c r="E320" s="167" t="s">
        <v>19</v>
      </c>
      <c r="F320" s="168" t="s">
        <v>333</v>
      </c>
      <c r="H320" s="169">
        <v>835</v>
      </c>
      <c r="I320" s="170"/>
      <c r="L320" s="166"/>
      <c r="M320" s="171"/>
      <c r="T320" s="172"/>
      <c r="AT320" s="167" t="s">
        <v>330</v>
      </c>
      <c r="AU320" s="167" t="s">
        <v>79</v>
      </c>
      <c r="AV320" s="14" t="s">
        <v>187</v>
      </c>
      <c r="AW320" s="14" t="s">
        <v>31</v>
      </c>
      <c r="AX320" s="14" t="s">
        <v>77</v>
      </c>
      <c r="AY320" s="167" t="s">
        <v>181</v>
      </c>
    </row>
    <row r="321" spans="2:65" s="1" customFormat="1" ht="16.5" customHeight="1" x14ac:dyDescent="0.2">
      <c r="B321" s="32"/>
      <c r="C321" s="125" t="s">
        <v>254</v>
      </c>
      <c r="D321" s="125" t="s">
        <v>182</v>
      </c>
      <c r="E321" s="126" t="s">
        <v>8214</v>
      </c>
      <c r="F321" s="127" t="s">
        <v>8215</v>
      </c>
      <c r="G321" s="128" t="s">
        <v>636</v>
      </c>
      <c r="H321" s="129">
        <v>150</v>
      </c>
      <c r="I321" s="130"/>
      <c r="J321" s="131">
        <f>ROUND(I321*H321,2)</f>
        <v>0</v>
      </c>
      <c r="K321" s="127" t="s">
        <v>186</v>
      </c>
      <c r="L321" s="32"/>
      <c r="M321" s="132" t="s">
        <v>19</v>
      </c>
      <c r="N321" s="133" t="s">
        <v>40</v>
      </c>
      <c r="P321" s="134">
        <f>O321*H321</f>
        <v>0</v>
      </c>
      <c r="Q321" s="134">
        <v>0</v>
      </c>
      <c r="R321" s="134">
        <f>Q321*H321</f>
        <v>0</v>
      </c>
      <c r="S321" s="134">
        <v>0</v>
      </c>
      <c r="T321" s="135">
        <f>S321*H321</f>
        <v>0</v>
      </c>
      <c r="AR321" s="136" t="s">
        <v>187</v>
      </c>
      <c r="AT321" s="136" t="s">
        <v>182</v>
      </c>
      <c r="AU321" s="136" t="s">
        <v>79</v>
      </c>
      <c r="AY321" s="17" t="s">
        <v>181</v>
      </c>
      <c r="BE321" s="137">
        <f>IF(N321="základní",J321,0)</f>
        <v>0</v>
      </c>
      <c r="BF321" s="137">
        <f>IF(N321="snížená",J321,0)</f>
        <v>0</v>
      </c>
      <c r="BG321" s="137">
        <f>IF(N321="zákl. přenesená",J321,0)</f>
        <v>0</v>
      </c>
      <c r="BH321" s="137">
        <f>IF(N321="sníž. přenesená",J321,0)</f>
        <v>0</v>
      </c>
      <c r="BI321" s="137">
        <f>IF(N321="nulová",J321,0)</f>
        <v>0</v>
      </c>
      <c r="BJ321" s="17" t="s">
        <v>77</v>
      </c>
      <c r="BK321" s="137">
        <f>ROUND(I321*H321,2)</f>
        <v>0</v>
      </c>
      <c r="BL321" s="17" t="s">
        <v>187</v>
      </c>
      <c r="BM321" s="136" t="s">
        <v>511</v>
      </c>
    </row>
    <row r="322" spans="2:65" s="1" customFormat="1" ht="19.5" x14ac:dyDescent="0.2">
      <c r="B322" s="32"/>
      <c r="D322" s="138" t="s">
        <v>214</v>
      </c>
      <c r="F322" s="139" t="s">
        <v>8206</v>
      </c>
      <c r="I322" s="140"/>
      <c r="L322" s="32"/>
      <c r="M322" s="141"/>
      <c r="T322" s="53"/>
      <c r="AT322" s="17" t="s">
        <v>214</v>
      </c>
      <c r="AU322" s="17" t="s">
        <v>79</v>
      </c>
    </row>
    <row r="323" spans="2:65" s="13" customFormat="1" ht="11.25" x14ac:dyDescent="0.2">
      <c r="B323" s="159"/>
      <c r="D323" s="138" t="s">
        <v>330</v>
      </c>
      <c r="E323" s="160" t="s">
        <v>19</v>
      </c>
      <c r="F323" s="161" t="s">
        <v>8216</v>
      </c>
      <c r="H323" s="162">
        <v>150</v>
      </c>
      <c r="I323" s="163"/>
      <c r="L323" s="159"/>
      <c r="M323" s="164"/>
      <c r="T323" s="165"/>
      <c r="AT323" s="160" t="s">
        <v>330</v>
      </c>
      <c r="AU323" s="160" t="s">
        <v>79</v>
      </c>
      <c r="AV323" s="13" t="s">
        <v>79</v>
      </c>
      <c r="AW323" s="13" t="s">
        <v>31</v>
      </c>
      <c r="AX323" s="13" t="s">
        <v>69</v>
      </c>
      <c r="AY323" s="160" t="s">
        <v>181</v>
      </c>
    </row>
    <row r="324" spans="2:65" s="14" customFormat="1" ht="11.25" x14ac:dyDescent="0.2">
      <c r="B324" s="166"/>
      <c r="D324" s="138" t="s">
        <v>330</v>
      </c>
      <c r="E324" s="167" t="s">
        <v>19</v>
      </c>
      <c r="F324" s="168" t="s">
        <v>333</v>
      </c>
      <c r="H324" s="169">
        <v>150</v>
      </c>
      <c r="I324" s="170"/>
      <c r="L324" s="166"/>
      <c r="M324" s="171"/>
      <c r="T324" s="172"/>
      <c r="AT324" s="167" t="s">
        <v>330</v>
      </c>
      <c r="AU324" s="167" t="s">
        <v>79</v>
      </c>
      <c r="AV324" s="14" t="s">
        <v>187</v>
      </c>
      <c r="AW324" s="14" t="s">
        <v>31</v>
      </c>
      <c r="AX324" s="14" t="s">
        <v>77</v>
      </c>
      <c r="AY324" s="167" t="s">
        <v>181</v>
      </c>
    </row>
    <row r="325" spans="2:65" s="1" customFormat="1" ht="16.5" customHeight="1" x14ac:dyDescent="0.2">
      <c r="B325" s="32"/>
      <c r="C325" s="125" t="s">
        <v>516</v>
      </c>
      <c r="D325" s="125" t="s">
        <v>182</v>
      </c>
      <c r="E325" s="126" t="s">
        <v>8217</v>
      </c>
      <c r="F325" s="127" t="s">
        <v>8218</v>
      </c>
      <c r="G325" s="128" t="s">
        <v>636</v>
      </c>
      <c r="H325" s="129">
        <v>500</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520</v>
      </c>
    </row>
    <row r="326" spans="2:65" s="1" customFormat="1" ht="19.5" x14ac:dyDescent="0.2">
      <c r="B326" s="32"/>
      <c r="D326" s="138" t="s">
        <v>214</v>
      </c>
      <c r="F326" s="139" t="s">
        <v>8206</v>
      </c>
      <c r="I326" s="140"/>
      <c r="L326" s="32"/>
      <c r="M326" s="141"/>
      <c r="T326" s="53"/>
      <c r="AT326" s="17" t="s">
        <v>214</v>
      </c>
      <c r="AU326" s="17" t="s">
        <v>79</v>
      </c>
    </row>
    <row r="327" spans="2:65" s="13" customFormat="1" ht="11.25" x14ac:dyDescent="0.2">
      <c r="B327" s="159"/>
      <c r="D327" s="138" t="s">
        <v>330</v>
      </c>
      <c r="E327" s="160" t="s">
        <v>19</v>
      </c>
      <c r="F327" s="161" t="s">
        <v>8219</v>
      </c>
      <c r="H327" s="162">
        <v>500</v>
      </c>
      <c r="I327" s="163"/>
      <c r="L327" s="159"/>
      <c r="M327" s="164"/>
      <c r="T327" s="165"/>
      <c r="AT327" s="160" t="s">
        <v>330</v>
      </c>
      <c r="AU327" s="160" t="s">
        <v>79</v>
      </c>
      <c r="AV327" s="13" t="s">
        <v>79</v>
      </c>
      <c r="AW327" s="13" t="s">
        <v>31</v>
      </c>
      <c r="AX327" s="13" t="s">
        <v>69</v>
      </c>
      <c r="AY327" s="160" t="s">
        <v>181</v>
      </c>
    </row>
    <row r="328" spans="2:65" s="14" customFormat="1" ht="11.25" x14ac:dyDescent="0.2">
      <c r="B328" s="166"/>
      <c r="D328" s="138" t="s">
        <v>330</v>
      </c>
      <c r="E328" s="167" t="s">
        <v>19</v>
      </c>
      <c r="F328" s="168" t="s">
        <v>333</v>
      </c>
      <c r="H328" s="169">
        <v>500</v>
      </c>
      <c r="I328" s="170"/>
      <c r="L328" s="166"/>
      <c r="M328" s="171"/>
      <c r="T328" s="172"/>
      <c r="AT328" s="167" t="s">
        <v>330</v>
      </c>
      <c r="AU328" s="167" t="s">
        <v>79</v>
      </c>
      <c r="AV328" s="14" t="s">
        <v>187</v>
      </c>
      <c r="AW328" s="14" t="s">
        <v>31</v>
      </c>
      <c r="AX328" s="14" t="s">
        <v>77</v>
      </c>
      <c r="AY328" s="167" t="s">
        <v>181</v>
      </c>
    </row>
    <row r="329" spans="2:65" s="1" customFormat="1" ht="16.5" customHeight="1" x14ac:dyDescent="0.2">
      <c r="B329" s="32"/>
      <c r="C329" s="125" t="s">
        <v>258</v>
      </c>
      <c r="D329" s="125" t="s">
        <v>182</v>
      </c>
      <c r="E329" s="126" t="s">
        <v>8220</v>
      </c>
      <c r="F329" s="127" t="s">
        <v>8221</v>
      </c>
      <c r="G329" s="128" t="s">
        <v>636</v>
      </c>
      <c r="H329" s="129">
        <v>750</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526</v>
      </c>
    </row>
    <row r="330" spans="2:65" s="1" customFormat="1" ht="19.5" x14ac:dyDescent="0.2">
      <c r="B330" s="32"/>
      <c r="D330" s="138" t="s">
        <v>214</v>
      </c>
      <c r="F330" s="139" t="s">
        <v>8206</v>
      </c>
      <c r="I330" s="140"/>
      <c r="L330" s="32"/>
      <c r="M330" s="141"/>
      <c r="T330" s="53"/>
      <c r="AT330" s="17" t="s">
        <v>214</v>
      </c>
      <c r="AU330" s="17" t="s">
        <v>79</v>
      </c>
    </row>
    <row r="331" spans="2:65" s="13" customFormat="1" ht="11.25" x14ac:dyDescent="0.2">
      <c r="B331" s="159"/>
      <c r="D331" s="138" t="s">
        <v>330</v>
      </c>
      <c r="E331" s="160" t="s">
        <v>19</v>
      </c>
      <c r="F331" s="161" t="s">
        <v>8222</v>
      </c>
      <c r="H331" s="162">
        <v>750</v>
      </c>
      <c r="I331" s="163"/>
      <c r="L331" s="159"/>
      <c r="M331" s="164"/>
      <c r="T331" s="165"/>
      <c r="AT331" s="160" t="s">
        <v>330</v>
      </c>
      <c r="AU331" s="160" t="s">
        <v>79</v>
      </c>
      <c r="AV331" s="13" t="s">
        <v>79</v>
      </c>
      <c r="AW331" s="13" t="s">
        <v>31</v>
      </c>
      <c r="AX331" s="13" t="s">
        <v>69</v>
      </c>
      <c r="AY331" s="160" t="s">
        <v>181</v>
      </c>
    </row>
    <row r="332" spans="2:65" s="14" customFormat="1" ht="11.25" x14ac:dyDescent="0.2">
      <c r="B332" s="166"/>
      <c r="D332" s="138" t="s">
        <v>330</v>
      </c>
      <c r="E332" s="167" t="s">
        <v>19</v>
      </c>
      <c r="F332" s="168" t="s">
        <v>333</v>
      </c>
      <c r="H332" s="169">
        <v>750</v>
      </c>
      <c r="I332" s="170"/>
      <c r="L332" s="166"/>
      <c r="M332" s="171"/>
      <c r="T332" s="172"/>
      <c r="AT332" s="167" t="s">
        <v>330</v>
      </c>
      <c r="AU332" s="167" t="s">
        <v>79</v>
      </c>
      <c r="AV332" s="14" t="s">
        <v>187</v>
      </c>
      <c r="AW332" s="14" t="s">
        <v>31</v>
      </c>
      <c r="AX332" s="14" t="s">
        <v>77</v>
      </c>
      <c r="AY332" s="167" t="s">
        <v>181</v>
      </c>
    </row>
    <row r="333" spans="2:65" s="1" customFormat="1" ht="16.5" customHeight="1" x14ac:dyDescent="0.2">
      <c r="B333" s="32"/>
      <c r="C333" s="125" t="s">
        <v>529</v>
      </c>
      <c r="D333" s="125" t="s">
        <v>182</v>
      </c>
      <c r="E333" s="126" t="s">
        <v>8223</v>
      </c>
      <c r="F333" s="127" t="s">
        <v>8224</v>
      </c>
      <c r="G333" s="128" t="s">
        <v>636</v>
      </c>
      <c r="H333" s="129">
        <v>190</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532</v>
      </c>
    </row>
    <row r="334" spans="2:65" s="1" customFormat="1" ht="19.5" x14ac:dyDescent="0.2">
      <c r="B334" s="32"/>
      <c r="D334" s="138" t="s">
        <v>214</v>
      </c>
      <c r="F334" s="139" t="s">
        <v>8206</v>
      </c>
      <c r="I334" s="140"/>
      <c r="L334" s="32"/>
      <c r="M334" s="141"/>
      <c r="T334" s="53"/>
      <c r="AT334" s="17" t="s">
        <v>214</v>
      </c>
      <c r="AU334" s="17" t="s">
        <v>79</v>
      </c>
    </row>
    <row r="335" spans="2:65" s="13" customFormat="1" ht="11.25" x14ac:dyDescent="0.2">
      <c r="B335" s="159"/>
      <c r="D335" s="138" t="s">
        <v>330</v>
      </c>
      <c r="E335" s="160" t="s">
        <v>19</v>
      </c>
      <c r="F335" s="161" t="s">
        <v>8225</v>
      </c>
      <c r="H335" s="162">
        <v>190</v>
      </c>
      <c r="I335" s="163"/>
      <c r="L335" s="159"/>
      <c r="M335" s="164"/>
      <c r="T335" s="165"/>
      <c r="AT335" s="160" t="s">
        <v>330</v>
      </c>
      <c r="AU335" s="160" t="s">
        <v>79</v>
      </c>
      <c r="AV335" s="13" t="s">
        <v>79</v>
      </c>
      <c r="AW335" s="13" t="s">
        <v>31</v>
      </c>
      <c r="AX335" s="13" t="s">
        <v>69</v>
      </c>
      <c r="AY335" s="160" t="s">
        <v>181</v>
      </c>
    </row>
    <row r="336" spans="2:65" s="14" customFormat="1" ht="11.25" x14ac:dyDescent="0.2">
      <c r="B336" s="166"/>
      <c r="D336" s="138" t="s">
        <v>330</v>
      </c>
      <c r="E336" s="167" t="s">
        <v>19</v>
      </c>
      <c r="F336" s="168" t="s">
        <v>333</v>
      </c>
      <c r="H336" s="169">
        <v>190</v>
      </c>
      <c r="I336" s="170"/>
      <c r="L336" s="166"/>
      <c r="M336" s="171"/>
      <c r="T336" s="172"/>
      <c r="AT336" s="167" t="s">
        <v>330</v>
      </c>
      <c r="AU336" s="167" t="s">
        <v>79</v>
      </c>
      <c r="AV336" s="14" t="s">
        <v>187</v>
      </c>
      <c r="AW336" s="14" t="s">
        <v>31</v>
      </c>
      <c r="AX336" s="14" t="s">
        <v>77</v>
      </c>
      <c r="AY336" s="167" t="s">
        <v>181</v>
      </c>
    </row>
    <row r="337" spans="2:65" s="1" customFormat="1" ht="16.5" customHeight="1" x14ac:dyDescent="0.2">
      <c r="B337" s="32"/>
      <c r="C337" s="125" t="s">
        <v>263</v>
      </c>
      <c r="D337" s="125" t="s">
        <v>182</v>
      </c>
      <c r="E337" s="126" t="s">
        <v>8226</v>
      </c>
      <c r="F337" s="127" t="s">
        <v>8227</v>
      </c>
      <c r="G337" s="128" t="s">
        <v>636</v>
      </c>
      <c r="H337" s="129">
        <v>100</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536</v>
      </c>
    </row>
    <row r="338" spans="2:65" s="1" customFormat="1" ht="19.5" x14ac:dyDescent="0.2">
      <c r="B338" s="32"/>
      <c r="D338" s="138" t="s">
        <v>214</v>
      </c>
      <c r="F338" s="139" t="s">
        <v>8206</v>
      </c>
      <c r="I338" s="140"/>
      <c r="L338" s="32"/>
      <c r="M338" s="141"/>
      <c r="T338" s="53"/>
      <c r="AT338" s="17" t="s">
        <v>214</v>
      </c>
      <c r="AU338" s="17" t="s">
        <v>79</v>
      </c>
    </row>
    <row r="339" spans="2:65" s="13" customFormat="1" ht="11.25" x14ac:dyDescent="0.2">
      <c r="B339" s="159"/>
      <c r="D339" s="138" t="s">
        <v>330</v>
      </c>
      <c r="E339" s="160" t="s">
        <v>19</v>
      </c>
      <c r="F339" s="161" t="s">
        <v>8228</v>
      </c>
      <c r="H339" s="162">
        <v>100</v>
      </c>
      <c r="I339" s="163"/>
      <c r="L339" s="159"/>
      <c r="M339" s="164"/>
      <c r="T339" s="165"/>
      <c r="AT339" s="160" t="s">
        <v>330</v>
      </c>
      <c r="AU339" s="160" t="s">
        <v>79</v>
      </c>
      <c r="AV339" s="13" t="s">
        <v>79</v>
      </c>
      <c r="AW339" s="13" t="s">
        <v>31</v>
      </c>
      <c r="AX339" s="13" t="s">
        <v>69</v>
      </c>
      <c r="AY339" s="160" t="s">
        <v>181</v>
      </c>
    </row>
    <row r="340" spans="2:65" s="14" customFormat="1" ht="11.25" x14ac:dyDescent="0.2">
      <c r="B340" s="166"/>
      <c r="D340" s="138" t="s">
        <v>330</v>
      </c>
      <c r="E340" s="167" t="s">
        <v>19</v>
      </c>
      <c r="F340" s="168" t="s">
        <v>333</v>
      </c>
      <c r="H340" s="169">
        <v>100</v>
      </c>
      <c r="I340" s="170"/>
      <c r="L340" s="166"/>
      <c r="M340" s="171"/>
      <c r="T340" s="172"/>
      <c r="AT340" s="167" t="s">
        <v>330</v>
      </c>
      <c r="AU340" s="167" t="s">
        <v>79</v>
      </c>
      <c r="AV340" s="14" t="s">
        <v>187</v>
      </c>
      <c r="AW340" s="14" t="s">
        <v>31</v>
      </c>
      <c r="AX340" s="14" t="s">
        <v>77</v>
      </c>
      <c r="AY340" s="167" t="s">
        <v>181</v>
      </c>
    </row>
    <row r="341" spans="2:65" s="1" customFormat="1" ht="16.5" customHeight="1" x14ac:dyDescent="0.2">
      <c r="B341" s="32"/>
      <c r="C341" s="125" t="s">
        <v>538</v>
      </c>
      <c r="D341" s="125" t="s">
        <v>182</v>
      </c>
      <c r="E341" s="126" t="s">
        <v>8229</v>
      </c>
      <c r="F341" s="127" t="s">
        <v>8230</v>
      </c>
      <c r="G341" s="128" t="s">
        <v>636</v>
      </c>
      <c r="H341" s="129">
        <v>250</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541</v>
      </c>
    </row>
    <row r="342" spans="2:65" s="1" customFormat="1" ht="19.5" x14ac:dyDescent="0.2">
      <c r="B342" s="32"/>
      <c r="D342" s="138" t="s">
        <v>214</v>
      </c>
      <c r="F342" s="139" t="s">
        <v>8206</v>
      </c>
      <c r="I342" s="140"/>
      <c r="L342" s="32"/>
      <c r="M342" s="141"/>
      <c r="T342" s="53"/>
      <c r="AT342" s="17" t="s">
        <v>214</v>
      </c>
      <c r="AU342" s="17" t="s">
        <v>79</v>
      </c>
    </row>
    <row r="343" spans="2:65" s="13" customFormat="1" ht="11.25" x14ac:dyDescent="0.2">
      <c r="B343" s="159"/>
      <c r="D343" s="138" t="s">
        <v>330</v>
      </c>
      <c r="E343" s="160" t="s">
        <v>19</v>
      </c>
      <c r="F343" s="161" t="s">
        <v>8231</v>
      </c>
      <c r="H343" s="162">
        <v>250</v>
      </c>
      <c r="I343" s="163"/>
      <c r="L343" s="159"/>
      <c r="M343" s="164"/>
      <c r="T343" s="165"/>
      <c r="AT343" s="160" t="s">
        <v>330</v>
      </c>
      <c r="AU343" s="160" t="s">
        <v>79</v>
      </c>
      <c r="AV343" s="13" t="s">
        <v>79</v>
      </c>
      <c r="AW343" s="13" t="s">
        <v>31</v>
      </c>
      <c r="AX343" s="13" t="s">
        <v>69</v>
      </c>
      <c r="AY343" s="160" t="s">
        <v>181</v>
      </c>
    </row>
    <row r="344" spans="2:65" s="14" customFormat="1" ht="11.25" x14ac:dyDescent="0.2">
      <c r="B344" s="166"/>
      <c r="D344" s="138" t="s">
        <v>330</v>
      </c>
      <c r="E344" s="167" t="s">
        <v>19</v>
      </c>
      <c r="F344" s="168" t="s">
        <v>333</v>
      </c>
      <c r="H344" s="169">
        <v>250</v>
      </c>
      <c r="I344" s="170"/>
      <c r="L344" s="166"/>
      <c r="M344" s="171"/>
      <c r="T344" s="172"/>
      <c r="AT344" s="167" t="s">
        <v>330</v>
      </c>
      <c r="AU344" s="167" t="s">
        <v>79</v>
      </c>
      <c r="AV344" s="14" t="s">
        <v>187</v>
      </c>
      <c r="AW344" s="14" t="s">
        <v>31</v>
      </c>
      <c r="AX344" s="14" t="s">
        <v>77</v>
      </c>
      <c r="AY344" s="167" t="s">
        <v>181</v>
      </c>
    </row>
    <row r="345" spans="2:65" s="1" customFormat="1" ht="16.5" customHeight="1" x14ac:dyDescent="0.2">
      <c r="B345" s="32"/>
      <c r="C345" s="125" t="s">
        <v>266</v>
      </c>
      <c r="D345" s="125" t="s">
        <v>182</v>
      </c>
      <c r="E345" s="126" t="s">
        <v>8232</v>
      </c>
      <c r="F345" s="127" t="s">
        <v>8233</v>
      </c>
      <c r="G345" s="128" t="s">
        <v>636</v>
      </c>
      <c r="H345" s="129">
        <v>220</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545</v>
      </c>
    </row>
    <row r="346" spans="2:65" s="1" customFormat="1" ht="19.5" x14ac:dyDescent="0.2">
      <c r="B346" s="32"/>
      <c r="D346" s="138" t="s">
        <v>214</v>
      </c>
      <c r="F346" s="139" t="s">
        <v>8206</v>
      </c>
      <c r="I346" s="140"/>
      <c r="L346" s="32"/>
      <c r="M346" s="141"/>
      <c r="T346" s="53"/>
      <c r="AT346" s="17" t="s">
        <v>214</v>
      </c>
      <c r="AU346" s="17" t="s">
        <v>79</v>
      </c>
    </row>
    <row r="347" spans="2:65" s="13" customFormat="1" ht="11.25" x14ac:dyDescent="0.2">
      <c r="B347" s="159"/>
      <c r="D347" s="138" t="s">
        <v>330</v>
      </c>
      <c r="E347" s="160" t="s">
        <v>19</v>
      </c>
      <c r="F347" s="161" t="s">
        <v>8234</v>
      </c>
      <c r="H347" s="162">
        <v>220</v>
      </c>
      <c r="I347" s="163"/>
      <c r="L347" s="159"/>
      <c r="M347" s="164"/>
      <c r="T347" s="165"/>
      <c r="AT347" s="160" t="s">
        <v>330</v>
      </c>
      <c r="AU347" s="160" t="s">
        <v>79</v>
      </c>
      <c r="AV347" s="13" t="s">
        <v>79</v>
      </c>
      <c r="AW347" s="13" t="s">
        <v>31</v>
      </c>
      <c r="AX347" s="13" t="s">
        <v>69</v>
      </c>
      <c r="AY347" s="160" t="s">
        <v>181</v>
      </c>
    </row>
    <row r="348" spans="2:65" s="14" customFormat="1" ht="11.25" x14ac:dyDescent="0.2">
      <c r="B348" s="166"/>
      <c r="D348" s="138" t="s">
        <v>330</v>
      </c>
      <c r="E348" s="167" t="s">
        <v>19</v>
      </c>
      <c r="F348" s="168" t="s">
        <v>333</v>
      </c>
      <c r="H348" s="169">
        <v>220</v>
      </c>
      <c r="I348" s="170"/>
      <c r="L348" s="166"/>
      <c r="M348" s="171"/>
      <c r="T348" s="172"/>
      <c r="AT348" s="167" t="s">
        <v>330</v>
      </c>
      <c r="AU348" s="167" t="s">
        <v>79</v>
      </c>
      <c r="AV348" s="14" t="s">
        <v>187</v>
      </c>
      <c r="AW348" s="14" t="s">
        <v>31</v>
      </c>
      <c r="AX348" s="14" t="s">
        <v>77</v>
      </c>
      <c r="AY348" s="167" t="s">
        <v>181</v>
      </c>
    </row>
    <row r="349" spans="2:65" s="1" customFormat="1" ht="16.5" customHeight="1" x14ac:dyDescent="0.2">
      <c r="B349" s="32"/>
      <c r="C349" s="125" t="s">
        <v>1089</v>
      </c>
      <c r="D349" s="125" t="s">
        <v>182</v>
      </c>
      <c r="E349" s="126" t="s">
        <v>8235</v>
      </c>
      <c r="F349" s="127" t="s">
        <v>8236</v>
      </c>
      <c r="G349" s="128" t="s">
        <v>636</v>
      </c>
      <c r="H349" s="129">
        <v>5850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8237</v>
      </c>
    </row>
    <row r="350" spans="2:65" s="1" customFormat="1" ht="29.25" x14ac:dyDescent="0.2">
      <c r="B350" s="32"/>
      <c r="D350" s="138" t="s">
        <v>214</v>
      </c>
      <c r="F350" s="139" t="s">
        <v>8238</v>
      </c>
      <c r="I350" s="140"/>
      <c r="L350" s="32"/>
      <c r="M350" s="141"/>
      <c r="T350" s="53"/>
      <c r="AT350" s="17" t="s">
        <v>214</v>
      </c>
      <c r="AU350" s="17" t="s">
        <v>79</v>
      </c>
    </row>
    <row r="351" spans="2:65" s="13" customFormat="1" ht="11.25" x14ac:dyDescent="0.2">
      <c r="B351" s="159"/>
      <c r="D351" s="138" t="s">
        <v>330</v>
      </c>
      <c r="E351" s="160" t="s">
        <v>19</v>
      </c>
      <c r="F351" s="161" t="s">
        <v>8239</v>
      </c>
      <c r="H351" s="162">
        <v>3250</v>
      </c>
      <c r="I351" s="163"/>
      <c r="L351" s="159"/>
      <c r="M351" s="164"/>
      <c r="T351" s="165"/>
      <c r="AT351" s="160" t="s">
        <v>330</v>
      </c>
      <c r="AU351" s="160" t="s">
        <v>79</v>
      </c>
      <c r="AV351" s="13" t="s">
        <v>79</v>
      </c>
      <c r="AW351" s="13" t="s">
        <v>31</v>
      </c>
      <c r="AX351" s="13" t="s">
        <v>69</v>
      </c>
      <c r="AY351" s="160" t="s">
        <v>181</v>
      </c>
    </row>
    <row r="352" spans="2:65" s="13" customFormat="1" ht="11.25" x14ac:dyDescent="0.2">
      <c r="B352" s="159"/>
      <c r="D352" s="138" t="s">
        <v>330</v>
      </c>
      <c r="E352" s="160" t="s">
        <v>19</v>
      </c>
      <c r="F352" s="161" t="s">
        <v>8240</v>
      </c>
      <c r="H352" s="162">
        <v>2600</v>
      </c>
      <c r="I352" s="163"/>
      <c r="L352" s="159"/>
      <c r="M352" s="164"/>
      <c r="T352" s="165"/>
      <c r="AT352" s="160" t="s">
        <v>330</v>
      </c>
      <c r="AU352" s="160" t="s">
        <v>79</v>
      </c>
      <c r="AV352" s="13" t="s">
        <v>79</v>
      </c>
      <c r="AW352" s="13" t="s">
        <v>31</v>
      </c>
      <c r="AX352" s="13" t="s">
        <v>69</v>
      </c>
      <c r="AY352" s="160" t="s">
        <v>181</v>
      </c>
    </row>
    <row r="353" spans="2:65" s="14" customFormat="1" ht="11.25" x14ac:dyDescent="0.2">
      <c r="B353" s="166"/>
      <c r="D353" s="138" t="s">
        <v>330</v>
      </c>
      <c r="E353" s="167" t="s">
        <v>19</v>
      </c>
      <c r="F353" s="168" t="s">
        <v>333</v>
      </c>
      <c r="H353" s="169">
        <v>5850</v>
      </c>
      <c r="I353" s="170"/>
      <c r="L353" s="166"/>
      <c r="M353" s="171"/>
      <c r="T353" s="172"/>
      <c r="AT353" s="167" t="s">
        <v>330</v>
      </c>
      <c r="AU353" s="167" t="s">
        <v>79</v>
      </c>
      <c r="AV353" s="14" t="s">
        <v>187</v>
      </c>
      <c r="AW353" s="14" t="s">
        <v>31</v>
      </c>
      <c r="AX353" s="14" t="s">
        <v>77</v>
      </c>
      <c r="AY353" s="167" t="s">
        <v>181</v>
      </c>
    </row>
    <row r="354" spans="2:65" s="1" customFormat="1" ht="16.5" customHeight="1" x14ac:dyDescent="0.2">
      <c r="B354" s="32"/>
      <c r="C354" s="125" t="s">
        <v>608</v>
      </c>
      <c r="D354" s="125" t="s">
        <v>182</v>
      </c>
      <c r="E354" s="126" t="s">
        <v>8241</v>
      </c>
      <c r="F354" s="127" t="s">
        <v>8242</v>
      </c>
      <c r="G354" s="128" t="s">
        <v>636</v>
      </c>
      <c r="H354" s="129">
        <v>1650</v>
      </c>
      <c r="I354" s="130"/>
      <c r="J354" s="131">
        <f>ROUND(I354*H354,2)</f>
        <v>0</v>
      </c>
      <c r="K354" s="127" t="s">
        <v>186</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8243</v>
      </c>
    </row>
    <row r="355" spans="2:65" s="1" customFormat="1" ht="29.25" x14ac:dyDescent="0.2">
      <c r="B355" s="32"/>
      <c r="D355" s="138" t="s">
        <v>214</v>
      </c>
      <c r="F355" s="139" t="s">
        <v>8238</v>
      </c>
      <c r="I355" s="140"/>
      <c r="L355" s="32"/>
      <c r="M355" s="141"/>
      <c r="T355" s="53"/>
      <c r="AT355" s="17" t="s">
        <v>214</v>
      </c>
      <c r="AU355" s="17" t="s">
        <v>79</v>
      </c>
    </row>
    <row r="356" spans="2:65" s="13" customFormat="1" ht="11.25" x14ac:dyDescent="0.2">
      <c r="B356" s="159"/>
      <c r="D356" s="138" t="s">
        <v>330</v>
      </c>
      <c r="E356" s="160" t="s">
        <v>19</v>
      </c>
      <c r="F356" s="161" t="s">
        <v>8244</v>
      </c>
      <c r="H356" s="162">
        <v>900</v>
      </c>
      <c r="I356" s="163"/>
      <c r="L356" s="159"/>
      <c r="M356" s="164"/>
      <c r="T356" s="165"/>
      <c r="AT356" s="160" t="s">
        <v>330</v>
      </c>
      <c r="AU356" s="160" t="s">
        <v>79</v>
      </c>
      <c r="AV356" s="13" t="s">
        <v>79</v>
      </c>
      <c r="AW356" s="13" t="s">
        <v>31</v>
      </c>
      <c r="AX356" s="13" t="s">
        <v>69</v>
      </c>
      <c r="AY356" s="160" t="s">
        <v>181</v>
      </c>
    </row>
    <row r="357" spans="2:65" s="13" customFormat="1" ht="11.25" x14ac:dyDescent="0.2">
      <c r="B357" s="159"/>
      <c r="D357" s="138" t="s">
        <v>330</v>
      </c>
      <c r="E357" s="160" t="s">
        <v>19</v>
      </c>
      <c r="F357" s="161" t="s">
        <v>8245</v>
      </c>
      <c r="H357" s="162">
        <v>750</v>
      </c>
      <c r="I357" s="163"/>
      <c r="L357" s="159"/>
      <c r="M357" s="164"/>
      <c r="T357" s="165"/>
      <c r="AT357" s="160" t="s">
        <v>330</v>
      </c>
      <c r="AU357" s="160" t="s">
        <v>79</v>
      </c>
      <c r="AV357" s="13" t="s">
        <v>79</v>
      </c>
      <c r="AW357" s="13" t="s">
        <v>31</v>
      </c>
      <c r="AX357" s="13" t="s">
        <v>69</v>
      </c>
      <c r="AY357" s="160" t="s">
        <v>181</v>
      </c>
    </row>
    <row r="358" spans="2:65" s="14" customFormat="1" ht="11.25" x14ac:dyDescent="0.2">
      <c r="B358" s="166"/>
      <c r="D358" s="138" t="s">
        <v>330</v>
      </c>
      <c r="E358" s="167" t="s">
        <v>19</v>
      </c>
      <c r="F358" s="168" t="s">
        <v>333</v>
      </c>
      <c r="H358" s="169">
        <v>1650</v>
      </c>
      <c r="I358" s="170"/>
      <c r="L358" s="166"/>
      <c r="M358" s="171"/>
      <c r="T358" s="172"/>
      <c r="AT358" s="167" t="s">
        <v>330</v>
      </c>
      <c r="AU358" s="167" t="s">
        <v>79</v>
      </c>
      <c r="AV358" s="14" t="s">
        <v>187</v>
      </c>
      <c r="AW358" s="14" t="s">
        <v>31</v>
      </c>
      <c r="AX358" s="14" t="s">
        <v>77</v>
      </c>
      <c r="AY358" s="167" t="s">
        <v>181</v>
      </c>
    </row>
    <row r="359" spans="2:65" s="1" customFormat="1" ht="16.5" customHeight="1" x14ac:dyDescent="0.2">
      <c r="B359" s="32"/>
      <c r="C359" s="125" t="s">
        <v>1108</v>
      </c>
      <c r="D359" s="125" t="s">
        <v>182</v>
      </c>
      <c r="E359" s="126" t="s">
        <v>8246</v>
      </c>
      <c r="F359" s="127" t="s">
        <v>8247</v>
      </c>
      <c r="G359" s="128" t="s">
        <v>636</v>
      </c>
      <c r="H359" s="129">
        <v>800</v>
      </c>
      <c r="I359" s="130"/>
      <c r="J359" s="131">
        <f>ROUND(I359*H359,2)</f>
        <v>0</v>
      </c>
      <c r="K359" s="127" t="s">
        <v>186</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8248</v>
      </c>
    </row>
    <row r="360" spans="2:65" s="1" customFormat="1" ht="29.25" x14ac:dyDescent="0.2">
      <c r="B360" s="32"/>
      <c r="D360" s="138" t="s">
        <v>214</v>
      </c>
      <c r="F360" s="139" t="s">
        <v>8238</v>
      </c>
      <c r="I360" s="140"/>
      <c r="L360" s="32"/>
      <c r="M360" s="141"/>
      <c r="T360" s="53"/>
      <c r="AT360" s="17" t="s">
        <v>214</v>
      </c>
      <c r="AU360" s="17" t="s">
        <v>79</v>
      </c>
    </row>
    <row r="361" spans="2:65" s="13" customFormat="1" ht="11.25" x14ac:dyDescent="0.2">
      <c r="B361" s="159"/>
      <c r="D361" s="138" t="s">
        <v>330</v>
      </c>
      <c r="E361" s="160" t="s">
        <v>19</v>
      </c>
      <c r="F361" s="161" t="s">
        <v>8249</v>
      </c>
      <c r="H361" s="162">
        <v>450</v>
      </c>
      <c r="I361" s="163"/>
      <c r="L361" s="159"/>
      <c r="M361" s="164"/>
      <c r="T361" s="165"/>
      <c r="AT361" s="160" t="s">
        <v>330</v>
      </c>
      <c r="AU361" s="160" t="s">
        <v>79</v>
      </c>
      <c r="AV361" s="13" t="s">
        <v>79</v>
      </c>
      <c r="AW361" s="13" t="s">
        <v>31</v>
      </c>
      <c r="AX361" s="13" t="s">
        <v>69</v>
      </c>
      <c r="AY361" s="160" t="s">
        <v>181</v>
      </c>
    </row>
    <row r="362" spans="2:65" s="13" customFormat="1" ht="11.25" x14ac:dyDescent="0.2">
      <c r="B362" s="159"/>
      <c r="D362" s="138" t="s">
        <v>330</v>
      </c>
      <c r="E362" s="160" t="s">
        <v>19</v>
      </c>
      <c r="F362" s="161" t="s">
        <v>8250</v>
      </c>
      <c r="H362" s="162">
        <v>350</v>
      </c>
      <c r="I362" s="163"/>
      <c r="L362" s="159"/>
      <c r="M362" s="164"/>
      <c r="T362" s="165"/>
      <c r="AT362" s="160" t="s">
        <v>330</v>
      </c>
      <c r="AU362" s="160" t="s">
        <v>79</v>
      </c>
      <c r="AV362" s="13" t="s">
        <v>79</v>
      </c>
      <c r="AW362" s="13" t="s">
        <v>31</v>
      </c>
      <c r="AX362" s="13" t="s">
        <v>69</v>
      </c>
      <c r="AY362" s="160" t="s">
        <v>181</v>
      </c>
    </row>
    <row r="363" spans="2:65" s="14" customFormat="1" ht="11.25" x14ac:dyDescent="0.2">
      <c r="B363" s="166"/>
      <c r="D363" s="138" t="s">
        <v>330</v>
      </c>
      <c r="E363" s="167" t="s">
        <v>19</v>
      </c>
      <c r="F363" s="168" t="s">
        <v>333</v>
      </c>
      <c r="H363" s="169">
        <v>800</v>
      </c>
      <c r="I363" s="170"/>
      <c r="L363" s="166"/>
      <c r="M363" s="171"/>
      <c r="T363" s="172"/>
      <c r="AT363" s="167" t="s">
        <v>330</v>
      </c>
      <c r="AU363" s="167" t="s">
        <v>79</v>
      </c>
      <c r="AV363" s="14" t="s">
        <v>187</v>
      </c>
      <c r="AW363" s="14" t="s">
        <v>31</v>
      </c>
      <c r="AX363" s="14" t="s">
        <v>77</v>
      </c>
      <c r="AY363" s="167" t="s">
        <v>181</v>
      </c>
    </row>
    <row r="364" spans="2:65" s="1" customFormat="1" ht="16.5" customHeight="1" x14ac:dyDescent="0.2">
      <c r="B364" s="32"/>
      <c r="C364" s="125" t="s">
        <v>614</v>
      </c>
      <c r="D364" s="125" t="s">
        <v>182</v>
      </c>
      <c r="E364" s="126" t="s">
        <v>8251</v>
      </c>
      <c r="F364" s="127" t="s">
        <v>8252</v>
      </c>
      <c r="G364" s="128" t="s">
        <v>636</v>
      </c>
      <c r="H364" s="129">
        <v>270</v>
      </c>
      <c r="I364" s="130"/>
      <c r="J364" s="131">
        <f>ROUND(I364*H364,2)</f>
        <v>0</v>
      </c>
      <c r="K364" s="127" t="s">
        <v>186</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8253</v>
      </c>
    </row>
    <row r="365" spans="2:65" s="1" customFormat="1" ht="29.25" x14ac:dyDescent="0.2">
      <c r="B365" s="32"/>
      <c r="D365" s="138" t="s">
        <v>214</v>
      </c>
      <c r="F365" s="139" t="s">
        <v>8238</v>
      </c>
      <c r="I365" s="140"/>
      <c r="L365" s="32"/>
      <c r="M365" s="141"/>
      <c r="T365" s="53"/>
      <c r="AT365" s="17" t="s">
        <v>214</v>
      </c>
      <c r="AU365" s="17" t="s">
        <v>79</v>
      </c>
    </row>
    <row r="366" spans="2:65" s="13" customFormat="1" ht="11.25" x14ac:dyDescent="0.2">
      <c r="B366" s="159"/>
      <c r="D366" s="138" t="s">
        <v>330</v>
      </c>
      <c r="E366" s="160" t="s">
        <v>19</v>
      </c>
      <c r="F366" s="161" t="s">
        <v>8254</v>
      </c>
      <c r="H366" s="162">
        <v>150</v>
      </c>
      <c r="I366" s="163"/>
      <c r="L366" s="159"/>
      <c r="M366" s="164"/>
      <c r="T366" s="165"/>
      <c r="AT366" s="160" t="s">
        <v>330</v>
      </c>
      <c r="AU366" s="160" t="s">
        <v>79</v>
      </c>
      <c r="AV366" s="13" t="s">
        <v>79</v>
      </c>
      <c r="AW366" s="13" t="s">
        <v>31</v>
      </c>
      <c r="AX366" s="13" t="s">
        <v>69</v>
      </c>
      <c r="AY366" s="160" t="s">
        <v>181</v>
      </c>
    </row>
    <row r="367" spans="2:65" s="13" customFormat="1" ht="11.25" x14ac:dyDescent="0.2">
      <c r="B367" s="159"/>
      <c r="D367" s="138" t="s">
        <v>330</v>
      </c>
      <c r="E367" s="160" t="s">
        <v>19</v>
      </c>
      <c r="F367" s="161" t="s">
        <v>8255</v>
      </c>
      <c r="H367" s="162">
        <v>120</v>
      </c>
      <c r="I367" s="163"/>
      <c r="L367" s="159"/>
      <c r="M367" s="164"/>
      <c r="T367" s="165"/>
      <c r="AT367" s="160" t="s">
        <v>330</v>
      </c>
      <c r="AU367" s="160" t="s">
        <v>79</v>
      </c>
      <c r="AV367" s="13" t="s">
        <v>79</v>
      </c>
      <c r="AW367" s="13" t="s">
        <v>31</v>
      </c>
      <c r="AX367" s="13" t="s">
        <v>69</v>
      </c>
      <c r="AY367" s="160" t="s">
        <v>181</v>
      </c>
    </row>
    <row r="368" spans="2:65" s="14" customFormat="1" ht="11.25" x14ac:dyDescent="0.2">
      <c r="B368" s="166"/>
      <c r="D368" s="138" t="s">
        <v>330</v>
      </c>
      <c r="E368" s="167" t="s">
        <v>19</v>
      </c>
      <c r="F368" s="168" t="s">
        <v>333</v>
      </c>
      <c r="H368" s="169">
        <v>270</v>
      </c>
      <c r="I368" s="170"/>
      <c r="L368" s="166"/>
      <c r="M368" s="171"/>
      <c r="T368" s="172"/>
      <c r="AT368" s="167" t="s">
        <v>330</v>
      </c>
      <c r="AU368" s="167" t="s">
        <v>79</v>
      </c>
      <c r="AV368" s="14" t="s">
        <v>187</v>
      </c>
      <c r="AW368" s="14" t="s">
        <v>31</v>
      </c>
      <c r="AX368" s="14" t="s">
        <v>77</v>
      </c>
      <c r="AY368" s="167" t="s">
        <v>181</v>
      </c>
    </row>
    <row r="369" spans="2:65" s="1" customFormat="1" ht="16.5" customHeight="1" x14ac:dyDescent="0.2">
      <c r="B369" s="32"/>
      <c r="C369" s="125" t="s">
        <v>637</v>
      </c>
      <c r="D369" s="125" t="s">
        <v>182</v>
      </c>
      <c r="E369" s="126" t="s">
        <v>8256</v>
      </c>
      <c r="F369" s="127" t="s">
        <v>8247</v>
      </c>
      <c r="G369" s="128" t="s">
        <v>636</v>
      </c>
      <c r="H369" s="129">
        <v>150</v>
      </c>
      <c r="I369" s="130"/>
      <c r="J369" s="131">
        <f>ROUND(I369*H369,2)</f>
        <v>0</v>
      </c>
      <c r="K369" s="127" t="s">
        <v>186</v>
      </c>
      <c r="L369" s="32"/>
      <c r="M369" s="132" t="s">
        <v>19</v>
      </c>
      <c r="N369" s="133" t="s">
        <v>40</v>
      </c>
      <c r="P369" s="134">
        <f>O369*H369</f>
        <v>0</v>
      </c>
      <c r="Q369" s="134">
        <v>0</v>
      </c>
      <c r="R369" s="134">
        <f>Q369*H369</f>
        <v>0</v>
      </c>
      <c r="S369" s="134">
        <v>0</v>
      </c>
      <c r="T369" s="135">
        <f>S369*H369</f>
        <v>0</v>
      </c>
      <c r="AR369" s="136" t="s">
        <v>187</v>
      </c>
      <c r="AT369" s="136" t="s">
        <v>182</v>
      </c>
      <c r="AU369" s="136" t="s">
        <v>79</v>
      </c>
      <c r="AY369" s="17" t="s">
        <v>181</v>
      </c>
      <c r="BE369" s="137">
        <f>IF(N369="základní",J369,0)</f>
        <v>0</v>
      </c>
      <c r="BF369" s="137">
        <f>IF(N369="snížená",J369,0)</f>
        <v>0</v>
      </c>
      <c r="BG369" s="137">
        <f>IF(N369="zákl. přenesená",J369,0)</f>
        <v>0</v>
      </c>
      <c r="BH369" s="137">
        <f>IF(N369="sníž. přenesená",J369,0)</f>
        <v>0</v>
      </c>
      <c r="BI369" s="137">
        <f>IF(N369="nulová",J369,0)</f>
        <v>0</v>
      </c>
      <c r="BJ369" s="17" t="s">
        <v>77</v>
      </c>
      <c r="BK369" s="137">
        <f>ROUND(I369*H369,2)</f>
        <v>0</v>
      </c>
      <c r="BL369" s="17" t="s">
        <v>187</v>
      </c>
      <c r="BM369" s="136" t="s">
        <v>8257</v>
      </c>
    </row>
    <row r="370" spans="2:65" s="1" customFormat="1" ht="29.25" x14ac:dyDescent="0.2">
      <c r="B370" s="32"/>
      <c r="D370" s="138" t="s">
        <v>214</v>
      </c>
      <c r="F370" s="139" t="s">
        <v>8238</v>
      </c>
      <c r="I370" s="140"/>
      <c r="L370" s="32"/>
      <c r="M370" s="141"/>
      <c r="T370" s="53"/>
      <c r="AT370" s="17" t="s">
        <v>214</v>
      </c>
      <c r="AU370" s="17" t="s">
        <v>79</v>
      </c>
    </row>
    <row r="371" spans="2:65" s="13" customFormat="1" ht="11.25" x14ac:dyDescent="0.2">
      <c r="B371" s="159"/>
      <c r="D371" s="138" t="s">
        <v>330</v>
      </c>
      <c r="E371" s="160" t="s">
        <v>19</v>
      </c>
      <c r="F371" s="161" t="s">
        <v>8258</v>
      </c>
      <c r="H371" s="162">
        <v>150</v>
      </c>
      <c r="I371" s="163"/>
      <c r="L371" s="159"/>
      <c r="M371" s="164"/>
      <c r="T371" s="165"/>
      <c r="AT371" s="160" t="s">
        <v>330</v>
      </c>
      <c r="AU371" s="160" t="s">
        <v>79</v>
      </c>
      <c r="AV371" s="13" t="s">
        <v>79</v>
      </c>
      <c r="AW371" s="13" t="s">
        <v>31</v>
      </c>
      <c r="AX371" s="13" t="s">
        <v>69</v>
      </c>
      <c r="AY371" s="160" t="s">
        <v>181</v>
      </c>
    </row>
    <row r="372" spans="2:65" s="14" customFormat="1" ht="11.25" x14ac:dyDescent="0.2">
      <c r="B372" s="166"/>
      <c r="D372" s="138" t="s">
        <v>330</v>
      </c>
      <c r="E372" s="167" t="s">
        <v>19</v>
      </c>
      <c r="F372" s="168" t="s">
        <v>333</v>
      </c>
      <c r="H372" s="169">
        <v>150</v>
      </c>
      <c r="I372" s="170"/>
      <c r="L372" s="166"/>
      <c r="M372" s="171"/>
      <c r="T372" s="172"/>
      <c r="AT372" s="167" t="s">
        <v>330</v>
      </c>
      <c r="AU372" s="167" t="s">
        <v>79</v>
      </c>
      <c r="AV372" s="14" t="s">
        <v>187</v>
      </c>
      <c r="AW372" s="14" t="s">
        <v>31</v>
      </c>
      <c r="AX372" s="14" t="s">
        <v>77</v>
      </c>
      <c r="AY372" s="167" t="s">
        <v>181</v>
      </c>
    </row>
    <row r="373" spans="2:65" s="1" customFormat="1" ht="16.5" customHeight="1" x14ac:dyDescent="0.2">
      <c r="B373" s="32"/>
      <c r="C373" s="125" t="s">
        <v>1178</v>
      </c>
      <c r="D373" s="125" t="s">
        <v>182</v>
      </c>
      <c r="E373" s="126" t="s">
        <v>8259</v>
      </c>
      <c r="F373" s="127" t="s">
        <v>8252</v>
      </c>
      <c r="G373" s="128" t="s">
        <v>636</v>
      </c>
      <c r="H373" s="129">
        <v>75</v>
      </c>
      <c r="I373" s="130"/>
      <c r="J373" s="131">
        <f>ROUND(I373*H373,2)</f>
        <v>0</v>
      </c>
      <c r="K373" s="127" t="s">
        <v>186</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8260</v>
      </c>
    </row>
    <row r="374" spans="2:65" s="1" customFormat="1" ht="29.25" x14ac:dyDescent="0.2">
      <c r="B374" s="32"/>
      <c r="D374" s="138" t="s">
        <v>214</v>
      </c>
      <c r="F374" s="139" t="s">
        <v>8238</v>
      </c>
      <c r="I374" s="140"/>
      <c r="L374" s="32"/>
      <c r="M374" s="141"/>
      <c r="T374" s="53"/>
      <c r="AT374" s="17" t="s">
        <v>214</v>
      </c>
      <c r="AU374" s="17" t="s">
        <v>79</v>
      </c>
    </row>
    <row r="375" spans="2:65" s="13" customFormat="1" ht="11.25" x14ac:dyDescent="0.2">
      <c r="B375" s="159"/>
      <c r="D375" s="138" t="s">
        <v>330</v>
      </c>
      <c r="E375" s="160" t="s">
        <v>19</v>
      </c>
      <c r="F375" s="161" t="s">
        <v>8261</v>
      </c>
      <c r="H375" s="162">
        <v>75</v>
      </c>
      <c r="I375" s="163"/>
      <c r="L375" s="159"/>
      <c r="M375" s="164"/>
      <c r="T375" s="165"/>
      <c r="AT375" s="160" t="s">
        <v>330</v>
      </c>
      <c r="AU375" s="160" t="s">
        <v>79</v>
      </c>
      <c r="AV375" s="13" t="s">
        <v>79</v>
      </c>
      <c r="AW375" s="13" t="s">
        <v>31</v>
      </c>
      <c r="AX375" s="13" t="s">
        <v>69</v>
      </c>
      <c r="AY375" s="160" t="s">
        <v>181</v>
      </c>
    </row>
    <row r="376" spans="2:65" s="14" customFormat="1" ht="11.25" x14ac:dyDescent="0.2">
      <c r="B376" s="166"/>
      <c r="D376" s="138" t="s">
        <v>330</v>
      </c>
      <c r="E376" s="167" t="s">
        <v>19</v>
      </c>
      <c r="F376" s="168" t="s">
        <v>333</v>
      </c>
      <c r="H376" s="169">
        <v>75</v>
      </c>
      <c r="I376" s="170"/>
      <c r="L376" s="166"/>
      <c r="M376" s="171"/>
      <c r="T376" s="172"/>
      <c r="AT376" s="167" t="s">
        <v>330</v>
      </c>
      <c r="AU376" s="167" t="s">
        <v>79</v>
      </c>
      <c r="AV376" s="14" t="s">
        <v>187</v>
      </c>
      <c r="AW376" s="14" t="s">
        <v>31</v>
      </c>
      <c r="AX376" s="14" t="s">
        <v>77</v>
      </c>
      <c r="AY376" s="167" t="s">
        <v>181</v>
      </c>
    </row>
    <row r="377" spans="2:65" s="1" customFormat="1" ht="16.5" customHeight="1" x14ac:dyDescent="0.2">
      <c r="B377" s="32"/>
      <c r="C377" s="125" t="s">
        <v>642</v>
      </c>
      <c r="D377" s="125" t="s">
        <v>182</v>
      </c>
      <c r="E377" s="126" t="s">
        <v>8262</v>
      </c>
      <c r="F377" s="127" t="s">
        <v>8263</v>
      </c>
      <c r="G377" s="128" t="s">
        <v>636</v>
      </c>
      <c r="H377" s="129">
        <v>225</v>
      </c>
      <c r="I377" s="130"/>
      <c r="J377" s="131">
        <f>ROUND(I377*H377,2)</f>
        <v>0</v>
      </c>
      <c r="K377" s="127" t="s">
        <v>186</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8264</v>
      </c>
    </row>
    <row r="378" spans="2:65" s="1" customFormat="1" ht="39" x14ac:dyDescent="0.2">
      <c r="B378" s="32"/>
      <c r="D378" s="138" t="s">
        <v>214</v>
      </c>
      <c r="F378" s="139" t="s">
        <v>8265</v>
      </c>
      <c r="I378" s="140"/>
      <c r="L378" s="32"/>
      <c r="M378" s="141"/>
      <c r="T378" s="53"/>
      <c r="AT378" s="17" t="s">
        <v>214</v>
      </c>
      <c r="AU378" s="17" t="s">
        <v>79</v>
      </c>
    </row>
    <row r="379" spans="2:65" s="13" customFormat="1" ht="11.25" x14ac:dyDescent="0.2">
      <c r="B379" s="159"/>
      <c r="D379" s="138" t="s">
        <v>330</v>
      </c>
      <c r="E379" s="160" t="s">
        <v>19</v>
      </c>
      <c r="F379" s="161" t="s">
        <v>8266</v>
      </c>
      <c r="H379" s="162">
        <v>225</v>
      </c>
      <c r="I379" s="163"/>
      <c r="L379" s="159"/>
      <c r="M379" s="164"/>
      <c r="T379" s="165"/>
      <c r="AT379" s="160" t="s">
        <v>330</v>
      </c>
      <c r="AU379" s="160" t="s">
        <v>79</v>
      </c>
      <c r="AV379" s="13" t="s">
        <v>79</v>
      </c>
      <c r="AW379" s="13" t="s">
        <v>31</v>
      </c>
      <c r="AX379" s="13" t="s">
        <v>69</v>
      </c>
      <c r="AY379" s="160" t="s">
        <v>181</v>
      </c>
    </row>
    <row r="380" spans="2:65" s="14" customFormat="1" ht="11.25" x14ac:dyDescent="0.2">
      <c r="B380" s="166"/>
      <c r="D380" s="138" t="s">
        <v>330</v>
      </c>
      <c r="E380" s="167" t="s">
        <v>19</v>
      </c>
      <c r="F380" s="168" t="s">
        <v>333</v>
      </c>
      <c r="H380" s="169">
        <v>225</v>
      </c>
      <c r="I380" s="170"/>
      <c r="L380" s="166"/>
      <c r="M380" s="171"/>
      <c r="T380" s="172"/>
      <c r="AT380" s="167" t="s">
        <v>330</v>
      </c>
      <c r="AU380" s="167" t="s">
        <v>79</v>
      </c>
      <c r="AV380" s="14" t="s">
        <v>187</v>
      </c>
      <c r="AW380" s="14" t="s">
        <v>31</v>
      </c>
      <c r="AX380" s="14" t="s">
        <v>77</v>
      </c>
      <c r="AY380" s="167" t="s">
        <v>181</v>
      </c>
    </row>
    <row r="381" spans="2:65" s="1" customFormat="1" ht="16.5" customHeight="1" x14ac:dyDescent="0.2">
      <c r="B381" s="32"/>
      <c r="C381" s="125" t="s">
        <v>553</v>
      </c>
      <c r="D381" s="125" t="s">
        <v>182</v>
      </c>
      <c r="E381" s="126" t="s">
        <v>8119</v>
      </c>
      <c r="F381" s="127" t="s">
        <v>8120</v>
      </c>
      <c r="G381" s="128" t="s">
        <v>2805</v>
      </c>
      <c r="H381" s="186"/>
      <c r="I381" s="130"/>
      <c r="J381" s="131">
        <f>ROUND(I381*H381,2)</f>
        <v>0</v>
      </c>
      <c r="K381" s="127" t="s">
        <v>327</v>
      </c>
      <c r="L381" s="32"/>
      <c r="M381" s="132" t="s">
        <v>19</v>
      </c>
      <c r="N381" s="133" t="s">
        <v>40</v>
      </c>
      <c r="P381" s="134">
        <f>O381*H381</f>
        <v>0</v>
      </c>
      <c r="Q381" s="134">
        <v>0</v>
      </c>
      <c r="R381" s="134">
        <f>Q381*H381</f>
        <v>0</v>
      </c>
      <c r="S381" s="134">
        <v>0</v>
      </c>
      <c r="T381" s="135">
        <f>S381*H381</f>
        <v>0</v>
      </c>
      <c r="AR381" s="136" t="s">
        <v>187</v>
      </c>
      <c r="AT381" s="136" t="s">
        <v>182</v>
      </c>
      <c r="AU381" s="136" t="s">
        <v>79</v>
      </c>
      <c r="AY381" s="17" t="s">
        <v>181</v>
      </c>
      <c r="BE381" s="137">
        <f>IF(N381="základní",J381,0)</f>
        <v>0</v>
      </c>
      <c r="BF381" s="137">
        <f>IF(N381="snížená",J381,0)</f>
        <v>0</v>
      </c>
      <c r="BG381" s="137">
        <f>IF(N381="zákl. přenesená",J381,0)</f>
        <v>0</v>
      </c>
      <c r="BH381" s="137">
        <f>IF(N381="sníž. přenesená",J381,0)</f>
        <v>0</v>
      </c>
      <c r="BI381" s="137">
        <f>IF(N381="nulová",J381,0)</f>
        <v>0</v>
      </c>
      <c r="BJ381" s="17" t="s">
        <v>77</v>
      </c>
      <c r="BK381" s="137">
        <f>ROUND(I381*H381,2)</f>
        <v>0</v>
      </c>
      <c r="BL381" s="17" t="s">
        <v>187</v>
      </c>
      <c r="BM381" s="136" t="s">
        <v>556</v>
      </c>
    </row>
    <row r="382" spans="2:65" s="1" customFormat="1" ht="11.25" x14ac:dyDescent="0.2">
      <c r="B382" s="32"/>
      <c r="D382" s="151" t="s">
        <v>328</v>
      </c>
      <c r="F382" s="152" t="s">
        <v>8121</v>
      </c>
      <c r="I382" s="140"/>
      <c r="L382" s="32"/>
      <c r="M382" s="141"/>
      <c r="T382" s="53"/>
      <c r="AT382" s="17" t="s">
        <v>328</v>
      </c>
      <c r="AU382" s="17" t="s">
        <v>79</v>
      </c>
    </row>
    <row r="383" spans="2:65" s="1" customFormat="1" ht="29.25" x14ac:dyDescent="0.2">
      <c r="B383" s="32"/>
      <c r="D383" s="138" t="s">
        <v>214</v>
      </c>
      <c r="F383" s="139" t="s">
        <v>8122</v>
      </c>
      <c r="I383" s="140"/>
      <c r="L383" s="32"/>
      <c r="M383" s="141"/>
      <c r="T383" s="53"/>
      <c r="AT383" s="17" t="s">
        <v>214</v>
      </c>
      <c r="AU383" s="17" t="s">
        <v>79</v>
      </c>
    </row>
    <row r="384" spans="2:65" s="1" customFormat="1" ht="16.5" customHeight="1" x14ac:dyDescent="0.2">
      <c r="B384" s="32"/>
      <c r="C384" s="125" t="s">
        <v>273</v>
      </c>
      <c r="D384" s="125" t="s">
        <v>182</v>
      </c>
      <c r="E384" s="126" t="s">
        <v>8123</v>
      </c>
      <c r="F384" s="127" t="s">
        <v>1431</v>
      </c>
      <c r="G384" s="128" t="s">
        <v>1053</v>
      </c>
      <c r="H384" s="129">
        <v>10</v>
      </c>
      <c r="I384" s="130"/>
      <c r="J384" s="131">
        <f>ROUND(I384*H384,2)</f>
        <v>0</v>
      </c>
      <c r="K384" s="127" t="s">
        <v>327</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560</v>
      </c>
    </row>
    <row r="385" spans="2:65" s="1" customFormat="1" ht="11.25" x14ac:dyDescent="0.2">
      <c r="B385" s="32"/>
      <c r="D385" s="151" t="s">
        <v>328</v>
      </c>
      <c r="F385" s="152" t="s">
        <v>8124</v>
      </c>
      <c r="I385" s="140"/>
      <c r="L385" s="32"/>
      <c r="M385" s="141"/>
      <c r="T385" s="53"/>
      <c r="AT385" s="17" t="s">
        <v>328</v>
      </c>
      <c r="AU385" s="17" t="s">
        <v>79</v>
      </c>
    </row>
    <row r="386" spans="2:65" s="1" customFormat="1" ht="19.5" x14ac:dyDescent="0.2">
      <c r="B386" s="32"/>
      <c r="D386" s="138" t="s">
        <v>214</v>
      </c>
      <c r="F386" s="139" t="s">
        <v>8125</v>
      </c>
      <c r="I386" s="140"/>
      <c r="L386" s="32"/>
      <c r="M386" s="141"/>
      <c r="T386" s="53"/>
      <c r="AT386" s="17" t="s">
        <v>214</v>
      </c>
      <c r="AU386" s="17" t="s">
        <v>79</v>
      </c>
    </row>
    <row r="387" spans="2:65" s="13" customFormat="1" ht="11.25" x14ac:dyDescent="0.2">
      <c r="B387" s="159"/>
      <c r="D387" s="138" t="s">
        <v>330</v>
      </c>
      <c r="E387" s="160" t="s">
        <v>19</v>
      </c>
      <c r="F387" s="161" t="s">
        <v>8126</v>
      </c>
      <c r="H387" s="162">
        <v>10</v>
      </c>
      <c r="I387" s="163"/>
      <c r="L387" s="159"/>
      <c r="M387" s="164"/>
      <c r="T387" s="165"/>
      <c r="AT387" s="160" t="s">
        <v>330</v>
      </c>
      <c r="AU387" s="160" t="s">
        <v>79</v>
      </c>
      <c r="AV387" s="13" t="s">
        <v>79</v>
      </c>
      <c r="AW387" s="13" t="s">
        <v>31</v>
      </c>
      <c r="AX387" s="13" t="s">
        <v>69</v>
      </c>
      <c r="AY387" s="160" t="s">
        <v>181</v>
      </c>
    </row>
    <row r="388" spans="2:65" s="14" customFormat="1" ht="11.25" x14ac:dyDescent="0.2">
      <c r="B388" s="166"/>
      <c r="D388" s="138" t="s">
        <v>330</v>
      </c>
      <c r="E388" s="167" t="s">
        <v>19</v>
      </c>
      <c r="F388" s="168" t="s">
        <v>333</v>
      </c>
      <c r="H388" s="169">
        <v>10</v>
      </c>
      <c r="I388" s="170"/>
      <c r="L388" s="166"/>
      <c r="M388" s="171"/>
      <c r="T388" s="172"/>
      <c r="AT388" s="167" t="s">
        <v>330</v>
      </c>
      <c r="AU388" s="167" t="s">
        <v>79</v>
      </c>
      <c r="AV388" s="14" t="s">
        <v>187</v>
      </c>
      <c r="AW388" s="14" t="s">
        <v>31</v>
      </c>
      <c r="AX388" s="14" t="s">
        <v>77</v>
      </c>
      <c r="AY388" s="167" t="s">
        <v>181</v>
      </c>
    </row>
    <row r="389" spans="2:65" s="10" customFormat="1" ht="22.9" customHeight="1" x14ac:dyDescent="0.2">
      <c r="B389" s="115"/>
      <c r="D389" s="116" t="s">
        <v>68</v>
      </c>
      <c r="E389" s="149" t="s">
        <v>4405</v>
      </c>
      <c r="F389" s="149" t="s">
        <v>8267</v>
      </c>
      <c r="I389" s="118"/>
      <c r="J389" s="150">
        <f>BK389</f>
        <v>0</v>
      </c>
      <c r="L389" s="115"/>
      <c r="M389" s="120"/>
      <c r="P389" s="121">
        <f>SUM(P390:P446)</f>
        <v>0</v>
      </c>
      <c r="R389" s="121">
        <f>SUM(R390:R446)</f>
        <v>0</v>
      </c>
      <c r="T389" s="122">
        <f>SUM(T390:T446)</f>
        <v>0</v>
      </c>
      <c r="AR389" s="116" t="s">
        <v>77</v>
      </c>
      <c r="AT389" s="123" t="s">
        <v>68</v>
      </c>
      <c r="AU389" s="123" t="s">
        <v>77</v>
      </c>
      <c r="AY389" s="116" t="s">
        <v>181</v>
      </c>
      <c r="BK389" s="124">
        <f>SUM(BK390:BK446)</f>
        <v>0</v>
      </c>
    </row>
    <row r="390" spans="2:65" s="1" customFormat="1" ht="16.5" customHeight="1" x14ac:dyDescent="0.2">
      <c r="B390" s="32"/>
      <c r="C390" s="125" t="s">
        <v>566</v>
      </c>
      <c r="D390" s="125" t="s">
        <v>182</v>
      </c>
      <c r="E390" s="126" t="s">
        <v>8268</v>
      </c>
      <c r="F390" s="127" t="s">
        <v>8269</v>
      </c>
      <c r="G390" s="128" t="s">
        <v>185</v>
      </c>
      <c r="H390" s="129">
        <v>1</v>
      </c>
      <c r="I390" s="130"/>
      <c r="J390" s="131">
        <f>ROUND(I390*H390,2)</f>
        <v>0</v>
      </c>
      <c r="K390" s="127" t="s">
        <v>186</v>
      </c>
      <c r="L390" s="32"/>
      <c r="M390" s="132" t="s">
        <v>19</v>
      </c>
      <c r="N390" s="133" t="s">
        <v>40</v>
      </c>
      <c r="P390" s="134">
        <f>O390*H390</f>
        <v>0</v>
      </c>
      <c r="Q390" s="134">
        <v>0</v>
      </c>
      <c r="R390" s="134">
        <f>Q390*H390</f>
        <v>0</v>
      </c>
      <c r="S390" s="134">
        <v>0</v>
      </c>
      <c r="T390" s="135">
        <f>S390*H390</f>
        <v>0</v>
      </c>
      <c r="AR390" s="136" t="s">
        <v>187</v>
      </c>
      <c r="AT390" s="136" t="s">
        <v>182</v>
      </c>
      <c r="AU390" s="136" t="s">
        <v>79</v>
      </c>
      <c r="AY390" s="17" t="s">
        <v>181</v>
      </c>
      <c r="BE390" s="137">
        <f>IF(N390="základní",J390,0)</f>
        <v>0</v>
      </c>
      <c r="BF390" s="137">
        <f>IF(N390="snížená",J390,0)</f>
        <v>0</v>
      </c>
      <c r="BG390" s="137">
        <f>IF(N390="zákl. přenesená",J390,0)</f>
        <v>0</v>
      </c>
      <c r="BH390" s="137">
        <f>IF(N390="sníž. přenesená",J390,0)</f>
        <v>0</v>
      </c>
      <c r="BI390" s="137">
        <f>IF(N390="nulová",J390,0)</f>
        <v>0</v>
      </c>
      <c r="BJ390" s="17" t="s">
        <v>77</v>
      </c>
      <c r="BK390" s="137">
        <f>ROUND(I390*H390,2)</f>
        <v>0</v>
      </c>
      <c r="BL390" s="17" t="s">
        <v>187</v>
      </c>
      <c r="BM390" s="136" t="s">
        <v>569</v>
      </c>
    </row>
    <row r="391" spans="2:65" s="1" customFormat="1" ht="29.25" x14ac:dyDescent="0.2">
      <c r="B391" s="32"/>
      <c r="D391" s="138" t="s">
        <v>214</v>
      </c>
      <c r="F391" s="139" t="s">
        <v>8270</v>
      </c>
      <c r="I391" s="140"/>
      <c r="L391" s="32"/>
      <c r="M391" s="141"/>
      <c r="T391" s="53"/>
      <c r="AT391" s="17" t="s">
        <v>214</v>
      </c>
      <c r="AU391" s="17" t="s">
        <v>79</v>
      </c>
    </row>
    <row r="392" spans="2:65" s="12" customFormat="1" ht="11.25" x14ac:dyDescent="0.2">
      <c r="B392" s="153"/>
      <c r="D392" s="138" t="s">
        <v>330</v>
      </c>
      <c r="E392" s="154" t="s">
        <v>19</v>
      </c>
      <c r="F392" s="155" t="s">
        <v>8271</v>
      </c>
      <c r="H392" s="154" t="s">
        <v>19</v>
      </c>
      <c r="I392" s="156"/>
      <c r="L392" s="153"/>
      <c r="M392" s="157"/>
      <c r="T392" s="158"/>
      <c r="AT392" s="154" t="s">
        <v>330</v>
      </c>
      <c r="AU392" s="154" t="s">
        <v>79</v>
      </c>
      <c r="AV392" s="12" t="s">
        <v>77</v>
      </c>
      <c r="AW392" s="12" t="s">
        <v>31</v>
      </c>
      <c r="AX392" s="12" t="s">
        <v>69</v>
      </c>
      <c r="AY392" s="154" t="s">
        <v>181</v>
      </c>
    </row>
    <row r="393" spans="2:65" s="13" customFormat="1" ht="11.25" x14ac:dyDescent="0.2">
      <c r="B393" s="159"/>
      <c r="D393" s="138" t="s">
        <v>330</v>
      </c>
      <c r="E393" s="160" t="s">
        <v>19</v>
      </c>
      <c r="F393" s="161" t="s">
        <v>5754</v>
      </c>
      <c r="H393" s="162">
        <v>1</v>
      </c>
      <c r="I393" s="163"/>
      <c r="L393" s="159"/>
      <c r="M393" s="164"/>
      <c r="T393" s="165"/>
      <c r="AT393" s="160" t="s">
        <v>330</v>
      </c>
      <c r="AU393" s="160" t="s">
        <v>79</v>
      </c>
      <c r="AV393" s="13" t="s">
        <v>79</v>
      </c>
      <c r="AW393" s="13" t="s">
        <v>31</v>
      </c>
      <c r="AX393" s="13" t="s">
        <v>69</v>
      </c>
      <c r="AY393" s="160" t="s">
        <v>181</v>
      </c>
    </row>
    <row r="394" spans="2:65" s="14" customFormat="1" ht="11.25" x14ac:dyDescent="0.2">
      <c r="B394" s="166"/>
      <c r="D394" s="138" t="s">
        <v>330</v>
      </c>
      <c r="E394" s="167" t="s">
        <v>19</v>
      </c>
      <c r="F394" s="168" t="s">
        <v>333</v>
      </c>
      <c r="H394" s="169">
        <v>1</v>
      </c>
      <c r="I394" s="170"/>
      <c r="L394" s="166"/>
      <c r="M394" s="171"/>
      <c r="T394" s="172"/>
      <c r="AT394" s="167" t="s">
        <v>330</v>
      </c>
      <c r="AU394" s="167" t="s">
        <v>79</v>
      </c>
      <c r="AV394" s="14" t="s">
        <v>187</v>
      </c>
      <c r="AW394" s="14" t="s">
        <v>31</v>
      </c>
      <c r="AX394" s="14" t="s">
        <v>77</v>
      </c>
      <c r="AY394" s="167" t="s">
        <v>181</v>
      </c>
    </row>
    <row r="395" spans="2:65" s="1" customFormat="1" ht="16.5" customHeight="1" x14ac:dyDescent="0.2">
      <c r="B395" s="32"/>
      <c r="C395" s="125" t="s">
        <v>277</v>
      </c>
      <c r="D395" s="125" t="s">
        <v>182</v>
      </c>
      <c r="E395" s="126" t="s">
        <v>8272</v>
      </c>
      <c r="F395" s="127" t="s">
        <v>8273</v>
      </c>
      <c r="G395" s="128" t="s">
        <v>185</v>
      </c>
      <c r="H395" s="129">
        <v>1</v>
      </c>
      <c r="I395" s="130"/>
      <c r="J395" s="131">
        <f>ROUND(I395*H395,2)</f>
        <v>0</v>
      </c>
      <c r="K395" s="127" t="s">
        <v>186</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578</v>
      </c>
    </row>
    <row r="396" spans="2:65" s="1" customFormat="1" ht="29.25" x14ac:dyDescent="0.2">
      <c r="B396" s="32"/>
      <c r="D396" s="138" t="s">
        <v>214</v>
      </c>
      <c r="F396" s="139" t="s">
        <v>8270</v>
      </c>
      <c r="I396" s="140"/>
      <c r="L396" s="32"/>
      <c r="M396" s="141"/>
      <c r="T396" s="53"/>
      <c r="AT396" s="17" t="s">
        <v>214</v>
      </c>
      <c r="AU396" s="17" t="s">
        <v>79</v>
      </c>
    </row>
    <row r="397" spans="2:65" s="12" customFormat="1" ht="11.25" x14ac:dyDescent="0.2">
      <c r="B397" s="153"/>
      <c r="D397" s="138" t="s">
        <v>330</v>
      </c>
      <c r="E397" s="154" t="s">
        <v>19</v>
      </c>
      <c r="F397" s="155" t="s">
        <v>8274</v>
      </c>
      <c r="H397" s="154" t="s">
        <v>19</v>
      </c>
      <c r="I397" s="156"/>
      <c r="L397" s="153"/>
      <c r="M397" s="157"/>
      <c r="T397" s="158"/>
      <c r="AT397" s="154" t="s">
        <v>330</v>
      </c>
      <c r="AU397" s="154" t="s">
        <v>79</v>
      </c>
      <c r="AV397" s="12" t="s">
        <v>77</v>
      </c>
      <c r="AW397" s="12" t="s">
        <v>31</v>
      </c>
      <c r="AX397" s="12" t="s">
        <v>69</v>
      </c>
      <c r="AY397" s="154" t="s">
        <v>181</v>
      </c>
    </row>
    <row r="398" spans="2:65" s="13" customFormat="1" ht="11.25" x14ac:dyDescent="0.2">
      <c r="B398" s="159"/>
      <c r="D398" s="138" t="s">
        <v>330</v>
      </c>
      <c r="E398" s="160" t="s">
        <v>19</v>
      </c>
      <c r="F398" s="161" t="s">
        <v>5754</v>
      </c>
      <c r="H398" s="162">
        <v>1</v>
      </c>
      <c r="I398" s="163"/>
      <c r="L398" s="159"/>
      <c r="M398" s="164"/>
      <c r="T398" s="165"/>
      <c r="AT398" s="160" t="s">
        <v>330</v>
      </c>
      <c r="AU398" s="160" t="s">
        <v>79</v>
      </c>
      <c r="AV398" s="13" t="s">
        <v>79</v>
      </c>
      <c r="AW398" s="13" t="s">
        <v>31</v>
      </c>
      <c r="AX398" s="13" t="s">
        <v>69</v>
      </c>
      <c r="AY398" s="160" t="s">
        <v>181</v>
      </c>
    </row>
    <row r="399" spans="2:65" s="14" customFormat="1" ht="11.25" x14ac:dyDescent="0.2">
      <c r="B399" s="166"/>
      <c r="D399" s="138" t="s">
        <v>330</v>
      </c>
      <c r="E399" s="167" t="s">
        <v>19</v>
      </c>
      <c r="F399" s="168" t="s">
        <v>333</v>
      </c>
      <c r="H399" s="169">
        <v>1</v>
      </c>
      <c r="I399" s="170"/>
      <c r="L399" s="166"/>
      <c r="M399" s="171"/>
      <c r="T399" s="172"/>
      <c r="AT399" s="167" t="s">
        <v>330</v>
      </c>
      <c r="AU399" s="167" t="s">
        <v>79</v>
      </c>
      <c r="AV399" s="14" t="s">
        <v>187</v>
      </c>
      <c r="AW399" s="14" t="s">
        <v>31</v>
      </c>
      <c r="AX399" s="14" t="s">
        <v>77</v>
      </c>
      <c r="AY399" s="167" t="s">
        <v>181</v>
      </c>
    </row>
    <row r="400" spans="2:65" s="1" customFormat="1" ht="16.5" customHeight="1" x14ac:dyDescent="0.2">
      <c r="B400" s="32"/>
      <c r="C400" s="125" t="s">
        <v>584</v>
      </c>
      <c r="D400" s="125" t="s">
        <v>182</v>
      </c>
      <c r="E400" s="126" t="s">
        <v>8275</v>
      </c>
      <c r="F400" s="127" t="s">
        <v>8276</v>
      </c>
      <c r="G400" s="128" t="s">
        <v>185</v>
      </c>
      <c r="H400" s="129">
        <v>1</v>
      </c>
      <c r="I400" s="130"/>
      <c r="J400" s="131">
        <f>ROUND(I400*H400,2)</f>
        <v>0</v>
      </c>
      <c r="K400" s="127" t="s">
        <v>186</v>
      </c>
      <c r="L400" s="32"/>
      <c r="M400" s="132" t="s">
        <v>19</v>
      </c>
      <c r="N400" s="133" t="s">
        <v>40</v>
      </c>
      <c r="P400" s="134">
        <f>O400*H400</f>
        <v>0</v>
      </c>
      <c r="Q400" s="134">
        <v>0</v>
      </c>
      <c r="R400" s="134">
        <f>Q400*H400</f>
        <v>0</v>
      </c>
      <c r="S400" s="134">
        <v>0</v>
      </c>
      <c r="T400" s="135">
        <f>S400*H400</f>
        <v>0</v>
      </c>
      <c r="AR400" s="136" t="s">
        <v>187</v>
      </c>
      <c r="AT400" s="136" t="s">
        <v>182</v>
      </c>
      <c r="AU400" s="136" t="s">
        <v>79</v>
      </c>
      <c r="AY400" s="17" t="s">
        <v>181</v>
      </c>
      <c r="BE400" s="137">
        <f>IF(N400="základní",J400,0)</f>
        <v>0</v>
      </c>
      <c r="BF400" s="137">
        <f>IF(N400="snížená",J400,0)</f>
        <v>0</v>
      </c>
      <c r="BG400" s="137">
        <f>IF(N400="zákl. přenesená",J400,0)</f>
        <v>0</v>
      </c>
      <c r="BH400" s="137">
        <f>IF(N400="sníž. přenesená",J400,0)</f>
        <v>0</v>
      </c>
      <c r="BI400" s="137">
        <f>IF(N400="nulová",J400,0)</f>
        <v>0</v>
      </c>
      <c r="BJ400" s="17" t="s">
        <v>77</v>
      </c>
      <c r="BK400" s="137">
        <f>ROUND(I400*H400,2)</f>
        <v>0</v>
      </c>
      <c r="BL400" s="17" t="s">
        <v>187</v>
      </c>
      <c r="BM400" s="136" t="s">
        <v>587</v>
      </c>
    </row>
    <row r="401" spans="2:65" s="1" customFormat="1" ht="29.25" x14ac:dyDescent="0.2">
      <c r="B401" s="32"/>
      <c r="D401" s="138" t="s">
        <v>214</v>
      </c>
      <c r="F401" s="139" t="s">
        <v>8270</v>
      </c>
      <c r="I401" s="140"/>
      <c r="L401" s="32"/>
      <c r="M401" s="141"/>
      <c r="T401" s="53"/>
      <c r="AT401" s="17" t="s">
        <v>214</v>
      </c>
      <c r="AU401" s="17" t="s">
        <v>79</v>
      </c>
    </row>
    <row r="402" spans="2:65" s="12" customFormat="1" ht="11.25" x14ac:dyDescent="0.2">
      <c r="B402" s="153"/>
      <c r="D402" s="138" t="s">
        <v>330</v>
      </c>
      <c r="E402" s="154" t="s">
        <v>19</v>
      </c>
      <c r="F402" s="155" t="s">
        <v>8277</v>
      </c>
      <c r="H402" s="154" t="s">
        <v>19</v>
      </c>
      <c r="I402" s="156"/>
      <c r="L402" s="153"/>
      <c r="M402" s="157"/>
      <c r="T402" s="158"/>
      <c r="AT402" s="154" t="s">
        <v>330</v>
      </c>
      <c r="AU402" s="154" t="s">
        <v>79</v>
      </c>
      <c r="AV402" s="12" t="s">
        <v>77</v>
      </c>
      <c r="AW402" s="12" t="s">
        <v>31</v>
      </c>
      <c r="AX402" s="12" t="s">
        <v>69</v>
      </c>
      <c r="AY402" s="154" t="s">
        <v>181</v>
      </c>
    </row>
    <row r="403" spans="2:65" s="13" customFormat="1" ht="11.25" x14ac:dyDescent="0.2">
      <c r="B403" s="159"/>
      <c r="D403" s="138" t="s">
        <v>330</v>
      </c>
      <c r="E403" s="160" t="s">
        <v>19</v>
      </c>
      <c r="F403" s="161" t="s">
        <v>5796</v>
      </c>
      <c r="H403" s="162">
        <v>1</v>
      </c>
      <c r="I403" s="163"/>
      <c r="L403" s="159"/>
      <c r="M403" s="164"/>
      <c r="T403" s="165"/>
      <c r="AT403" s="160" t="s">
        <v>330</v>
      </c>
      <c r="AU403" s="160" t="s">
        <v>79</v>
      </c>
      <c r="AV403" s="13" t="s">
        <v>79</v>
      </c>
      <c r="AW403" s="13" t="s">
        <v>31</v>
      </c>
      <c r="AX403" s="13" t="s">
        <v>69</v>
      </c>
      <c r="AY403" s="160" t="s">
        <v>181</v>
      </c>
    </row>
    <row r="404" spans="2:65" s="14" customFormat="1" ht="11.25" x14ac:dyDescent="0.2">
      <c r="B404" s="166"/>
      <c r="D404" s="138" t="s">
        <v>330</v>
      </c>
      <c r="E404" s="167" t="s">
        <v>19</v>
      </c>
      <c r="F404" s="168" t="s">
        <v>333</v>
      </c>
      <c r="H404" s="169">
        <v>1</v>
      </c>
      <c r="I404" s="170"/>
      <c r="L404" s="166"/>
      <c r="M404" s="171"/>
      <c r="T404" s="172"/>
      <c r="AT404" s="167" t="s">
        <v>330</v>
      </c>
      <c r="AU404" s="167" t="s">
        <v>79</v>
      </c>
      <c r="AV404" s="14" t="s">
        <v>187</v>
      </c>
      <c r="AW404" s="14" t="s">
        <v>31</v>
      </c>
      <c r="AX404" s="14" t="s">
        <v>77</v>
      </c>
      <c r="AY404" s="167" t="s">
        <v>181</v>
      </c>
    </row>
    <row r="405" spans="2:65" s="1" customFormat="1" ht="16.5" customHeight="1" x14ac:dyDescent="0.2">
      <c r="B405" s="32"/>
      <c r="C405" s="125" t="s">
        <v>280</v>
      </c>
      <c r="D405" s="125" t="s">
        <v>182</v>
      </c>
      <c r="E405" s="126" t="s">
        <v>8278</v>
      </c>
      <c r="F405" s="127" t="s">
        <v>8279</v>
      </c>
      <c r="G405" s="128" t="s">
        <v>185</v>
      </c>
      <c r="H405" s="129">
        <v>1</v>
      </c>
      <c r="I405" s="130"/>
      <c r="J405" s="131">
        <f>ROUND(I405*H405,2)</f>
        <v>0</v>
      </c>
      <c r="K405" s="127" t="s">
        <v>186</v>
      </c>
      <c r="L405" s="32"/>
      <c r="M405" s="132" t="s">
        <v>19</v>
      </c>
      <c r="N405" s="133" t="s">
        <v>40</v>
      </c>
      <c r="P405" s="134">
        <f>O405*H405</f>
        <v>0</v>
      </c>
      <c r="Q405" s="134">
        <v>0</v>
      </c>
      <c r="R405" s="134">
        <f>Q405*H405</f>
        <v>0</v>
      </c>
      <c r="S405" s="134">
        <v>0</v>
      </c>
      <c r="T405" s="135">
        <f>S405*H405</f>
        <v>0</v>
      </c>
      <c r="AR405" s="136" t="s">
        <v>187</v>
      </c>
      <c r="AT405" s="136" t="s">
        <v>182</v>
      </c>
      <c r="AU405" s="136" t="s">
        <v>79</v>
      </c>
      <c r="AY405" s="17" t="s">
        <v>181</v>
      </c>
      <c r="BE405" s="137">
        <f>IF(N405="základní",J405,0)</f>
        <v>0</v>
      </c>
      <c r="BF405" s="137">
        <f>IF(N405="snížená",J405,0)</f>
        <v>0</v>
      </c>
      <c r="BG405" s="137">
        <f>IF(N405="zákl. přenesená",J405,0)</f>
        <v>0</v>
      </c>
      <c r="BH405" s="137">
        <f>IF(N405="sníž. přenesená",J405,0)</f>
        <v>0</v>
      </c>
      <c r="BI405" s="137">
        <f>IF(N405="nulová",J405,0)</f>
        <v>0</v>
      </c>
      <c r="BJ405" s="17" t="s">
        <v>77</v>
      </c>
      <c r="BK405" s="137">
        <f>ROUND(I405*H405,2)</f>
        <v>0</v>
      </c>
      <c r="BL405" s="17" t="s">
        <v>187</v>
      </c>
      <c r="BM405" s="136" t="s">
        <v>592</v>
      </c>
    </row>
    <row r="406" spans="2:65" s="1" customFormat="1" ht="29.25" x14ac:dyDescent="0.2">
      <c r="B406" s="32"/>
      <c r="D406" s="138" t="s">
        <v>214</v>
      </c>
      <c r="F406" s="139" t="s">
        <v>8270</v>
      </c>
      <c r="I406" s="140"/>
      <c r="L406" s="32"/>
      <c r="M406" s="141"/>
      <c r="T406" s="53"/>
      <c r="AT406" s="17" t="s">
        <v>214</v>
      </c>
      <c r="AU406" s="17" t="s">
        <v>79</v>
      </c>
    </row>
    <row r="407" spans="2:65" s="12" customFormat="1" ht="11.25" x14ac:dyDescent="0.2">
      <c r="B407" s="153"/>
      <c r="D407" s="138" t="s">
        <v>330</v>
      </c>
      <c r="E407" s="154" t="s">
        <v>19</v>
      </c>
      <c r="F407" s="155" t="s">
        <v>8280</v>
      </c>
      <c r="H407" s="154" t="s">
        <v>19</v>
      </c>
      <c r="I407" s="156"/>
      <c r="L407" s="153"/>
      <c r="M407" s="157"/>
      <c r="T407" s="158"/>
      <c r="AT407" s="154" t="s">
        <v>330</v>
      </c>
      <c r="AU407" s="154" t="s">
        <v>79</v>
      </c>
      <c r="AV407" s="12" t="s">
        <v>77</v>
      </c>
      <c r="AW407" s="12" t="s">
        <v>31</v>
      </c>
      <c r="AX407" s="12" t="s">
        <v>69</v>
      </c>
      <c r="AY407" s="154" t="s">
        <v>181</v>
      </c>
    </row>
    <row r="408" spans="2:65" s="13" customFormat="1" ht="11.25" x14ac:dyDescent="0.2">
      <c r="B408" s="159"/>
      <c r="D408" s="138" t="s">
        <v>330</v>
      </c>
      <c r="E408" s="160" t="s">
        <v>19</v>
      </c>
      <c r="F408" s="161" t="s">
        <v>4442</v>
      </c>
      <c r="H408" s="162">
        <v>1</v>
      </c>
      <c r="I408" s="163"/>
      <c r="L408" s="159"/>
      <c r="M408" s="164"/>
      <c r="T408" s="165"/>
      <c r="AT408" s="160" t="s">
        <v>330</v>
      </c>
      <c r="AU408" s="160" t="s">
        <v>79</v>
      </c>
      <c r="AV408" s="13" t="s">
        <v>79</v>
      </c>
      <c r="AW408" s="13" t="s">
        <v>31</v>
      </c>
      <c r="AX408" s="13" t="s">
        <v>69</v>
      </c>
      <c r="AY408" s="160" t="s">
        <v>181</v>
      </c>
    </row>
    <row r="409" spans="2:65" s="14" customFormat="1" ht="11.25" x14ac:dyDescent="0.2">
      <c r="B409" s="166"/>
      <c r="D409" s="138" t="s">
        <v>330</v>
      </c>
      <c r="E409" s="167" t="s">
        <v>19</v>
      </c>
      <c r="F409" s="168" t="s">
        <v>333</v>
      </c>
      <c r="H409" s="169">
        <v>1</v>
      </c>
      <c r="I409" s="170"/>
      <c r="L409" s="166"/>
      <c r="M409" s="171"/>
      <c r="T409" s="172"/>
      <c r="AT409" s="167" t="s">
        <v>330</v>
      </c>
      <c r="AU409" s="167" t="s">
        <v>79</v>
      </c>
      <c r="AV409" s="14" t="s">
        <v>187</v>
      </c>
      <c r="AW409" s="14" t="s">
        <v>31</v>
      </c>
      <c r="AX409" s="14" t="s">
        <v>77</v>
      </c>
      <c r="AY409" s="167" t="s">
        <v>181</v>
      </c>
    </row>
    <row r="410" spans="2:65" s="1" customFormat="1" ht="16.5" customHeight="1" x14ac:dyDescent="0.2">
      <c r="B410" s="32"/>
      <c r="C410" s="125" t="s">
        <v>598</v>
      </c>
      <c r="D410" s="125" t="s">
        <v>182</v>
      </c>
      <c r="E410" s="126" t="s">
        <v>8281</v>
      </c>
      <c r="F410" s="127" t="s">
        <v>8282</v>
      </c>
      <c r="G410" s="128" t="s">
        <v>185</v>
      </c>
      <c r="H410" s="129">
        <v>1</v>
      </c>
      <c r="I410" s="130"/>
      <c r="J410" s="131">
        <f>ROUND(I410*H410,2)</f>
        <v>0</v>
      </c>
      <c r="K410" s="127" t="s">
        <v>186</v>
      </c>
      <c r="L410" s="32"/>
      <c r="M410" s="132" t="s">
        <v>19</v>
      </c>
      <c r="N410" s="133" t="s">
        <v>40</v>
      </c>
      <c r="P410" s="134">
        <f>O410*H410</f>
        <v>0</v>
      </c>
      <c r="Q410" s="134">
        <v>0</v>
      </c>
      <c r="R410" s="134">
        <f>Q410*H410</f>
        <v>0</v>
      </c>
      <c r="S410" s="134">
        <v>0</v>
      </c>
      <c r="T410" s="135">
        <f>S410*H410</f>
        <v>0</v>
      </c>
      <c r="AR410" s="136" t="s">
        <v>187</v>
      </c>
      <c r="AT410" s="136" t="s">
        <v>182</v>
      </c>
      <c r="AU410" s="136" t="s">
        <v>79</v>
      </c>
      <c r="AY410" s="17" t="s">
        <v>181</v>
      </c>
      <c r="BE410" s="137">
        <f>IF(N410="základní",J410,0)</f>
        <v>0</v>
      </c>
      <c r="BF410" s="137">
        <f>IF(N410="snížená",J410,0)</f>
        <v>0</v>
      </c>
      <c r="BG410" s="137">
        <f>IF(N410="zákl. přenesená",J410,0)</f>
        <v>0</v>
      </c>
      <c r="BH410" s="137">
        <f>IF(N410="sníž. přenesená",J410,0)</f>
        <v>0</v>
      </c>
      <c r="BI410" s="137">
        <f>IF(N410="nulová",J410,0)</f>
        <v>0</v>
      </c>
      <c r="BJ410" s="17" t="s">
        <v>77</v>
      </c>
      <c r="BK410" s="137">
        <f>ROUND(I410*H410,2)</f>
        <v>0</v>
      </c>
      <c r="BL410" s="17" t="s">
        <v>187</v>
      </c>
      <c r="BM410" s="136" t="s">
        <v>601</v>
      </c>
    </row>
    <row r="411" spans="2:65" s="1" customFormat="1" ht="29.25" x14ac:dyDescent="0.2">
      <c r="B411" s="32"/>
      <c r="D411" s="138" t="s">
        <v>214</v>
      </c>
      <c r="F411" s="139" t="s">
        <v>8270</v>
      </c>
      <c r="I411" s="140"/>
      <c r="L411" s="32"/>
      <c r="M411" s="141"/>
      <c r="T411" s="53"/>
      <c r="AT411" s="17" t="s">
        <v>214</v>
      </c>
      <c r="AU411" s="17" t="s">
        <v>79</v>
      </c>
    </row>
    <row r="412" spans="2:65" s="12" customFormat="1" ht="11.25" x14ac:dyDescent="0.2">
      <c r="B412" s="153"/>
      <c r="D412" s="138" t="s">
        <v>330</v>
      </c>
      <c r="E412" s="154" t="s">
        <v>19</v>
      </c>
      <c r="F412" s="155" t="s">
        <v>8283</v>
      </c>
      <c r="H412" s="154" t="s">
        <v>19</v>
      </c>
      <c r="I412" s="156"/>
      <c r="L412" s="153"/>
      <c r="M412" s="157"/>
      <c r="T412" s="158"/>
      <c r="AT412" s="154" t="s">
        <v>330</v>
      </c>
      <c r="AU412" s="154" t="s">
        <v>79</v>
      </c>
      <c r="AV412" s="12" t="s">
        <v>77</v>
      </c>
      <c r="AW412" s="12" t="s">
        <v>31</v>
      </c>
      <c r="AX412" s="12" t="s">
        <v>69</v>
      </c>
      <c r="AY412" s="154" t="s">
        <v>181</v>
      </c>
    </row>
    <row r="413" spans="2:65" s="13" customFormat="1" ht="11.25" x14ac:dyDescent="0.2">
      <c r="B413" s="159"/>
      <c r="D413" s="138" t="s">
        <v>330</v>
      </c>
      <c r="E413" s="160" t="s">
        <v>19</v>
      </c>
      <c r="F413" s="161" t="s">
        <v>4442</v>
      </c>
      <c r="H413" s="162">
        <v>1</v>
      </c>
      <c r="I413" s="163"/>
      <c r="L413" s="159"/>
      <c r="M413" s="164"/>
      <c r="T413" s="165"/>
      <c r="AT413" s="160" t="s">
        <v>330</v>
      </c>
      <c r="AU413" s="160" t="s">
        <v>79</v>
      </c>
      <c r="AV413" s="13" t="s">
        <v>79</v>
      </c>
      <c r="AW413" s="13" t="s">
        <v>31</v>
      </c>
      <c r="AX413" s="13" t="s">
        <v>69</v>
      </c>
      <c r="AY413" s="160" t="s">
        <v>181</v>
      </c>
    </row>
    <row r="414" spans="2:65" s="14" customFormat="1" ht="11.25" x14ac:dyDescent="0.2">
      <c r="B414" s="166"/>
      <c r="D414" s="138" t="s">
        <v>330</v>
      </c>
      <c r="E414" s="167" t="s">
        <v>19</v>
      </c>
      <c r="F414" s="168" t="s">
        <v>333</v>
      </c>
      <c r="H414" s="169">
        <v>1</v>
      </c>
      <c r="I414" s="170"/>
      <c r="L414" s="166"/>
      <c r="M414" s="171"/>
      <c r="T414" s="172"/>
      <c r="AT414" s="167" t="s">
        <v>330</v>
      </c>
      <c r="AU414" s="167" t="s">
        <v>79</v>
      </c>
      <c r="AV414" s="14" t="s">
        <v>187</v>
      </c>
      <c r="AW414" s="14" t="s">
        <v>31</v>
      </c>
      <c r="AX414" s="14" t="s">
        <v>77</v>
      </c>
      <c r="AY414" s="167" t="s">
        <v>181</v>
      </c>
    </row>
    <row r="415" spans="2:65" s="1" customFormat="1" ht="16.5" customHeight="1" x14ac:dyDescent="0.2">
      <c r="B415" s="32"/>
      <c r="C415" s="125" t="s">
        <v>284</v>
      </c>
      <c r="D415" s="125" t="s">
        <v>182</v>
      </c>
      <c r="E415" s="126" t="s">
        <v>8284</v>
      </c>
      <c r="F415" s="127" t="s">
        <v>8285</v>
      </c>
      <c r="G415" s="128" t="s">
        <v>185</v>
      </c>
      <c r="H415" s="129">
        <v>1</v>
      </c>
      <c r="I415" s="130"/>
      <c r="J415" s="131">
        <f>ROUND(I415*H415,2)</f>
        <v>0</v>
      </c>
      <c r="K415" s="127" t="s">
        <v>186</v>
      </c>
      <c r="L415" s="32"/>
      <c r="M415" s="132" t="s">
        <v>19</v>
      </c>
      <c r="N415" s="133" t="s">
        <v>40</v>
      </c>
      <c r="P415" s="134">
        <f>O415*H415</f>
        <v>0</v>
      </c>
      <c r="Q415" s="134">
        <v>0</v>
      </c>
      <c r="R415" s="134">
        <f>Q415*H415</f>
        <v>0</v>
      </c>
      <c r="S415" s="134">
        <v>0</v>
      </c>
      <c r="T415" s="135">
        <f>S415*H415</f>
        <v>0</v>
      </c>
      <c r="AR415" s="136" t="s">
        <v>187</v>
      </c>
      <c r="AT415" s="136" t="s">
        <v>182</v>
      </c>
      <c r="AU415" s="136" t="s">
        <v>79</v>
      </c>
      <c r="AY415" s="17" t="s">
        <v>181</v>
      </c>
      <c r="BE415" s="137">
        <f>IF(N415="základní",J415,0)</f>
        <v>0</v>
      </c>
      <c r="BF415" s="137">
        <f>IF(N415="snížená",J415,0)</f>
        <v>0</v>
      </c>
      <c r="BG415" s="137">
        <f>IF(N415="zákl. přenesená",J415,0)</f>
        <v>0</v>
      </c>
      <c r="BH415" s="137">
        <f>IF(N415="sníž. přenesená",J415,0)</f>
        <v>0</v>
      </c>
      <c r="BI415" s="137">
        <f>IF(N415="nulová",J415,0)</f>
        <v>0</v>
      </c>
      <c r="BJ415" s="17" t="s">
        <v>77</v>
      </c>
      <c r="BK415" s="137">
        <f>ROUND(I415*H415,2)</f>
        <v>0</v>
      </c>
      <c r="BL415" s="17" t="s">
        <v>187</v>
      </c>
      <c r="BM415" s="136" t="s">
        <v>608</v>
      </c>
    </row>
    <row r="416" spans="2:65" s="1" customFormat="1" ht="29.25" x14ac:dyDescent="0.2">
      <c r="B416" s="32"/>
      <c r="D416" s="138" t="s">
        <v>214</v>
      </c>
      <c r="F416" s="139" t="s">
        <v>8270</v>
      </c>
      <c r="I416" s="140"/>
      <c r="L416" s="32"/>
      <c r="M416" s="141"/>
      <c r="T416" s="53"/>
      <c r="AT416" s="17" t="s">
        <v>214</v>
      </c>
      <c r="AU416" s="17" t="s">
        <v>79</v>
      </c>
    </row>
    <row r="417" spans="2:65" s="12" customFormat="1" ht="11.25" x14ac:dyDescent="0.2">
      <c r="B417" s="153"/>
      <c r="D417" s="138" t="s">
        <v>330</v>
      </c>
      <c r="E417" s="154" t="s">
        <v>19</v>
      </c>
      <c r="F417" s="155" t="s">
        <v>8286</v>
      </c>
      <c r="H417" s="154" t="s">
        <v>19</v>
      </c>
      <c r="I417" s="156"/>
      <c r="L417" s="153"/>
      <c r="M417" s="157"/>
      <c r="T417" s="158"/>
      <c r="AT417" s="154" t="s">
        <v>330</v>
      </c>
      <c r="AU417" s="154" t="s">
        <v>79</v>
      </c>
      <c r="AV417" s="12" t="s">
        <v>77</v>
      </c>
      <c r="AW417" s="12" t="s">
        <v>31</v>
      </c>
      <c r="AX417" s="12" t="s">
        <v>69</v>
      </c>
      <c r="AY417" s="154" t="s">
        <v>181</v>
      </c>
    </row>
    <row r="418" spans="2:65" s="13" customFormat="1" ht="11.25" x14ac:dyDescent="0.2">
      <c r="B418" s="159"/>
      <c r="D418" s="138" t="s">
        <v>330</v>
      </c>
      <c r="E418" s="160" t="s">
        <v>19</v>
      </c>
      <c r="F418" s="161" t="s">
        <v>4442</v>
      </c>
      <c r="H418" s="162">
        <v>1</v>
      </c>
      <c r="I418" s="163"/>
      <c r="L418" s="159"/>
      <c r="M418" s="164"/>
      <c r="T418" s="165"/>
      <c r="AT418" s="160" t="s">
        <v>330</v>
      </c>
      <c r="AU418" s="160" t="s">
        <v>79</v>
      </c>
      <c r="AV418" s="13" t="s">
        <v>79</v>
      </c>
      <c r="AW418" s="13" t="s">
        <v>31</v>
      </c>
      <c r="AX418" s="13" t="s">
        <v>69</v>
      </c>
      <c r="AY418" s="160" t="s">
        <v>181</v>
      </c>
    </row>
    <row r="419" spans="2:65" s="14" customFormat="1" ht="11.25" x14ac:dyDescent="0.2">
      <c r="B419" s="166"/>
      <c r="D419" s="138" t="s">
        <v>330</v>
      </c>
      <c r="E419" s="167" t="s">
        <v>19</v>
      </c>
      <c r="F419" s="168" t="s">
        <v>333</v>
      </c>
      <c r="H419" s="169">
        <v>1</v>
      </c>
      <c r="I419" s="170"/>
      <c r="L419" s="166"/>
      <c r="M419" s="171"/>
      <c r="T419" s="172"/>
      <c r="AT419" s="167" t="s">
        <v>330</v>
      </c>
      <c r="AU419" s="167" t="s">
        <v>79</v>
      </c>
      <c r="AV419" s="14" t="s">
        <v>187</v>
      </c>
      <c r="AW419" s="14" t="s">
        <v>31</v>
      </c>
      <c r="AX419" s="14" t="s">
        <v>77</v>
      </c>
      <c r="AY419" s="167" t="s">
        <v>181</v>
      </c>
    </row>
    <row r="420" spans="2:65" s="1" customFormat="1" ht="16.5" customHeight="1" x14ac:dyDescent="0.2">
      <c r="B420" s="32"/>
      <c r="C420" s="125" t="s">
        <v>611</v>
      </c>
      <c r="D420" s="125" t="s">
        <v>182</v>
      </c>
      <c r="E420" s="126" t="s">
        <v>8287</v>
      </c>
      <c r="F420" s="127" t="s">
        <v>8288</v>
      </c>
      <c r="G420" s="128" t="s">
        <v>185</v>
      </c>
      <c r="H420" s="129">
        <v>1</v>
      </c>
      <c r="I420" s="130"/>
      <c r="J420" s="131">
        <f>ROUND(I420*H420,2)</f>
        <v>0</v>
      </c>
      <c r="K420" s="127" t="s">
        <v>186</v>
      </c>
      <c r="L420" s="32"/>
      <c r="M420" s="132" t="s">
        <v>19</v>
      </c>
      <c r="N420" s="133" t="s">
        <v>40</v>
      </c>
      <c r="P420" s="134">
        <f>O420*H420</f>
        <v>0</v>
      </c>
      <c r="Q420" s="134">
        <v>0</v>
      </c>
      <c r="R420" s="134">
        <f>Q420*H420</f>
        <v>0</v>
      </c>
      <c r="S420" s="134">
        <v>0</v>
      </c>
      <c r="T420" s="135">
        <f>S420*H420</f>
        <v>0</v>
      </c>
      <c r="AR420" s="136" t="s">
        <v>187</v>
      </c>
      <c r="AT420" s="136" t="s">
        <v>182</v>
      </c>
      <c r="AU420" s="136" t="s">
        <v>79</v>
      </c>
      <c r="AY420" s="17" t="s">
        <v>181</v>
      </c>
      <c r="BE420" s="137">
        <f>IF(N420="základní",J420,0)</f>
        <v>0</v>
      </c>
      <c r="BF420" s="137">
        <f>IF(N420="snížená",J420,0)</f>
        <v>0</v>
      </c>
      <c r="BG420" s="137">
        <f>IF(N420="zákl. přenesená",J420,0)</f>
        <v>0</v>
      </c>
      <c r="BH420" s="137">
        <f>IF(N420="sníž. přenesená",J420,0)</f>
        <v>0</v>
      </c>
      <c r="BI420" s="137">
        <f>IF(N420="nulová",J420,0)</f>
        <v>0</v>
      </c>
      <c r="BJ420" s="17" t="s">
        <v>77</v>
      </c>
      <c r="BK420" s="137">
        <f>ROUND(I420*H420,2)</f>
        <v>0</v>
      </c>
      <c r="BL420" s="17" t="s">
        <v>187</v>
      </c>
      <c r="BM420" s="136" t="s">
        <v>614</v>
      </c>
    </row>
    <row r="421" spans="2:65" s="1" customFormat="1" ht="29.25" x14ac:dyDescent="0.2">
      <c r="B421" s="32"/>
      <c r="D421" s="138" t="s">
        <v>214</v>
      </c>
      <c r="F421" s="139" t="s">
        <v>8270</v>
      </c>
      <c r="I421" s="140"/>
      <c r="L421" s="32"/>
      <c r="M421" s="141"/>
      <c r="T421" s="53"/>
      <c r="AT421" s="17" t="s">
        <v>214</v>
      </c>
      <c r="AU421" s="17" t="s">
        <v>79</v>
      </c>
    </row>
    <row r="422" spans="2:65" s="12" customFormat="1" ht="11.25" x14ac:dyDescent="0.2">
      <c r="B422" s="153"/>
      <c r="D422" s="138" t="s">
        <v>330</v>
      </c>
      <c r="E422" s="154" t="s">
        <v>19</v>
      </c>
      <c r="F422" s="155" t="s">
        <v>8289</v>
      </c>
      <c r="H422" s="154" t="s">
        <v>19</v>
      </c>
      <c r="I422" s="156"/>
      <c r="L422" s="153"/>
      <c r="M422" s="157"/>
      <c r="T422" s="158"/>
      <c r="AT422" s="154" t="s">
        <v>330</v>
      </c>
      <c r="AU422" s="154" t="s">
        <v>79</v>
      </c>
      <c r="AV422" s="12" t="s">
        <v>77</v>
      </c>
      <c r="AW422" s="12" t="s">
        <v>31</v>
      </c>
      <c r="AX422" s="12" t="s">
        <v>69</v>
      </c>
      <c r="AY422" s="154" t="s">
        <v>181</v>
      </c>
    </row>
    <row r="423" spans="2:65" s="13" customFormat="1" ht="11.25" x14ac:dyDescent="0.2">
      <c r="B423" s="159"/>
      <c r="D423" s="138" t="s">
        <v>330</v>
      </c>
      <c r="E423" s="160" t="s">
        <v>19</v>
      </c>
      <c r="F423" s="161" t="s">
        <v>4442</v>
      </c>
      <c r="H423" s="162">
        <v>1</v>
      </c>
      <c r="I423" s="163"/>
      <c r="L423" s="159"/>
      <c r="M423" s="164"/>
      <c r="T423" s="165"/>
      <c r="AT423" s="160" t="s">
        <v>330</v>
      </c>
      <c r="AU423" s="160" t="s">
        <v>79</v>
      </c>
      <c r="AV423" s="13" t="s">
        <v>79</v>
      </c>
      <c r="AW423" s="13" t="s">
        <v>31</v>
      </c>
      <c r="AX423" s="13" t="s">
        <v>69</v>
      </c>
      <c r="AY423" s="160" t="s">
        <v>181</v>
      </c>
    </row>
    <row r="424" spans="2:65" s="14" customFormat="1" ht="11.25" x14ac:dyDescent="0.2">
      <c r="B424" s="166"/>
      <c r="D424" s="138" t="s">
        <v>330</v>
      </c>
      <c r="E424" s="167" t="s">
        <v>19</v>
      </c>
      <c r="F424" s="168" t="s">
        <v>333</v>
      </c>
      <c r="H424" s="169">
        <v>1</v>
      </c>
      <c r="I424" s="170"/>
      <c r="L424" s="166"/>
      <c r="M424" s="171"/>
      <c r="T424" s="172"/>
      <c r="AT424" s="167" t="s">
        <v>330</v>
      </c>
      <c r="AU424" s="167" t="s">
        <v>79</v>
      </c>
      <c r="AV424" s="14" t="s">
        <v>187</v>
      </c>
      <c r="AW424" s="14" t="s">
        <v>31</v>
      </c>
      <c r="AX424" s="14" t="s">
        <v>77</v>
      </c>
      <c r="AY424" s="167" t="s">
        <v>181</v>
      </c>
    </row>
    <row r="425" spans="2:65" s="1" customFormat="1" ht="16.5" customHeight="1" x14ac:dyDescent="0.2">
      <c r="B425" s="32"/>
      <c r="C425" s="125" t="s">
        <v>288</v>
      </c>
      <c r="D425" s="125" t="s">
        <v>182</v>
      </c>
      <c r="E425" s="126" t="s">
        <v>8290</v>
      </c>
      <c r="F425" s="127" t="s">
        <v>8291</v>
      </c>
      <c r="G425" s="128" t="s">
        <v>185</v>
      </c>
      <c r="H425" s="129">
        <v>1</v>
      </c>
      <c r="I425" s="130"/>
      <c r="J425" s="131">
        <f>ROUND(I425*H425,2)</f>
        <v>0</v>
      </c>
      <c r="K425" s="127" t="s">
        <v>186</v>
      </c>
      <c r="L425" s="32"/>
      <c r="M425" s="132" t="s">
        <v>19</v>
      </c>
      <c r="N425" s="133" t="s">
        <v>40</v>
      </c>
      <c r="P425" s="134">
        <f>O425*H425</f>
        <v>0</v>
      </c>
      <c r="Q425" s="134">
        <v>0</v>
      </c>
      <c r="R425" s="134">
        <f>Q425*H425</f>
        <v>0</v>
      </c>
      <c r="S425" s="134">
        <v>0</v>
      </c>
      <c r="T425" s="135">
        <f>S425*H425</f>
        <v>0</v>
      </c>
      <c r="AR425" s="136" t="s">
        <v>187</v>
      </c>
      <c r="AT425" s="136" t="s">
        <v>182</v>
      </c>
      <c r="AU425" s="136" t="s">
        <v>79</v>
      </c>
      <c r="AY425" s="17" t="s">
        <v>181</v>
      </c>
      <c r="BE425" s="137">
        <f>IF(N425="základní",J425,0)</f>
        <v>0</v>
      </c>
      <c r="BF425" s="137">
        <f>IF(N425="snížená",J425,0)</f>
        <v>0</v>
      </c>
      <c r="BG425" s="137">
        <f>IF(N425="zákl. přenesená",J425,0)</f>
        <v>0</v>
      </c>
      <c r="BH425" s="137">
        <f>IF(N425="sníž. přenesená",J425,0)</f>
        <v>0</v>
      </c>
      <c r="BI425" s="137">
        <f>IF(N425="nulová",J425,0)</f>
        <v>0</v>
      </c>
      <c r="BJ425" s="17" t="s">
        <v>77</v>
      </c>
      <c r="BK425" s="137">
        <f>ROUND(I425*H425,2)</f>
        <v>0</v>
      </c>
      <c r="BL425" s="17" t="s">
        <v>187</v>
      </c>
      <c r="BM425" s="136" t="s">
        <v>619</v>
      </c>
    </row>
    <row r="426" spans="2:65" s="1" customFormat="1" ht="19.5" x14ac:dyDescent="0.2">
      <c r="B426" s="32"/>
      <c r="D426" s="138" t="s">
        <v>214</v>
      </c>
      <c r="F426" s="139" t="s">
        <v>8292</v>
      </c>
      <c r="I426" s="140"/>
      <c r="L426" s="32"/>
      <c r="M426" s="141"/>
      <c r="T426" s="53"/>
      <c r="AT426" s="17" t="s">
        <v>214</v>
      </c>
      <c r="AU426" s="17" t="s">
        <v>79</v>
      </c>
    </row>
    <row r="427" spans="2:65" s="12" customFormat="1" ht="11.25" x14ac:dyDescent="0.2">
      <c r="B427" s="153"/>
      <c r="D427" s="138" t="s">
        <v>330</v>
      </c>
      <c r="E427" s="154" t="s">
        <v>19</v>
      </c>
      <c r="F427" s="155" t="s">
        <v>8293</v>
      </c>
      <c r="H427" s="154" t="s">
        <v>19</v>
      </c>
      <c r="I427" s="156"/>
      <c r="L427" s="153"/>
      <c r="M427" s="157"/>
      <c r="T427" s="158"/>
      <c r="AT427" s="154" t="s">
        <v>330</v>
      </c>
      <c r="AU427" s="154" t="s">
        <v>79</v>
      </c>
      <c r="AV427" s="12" t="s">
        <v>77</v>
      </c>
      <c r="AW427" s="12" t="s">
        <v>31</v>
      </c>
      <c r="AX427" s="12" t="s">
        <v>69</v>
      </c>
      <c r="AY427" s="154" t="s">
        <v>181</v>
      </c>
    </row>
    <row r="428" spans="2:65" s="13" customFormat="1" ht="11.25" x14ac:dyDescent="0.2">
      <c r="B428" s="159"/>
      <c r="D428" s="138" t="s">
        <v>330</v>
      </c>
      <c r="E428" s="160" t="s">
        <v>19</v>
      </c>
      <c r="F428" s="161" t="s">
        <v>5796</v>
      </c>
      <c r="H428" s="162">
        <v>1</v>
      </c>
      <c r="I428" s="163"/>
      <c r="L428" s="159"/>
      <c r="M428" s="164"/>
      <c r="T428" s="165"/>
      <c r="AT428" s="160" t="s">
        <v>330</v>
      </c>
      <c r="AU428" s="160" t="s">
        <v>79</v>
      </c>
      <c r="AV428" s="13" t="s">
        <v>79</v>
      </c>
      <c r="AW428" s="13" t="s">
        <v>31</v>
      </c>
      <c r="AX428" s="13" t="s">
        <v>69</v>
      </c>
      <c r="AY428" s="160" t="s">
        <v>181</v>
      </c>
    </row>
    <row r="429" spans="2:65" s="14" customFormat="1" ht="11.25" x14ac:dyDescent="0.2">
      <c r="B429" s="166"/>
      <c r="D429" s="138" t="s">
        <v>330</v>
      </c>
      <c r="E429" s="167" t="s">
        <v>19</v>
      </c>
      <c r="F429" s="168" t="s">
        <v>333</v>
      </c>
      <c r="H429" s="169">
        <v>1</v>
      </c>
      <c r="I429" s="170"/>
      <c r="L429" s="166"/>
      <c r="M429" s="171"/>
      <c r="T429" s="172"/>
      <c r="AT429" s="167" t="s">
        <v>330</v>
      </c>
      <c r="AU429" s="167" t="s">
        <v>79</v>
      </c>
      <c r="AV429" s="14" t="s">
        <v>187</v>
      </c>
      <c r="AW429" s="14" t="s">
        <v>31</v>
      </c>
      <c r="AX429" s="14" t="s">
        <v>77</v>
      </c>
      <c r="AY429" s="167" t="s">
        <v>181</v>
      </c>
    </row>
    <row r="430" spans="2:65" s="1" customFormat="1" ht="24.2" customHeight="1" x14ac:dyDescent="0.2">
      <c r="B430" s="32"/>
      <c r="C430" s="125" t="s">
        <v>622</v>
      </c>
      <c r="D430" s="125" t="s">
        <v>182</v>
      </c>
      <c r="E430" s="126" t="s">
        <v>8294</v>
      </c>
      <c r="F430" s="127" t="s">
        <v>8295</v>
      </c>
      <c r="G430" s="128" t="s">
        <v>185</v>
      </c>
      <c r="H430" s="129">
        <v>1</v>
      </c>
      <c r="I430" s="130"/>
      <c r="J430" s="131">
        <f>ROUND(I430*H430,2)</f>
        <v>0</v>
      </c>
      <c r="K430" s="127" t="s">
        <v>186</v>
      </c>
      <c r="L430" s="32"/>
      <c r="M430" s="132" t="s">
        <v>19</v>
      </c>
      <c r="N430" s="133" t="s">
        <v>40</v>
      </c>
      <c r="P430" s="134">
        <f>O430*H430</f>
        <v>0</v>
      </c>
      <c r="Q430" s="134">
        <v>0</v>
      </c>
      <c r="R430" s="134">
        <f>Q430*H430</f>
        <v>0</v>
      </c>
      <c r="S430" s="134">
        <v>0</v>
      </c>
      <c r="T430" s="135">
        <f>S430*H430</f>
        <v>0</v>
      </c>
      <c r="AR430" s="136" t="s">
        <v>187</v>
      </c>
      <c r="AT430" s="136" t="s">
        <v>182</v>
      </c>
      <c r="AU430" s="136" t="s">
        <v>79</v>
      </c>
      <c r="AY430" s="17" t="s">
        <v>181</v>
      </c>
      <c r="BE430" s="137">
        <f>IF(N430="základní",J430,0)</f>
        <v>0</v>
      </c>
      <c r="BF430" s="137">
        <f>IF(N430="snížená",J430,0)</f>
        <v>0</v>
      </c>
      <c r="BG430" s="137">
        <f>IF(N430="zákl. přenesená",J430,0)</f>
        <v>0</v>
      </c>
      <c r="BH430" s="137">
        <f>IF(N430="sníž. přenesená",J430,0)</f>
        <v>0</v>
      </c>
      <c r="BI430" s="137">
        <f>IF(N430="nulová",J430,0)</f>
        <v>0</v>
      </c>
      <c r="BJ430" s="17" t="s">
        <v>77</v>
      </c>
      <c r="BK430" s="137">
        <f>ROUND(I430*H430,2)</f>
        <v>0</v>
      </c>
      <c r="BL430" s="17" t="s">
        <v>187</v>
      </c>
      <c r="BM430" s="136" t="s">
        <v>625</v>
      </c>
    </row>
    <row r="431" spans="2:65" s="1" customFormat="1" ht="29.25" x14ac:dyDescent="0.2">
      <c r="B431" s="32"/>
      <c r="D431" s="138" t="s">
        <v>214</v>
      </c>
      <c r="F431" s="139" t="s">
        <v>8296</v>
      </c>
      <c r="I431" s="140"/>
      <c r="L431" s="32"/>
      <c r="M431" s="141"/>
      <c r="T431" s="53"/>
      <c r="AT431" s="17" t="s">
        <v>214</v>
      </c>
      <c r="AU431" s="17" t="s">
        <v>79</v>
      </c>
    </row>
    <row r="432" spans="2:65" s="12" customFormat="1" ht="11.25" x14ac:dyDescent="0.2">
      <c r="B432" s="153"/>
      <c r="D432" s="138" t="s">
        <v>330</v>
      </c>
      <c r="E432" s="154" t="s">
        <v>19</v>
      </c>
      <c r="F432" s="155" t="s">
        <v>8297</v>
      </c>
      <c r="H432" s="154" t="s">
        <v>19</v>
      </c>
      <c r="I432" s="156"/>
      <c r="L432" s="153"/>
      <c r="M432" s="157"/>
      <c r="T432" s="158"/>
      <c r="AT432" s="154" t="s">
        <v>330</v>
      </c>
      <c r="AU432" s="154" t="s">
        <v>79</v>
      </c>
      <c r="AV432" s="12" t="s">
        <v>77</v>
      </c>
      <c r="AW432" s="12" t="s">
        <v>31</v>
      </c>
      <c r="AX432" s="12" t="s">
        <v>69</v>
      </c>
      <c r="AY432" s="154" t="s">
        <v>181</v>
      </c>
    </row>
    <row r="433" spans="2:65" s="13" customFormat="1" ht="11.25" x14ac:dyDescent="0.2">
      <c r="B433" s="159"/>
      <c r="D433" s="138" t="s">
        <v>330</v>
      </c>
      <c r="E433" s="160" t="s">
        <v>19</v>
      </c>
      <c r="F433" s="161" t="s">
        <v>5796</v>
      </c>
      <c r="H433" s="162">
        <v>1</v>
      </c>
      <c r="I433" s="163"/>
      <c r="L433" s="159"/>
      <c r="M433" s="164"/>
      <c r="T433" s="165"/>
      <c r="AT433" s="160" t="s">
        <v>330</v>
      </c>
      <c r="AU433" s="160" t="s">
        <v>79</v>
      </c>
      <c r="AV433" s="13" t="s">
        <v>79</v>
      </c>
      <c r="AW433" s="13" t="s">
        <v>31</v>
      </c>
      <c r="AX433" s="13" t="s">
        <v>69</v>
      </c>
      <c r="AY433" s="160" t="s">
        <v>181</v>
      </c>
    </row>
    <row r="434" spans="2:65" s="14" customFormat="1" ht="11.25" x14ac:dyDescent="0.2">
      <c r="B434" s="166"/>
      <c r="D434" s="138" t="s">
        <v>330</v>
      </c>
      <c r="E434" s="167" t="s">
        <v>19</v>
      </c>
      <c r="F434" s="168" t="s">
        <v>333</v>
      </c>
      <c r="H434" s="169">
        <v>1</v>
      </c>
      <c r="I434" s="170"/>
      <c r="L434" s="166"/>
      <c r="M434" s="171"/>
      <c r="T434" s="172"/>
      <c r="AT434" s="167" t="s">
        <v>330</v>
      </c>
      <c r="AU434" s="167" t="s">
        <v>79</v>
      </c>
      <c r="AV434" s="14" t="s">
        <v>187</v>
      </c>
      <c r="AW434" s="14" t="s">
        <v>31</v>
      </c>
      <c r="AX434" s="14" t="s">
        <v>77</v>
      </c>
      <c r="AY434" s="167" t="s">
        <v>181</v>
      </c>
    </row>
    <row r="435" spans="2:65" s="1" customFormat="1" ht="21.75" customHeight="1" x14ac:dyDescent="0.2">
      <c r="B435" s="32"/>
      <c r="C435" s="125" t="s">
        <v>293</v>
      </c>
      <c r="D435" s="125" t="s">
        <v>182</v>
      </c>
      <c r="E435" s="126" t="s">
        <v>8298</v>
      </c>
      <c r="F435" s="127" t="s">
        <v>8299</v>
      </c>
      <c r="G435" s="128" t="s">
        <v>185</v>
      </c>
      <c r="H435" s="129">
        <v>1</v>
      </c>
      <c r="I435" s="130"/>
      <c r="J435" s="131">
        <f>ROUND(I435*H435,2)</f>
        <v>0</v>
      </c>
      <c r="K435" s="127" t="s">
        <v>186</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630</v>
      </c>
    </row>
    <row r="436" spans="2:65" s="1" customFormat="1" ht="48.75" x14ac:dyDescent="0.2">
      <c r="B436" s="32"/>
      <c r="D436" s="138" t="s">
        <v>214</v>
      </c>
      <c r="F436" s="139" t="s">
        <v>8300</v>
      </c>
      <c r="I436" s="140"/>
      <c r="L436" s="32"/>
      <c r="M436" s="141"/>
      <c r="T436" s="53"/>
      <c r="AT436" s="17" t="s">
        <v>214</v>
      </c>
      <c r="AU436" s="17" t="s">
        <v>79</v>
      </c>
    </row>
    <row r="437" spans="2:65" s="13" customFormat="1" ht="11.25" x14ac:dyDescent="0.2">
      <c r="B437" s="159"/>
      <c r="D437" s="138" t="s">
        <v>330</v>
      </c>
      <c r="E437" s="160" t="s">
        <v>19</v>
      </c>
      <c r="F437" s="161" t="s">
        <v>5754</v>
      </c>
      <c r="H437" s="162">
        <v>1</v>
      </c>
      <c r="I437" s="163"/>
      <c r="L437" s="159"/>
      <c r="M437" s="164"/>
      <c r="T437" s="165"/>
      <c r="AT437" s="160" t="s">
        <v>330</v>
      </c>
      <c r="AU437" s="160" t="s">
        <v>79</v>
      </c>
      <c r="AV437" s="13" t="s">
        <v>79</v>
      </c>
      <c r="AW437" s="13" t="s">
        <v>31</v>
      </c>
      <c r="AX437" s="13" t="s">
        <v>69</v>
      </c>
      <c r="AY437" s="160" t="s">
        <v>181</v>
      </c>
    </row>
    <row r="438" spans="2:65" s="14" customFormat="1" ht="11.25" x14ac:dyDescent="0.2">
      <c r="B438" s="166"/>
      <c r="D438" s="138" t="s">
        <v>330</v>
      </c>
      <c r="E438" s="167" t="s">
        <v>19</v>
      </c>
      <c r="F438" s="168" t="s">
        <v>333</v>
      </c>
      <c r="H438" s="169">
        <v>1</v>
      </c>
      <c r="I438" s="170"/>
      <c r="L438" s="166"/>
      <c r="M438" s="171"/>
      <c r="T438" s="172"/>
      <c r="AT438" s="167" t="s">
        <v>330</v>
      </c>
      <c r="AU438" s="167" t="s">
        <v>79</v>
      </c>
      <c r="AV438" s="14" t="s">
        <v>187</v>
      </c>
      <c r="AW438" s="14" t="s">
        <v>31</v>
      </c>
      <c r="AX438" s="14" t="s">
        <v>77</v>
      </c>
      <c r="AY438" s="167" t="s">
        <v>181</v>
      </c>
    </row>
    <row r="439" spans="2:65" s="1" customFormat="1" ht="16.5" customHeight="1" x14ac:dyDescent="0.2">
      <c r="B439" s="32"/>
      <c r="C439" s="125" t="s">
        <v>633</v>
      </c>
      <c r="D439" s="125" t="s">
        <v>182</v>
      </c>
      <c r="E439" s="126" t="s">
        <v>8119</v>
      </c>
      <c r="F439" s="127" t="s">
        <v>8120</v>
      </c>
      <c r="G439" s="128" t="s">
        <v>2805</v>
      </c>
      <c r="H439" s="186"/>
      <c r="I439" s="130"/>
      <c r="J439" s="131">
        <f>ROUND(I439*H439,2)</f>
        <v>0</v>
      </c>
      <c r="K439" s="127" t="s">
        <v>327</v>
      </c>
      <c r="L439" s="32"/>
      <c r="M439" s="132" t="s">
        <v>19</v>
      </c>
      <c r="N439" s="133" t="s">
        <v>40</v>
      </c>
      <c r="P439" s="134">
        <f>O439*H439</f>
        <v>0</v>
      </c>
      <c r="Q439" s="134">
        <v>0</v>
      </c>
      <c r="R439" s="134">
        <f>Q439*H439</f>
        <v>0</v>
      </c>
      <c r="S439" s="134">
        <v>0</v>
      </c>
      <c r="T439" s="135">
        <f>S439*H439</f>
        <v>0</v>
      </c>
      <c r="AR439" s="136" t="s">
        <v>187</v>
      </c>
      <c r="AT439" s="136" t="s">
        <v>182</v>
      </c>
      <c r="AU439" s="136" t="s">
        <v>79</v>
      </c>
      <c r="AY439" s="17" t="s">
        <v>181</v>
      </c>
      <c r="BE439" s="137">
        <f>IF(N439="základní",J439,0)</f>
        <v>0</v>
      </c>
      <c r="BF439" s="137">
        <f>IF(N439="snížená",J439,0)</f>
        <v>0</v>
      </c>
      <c r="BG439" s="137">
        <f>IF(N439="zákl. přenesená",J439,0)</f>
        <v>0</v>
      </c>
      <c r="BH439" s="137">
        <f>IF(N439="sníž. přenesená",J439,0)</f>
        <v>0</v>
      </c>
      <c r="BI439" s="137">
        <f>IF(N439="nulová",J439,0)</f>
        <v>0</v>
      </c>
      <c r="BJ439" s="17" t="s">
        <v>77</v>
      </c>
      <c r="BK439" s="137">
        <f>ROUND(I439*H439,2)</f>
        <v>0</v>
      </c>
      <c r="BL439" s="17" t="s">
        <v>187</v>
      </c>
      <c r="BM439" s="136" t="s">
        <v>637</v>
      </c>
    </row>
    <row r="440" spans="2:65" s="1" customFormat="1" ht="11.25" x14ac:dyDescent="0.2">
      <c r="B440" s="32"/>
      <c r="D440" s="151" t="s">
        <v>328</v>
      </c>
      <c r="F440" s="152" t="s">
        <v>8121</v>
      </c>
      <c r="I440" s="140"/>
      <c r="L440" s="32"/>
      <c r="M440" s="141"/>
      <c r="T440" s="53"/>
      <c r="AT440" s="17" t="s">
        <v>328</v>
      </c>
      <c r="AU440" s="17" t="s">
        <v>79</v>
      </c>
    </row>
    <row r="441" spans="2:65" s="1" customFormat="1" ht="29.25" x14ac:dyDescent="0.2">
      <c r="B441" s="32"/>
      <c r="D441" s="138" t="s">
        <v>214</v>
      </c>
      <c r="F441" s="139" t="s">
        <v>8122</v>
      </c>
      <c r="I441" s="140"/>
      <c r="L441" s="32"/>
      <c r="M441" s="141"/>
      <c r="T441" s="53"/>
      <c r="AT441" s="17" t="s">
        <v>214</v>
      </c>
      <c r="AU441" s="17" t="s">
        <v>79</v>
      </c>
    </row>
    <row r="442" spans="2:65" s="1" customFormat="1" ht="16.5" customHeight="1" x14ac:dyDescent="0.2">
      <c r="B442" s="32"/>
      <c r="C442" s="125" t="s">
        <v>478</v>
      </c>
      <c r="D442" s="125" t="s">
        <v>182</v>
      </c>
      <c r="E442" s="126" t="s">
        <v>8123</v>
      </c>
      <c r="F442" s="127" t="s">
        <v>1431</v>
      </c>
      <c r="G442" s="128" t="s">
        <v>1053</v>
      </c>
      <c r="H442" s="129">
        <v>10</v>
      </c>
      <c r="I442" s="130"/>
      <c r="J442" s="131">
        <f>ROUND(I442*H442,2)</f>
        <v>0</v>
      </c>
      <c r="K442" s="127" t="s">
        <v>327</v>
      </c>
      <c r="L442" s="32"/>
      <c r="M442" s="132" t="s">
        <v>19</v>
      </c>
      <c r="N442" s="133" t="s">
        <v>40</v>
      </c>
      <c r="P442" s="134">
        <f>O442*H442</f>
        <v>0</v>
      </c>
      <c r="Q442" s="134">
        <v>0</v>
      </c>
      <c r="R442" s="134">
        <f>Q442*H442</f>
        <v>0</v>
      </c>
      <c r="S442" s="134">
        <v>0</v>
      </c>
      <c r="T442" s="135">
        <f>S442*H442</f>
        <v>0</v>
      </c>
      <c r="AR442" s="136" t="s">
        <v>187</v>
      </c>
      <c r="AT442" s="136" t="s">
        <v>182</v>
      </c>
      <c r="AU442" s="136" t="s">
        <v>79</v>
      </c>
      <c r="AY442" s="17" t="s">
        <v>181</v>
      </c>
      <c r="BE442" s="137">
        <f>IF(N442="základní",J442,0)</f>
        <v>0</v>
      </c>
      <c r="BF442" s="137">
        <f>IF(N442="snížená",J442,0)</f>
        <v>0</v>
      </c>
      <c r="BG442" s="137">
        <f>IF(N442="zákl. přenesená",J442,0)</f>
        <v>0</v>
      </c>
      <c r="BH442" s="137">
        <f>IF(N442="sníž. přenesená",J442,0)</f>
        <v>0</v>
      </c>
      <c r="BI442" s="137">
        <f>IF(N442="nulová",J442,0)</f>
        <v>0</v>
      </c>
      <c r="BJ442" s="17" t="s">
        <v>77</v>
      </c>
      <c r="BK442" s="137">
        <f>ROUND(I442*H442,2)</f>
        <v>0</v>
      </c>
      <c r="BL442" s="17" t="s">
        <v>187</v>
      </c>
      <c r="BM442" s="136" t="s">
        <v>642</v>
      </c>
    </row>
    <row r="443" spans="2:65" s="1" customFormat="1" ht="11.25" x14ac:dyDescent="0.2">
      <c r="B443" s="32"/>
      <c r="D443" s="151" t="s">
        <v>328</v>
      </c>
      <c r="F443" s="152" t="s">
        <v>8124</v>
      </c>
      <c r="I443" s="140"/>
      <c r="L443" s="32"/>
      <c r="M443" s="141"/>
      <c r="T443" s="53"/>
      <c r="AT443" s="17" t="s">
        <v>328</v>
      </c>
      <c r="AU443" s="17" t="s">
        <v>79</v>
      </c>
    </row>
    <row r="444" spans="2:65" s="1" customFormat="1" ht="19.5" x14ac:dyDescent="0.2">
      <c r="B444" s="32"/>
      <c r="D444" s="138" t="s">
        <v>214</v>
      </c>
      <c r="F444" s="139" t="s">
        <v>8125</v>
      </c>
      <c r="I444" s="140"/>
      <c r="L444" s="32"/>
      <c r="M444" s="141"/>
      <c r="T444" s="53"/>
      <c r="AT444" s="17" t="s">
        <v>214</v>
      </c>
      <c r="AU444" s="17" t="s">
        <v>79</v>
      </c>
    </row>
    <row r="445" spans="2:65" s="13" customFormat="1" ht="11.25" x14ac:dyDescent="0.2">
      <c r="B445" s="159"/>
      <c r="D445" s="138" t="s">
        <v>330</v>
      </c>
      <c r="E445" s="160" t="s">
        <v>19</v>
      </c>
      <c r="F445" s="161" t="s">
        <v>8126</v>
      </c>
      <c r="H445" s="162">
        <v>10</v>
      </c>
      <c r="I445" s="163"/>
      <c r="L445" s="159"/>
      <c r="M445" s="164"/>
      <c r="T445" s="165"/>
      <c r="AT445" s="160" t="s">
        <v>330</v>
      </c>
      <c r="AU445" s="160" t="s">
        <v>79</v>
      </c>
      <c r="AV445" s="13" t="s">
        <v>79</v>
      </c>
      <c r="AW445" s="13" t="s">
        <v>31</v>
      </c>
      <c r="AX445" s="13" t="s">
        <v>69</v>
      </c>
      <c r="AY445" s="160" t="s">
        <v>181</v>
      </c>
    </row>
    <row r="446" spans="2:65" s="14" customFormat="1" ht="11.25" x14ac:dyDescent="0.2">
      <c r="B446" s="166"/>
      <c r="D446" s="138" t="s">
        <v>330</v>
      </c>
      <c r="E446" s="167" t="s">
        <v>19</v>
      </c>
      <c r="F446" s="168" t="s">
        <v>333</v>
      </c>
      <c r="H446" s="169">
        <v>10</v>
      </c>
      <c r="I446" s="170"/>
      <c r="L446" s="166"/>
      <c r="M446" s="171"/>
      <c r="T446" s="172"/>
      <c r="AT446" s="167" t="s">
        <v>330</v>
      </c>
      <c r="AU446" s="167" t="s">
        <v>79</v>
      </c>
      <c r="AV446" s="14" t="s">
        <v>187</v>
      </c>
      <c r="AW446" s="14" t="s">
        <v>31</v>
      </c>
      <c r="AX446" s="14" t="s">
        <v>77</v>
      </c>
      <c r="AY446" s="167" t="s">
        <v>181</v>
      </c>
    </row>
    <row r="447" spans="2:65" s="10" customFormat="1" ht="22.9" customHeight="1" x14ac:dyDescent="0.2">
      <c r="B447" s="115"/>
      <c r="D447" s="116" t="s">
        <v>68</v>
      </c>
      <c r="E447" s="149" t="s">
        <v>5225</v>
      </c>
      <c r="F447" s="149" t="s">
        <v>8301</v>
      </c>
      <c r="I447" s="118"/>
      <c r="J447" s="150">
        <f>BK447</f>
        <v>0</v>
      </c>
      <c r="L447" s="115"/>
      <c r="M447" s="120"/>
      <c r="P447" s="121">
        <f>SUM(P448:P550)</f>
        <v>0</v>
      </c>
      <c r="R447" s="121">
        <f>SUM(R448:R550)</f>
        <v>0</v>
      </c>
      <c r="T447" s="122">
        <f>SUM(T448:T550)</f>
        <v>0</v>
      </c>
      <c r="AR447" s="116" t="s">
        <v>77</v>
      </c>
      <c r="AT447" s="123" t="s">
        <v>68</v>
      </c>
      <c r="AU447" s="123" t="s">
        <v>77</v>
      </c>
      <c r="AY447" s="116" t="s">
        <v>181</v>
      </c>
      <c r="BK447" s="124">
        <f>SUM(BK448:BK550)</f>
        <v>0</v>
      </c>
    </row>
    <row r="448" spans="2:65" s="1" customFormat="1" ht="16.5" customHeight="1" x14ac:dyDescent="0.2">
      <c r="B448" s="32"/>
      <c r="C448" s="125" t="s">
        <v>645</v>
      </c>
      <c r="D448" s="125" t="s">
        <v>182</v>
      </c>
      <c r="E448" s="126" t="s">
        <v>8302</v>
      </c>
      <c r="F448" s="127" t="s">
        <v>8303</v>
      </c>
      <c r="G448" s="128" t="s">
        <v>519</v>
      </c>
      <c r="H448" s="129">
        <v>11</v>
      </c>
      <c r="I448" s="130"/>
      <c r="J448" s="131">
        <f>ROUND(I448*H448,2)</f>
        <v>0</v>
      </c>
      <c r="K448" s="127" t="s">
        <v>186</v>
      </c>
      <c r="L448" s="32"/>
      <c r="M448" s="132" t="s">
        <v>19</v>
      </c>
      <c r="N448" s="133" t="s">
        <v>40</v>
      </c>
      <c r="P448" s="134">
        <f>O448*H448</f>
        <v>0</v>
      </c>
      <c r="Q448" s="134">
        <v>0</v>
      </c>
      <c r="R448" s="134">
        <f>Q448*H448</f>
        <v>0</v>
      </c>
      <c r="S448" s="134">
        <v>0</v>
      </c>
      <c r="T448" s="135">
        <f>S448*H448</f>
        <v>0</v>
      </c>
      <c r="AR448" s="136" t="s">
        <v>187</v>
      </c>
      <c r="AT448" s="136" t="s">
        <v>182</v>
      </c>
      <c r="AU448" s="136" t="s">
        <v>79</v>
      </c>
      <c r="AY448" s="17" t="s">
        <v>181</v>
      </c>
      <c r="BE448" s="137">
        <f>IF(N448="základní",J448,0)</f>
        <v>0</v>
      </c>
      <c r="BF448" s="137">
        <f>IF(N448="snížená",J448,0)</f>
        <v>0</v>
      </c>
      <c r="BG448" s="137">
        <f>IF(N448="zákl. přenesená",J448,0)</f>
        <v>0</v>
      </c>
      <c r="BH448" s="137">
        <f>IF(N448="sníž. přenesená",J448,0)</f>
        <v>0</v>
      </c>
      <c r="BI448" s="137">
        <f>IF(N448="nulová",J448,0)</f>
        <v>0</v>
      </c>
      <c r="BJ448" s="17" t="s">
        <v>77</v>
      </c>
      <c r="BK448" s="137">
        <f>ROUND(I448*H448,2)</f>
        <v>0</v>
      </c>
      <c r="BL448" s="17" t="s">
        <v>187</v>
      </c>
      <c r="BM448" s="136" t="s">
        <v>648</v>
      </c>
    </row>
    <row r="449" spans="2:65" s="1" customFormat="1" ht="19.5" x14ac:dyDescent="0.2">
      <c r="B449" s="32"/>
      <c r="D449" s="138" t="s">
        <v>214</v>
      </c>
      <c r="F449" s="139" t="s">
        <v>8304</v>
      </c>
      <c r="I449" s="140"/>
      <c r="L449" s="32"/>
      <c r="M449" s="141"/>
      <c r="T449" s="53"/>
      <c r="AT449" s="17" t="s">
        <v>214</v>
      </c>
      <c r="AU449" s="17" t="s">
        <v>79</v>
      </c>
    </row>
    <row r="450" spans="2:65" s="13" customFormat="1" ht="11.25" x14ac:dyDescent="0.2">
      <c r="B450" s="159"/>
      <c r="D450" s="138" t="s">
        <v>330</v>
      </c>
      <c r="E450" s="160" t="s">
        <v>19</v>
      </c>
      <c r="F450" s="161" t="s">
        <v>8305</v>
      </c>
      <c r="H450" s="162">
        <v>11</v>
      </c>
      <c r="I450" s="163"/>
      <c r="L450" s="159"/>
      <c r="M450" s="164"/>
      <c r="T450" s="165"/>
      <c r="AT450" s="160" t="s">
        <v>330</v>
      </c>
      <c r="AU450" s="160" t="s">
        <v>79</v>
      </c>
      <c r="AV450" s="13" t="s">
        <v>79</v>
      </c>
      <c r="AW450" s="13" t="s">
        <v>31</v>
      </c>
      <c r="AX450" s="13" t="s">
        <v>69</v>
      </c>
      <c r="AY450" s="160" t="s">
        <v>181</v>
      </c>
    </row>
    <row r="451" spans="2:65" s="14" customFormat="1" ht="11.25" x14ac:dyDescent="0.2">
      <c r="B451" s="166"/>
      <c r="D451" s="138" t="s">
        <v>330</v>
      </c>
      <c r="E451" s="167" t="s">
        <v>19</v>
      </c>
      <c r="F451" s="168" t="s">
        <v>333</v>
      </c>
      <c r="H451" s="169">
        <v>11</v>
      </c>
      <c r="I451" s="170"/>
      <c r="L451" s="166"/>
      <c r="M451" s="171"/>
      <c r="T451" s="172"/>
      <c r="AT451" s="167" t="s">
        <v>330</v>
      </c>
      <c r="AU451" s="167" t="s">
        <v>79</v>
      </c>
      <c r="AV451" s="14" t="s">
        <v>187</v>
      </c>
      <c r="AW451" s="14" t="s">
        <v>31</v>
      </c>
      <c r="AX451" s="14" t="s">
        <v>77</v>
      </c>
      <c r="AY451" s="167" t="s">
        <v>181</v>
      </c>
    </row>
    <row r="452" spans="2:65" s="1" customFormat="1" ht="16.5" customHeight="1" x14ac:dyDescent="0.2">
      <c r="B452" s="32"/>
      <c r="C452" s="125" t="s">
        <v>484</v>
      </c>
      <c r="D452" s="125" t="s">
        <v>182</v>
      </c>
      <c r="E452" s="126" t="s">
        <v>8306</v>
      </c>
      <c r="F452" s="127" t="s">
        <v>8307</v>
      </c>
      <c r="G452" s="128" t="s">
        <v>519</v>
      </c>
      <c r="H452" s="129">
        <v>11</v>
      </c>
      <c r="I452" s="130"/>
      <c r="J452" s="131">
        <f>ROUND(I452*H452,2)</f>
        <v>0</v>
      </c>
      <c r="K452" s="127" t="s">
        <v>186</v>
      </c>
      <c r="L452" s="32"/>
      <c r="M452" s="132" t="s">
        <v>19</v>
      </c>
      <c r="N452" s="133" t="s">
        <v>40</v>
      </c>
      <c r="P452" s="134">
        <f>O452*H452</f>
        <v>0</v>
      </c>
      <c r="Q452" s="134">
        <v>0</v>
      </c>
      <c r="R452" s="134">
        <f>Q452*H452</f>
        <v>0</v>
      </c>
      <c r="S452" s="134">
        <v>0</v>
      </c>
      <c r="T452" s="135">
        <f>S452*H452</f>
        <v>0</v>
      </c>
      <c r="AR452" s="136" t="s">
        <v>187</v>
      </c>
      <c r="AT452" s="136" t="s">
        <v>182</v>
      </c>
      <c r="AU452" s="136" t="s">
        <v>79</v>
      </c>
      <c r="AY452" s="17" t="s">
        <v>181</v>
      </c>
      <c r="BE452" s="137">
        <f>IF(N452="základní",J452,0)</f>
        <v>0</v>
      </c>
      <c r="BF452" s="137">
        <f>IF(N452="snížená",J452,0)</f>
        <v>0</v>
      </c>
      <c r="BG452" s="137">
        <f>IF(N452="zákl. přenesená",J452,0)</f>
        <v>0</v>
      </c>
      <c r="BH452" s="137">
        <f>IF(N452="sníž. přenesená",J452,0)</f>
        <v>0</v>
      </c>
      <c r="BI452" s="137">
        <f>IF(N452="nulová",J452,0)</f>
        <v>0</v>
      </c>
      <c r="BJ452" s="17" t="s">
        <v>77</v>
      </c>
      <c r="BK452" s="137">
        <f>ROUND(I452*H452,2)</f>
        <v>0</v>
      </c>
      <c r="BL452" s="17" t="s">
        <v>187</v>
      </c>
      <c r="BM452" s="136" t="s">
        <v>653</v>
      </c>
    </row>
    <row r="453" spans="2:65" s="1" customFormat="1" ht="19.5" x14ac:dyDescent="0.2">
      <c r="B453" s="32"/>
      <c r="D453" s="138" t="s">
        <v>214</v>
      </c>
      <c r="F453" s="139" t="s">
        <v>8304</v>
      </c>
      <c r="I453" s="140"/>
      <c r="L453" s="32"/>
      <c r="M453" s="141"/>
      <c r="T453" s="53"/>
      <c r="AT453" s="17" t="s">
        <v>214</v>
      </c>
      <c r="AU453" s="17" t="s">
        <v>79</v>
      </c>
    </row>
    <row r="454" spans="2:65" s="13" customFormat="1" ht="11.25" x14ac:dyDescent="0.2">
      <c r="B454" s="159"/>
      <c r="D454" s="138" t="s">
        <v>330</v>
      </c>
      <c r="E454" s="160" t="s">
        <v>19</v>
      </c>
      <c r="F454" s="161" t="s">
        <v>8308</v>
      </c>
      <c r="H454" s="162">
        <v>11</v>
      </c>
      <c r="I454" s="163"/>
      <c r="L454" s="159"/>
      <c r="M454" s="164"/>
      <c r="T454" s="165"/>
      <c r="AT454" s="160" t="s">
        <v>330</v>
      </c>
      <c r="AU454" s="160" t="s">
        <v>79</v>
      </c>
      <c r="AV454" s="13" t="s">
        <v>79</v>
      </c>
      <c r="AW454" s="13" t="s">
        <v>31</v>
      </c>
      <c r="AX454" s="13" t="s">
        <v>69</v>
      </c>
      <c r="AY454" s="160" t="s">
        <v>181</v>
      </c>
    </row>
    <row r="455" spans="2:65" s="14" customFormat="1" ht="11.25" x14ac:dyDescent="0.2">
      <c r="B455" s="166"/>
      <c r="D455" s="138" t="s">
        <v>330</v>
      </c>
      <c r="E455" s="167" t="s">
        <v>19</v>
      </c>
      <c r="F455" s="168" t="s">
        <v>333</v>
      </c>
      <c r="H455" s="169">
        <v>11</v>
      </c>
      <c r="I455" s="170"/>
      <c r="L455" s="166"/>
      <c r="M455" s="171"/>
      <c r="T455" s="172"/>
      <c r="AT455" s="167" t="s">
        <v>330</v>
      </c>
      <c r="AU455" s="167" t="s">
        <v>79</v>
      </c>
      <c r="AV455" s="14" t="s">
        <v>187</v>
      </c>
      <c r="AW455" s="14" t="s">
        <v>31</v>
      </c>
      <c r="AX455" s="14" t="s">
        <v>77</v>
      </c>
      <c r="AY455" s="167" t="s">
        <v>181</v>
      </c>
    </row>
    <row r="456" spans="2:65" s="1" customFormat="1" ht="16.5" customHeight="1" x14ac:dyDescent="0.2">
      <c r="B456" s="32"/>
      <c r="C456" s="125" t="s">
        <v>660</v>
      </c>
      <c r="D456" s="125" t="s">
        <v>182</v>
      </c>
      <c r="E456" s="126" t="s">
        <v>8309</v>
      </c>
      <c r="F456" s="127" t="s">
        <v>8310</v>
      </c>
      <c r="G456" s="128" t="s">
        <v>519</v>
      </c>
      <c r="H456" s="129">
        <v>33</v>
      </c>
      <c r="I456" s="130"/>
      <c r="J456" s="131">
        <f>ROUND(I456*H456,2)</f>
        <v>0</v>
      </c>
      <c r="K456" s="127" t="s">
        <v>186</v>
      </c>
      <c r="L456" s="32"/>
      <c r="M456" s="132" t="s">
        <v>19</v>
      </c>
      <c r="N456" s="133" t="s">
        <v>40</v>
      </c>
      <c r="P456" s="134">
        <f>O456*H456</f>
        <v>0</v>
      </c>
      <c r="Q456" s="134">
        <v>0</v>
      </c>
      <c r="R456" s="134">
        <f>Q456*H456</f>
        <v>0</v>
      </c>
      <c r="S456" s="134">
        <v>0</v>
      </c>
      <c r="T456" s="135">
        <f>S456*H456</f>
        <v>0</v>
      </c>
      <c r="AR456" s="136" t="s">
        <v>187</v>
      </c>
      <c r="AT456" s="136" t="s">
        <v>182</v>
      </c>
      <c r="AU456" s="136" t="s">
        <v>79</v>
      </c>
      <c r="AY456" s="17" t="s">
        <v>181</v>
      </c>
      <c r="BE456" s="137">
        <f>IF(N456="základní",J456,0)</f>
        <v>0</v>
      </c>
      <c r="BF456" s="137">
        <f>IF(N456="snížená",J456,0)</f>
        <v>0</v>
      </c>
      <c r="BG456" s="137">
        <f>IF(N456="zákl. přenesená",J456,0)</f>
        <v>0</v>
      </c>
      <c r="BH456" s="137">
        <f>IF(N456="sníž. přenesená",J456,0)</f>
        <v>0</v>
      </c>
      <c r="BI456" s="137">
        <f>IF(N456="nulová",J456,0)</f>
        <v>0</v>
      </c>
      <c r="BJ456" s="17" t="s">
        <v>77</v>
      </c>
      <c r="BK456" s="137">
        <f>ROUND(I456*H456,2)</f>
        <v>0</v>
      </c>
      <c r="BL456" s="17" t="s">
        <v>187</v>
      </c>
      <c r="BM456" s="136" t="s">
        <v>663</v>
      </c>
    </row>
    <row r="457" spans="2:65" s="1" customFormat="1" ht="19.5" x14ac:dyDescent="0.2">
      <c r="B457" s="32"/>
      <c r="D457" s="138" t="s">
        <v>214</v>
      </c>
      <c r="F457" s="139" t="s">
        <v>8304</v>
      </c>
      <c r="I457" s="140"/>
      <c r="L457" s="32"/>
      <c r="M457" s="141"/>
      <c r="T457" s="53"/>
      <c r="AT457" s="17" t="s">
        <v>214</v>
      </c>
      <c r="AU457" s="17" t="s">
        <v>79</v>
      </c>
    </row>
    <row r="458" spans="2:65" s="13" customFormat="1" ht="11.25" x14ac:dyDescent="0.2">
      <c r="B458" s="159"/>
      <c r="D458" s="138" t="s">
        <v>330</v>
      </c>
      <c r="E458" s="160" t="s">
        <v>19</v>
      </c>
      <c r="F458" s="161" t="s">
        <v>8311</v>
      </c>
      <c r="H458" s="162">
        <v>33</v>
      </c>
      <c r="I458" s="163"/>
      <c r="L458" s="159"/>
      <c r="M458" s="164"/>
      <c r="T458" s="165"/>
      <c r="AT458" s="160" t="s">
        <v>330</v>
      </c>
      <c r="AU458" s="160" t="s">
        <v>79</v>
      </c>
      <c r="AV458" s="13" t="s">
        <v>79</v>
      </c>
      <c r="AW458" s="13" t="s">
        <v>31</v>
      </c>
      <c r="AX458" s="13" t="s">
        <v>69</v>
      </c>
      <c r="AY458" s="160" t="s">
        <v>181</v>
      </c>
    </row>
    <row r="459" spans="2:65" s="14" customFormat="1" ht="11.25" x14ac:dyDescent="0.2">
      <c r="B459" s="166"/>
      <c r="D459" s="138" t="s">
        <v>330</v>
      </c>
      <c r="E459" s="167" t="s">
        <v>19</v>
      </c>
      <c r="F459" s="168" t="s">
        <v>333</v>
      </c>
      <c r="H459" s="169">
        <v>33</v>
      </c>
      <c r="I459" s="170"/>
      <c r="L459" s="166"/>
      <c r="M459" s="171"/>
      <c r="T459" s="172"/>
      <c r="AT459" s="167" t="s">
        <v>330</v>
      </c>
      <c r="AU459" s="167" t="s">
        <v>79</v>
      </c>
      <c r="AV459" s="14" t="s">
        <v>187</v>
      </c>
      <c r="AW459" s="14" t="s">
        <v>31</v>
      </c>
      <c r="AX459" s="14" t="s">
        <v>77</v>
      </c>
      <c r="AY459" s="167" t="s">
        <v>181</v>
      </c>
    </row>
    <row r="460" spans="2:65" s="1" customFormat="1" ht="16.5" customHeight="1" x14ac:dyDescent="0.2">
      <c r="B460" s="32"/>
      <c r="C460" s="125" t="s">
        <v>487</v>
      </c>
      <c r="D460" s="125" t="s">
        <v>182</v>
      </c>
      <c r="E460" s="126" t="s">
        <v>8312</v>
      </c>
      <c r="F460" s="127" t="s">
        <v>8313</v>
      </c>
      <c r="G460" s="128" t="s">
        <v>519</v>
      </c>
      <c r="H460" s="129">
        <v>33</v>
      </c>
      <c r="I460" s="130"/>
      <c r="J460" s="131">
        <f>ROUND(I460*H460,2)</f>
        <v>0</v>
      </c>
      <c r="K460" s="127" t="s">
        <v>186</v>
      </c>
      <c r="L460" s="32"/>
      <c r="M460" s="132" t="s">
        <v>19</v>
      </c>
      <c r="N460" s="133" t="s">
        <v>40</v>
      </c>
      <c r="P460" s="134">
        <f>O460*H460</f>
        <v>0</v>
      </c>
      <c r="Q460" s="134">
        <v>0</v>
      </c>
      <c r="R460" s="134">
        <f>Q460*H460</f>
        <v>0</v>
      </c>
      <c r="S460" s="134">
        <v>0</v>
      </c>
      <c r="T460" s="135">
        <f>S460*H460</f>
        <v>0</v>
      </c>
      <c r="AR460" s="136" t="s">
        <v>187</v>
      </c>
      <c r="AT460" s="136" t="s">
        <v>182</v>
      </c>
      <c r="AU460" s="136" t="s">
        <v>79</v>
      </c>
      <c r="AY460" s="17" t="s">
        <v>181</v>
      </c>
      <c r="BE460" s="137">
        <f>IF(N460="základní",J460,0)</f>
        <v>0</v>
      </c>
      <c r="BF460" s="137">
        <f>IF(N460="snížená",J460,0)</f>
        <v>0</v>
      </c>
      <c r="BG460" s="137">
        <f>IF(N460="zákl. přenesená",J460,0)</f>
        <v>0</v>
      </c>
      <c r="BH460" s="137">
        <f>IF(N460="sníž. přenesená",J460,0)</f>
        <v>0</v>
      </c>
      <c r="BI460" s="137">
        <f>IF(N460="nulová",J460,0)</f>
        <v>0</v>
      </c>
      <c r="BJ460" s="17" t="s">
        <v>77</v>
      </c>
      <c r="BK460" s="137">
        <f>ROUND(I460*H460,2)</f>
        <v>0</v>
      </c>
      <c r="BL460" s="17" t="s">
        <v>187</v>
      </c>
      <c r="BM460" s="136" t="s">
        <v>672</v>
      </c>
    </row>
    <row r="461" spans="2:65" s="1" customFormat="1" ht="19.5" x14ac:dyDescent="0.2">
      <c r="B461" s="32"/>
      <c r="D461" s="138" t="s">
        <v>214</v>
      </c>
      <c r="F461" s="139" t="s">
        <v>8304</v>
      </c>
      <c r="I461" s="140"/>
      <c r="L461" s="32"/>
      <c r="M461" s="141"/>
      <c r="T461" s="53"/>
      <c r="AT461" s="17" t="s">
        <v>214</v>
      </c>
      <c r="AU461" s="17" t="s">
        <v>79</v>
      </c>
    </row>
    <row r="462" spans="2:65" s="13" customFormat="1" ht="11.25" x14ac:dyDescent="0.2">
      <c r="B462" s="159"/>
      <c r="D462" s="138" t="s">
        <v>330</v>
      </c>
      <c r="E462" s="160" t="s">
        <v>19</v>
      </c>
      <c r="F462" s="161" t="s">
        <v>8314</v>
      </c>
      <c r="H462" s="162">
        <v>33</v>
      </c>
      <c r="I462" s="163"/>
      <c r="L462" s="159"/>
      <c r="M462" s="164"/>
      <c r="T462" s="165"/>
      <c r="AT462" s="160" t="s">
        <v>330</v>
      </c>
      <c r="AU462" s="160" t="s">
        <v>79</v>
      </c>
      <c r="AV462" s="13" t="s">
        <v>79</v>
      </c>
      <c r="AW462" s="13" t="s">
        <v>31</v>
      </c>
      <c r="AX462" s="13" t="s">
        <v>69</v>
      </c>
      <c r="AY462" s="160" t="s">
        <v>181</v>
      </c>
    </row>
    <row r="463" spans="2:65" s="14" customFormat="1" ht="11.25" x14ac:dyDescent="0.2">
      <c r="B463" s="166"/>
      <c r="D463" s="138" t="s">
        <v>330</v>
      </c>
      <c r="E463" s="167" t="s">
        <v>19</v>
      </c>
      <c r="F463" s="168" t="s">
        <v>333</v>
      </c>
      <c r="H463" s="169">
        <v>33</v>
      </c>
      <c r="I463" s="170"/>
      <c r="L463" s="166"/>
      <c r="M463" s="171"/>
      <c r="T463" s="172"/>
      <c r="AT463" s="167" t="s">
        <v>330</v>
      </c>
      <c r="AU463" s="167" t="s">
        <v>79</v>
      </c>
      <c r="AV463" s="14" t="s">
        <v>187</v>
      </c>
      <c r="AW463" s="14" t="s">
        <v>31</v>
      </c>
      <c r="AX463" s="14" t="s">
        <v>77</v>
      </c>
      <c r="AY463" s="167" t="s">
        <v>181</v>
      </c>
    </row>
    <row r="464" spans="2:65" s="1" customFormat="1" ht="16.5" customHeight="1" x14ac:dyDescent="0.2">
      <c r="B464" s="32"/>
      <c r="C464" s="125" t="s">
        <v>682</v>
      </c>
      <c r="D464" s="125" t="s">
        <v>182</v>
      </c>
      <c r="E464" s="126" t="s">
        <v>8315</v>
      </c>
      <c r="F464" s="127" t="s">
        <v>8316</v>
      </c>
      <c r="G464" s="128" t="s">
        <v>519</v>
      </c>
      <c r="H464" s="129">
        <v>66</v>
      </c>
      <c r="I464" s="130"/>
      <c r="J464" s="131">
        <f>ROUND(I464*H464,2)</f>
        <v>0</v>
      </c>
      <c r="K464" s="127" t="s">
        <v>186</v>
      </c>
      <c r="L464" s="32"/>
      <c r="M464" s="132" t="s">
        <v>19</v>
      </c>
      <c r="N464" s="133" t="s">
        <v>40</v>
      </c>
      <c r="P464" s="134">
        <f>O464*H464</f>
        <v>0</v>
      </c>
      <c r="Q464" s="134">
        <v>0</v>
      </c>
      <c r="R464" s="134">
        <f>Q464*H464</f>
        <v>0</v>
      </c>
      <c r="S464" s="134">
        <v>0</v>
      </c>
      <c r="T464" s="135">
        <f>S464*H464</f>
        <v>0</v>
      </c>
      <c r="AR464" s="136" t="s">
        <v>187</v>
      </c>
      <c r="AT464" s="136" t="s">
        <v>182</v>
      </c>
      <c r="AU464" s="136" t="s">
        <v>79</v>
      </c>
      <c r="AY464" s="17" t="s">
        <v>181</v>
      </c>
      <c r="BE464" s="137">
        <f>IF(N464="základní",J464,0)</f>
        <v>0</v>
      </c>
      <c r="BF464" s="137">
        <f>IF(N464="snížená",J464,0)</f>
        <v>0</v>
      </c>
      <c r="BG464" s="137">
        <f>IF(N464="zákl. přenesená",J464,0)</f>
        <v>0</v>
      </c>
      <c r="BH464" s="137">
        <f>IF(N464="sníž. přenesená",J464,0)</f>
        <v>0</v>
      </c>
      <c r="BI464" s="137">
        <f>IF(N464="nulová",J464,0)</f>
        <v>0</v>
      </c>
      <c r="BJ464" s="17" t="s">
        <v>77</v>
      </c>
      <c r="BK464" s="137">
        <f>ROUND(I464*H464,2)</f>
        <v>0</v>
      </c>
      <c r="BL464" s="17" t="s">
        <v>187</v>
      </c>
      <c r="BM464" s="136" t="s">
        <v>685</v>
      </c>
    </row>
    <row r="465" spans="2:65" s="1" customFormat="1" ht="19.5" x14ac:dyDescent="0.2">
      <c r="B465" s="32"/>
      <c r="D465" s="138" t="s">
        <v>214</v>
      </c>
      <c r="F465" s="139" t="s">
        <v>8304</v>
      </c>
      <c r="I465" s="140"/>
      <c r="L465" s="32"/>
      <c r="M465" s="141"/>
      <c r="T465" s="53"/>
      <c r="AT465" s="17" t="s">
        <v>214</v>
      </c>
      <c r="AU465" s="17" t="s">
        <v>79</v>
      </c>
    </row>
    <row r="466" spans="2:65" s="13" customFormat="1" ht="22.5" x14ac:dyDescent="0.2">
      <c r="B466" s="159"/>
      <c r="D466" s="138" t="s">
        <v>330</v>
      </c>
      <c r="E466" s="160" t="s">
        <v>19</v>
      </c>
      <c r="F466" s="161" t="s">
        <v>8317</v>
      </c>
      <c r="H466" s="162">
        <v>66</v>
      </c>
      <c r="I466" s="163"/>
      <c r="L466" s="159"/>
      <c r="M466" s="164"/>
      <c r="T466" s="165"/>
      <c r="AT466" s="160" t="s">
        <v>330</v>
      </c>
      <c r="AU466" s="160" t="s">
        <v>79</v>
      </c>
      <c r="AV466" s="13" t="s">
        <v>79</v>
      </c>
      <c r="AW466" s="13" t="s">
        <v>31</v>
      </c>
      <c r="AX466" s="13" t="s">
        <v>69</v>
      </c>
      <c r="AY466" s="160" t="s">
        <v>181</v>
      </c>
    </row>
    <row r="467" spans="2:65" s="14" customFormat="1" ht="11.25" x14ac:dyDescent="0.2">
      <c r="B467" s="166"/>
      <c r="D467" s="138" t="s">
        <v>330</v>
      </c>
      <c r="E467" s="167" t="s">
        <v>19</v>
      </c>
      <c r="F467" s="168" t="s">
        <v>333</v>
      </c>
      <c r="H467" s="169">
        <v>66</v>
      </c>
      <c r="I467" s="170"/>
      <c r="L467" s="166"/>
      <c r="M467" s="171"/>
      <c r="T467" s="172"/>
      <c r="AT467" s="167" t="s">
        <v>330</v>
      </c>
      <c r="AU467" s="167" t="s">
        <v>79</v>
      </c>
      <c r="AV467" s="14" t="s">
        <v>187</v>
      </c>
      <c r="AW467" s="14" t="s">
        <v>31</v>
      </c>
      <c r="AX467" s="14" t="s">
        <v>77</v>
      </c>
      <c r="AY467" s="167" t="s">
        <v>181</v>
      </c>
    </row>
    <row r="468" spans="2:65" s="1" customFormat="1" ht="16.5" customHeight="1" x14ac:dyDescent="0.2">
      <c r="B468" s="32"/>
      <c r="C468" s="125" t="s">
        <v>490</v>
      </c>
      <c r="D468" s="125" t="s">
        <v>182</v>
      </c>
      <c r="E468" s="126" t="s">
        <v>8318</v>
      </c>
      <c r="F468" s="127" t="s">
        <v>8319</v>
      </c>
      <c r="G468" s="128" t="s">
        <v>519</v>
      </c>
      <c r="H468" s="129">
        <v>20</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692</v>
      </c>
    </row>
    <row r="469" spans="2:65" s="1" customFormat="1" ht="19.5" x14ac:dyDescent="0.2">
      <c r="B469" s="32"/>
      <c r="D469" s="138" t="s">
        <v>214</v>
      </c>
      <c r="F469" s="139" t="s">
        <v>8304</v>
      </c>
      <c r="I469" s="140"/>
      <c r="L469" s="32"/>
      <c r="M469" s="141"/>
      <c r="T469" s="53"/>
      <c r="AT469" s="17" t="s">
        <v>214</v>
      </c>
      <c r="AU469" s="17" t="s">
        <v>79</v>
      </c>
    </row>
    <row r="470" spans="2:65" s="13" customFormat="1" ht="11.25" x14ac:dyDescent="0.2">
      <c r="B470" s="159"/>
      <c r="D470" s="138" t="s">
        <v>330</v>
      </c>
      <c r="E470" s="160" t="s">
        <v>19</v>
      </c>
      <c r="F470" s="161" t="s">
        <v>8320</v>
      </c>
      <c r="H470" s="162">
        <v>20</v>
      </c>
      <c r="I470" s="163"/>
      <c r="L470" s="159"/>
      <c r="M470" s="164"/>
      <c r="T470" s="165"/>
      <c r="AT470" s="160" t="s">
        <v>330</v>
      </c>
      <c r="AU470" s="160" t="s">
        <v>79</v>
      </c>
      <c r="AV470" s="13" t="s">
        <v>79</v>
      </c>
      <c r="AW470" s="13" t="s">
        <v>31</v>
      </c>
      <c r="AX470" s="13" t="s">
        <v>69</v>
      </c>
      <c r="AY470" s="160" t="s">
        <v>181</v>
      </c>
    </row>
    <row r="471" spans="2:65" s="14" customFormat="1" ht="11.25" x14ac:dyDescent="0.2">
      <c r="B471" s="166"/>
      <c r="D471" s="138" t="s">
        <v>330</v>
      </c>
      <c r="E471" s="167" t="s">
        <v>19</v>
      </c>
      <c r="F471" s="168" t="s">
        <v>333</v>
      </c>
      <c r="H471" s="169">
        <v>20</v>
      </c>
      <c r="I471" s="170"/>
      <c r="L471" s="166"/>
      <c r="M471" s="171"/>
      <c r="T471" s="172"/>
      <c r="AT471" s="167" t="s">
        <v>330</v>
      </c>
      <c r="AU471" s="167" t="s">
        <v>79</v>
      </c>
      <c r="AV471" s="14" t="s">
        <v>187</v>
      </c>
      <c r="AW471" s="14" t="s">
        <v>31</v>
      </c>
      <c r="AX471" s="14" t="s">
        <v>77</v>
      </c>
      <c r="AY471" s="167" t="s">
        <v>181</v>
      </c>
    </row>
    <row r="472" spans="2:65" s="1" customFormat="1" ht="16.5" customHeight="1" x14ac:dyDescent="0.2">
      <c r="B472" s="32"/>
      <c r="C472" s="125" t="s">
        <v>697</v>
      </c>
      <c r="D472" s="125" t="s">
        <v>182</v>
      </c>
      <c r="E472" s="126" t="s">
        <v>8321</v>
      </c>
      <c r="F472" s="127" t="s">
        <v>8322</v>
      </c>
      <c r="G472" s="128" t="s">
        <v>519</v>
      </c>
      <c r="H472" s="129">
        <v>7</v>
      </c>
      <c r="I472" s="130"/>
      <c r="J472" s="131">
        <f>ROUND(I472*H472,2)</f>
        <v>0</v>
      </c>
      <c r="K472" s="127" t="s">
        <v>186</v>
      </c>
      <c r="L472" s="32"/>
      <c r="M472" s="132" t="s">
        <v>19</v>
      </c>
      <c r="N472" s="133" t="s">
        <v>40</v>
      </c>
      <c r="P472" s="134">
        <f>O472*H472</f>
        <v>0</v>
      </c>
      <c r="Q472" s="134">
        <v>0</v>
      </c>
      <c r="R472" s="134">
        <f>Q472*H472</f>
        <v>0</v>
      </c>
      <c r="S472" s="134">
        <v>0</v>
      </c>
      <c r="T472" s="135">
        <f>S472*H472</f>
        <v>0</v>
      </c>
      <c r="AR472" s="136" t="s">
        <v>187</v>
      </c>
      <c r="AT472" s="136" t="s">
        <v>182</v>
      </c>
      <c r="AU472" s="136" t="s">
        <v>79</v>
      </c>
      <c r="AY472" s="17" t="s">
        <v>181</v>
      </c>
      <c r="BE472" s="137">
        <f>IF(N472="základní",J472,0)</f>
        <v>0</v>
      </c>
      <c r="BF472" s="137">
        <f>IF(N472="snížená",J472,0)</f>
        <v>0</v>
      </c>
      <c r="BG472" s="137">
        <f>IF(N472="zákl. přenesená",J472,0)</f>
        <v>0</v>
      </c>
      <c r="BH472" s="137">
        <f>IF(N472="sníž. přenesená",J472,0)</f>
        <v>0</v>
      </c>
      <c r="BI472" s="137">
        <f>IF(N472="nulová",J472,0)</f>
        <v>0</v>
      </c>
      <c r="BJ472" s="17" t="s">
        <v>77</v>
      </c>
      <c r="BK472" s="137">
        <f>ROUND(I472*H472,2)</f>
        <v>0</v>
      </c>
      <c r="BL472" s="17" t="s">
        <v>187</v>
      </c>
      <c r="BM472" s="136" t="s">
        <v>700</v>
      </c>
    </row>
    <row r="473" spans="2:65" s="1" customFormat="1" ht="19.5" x14ac:dyDescent="0.2">
      <c r="B473" s="32"/>
      <c r="D473" s="138" t="s">
        <v>214</v>
      </c>
      <c r="F473" s="139" t="s">
        <v>8304</v>
      </c>
      <c r="I473" s="140"/>
      <c r="L473" s="32"/>
      <c r="M473" s="141"/>
      <c r="T473" s="53"/>
      <c r="AT473" s="17" t="s">
        <v>214</v>
      </c>
      <c r="AU473" s="17" t="s">
        <v>79</v>
      </c>
    </row>
    <row r="474" spans="2:65" s="13" customFormat="1" ht="11.25" x14ac:dyDescent="0.2">
      <c r="B474" s="159"/>
      <c r="D474" s="138" t="s">
        <v>330</v>
      </c>
      <c r="E474" s="160" t="s">
        <v>19</v>
      </c>
      <c r="F474" s="161" t="s">
        <v>8323</v>
      </c>
      <c r="H474" s="162">
        <v>7</v>
      </c>
      <c r="I474" s="163"/>
      <c r="L474" s="159"/>
      <c r="M474" s="164"/>
      <c r="T474" s="165"/>
      <c r="AT474" s="160" t="s">
        <v>330</v>
      </c>
      <c r="AU474" s="160" t="s">
        <v>79</v>
      </c>
      <c r="AV474" s="13" t="s">
        <v>79</v>
      </c>
      <c r="AW474" s="13" t="s">
        <v>31</v>
      </c>
      <c r="AX474" s="13" t="s">
        <v>69</v>
      </c>
      <c r="AY474" s="160" t="s">
        <v>181</v>
      </c>
    </row>
    <row r="475" spans="2:65" s="14" customFormat="1" ht="11.25" x14ac:dyDescent="0.2">
      <c r="B475" s="166"/>
      <c r="D475" s="138" t="s">
        <v>330</v>
      </c>
      <c r="E475" s="167" t="s">
        <v>19</v>
      </c>
      <c r="F475" s="168" t="s">
        <v>333</v>
      </c>
      <c r="H475" s="169">
        <v>7</v>
      </c>
      <c r="I475" s="170"/>
      <c r="L475" s="166"/>
      <c r="M475" s="171"/>
      <c r="T475" s="172"/>
      <c r="AT475" s="167" t="s">
        <v>330</v>
      </c>
      <c r="AU475" s="167" t="s">
        <v>79</v>
      </c>
      <c r="AV475" s="14" t="s">
        <v>187</v>
      </c>
      <c r="AW475" s="14" t="s">
        <v>31</v>
      </c>
      <c r="AX475" s="14" t="s">
        <v>77</v>
      </c>
      <c r="AY475" s="167" t="s">
        <v>181</v>
      </c>
    </row>
    <row r="476" spans="2:65" s="1" customFormat="1" ht="16.5" customHeight="1" x14ac:dyDescent="0.2">
      <c r="B476" s="32"/>
      <c r="C476" s="125" t="s">
        <v>492</v>
      </c>
      <c r="D476" s="125" t="s">
        <v>182</v>
      </c>
      <c r="E476" s="126" t="s">
        <v>8324</v>
      </c>
      <c r="F476" s="127" t="s">
        <v>8325</v>
      </c>
      <c r="G476" s="128" t="s">
        <v>519</v>
      </c>
      <c r="H476" s="129">
        <v>12</v>
      </c>
      <c r="I476" s="130"/>
      <c r="J476" s="131">
        <f>ROUND(I476*H476,2)</f>
        <v>0</v>
      </c>
      <c r="K476" s="127" t="s">
        <v>186</v>
      </c>
      <c r="L476" s="32"/>
      <c r="M476" s="132" t="s">
        <v>19</v>
      </c>
      <c r="N476" s="133" t="s">
        <v>40</v>
      </c>
      <c r="P476" s="134">
        <f>O476*H476</f>
        <v>0</v>
      </c>
      <c r="Q476" s="134">
        <v>0</v>
      </c>
      <c r="R476" s="134">
        <f>Q476*H476</f>
        <v>0</v>
      </c>
      <c r="S476" s="134">
        <v>0</v>
      </c>
      <c r="T476" s="135">
        <f>S476*H476</f>
        <v>0</v>
      </c>
      <c r="AR476" s="136" t="s">
        <v>187</v>
      </c>
      <c r="AT476" s="136" t="s">
        <v>182</v>
      </c>
      <c r="AU476" s="136" t="s">
        <v>79</v>
      </c>
      <c r="AY476" s="17" t="s">
        <v>181</v>
      </c>
      <c r="BE476" s="137">
        <f>IF(N476="základní",J476,0)</f>
        <v>0</v>
      </c>
      <c r="BF476" s="137">
        <f>IF(N476="snížená",J476,0)</f>
        <v>0</v>
      </c>
      <c r="BG476" s="137">
        <f>IF(N476="zákl. přenesená",J476,0)</f>
        <v>0</v>
      </c>
      <c r="BH476" s="137">
        <f>IF(N476="sníž. přenesená",J476,0)</f>
        <v>0</v>
      </c>
      <c r="BI476" s="137">
        <f>IF(N476="nulová",J476,0)</f>
        <v>0</v>
      </c>
      <c r="BJ476" s="17" t="s">
        <v>77</v>
      </c>
      <c r="BK476" s="137">
        <f>ROUND(I476*H476,2)</f>
        <v>0</v>
      </c>
      <c r="BL476" s="17" t="s">
        <v>187</v>
      </c>
      <c r="BM476" s="136" t="s">
        <v>718</v>
      </c>
    </row>
    <row r="477" spans="2:65" s="1" customFormat="1" ht="19.5" x14ac:dyDescent="0.2">
      <c r="B477" s="32"/>
      <c r="D477" s="138" t="s">
        <v>214</v>
      </c>
      <c r="F477" s="139" t="s">
        <v>8304</v>
      </c>
      <c r="I477" s="140"/>
      <c r="L477" s="32"/>
      <c r="M477" s="141"/>
      <c r="T477" s="53"/>
      <c r="AT477" s="17" t="s">
        <v>214</v>
      </c>
      <c r="AU477" s="17" t="s">
        <v>79</v>
      </c>
    </row>
    <row r="478" spans="2:65" s="13" customFormat="1" ht="11.25" x14ac:dyDescent="0.2">
      <c r="B478" s="159"/>
      <c r="D478" s="138" t="s">
        <v>330</v>
      </c>
      <c r="E478" s="160" t="s">
        <v>19</v>
      </c>
      <c r="F478" s="161" t="s">
        <v>8326</v>
      </c>
      <c r="H478" s="162">
        <v>12</v>
      </c>
      <c r="I478" s="163"/>
      <c r="L478" s="159"/>
      <c r="M478" s="164"/>
      <c r="T478" s="165"/>
      <c r="AT478" s="160" t="s">
        <v>330</v>
      </c>
      <c r="AU478" s="160" t="s">
        <v>79</v>
      </c>
      <c r="AV478" s="13" t="s">
        <v>79</v>
      </c>
      <c r="AW478" s="13" t="s">
        <v>31</v>
      </c>
      <c r="AX478" s="13" t="s">
        <v>69</v>
      </c>
      <c r="AY478" s="160" t="s">
        <v>181</v>
      </c>
    </row>
    <row r="479" spans="2:65" s="14" customFormat="1" ht="11.25" x14ac:dyDescent="0.2">
      <c r="B479" s="166"/>
      <c r="D479" s="138" t="s">
        <v>330</v>
      </c>
      <c r="E479" s="167" t="s">
        <v>19</v>
      </c>
      <c r="F479" s="168" t="s">
        <v>333</v>
      </c>
      <c r="H479" s="169">
        <v>12</v>
      </c>
      <c r="I479" s="170"/>
      <c r="L479" s="166"/>
      <c r="M479" s="171"/>
      <c r="T479" s="172"/>
      <c r="AT479" s="167" t="s">
        <v>330</v>
      </c>
      <c r="AU479" s="167" t="s">
        <v>79</v>
      </c>
      <c r="AV479" s="14" t="s">
        <v>187</v>
      </c>
      <c r="AW479" s="14" t="s">
        <v>31</v>
      </c>
      <c r="AX479" s="14" t="s">
        <v>77</v>
      </c>
      <c r="AY479" s="167" t="s">
        <v>181</v>
      </c>
    </row>
    <row r="480" spans="2:65" s="1" customFormat="1" ht="16.5" customHeight="1" x14ac:dyDescent="0.2">
      <c r="B480" s="32"/>
      <c r="C480" s="125" t="s">
        <v>723</v>
      </c>
      <c r="D480" s="125" t="s">
        <v>182</v>
      </c>
      <c r="E480" s="126" t="s">
        <v>8327</v>
      </c>
      <c r="F480" s="127" t="s">
        <v>8328</v>
      </c>
      <c r="G480" s="128" t="s">
        <v>519</v>
      </c>
      <c r="H480" s="129">
        <v>50</v>
      </c>
      <c r="I480" s="130"/>
      <c r="J480" s="131">
        <f>ROUND(I480*H480,2)</f>
        <v>0</v>
      </c>
      <c r="K480" s="127" t="s">
        <v>186</v>
      </c>
      <c r="L480" s="32"/>
      <c r="M480" s="132" t="s">
        <v>19</v>
      </c>
      <c r="N480" s="133" t="s">
        <v>40</v>
      </c>
      <c r="P480" s="134">
        <f>O480*H480</f>
        <v>0</v>
      </c>
      <c r="Q480" s="134">
        <v>0</v>
      </c>
      <c r="R480" s="134">
        <f>Q480*H480</f>
        <v>0</v>
      </c>
      <c r="S480" s="134">
        <v>0</v>
      </c>
      <c r="T480" s="135">
        <f>S480*H480</f>
        <v>0</v>
      </c>
      <c r="AR480" s="136" t="s">
        <v>187</v>
      </c>
      <c r="AT480" s="136" t="s">
        <v>182</v>
      </c>
      <c r="AU480" s="136" t="s">
        <v>79</v>
      </c>
      <c r="AY480" s="17" t="s">
        <v>181</v>
      </c>
      <c r="BE480" s="137">
        <f>IF(N480="základní",J480,0)</f>
        <v>0</v>
      </c>
      <c r="BF480" s="137">
        <f>IF(N480="snížená",J480,0)</f>
        <v>0</v>
      </c>
      <c r="BG480" s="137">
        <f>IF(N480="zákl. přenesená",J480,0)</f>
        <v>0</v>
      </c>
      <c r="BH480" s="137">
        <f>IF(N480="sníž. přenesená",J480,0)</f>
        <v>0</v>
      </c>
      <c r="BI480" s="137">
        <f>IF(N480="nulová",J480,0)</f>
        <v>0</v>
      </c>
      <c r="BJ480" s="17" t="s">
        <v>77</v>
      </c>
      <c r="BK480" s="137">
        <f>ROUND(I480*H480,2)</f>
        <v>0</v>
      </c>
      <c r="BL480" s="17" t="s">
        <v>187</v>
      </c>
      <c r="BM480" s="136" t="s">
        <v>726</v>
      </c>
    </row>
    <row r="481" spans="2:65" s="1" customFormat="1" ht="19.5" x14ac:dyDescent="0.2">
      <c r="B481" s="32"/>
      <c r="D481" s="138" t="s">
        <v>214</v>
      </c>
      <c r="F481" s="139" t="s">
        <v>8304</v>
      </c>
      <c r="I481" s="140"/>
      <c r="L481" s="32"/>
      <c r="M481" s="141"/>
      <c r="T481" s="53"/>
      <c r="AT481" s="17" t="s">
        <v>214</v>
      </c>
      <c r="AU481" s="17" t="s">
        <v>79</v>
      </c>
    </row>
    <row r="482" spans="2:65" s="13" customFormat="1" ht="11.25" x14ac:dyDescent="0.2">
      <c r="B482" s="159"/>
      <c r="D482" s="138" t="s">
        <v>330</v>
      </c>
      <c r="E482" s="160" t="s">
        <v>19</v>
      </c>
      <c r="F482" s="161" t="s">
        <v>8329</v>
      </c>
      <c r="H482" s="162">
        <v>50</v>
      </c>
      <c r="I482" s="163"/>
      <c r="L482" s="159"/>
      <c r="M482" s="164"/>
      <c r="T482" s="165"/>
      <c r="AT482" s="160" t="s">
        <v>330</v>
      </c>
      <c r="AU482" s="160" t="s">
        <v>79</v>
      </c>
      <c r="AV482" s="13" t="s">
        <v>79</v>
      </c>
      <c r="AW482" s="13" t="s">
        <v>31</v>
      </c>
      <c r="AX482" s="13" t="s">
        <v>69</v>
      </c>
      <c r="AY482" s="160" t="s">
        <v>181</v>
      </c>
    </row>
    <row r="483" spans="2:65" s="14" customFormat="1" ht="11.25" x14ac:dyDescent="0.2">
      <c r="B483" s="166"/>
      <c r="D483" s="138" t="s">
        <v>330</v>
      </c>
      <c r="E483" s="167" t="s">
        <v>19</v>
      </c>
      <c r="F483" s="168" t="s">
        <v>333</v>
      </c>
      <c r="H483" s="169">
        <v>50</v>
      </c>
      <c r="I483" s="170"/>
      <c r="L483" s="166"/>
      <c r="M483" s="171"/>
      <c r="T483" s="172"/>
      <c r="AT483" s="167" t="s">
        <v>330</v>
      </c>
      <c r="AU483" s="167" t="s">
        <v>79</v>
      </c>
      <c r="AV483" s="14" t="s">
        <v>187</v>
      </c>
      <c r="AW483" s="14" t="s">
        <v>31</v>
      </c>
      <c r="AX483" s="14" t="s">
        <v>77</v>
      </c>
      <c r="AY483" s="167" t="s">
        <v>181</v>
      </c>
    </row>
    <row r="484" spans="2:65" s="1" customFormat="1" ht="16.5" customHeight="1" x14ac:dyDescent="0.2">
      <c r="B484" s="32"/>
      <c r="C484" s="125" t="s">
        <v>495</v>
      </c>
      <c r="D484" s="125" t="s">
        <v>182</v>
      </c>
      <c r="E484" s="126" t="s">
        <v>8330</v>
      </c>
      <c r="F484" s="127" t="s">
        <v>8331</v>
      </c>
      <c r="G484" s="128" t="s">
        <v>636</v>
      </c>
      <c r="H484" s="129">
        <v>510</v>
      </c>
      <c r="I484" s="130"/>
      <c r="J484" s="131">
        <f>ROUND(I484*H484,2)</f>
        <v>0</v>
      </c>
      <c r="K484" s="127" t="s">
        <v>186</v>
      </c>
      <c r="L484" s="32"/>
      <c r="M484" s="132" t="s">
        <v>19</v>
      </c>
      <c r="N484" s="133" t="s">
        <v>40</v>
      </c>
      <c r="P484" s="134">
        <f>O484*H484</f>
        <v>0</v>
      </c>
      <c r="Q484" s="134">
        <v>0</v>
      </c>
      <c r="R484" s="134">
        <f>Q484*H484</f>
        <v>0</v>
      </c>
      <c r="S484" s="134">
        <v>0</v>
      </c>
      <c r="T484" s="135">
        <f>S484*H484</f>
        <v>0</v>
      </c>
      <c r="AR484" s="136" t="s">
        <v>187</v>
      </c>
      <c r="AT484" s="136" t="s">
        <v>182</v>
      </c>
      <c r="AU484" s="136" t="s">
        <v>79</v>
      </c>
      <c r="AY484" s="17" t="s">
        <v>181</v>
      </c>
      <c r="BE484" s="137">
        <f>IF(N484="základní",J484,0)</f>
        <v>0</v>
      </c>
      <c r="BF484" s="137">
        <f>IF(N484="snížená",J484,0)</f>
        <v>0</v>
      </c>
      <c r="BG484" s="137">
        <f>IF(N484="zákl. přenesená",J484,0)</f>
        <v>0</v>
      </c>
      <c r="BH484" s="137">
        <f>IF(N484="sníž. přenesená",J484,0)</f>
        <v>0</v>
      </c>
      <c r="BI484" s="137">
        <f>IF(N484="nulová",J484,0)</f>
        <v>0</v>
      </c>
      <c r="BJ484" s="17" t="s">
        <v>77</v>
      </c>
      <c r="BK484" s="137">
        <f>ROUND(I484*H484,2)</f>
        <v>0</v>
      </c>
      <c r="BL484" s="17" t="s">
        <v>187</v>
      </c>
      <c r="BM484" s="136" t="s">
        <v>734</v>
      </c>
    </row>
    <row r="485" spans="2:65" s="1" customFormat="1" ht="39" x14ac:dyDescent="0.2">
      <c r="B485" s="32"/>
      <c r="D485" s="138" t="s">
        <v>214</v>
      </c>
      <c r="F485" s="139" t="s">
        <v>8332</v>
      </c>
      <c r="I485" s="140"/>
      <c r="L485" s="32"/>
      <c r="M485" s="141"/>
      <c r="T485" s="53"/>
      <c r="AT485" s="17" t="s">
        <v>214</v>
      </c>
      <c r="AU485" s="17" t="s">
        <v>79</v>
      </c>
    </row>
    <row r="486" spans="2:65" s="13" customFormat="1" ht="11.25" x14ac:dyDescent="0.2">
      <c r="B486" s="159"/>
      <c r="D486" s="138" t="s">
        <v>330</v>
      </c>
      <c r="E486" s="160" t="s">
        <v>19</v>
      </c>
      <c r="F486" s="161" t="s">
        <v>8333</v>
      </c>
      <c r="H486" s="162">
        <v>510</v>
      </c>
      <c r="I486" s="163"/>
      <c r="L486" s="159"/>
      <c r="M486" s="164"/>
      <c r="T486" s="165"/>
      <c r="AT486" s="160" t="s">
        <v>330</v>
      </c>
      <c r="AU486" s="160" t="s">
        <v>79</v>
      </c>
      <c r="AV486" s="13" t="s">
        <v>79</v>
      </c>
      <c r="AW486" s="13" t="s">
        <v>31</v>
      </c>
      <c r="AX486" s="13" t="s">
        <v>69</v>
      </c>
      <c r="AY486" s="160" t="s">
        <v>181</v>
      </c>
    </row>
    <row r="487" spans="2:65" s="14" customFormat="1" ht="11.25" x14ac:dyDescent="0.2">
      <c r="B487" s="166"/>
      <c r="D487" s="138" t="s">
        <v>330</v>
      </c>
      <c r="E487" s="167" t="s">
        <v>19</v>
      </c>
      <c r="F487" s="168" t="s">
        <v>333</v>
      </c>
      <c r="H487" s="169">
        <v>510</v>
      </c>
      <c r="I487" s="170"/>
      <c r="L487" s="166"/>
      <c r="M487" s="171"/>
      <c r="T487" s="172"/>
      <c r="AT487" s="167" t="s">
        <v>330</v>
      </c>
      <c r="AU487" s="167" t="s">
        <v>79</v>
      </c>
      <c r="AV487" s="14" t="s">
        <v>187</v>
      </c>
      <c r="AW487" s="14" t="s">
        <v>31</v>
      </c>
      <c r="AX487" s="14" t="s">
        <v>77</v>
      </c>
      <c r="AY487" s="167" t="s">
        <v>181</v>
      </c>
    </row>
    <row r="488" spans="2:65" s="1" customFormat="1" ht="16.5" customHeight="1" x14ac:dyDescent="0.2">
      <c r="B488" s="32"/>
      <c r="C488" s="125" t="s">
        <v>741</v>
      </c>
      <c r="D488" s="125" t="s">
        <v>182</v>
      </c>
      <c r="E488" s="126" t="s">
        <v>8334</v>
      </c>
      <c r="F488" s="127" t="s">
        <v>8335</v>
      </c>
      <c r="G488" s="128" t="s">
        <v>519</v>
      </c>
      <c r="H488" s="129">
        <v>44</v>
      </c>
      <c r="I488" s="130"/>
      <c r="J488" s="131">
        <f>ROUND(I488*H488,2)</f>
        <v>0</v>
      </c>
      <c r="K488" s="127" t="s">
        <v>186</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744</v>
      </c>
    </row>
    <row r="489" spans="2:65" s="1" customFormat="1" ht="19.5" x14ac:dyDescent="0.2">
      <c r="B489" s="32"/>
      <c r="D489" s="138" t="s">
        <v>214</v>
      </c>
      <c r="F489" s="139" t="s">
        <v>8304</v>
      </c>
      <c r="I489" s="140"/>
      <c r="L489" s="32"/>
      <c r="M489" s="141"/>
      <c r="T489" s="53"/>
      <c r="AT489" s="17" t="s">
        <v>214</v>
      </c>
      <c r="AU489" s="17" t="s">
        <v>79</v>
      </c>
    </row>
    <row r="490" spans="2:65" s="13" customFormat="1" ht="11.25" x14ac:dyDescent="0.2">
      <c r="B490" s="159"/>
      <c r="D490" s="138" t="s">
        <v>330</v>
      </c>
      <c r="E490" s="160" t="s">
        <v>19</v>
      </c>
      <c r="F490" s="161" t="s">
        <v>8336</v>
      </c>
      <c r="H490" s="162">
        <v>44</v>
      </c>
      <c r="I490" s="163"/>
      <c r="L490" s="159"/>
      <c r="M490" s="164"/>
      <c r="T490" s="165"/>
      <c r="AT490" s="160" t="s">
        <v>330</v>
      </c>
      <c r="AU490" s="160" t="s">
        <v>79</v>
      </c>
      <c r="AV490" s="13" t="s">
        <v>79</v>
      </c>
      <c r="AW490" s="13" t="s">
        <v>31</v>
      </c>
      <c r="AX490" s="13" t="s">
        <v>69</v>
      </c>
      <c r="AY490" s="160" t="s">
        <v>181</v>
      </c>
    </row>
    <row r="491" spans="2:65" s="14" customFormat="1" ht="11.25" x14ac:dyDescent="0.2">
      <c r="B491" s="166"/>
      <c r="D491" s="138" t="s">
        <v>330</v>
      </c>
      <c r="E491" s="167" t="s">
        <v>19</v>
      </c>
      <c r="F491" s="168" t="s">
        <v>333</v>
      </c>
      <c r="H491" s="169">
        <v>44</v>
      </c>
      <c r="I491" s="170"/>
      <c r="L491" s="166"/>
      <c r="M491" s="171"/>
      <c r="T491" s="172"/>
      <c r="AT491" s="167" t="s">
        <v>330</v>
      </c>
      <c r="AU491" s="167" t="s">
        <v>79</v>
      </c>
      <c r="AV491" s="14" t="s">
        <v>187</v>
      </c>
      <c r="AW491" s="14" t="s">
        <v>31</v>
      </c>
      <c r="AX491" s="14" t="s">
        <v>77</v>
      </c>
      <c r="AY491" s="167" t="s">
        <v>181</v>
      </c>
    </row>
    <row r="492" spans="2:65" s="1" customFormat="1" ht="16.5" customHeight="1" x14ac:dyDescent="0.2">
      <c r="B492" s="32"/>
      <c r="C492" s="125" t="s">
        <v>497</v>
      </c>
      <c r="D492" s="125" t="s">
        <v>182</v>
      </c>
      <c r="E492" s="126" t="s">
        <v>8337</v>
      </c>
      <c r="F492" s="127" t="s">
        <v>8338</v>
      </c>
      <c r="G492" s="128" t="s">
        <v>519</v>
      </c>
      <c r="H492" s="129">
        <v>160</v>
      </c>
      <c r="I492" s="130"/>
      <c r="J492" s="131">
        <f>ROUND(I492*H492,2)</f>
        <v>0</v>
      </c>
      <c r="K492" s="127" t="s">
        <v>186</v>
      </c>
      <c r="L492" s="32"/>
      <c r="M492" s="132" t="s">
        <v>19</v>
      </c>
      <c r="N492" s="133" t="s">
        <v>40</v>
      </c>
      <c r="P492" s="134">
        <f>O492*H492</f>
        <v>0</v>
      </c>
      <c r="Q492" s="134">
        <v>0</v>
      </c>
      <c r="R492" s="134">
        <f>Q492*H492</f>
        <v>0</v>
      </c>
      <c r="S492" s="134">
        <v>0</v>
      </c>
      <c r="T492" s="135">
        <f>S492*H492</f>
        <v>0</v>
      </c>
      <c r="AR492" s="136" t="s">
        <v>187</v>
      </c>
      <c r="AT492" s="136" t="s">
        <v>182</v>
      </c>
      <c r="AU492" s="136" t="s">
        <v>79</v>
      </c>
      <c r="AY492" s="17" t="s">
        <v>181</v>
      </c>
      <c r="BE492" s="137">
        <f>IF(N492="základní",J492,0)</f>
        <v>0</v>
      </c>
      <c r="BF492" s="137">
        <f>IF(N492="snížená",J492,0)</f>
        <v>0</v>
      </c>
      <c r="BG492" s="137">
        <f>IF(N492="zákl. přenesená",J492,0)</f>
        <v>0</v>
      </c>
      <c r="BH492" s="137">
        <f>IF(N492="sníž. přenesená",J492,0)</f>
        <v>0</v>
      </c>
      <c r="BI492" s="137">
        <f>IF(N492="nulová",J492,0)</f>
        <v>0</v>
      </c>
      <c r="BJ492" s="17" t="s">
        <v>77</v>
      </c>
      <c r="BK492" s="137">
        <f>ROUND(I492*H492,2)</f>
        <v>0</v>
      </c>
      <c r="BL492" s="17" t="s">
        <v>187</v>
      </c>
      <c r="BM492" s="136" t="s">
        <v>756</v>
      </c>
    </row>
    <row r="493" spans="2:65" s="1" customFormat="1" ht="19.5" x14ac:dyDescent="0.2">
      <c r="B493" s="32"/>
      <c r="D493" s="138" t="s">
        <v>214</v>
      </c>
      <c r="F493" s="139" t="s">
        <v>8304</v>
      </c>
      <c r="I493" s="140"/>
      <c r="L493" s="32"/>
      <c r="M493" s="141"/>
      <c r="T493" s="53"/>
      <c r="AT493" s="17" t="s">
        <v>214</v>
      </c>
      <c r="AU493" s="17" t="s">
        <v>79</v>
      </c>
    </row>
    <row r="494" spans="2:65" s="13" customFormat="1" ht="11.25" x14ac:dyDescent="0.2">
      <c r="B494" s="159"/>
      <c r="D494" s="138" t="s">
        <v>330</v>
      </c>
      <c r="E494" s="160" t="s">
        <v>19</v>
      </c>
      <c r="F494" s="161" t="s">
        <v>8339</v>
      </c>
      <c r="H494" s="162">
        <v>160</v>
      </c>
      <c r="I494" s="163"/>
      <c r="L494" s="159"/>
      <c r="M494" s="164"/>
      <c r="T494" s="165"/>
      <c r="AT494" s="160" t="s">
        <v>330</v>
      </c>
      <c r="AU494" s="160" t="s">
        <v>79</v>
      </c>
      <c r="AV494" s="13" t="s">
        <v>79</v>
      </c>
      <c r="AW494" s="13" t="s">
        <v>31</v>
      </c>
      <c r="AX494" s="13" t="s">
        <v>69</v>
      </c>
      <c r="AY494" s="160" t="s">
        <v>181</v>
      </c>
    </row>
    <row r="495" spans="2:65" s="14" customFormat="1" ht="11.25" x14ac:dyDescent="0.2">
      <c r="B495" s="166"/>
      <c r="D495" s="138" t="s">
        <v>330</v>
      </c>
      <c r="E495" s="167" t="s">
        <v>19</v>
      </c>
      <c r="F495" s="168" t="s">
        <v>333</v>
      </c>
      <c r="H495" s="169">
        <v>160</v>
      </c>
      <c r="I495" s="170"/>
      <c r="L495" s="166"/>
      <c r="M495" s="171"/>
      <c r="T495" s="172"/>
      <c r="AT495" s="167" t="s">
        <v>330</v>
      </c>
      <c r="AU495" s="167" t="s">
        <v>79</v>
      </c>
      <c r="AV495" s="14" t="s">
        <v>187</v>
      </c>
      <c r="AW495" s="14" t="s">
        <v>31</v>
      </c>
      <c r="AX495" s="14" t="s">
        <v>77</v>
      </c>
      <c r="AY495" s="167" t="s">
        <v>181</v>
      </c>
    </row>
    <row r="496" spans="2:65" s="1" customFormat="1" ht="16.5" customHeight="1" x14ac:dyDescent="0.2">
      <c r="B496" s="32"/>
      <c r="C496" s="125" t="s">
        <v>760</v>
      </c>
      <c r="D496" s="125" t="s">
        <v>182</v>
      </c>
      <c r="E496" s="126" t="s">
        <v>8340</v>
      </c>
      <c r="F496" s="127" t="s">
        <v>8341</v>
      </c>
      <c r="G496" s="128" t="s">
        <v>519</v>
      </c>
      <c r="H496" s="129">
        <v>160</v>
      </c>
      <c r="I496" s="130"/>
      <c r="J496" s="131">
        <f>ROUND(I496*H496,2)</f>
        <v>0</v>
      </c>
      <c r="K496" s="127" t="s">
        <v>186</v>
      </c>
      <c r="L496" s="32"/>
      <c r="M496" s="132" t="s">
        <v>19</v>
      </c>
      <c r="N496" s="133" t="s">
        <v>40</v>
      </c>
      <c r="P496" s="134">
        <f>O496*H496</f>
        <v>0</v>
      </c>
      <c r="Q496" s="134">
        <v>0</v>
      </c>
      <c r="R496" s="134">
        <f>Q496*H496</f>
        <v>0</v>
      </c>
      <c r="S496" s="134">
        <v>0</v>
      </c>
      <c r="T496" s="135">
        <f>S496*H496</f>
        <v>0</v>
      </c>
      <c r="AR496" s="136" t="s">
        <v>187</v>
      </c>
      <c r="AT496" s="136" t="s">
        <v>182</v>
      </c>
      <c r="AU496" s="136" t="s">
        <v>79</v>
      </c>
      <c r="AY496" s="17" t="s">
        <v>181</v>
      </c>
      <c r="BE496" s="137">
        <f>IF(N496="základní",J496,0)</f>
        <v>0</v>
      </c>
      <c r="BF496" s="137">
        <f>IF(N496="snížená",J496,0)</f>
        <v>0</v>
      </c>
      <c r="BG496" s="137">
        <f>IF(N496="zákl. přenesená",J496,0)</f>
        <v>0</v>
      </c>
      <c r="BH496" s="137">
        <f>IF(N496="sníž. přenesená",J496,0)</f>
        <v>0</v>
      </c>
      <c r="BI496" s="137">
        <f>IF(N496="nulová",J496,0)</f>
        <v>0</v>
      </c>
      <c r="BJ496" s="17" t="s">
        <v>77</v>
      </c>
      <c r="BK496" s="137">
        <f>ROUND(I496*H496,2)</f>
        <v>0</v>
      </c>
      <c r="BL496" s="17" t="s">
        <v>187</v>
      </c>
      <c r="BM496" s="136" t="s">
        <v>763</v>
      </c>
    </row>
    <row r="497" spans="2:65" s="1" customFormat="1" ht="19.5" x14ac:dyDescent="0.2">
      <c r="B497" s="32"/>
      <c r="D497" s="138" t="s">
        <v>214</v>
      </c>
      <c r="F497" s="139" t="s">
        <v>8304</v>
      </c>
      <c r="I497" s="140"/>
      <c r="L497" s="32"/>
      <c r="M497" s="141"/>
      <c r="T497" s="53"/>
      <c r="AT497" s="17" t="s">
        <v>214</v>
      </c>
      <c r="AU497" s="17" t="s">
        <v>79</v>
      </c>
    </row>
    <row r="498" spans="2:65" s="13" customFormat="1" ht="11.25" x14ac:dyDescent="0.2">
      <c r="B498" s="159"/>
      <c r="D498" s="138" t="s">
        <v>330</v>
      </c>
      <c r="E498" s="160" t="s">
        <v>19</v>
      </c>
      <c r="F498" s="161" t="s">
        <v>8342</v>
      </c>
      <c r="H498" s="162">
        <v>160</v>
      </c>
      <c r="I498" s="163"/>
      <c r="L498" s="159"/>
      <c r="M498" s="164"/>
      <c r="T498" s="165"/>
      <c r="AT498" s="160" t="s">
        <v>330</v>
      </c>
      <c r="AU498" s="160" t="s">
        <v>79</v>
      </c>
      <c r="AV498" s="13" t="s">
        <v>79</v>
      </c>
      <c r="AW498" s="13" t="s">
        <v>31</v>
      </c>
      <c r="AX498" s="13" t="s">
        <v>69</v>
      </c>
      <c r="AY498" s="160" t="s">
        <v>181</v>
      </c>
    </row>
    <row r="499" spans="2:65" s="14" customFormat="1" ht="11.25" x14ac:dyDescent="0.2">
      <c r="B499" s="166"/>
      <c r="D499" s="138" t="s">
        <v>330</v>
      </c>
      <c r="E499" s="167" t="s">
        <v>19</v>
      </c>
      <c r="F499" s="168" t="s">
        <v>333</v>
      </c>
      <c r="H499" s="169">
        <v>160</v>
      </c>
      <c r="I499" s="170"/>
      <c r="L499" s="166"/>
      <c r="M499" s="171"/>
      <c r="T499" s="172"/>
      <c r="AT499" s="167" t="s">
        <v>330</v>
      </c>
      <c r="AU499" s="167" t="s">
        <v>79</v>
      </c>
      <c r="AV499" s="14" t="s">
        <v>187</v>
      </c>
      <c r="AW499" s="14" t="s">
        <v>31</v>
      </c>
      <c r="AX499" s="14" t="s">
        <v>77</v>
      </c>
      <c r="AY499" s="167" t="s">
        <v>181</v>
      </c>
    </row>
    <row r="500" spans="2:65" s="1" customFormat="1" ht="16.5" customHeight="1" x14ac:dyDescent="0.2">
      <c r="B500" s="32"/>
      <c r="C500" s="125" t="s">
        <v>500</v>
      </c>
      <c r="D500" s="125" t="s">
        <v>182</v>
      </c>
      <c r="E500" s="126" t="s">
        <v>8343</v>
      </c>
      <c r="F500" s="127" t="s">
        <v>8344</v>
      </c>
      <c r="G500" s="128" t="s">
        <v>519</v>
      </c>
      <c r="H500" s="129">
        <v>400</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768</v>
      </c>
    </row>
    <row r="501" spans="2:65" s="1" customFormat="1" ht="19.5" x14ac:dyDescent="0.2">
      <c r="B501" s="32"/>
      <c r="D501" s="138" t="s">
        <v>214</v>
      </c>
      <c r="F501" s="139" t="s">
        <v>8304</v>
      </c>
      <c r="I501" s="140"/>
      <c r="L501" s="32"/>
      <c r="M501" s="141"/>
      <c r="T501" s="53"/>
      <c r="AT501" s="17" t="s">
        <v>214</v>
      </c>
      <c r="AU501" s="17" t="s">
        <v>79</v>
      </c>
    </row>
    <row r="502" spans="2:65" s="13" customFormat="1" ht="11.25" x14ac:dyDescent="0.2">
      <c r="B502" s="159"/>
      <c r="D502" s="138" t="s">
        <v>330</v>
      </c>
      <c r="E502" s="160" t="s">
        <v>19</v>
      </c>
      <c r="F502" s="161" t="s">
        <v>8345</v>
      </c>
      <c r="H502" s="162">
        <v>400</v>
      </c>
      <c r="I502" s="163"/>
      <c r="L502" s="159"/>
      <c r="M502" s="164"/>
      <c r="T502" s="165"/>
      <c r="AT502" s="160" t="s">
        <v>330</v>
      </c>
      <c r="AU502" s="160" t="s">
        <v>79</v>
      </c>
      <c r="AV502" s="13" t="s">
        <v>79</v>
      </c>
      <c r="AW502" s="13" t="s">
        <v>31</v>
      </c>
      <c r="AX502" s="13" t="s">
        <v>69</v>
      </c>
      <c r="AY502" s="160" t="s">
        <v>181</v>
      </c>
    </row>
    <row r="503" spans="2:65" s="14" customFormat="1" ht="11.25" x14ac:dyDescent="0.2">
      <c r="B503" s="166"/>
      <c r="D503" s="138" t="s">
        <v>330</v>
      </c>
      <c r="E503" s="167" t="s">
        <v>19</v>
      </c>
      <c r="F503" s="168" t="s">
        <v>333</v>
      </c>
      <c r="H503" s="169">
        <v>400</v>
      </c>
      <c r="I503" s="170"/>
      <c r="L503" s="166"/>
      <c r="M503" s="171"/>
      <c r="T503" s="172"/>
      <c r="AT503" s="167" t="s">
        <v>330</v>
      </c>
      <c r="AU503" s="167" t="s">
        <v>79</v>
      </c>
      <c r="AV503" s="14" t="s">
        <v>187</v>
      </c>
      <c r="AW503" s="14" t="s">
        <v>31</v>
      </c>
      <c r="AX503" s="14" t="s">
        <v>77</v>
      </c>
      <c r="AY503" s="167" t="s">
        <v>181</v>
      </c>
    </row>
    <row r="504" spans="2:65" s="1" customFormat="1" ht="16.5" customHeight="1" x14ac:dyDescent="0.2">
      <c r="B504" s="32"/>
      <c r="C504" s="125" t="s">
        <v>2148</v>
      </c>
      <c r="D504" s="125" t="s">
        <v>182</v>
      </c>
      <c r="E504" s="126" t="s">
        <v>8346</v>
      </c>
      <c r="F504" s="127" t="s">
        <v>8347</v>
      </c>
      <c r="G504" s="128" t="s">
        <v>636</v>
      </c>
      <c r="H504" s="129">
        <v>150</v>
      </c>
      <c r="I504" s="130"/>
      <c r="J504" s="131">
        <f>ROUND(I504*H504,2)</f>
        <v>0</v>
      </c>
      <c r="K504" s="127" t="s">
        <v>186</v>
      </c>
      <c r="L504" s="32"/>
      <c r="M504" s="132" t="s">
        <v>19</v>
      </c>
      <c r="N504" s="133" t="s">
        <v>40</v>
      </c>
      <c r="P504" s="134">
        <f>O504*H504</f>
        <v>0</v>
      </c>
      <c r="Q504" s="134">
        <v>0</v>
      </c>
      <c r="R504" s="134">
        <f>Q504*H504</f>
        <v>0</v>
      </c>
      <c r="S504" s="134">
        <v>0</v>
      </c>
      <c r="T504" s="135">
        <f>S504*H504</f>
        <v>0</v>
      </c>
      <c r="AR504" s="136" t="s">
        <v>187</v>
      </c>
      <c r="AT504" s="136" t="s">
        <v>182</v>
      </c>
      <c r="AU504" s="136" t="s">
        <v>79</v>
      </c>
      <c r="AY504" s="17" t="s">
        <v>181</v>
      </c>
      <c r="BE504" s="137">
        <f>IF(N504="základní",J504,0)</f>
        <v>0</v>
      </c>
      <c r="BF504" s="137">
        <f>IF(N504="snížená",J504,0)</f>
        <v>0</v>
      </c>
      <c r="BG504" s="137">
        <f>IF(N504="zákl. přenesená",J504,0)</f>
        <v>0</v>
      </c>
      <c r="BH504" s="137">
        <f>IF(N504="sníž. přenesená",J504,0)</f>
        <v>0</v>
      </c>
      <c r="BI504" s="137">
        <f>IF(N504="nulová",J504,0)</f>
        <v>0</v>
      </c>
      <c r="BJ504" s="17" t="s">
        <v>77</v>
      </c>
      <c r="BK504" s="137">
        <f>ROUND(I504*H504,2)</f>
        <v>0</v>
      </c>
      <c r="BL504" s="17" t="s">
        <v>187</v>
      </c>
      <c r="BM504" s="136" t="s">
        <v>1391</v>
      </c>
    </row>
    <row r="505" spans="2:65" s="1" customFormat="1" ht="19.5" x14ac:dyDescent="0.2">
      <c r="B505" s="32"/>
      <c r="D505" s="138" t="s">
        <v>214</v>
      </c>
      <c r="F505" s="139" t="s">
        <v>8304</v>
      </c>
      <c r="I505" s="140"/>
      <c r="L505" s="32"/>
      <c r="M505" s="141"/>
      <c r="T505" s="53"/>
      <c r="AT505" s="17" t="s">
        <v>214</v>
      </c>
      <c r="AU505" s="17" t="s">
        <v>79</v>
      </c>
    </row>
    <row r="506" spans="2:65" s="13" customFormat="1" ht="22.5" x14ac:dyDescent="0.2">
      <c r="B506" s="159"/>
      <c r="D506" s="138" t="s">
        <v>330</v>
      </c>
      <c r="E506" s="160" t="s">
        <v>19</v>
      </c>
      <c r="F506" s="161" t="s">
        <v>8348</v>
      </c>
      <c r="H506" s="162">
        <v>150</v>
      </c>
      <c r="I506" s="163"/>
      <c r="L506" s="159"/>
      <c r="M506" s="164"/>
      <c r="T506" s="165"/>
      <c r="AT506" s="160" t="s">
        <v>330</v>
      </c>
      <c r="AU506" s="160" t="s">
        <v>79</v>
      </c>
      <c r="AV506" s="13" t="s">
        <v>79</v>
      </c>
      <c r="AW506" s="13" t="s">
        <v>31</v>
      </c>
      <c r="AX506" s="13" t="s">
        <v>69</v>
      </c>
      <c r="AY506" s="160" t="s">
        <v>181</v>
      </c>
    </row>
    <row r="507" spans="2:65" s="14" customFormat="1" ht="11.25" x14ac:dyDescent="0.2">
      <c r="B507" s="166"/>
      <c r="D507" s="138" t="s">
        <v>330</v>
      </c>
      <c r="E507" s="167" t="s">
        <v>19</v>
      </c>
      <c r="F507" s="168" t="s">
        <v>333</v>
      </c>
      <c r="H507" s="169">
        <v>150</v>
      </c>
      <c r="I507" s="170"/>
      <c r="L507" s="166"/>
      <c r="M507" s="171"/>
      <c r="T507" s="172"/>
      <c r="AT507" s="167" t="s">
        <v>330</v>
      </c>
      <c r="AU507" s="167" t="s">
        <v>79</v>
      </c>
      <c r="AV507" s="14" t="s">
        <v>187</v>
      </c>
      <c r="AW507" s="14" t="s">
        <v>31</v>
      </c>
      <c r="AX507" s="14" t="s">
        <v>77</v>
      </c>
      <c r="AY507" s="167" t="s">
        <v>181</v>
      </c>
    </row>
    <row r="508" spans="2:65" s="1" customFormat="1" ht="16.5" customHeight="1" x14ac:dyDescent="0.2">
      <c r="B508" s="32"/>
      <c r="C508" s="125" t="s">
        <v>502</v>
      </c>
      <c r="D508" s="125" t="s">
        <v>182</v>
      </c>
      <c r="E508" s="126" t="s">
        <v>8349</v>
      </c>
      <c r="F508" s="127" t="s">
        <v>8338</v>
      </c>
      <c r="G508" s="128" t="s">
        <v>519</v>
      </c>
      <c r="H508" s="129">
        <v>150</v>
      </c>
      <c r="I508" s="130"/>
      <c r="J508" s="131">
        <f>ROUND(I508*H508,2)</f>
        <v>0</v>
      </c>
      <c r="K508" s="127" t="s">
        <v>186</v>
      </c>
      <c r="L508" s="32"/>
      <c r="M508" s="132" t="s">
        <v>19</v>
      </c>
      <c r="N508" s="133" t="s">
        <v>40</v>
      </c>
      <c r="P508" s="134">
        <f>O508*H508</f>
        <v>0</v>
      </c>
      <c r="Q508" s="134">
        <v>0</v>
      </c>
      <c r="R508" s="134">
        <f>Q508*H508</f>
        <v>0</v>
      </c>
      <c r="S508" s="134">
        <v>0</v>
      </c>
      <c r="T508" s="135">
        <f>S508*H508</f>
        <v>0</v>
      </c>
      <c r="AR508" s="136" t="s">
        <v>187</v>
      </c>
      <c r="AT508" s="136" t="s">
        <v>182</v>
      </c>
      <c r="AU508" s="136" t="s">
        <v>79</v>
      </c>
      <c r="AY508" s="17" t="s">
        <v>181</v>
      </c>
      <c r="BE508" s="137">
        <f>IF(N508="základní",J508,0)</f>
        <v>0</v>
      </c>
      <c r="BF508" s="137">
        <f>IF(N508="snížená",J508,0)</f>
        <v>0</v>
      </c>
      <c r="BG508" s="137">
        <f>IF(N508="zákl. přenesená",J508,0)</f>
        <v>0</v>
      </c>
      <c r="BH508" s="137">
        <f>IF(N508="sníž. přenesená",J508,0)</f>
        <v>0</v>
      </c>
      <c r="BI508" s="137">
        <f>IF(N508="nulová",J508,0)</f>
        <v>0</v>
      </c>
      <c r="BJ508" s="17" t="s">
        <v>77</v>
      </c>
      <c r="BK508" s="137">
        <f>ROUND(I508*H508,2)</f>
        <v>0</v>
      </c>
      <c r="BL508" s="17" t="s">
        <v>187</v>
      </c>
      <c r="BM508" s="136" t="s">
        <v>792</v>
      </c>
    </row>
    <row r="509" spans="2:65" s="1" customFormat="1" ht="19.5" x14ac:dyDescent="0.2">
      <c r="B509" s="32"/>
      <c r="D509" s="138" t="s">
        <v>214</v>
      </c>
      <c r="F509" s="139" t="s">
        <v>8304</v>
      </c>
      <c r="I509" s="140"/>
      <c r="L509" s="32"/>
      <c r="M509" s="141"/>
      <c r="T509" s="53"/>
      <c r="AT509" s="17" t="s">
        <v>214</v>
      </c>
      <c r="AU509" s="17" t="s">
        <v>79</v>
      </c>
    </row>
    <row r="510" spans="2:65" s="13" customFormat="1" ht="11.25" x14ac:dyDescent="0.2">
      <c r="B510" s="159"/>
      <c r="D510" s="138" t="s">
        <v>330</v>
      </c>
      <c r="E510" s="160" t="s">
        <v>19</v>
      </c>
      <c r="F510" s="161" t="s">
        <v>8350</v>
      </c>
      <c r="H510" s="162">
        <v>150</v>
      </c>
      <c r="I510" s="163"/>
      <c r="L510" s="159"/>
      <c r="M510" s="164"/>
      <c r="T510" s="165"/>
      <c r="AT510" s="160" t="s">
        <v>330</v>
      </c>
      <c r="AU510" s="160" t="s">
        <v>79</v>
      </c>
      <c r="AV510" s="13" t="s">
        <v>79</v>
      </c>
      <c r="AW510" s="13" t="s">
        <v>31</v>
      </c>
      <c r="AX510" s="13" t="s">
        <v>69</v>
      </c>
      <c r="AY510" s="160" t="s">
        <v>181</v>
      </c>
    </row>
    <row r="511" spans="2:65" s="14" customFormat="1" ht="11.25" x14ac:dyDescent="0.2">
      <c r="B511" s="166"/>
      <c r="D511" s="138" t="s">
        <v>330</v>
      </c>
      <c r="E511" s="167" t="s">
        <v>19</v>
      </c>
      <c r="F511" s="168" t="s">
        <v>333</v>
      </c>
      <c r="H511" s="169">
        <v>150</v>
      </c>
      <c r="I511" s="170"/>
      <c r="L511" s="166"/>
      <c r="M511" s="171"/>
      <c r="T511" s="172"/>
      <c r="AT511" s="167" t="s">
        <v>330</v>
      </c>
      <c r="AU511" s="167" t="s">
        <v>79</v>
      </c>
      <c r="AV511" s="14" t="s">
        <v>187</v>
      </c>
      <c r="AW511" s="14" t="s">
        <v>31</v>
      </c>
      <c r="AX511" s="14" t="s">
        <v>77</v>
      </c>
      <c r="AY511" s="167" t="s">
        <v>181</v>
      </c>
    </row>
    <row r="512" spans="2:65" s="1" customFormat="1" ht="16.5" customHeight="1" x14ac:dyDescent="0.2">
      <c r="B512" s="32"/>
      <c r="C512" s="125" t="s">
        <v>800</v>
      </c>
      <c r="D512" s="125" t="s">
        <v>182</v>
      </c>
      <c r="E512" s="126" t="s">
        <v>8351</v>
      </c>
      <c r="F512" s="127" t="s">
        <v>8352</v>
      </c>
      <c r="G512" s="128" t="s">
        <v>519</v>
      </c>
      <c r="H512" s="129">
        <v>20</v>
      </c>
      <c r="I512" s="130"/>
      <c r="J512" s="131">
        <f>ROUND(I512*H512,2)</f>
        <v>0</v>
      </c>
      <c r="K512" s="127" t="s">
        <v>186</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803</v>
      </c>
    </row>
    <row r="513" spans="2:65" s="1" customFormat="1" ht="19.5" x14ac:dyDescent="0.2">
      <c r="B513" s="32"/>
      <c r="D513" s="138" t="s">
        <v>214</v>
      </c>
      <c r="F513" s="139" t="s">
        <v>8304</v>
      </c>
      <c r="I513" s="140"/>
      <c r="L513" s="32"/>
      <c r="M513" s="141"/>
      <c r="T513" s="53"/>
      <c r="AT513" s="17" t="s">
        <v>214</v>
      </c>
      <c r="AU513" s="17" t="s">
        <v>79</v>
      </c>
    </row>
    <row r="514" spans="2:65" s="13" customFormat="1" ht="11.25" x14ac:dyDescent="0.2">
      <c r="B514" s="159"/>
      <c r="D514" s="138" t="s">
        <v>330</v>
      </c>
      <c r="E514" s="160" t="s">
        <v>19</v>
      </c>
      <c r="F514" s="161" t="s">
        <v>8353</v>
      </c>
      <c r="H514" s="162">
        <v>20</v>
      </c>
      <c r="I514" s="163"/>
      <c r="L514" s="159"/>
      <c r="M514" s="164"/>
      <c r="T514" s="165"/>
      <c r="AT514" s="160" t="s">
        <v>330</v>
      </c>
      <c r="AU514" s="160" t="s">
        <v>79</v>
      </c>
      <c r="AV514" s="13" t="s">
        <v>79</v>
      </c>
      <c r="AW514" s="13" t="s">
        <v>31</v>
      </c>
      <c r="AX514" s="13" t="s">
        <v>69</v>
      </c>
      <c r="AY514" s="160" t="s">
        <v>181</v>
      </c>
    </row>
    <row r="515" spans="2:65" s="14" customFormat="1" ht="11.25" x14ac:dyDescent="0.2">
      <c r="B515" s="166"/>
      <c r="D515" s="138" t="s">
        <v>330</v>
      </c>
      <c r="E515" s="167" t="s">
        <v>19</v>
      </c>
      <c r="F515" s="168" t="s">
        <v>333</v>
      </c>
      <c r="H515" s="169">
        <v>20</v>
      </c>
      <c r="I515" s="170"/>
      <c r="L515" s="166"/>
      <c r="M515" s="171"/>
      <c r="T515" s="172"/>
      <c r="AT515" s="167" t="s">
        <v>330</v>
      </c>
      <c r="AU515" s="167" t="s">
        <v>79</v>
      </c>
      <c r="AV515" s="14" t="s">
        <v>187</v>
      </c>
      <c r="AW515" s="14" t="s">
        <v>31</v>
      </c>
      <c r="AX515" s="14" t="s">
        <v>77</v>
      </c>
      <c r="AY515" s="167" t="s">
        <v>181</v>
      </c>
    </row>
    <row r="516" spans="2:65" s="1" customFormat="1" ht="16.5" customHeight="1" x14ac:dyDescent="0.2">
      <c r="B516" s="32"/>
      <c r="C516" s="125" t="s">
        <v>505</v>
      </c>
      <c r="D516" s="125" t="s">
        <v>182</v>
      </c>
      <c r="E516" s="126" t="s">
        <v>8354</v>
      </c>
      <c r="F516" s="127" t="s">
        <v>8355</v>
      </c>
      <c r="G516" s="128" t="s">
        <v>519</v>
      </c>
      <c r="H516" s="129">
        <v>3</v>
      </c>
      <c r="I516" s="130"/>
      <c r="J516" s="131">
        <f>ROUND(I516*H516,2)</f>
        <v>0</v>
      </c>
      <c r="K516" s="127" t="s">
        <v>186</v>
      </c>
      <c r="L516" s="32"/>
      <c r="M516" s="132" t="s">
        <v>19</v>
      </c>
      <c r="N516" s="133" t="s">
        <v>40</v>
      </c>
      <c r="P516" s="134">
        <f>O516*H516</f>
        <v>0</v>
      </c>
      <c r="Q516" s="134">
        <v>0</v>
      </c>
      <c r="R516" s="134">
        <f>Q516*H516</f>
        <v>0</v>
      </c>
      <c r="S516" s="134">
        <v>0</v>
      </c>
      <c r="T516" s="135">
        <f>S516*H516</f>
        <v>0</v>
      </c>
      <c r="AR516" s="136" t="s">
        <v>187</v>
      </c>
      <c r="AT516" s="136" t="s">
        <v>182</v>
      </c>
      <c r="AU516" s="136" t="s">
        <v>79</v>
      </c>
      <c r="AY516" s="17" t="s">
        <v>181</v>
      </c>
      <c r="BE516" s="137">
        <f>IF(N516="základní",J516,0)</f>
        <v>0</v>
      </c>
      <c r="BF516" s="137">
        <f>IF(N516="snížená",J516,0)</f>
        <v>0</v>
      </c>
      <c r="BG516" s="137">
        <f>IF(N516="zákl. přenesená",J516,0)</f>
        <v>0</v>
      </c>
      <c r="BH516" s="137">
        <f>IF(N516="sníž. přenesená",J516,0)</f>
        <v>0</v>
      </c>
      <c r="BI516" s="137">
        <f>IF(N516="nulová",J516,0)</f>
        <v>0</v>
      </c>
      <c r="BJ516" s="17" t="s">
        <v>77</v>
      </c>
      <c r="BK516" s="137">
        <f>ROUND(I516*H516,2)</f>
        <v>0</v>
      </c>
      <c r="BL516" s="17" t="s">
        <v>187</v>
      </c>
      <c r="BM516" s="136" t="s">
        <v>814</v>
      </c>
    </row>
    <row r="517" spans="2:65" s="1" customFormat="1" ht="19.5" x14ac:dyDescent="0.2">
      <c r="B517" s="32"/>
      <c r="D517" s="138" t="s">
        <v>214</v>
      </c>
      <c r="F517" s="139" t="s">
        <v>8304</v>
      </c>
      <c r="I517" s="140"/>
      <c r="L517" s="32"/>
      <c r="M517" s="141"/>
      <c r="T517" s="53"/>
      <c r="AT517" s="17" t="s">
        <v>214</v>
      </c>
      <c r="AU517" s="17" t="s">
        <v>79</v>
      </c>
    </row>
    <row r="518" spans="2:65" s="13" customFormat="1" ht="11.25" x14ac:dyDescent="0.2">
      <c r="B518" s="159"/>
      <c r="D518" s="138" t="s">
        <v>330</v>
      </c>
      <c r="E518" s="160" t="s">
        <v>19</v>
      </c>
      <c r="F518" s="161" t="s">
        <v>8356</v>
      </c>
      <c r="H518" s="162">
        <v>3</v>
      </c>
      <c r="I518" s="163"/>
      <c r="L518" s="159"/>
      <c r="M518" s="164"/>
      <c r="T518" s="165"/>
      <c r="AT518" s="160" t="s">
        <v>330</v>
      </c>
      <c r="AU518" s="160" t="s">
        <v>79</v>
      </c>
      <c r="AV518" s="13" t="s">
        <v>79</v>
      </c>
      <c r="AW518" s="13" t="s">
        <v>31</v>
      </c>
      <c r="AX518" s="13" t="s">
        <v>69</v>
      </c>
      <c r="AY518" s="160" t="s">
        <v>181</v>
      </c>
    </row>
    <row r="519" spans="2:65" s="14" customFormat="1" ht="11.25" x14ac:dyDescent="0.2">
      <c r="B519" s="166"/>
      <c r="D519" s="138" t="s">
        <v>330</v>
      </c>
      <c r="E519" s="167" t="s">
        <v>19</v>
      </c>
      <c r="F519" s="168" t="s">
        <v>333</v>
      </c>
      <c r="H519" s="169">
        <v>3</v>
      </c>
      <c r="I519" s="170"/>
      <c r="L519" s="166"/>
      <c r="M519" s="171"/>
      <c r="T519" s="172"/>
      <c r="AT519" s="167" t="s">
        <v>330</v>
      </c>
      <c r="AU519" s="167" t="s">
        <v>79</v>
      </c>
      <c r="AV519" s="14" t="s">
        <v>187</v>
      </c>
      <c r="AW519" s="14" t="s">
        <v>31</v>
      </c>
      <c r="AX519" s="14" t="s">
        <v>77</v>
      </c>
      <c r="AY519" s="167" t="s">
        <v>181</v>
      </c>
    </row>
    <row r="520" spans="2:65" s="1" customFormat="1" ht="16.5" customHeight="1" x14ac:dyDescent="0.2">
      <c r="B520" s="32"/>
      <c r="C520" s="125" t="s">
        <v>818</v>
      </c>
      <c r="D520" s="125" t="s">
        <v>182</v>
      </c>
      <c r="E520" s="126" t="s">
        <v>8357</v>
      </c>
      <c r="F520" s="127" t="s">
        <v>8358</v>
      </c>
      <c r="G520" s="128" t="s">
        <v>519</v>
      </c>
      <c r="H520" s="129">
        <v>15</v>
      </c>
      <c r="I520" s="130"/>
      <c r="J520" s="131">
        <f>ROUND(I520*H520,2)</f>
        <v>0</v>
      </c>
      <c r="K520" s="127" t="s">
        <v>186</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821</v>
      </c>
    </row>
    <row r="521" spans="2:65" s="1" customFormat="1" ht="19.5" x14ac:dyDescent="0.2">
      <c r="B521" s="32"/>
      <c r="D521" s="138" t="s">
        <v>214</v>
      </c>
      <c r="F521" s="139" t="s">
        <v>8304</v>
      </c>
      <c r="I521" s="140"/>
      <c r="L521" s="32"/>
      <c r="M521" s="141"/>
      <c r="T521" s="53"/>
      <c r="AT521" s="17" t="s">
        <v>214</v>
      </c>
      <c r="AU521" s="17" t="s">
        <v>79</v>
      </c>
    </row>
    <row r="522" spans="2:65" s="13" customFormat="1" ht="11.25" x14ac:dyDescent="0.2">
      <c r="B522" s="159"/>
      <c r="D522" s="138" t="s">
        <v>330</v>
      </c>
      <c r="E522" s="160" t="s">
        <v>19</v>
      </c>
      <c r="F522" s="161" t="s">
        <v>8359</v>
      </c>
      <c r="H522" s="162">
        <v>15</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15</v>
      </c>
      <c r="I523" s="170"/>
      <c r="L523" s="166"/>
      <c r="M523" s="171"/>
      <c r="T523" s="172"/>
      <c r="AT523" s="167" t="s">
        <v>330</v>
      </c>
      <c r="AU523" s="167" t="s">
        <v>79</v>
      </c>
      <c r="AV523" s="14" t="s">
        <v>187</v>
      </c>
      <c r="AW523" s="14" t="s">
        <v>31</v>
      </c>
      <c r="AX523" s="14" t="s">
        <v>77</v>
      </c>
      <c r="AY523" s="167" t="s">
        <v>181</v>
      </c>
    </row>
    <row r="524" spans="2:65" s="1" customFormat="1" ht="16.5" customHeight="1" x14ac:dyDescent="0.2">
      <c r="B524" s="32"/>
      <c r="C524" s="125" t="s">
        <v>511</v>
      </c>
      <c r="D524" s="125" t="s">
        <v>182</v>
      </c>
      <c r="E524" s="126" t="s">
        <v>8360</v>
      </c>
      <c r="F524" s="127" t="s">
        <v>8361</v>
      </c>
      <c r="G524" s="128" t="s">
        <v>519</v>
      </c>
      <c r="H524" s="129">
        <v>13</v>
      </c>
      <c r="I524" s="130"/>
      <c r="J524" s="131">
        <f>ROUND(I524*H524,2)</f>
        <v>0</v>
      </c>
      <c r="K524" s="127" t="s">
        <v>186</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829</v>
      </c>
    </row>
    <row r="525" spans="2:65" s="1" customFormat="1" ht="19.5" x14ac:dyDescent="0.2">
      <c r="B525" s="32"/>
      <c r="D525" s="138" t="s">
        <v>214</v>
      </c>
      <c r="F525" s="139" t="s">
        <v>8304</v>
      </c>
      <c r="I525" s="140"/>
      <c r="L525" s="32"/>
      <c r="M525" s="141"/>
      <c r="T525" s="53"/>
      <c r="AT525" s="17" t="s">
        <v>214</v>
      </c>
      <c r="AU525" s="17" t="s">
        <v>79</v>
      </c>
    </row>
    <row r="526" spans="2:65" s="13" customFormat="1" ht="11.25" x14ac:dyDescent="0.2">
      <c r="B526" s="159"/>
      <c r="D526" s="138" t="s">
        <v>330</v>
      </c>
      <c r="E526" s="160" t="s">
        <v>19</v>
      </c>
      <c r="F526" s="161" t="s">
        <v>8362</v>
      </c>
      <c r="H526" s="162">
        <v>13</v>
      </c>
      <c r="I526" s="163"/>
      <c r="L526" s="159"/>
      <c r="M526" s="164"/>
      <c r="T526" s="165"/>
      <c r="AT526" s="160" t="s">
        <v>330</v>
      </c>
      <c r="AU526" s="160" t="s">
        <v>79</v>
      </c>
      <c r="AV526" s="13" t="s">
        <v>79</v>
      </c>
      <c r="AW526" s="13" t="s">
        <v>31</v>
      </c>
      <c r="AX526" s="13" t="s">
        <v>69</v>
      </c>
      <c r="AY526" s="160" t="s">
        <v>181</v>
      </c>
    </row>
    <row r="527" spans="2:65" s="14" customFormat="1" ht="11.25" x14ac:dyDescent="0.2">
      <c r="B527" s="166"/>
      <c r="D527" s="138" t="s">
        <v>330</v>
      </c>
      <c r="E527" s="167" t="s">
        <v>19</v>
      </c>
      <c r="F527" s="168" t="s">
        <v>333</v>
      </c>
      <c r="H527" s="169">
        <v>13</v>
      </c>
      <c r="I527" s="170"/>
      <c r="L527" s="166"/>
      <c r="M527" s="171"/>
      <c r="T527" s="172"/>
      <c r="AT527" s="167" t="s">
        <v>330</v>
      </c>
      <c r="AU527" s="167" t="s">
        <v>79</v>
      </c>
      <c r="AV527" s="14" t="s">
        <v>187</v>
      </c>
      <c r="AW527" s="14" t="s">
        <v>31</v>
      </c>
      <c r="AX527" s="14" t="s">
        <v>77</v>
      </c>
      <c r="AY527" s="167" t="s">
        <v>181</v>
      </c>
    </row>
    <row r="528" spans="2:65" s="1" customFormat="1" ht="16.5" customHeight="1" x14ac:dyDescent="0.2">
      <c r="B528" s="32"/>
      <c r="C528" s="125" t="s">
        <v>833</v>
      </c>
      <c r="D528" s="125" t="s">
        <v>182</v>
      </c>
      <c r="E528" s="126" t="s">
        <v>8363</v>
      </c>
      <c r="F528" s="127" t="s">
        <v>8364</v>
      </c>
      <c r="G528" s="128" t="s">
        <v>519</v>
      </c>
      <c r="H528" s="129">
        <v>13</v>
      </c>
      <c r="I528" s="130"/>
      <c r="J528" s="131">
        <f>ROUND(I528*H528,2)</f>
        <v>0</v>
      </c>
      <c r="K528" s="127" t="s">
        <v>186</v>
      </c>
      <c r="L528" s="32"/>
      <c r="M528" s="132" t="s">
        <v>19</v>
      </c>
      <c r="N528" s="133" t="s">
        <v>40</v>
      </c>
      <c r="P528" s="134">
        <f>O528*H528</f>
        <v>0</v>
      </c>
      <c r="Q528" s="134">
        <v>0</v>
      </c>
      <c r="R528" s="134">
        <f>Q528*H528</f>
        <v>0</v>
      </c>
      <c r="S528" s="134">
        <v>0</v>
      </c>
      <c r="T528" s="135">
        <f>S528*H528</f>
        <v>0</v>
      </c>
      <c r="AR528" s="136" t="s">
        <v>187</v>
      </c>
      <c r="AT528" s="136" t="s">
        <v>182</v>
      </c>
      <c r="AU528" s="136" t="s">
        <v>79</v>
      </c>
      <c r="AY528" s="17" t="s">
        <v>181</v>
      </c>
      <c r="BE528" s="137">
        <f>IF(N528="základní",J528,0)</f>
        <v>0</v>
      </c>
      <c r="BF528" s="137">
        <f>IF(N528="snížená",J528,0)</f>
        <v>0</v>
      </c>
      <c r="BG528" s="137">
        <f>IF(N528="zákl. přenesená",J528,0)</f>
        <v>0</v>
      </c>
      <c r="BH528" s="137">
        <f>IF(N528="sníž. přenesená",J528,0)</f>
        <v>0</v>
      </c>
      <c r="BI528" s="137">
        <f>IF(N528="nulová",J528,0)</f>
        <v>0</v>
      </c>
      <c r="BJ528" s="17" t="s">
        <v>77</v>
      </c>
      <c r="BK528" s="137">
        <f>ROUND(I528*H528,2)</f>
        <v>0</v>
      </c>
      <c r="BL528" s="17" t="s">
        <v>187</v>
      </c>
      <c r="BM528" s="136" t="s">
        <v>836</v>
      </c>
    </row>
    <row r="529" spans="2:65" s="1" customFormat="1" ht="19.5" x14ac:dyDescent="0.2">
      <c r="B529" s="32"/>
      <c r="D529" s="138" t="s">
        <v>214</v>
      </c>
      <c r="F529" s="139" t="s">
        <v>8365</v>
      </c>
      <c r="I529" s="140"/>
      <c r="L529" s="32"/>
      <c r="M529" s="141"/>
      <c r="T529" s="53"/>
      <c r="AT529" s="17" t="s">
        <v>214</v>
      </c>
      <c r="AU529" s="17" t="s">
        <v>79</v>
      </c>
    </row>
    <row r="530" spans="2:65" s="12" customFormat="1" ht="11.25" x14ac:dyDescent="0.2">
      <c r="B530" s="153"/>
      <c r="D530" s="138" t="s">
        <v>330</v>
      </c>
      <c r="E530" s="154" t="s">
        <v>19</v>
      </c>
      <c r="F530" s="155" t="s">
        <v>8366</v>
      </c>
      <c r="H530" s="154" t="s">
        <v>19</v>
      </c>
      <c r="I530" s="156"/>
      <c r="L530" s="153"/>
      <c r="M530" s="157"/>
      <c r="T530" s="158"/>
      <c r="AT530" s="154" t="s">
        <v>330</v>
      </c>
      <c r="AU530" s="154" t="s">
        <v>79</v>
      </c>
      <c r="AV530" s="12" t="s">
        <v>77</v>
      </c>
      <c r="AW530" s="12" t="s">
        <v>31</v>
      </c>
      <c r="AX530" s="12" t="s">
        <v>69</v>
      </c>
      <c r="AY530" s="154" t="s">
        <v>181</v>
      </c>
    </row>
    <row r="531" spans="2:65" s="13" customFormat="1" ht="11.25" x14ac:dyDescent="0.2">
      <c r="B531" s="159"/>
      <c r="D531" s="138" t="s">
        <v>330</v>
      </c>
      <c r="E531" s="160" t="s">
        <v>19</v>
      </c>
      <c r="F531" s="161" t="s">
        <v>8367</v>
      </c>
      <c r="H531" s="162">
        <v>13</v>
      </c>
      <c r="I531" s="163"/>
      <c r="L531" s="159"/>
      <c r="M531" s="164"/>
      <c r="T531" s="165"/>
      <c r="AT531" s="160" t="s">
        <v>330</v>
      </c>
      <c r="AU531" s="160" t="s">
        <v>79</v>
      </c>
      <c r="AV531" s="13" t="s">
        <v>79</v>
      </c>
      <c r="AW531" s="13" t="s">
        <v>31</v>
      </c>
      <c r="AX531" s="13" t="s">
        <v>69</v>
      </c>
      <c r="AY531" s="160" t="s">
        <v>181</v>
      </c>
    </row>
    <row r="532" spans="2:65" s="14" customFormat="1" ht="11.25" x14ac:dyDescent="0.2">
      <c r="B532" s="166"/>
      <c r="D532" s="138" t="s">
        <v>330</v>
      </c>
      <c r="E532" s="167" t="s">
        <v>19</v>
      </c>
      <c r="F532" s="168" t="s">
        <v>333</v>
      </c>
      <c r="H532" s="169">
        <v>13</v>
      </c>
      <c r="I532" s="170"/>
      <c r="L532" s="166"/>
      <c r="M532" s="171"/>
      <c r="T532" s="172"/>
      <c r="AT532" s="167" t="s">
        <v>330</v>
      </c>
      <c r="AU532" s="167" t="s">
        <v>79</v>
      </c>
      <c r="AV532" s="14" t="s">
        <v>187</v>
      </c>
      <c r="AW532" s="14" t="s">
        <v>31</v>
      </c>
      <c r="AX532" s="14" t="s">
        <v>77</v>
      </c>
      <c r="AY532" s="167" t="s">
        <v>181</v>
      </c>
    </row>
    <row r="533" spans="2:65" s="1" customFormat="1" ht="16.5" customHeight="1" x14ac:dyDescent="0.2">
      <c r="B533" s="32"/>
      <c r="C533" s="125" t="s">
        <v>520</v>
      </c>
      <c r="D533" s="125" t="s">
        <v>182</v>
      </c>
      <c r="E533" s="126" t="s">
        <v>8368</v>
      </c>
      <c r="F533" s="127" t="s">
        <v>8369</v>
      </c>
      <c r="G533" s="128" t="s">
        <v>519</v>
      </c>
      <c r="H533" s="129">
        <v>13</v>
      </c>
      <c r="I533" s="130"/>
      <c r="J533" s="131">
        <f>ROUND(I533*H533,2)</f>
        <v>0</v>
      </c>
      <c r="K533" s="127" t="s">
        <v>186</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842</v>
      </c>
    </row>
    <row r="534" spans="2:65" s="1" customFormat="1" ht="19.5" x14ac:dyDescent="0.2">
      <c r="B534" s="32"/>
      <c r="D534" s="138" t="s">
        <v>214</v>
      </c>
      <c r="F534" s="139" t="s">
        <v>8365</v>
      </c>
      <c r="I534" s="140"/>
      <c r="L534" s="32"/>
      <c r="M534" s="141"/>
      <c r="T534" s="53"/>
      <c r="AT534" s="17" t="s">
        <v>214</v>
      </c>
      <c r="AU534" s="17" t="s">
        <v>79</v>
      </c>
    </row>
    <row r="535" spans="2:65" s="12" customFormat="1" ht="11.25" x14ac:dyDescent="0.2">
      <c r="B535" s="153"/>
      <c r="D535" s="138" t="s">
        <v>330</v>
      </c>
      <c r="E535" s="154" t="s">
        <v>19</v>
      </c>
      <c r="F535" s="155" t="s">
        <v>8370</v>
      </c>
      <c r="H535" s="154" t="s">
        <v>19</v>
      </c>
      <c r="I535" s="156"/>
      <c r="L535" s="153"/>
      <c r="M535" s="157"/>
      <c r="T535" s="158"/>
      <c r="AT535" s="154" t="s">
        <v>330</v>
      </c>
      <c r="AU535" s="154" t="s">
        <v>79</v>
      </c>
      <c r="AV535" s="12" t="s">
        <v>77</v>
      </c>
      <c r="AW535" s="12" t="s">
        <v>31</v>
      </c>
      <c r="AX535" s="12" t="s">
        <v>69</v>
      </c>
      <c r="AY535" s="154" t="s">
        <v>181</v>
      </c>
    </row>
    <row r="536" spans="2:65" s="13" customFormat="1" ht="11.25" x14ac:dyDescent="0.2">
      <c r="B536" s="159"/>
      <c r="D536" s="138" t="s">
        <v>330</v>
      </c>
      <c r="E536" s="160" t="s">
        <v>19</v>
      </c>
      <c r="F536" s="161" t="s">
        <v>8371</v>
      </c>
      <c r="H536" s="162">
        <v>13</v>
      </c>
      <c r="I536" s="163"/>
      <c r="L536" s="159"/>
      <c r="M536" s="164"/>
      <c r="T536" s="165"/>
      <c r="AT536" s="160" t="s">
        <v>330</v>
      </c>
      <c r="AU536" s="160" t="s">
        <v>79</v>
      </c>
      <c r="AV536" s="13" t="s">
        <v>79</v>
      </c>
      <c r="AW536" s="13" t="s">
        <v>31</v>
      </c>
      <c r="AX536" s="13" t="s">
        <v>69</v>
      </c>
      <c r="AY536" s="160" t="s">
        <v>181</v>
      </c>
    </row>
    <row r="537" spans="2:65" s="14" customFormat="1" ht="11.25" x14ac:dyDescent="0.2">
      <c r="B537" s="166"/>
      <c r="D537" s="138" t="s">
        <v>330</v>
      </c>
      <c r="E537" s="167" t="s">
        <v>19</v>
      </c>
      <c r="F537" s="168" t="s">
        <v>333</v>
      </c>
      <c r="H537" s="169">
        <v>13</v>
      </c>
      <c r="I537" s="170"/>
      <c r="L537" s="166"/>
      <c r="M537" s="171"/>
      <c r="T537" s="172"/>
      <c r="AT537" s="167" t="s">
        <v>330</v>
      </c>
      <c r="AU537" s="167" t="s">
        <v>79</v>
      </c>
      <c r="AV537" s="14" t="s">
        <v>187</v>
      </c>
      <c r="AW537" s="14" t="s">
        <v>31</v>
      </c>
      <c r="AX537" s="14" t="s">
        <v>77</v>
      </c>
      <c r="AY537" s="167" t="s">
        <v>181</v>
      </c>
    </row>
    <row r="538" spans="2:65" s="1" customFormat="1" ht="16.5" customHeight="1" x14ac:dyDescent="0.2">
      <c r="B538" s="32"/>
      <c r="C538" s="125" t="s">
        <v>846</v>
      </c>
      <c r="D538" s="125" t="s">
        <v>182</v>
      </c>
      <c r="E538" s="126" t="s">
        <v>8372</v>
      </c>
      <c r="F538" s="127" t="s">
        <v>8373</v>
      </c>
      <c r="G538" s="128" t="s">
        <v>185</v>
      </c>
      <c r="H538" s="129">
        <v>8</v>
      </c>
      <c r="I538" s="130"/>
      <c r="J538" s="131">
        <f>ROUND(I538*H538,2)</f>
        <v>0</v>
      </c>
      <c r="K538" s="127" t="s">
        <v>186</v>
      </c>
      <c r="L538" s="32"/>
      <c r="M538" s="132" t="s">
        <v>19</v>
      </c>
      <c r="N538" s="133" t="s">
        <v>40</v>
      </c>
      <c r="P538" s="134">
        <f>O538*H538</f>
        <v>0</v>
      </c>
      <c r="Q538" s="134">
        <v>0</v>
      </c>
      <c r="R538" s="134">
        <f>Q538*H538</f>
        <v>0</v>
      </c>
      <c r="S538" s="134">
        <v>0</v>
      </c>
      <c r="T538" s="135">
        <f>S538*H538</f>
        <v>0</v>
      </c>
      <c r="AR538" s="136" t="s">
        <v>187</v>
      </c>
      <c r="AT538" s="136" t="s">
        <v>182</v>
      </c>
      <c r="AU538" s="136" t="s">
        <v>79</v>
      </c>
      <c r="AY538" s="17" t="s">
        <v>181</v>
      </c>
      <c r="BE538" s="137">
        <f>IF(N538="základní",J538,0)</f>
        <v>0</v>
      </c>
      <c r="BF538" s="137">
        <f>IF(N538="snížená",J538,0)</f>
        <v>0</v>
      </c>
      <c r="BG538" s="137">
        <f>IF(N538="zákl. přenesená",J538,0)</f>
        <v>0</v>
      </c>
      <c r="BH538" s="137">
        <f>IF(N538="sníž. přenesená",J538,0)</f>
        <v>0</v>
      </c>
      <c r="BI538" s="137">
        <f>IF(N538="nulová",J538,0)</f>
        <v>0</v>
      </c>
      <c r="BJ538" s="17" t="s">
        <v>77</v>
      </c>
      <c r="BK538" s="137">
        <f>ROUND(I538*H538,2)</f>
        <v>0</v>
      </c>
      <c r="BL538" s="17" t="s">
        <v>187</v>
      </c>
      <c r="BM538" s="136" t="s">
        <v>849</v>
      </c>
    </row>
    <row r="539" spans="2:65" s="1" customFormat="1" ht="78" x14ac:dyDescent="0.2">
      <c r="B539" s="32"/>
      <c r="D539" s="138" t="s">
        <v>214</v>
      </c>
      <c r="F539" s="139" t="s">
        <v>8374</v>
      </c>
      <c r="I539" s="140"/>
      <c r="L539" s="32"/>
      <c r="M539" s="141"/>
      <c r="T539" s="53"/>
      <c r="AT539" s="17" t="s">
        <v>214</v>
      </c>
      <c r="AU539" s="17" t="s">
        <v>79</v>
      </c>
    </row>
    <row r="540" spans="2:65" s="13" customFormat="1" ht="11.25" x14ac:dyDescent="0.2">
      <c r="B540" s="159"/>
      <c r="D540" s="138" t="s">
        <v>330</v>
      </c>
      <c r="E540" s="160" t="s">
        <v>19</v>
      </c>
      <c r="F540" s="161" t="s">
        <v>8375</v>
      </c>
      <c r="H540" s="162">
        <v>8</v>
      </c>
      <c r="I540" s="163"/>
      <c r="L540" s="159"/>
      <c r="M540" s="164"/>
      <c r="T540" s="165"/>
      <c r="AT540" s="160" t="s">
        <v>330</v>
      </c>
      <c r="AU540" s="160" t="s">
        <v>79</v>
      </c>
      <c r="AV540" s="13" t="s">
        <v>79</v>
      </c>
      <c r="AW540" s="13" t="s">
        <v>31</v>
      </c>
      <c r="AX540" s="13" t="s">
        <v>69</v>
      </c>
      <c r="AY540" s="160" t="s">
        <v>181</v>
      </c>
    </row>
    <row r="541" spans="2:65" s="14" customFormat="1" ht="11.25" x14ac:dyDescent="0.2">
      <c r="B541" s="166"/>
      <c r="D541" s="138" t="s">
        <v>330</v>
      </c>
      <c r="E541" s="167" t="s">
        <v>19</v>
      </c>
      <c r="F541" s="168" t="s">
        <v>333</v>
      </c>
      <c r="H541" s="169">
        <v>8</v>
      </c>
      <c r="I541" s="170"/>
      <c r="L541" s="166"/>
      <c r="M541" s="171"/>
      <c r="T541" s="172"/>
      <c r="AT541" s="167" t="s">
        <v>330</v>
      </c>
      <c r="AU541" s="167" t="s">
        <v>79</v>
      </c>
      <c r="AV541" s="14" t="s">
        <v>187</v>
      </c>
      <c r="AW541" s="14" t="s">
        <v>31</v>
      </c>
      <c r="AX541" s="14" t="s">
        <v>77</v>
      </c>
      <c r="AY541" s="167" t="s">
        <v>181</v>
      </c>
    </row>
    <row r="542" spans="2:65" s="1" customFormat="1" ht="24.2" customHeight="1" x14ac:dyDescent="0.2">
      <c r="B542" s="32"/>
      <c r="C542" s="125" t="s">
        <v>526</v>
      </c>
      <c r="D542" s="125" t="s">
        <v>182</v>
      </c>
      <c r="E542" s="126" t="s">
        <v>8376</v>
      </c>
      <c r="F542" s="127" t="s">
        <v>8377</v>
      </c>
      <c r="G542" s="128" t="s">
        <v>185</v>
      </c>
      <c r="H542" s="129">
        <v>1</v>
      </c>
      <c r="I542" s="130"/>
      <c r="J542" s="131">
        <f>ROUND(I542*H542,2)</f>
        <v>0</v>
      </c>
      <c r="K542" s="127" t="s">
        <v>186</v>
      </c>
      <c r="L542" s="32"/>
      <c r="M542" s="132" t="s">
        <v>19</v>
      </c>
      <c r="N542" s="133" t="s">
        <v>40</v>
      </c>
      <c r="P542" s="134">
        <f>O542*H542</f>
        <v>0</v>
      </c>
      <c r="Q542" s="134">
        <v>0</v>
      </c>
      <c r="R542" s="134">
        <f>Q542*H542</f>
        <v>0</v>
      </c>
      <c r="S542" s="134">
        <v>0</v>
      </c>
      <c r="T542" s="135">
        <f>S542*H542</f>
        <v>0</v>
      </c>
      <c r="AR542" s="136" t="s">
        <v>187</v>
      </c>
      <c r="AT542" s="136" t="s">
        <v>182</v>
      </c>
      <c r="AU542" s="136" t="s">
        <v>79</v>
      </c>
      <c r="AY542" s="17" t="s">
        <v>181</v>
      </c>
      <c r="BE542" s="137">
        <f>IF(N542="základní",J542,0)</f>
        <v>0</v>
      </c>
      <c r="BF542" s="137">
        <f>IF(N542="snížená",J542,0)</f>
        <v>0</v>
      </c>
      <c r="BG542" s="137">
        <f>IF(N542="zákl. přenesená",J542,0)</f>
        <v>0</v>
      </c>
      <c r="BH542" s="137">
        <f>IF(N542="sníž. přenesená",J542,0)</f>
        <v>0</v>
      </c>
      <c r="BI542" s="137">
        <f>IF(N542="nulová",J542,0)</f>
        <v>0</v>
      </c>
      <c r="BJ542" s="17" t="s">
        <v>77</v>
      </c>
      <c r="BK542" s="137">
        <f>ROUND(I542*H542,2)</f>
        <v>0</v>
      </c>
      <c r="BL542" s="17" t="s">
        <v>187</v>
      </c>
      <c r="BM542" s="136" t="s">
        <v>856</v>
      </c>
    </row>
    <row r="543" spans="2:65" s="1" customFormat="1" ht="16.5" customHeight="1" x14ac:dyDescent="0.2">
      <c r="B543" s="32"/>
      <c r="C543" s="125" t="s">
        <v>859</v>
      </c>
      <c r="D543" s="125" t="s">
        <v>182</v>
      </c>
      <c r="E543" s="126" t="s">
        <v>8119</v>
      </c>
      <c r="F543" s="127" t="s">
        <v>8120</v>
      </c>
      <c r="G543" s="128" t="s">
        <v>2805</v>
      </c>
      <c r="H543" s="186"/>
      <c r="I543" s="130"/>
      <c r="J543" s="131">
        <f>ROUND(I543*H543,2)</f>
        <v>0</v>
      </c>
      <c r="K543" s="127" t="s">
        <v>327</v>
      </c>
      <c r="L543" s="32"/>
      <c r="M543" s="132" t="s">
        <v>19</v>
      </c>
      <c r="N543" s="133" t="s">
        <v>40</v>
      </c>
      <c r="P543" s="134">
        <f>O543*H543</f>
        <v>0</v>
      </c>
      <c r="Q543" s="134">
        <v>0</v>
      </c>
      <c r="R543" s="134">
        <f>Q543*H543</f>
        <v>0</v>
      </c>
      <c r="S543" s="134">
        <v>0</v>
      </c>
      <c r="T543" s="135">
        <f>S543*H543</f>
        <v>0</v>
      </c>
      <c r="AR543" s="136" t="s">
        <v>187</v>
      </c>
      <c r="AT543" s="136" t="s">
        <v>182</v>
      </c>
      <c r="AU543" s="136" t="s">
        <v>79</v>
      </c>
      <c r="AY543" s="17" t="s">
        <v>181</v>
      </c>
      <c r="BE543" s="137">
        <f>IF(N543="základní",J543,0)</f>
        <v>0</v>
      </c>
      <c r="BF543" s="137">
        <f>IF(N543="snížená",J543,0)</f>
        <v>0</v>
      </c>
      <c r="BG543" s="137">
        <f>IF(N543="zákl. přenesená",J543,0)</f>
        <v>0</v>
      </c>
      <c r="BH543" s="137">
        <f>IF(N543="sníž. přenesená",J543,0)</f>
        <v>0</v>
      </c>
      <c r="BI543" s="137">
        <f>IF(N543="nulová",J543,0)</f>
        <v>0</v>
      </c>
      <c r="BJ543" s="17" t="s">
        <v>77</v>
      </c>
      <c r="BK543" s="137">
        <f>ROUND(I543*H543,2)</f>
        <v>0</v>
      </c>
      <c r="BL543" s="17" t="s">
        <v>187</v>
      </c>
      <c r="BM543" s="136" t="s">
        <v>862</v>
      </c>
    </row>
    <row r="544" spans="2:65" s="1" customFormat="1" ht="11.25" x14ac:dyDescent="0.2">
      <c r="B544" s="32"/>
      <c r="D544" s="151" t="s">
        <v>328</v>
      </c>
      <c r="F544" s="152" t="s">
        <v>8121</v>
      </c>
      <c r="I544" s="140"/>
      <c r="L544" s="32"/>
      <c r="M544" s="141"/>
      <c r="T544" s="53"/>
      <c r="AT544" s="17" t="s">
        <v>328</v>
      </c>
      <c r="AU544" s="17" t="s">
        <v>79</v>
      </c>
    </row>
    <row r="545" spans="2:65" s="1" customFormat="1" ht="29.25" x14ac:dyDescent="0.2">
      <c r="B545" s="32"/>
      <c r="D545" s="138" t="s">
        <v>214</v>
      </c>
      <c r="F545" s="139" t="s">
        <v>8122</v>
      </c>
      <c r="I545" s="140"/>
      <c r="L545" s="32"/>
      <c r="M545" s="141"/>
      <c r="T545" s="53"/>
      <c r="AT545" s="17" t="s">
        <v>214</v>
      </c>
      <c r="AU545" s="17" t="s">
        <v>79</v>
      </c>
    </row>
    <row r="546" spans="2:65" s="1" customFormat="1" ht="16.5" customHeight="1" x14ac:dyDescent="0.2">
      <c r="B546" s="32"/>
      <c r="C546" s="125" t="s">
        <v>532</v>
      </c>
      <c r="D546" s="125" t="s">
        <v>182</v>
      </c>
      <c r="E546" s="126" t="s">
        <v>8123</v>
      </c>
      <c r="F546" s="127" t="s">
        <v>1431</v>
      </c>
      <c r="G546" s="128" t="s">
        <v>1053</v>
      </c>
      <c r="H546" s="129">
        <v>30</v>
      </c>
      <c r="I546" s="130"/>
      <c r="J546" s="131">
        <f>ROUND(I546*H546,2)</f>
        <v>0</v>
      </c>
      <c r="K546" s="127" t="s">
        <v>327</v>
      </c>
      <c r="L546" s="32"/>
      <c r="M546" s="132" t="s">
        <v>19</v>
      </c>
      <c r="N546" s="133" t="s">
        <v>40</v>
      </c>
      <c r="P546" s="134">
        <f>O546*H546</f>
        <v>0</v>
      </c>
      <c r="Q546" s="134">
        <v>0</v>
      </c>
      <c r="R546" s="134">
        <f>Q546*H546</f>
        <v>0</v>
      </c>
      <c r="S546" s="134">
        <v>0</v>
      </c>
      <c r="T546" s="135">
        <f>S546*H546</f>
        <v>0</v>
      </c>
      <c r="AR546" s="136" t="s">
        <v>187</v>
      </c>
      <c r="AT546" s="136" t="s">
        <v>182</v>
      </c>
      <c r="AU546" s="136" t="s">
        <v>79</v>
      </c>
      <c r="AY546" s="17" t="s">
        <v>181</v>
      </c>
      <c r="BE546" s="137">
        <f>IF(N546="základní",J546,0)</f>
        <v>0</v>
      </c>
      <c r="BF546" s="137">
        <f>IF(N546="snížená",J546,0)</f>
        <v>0</v>
      </c>
      <c r="BG546" s="137">
        <f>IF(N546="zákl. přenesená",J546,0)</f>
        <v>0</v>
      </c>
      <c r="BH546" s="137">
        <f>IF(N546="sníž. přenesená",J546,0)</f>
        <v>0</v>
      </c>
      <c r="BI546" s="137">
        <f>IF(N546="nulová",J546,0)</f>
        <v>0</v>
      </c>
      <c r="BJ546" s="17" t="s">
        <v>77</v>
      </c>
      <c r="BK546" s="137">
        <f>ROUND(I546*H546,2)</f>
        <v>0</v>
      </c>
      <c r="BL546" s="17" t="s">
        <v>187</v>
      </c>
      <c r="BM546" s="136" t="s">
        <v>868</v>
      </c>
    </row>
    <row r="547" spans="2:65" s="1" customFormat="1" ht="11.25" x14ac:dyDescent="0.2">
      <c r="B547" s="32"/>
      <c r="D547" s="151" t="s">
        <v>328</v>
      </c>
      <c r="F547" s="152" t="s">
        <v>8124</v>
      </c>
      <c r="I547" s="140"/>
      <c r="L547" s="32"/>
      <c r="M547" s="141"/>
      <c r="T547" s="53"/>
      <c r="AT547" s="17" t="s">
        <v>328</v>
      </c>
      <c r="AU547" s="17" t="s">
        <v>79</v>
      </c>
    </row>
    <row r="548" spans="2:65" s="1" customFormat="1" ht="19.5" x14ac:dyDescent="0.2">
      <c r="B548" s="32"/>
      <c r="D548" s="138" t="s">
        <v>214</v>
      </c>
      <c r="F548" s="139" t="s">
        <v>8125</v>
      </c>
      <c r="I548" s="140"/>
      <c r="L548" s="32"/>
      <c r="M548" s="141"/>
      <c r="T548" s="53"/>
      <c r="AT548" s="17" t="s">
        <v>214</v>
      </c>
      <c r="AU548" s="17" t="s">
        <v>79</v>
      </c>
    </row>
    <row r="549" spans="2:65" s="13" customFormat="1" ht="11.25" x14ac:dyDescent="0.2">
      <c r="B549" s="159"/>
      <c r="D549" s="138" t="s">
        <v>330</v>
      </c>
      <c r="E549" s="160" t="s">
        <v>19</v>
      </c>
      <c r="F549" s="161" t="s">
        <v>8378</v>
      </c>
      <c r="H549" s="162">
        <v>30</v>
      </c>
      <c r="I549" s="163"/>
      <c r="L549" s="159"/>
      <c r="M549" s="164"/>
      <c r="T549" s="165"/>
      <c r="AT549" s="160" t="s">
        <v>330</v>
      </c>
      <c r="AU549" s="160" t="s">
        <v>79</v>
      </c>
      <c r="AV549" s="13" t="s">
        <v>79</v>
      </c>
      <c r="AW549" s="13" t="s">
        <v>31</v>
      </c>
      <c r="AX549" s="13" t="s">
        <v>69</v>
      </c>
      <c r="AY549" s="160" t="s">
        <v>181</v>
      </c>
    </row>
    <row r="550" spans="2:65" s="14" customFormat="1" ht="11.25" x14ac:dyDescent="0.2">
      <c r="B550" s="166"/>
      <c r="D550" s="138" t="s">
        <v>330</v>
      </c>
      <c r="E550" s="167" t="s">
        <v>19</v>
      </c>
      <c r="F550" s="168" t="s">
        <v>333</v>
      </c>
      <c r="H550" s="169">
        <v>30</v>
      </c>
      <c r="I550" s="170"/>
      <c r="L550" s="166"/>
      <c r="M550" s="171"/>
      <c r="T550" s="172"/>
      <c r="AT550" s="167" t="s">
        <v>330</v>
      </c>
      <c r="AU550" s="167" t="s">
        <v>79</v>
      </c>
      <c r="AV550" s="14" t="s">
        <v>187</v>
      </c>
      <c r="AW550" s="14" t="s">
        <v>31</v>
      </c>
      <c r="AX550" s="14" t="s">
        <v>77</v>
      </c>
      <c r="AY550" s="167" t="s">
        <v>181</v>
      </c>
    </row>
    <row r="551" spans="2:65" s="10" customFormat="1" ht="22.9" customHeight="1" x14ac:dyDescent="0.2">
      <c r="B551" s="115"/>
      <c r="D551" s="116" t="s">
        <v>68</v>
      </c>
      <c r="E551" s="149" t="s">
        <v>7938</v>
      </c>
      <c r="F551" s="149" t="s">
        <v>8379</v>
      </c>
      <c r="I551" s="118"/>
      <c r="J551" s="150">
        <f>BK551</f>
        <v>0</v>
      </c>
      <c r="L551" s="115"/>
      <c r="M551" s="120"/>
      <c r="P551" s="121">
        <f>SUM(P552:P585)</f>
        <v>0</v>
      </c>
      <c r="R551" s="121">
        <f>SUM(R552:R585)</f>
        <v>0</v>
      </c>
      <c r="T551" s="122">
        <f>SUM(T552:T585)</f>
        <v>0</v>
      </c>
      <c r="AR551" s="116" t="s">
        <v>77</v>
      </c>
      <c r="AT551" s="123" t="s">
        <v>68</v>
      </c>
      <c r="AU551" s="123" t="s">
        <v>77</v>
      </c>
      <c r="AY551" s="116" t="s">
        <v>181</v>
      </c>
      <c r="BK551" s="124">
        <f>SUM(BK552:BK585)</f>
        <v>0</v>
      </c>
    </row>
    <row r="552" spans="2:65" s="1" customFormat="1" ht="24.2" customHeight="1" x14ac:dyDescent="0.2">
      <c r="B552" s="32"/>
      <c r="C552" s="125" t="s">
        <v>874</v>
      </c>
      <c r="D552" s="125" t="s">
        <v>182</v>
      </c>
      <c r="E552" s="126" t="s">
        <v>8380</v>
      </c>
      <c r="F552" s="127" t="s">
        <v>8381</v>
      </c>
      <c r="G552" s="128" t="s">
        <v>636</v>
      </c>
      <c r="H552" s="129">
        <v>125.95</v>
      </c>
      <c r="I552" s="130"/>
      <c r="J552" s="131">
        <f>ROUND(I552*H552,2)</f>
        <v>0</v>
      </c>
      <c r="K552" s="127" t="s">
        <v>186</v>
      </c>
      <c r="L552" s="32"/>
      <c r="M552" s="132" t="s">
        <v>19</v>
      </c>
      <c r="N552" s="133" t="s">
        <v>40</v>
      </c>
      <c r="P552" s="134">
        <f>O552*H552</f>
        <v>0</v>
      </c>
      <c r="Q552" s="134">
        <v>0</v>
      </c>
      <c r="R552" s="134">
        <f>Q552*H552</f>
        <v>0</v>
      </c>
      <c r="S552" s="134">
        <v>0</v>
      </c>
      <c r="T552" s="135">
        <f>S552*H552</f>
        <v>0</v>
      </c>
      <c r="AR552" s="136" t="s">
        <v>187</v>
      </c>
      <c r="AT552" s="136" t="s">
        <v>182</v>
      </c>
      <c r="AU552" s="136" t="s">
        <v>79</v>
      </c>
      <c r="AY552" s="17" t="s">
        <v>181</v>
      </c>
      <c r="BE552" s="137">
        <f>IF(N552="základní",J552,0)</f>
        <v>0</v>
      </c>
      <c r="BF552" s="137">
        <f>IF(N552="snížená",J552,0)</f>
        <v>0</v>
      </c>
      <c r="BG552" s="137">
        <f>IF(N552="zákl. přenesená",J552,0)</f>
        <v>0</v>
      </c>
      <c r="BH552" s="137">
        <f>IF(N552="sníž. přenesená",J552,0)</f>
        <v>0</v>
      </c>
      <c r="BI552" s="137">
        <f>IF(N552="nulová",J552,0)</f>
        <v>0</v>
      </c>
      <c r="BJ552" s="17" t="s">
        <v>77</v>
      </c>
      <c r="BK552" s="137">
        <f>ROUND(I552*H552,2)</f>
        <v>0</v>
      </c>
      <c r="BL552" s="17" t="s">
        <v>187</v>
      </c>
      <c r="BM552" s="136" t="s">
        <v>877</v>
      </c>
    </row>
    <row r="553" spans="2:65" s="1" customFormat="1" ht="19.5" x14ac:dyDescent="0.2">
      <c r="B553" s="32"/>
      <c r="D553" s="138" t="s">
        <v>214</v>
      </c>
      <c r="F553" s="139" t="s">
        <v>8382</v>
      </c>
      <c r="I553" s="140"/>
      <c r="L553" s="32"/>
      <c r="M553" s="141"/>
      <c r="T553" s="53"/>
      <c r="AT553" s="17" t="s">
        <v>214</v>
      </c>
      <c r="AU553" s="17" t="s">
        <v>79</v>
      </c>
    </row>
    <row r="554" spans="2:65" s="12" customFormat="1" ht="11.25" x14ac:dyDescent="0.2">
      <c r="B554" s="153"/>
      <c r="D554" s="138" t="s">
        <v>330</v>
      </c>
      <c r="E554" s="154" t="s">
        <v>19</v>
      </c>
      <c r="F554" s="155" t="s">
        <v>8383</v>
      </c>
      <c r="H554" s="154" t="s">
        <v>19</v>
      </c>
      <c r="I554" s="156"/>
      <c r="L554" s="153"/>
      <c r="M554" s="157"/>
      <c r="T554" s="158"/>
      <c r="AT554" s="154" t="s">
        <v>330</v>
      </c>
      <c r="AU554" s="154" t="s">
        <v>79</v>
      </c>
      <c r="AV554" s="12" t="s">
        <v>77</v>
      </c>
      <c r="AW554" s="12" t="s">
        <v>31</v>
      </c>
      <c r="AX554" s="12" t="s">
        <v>69</v>
      </c>
      <c r="AY554" s="154" t="s">
        <v>181</v>
      </c>
    </row>
    <row r="555" spans="2:65" s="13" customFormat="1" ht="11.25" x14ac:dyDescent="0.2">
      <c r="B555" s="159"/>
      <c r="D555" s="138" t="s">
        <v>330</v>
      </c>
      <c r="E555" s="160" t="s">
        <v>19</v>
      </c>
      <c r="F555" s="161" t="s">
        <v>8384</v>
      </c>
      <c r="H555" s="162">
        <v>125.95</v>
      </c>
      <c r="I555" s="163"/>
      <c r="L555" s="159"/>
      <c r="M555" s="164"/>
      <c r="T555" s="165"/>
      <c r="AT555" s="160" t="s">
        <v>330</v>
      </c>
      <c r="AU555" s="160" t="s">
        <v>79</v>
      </c>
      <c r="AV555" s="13" t="s">
        <v>79</v>
      </c>
      <c r="AW555" s="13" t="s">
        <v>31</v>
      </c>
      <c r="AX555" s="13" t="s">
        <v>69</v>
      </c>
      <c r="AY555" s="160" t="s">
        <v>181</v>
      </c>
    </row>
    <row r="556" spans="2:65" s="14" customFormat="1" ht="11.25" x14ac:dyDescent="0.2">
      <c r="B556" s="166"/>
      <c r="D556" s="138" t="s">
        <v>330</v>
      </c>
      <c r="E556" s="167" t="s">
        <v>19</v>
      </c>
      <c r="F556" s="168" t="s">
        <v>333</v>
      </c>
      <c r="H556" s="169">
        <v>125.95</v>
      </c>
      <c r="I556" s="170"/>
      <c r="L556" s="166"/>
      <c r="M556" s="171"/>
      <c r="T556" s="172"/>
      <c r="AT556" s="167" t="s">
        <v>330</v>
      </c>
      <c r="AU556" s="167" t="s">
        <v>79</v>
      </c>
      <c r="AV556" s="14" t="s">
        <v>187</v>
      </c>
      <c r="AW556" s="14" t="s">
        <v>31</v>
      </c>
      <c r="AX556" s="14" t="s">
        <v>77</v>
      </c>
      <c r="AY556" s="167" t="s">
        <v>181</v>
      </c>
    </row>
    <row r="557" spans="2:65" s="1" customFormat="1" ht="24.2" customHeight="1" x14ac:dyDescent="0.2">
      <c r="B557" s="32"/>
      <c r="C557" s="125" t="s">
        <v>536</v>
      </c>
      <c r="D557" s="125" t="s">
        <v>182</v>
      </c>
      <c r="E557" s="126" t="s">
        <v>8385</v>
      </c>
      <c r="F557" s="127" t="s">
        <v>8386</v>
      </c>
      <c r="G557" s="128" t="s">
        <v>636</v>
      </c>
      <c r="H557" s="129">
        <v>57.2</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888</v>
      </c>
    </row>
    <row r="558" spans="2:65" s="1" customFormat="1" ht="19.5" x14ac:dyDescent="0.2">
      <c r="B558" s="32"/>
      <c r="D558" s="138" t="s">
        <v>214</v>
      </c>
      <c r="F558" s="139" t="s">
        <v>8382</v>
      </c>
      <c r="I558" s="140"/>
      <c r="L558" s="32"/>
      <c r="M558" s="141"/>
      <c r="T558" s="53"/>
      <c r="AT558" s="17" t="s">
        <v>214</v>
      </c>
      <c r="AU558" s="17" t="s">
        <v>79</v>
      </c>
    </row>
    <row r="559" spans="2:65" s="12" customFormat="1" ht="11.25" x14ac:dyDescent="0.2">
      <c r="B559" s="153"/>
      <c r="D559" s="138" t="s">
        <v>330</v>
      </c>
      <c r="E559" s="154" t="s">
        <v>19</v>
      </c>
      <c r="F559" s="155" t="s">
        <v>8387</v>
      </c>
      <c r="H559" s="154" t="s">
        <v>19</v>
      </c>
      <c r="I559" s="156"/>
      <c r="L559" s="153"/>
      <c r="M559" s="157"/>
      <c r="T559" s="158"/>
      <c r="AT559" s="154" t="s">
        <v>330</v>
      </c>
      <c r="AU559" s="154" t="s">
        <v>79</v>
      </c>
      <c r="AV559" s="12" t="s">
        <v>77</v>
      </c>
      <c r="AW559" s="12" t="s">
        <v>31</v>
      </c>
      <c r="AX559" s="12" t="s">
        <v>69</v>
      </c>
      <c r="AY559" s="154" t="s">
        <v>181</v>
      </c>
    </row>
    <row r="560" spans="2:65" s="13" customFormat="1" ht="11.25" x14ac:dyDescent="0.2">
      <c r="B560" s="159"/>
      <c r="D560" s="138" t="s">
        <v>330</v>
      </c>
      <c r="E560" s="160" t="s">
        <v>19</v>
      </c>
      <c r="F560" s="161" t="s">
        <v>8388</v>
      </c>
      <c r="H560" s="162">
        <v>57.2</v>
      </c>
      <c r="I560" s="163"/>
      <c r="L560" s="159"/>
      <c r="M560" s="164"/>
      <c r="T560" s="165"/>
      <c r="AT560" s="160" t="s">
        <v>330</v>
      </c>
      <c r="AU560" s="160" t="s">
        <v>79</v>
      </c>
      <c r="AV560" s="13" t="s">
        <v>79</v>
      </c>
      <c r="AW560" s="13" t="s">
        <v>31</v>
      </c>
      <c r="AX560" s="13" t="s">
        <v>69</v>
      </c>
      <c r="AY560" s="160" t="s">
        <v>181</v>
      </c>
    </row>
    <row r="561" spans="2:65" s="14" customFormat="1" ht="11.25" x14ac:dyDescent="0.2">
      <c r="B561" s="166"/>
      <c r="D561" s="138" t="s">
        <v>330</v>
      </c>
      <c r="E561" s="167" t="s">
        <v>19</v>
      </c>
      <c r="F561" s="168" t="s">
        <v>333</v>
      </c>
      <c r="H561" s="169">
        <v>57.2</v>
      </c>
      <c r="I561" s="170"/>
      <c r="L561" s="166"/>
      <c r="M561" s="171"/>
      <c r="T561" s="172"/>
      <c r="AT561" s="167" t="s">
        <v>330</v>
      </c>
      <c r="AU561" s="167" t="s">
        <v>79</v>
      </c>
      <c r="AV561" s="14" t="s">
        <v>187</v>
      </c>
      <c r="AW561" s="14" t="s">
        <v>31</v>
      </c>
      <c r="AX561" s="14" t="s">
        <v>77</v>
      </c>
      <c r="AY561" s="167" t="s">
        <v>181</v>
      </c>
    </row>
    <row r="562" spans="2:65" s="1" customFormat="1" ht="24.2" customHeight="1" x14ac:dyDescent="0.2">
      <c r="B562" s="32"/>
      <c r="C562" s="125" t="s">
        <v>893</v>
      </c>
      <c r="D562" s="125" t="s">
        <v>182</v>
      </c>
      <c r="E562" s="126" t="s">
        <v>8389</v>
      </c>
      <c r="F562" s="127" t="s">
        <v>8390</v>
      </c>
      <c r="G562" s="128" t="s">
        <v>519</v>
      </c>
      <c r="H562" s="129">
        <v>60</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896</v>
      </c>
    </row>
    <row r="563" spans="2:65" s="1" customFormat="1" ht="19.5" x14ac:dyDescent="0.2">
      <c r="B563" s="32"/>
      <c r="D563" s="138" t="s">
        <v>214</v>
      </c>
      <c r="F563" s="139" t="s">
        <v>8382</v>
      </c>
      <c r="I563" s="140"/>
      <c r="L563" s="32"/>
      <c r="M563" s="141"/>
      <c r="T563" s="53"/>
      <c r="AT563" s="17" t="s">
        <v>214</v>
      </c>
      <c r="AU563" s="17" t="s">
        <v>79</v>
      </c>
    </row>
    <row r="564" spans="2:65" s="12" customFormat="1" ht="11.25" x14ac:dyDescent="0.2">
      <c r="B564" s="153"/>
      <c r="D564" s="138" t="s">
        <v>330</v>
      </c>
      <c r="E564" s="154" t="s">
        <v>19</v>
      </c>
      <c r="F564" s="155" t="s">
        <v>8391</v>
      </c>
      <c r="H564" s="154" t="s">
        <v>19</v>
      </c>
      <c r="I564" s="156"/>
      <c r="L564" s="153"/>
      <c r="M564" s="157"/>
      <c r="T564" s="158"/>
      <c r="AT564" s="154" t="s">
        <v>330</v>
      </c>
      <c r="AU564" s="154" t="s">
        <v>79</v>
      </c>
      <c r="AV564" s="12" t="s">
        <v>77</v>
      </c>
      <c r="AW564" s="12" t="s">
        <v>31</v>
      </c>
      <c r="AX564" s="12" t="s">
        <v>69</v>
      </c>
      <c r="AY564" s="154" t="s">
        <v>181</v>
      </c>
    </row>
    <row r="565" spans="2:65" s="13" customFormat="1" ht="11.25" x14ac:dyDescent="0.2">
      <c r="B565" s="159"/>
      <c r="D565" s="138" t="s">
        <v>330</v>
      </c>
      <c r="E565" s="160" t="s">
        <v>19</v>
      </c>
      <c r="F565" s="161" t="s">
        <v>8392</v>
      </c>
      <c r="H565" s="162">
        <v>60</v>
      </c>
      <c r="I565" s="163"/>
      <c r="L565" s="159"/>
      <c r="M565" s="164"/>
      <c r="T565" s="165"/>
      <c r="AT565" s="160" t="s">
        <v>330</v>
      </c>
      <c r="AU565" s="160" t="s">
        <v>79</v>
      </c>
      <c r="AV565" s="13" t="s">
        <v>79</v>
      </c>
      <c r="AW565" s="13" t="s">
        <v>31</v>
      </c>
      <c r="AX565" s="13" t="s">
        <v>69</v>
      </c>
      <c r="AY565" s="160" t="s">
        <v>181</v>
      </c>
    </row>
    <row r="566" spans="2:65" s="14" customFormat="1" ht="11.25" x14ac:dyDescent="0.2">
      <c r="B566" s="166"/>
      <c r="D566" s="138" t="s">
        <v>330</v>
      </c>
      <c r="E566" s="167" t="s">
        <v>19</v>
      </c>
      <c r="F566" s="168" t="s">
        <v>333</v>
      </c>
      <c r="H566" s="169">
        <v>60</v>
      </c>
      <c r="I566" s="170"/>
      <c r="L566" s="166"/>
      <c r="M566" s="171"/>
      <c r="T566" s="172"/>
      <c r="AT566" s="167" t="s">
        <v>330</v>
      </c>
      <c r="AU566" s="167" t="s">
        <v>79</v>
      </c>
      <c r="AV566" s="14" t="s">
        <v>187</v>
      </c>
      <c r="AW566" s="14" t="s">
        <v>31</v>
      </c>
      <c r="AX566" s="14" t="s">
        <v>77</v>
      </c>
      <c r="AY566" s="167" t="s">
        <v>181</v>
      </c>
    </row>
    <row r="567" spans="2:65" s="1" customFormat="1" ht="24.2" customHeight="1" x14ac:dyDescent="0.2">
      <c r="B567" s="32"/>
      <c r="C567" s="125" t="s">
        <v>541</v>
      </c>
      <c r="D567" s="125" t="s">
        <v>182</v>
      </c>
      <c r="E567" s="126" t="s">
        <v>8393</v>
      </c>
      <c r="F567" s="127" t="s">
        <v>8394</v>
      </c>
      <c r="G567" s="128" t="s">
        <v>185</v>
      </c>
      <c r="H567" s="129">
        <v>1</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903</v>
      </c>
    </row>
    <row r="568" spans="2:65" s="13" customFormat="1" ht="11.25" x14ac:dyDescent="0.2">
      <c r="B568" s="159"/>
      <c r="D568" s="138" t="s">
        <v>330</v>
      </c>
      <c r="E568" s="160" t="s">
        <v>19</v>
      </c>
      <c r="F568" s="161" t="s">
        <v>8395</v>
      </c>
      <c r="H568" s="162">
        <v>1</v>
      </c>
      <c r="I568" s="163"/>
      <c r="L568" s="159"/>
      <c r="M568" s="164"/>
      <c r="T568" s="165"/>
      <c r="AT568" s="160" t="s">
        <v>330</v>
      </c>
      <c r="AU568" s="160" t="s">
        <v>79</v>
      </c>
      <c r="AV568" s="13" t="s">
        <v>79</v>
      </c>
      <c r="AW568" s="13" t="s">
        <v>31</v>
      </c>
      <c r="AX568" s="13" t="s">
        <v>69</v>
      </c>
      <c r="AY568" s="160" t="s">
        <v>181</v>
      </c>
    </row>
    <row r="569" spans="2:65" s="14" customFormat="1" ht="11.25" x14ac:dyDescent="0.2">
      <c r="B569" s="166"/>
      <c r="D569" s="138" t="s">
        <v>330</v>
      </c>
      <c r="E569" s="167" t="s">
        <v>19</v>
      </c>
      <c r="F569" s="168" t="s">
        <v>333</v>
      </c>
      <c r="H569" s="169">
        <v>1</v>
      </c>
      <c r="I569" s="170"/>
      <c r="L569" s="166"/>
      <c r="M569" s="171"/>
      <c r="T569" s="172"/>
      <c r="AT569" s="167" t="s">
        <v>330</v>
      </c>
      <c r="AU569" s="167" t="s">
        <v>79</v>
      </c>
      <c r="AV569" s="14" t="s">
        <v>187</v>
      </c>
      <c r="AW569" s="14" t="s">
        <v>31</v>
      </c>
      <c r="AX569" s="14" t="s">
        <v>77</v>
      </c>
      <c r="AY569" s="167" t="s">
        <v>181</v>
      </c>
    </row>
    <row r="570" spans="2:65" s="1" customFormat="1" ht="24.2" customHeight="1" x14ac:dyDescent="0.2">
      <c r="B570" s="32"/>
      <c r="C570" s="125" t="s">
        <v>919</v>
      </c>
      <c r="D570" s="125" t="s">
        <v>182</v>
      </c>
      <c r="E570" s="126" t="s">
        <v>8396</v>
      </c>
      <c r="F570" s="127" t="s">
        <v>8397</v>
      </c>
      <c r="G570" s="128" t="s">
        <v>185</v>
      </c>
      <c r="H570" s="129">
        <v>1</v>
      </c>
      <c r="I570" s="130"/>
      <c r="J570" s="131">
        <f>ROUND(I570*H570,2)</f>
        <v>0</v>
      </c>
      <c r="K570" s="127" t="s">
        <v>186</v>
      </c>
      <c r="L570" s="32"/>
      <c r="M570" s="132" t="s">
        <v>19</v>
      </c>
      <c r="N570" s="133" t="s">
        <v>40</v>
      </c>
      <c r="P570" s="134">
        <f>O570*H570</f>
        <v>0</v>
      </c>
      <c r="Q570" s="134">
        <v>0</v>
      </c>
      <c r="R570" s="134">
        <f>Q570*H570</f>
        <v>0</v>
      </c>
      <c r="S570" s="134">
        <v>0</v>
      </c>
      <c r="T570" s="135">
        <f>S570*H570</f>
        <v>0</v>
      </c>
      <c r="AR570" s="136" t="s">
        <v>187</v>
      </c>
      <c r="AT570" s="136" t="s">
        <v>182</v>
      </c>
      <c r="AU570" s="136" t="s">
        <v>79</v>
      </c>
      <c r="AY570" s="17" t="s">
        <v>181</v>
      </c>
      <c r="BE570" s="137">
        <f>IF(N570="základní",J570,0)</f>
        <v>0</v>
      </c>
      <c r="BF570" s="137">
        <f>IF(N570="snížená",J570,0)</f>
        <v>0</v>
      </c>
      <c r="BG570" s="137">
        <f>IF(N570="zákl. přenesená",J570,0)</f>
        <v>0</v>
      </c>
      <c r="BH570" s="137">
        <f>IF(N570="sníž. přenesená",J570,0)</f>
        <v>0</v>
      </c>
      <c r="BI570" s="137">
        <f>IF(N570="nulová",J570,0)</f>
        <v>0</v>
      </c>
      <c r="BJ570" s="17" t="s">
        <v>77</v>
      </c>
      <c r="BK570" s="137">
        <f>ROUND(I570*H570,2)</f>
        <v>0</v>
      </c>
      <c r="BL570" s="17" t="s">
        <v>187</v>
      </c>
      <c r="BM570" s="136" t="s">
        <v>922</v>
      </c>
    </row>
    <row r="571" spans="2:65" s="13" customFormat="1" ht="11.25" x14ac:dyDescent="0.2">
      <c r="B571" s="159"/>
      <c r="D571" s="138" t="s">
        <v>330</v>
      </c>
      <c r="E571" s="160" t="s">
        <v>19</v>
      </c>
      <c r="F571" s="161" t="s">
        <v>8398</v>
      </c>
      <c r="H571" s="162">
        <v>1</v>
      </c>
      <c r="I571" s="163"/>
      <c r="L571" s="159"/>
      <c r="M571" s="164"/>
      <c r="T571" s="165"/>
      <c r="AT571" s="160" t="s">
        <v>330</v>
      </c>
      <c r="AU571" s="160" t="s">
        <v>79</v>
      </c>
      <c r="AV571" s="13" t="s">
        <v>79</v>
      </c>
      <c r="AW571" s="13" t="s">
        <v>31</v>
      </c>
      <c r="AX571" s="13" t="s">
        <v>69</v>
      </c>
      <c r="AY571" s="160" t="s">
        <v>181</v>
      </c>
    </row>
    <row r="572" spans="2:65" s="14" customFormat="1" ht="11.25" x14ac:dyDescent="0.2">
      <c r="B572" s="166"/>
      <c r="D572" s="138" t="s">
        <v>330</v>
      </c>
      <c r="E572" s="167" t="s">
        <v>19</v>
      </c>
      <c r="F572" s="168" t="s">
        <v>333</v>
      </c>
      <c r="H572" s="169">
        <v>1</v>
      </c>
      <c r="I572" s="170"/>
      <c r="L572" s="166"/>
      <c r="M572" s="171"/>
      <c r="T572" s="172"/>
      <c r="AT572" s="167" t="s">
        <v>330</v>
      </c>
      <c r="AU572" s="167" t="s">
        <v>79</v>
      </c>
      <c r="AV572" s="14" t="s">
        <v>187</v>
      </c>
      <c r="AW572" s="14" t="s">
        <v>31</v>
      </c>
      <c r="AX572" s="14" t="s">
        <v>77</v>
      </c>
      <c r="AY572" s="167" t="s">
        <v>181</v>
      </c>
    </row>
    <row r="573" spans="2:65" s="1" customFormat="1" ht="24.2" customHeight="1" x14ac:dyDescent="0.2">
      <c r="B573" s="32"/>
      <c r="C573" s="125" t="s">
        <v>545</v>
      </c>
      <c r="D573" s="125" t="s">
        <v>182</v>
      </c>
      <c r="E573" s="126" t="s">
        <v>8399</v>
      </c>
      <c r="F573" s="127" t="s">
        <v>8400</v>
      </c>
      <c r="G573" s="128" t="s">
        <v>185</v>
      </c>
      <c r="H573" s="129">
        <v>4</v>
      </c>
      <c r="I573" s="130"/>
      <c r="J573" s="131">
        <f>ROUND(I573*H573,2)</f>
        <v>0</v>
      </c>
      <c r="K573" s="127" t="s">
        <v>186</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929</v>
      </c>
    </row>
    <row r="574" spans="2:65" s="1" customFormat="1" ht="29.25" x14ac:dyDescent="0.2">
      <c r="B574" s="32"/>
      <c r="D574" s="138" t="s">
        <v>214</v>
      </c>
      <c r="F574" s="139" t="s">
        <v>8401</v>
      </c>
      <c r="I574" s="140"/>
      <c r="L574" s="32"/>
      <c r="M574" s="141"/>
      <c r="T574" s="53"/>
      <c r="AT574" s="17" t="s">
        <v>214</v>
      </c>
      <c r="AU574" s="17" t="s">
        <v>79</v>
      </c>
    </row>
    <row r="575" spans="2:65" s="13" customFormat="1" ht="11.25" x14ac:dyDescent="0.2">
      <c r="B575" s="159"/>
      <c r="D575" s="138" t="s">
        <v>330</v>
      </c>
      <c r="E575" s="160" t="s">
        <v>19</v>
      </c>
      <c r="F575" s="161" t="s">
        <v>8402</v>
      </c>
      <c r="H575" s="162">
        <v>4</v>
      </c>
      <c r="I575" s="163"/>
      <c r="L575" s="159"/>
      <c r="M575" s="164"/>
      <c r="T575" s="165"/>
      <c r="AT575" s="160" t="s">
        <v>330</v>
      </c>
      <c r="AU575" s="160" t="s">
        <v>79</v>
      </c>
      <c r="AV575" s="13" t="s">
        <v>79</v>
      </c>
      <c r="AW575" s="13" t="s">
        <v>31</v>
      </c>
      <c r="AX575" s="13" t="s">
        <v>69</v>
      </c>
      <c r="AY575" s="160" t="s">
        <v>181</v>
      </c>
    </row>
    <row r="576" spans="2:65" s="14" customFormat="1" ht="11.25" x14ac:dyDescent="0.2">
      <c r="B576" s="166"/>
      <c r="D576" s="138" t="s">
        <v>330</v>
      </c>
      <c r="E576" s="167" t="s">
        <v>19</v>
      </c>
      <c r="F576" s="168" t="s">
        <v>333</v>
      </c>
      <c r="H576" s="169">
        <v>4</v>
      </c>
      <c r="I576" s="170"/>
      <c r="L576" s="166"/>
      <c r="M576" s="171"/>
      <c r="T576" s="172"/>
      <c r="AT576" s="167" t="s">
        <v>330</v>
      </c>
      <c r="AU576" s="167" t="s">
        <v>79</v>
      </c>
      <c r="AV576" s="14" t="s">
        <v>187</v>
      </c>
      <c r="AW576" s="14" t="s">
        <v>31</v>
      </c>
      <c r="AX576" s="14" t="s">
        <v>77</v>
      </c>
      <c r="AY576" s="167" t="s">
        <v>181</v>
      </c>
    </row>
    <row r="577" spans="2:65" s="1" customFormat="1" ht="24.2" customHeight="1" x14ac:dyDescent="0.2">
      <c r="B577" s="32"/>
      <c r="C577" s="125" t="s">
        <v>933</v>
      </c>
      <c r="D577" s="125" t="s">
        <v>182</v>
      </c>
      <c r="E577" s="126" t="s">
        <v>8403</v>
      </c>
      <c r="F577" s="127" t="s">
        <v>8404</v>
      </c>
      <c r="G577" s="128" t="s">
        <v>185</v>
      </c>
      <c r="H577" s="129">
        <v>1</v>
      </c>
      <c r="I577" s="130"/>
      <c r="J577" s="131">
        <f>ROUND(I577*H577,2)</f>
        <v>0</v>
      </c>
      <c r="K577" s="127" t="s">
        <v>186</v>
      </c>
      <c r="L577" s="32"/>
      <c r="M577" s="132" t="s">
        <v>19</v>
      </c>
      <c r="N577" s="133" t="s">
        <v>40</v>
      </c>
      <c r="P577" s="134">
        <f>O577*H577</f>
        <v>0</v>
      </c>
      <c r="Q577" s="134">
        <v>0</v>
      </c>
      <c r="R577" s="134">
        <f>Q577*H577</f>
        <v>0</v>
      </c>
      <c r="S577" s="134">
        <v>0</v>
      </c>
      <c r="T577" s="135">
        <f>S577*H577</f>
        <v>0</v>
      </c>
      <c r="AR577" s="136" t="s">
        <v>187</v>
      </c>
      <c r="AT577" s="136" t="s">
        <v>182</v>
      </c>
      <c r="AU577" s="136" t="s">
        <v>79</v>
      </c>
      <c r="AY577" s="17" t="s">
        <v>181</v>
      </c>
      <c r="BE577" s="137">
        <f>IF(N577="základní",J577,0)</f>
        <v>0</v>
      </c>
      <c r="BF577" s="137">
        <f>IF(N577="snížená",J577,0)</f>
        <v>0</v>
      </c>
      <c r="BG577" s="137">
        <f>IF(N577="zákl. přenesená",J577,0)</f>
        <v>0</v>
      </c>
      <c r="BH577" s="137">
        <f>IF(N577="sníž. přenesená",J577,0)</f>
        <v>0</v>
      </c>
      <c r="BI577" s="137">
        <f>IF(N577="nulová",J577,0)</f>
        <v>0</v>
      </c>
      <c r="BJ577" s="17" t="s">
        <v>77</v>
      </c>
      <c r="BK577" s="137">
        <f>ROUND(I577*H577,2)</f>
        <v>0</v>
      </c>
      <c r="BL577" s="17" t="s">
        <v>187</v>
      </c>
      <c r="BM577" s="136" t="s">
        <v>936</v>
      </c>
    </row>
    <row r="578" spans="2:65" s="1" customFormat="1" ht="16.5" customHeight="1" x14ac:dyDescent="0.2">
      <c r="B578" s="32"/>
      <c r="C578" s="125" t="s">
        <v>549</v>
      </c>
      <c r="D578" s="125" t="s">
        <v>182</v>
      </c>
      <c r="E578" s="126" t="s">
        <v>8119</v>
      </c>
      <c r="F578" s="127" t="s">
        <v>8120</v>
      </c>
      <c r="G578" s="128" t="s">
        <v>2805</v>
      </c>
      <c r="H578" s="186"/>
      <c r="I578" s="130"/>
      <c r="J578" s="131">
        <f>ROUND(I578*H578,2)</f>
        <v>0</v>
      </c>
      <c r="K578" s="127" t="s">
        <v>327</v>
      </c>
      <c r="L578" s="32"/>
      <c r="M578" s="132" t="s">
        <v>19</v>
      </c>
      <c r="N578" s="133" t="s">
        <v>40</v>
      </c>
      <c r="P578" s="134">
        <f>O578*H578</f>
        <v>0</v>
      </c>
      <c r="Q578" s="134">
        <v>0</v>
      </c>
      <c r="R578" s="134">
        <f>Q578*H578</f>
        <v>0</v>
      </c>
      <c r="S578" s="134">
        <v>0</v>
      </c>
      <c r="T578" s="135">
        <f>S578*H578</f>
        <v>0</v>
      </c>
      <c r="AR578" s="136" t="s">
        <v>187</v>
      </c>
      <c r="AT578" s="136" t="s">
        <v>182</v>
      </c>
      <c r="AU578" s="136" t="s">
        <v>79</v>
      </c>
      <c r="AY578" s="17" t="s">
        <v>181</v>
      </c>
      <c r="BE578" s="137">
        <f>IF(N578="základní",J578,0)</f>
        <v>0</v>
      </c>
      <c r="BF578" s="137">
        <f>IF(N578="snížená",J578,0)</f>
        <v>0</v>
      </c>
      <c r="BG578" s="137">
        <f>IF(N578="zákl. přenesená",J578,0)</f>
        <v>0</v>
      </c>
      <c r="BH578" s="137">
        <f>IF(N578="sníž. přenesená",J578,0)</f>
        <v>0</v>
      </c>
      <c r="BI578" s="137">
        <f>IF(N578="nulová",J578,0)</f>
        <v>0</v>
      </c>
      <c r="BJ578" s="17" t="s">
        <v>77</v>
      </c>
      <c r="BK578" s="137">
        <f>ROUND(I578*H578,2)</f>
        <v>0</v>
      </c>
      <c r="BL578" s="17" t="s">
        <v>187</v>
      </c>
      <c r="BM578" s="136" t="s">
        <v>943</v>
      </c>
    </row>
    <row r="579" spans="2:65" s="1" customFormat="1" ht="11.25" x14ac:dyDescent="0.2">
      <c r="B579" s="32"/>
      <c r="D579" s="151" t="s">
        <v>328</v>
      </c>
      <c r="F579" s="152" t="s">
        <v>8121</v>
      </c>
      <c r="I579" s="140"/>
      <c r="L579" s="32"/>
      <c r="M579" s="141"/>
      <c r="T579" s="53"/>
      <c r="AT579" s="17" t="s">
        <v>328</v>
      </c>
      <c r="AU579" s="17" t="s">
        <v>79</v>
      </c>
    </row>
    <row r="580" spans="2:65" s="1" customFormat="1" ht="29.25" x14ac:dyDescent="0.2">
      <c r="B580" s="32"/>
      <c r="D580" s="138" t="s">
        <v>214</v>
      </c>
      <c r="F580" s="139" t="s">
        <v>8122</v>
      </c>
      <c r="I580" s="140"/>
      <c r="L580" s="32"/>
      <c r="M580" s="141"/>
      <c r="T580" s="53"/>
      <c r="AT580" s="17" t="s">
        <v>214</v>
      </c>
      <c r="AU580" s="17" t="s">
        <v>79</v>
      </c>
    </row>
    <row r="581" spans="2:65" s="1" customFormat="1" ht="16.5" customHeight="1" x14ac:dyDescent="0.2">
      <c r="B581" s="32"/>
      <c r="C581" s="125" t="s">
        <v>947</v>
      </c>
      <c r="D581" s="125" t="s">
        <v>182</v>
      </c>
      <c r="E581" s="126" t="s">
        <v>8123</v>
      </c>
      <c r="F581" s="127" t="s">
        <v>1431</v>
      </c>
      <c r="G581" s="128" t="s">
        <v>1053</v>
      </c>
      <c r="H581" s="129">
        <v>10</v>
      </c>
      <c r="I581" s="130"/>
      <c r="J581" s="131">
        <f>ROUND(I581*H581,2)</f>
        <v>0</v>
      </c>
      <c r="K581" s="127" t="s">
        <v>327</v>
      </c>
      <c r="L581" s="32"/>
      <c r="M581" s="132" t="s">
        <v>19</v>
      </c>
      <c r="N581" s="133" t="s">
        <v>40</v>
      </c>
      <c r="P581" s="134">
        <f>O581*H581</f>
        <v>0</v>
      </c>
      <c r="Q581" s="134">
        <v>0</v>
      </c>
      <c r="R581" s="134">
        <f>Q581*H581</f>
        <v>0</v>
      </c>
      <c r="S581" s="134">
        <v>0</v>
      </c>
      <c r="T581" s="135">
        <f>S581*H581</f>
        <v>0</v>
      </c>
      <c r="AR581" s="136" t="s">
        <v>187</v>
      </c>
      <c r="AT581" s="136" t="s">
        <v>182</v>
      </c>
      <c r="AU581" s="136" t="s">
        <v>79</v>
      </c>
      <c r="AY581" s="17" t="s">
        <v>181</v>
      </c>
      <c r="BE581" s="137">
        <f>IF(N581="základní",J581,0)</f>
        <v>0</v>
      </c>
      <c r="BF581" s="137">
        <f>IF(N581="snížená",J581,0)</f>
        <v>0</v>
      </c>
      <c r="BG581" s="137">
        <f>IF(N581="zákl. přenesená",J581,0)</f>
        <v>0</v>
      </c>
      <c r="BH581" s="137">
        <f>IF(N581="sníž. přenesená",J581,0)</f>
        <v>0</v>
      </c>
      <c r="BI581" s="137">
        <f>IF(N581="nulová",J581,0)</f>
        <v>0</v>
      </c>
      <c r="BJ581" s="17" t="s">
        <v>77</v>
      </c>
      <c r="BK581" s="137">
        <f>ROUND(I581*H581,2)</f>
        <v>0</v>
      </c>
      <c r="BL581" s="17" t="s">
        <v>187</v>
      </c>
      <c r="BM581" s="136" t="s">
        <v>950</v>
      </c>
    </row>
    <row r="582" spans="2:65" s="1" customFormat="1" ht="11.25" x14ac:dyDescent="0.2">
      <c r="B582" s="32"/>
      <c r="D582" s="151" t="s">
        <v>328</v>
      </c>
      <c r="F582" s="152" t="s">
        <v>8124</v>
      </c>
      <c r="I582" s="140"/>
      <c r="L582" s="32"/>
      <c r="M582" s="141"/>
      <c r="T582" s="53"/>
      <c r="AT582" s="17" t="s">
        <v>328</v>
      </c>
      <c r="AU582" s="17" t="s">
        <v>79</v>
      </c>
    </row>
    <row r="583" spans="2:65" s="1" customFormat="1" ht="19.5" x14ac:dyDescent="0.2">
      <c r="B583" s="32"/>
      <c r="D583" s="138" t="s">
        <v>214</v>
      </c>
      <c r="F583" s="139" t="s">
        <v>8125</v>
      </c>
      <c r="I583" s="140"/>
      <c r="L583" s="32"/>
      <c r="M583" s="141"/>
      <c r="T583" s="53"/>
      <c r="AT583" s="17" t="s">
        <v>214</v>
      </c>
      <c r="AU583" s="17" t="s">
        <v>79</v>
      </c>
    </row>
    <row r="584" spans="2:65" s="13" customFormat="1" ht="11.25" x14ac:dyDescent="0.2">
      <c r="B584" s="159"/>
      <c r="D584" s="138" t="s">
        <v>330</v>
      </c>
      <c r="E584" s="160" t="s">
        <v>19</v>
      </c>
      <c r="F584" s="161" t="s">
        <v>8126</v>
      </c>
      <c r="H584" s="162">
        <v>10</v>
      </c>
      <c r="I584" s="163"/>
      <c r="L584" s="159"/>
      <c r="M584" s="164"/>
      <c r="T584" s="165"/>
      <c r="AT584" s="160" t="s">
        <v>330</v>
      </c>
      <c r="AU584" s="160" t="s">
        <v>79</v>
      </c>
      <c r="AV584" s="13" t="s">
        <v>79</v>
      </c>
      <c r="AW584" s="13" t="s">
        <v>31</v>
      </c>
      <c r="AX584" s="13" t="s">
        <v>69</v>
      </c>
      <c r="AY584" s="160" t="s">
        <v>181</v>
      </c>
    </row>
    <row r="585" spans="2:65" s="14" customFormat="1" ht="11.25" x14ac:dyDescent="0.2">
      <c r="B585" s="166"/>
      <c r="D585" s="138" t="s">
        <v>330</v>
      </c>
      <c r="E585" s="167" t="s">
        <v>19</v>
      </c>
      <c r="F585" s="168" t="s">
        <v>333</v>
      </c>
      <c r="H585" s="169">
        <v>10</v>
      </c>
      <c r="I585" s="170"/>
      <c r="L585" s="166"/>
      <c r="M585" s="171"/>
      <c r="T585" s="172"/>
      <c r="AT585" s="167" t="s">
        <v>330</v>
      </c>
      <c r="AU585" s="167" t="s">
        <v>79</v>
      </c>
      <c r="AV585" s="14" t="s">
        <v>187</v>
      </c>
      <c r="AW585" s="14" t="s">
        <v>31</v>
      </c>
      <c r="AX585" s="14" t="s">
        <v>77</v>
      </c>
      <c r="AY585" s="167" t="s">
        <v>181</v>
      </c>
    </row>
    <row r="586" spans="2:65" s="10" customFormat="1" ht="22.9" customHeight="1" x14ac:dyDescent="0.2">
      <c r="B586" s="115"/>
      <c r="D586" s="116" t="s">
        <v>68</v>
      </c>
      <c r="E586" s="149" t="s">
        <v>7991</v>
      </c>
      <c r="F586" s="149" t="s">
        <v>8405</v>
      </c>
      <c r="I586" s="118"/>
      <c r="J586" s="150">
        <f>BK586</f>
        <v>0</v>
      </c>
      <c r="L586" s="115"/>
      <c r="M586" s="120"/>
      <c r="P586" s="121">
        <f>SUM(P587:P611)</f>
        <v>0</v>
      </c>
      <c r="R586" s="121">
        <f>SUM(R587:R611)</f>
        <v>0</v>
      </c>
      <c r="T586" s="122">
        <f>SUM(T587:T611)</f>
        <v>0</v>
      </c>
      <c r="AR586" s="116" t="s">
        <v>77</v>
      </c>
      <c r="AT586" s="123" t="s">
        <v>68</v>
      </c>
      <c r="AU586" s="123" t="s">
        <v>77</v>
      </c>
      <c r="AY586" s="116" t="s">
        <v>181</v>
      </c>
      <c r="BK586" s="124">
        <f>SUM(BK587:BK611)</f>
        <v>0</v>
      </c>
    </row>
    <row r="587" spans="2:65" s="1" customFormat="1" ht="16.5" customHeight="1" x14ac:dyDescent="0.2">
      <c r="B587" s="32"/>
      <c r="C587" s="125" t="s">
        <v>1203</v>
      </c>
      <c r="D587" s="125" t="s">
        <v>182</v>
      </c>
      <c r="E587" s="126" t="s">
        <v>8406</v>
      </c>
      <c r="F587" s="127" t="s">
        <v>8407</v>
      </c>
      <c r="G587" s="128" t="s">
        <v>519</v>
      </c>
      <c r="H587" s="129">
        <v>93</v>
      </c>
      <c r="I587" s="130"/>
      <c r="J587" s="131">
        <f>ROUND(I587*H587,2)</f>
        <v>0</v>
      </c>
      <c r="K587" s="127" t="s">
        <v>186</v>
      </c>
      <c r="L587" s="32"/>
      <c r="M587" s="132" t="s">
        <v>19</v>
      </c>
      <c r="N587" s="133" t="s">
        <v>40</v>
      </c>
      <c r="P587" s="134">
        <f>O587*H587</f>
        <v>0</v>
      </c>
      <c r="Q587" s="134">
        <v>0</v>
      </c>
      <c r="R587" s="134">
        <f>Q587*H587</f>
        <v>0</v>
      </c>
      <c r="S587" s="134">
        <v>0</v>
      </c>
      <c r="T587" s="135">
        <f>S587*H587</f>
        <v>0</v>
      </c>
      <c r="AR587" s="136" t="s">
        <v>187</v>
      </c>
      <c r="AT587" s="136" t="s">
        <v>182</v>
      </c>
      <c r="AU587" s="136" t="s">
        <v>79</v>
      </c>
      <c r="AY587" s="17" t="s">
        <v>181</v>
      </c>
      <c r="BE587" s="137">
        <f>IF(N587="základní",J587,0)</f>
        <v>0</v>
      </c>
      <c r="BF587" s="137">
        <f>IF(N587="snížená",J587,0)</f>
        <v>0</v>
      </c>
      <c r="BG587" s="137">
        <f>IF(N587="zákl. přenesená",J587,0)</f>
        <v>0</v>
      </c>
      <c r="BH587" s="137">
        <f>IF(N587="sníž. přenesená",J587,0)</f>
        <v>0</v>
      </c>
      <c r="BI587" s="137">
        <f>IF(N587="nulová",J587,0)</f>
        <v>0</v>
      </c>
      <c r="BJ587" s="17" t="s">
        <v>77</v>
      </c>
      <c r="BK587" s="137">
        <f>ROUND(I587*H587,2)</f>
        <v>0</v>
      </c>
      <c r="BL587" s="17" t="s">
        <v>187</v>
      </c>
      <c r="BM587" s="136" t="s">
        <v>8408</v>
      </c>
    </row>
    <row r="588" spans="2:65" s="1" customFormat="1" ht="78" x14ac:dyDescent="0.2">
      <c r="B588" s="32"/>
      <c r="D588" s="138" t="s">
        <v>214</v>
      </c>
      <c r="F588" s="139" t="s">
        <v>8409</v>
      </c>
      <c r="I588" s="140"/>
      <c r="L588" s="32"/>
      <c r="M588" s="141"/>
      <c r="T588" s="53"/>
      <c r="AT588" s="17" t="s">
        <v>214</v>
      </c>
      <c r="AU588" s="17" t="s">
        <v>79</v>
      </c>
    </row>
    <row r="589" spans="2:65" s="12" customFormat="1" ht="11.25" x14ac:dyDescent="0.2">
      <c r="B589" s="153"/>
      <c r="D589" s="138" t="s">
        <v>330</v>
      </c>
      <c r="E589" s="154" t="s">
        <v>19</v>
      </c>
      <c r="F589" s="155" t="s">
        <v>8410</v>
      </c>
      <c r="H589" s="154" t="s">
        <v>19</v>
      </c>
      <c r="I589" s="156"/>
      <c r="L589" s="153"/>
      <c r="M589" s="157"/>
      <c r="T589" s="158"/>
      <c r="AT589" s="154" t="s">
        <v>330</v>
      </c>
      <c r="AU589" s="154" t="s">
        <v>79</v>
      </c>
      <c r="AV589" s="12" t="s">
        <v>77</v>
      </c>
      <c r="AW589" s="12" t="s">
        <v>31</v>
      </c>
      <c r="AX589" s="12" t="s">
        <v>69</v>
      </c>
      <c r="AY589" s="154" t="s">
        <v>181</v>
      </c>
    </row>
    <row r="590" spans="2:65" s="13" customFormat="1" ht="11.25" x14ac:dyDescent="0.2">
      <c r="B590" s="159"/>
      <c r="D590" s="138" t="s">
        <v>330</v>
      </c>
      <c r="E590" s="160" t="s">
        <v>19</v>
      </c>
      <c r="F590" s="161" t="s">
        <v>8411</v>
      </c>
      <c r="H590" s="162">
        <v>40</v>
      </c>
      <c r="I590" s="163"/>
      <c r="L590" s="159"/>
      <c r="M590" s="164"/>
      <c r="T590" s="165"/>
      <c r="AT590" s="160" t="s">
        <v>330</v>
      </c>
      <c r="AU590" s="160" t="s">
        <v>79</v>
      </c>
      <c r="AV590" s="13" t="s">
        <v>79</v>
      </c>
      <c r="AW590" s="13" t="s">
        <v>31</v>
      </c>
      <c r="AX590" s="13" t="s">
        <v>69</v>
      </c>
      <c r="AY590" s="160" t="s">
        <v>181</v>
      </c>
    </row>
    <row r="591" spans="2:65" s="13" customFormat="1" ht="11.25" x14ac:dyDescent="0.2">
      <c r="B591" s="159"/>
      <c r="D591" s="138" t="s">
        <v>330</v>
      </c>
      <c r="E591" s="160" t="s">
        <v>19</v>
      </c>
      <c r="F591" s="161" t="s">
        <v>8412</v>
      </c>
      <c r="H591" s="162">
        <v>53</v>
      </c>
      <c r="I591" s="163"/>
      <c r="L591" s="159"/>
      <c r="M591" s="164"/>
      <c r="T591" s="165"/>
      <c r="AT591" s="160" t="s">
        <v>330</v>
      </c>
      <c r="AU591" s="160" t="s">
        <v>79</v>
      </c>
      <c r="AV591" s="13" t="s">
        <v>79</v>
      </c>
      <c r="AW591" s="13" t="s">
        <v>31</v>
      </c>
      <c r="AX591" s="13" t="s">
        <v>69</v>
      </c>
      <c r="AY591" s="160" t="s">
        <v>181</v>
      </c>
    </row>
    <row r="592" spans="2:65" s="14" customFormat="1" ht="11.25" x14ac:dyDescent="0.2">
      <c r="B592" s="166"/>
      <c r="D592" s="138" t="s">
        <v>330</v>
      </c>
      <c r="E592" s="167" t="s">
        <v>19</v>
      </c>
      <c r="F592" s="168" t="s">
        <v>333</v>
      </c>
      <c r="H592" s="169">
        <v>93</v>
      </c>
      <c r="I592" s="170"/>
      <c r="L592" s="166"/>
      <c r="M592" s="171"/>
      <c r="T592" s="172"/>
      <c r="AT592" s="167" t="s">
        <v>330</v>
      </c>
      <c r="AU592" s="167" t="s">
        <v>79</v>
      </c>
      <c r="AV592" s="14" t="s">
        <v>187</v>
      </c>
      <c r="AW592" s="14" t="s">
        <v>31</v>
      </c>
      <c r="AX592" s="14" t="s">
        <v>77</v>
      </c>
      <c r="AY592" s="167" t="s">
        <v>181</v>
      </c>
    </row>
    <row r="593" spans="2:65" s="1" customFormat="1" ht="21.75" customHeight="1" x14ac:dyDescent="0.2">
      <c r="B593" s="32"/>
      <c r="C593" s="125" t="s">
        <v>648</v>
      </c>
      <c r="D593" s="125" t="s">
        <v>182</v>
      </c>
      <c r="E593" s="126" t="s">
        <v>8413</v>
      </c>
      <c r="F593" s="127" t="s">
        <v>8414</v>
      </c>
      <c r="G593" s="128" t="s">
        <v>519</v>
      </c>
      <c r="H593" s="129">
        <v>50</v>
      </c>
      <c r="I593" s="130"/>
      <c r="J593" s="131">
        <f>ROUND(I593*H593,2)</f>
        <v>0</v>
      </c>
      <c r="K593" s="127" t="s">
        <v>186</v>
      </c>
      <c r="L593" s="32"/>
      <c r="M593" s="132" t="s">
        <v>19</v>
      </c>
      <c r="N593" s="133" t="s">
        <v>40</v>
      </c>
      <c r="P593" s="134">
        <f>O593*H593</f>
        <v>0</v>
      </c>
      <c r="Q593" s="134">
        <v>0</v>
      </c>
      <c r="R593" s="134">
        <f>Q593*H593</f>
        <v>0</v>
      </c>
      <c r="S593" s="134">
        <v>0</v>
      </c>
      <c r="T593" s="135">
        <f>S593*H593</f>
        <v>0</v>
      </c>
      <c r="AR593" s="136" t="s">
        <v>187</v>
      </c>
      <c r="AT593" s="136" t="s">
        <v>182</v>
      </c>
      <c r="AU593" s="136" t="s">
        <v>79</v>
      </c>
      <c r="AY593" s="17" t="s">
        <v>181</v>
      </c>
      <c r="BE593" s="137">
        <f>IF(N593="základní",J593,0)</f>
        <v>0</v>
      </c>
      <c r="BF593" s="137">
        <f>IF(N593="snížená",J593,0)</f>
        <v>0</v>
      </c>
      <c r="BG593" s="137">
        <f>IF(N593="zákl. přenesená",J593,0)</f>
        <v>0</v>
      </c>
      <c r="BH593" s="137">
        <f>IF(N593="sníž. přenesená",J593,0)</f>
        <v>0</v>
      </c>
      <c r="BI593" s="137">
        <f>IF(N593="nulová",J593,0)</f>
        <v>0</v>
      </c>
      <c r="BJ593" s="17" t="s">
        <v>77</v>
      </c>
      <c r="BK593" s="137">
        <f>ROUND(I593*H593,2)</f>
        <v>0</v>
      </c>
      <c r="BL593" s="17" t="s">
        <v>187</v>
      </c>
      <c r="BM593" s="136" t="s">
        <v>8415</v>
      </c>
    </row>
    <row r="594" spans="2:65" s="1" customFormat="1" ht="58.5" x14ac:dyDescent="0.2">
      <c r="B594" s="32"/>
      <c r="D594" s="138" t="s">
        <v>214</v>
      </c>
      <c r="F594" s="139" t="s">
        <v>8416</v>
      </c>
      <c r="I594" s="140"/>
      <c r="L594" s="32"/>
      <c r="M594" s="141"/>
      <c r="T594" s="53"/>
      <c r="AT594" s="17" t="s">
        <v>214</v>
      </c>
      <c r="AU594" s="17" t="s">
        <v>79</v>
      </c>
    </row>
    <row r="595" spans="2:65" s="12" customFormat="1" ht="22.5" x14ac:dyDescent="0.2">
      <c r="B595" s="153"/>
      <c r="D595" s="138" t="s">
        <v>330</v>
      </c>
      <c r="E595" s="154" t="s">
        <v>19</v>
      </c>
      <c r="F595" s="155" t="s">
        <v>8417</v>
      </c>
      <c r="H595" s="154" t="s">
        <v>19</v>
      </c>
      <c r="I595" s="156"/>
      <c r="L595" s="153"/>
      <c r="M595" s="157"/>
      <c r="T595" s="158"/>
      <c r="AT595" s="154" t="s">
        <v>330</v>
      </c>
      <c r="AU595" s="154" t="s">
        <v>79</v>
      </c>
      <c r="AV595" s="12" t="s">
        <v>77</v>
      </c>
      <c r="AW595" s="12" t="s">
        <v>31</v>
      </c>
      <c r="AX595" s="12" t="s">
        <v>69</v>
      </c>
      <c r="AY595" s="154" t="s">
        <v>181</v>
      </c>
    </row>
    <row r="596" spans="2:65" s="13" customFormat="1" ht="11.25" x14ac:dyDescent="0.2">
      <c r="B596" s="159"/>
      <c r="D596" s="138" t="s">
        <v>330</v>
      </c>
      <c r="E596" s="160" t="s">
        <v>19</v>
      </c>
      <c r="F596" s="161" t="s">
        <v>8418</v>
      </c>
      <c r="H596" s="162">
        <v>50</v>
      </c>
      <c r="I596" s="163"/>
      <c r="L596" s="159"/>
      <c r="M596" s="164"/>
      <c r="T596" s="165"/>
      <c r="AT596" s="160" t="s">
        <v>330</v>
      </c>
      <c r="AU596" s="160" t="s">
        <v>79</v>
      </c>
      <c r="AV596" s="13" t="s">
        <v>79</v>
      </c>
      <c r="AW596" s="13" t="s">
        <v>31</v>
      </c>
      <c r="AX596" s="13" t="s">
        <v>69</v>
      </c>
      <c r="AY596" s="160" t="s">
        <v>181</v>
      </c>
    </row>
    <row r="597" spans="2:65" s="14" customFormat="1" ht="11.25" x14ac:dyDescent="0.2">
      <c r="B597" s="166"/>
      <c r="D597" s="138" t="s">
        <v>330</v>
      </c>
      <c r="E597" s="167" t="s">
        <v>19</v>
      </c>
      <c r="F597" s="168" t="s">
        <v>333</v>
      </c>
      <c r="H597" s="169">
        <v>50</v>
      </c>
      <c r="I597" s="170"/>
      <c r="L597" s="166"/>
      <c r="M597" s="171"/>
      <c r="T597" s="172"/>
      <c r="AT597" s="167" t="s">
        <v>330</v>
      </c>
      <c r="AU597" s="167" t="s">
        <v>79</v>
      </c>
      <c r="AV597" s="14" t="s">
        <v>187</v>
      </c>
      <c r="AW597" s="14" t="s">
        <v>31</v>
      </c>
      <c r="AX597" s="14" t="s">
        <v>77</v>
      </c>
      <c r="AY597" s="167" t="s">
        <v>181</v>
      </c>
    </row>
    <row r="598" spans="2:65" s="1" customFormat="1" ht="16.5" customHeight="1" x14ac:dyDescent="0.2">
      <c r="B598" s="32"/>
      <c r="C598" s="125" t="s">
        <v>1236</v>
      </c>
      <c r="D598" s="125" t="s">
        <v>182</v>
      </c>
      <c r="E598" s="126" t="s">
        <v>8419</v>
      </c>
      <c r="F598" s="127" t="s">
        <v>8420</v>
      </c>
      <c r="G598" s="128" t="s">
        <v>519</v>
      </c>
      <c r="H598" s="129">
        <v>25</v>
      </c>
      <c r="I598" s="130"/>
      <c r="J598" s="131">
        <f>ROUND(I598*H598,2)</f>
        <v>0</v>
      </c>
      <c r="K598" s="127" t="s">
        <v>186</v>
      </c>
      <c r="L598" s="32"/>
      <c r="M598" s="132" t="s">
        <v>19</v>
      </c>
      <c r="N598" s="133" t="s">
        <v>40</v>
      </c>
      <c r="P598" s="134">
        <f>O598*H598</f>
        <v>0</v>
      </c>
      <c r="Q598" s="134">
        <v>0</v>
      </c>
      <c r="R598" s="134">
        <f>Q598*H598</f>
        <v>0</v>
      </c>
      <c r="S598" s="134">
        <v>0</v>
      </c>
      <c r="T598" s="135">
        <f>S598*H598</f>
        <v>0</v>
      </c>
      <c r="AR598" s="136" t="s">
        <v>187</v>
      </c>
      <c r="AT598" s="136" t="s">
        <v>182</v>
      </c>
      <c r="AU598" s="136" t="s">
        <v>79</v>
      </c>
      <c r="AY598" s="17" t="s">
        <v>181</v>
      </c>
      <c r="BE598" s="137">
        <f>IF(N598="základní",J598,0)</f>
        <v>0</v>
      </c>
      <c r="BF598" s="137">
        <f>IF(N598="snížená",J598,0)</f>
        <v>0</v>
      </c>
      <c r="BG598" s="137">
        <f>IF(N598="zákl. přenesená",J598,0)</f>
        <v>0</v>
      </c>
      <c r="BH598" s="137">
        <f>IF(N598="sníž. přenesená",J598,0)</f>
        <v>0</v>
      </c>
      <c r="BI598" s="137">
        <f>IF(N598="nulová",J598,0)</f>
        <v>0</v>
      </c>
      <c r="BJ598" s="17" t="s">
        <v>77</v>
      </c>
      <c r="BK598" s="137">
        <f>ROUND(I598*H598,2)</f>
        <v>0</v>
      </c>
      <c r="BL598" s="17" t="s">
        <v>187</v>
      </c>
      <c r="BM598" s="136" t="s">
        <v>8421</v>
      </c>
    </row>
    <row r="599" spans="2:65" s="1" customFormat="1" ht="58.5" x14ac:dyDescent="0.2">
      <c r="B599" s="32"/>
      <c r="D599" s="138" t="s">
        <v>214</v>
      </c>
      <c r="F599" s="139" t="s">
        <v>8422</v>
      </c>
      <c r="I599" s="140"/>
      <c r="L599" s="32"/>
      <c r="M599" s="141"/>
      <c r="T599" s="53"/>
      <c r="AT599" s="17" t="s">
        <v>214</v>
      </c>
      <c r="AU599" s="17" t="s">
        <v>79</v>
      </c>
    </row>
    <row r="600" spans="2:65" s="12" customFormat="1" ht="11.25" x14ac:dyDescent="0.2">
      <c r="B600" s="153"/>
      <c r="D600" s="138" t="s">
        <v>330</v>
      </c>
      <c r="E600" s="154" t="s">
        <v>19</v>
      </c>
      <c r="F600" s="155" t="s">
        <v>8423</v>
      </c>
      <c r="H600" s="154" t="s">
        <v>19</v>
      </c>
      <c r="I600" s="156"/>
      <c r="L600" s="153"/>
      <c r="M600" s="157"/>
      <c r="T600" s="158"/>
      <c r="AT600" s="154" t="s">
        <v>330</v>
      </c>
      <c r="AU600" s="154" t="s">
        <v>79</v>
      </c>
      <c r="AV600" s="12" t="s">
        <v>77</v>
      </c>
      <c r="AW600" s="12" t="s">
        <v>31</v>
      </c>
      <c r="AX600" s="12" t="s">
        <v>69</v>
      </c>
      <c r="AY600" s="154" t="s">
        <v>181</v>
      </c>
    </row>
    <row r="601" spans="2:65" s="13" customFormat="1" ht="11.25" x14ac:dyDescent="0.2">
      <c r="B601" s="159"/>
      <c r="D601" s="138" t="s">
        <v>330</v>
      </c>
      <c r="E601" s="160" t="s">
        <v>19</v>
      </c>
      <c r="F601" s="161" t="s">
        <v>8424</v>
      </c>
      <c r="H601" s="162">
        <v>25</v>
      </c>
      <c r="I601" s="163"/>
      <c r="L601" s="159"/>
      <c r="M601" s="164"/>
      <c r="T601" s="165"/>
      <c r="AT601" s="160" t="s">
        <v>330</v>
      </c>
      <c r="AU601" s="160" t="s">
        <v>79</v>
      </c>
      <c r="AV601" s="13" t="s">
        <v>79</v>
      </c>
      <c r="AW601" s="13" t="s">
        <v>31</v>
      </c>
      <c r="AX601" s="13" t="s">
        <v>69</v>
      </c>
      <c r="AY601" s="160" t="s">
        <v>181</v>
      </c>
    </row>
    <row r="602" spans="2:65" s="14" customFormat="1" ht="11.25" x14ac:dyDescent="0.2">
      <c r="B602" s="166"/>
      <c r="D602" s="138" t="s">
        <v>330</v>
      </c>
      <c r="E602" s="167" t="s">
        <v>19</v>
      </c>
      <c r="F602" s="168" t="s">
        <v>333</v>
      </c>
      <c r="H602" s="169">
        <v>25</v>
      </c>
      <c r="I602" s="170"/>
      <c r="L602" s="166"/>
      <c r="M602" s="171"/>
      <c r="T602" s="172"/>
      <c r="AT602" s="167" t="s">
        <v>330</v>
      </c>
      <c r="AU602" s="167" t="s">
        <v>79</v>
      </c>
      <c r="AV602" s="14" t="s">
        <v>187</v>
      </c>
      <c r="AW602" s="14" t="s">
        <v>31</v>
      </c>
      <c r="AX602" s="14" t="s">
        <v>77</v>
      </c>
      <c r="AY602" s="167" t="s">
        <v>181</v>
      </c>
    </row>
    <row r="603" spans="2:65" s="1" customFormat="1" ht="16.5" customHeight="1" x14ac:dyDescent="0.2">
      <c r="B603" s="32"/>
      <c r="C603" s="125" t="s">
        <v>960</v>
      </c>
      <c r="D603" s="125" t="s">
        <v>182</v>
      </c>
      <c r="E603" s="126" t="s">
        <v>8425</v>
      </c>
      <c r="F603" s="127" t="s">
        <v>8404</v>
      </c>
      <c r="G603" s="128" t="s">
        <v>185</v>
      </c>
      <c r="H603" s="129">
        <v>1</v>
      </c>
      <c r="I603" s="130"/>
      <c r="J603" s="131">
        <f>ROUND(I603*H603,2)</f>
        <v>0</v>
      </c>
      <c r="K603" s="127" t="s">
        <v>186</v>
      </c>
      <c r="L603" s="32"/>
      <c r="M603" s="132" t="s">
        <v>19</v>
      </c>
      <c r="N603" s="133" t="s">
        <v>40</v>
      </c>
      <c r="P603" s="134">
        <f>O603*H603</f>
        <v>0</v>
      </c>
      <c r="Q603" s="134">
        <v>0</v>
      </c>
      <c r="R603" s="134">
        <f>Q603*H603</f>
        <v>0</v>
      </c>
      <c r="S603" s="134">
        <v>0</v>
      </c>
      <c r="T603" s="135">
        <f>S603*H603</f>
        <v>0</v>
      </c>
      <c r="AR603" s="136" t="s">
        <v>187</v>
      </c>
      <c r="AT603" s="136" t="s">
        <v>182</v>
      </c>
      <c r="AU603" s="136" t="s">
        <v>79</v>
      </c>
      <c r="AY603" s="17" t="s">
        <v>181</v>
      </c>
      <c r="BE603" s="137">
        <f>IF(N603="základní",J603,0)</f>
        <v>0</v>
      </c>
      <c r="BF603" s="137">
        <f>IF(N603="snížená",J603,0)</f>
        <v>0</v>
      </c>
      <c r="BG603" s="137">
        <f>IF(N603="zákl. přenesená",J603,0)</f>
        <v>0</v>
      </c>
      <c r="BH603" s="137">
        <f>IF(N603="sníž. přenesená",J603,0)</f>
        <v>0</v>
      </c>
      <c r="BI603" s="137">
        <f>IF(N603="nulová",J603,0)</f>
        <v>0</v>
      </c>
      <c r="BJ603" s="17" t="s">
        <v>77</v>
      </c>
      <c r="BK603" s="137">
        <f>ROUND(I603*H603,2)</f>
        <v>0</v>
      </c>
      <c r="BL603" s="17" t="s">
        <v>187</v>
      </c>
      <c r="BM603" s="136" t="s">
        <v>963</v>
      </c>
    </row>
    <row r="604" spans="2:65" s="1" customFormat="1" ht="16.5" customHeight="1" x14ac:dyDescent="0.2">
      <c r="B604" s="32"/>
      <c r="C604" s="125" t="s">
        <v>556</v>
      </c>
      <c r="D604" s="125" t="s">
        <v>182</v>
      </c>
      <c r="E604" s="126" t="s">
        <v>8119</v>
      </c>
      <c r="F604" s="127" t="s">
        <v>8120</v>
      </c>
      <c r="G604" s="128" t="s">
        <v>2805</v>
      </c>
      <c r="H604" s="186"/>
      <c r="I604" s="130"/>
      <c r="J604" s="131">
        <f>ROUND(I604*H604,2)</f>
        <v>0</v>
      </c>
      <c r="K604" s="127" t="s">
        <v>327</v>
      </c>
      <c r="L604" s="32"/>
      <c r="M604" s="132" t="s">
        <v>19</v>
      </c>
      <c r="N604" s="133" t="s">
        <v>40</v>
      </c>
      <c r="P604" s="134">
        <f>O604*H604</f>
        <v>0</v>
      </c>
      <c r="Q604" s="134">
        <v>0</v>
      </c>
      <c r="R604" s="134">
        <f>Q604*H604</f>
        <v>0</v>
      </c>
      <c r="S604" s="134">
        <v>0</v>
      </c>
      <c r="T604" s="135">
        <f>S604*H604</f>
        <v>0</v>
      </c>
      <c r="AR604" s="136" t="s">
        <v>187</v>
      </c>
      <c r="AT604" s="136" t="s">
        <v>182</v>
      </c>
      <c r="AU604" s="136" t="s">
        <v>79</v>
      </c>
      <c r="AY604" s="17" t="s">
        <v>181</v>
      </c>
      <c r="BE604" s="137">
        <f>IF(N604="základní",J604,0)</f>
        <v>0</v>
      </c>
      <c r="BF604" s="137">
        <f>IF(N604="snížená",J604,0)</f>
        <v>0</v>
      </c>
      <c r="BG604" s="137">
        <f>IF(N604="zákl. přenesená",J604,0)</f>
        <v>0</v>
      </c>
      <c r="BH604" s="137">
        <f>IF(N604="sníž. přenesená",J604,0)</f>
        <v>0</v>
      </c>
      <c r="BI604" s="137">
        <f>IF(N604="nulová",J604,0)</f>
        <v>0</v>
      </c>
      <c r="BJ604" s="17" t="s">
        <v>77</v>
      </c>
      <c r="BK604" s="137">
        <f>ROUND(I604*H604,2)</f>
        <v>0</v>
      </c>
      <c r="BL604" s="17" t="s">
        <v>187</v>
      </c>
      <c r="BM604" s="136" t="s">
        <v>971</v>
      </c>
    </row>
    <row r="605" spans="2:65" s="1" customFormat="1" ht="11.25" x14ac:dyDescent="0.2">
      <c r="B605" s="32"/>
      <c r="D605" s="151" t="s">
        <v>328</v>
      </c>
      <c r="F605" s="152" t="s">
        <v>8121</v>
      </c>
      <c r="I605" s="140"/>
      <c r="L605" s="32"/>
      <c r="M605" s="141"/>
      <c r="T605" s="53"/>
      <c r="AT605" s="17" t="s">
        <v>328</v>
      </c>
      <c r="AU605" s="17" t="s">
        <v>79</v>
      </c>
    </row>
    <row r="606" spans="2:65" s="1" customFormat="1" ht="29.25" x14ac:dyDescent="0.2">
      <c r="B606" s="32"/>
      <c r="D606" s="138" t="s">
        <v>214</v>
      </c>
      <c r="F606" s="139" t="s">
        <v>8122</v>
      </c>
      <c r="I606" s="140"/>
      <c r="L606" s="32"/>
      <c r="M606" s="141"/>
      <c r="T606" s="53"/>
      <c r="AT606" s="17" t="s">
        <v>214</v>
      </c>
      <c r="AU606" s="17" t="s">
        <v>79</v>
      </c>
    </row>
    <row r="607" spans="2:65" s="1" customFormat="1" ht="16.5" customHeight="1" x14ac:dyDescent="0.2">
      <c r="B607" s="32"/>
      <c r="C607" s="125" t="s">
        <v>975</v>
      </c>
      <c r="D607" s="125" t="s">
        <v>182</v>
      </c>
      <c r="E607" s="126" t="s">
        <v>8123</v>
      </c>
      <c r="F607" s="127" t="s">
        <v>1431</v>
      </c>
      <c r="G607" s="128" t="s">
        <v>1053</v>
      </c>
      <c r="H607" s="129">
        <v>25</v>
      </c>
      <c r="I607" s="130"/>
      <c r="J607" s="131">
        <f>ROUND(I607*H607,2)</f>
        <v>0</v>
      </c>
      <c r="K607" s="127" t="s">
        <v>327</v>
      </c>
      <c r="L607" s="32"/>
      <c r="M607" s="132" t="s">
        <v>19</v>
      </c>
      <c r="N607" s="133" t="s">
        <v>40</v>
      </c>
      <c r="P607" s="134">
        <f>O607*H607</f>
        <v>0</v>
      </c>
      <c r="Q607" s="134">
        <v>0</v>
      </c>
      <c r="R607" s="134">
        <f>Q607*H607</f>
        <v>0</v>
      </c>
      <c r="S607" s="134">
        <v>0</v>
      </c>
      <c r="T607" s="135">
        <f>S607*H607</f>
        <v>0</v>
      </c>
      <c r="AR607" s="136" t="s">
        <v>187</v>
      </c>
      <c r="AT607" s="136" t="s">
        <v>182</v>
      </c>
      <c r="AU607" s="136" t="s">
        <v>79</v>
      </c>
      <c r="AY607" s="17" t="s">
        <v>181</v>
      </c>
      <c r="BE607" s="137">
        <f>IF(N607="základní",J607,0)</f>
        <v>0</v>
      </c>
      <c r="BF607" s="137">
        <f>IF(N607="snížená",J607,0)</f>
        <v>0</v>
      </c>
      <c r="BG607" s="137">
        <f>IF(N607="zákl. přenesená",J607,0)</f>
        <v>0</v>
      </c>
      <c r="BH607" s="137">
        <f>IF(N607="sníž. přenesená",J607,0)</f>
        <v>0</v>
      </c>
      <c r="BI607" s="137">
        <f>IF(N607="nulová",J607,0)</f>
        <v>0</v>
      </c>
      <c r="BJ607" s="17" t="s">
        <v>77</v>
      </c>
      <c r="BK607" s="137">
        <f>ROUND(I607*H607,2)</f>
        <v>0</v>
      </c>
      <c r="BL607" s="17" t="s">
        <v>187</v>
      </c>
      <c r="BM607" s="136" t="s">
        <v>978</v>
      </c>
    </row>
    <row r="608" spans="2:65" s="1" customFormat="1" ht="11.25" x14ac:dyDescent="0.2">
      <c r="B608" s="32"/>
      <c r="D608" s="151" t="s">
        <v>328</v>
      </c>
      <c r="F608" s="152" t="s">
        <v>8124</v>
      </c>
      <c r="I608" s="140"/>
      <c r="L608" s="32"/>
      <c r="M608" s="141"/>
      <c r="T608" s="53"/>
      <c r="AT608" s="17" t="s">
        <v>328</v>
      </c>
      <c r="AU608" s="17" t="s">
        <v>79</v>
      </c>
    </row>
    <row r="609" spans="2:65" s="1" customFormat="1" ht="19.5" x14ac:dyDescent="0.2">
      <c r="B609" s="32"/>
      <c r="D609" s="138" t="s">
        <v>214</v>
      </c>
      <c r="F609" s="139" t="s">
        <v>8125</v>
      </c>
      <c r="I609" s="140"/>
      <c r="L609" s="32"/>
      <c r="M609" s="141"/>
      <c r="T609" s="53"/>
      <c r="AT609" s="17" t="s">
        <v>214</v>
      </c>
      <c r="AU609" s="17" t="s">
        <v>79</v>
      </c>
    </row>
    <row r="610" spans="2:65" s="13" customFormat="1" ht="11.25" x14ac:dyDescent="0.2">
      <c r="B610" s="159"/>
      <c r="D610" s="138" t="s">
        <v>330</v>
      </c>
      <c r="E610" s="160" t="s">
        <v>19</v>
      </c>
      <c r="F610" s="161" t="s">
        <v>8426</v>
      </c>
      <c r="H610" s="162">
        <v>25</v>
      </c>
      <c r="I610" s="163"/>
      <c r="L610" s="159"/>
      <c r="M610" s="164"/>
      <c r="T610" s="165"/>
      <c r="AT610" s="160" t="s">
        <v>330</v>
      </c>
      <c r="AU610" s="160" t="s">
        <v>79</v>
      </c>
      <c r="AV610" s="13" t="s">
        <v>79</v>
      </c>
      <c r="AW610" s="13" t="s">
        <v>31</v>
      </c>
      <c r="AX610" s="13" t="s">
        <v>69</v>
      </c>
      <c r="AY610" s="160" t="s">
        <v>181</v>
      </c>
    </row>
    <row r="611" spans="2:65" s="14" customFormat="1" ht="11.25" x14ac:dyDescent="0.2">
      <c r="B611" s="166"/>
      <c r="D611" s="138" t="s">
        <v>330</v>
      </c>
      <c r="E611" s="167" t="s">
        <v>19</v>
      </c>
      <c r="F611" s="168" t="s">
        <v>333</v>
      </c>
      <c r="H611" s="169">
        <v>25</v>
      </c>
      <c r="I611" s="170"/>
      <c r="L611" s="166"/>
      <c r="M611" s="171"/>
      <c r="T611" s="172"/>
      <c r="AT611" s="167" t="s">
        <v>330</v>
      </c>
      <c r="AU611" s="167" t="s">
        <v>79</v>
      </c>
      <c r="AV611" s="14" t="s">
        <v>187</v>
      </c>
      <c r="AW611" s="14" t="s">
        <v>31</v>
      </c>
      <c r="AX611" s="14" t="s">
        <v>77</v>
      </c>
      <c r="AY611" s="167" t="s">
        <v>181</v>
      </c>
    </row>
    <row r="612" spans="2:65" s="10" customFormat="1" ht="22.9" customHeight="1" x14ac:dyDescent="0.2">
      <c r="B612" s="115"/>
      <c r="D612" s="116" t="s">
        <v>68</v>
      </c>
      <c r="E612" s="149" t="s">
        <v>8008</v>
      </c>
      <c r="F612" s="149" t="s">
        <v>8427</v>
      </c>
      <c r="I612" s="118"/>
      <c r="J612" s="150">
        <f>BK612</f>
        <v>0</v>
      </c>
      <c r="L612" s="115"/>
      <c r="M612" s="120"/>
      <c r="P612" s="121">
        <f>SUM(P613:P676)</f>
        <v>0</v>
      </c>
      <c r="R612" s="121">
        <f>SUM(R613:R676)</f>
        <v>0</v>
      </c>
      <c r="T612" s="122">
        <f>SUM(T613:T676)</f>
        <v>0</v>
      </c>
      <c r="AR612" s="116" t="s">
        <v>77</v>
      </c>
      <c r="AT612" s="123" t="s">
        <v>68</v>
      </c>
      <c r="AU612" s="123" t="s">
        <v>77</v>
      </c>
      <c r="AY612" s="116" t="s">
        <v>181</v>
      </c>
      <c r="BK612" s="124">
        <f>SUM(BK613:BK676)</f>
        <v>0</v>
      </c>
    </row>
    <row r="613" spans="2:65" s="1" customFormat="1" ht="16.5" customHeight="1" x14ac:dyDescent="0.2">
      <c r="B613" s="32"/>
      <c r="C613" s="125" t="s">
        <v>560</v>
      </c>
      <c r="D613" s="125" t="s">
        <v>182</v>
      </c>
      <c r="E613" s="126" t="s">
        <v>8428</v>
      </c>
      <c r="F613" s="127" t="s">
        <v>8429</v>
      </c>
      <c r="G613" s="128" t="s">
        <v>185</v>
      </c>
      <c r="H613" s="129">
        <v>1</v>
      </c>
      <c r="I613" s="130"/>
      <c r="J613" s="131">
        <f>ROUND(I613*H613,2)</f>
        <v>0</v>
      </c>
      <c r="K613" s="127" t="s">
        <v>186</v>
      </c>
      <c r="L613" s="32"/>
      <c r="M613" s="132" t="s">
        <v>19</v>
      </c>
      <c r="N613" s="133" t="s">
        <v>40</v>
      </c>
      <c r="P613" s="134">
        <f>O613*H613</f>
        <v>0</v>
      </c>
      <c r="Q613" s="134">
        <v>0</v>
      </c>
      <c r="R613" s="134">
        <f>Q613*H613</f>
        <v>0</v>
      </c>
      <c r="S613" s="134">
        <v>0</v>
      </c>
      <c r="T613" s="135">
        <f>S613*H613</f>
        <v>0</v>
      </c>
      <c r="AR613" s="136" t="s">
        <v>187</v>
      </c>
      <c r="AT613" s="136" t="s">
        <v>182</v>
      </c>
      <c r="AU613" s="136" t="s">
        <v>79</v>
      </c>
      <c r="AY613" s="17" t="s">
        <v>181</v>
      </c>
      <c r="BE613" s="137">
        <f>IF(N613="základní",J613,0)</f>
        <v>0</v>
      </c>
      <c r="BF613" s="137">
        <f>IF(N613="snížená",J613,0)</f>
        <v>0</v>
      </c>
      <c r="BG613" s="137">
        <f>IF(N613="zákl. přenesená",J613,0)</f>
        <v>0</v>
      </c>
      <c r="BH613" s="137">
        <f>IF(N613="sníž. přenesená",J613,0)</f>
        <v>0</v>
      </c>
      <c r="BI613" s="137">
        <f>IF(N613="nulová",J613,0)</f>
        <v>0</v>
      </c>
      <c r="BJ613" s="17" t="s">
        <v>77</v>
      </c>
      <c r="BK613" s="137">
        <f>ROUND(I613*H613,2)</f>
        <v>0</v>
      </c>
      <c r="BL613" s="17" t="s">
        <v>187</v>
      </c>
      <c r="BM613" s="136" t="s">
        <v>984</v>
      </c>
    </row>
    <row r="614" spans="2:65" s="1" customFormat="1" ht="78" x14ac:dyDescent="0.2">
      <c r="B614" s="32"/>
      <c r="D614" s="138" t="s">
        <v>214</v>
      </c>
      <c r="F614" s="139" t="s">
        <v>8430</v>
      </c>
      <c r="I614" s="140"/>
      <c r="L614" s="32"/>
      <c r="M614" s="141"/>
      <c r="T614" s="53"/>
      <c r="AT614" s="17" t="s">
        <v>214</v>
      </c>
      <c r="AU614" s="17" t="s">
        <v>79</v>
      </c>
    </row>
    <row r="615" spans="2:65" s="13" customFormat="1" ht="11.25" x14ac:dyDescent="0.2">
      <c r="B615" s="159"/>
      <c r="D615" s="138" t="s">
        <v>330</v>
      </c>
      <c r="E615" s="160" t="s">
        <v>19</v>
      </c>
      <c r="F615" s="161" t="s">
        <v>8431</v>
      </c>
      <c r="H615" s="162">
        <v>1</v>
      </c>
      <c r="I615" s="163"/>
      <c r="L615" s="159"/>
      <c r="M615" s="164"/>
      <c r="T615" s="165"/>
      <c r="AT615" s="160" t="s">
        <v>330</v>
      </c>
      <c r="AU615" s="160" t="s">
        <v>79</v>
      </c>
      <c r="AV615" s="13" t="s">
        <v>79</v>
      </c>
      <c r="AW615" s="13" t="s">
        <v>31</v>
      </c>
      <c r="AX615" s="13" t="s">
        <v>69</v>
      </c>
      <c r="AY615" s="160" t="s">
        <v>181</v>
      </c>
    </row>
    <row r="616" spans="2:65" s="14" customFormat="1" ht="11.25" x14ac:dyDescent="0.2">
      <c r="B616" s="166"/>
      <c r="D616" s="138" t="s">
        <v>330</v>
      </c>
      <c r="E616" s="167" t="s">
        <v>19</v>
      </c>
      <c r="F616" s="168" t="s">
        <v>333</v>
      </c>
      <c r="H616" s="169">
        <v>1</v>
      </c>
      <c r="I616" s="170"/>
      <c r="L616" s="166"/>
      <c r="M616" s="171"/>
      <c r="T616" s="172"/>
      <c r="AT616" s="167" t="s">
        <v>330</v>
      </c>
      <c r="AU616" s="167" t="s">
        <v>79</v>
      </c>
      <c r="AV616" s="14" t="s">
        <v>187</v>
      </c>
      <c r="AW616" s="14" t="s">
        <v>31</v>
      </c>
      <c r="AX616" s="14" t="s">
        <v>77</v>
      </c>
      <c r="AY616" s="167" t="s">
        <v>181</v>
      </c>
    </row>
    <row r="617" spans="2:65" s="1" customFormat="1" ht="24.2" customHeight="1" x14ac:dyDescent="0.2">
      <c r="B617" s="32"/>
      <c r="C617" s="125" t="s">
        <v>1121</v>
      </c>
      <c r="D617" s="125" t="s">
        <v>182</v>
      </c>
      <c r="E617" s="126" t="s">
        <v>8432</v>
      </c>
      <c r="F617" s="127" t="s">
        <v>8433</v>
      </c>
      <c r="G617" s="128" t="s">
        <v>636</v>
      </c>
      <c r="H617" s="129">
        <v>48.3</v>
      </c>
      <c r="I617" s="130"/>
      <c r="J617" s="131">
        <f>ROUND(I617*H617,2)</f>
        <v>0</v>
      </c>
      <c r="K617" s="127" t="s">
        <v>186</v>
      </c>
      <c r="L617" s="32"/>
      <c r="M617" s="132" t="s">
        <v>19</v>
      </c>
      <c r="N617" s="133" t="s">
        <v>40</v>
      </c>
      <c r="P617" s="134">
        <f>O617*H617</f>
        <v>0</v>
      </c>
      <c r="Q617" s="134">
        <v>0</v>
      </c>
      <c r="R617" s="134">
        <f>Q617*H617</f>
        <v>0</v>
      </c>
      <c r="S617" s="134">
        <v>0</v>
      </c>
      <c r="T617" s="135">
        <f>S617*H617</f>
        <v>0</v>
      </c>
      <c r="AR617" s="136" t="s">
        <v>187</v>
      </c>
      <c r="AT617" s="136" t="s">
        <v>182</v>
      </c>
      <c r="AU617" s="136" t="s">
        <v>79</v>
      </c>
      <c r="AY617" s="17" t="s">
        <v>181</v>
      </c>
      <c r="BE617" s="137">
        <f>IF(N617="základní",J617,0)</f>
        <v>0</v>
      </c>
      <c r="BF617" s="137">
        <f>IF(N617="snížená",J617,0)</f>
        <v>0</v>
      </c>
      <c r="BG617" s="137">
        <f>IF(N617="zákl. přenesená",J617,0)</f>
        <v>0</v>
      </c>
      <c r="BH617" s="137">
        <f>IF(N617="sníž. přenesená",J617,0)</f>
        <v>0</v>
      </c>
      <c r="BI617" s="137">
        <f>IF(N617="nulová",J617,0)</f>
        <v>0</v>
      </c>
      <c r="BJ617" s="17" t="s">
        <v>77</v>
      </c>
      <c r="BK617" s="137">
        <f>ROUND(I617*H617,2)</f>
        <v>0</v>
      </c>
      <c r="BL617" s="17" t="s">
        <v>187</v>
      </c>
      <c r="BM617" s="136" t="s">
        <v>8434</v>
      </c>
    </row>
    <row r="618" spans="2:65" s="1" customFormat="1" ht="39" x14ac:dyDescent="0.2">
      <c r="B618" s="32"/>
      <c r="D618" s="138" t="s">
        <v>214</v>
      </c>
      <c r="F618" s="139" t="s">
        <v>8435</v>
      </c>
      <c r="I618" s="140"/>
      <c r="L618" s="32"/>
      <c r="M618" s="141"/>
      <c r="T618" s="53"/>
      <c r="AT618" s="17" t="s">
        <v>214</v>
      </c>
      <c r="AU618" s="17" t="s">
        <v>79</v>
      </c>
    </row>
    <row r="619" spans="2:65" s="12" customFormat="1" ht="11.25" x14ac:dyDescent="0.2">
      <c r="B619" s="153"/>
      <c r="D619" s="138" t="s">
        <v>330</v>
      </c>
      <c r="E619" s="154" t="s">
        <v>19</v>
      </c>
      <c r="F619" s="155" t="s">
        <v>8436</v>
      </c>
      <c r="H619" s="154" t="s">
        <v>19</v>
      </c>
      <c r="I619" s="156"/>
      <c r="L619" s="153"/>
      <c r="M619" s="157"/>
      <c r="T619" s="158"/>
      <c r="AT619" s="154" t="s">
        <v>330</v>
      </c>
      <c r="AU619" s="154" t="s">
        <v>79</v>
      </c>
      <c r="AV619" s="12" t="s">
        <v>77</v>
      </c>
      <c r="AW619" s="12" t="s">
        <v>31</v>
      </c>
      <c r="AX619" s="12" t="s">
        <v>69</v>
      </c>
      <c r="AY619" s="154" t="s">
        <v>181</v>
      </c>
    </row>
    <row r="620" spans="2:65" s="13" customFormat="1" ht="11.25" x14ac:dyDescent="0.2">
      <c r="B620" s="159"/>
      <c r="D620" s="138" t="s">
        <v>330</v>
      </c>
      <c r="E620" s="160" t="s">
        <v>19</v>
      </c>
      <c r="F620" s="161" t="s">
        <v>8437</v>
      </c>
      <c r="H620" s="162">
        <v>48.3</v>
      </c>
      <c r="I620" s="163"/>
      <c r="L620" s="159"/>
      <c r="M620" s="164"/>
      <c r="T620" s="165"/>
      <c r="AT620" s="160" t="s">
        <v>330</v>
      </c>
      <c r="AU620" s="160" t="s">
        <v>79</v>
      </c>
      <c r="AV620" s="13" t="s">
        <v>79</v>
      </c>
      <c r="AW620" s="13" t="s">
        <v>31</v>
      </c>
      <c r="AX620" s="13" t="s">
        <v>69</v>
      </c>
      <c r="AY620" s="160" t="s">
        <v>181</v>
      </c>
    </row>
    <row r="621" spans="2:65" s="14" customFormat="1" ht="11.25" x14ac:dyDescent="0.2">
      <c r="B621" s="166"/>
      <c r="D621" s="138" t="s">
        <v>330</v>
      </c>
      <c r="E621" s="167" t="s">
        <v>19</v>
      </c>
      <c r="F621" s="168" t="s">
        <v>333</v>
      </c>
      <c r="H621" s="169">
        <v>48.3</v>
      </c>
      <c r="I621" s="170"/>
      <c r="L621" s="166"/>
      <c r="M621" s="171"/>
      <c r="T621" s="172"/>
      <c r="AT621" s="167" t="s">
        <v>330</v>
      </c>
      <c r="AU621" s="167" t="s">
        <v>79</v>
      </c>
      <c r="AV621" s="14" t="s">
        <v>187</v>
      </c>
      <c r="AW621" s="14" t="s">
        <v>31</v>
      </c>
      <c r="AX621" s="14" t="s">
        <v>77</v>
      </c>
      <c r="AY621" s="167" t="s">
        <v>181</v>
      </c>
    </row>
    <row r="622" spans="2:65" s="1" customFormat="1" ht="24.2" customHeight="1" x14ac:dyDescent="0.2">
      <c r="B622" s="32"/>
      <c r="C622" s="125" t="s">
        <v>619</v>
      </c>
      <c r="D622" s="125" t="s">
        <v>182</v>
      </c>
      <c r="E622" s="126" t="s">
        <v>8438</v>
      </c>
      <c r="F622" s="127" t="s">
        <v>8439</v>
      </c>
      <c r="G622" s="128" t="s">
        <v>636</v>
      </c>
      <c r="H622" s="129">
        <v>194.25</v>
      </c>
      <c r="I622" s="130"/>
      <c r="J622" s="131">
        <f>ROUND(I622*H622,2)</f>
        <v>0</v>
      </c>
      <c r="K622" s="127" t="s">
        <v>186</v>
      </c>
      <c r="L622" s="32"/>
      <c r="M622" s="132" t="s">
        <v>19</v>
      </c>
      <c r="N622" s="133" t="s">
        <v>40</v>
      </c>
      <c r="P622" s="134">
        <f>O622*H622</f>
        <v>0</v>
      </c>
      <c r="Q622" s="134">
        <v>0</v>
      </c>
      <c r="R622" s="134">
        <f>Q622*H622</f>
        <v>0</v>
      </c>
      <c r="S622" s="134">
        <v>0</v>
      </c>
      <c r="T622" s="135">
        <f>S622*H622</f>
        <v>0</v>
      </c>
      <c r="AR622" s="136" t="s">
        <v>187</v>
      </c>
      <c r="AT622" s="136" t="s">
        <v>182</v>
      </c>
      <c r="AU622" s="136" t="s">
        <v>79</v>
      </c>
      <c r="AY622" s="17" t="s">
        <v>181</v>
      </c>
      <c r="BE622" s="137">
        <f>IF(N622="základní",J622,0)</f>
        <v>0</v>
      </c>
      <c r="BF622" s="137">
        <f>IF(N622="snížená",J622,0)</f>
        <v>0</v>
      </c>
      <c r="BG622" s="137">
        <f>IF(N622="zákl. přenesená",J622,0)</f>
        <v>0</v>
      </c>
      <c r="BH622" s="137">
        <f>IF(N622="sníž. přenesená",J622,0)</f>
        <v>0</v>
      </c>
      <c r="BI622" s="137">
        <f>IF(N622="nulová",J622,0)</f>
        <v>0</v>
      </c>
      <c r="BJ622" s="17" t="s">
        <v>77</v>
      </c>
      <c r="BK622" s="137">
        <f>ROUND(I622*H622,2)</f>
        <v>0</v>
      </c>
      <c r="BL622" s="17" t="s">
        <v>187</v>
      </c>
      <c r="BM622" s="136" t="s">
        <v>8440</v>
      </c>
    </row>
    <row r="623" spans="2:65" s="1" customFormat="1" ht="29.25" x14ac:dyDescent="0.2">
      <c r="B623" s="32"/>
      <c r="D623" s="138" t="s">
        <v>214</v>
      </c>
      <c r="F623" s="139" t="s">
        <v>8441</v>
      </c>
      <c r="I623" s="140"/>
      <c r="L623" s="32"/>
      <c r="M623" s="141"/>
      <c r="T623" s="53"/>
      <c r="AT623" s="17" t="s">
        <v>214</v>
      </c>
      <c r="AU623" s="17" t="s">
        <v>79</v>
      </c>
    </row>
    <row r="624" spans="2:65" s="12" customFormat="1" ht="11.25" x14ac:dyDescent="0.2">
      <c r="B624" s="153"/>
      <c r="D624" s="138" t="s">
        <v>330</v>
      </c>
      <c r="E624" s="154" t="s">
        <v>19</v>
      </c>
      <c r="F624" s="155" t="s">
        <v>8442</v>
      </c>
      <c r="H624" s="154" t="s">
        <v>19</v>
      </c>
      <c r="I624" s="156"/>
      <c r="L624" s="153"/>
      <c r="M624" s="157"/>
      <c r="T624" s="158"/>
      <c r="AT624" s="154" t="s">
        <v>330</v>
      </c>
      <c r="AU624" s="154" t="s">
        <v>79</v>
      </c>
      <c r="AV624" s="12" t="s">
        <v>77</v>
      </c>
      <c r="AW624" s="12" t="s">
        <v>31</v>
      </c>
      <c r="AX624" s="12" t="s">
        <v>69</v>
      </c>
      <c r="AY624" s="154" t="s">
        <v>181</v>
      </c>
    </row>
    <row r="625" spans="2:65" s="13" customFormat="1" ht="11.25" x14ac:dyDescent="0.2">
      <c r="B625" s="159"/>
      <c r="D625" s="138" t="s">
        <v>330</v>
      </c>
      <c r="E625" s="160" t="s">
        <v>19</v>
      </c>
      <c r="F625" s="161" t="s">
        <v>8443</v>
      </c>
      <c r="H625" s="162">
        <v>194.25</v>
      </c>
      <c r="I625" s="163"/>
      <c r="L625" s="159"/>
      <c r="M625" s="164"/>
      <c r="T625" s="165"/>
      <c r="AT625" s="160" t="s">
        <v>330</v>
      </c>
      <c r="AU625" s="160" t="s">
        <v>79</v>
      </c>
      <c r="AV625" s="13" t="s">
        <v>79</v>
      </c>
      <c r="AW625" s="13" t="s">
        <v>31</v>
      </c>
      <c r="AX625" s="13" t="s">
        <v>69</v>
      </c>
      <c r="AY625" s="160" t="s">
        <v>181</v>
      </c>
    </row>
    <row r="626" spans="2:65" s="14" customFormat="1" ht="11.25" x14ac:dyDescent="0.2">
      <c r="B626" s="166"/>
      <c r="D626" s="138" t="s">
        <v>330</v>
      </c>
      <c r="E626" s="167" t="s">
        <v>19</v>
      </c>
      <c r="F626" s="168" t="s">
        <v>333</v>
      </c>
      <c r="H626" s="169">
        <v>194.25</v>
      </c>
      <c r="I626" s="170"/>
      <c r="L626" s="166"/>
      <c r="M626" s="171"/>
      <c r="T626" s="172"/>
      <c r="AT626" s="167" t="s">
        <v>330</v>
      </c>
      <c r="AU626" s="167" t="s">
        <v>79</v>
      </c>
      <c r="AV626" s="14" t="s">
        <v>187</v>
      </c>
      <c r="AW626" s="14" t="s">
        <v>31</v>
      </c>
      <c r="AX626" s="14" t="s">
        <v>77</v>
      </c>
      <c r="AY626" s="167" t="s">
        <v>181</v>
      </c>
    </row>
    <row r="627" spans="2:65" s="1" customFormat="1" ht="16.5" customHeight="1" x14ac:dyDescent="0.2">
      <c r="B627" s="32"/>
      <c r="C627" s="125" t="s">
        <v>569</v>
      </c>
      <c r="D627" s="125" t="s">
        <v>182</v>
      </c>
      <c r="E627" s="126" t="s">
        <v>8444</v>
      </c>
      <c r="F627" s="127" t="s">
        <v>8445</v>
      </c>
      <c r="G627" s="128" t="s">
        <v>636</v>
      </c>
      <c r="H627" s="129">
        <v>25</v>
      </c>
      <c r="I627" s="130"/>
      <c r="J627" s="131">
        <f>ROUND(I627*H627,2)</f>
        <v>0</v>
      </c>
      <c r="K627" s="127" t="s">
        <v>186</v>
      </c>
      <c r="L627" s="32"/>
      <c r="M627" s="132" t="s">
        <v>19</v>
      </c>
      <c r="N627" s="133" t="s">
        <v>40</v>
      </c>
      <c r="P627" s="134">
        <f>O627*H627</f>
        <v>0</v>
      </c>
      <c r="Q627" s="134">
        <v>0</v>
      </c>
      <c r="R627" s="134">
        <f>Q627*H627</f>
        <v>0</v>
      </c>
      <c r="S627" s="134">
        <v>0</v>
      </c>
      <c r="T627" s="135">
        <f>S627*H627</f>
        <v>0</v>
      </c>
      <c r="AR627" s="136" t="s">
        <v>187</v>
      </c>
      <c r="AT627" s="136" t="s">
        <v>182</v>
      </c>
      <c r="AU627" s="136" t="s">
        <v>79</v>
      </c>
      <c r="AY627" s="17" t="s">
        <v>181</v>
      </c>
      <c r="BE627" s="137">
        <f>IF(N627="základní",J627,0)</f>
        <v>0</v>
      </c>
      <c r="BF627" s="137">
        <f>IF(N627="snížená",J627,0)</f>
        <v>0</v>
      </c>
      <c r="BG627" s="137">
        <f>IF(N627="zákl. přenesená",J627,0)</f>
        <v>0</v>
      </c>
      <c r="BH627" s="137">
        <f>IF(N627="sníž. přenesená",J627,0)</f>
        <v>0</v>
      </c>
      <c r="BI627" s="137">
        <f>IF(N627="nulová",J627,0)</f>
        <v>0</v>
      </c>
      <c r="BJ627" s="17" t="s">
        <v>77</v>
      </c>
      <c r="BK627" s="137">
        <f>ROUND(I627*H627,2)</f>
        <v>0</v>
      </c>
      <c r="BL627" s="17" t="s">
        <v>187</v>
      </c>
      <c r="BM627" s="136" t="s">
        <v>999</v>
      </c>
    </row>
    <row r="628" spans="2:65" s="1" customFormat="1" ht="19.5" x14ac:dyDescent="0.2">
      <c r="B628" s="32"/>
      <c r="D628" s="138" t="s">
        <v>214</v>
      </c>
      <c r="F628" s="139" t="s">
        <v>8446</v>
      </c>
      <c r="I628" s="140"/>
      <c r="L628" s="32"/>
      <c r="M628" s="141"/>
      <c r="T628" s="53"/>
      <c r="AT628" s="17" t="s">
        <v>214</v>
      </c>
      <c r="AU628" s="17" t="s">
        <v>79</v>
      </c>
    </row>
    <row r="629" spans="2:65" s="13" customFormat="1" ht="22.5" x14ac:dyDescent="0.2">
      <c r="B629" s="159"/>
      <c r="D629" s="138" t="s">
        <v>330</v>
      </c>
      <c r="E629" s="160" t="s">
        <v>19</v>
      </c>
      <c r="F629" s="161" t="s">
        <v>8447</v>
      </c>
      <c r="H629" s="162">
        <v>25</v>
      </c>
      <c r="I629" s="163"/>
      <c r="L629" s="159"/>
      <c r="M629" s="164"/>
      <c r="T629" s="165"/>
      <c r="AT629" s="160" t="s">
        <v>330</v>
      </c>
      <c r="AU629" s="160" t="s">
        <v>79</v>
      </c>
      <c r="AV629" s="13" t="s">
        <v>79</v>
      </c>
      <c r="AW629" s="13" t="s">
        <v>31</v>
      </c>
      <c r="AX629" s="13" t="s">
        <v>69</v>
      </c>
      <c r="AY629" s="160" t="s">
        <v>181</v>
      </c>
    </row>
    <row r="630" spans="2:65" s="14" customFormat="1" ht="11.25" x14ac:dyDescent="0.2">
      <c r="B630" s="166"/>
      <c r="D630" s="138" t="s">
        <v>330</v>
      </c>
      <c r="E630" s="167" t="s">
        <v>19</v>
      </c>
      <c r="F630" s="168" t="s">
        <v>333</v>
      </c>
      <c r="H630" s="169">
        <v>25</v>
      </c>
      <c r="I630" s="170"/>
      <c r="L630" s="166"/>
      <c r="M630" s="171"/>
      <c r="T630" s="172"/>
      <c r="AT630" s="167" t="s">
        <v>330</v>
      </c>
      <c r="AU630" s="167" t="s">
        <v>79</v>
      </c>
      <c r="AV630" s="14" t="s">
        <v>187</v>
      </c>
      <c r="AW630" s="14" t="s">
        <v>31</v>
      </c>
      <c r="AX630" s="14" t="s">
        <v>77</v>
      </c>
      <c r="AY630" s="167" t="s">
        <v>181</v>
      </c>
    </row>
    <row r="631" spans="2:65" s="1" customFormat="1" ht="24.2" customHeight="1" x14ac:dyDescent="0.2">
      <c r="B631" s="32"/>
      <c r="C631" s="125" t="s">
        <v>1004</v>
      </c>
      <c r="D631" s="125" t="s">
        <v>182</v>
      </c>
      <c r="E631" s="126" t="s">
        <v>8448</v>
      </c>
      <c r="F631" s="127" t="s">
        <v>8449</v>
      </c>
      <c r="G631" s="128" t="s">
        <v>185</v>
      </c>
      <c r="H631" s="129">
        <v>1</v>
      </c>
      <c r="I631" s="130"/>
      <c r="J631" s="131">
        <f>ROUND(I631*H631,2)</f>
        <v>0</v>
      </c>
      <c r="K631" s="127" t="s">
        <v>186</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1007</v>
      </c>
    </row>
    <row r="632" spans="2:65" s="1" customFormat="1" ht="68.25" x14ac:dyDescent="0.2">
      <c r="B632" s="32"/>
      <c r="D632" s="138" t="s">
        <v>214</v>
      </c>
      <c r="F632" s="139" t="s">
        <v>8450</v>
      </c>
      <c r="I632" s="140"/>
      <c r="L632" s="32"/>
      <c r="M632" s="141"/>
      <c r="T632" s="53"/>
      <c r="AT632" s="17" t="s">
        <v>214</v>
      </c>
      <c r="AU632" s="17" t="s">
        <v>79</v>
      </c>
    </row>
    <row r="633" spans="2:65" s="13" customFormat="1" ht="22.5" x14ac:dyDescent="0.2">
      <c r="B633" s="159"/>
      <c r="D633" s="138" t="s">
        <v>330</v>
      </c>
      <c r="E633" s="160" t="s">
        <v>19</v>
      </c>
      <c r="F633" s="161" t="s">
        <v>8451</v>
      </c>
      <c r="H633" s="162">
        <v>1</v>
      </c>
      <c r="I633" s="163"/>
      <c r="L633" s="159"/>
      <c r="M633" s="164"/>
      <c r="T633" s="165"/>
      <c r="AT633" s="160" t="s">
        <v>330</v>
      </c>
      <c r="AU633" s="160" t="s">
        <v>79</v>
      </c>
      <c r="AV633" s="13" t="s">
        <v>79</v>
      </c>
      <c r="AW633" s="13" t="s">
        <v>31</v>
      </c>
      <c r="AX633" s="13" t="s">
        <v>69</v>
      </c>
      <c r="AY633" s="160" t="s">
        <v>181</v>
      </c>
    </row>
    <row r="634" spans="2:65" s="14" customFormat="1" ht="11.25" x14ac:dyDescent="0.2">
      <c r="B634" s="166"/>
      <c r="D634" s="138" t="s">
        <v>330</v>
      </c>
      <c r="E634" s="167" t="s">
        <v>19</v>
      </c>
      <c r="F634" s="168" t="s">
        <v>333</v>
      </c>
      <c r="H634" s="169">
        <v>1</v>
      </c>
      <c r="I634" s="170"/>
      <c r="L634" s="166"/>
      <c r="M634" s="171"/>
      <c r="T634" s="172"/>
      <c r="AT634" s="167" t="s">
        <v>330</v>
      </c>
      <c r="AU634" s="167" t="s">
        <v>79</v>
      </c>
      <c r="AV634" s="14" t="s">
        <v>187</v>
      </c>
      <c r="AW634" s="14" t="s">
        <v>31</v>
      </c>
      <c r="AX634" s="14" t="s">
        <v>77</v>
      </c>
      <c r="AY634" s="167" t="s">
        <v>181</v>
      </c>
    </row>
    <row r="635" spans="2:65" s="1" customFormat="1" ht="16.5" customHeight="1" x14ac:dyDescent="0.2">
      <c r="B635" s="32"/>
      <c r="C635" s="125" t="s">
        <v>578</v>
      </c>
      <c r="D635" s="125" t="s">
        <v>182</v>
      </c>
      <c r="E635" s="126" t="s">
        <v>8452</v>
      </c>
      <c r="F635" s="127" t="s">
        <v>8453</v>
      </c>
      <c r="G635" s="128" t="s">
        <v>185</v>
      </c>
      <c r="H635" s="129">
        <v>1</v>
      </c>
      <c r="I635" s="130"/>
      <c r="J635" s="131">
        <f>ROUND(I635*H635,2)</f>
        <v>0</v>
      </c>
      <c r="K635" s="127" t="s">
        <v>186</v>
      </c>
      <c r="L635" s="32"/>
      <c r="M635" s="132" t="s">
        <v>19</v>
      </c>
      <c r="N635" s="133" t="s">
        <v>40</v>
      </c>
      <c r="P635" s="134">
        <f>O635*H635</f>
        <v>0</v>
      </c>
      <c r="Q635" s="134">
        <v>0</v>
      </c>
      <c r="R635" s="134">
        <f>Q635*H635</f>
        <v>0</v>
      </c>
      <c r="S635" s="134">
        <v>0</v>
      </c>
      <c r="T635" s="135">
        <f>S635*H635</f>
        <v>0</v>
      </c>
      <c r="AR635" s="136" t="s">
        <v>187</v>
      </c>
      <c r="AT635" s="136" t="s">
        <v>182</v>
      </c>
      <c r="AU635" s="136" t="s">
        <v>79</v>
      </c>
      <c r="AY635" s="17" t="s">
        <v>181</v>
      </c>
      <c r="BE635" s="137">
        <f>IF(N635="základní",J635,0)</f>
        <v>0</v>
      </c>
      <c r="BF635" s="137">
        <f>IF(N635="snížená",J635,0)</f>
        <v>0</v>
      </c>
      <c r="BG635" s="137">
        <f>IF(N635="zákl. přenesená",J635,0)</f>
        <v>0</v>
      </c>
      <c r="BH635" s="137">
        <f>IF(N635="sníž. přenesená",J635,0)</f>
        <v>0</v>
      </c>
      <c r="BI635" s="137">
        <f>IF(N635="nulová",J635,0)</f>
        <v>0</v>
      </c>
      <c r="BJ635" s="17" t="s">
        <v>77</v>
      </c>
      <c r="BK635" s="137">
        <f>ROUND(I635*H635,2)</f>
        <v>0</v>
      </c>
      <c r="BL635" s="17" t="s">
        <v>187</v>
      </c>
      <c r="BM635" s="136" t="s">
        <v>1219</v>
      </c>
    </row>
    <row r="636" spans="2:65" s="1" customFormat="1" ht="19.5" x14ac:dyDescent="0.2">
      <c r="B636" s="32"/>
      <c r="D636" s="138" t="s">
        <v>214</v>
      </c>
      <c r="F636" s="139" t="s">
        <v>8454</v>
      </c>
      <c r="I636" s="140"/>
      <c r="L636" s="32"/>
      <c r="M636" s="141"/>
      <c r="T636" s="53"/>
      <c r="AT636" s="17" t="s">
        <v>214</v>
      </c>
      <c r="AU636" s="17" t="s">
        <v>79</v>
      </c>
    </row>
    <row r="637" spans="2:65" s="12" customFormat="1" ht="11.25" x14ac:dyDescent="0.2">
      <c r="B637" s="153"/>
      <c r="D637" s="138" t="s">
        <v>330</v>
      </c>
      <c r="E637" s="154" t="s">
        <v>19</v>
      </c>
      <c r="F637" s="155" t="s">
        <v>8455</v>
      </c>
      <c r="H637" s="154" t="s">
        <v>19</v>
      </c>
      <c r="I637" s="156"/>
      <c r="L637" s="153"/>
      <c r="M637" s="157"/>
      <c r="T637" s="158"/>
      <c r="AT637" s="154" t="s">
        <v>330</v>
      </c>
      <c r="AU637" s="154" t="s">
        <v>79</v>
      </c>
      <c r="AV637" s="12" t="s">
        <v>77</v>
      </c>
      <c r="AW637" s="12" t="s">
        <v>31</v>
      </c>
      <c r="AX637" s="12" t="s">
        <v>69</v>
      </c>
      <c r="AY637" s="154" t="s">
        <v>181</v>
      </c>
    </row>
    <row r="638" spans="2:65" s="13" customFormat="1" ht="11.25" x14ac:dyDescent="0.2">
      <c r="B638" s="159"/>
      <c r="D638" s="138" t="s">
        <v>330</v>
      </c>
      <c r="E638" s="160" t="s">
        <v>19</v>
      </c>
      <c r="F638" s="161" t="s">
        <v>8456</v>
      </c>
      <c r="H638" s="162">
        <v>1</v>
      </c>
      <c r="I638" s="163"/>
      <c r="L638" s="159"/>
      <c r="M638" s="164"/>
      <c r="T638" s="165"/>
      <c r="AT638" s="160" t="s">
        <v>330</v>
      </c>
      <c r="AU638" s="160" t="s">
        <v>79</v>
      </c>
      <c r="AV638" s="13" t="s">
        <v>79</v>
      </c>
      <c r="AW638" s="13" t="s">
        <v>31</v>
      </c>
      <c r="AX638" s="13" t="s">
        <v>69</v>
      </c>
      <c r="AY638" s="160" t="s">
        <v>181</v>
      </c>
    </row>
    <row r="639" spans="2:65" s="14" customFormat="1" ht="11.25" x14ac:dyDescent="0.2">
      <c r="B639" s="166"/>
      <c r="D639" s="138" t="s">
        <v>330</v>
      </c>
      <c r="E639" s="167" t="s">
        <v>19</v>
      </c>
      <c r="F639" s="168" t="s">
        <v>333</v>
      </c>
      <c r="H639" s="169">
        <v>1</v>
      </c>
      <c r="I639" s="170"/>
      <c r="L639" s="166"/>
      <c r="M639" s="171"/>
      <c r="T639" s="172"/>
      <c r="AT639" s="167" t="s">
        <v>330</v>
      </c>
      <c r="AU639" s="167" t="s">
        <v>79</v>
      </c>
      <c r="AV639" s="14" t="s">
        <v>187</v>
      </c>
      <c r="AW639" s="14" t="s">
        <v>31</v>
      </c>
      <c r="AX639" s="14" t="s">
        <v>77</v>
      </c>
      <c r="AY639" s="167" t="s">
        <v>181</v>
      </c>
    </row>
    <row r="640" spans="2:65" s="1" customFormat="1" ht="16.5" customHeight="1" x14ac:dyDescent="0.2">
      <c r="B640" s="32"/>
      <c r="C640" s="125" t="s">
        <v>1010</v>
      </c>
      <c r="D640" s="125" t="s">
        <v>182</v>
      </c>
      <c r="E640" s="126" t="s">
        <v>8457</v>
      </c>
      <c r="F640" s="127" t="s">
        <v>8458</v>
      </c>
      <c r="G640" s="128" t="s">
        <v>185</v>
      </c>
      <c r="H640" s="129">
        <v>1</v>
      </c>
      <c r="I640" s="130"/>
      <c r="J640" s="131">
        <f>ROUND(I640*H640,2)</f>
        <v>0</v>
      </c>
      <c r="K640" s="127" t="s">
        <v>186</v>
      </c>
      <c r="L640" s="32"/>
      <c r="M640" s="132" t="s">
        <v>19</v>
      </c>
      <c r="N640" s="133" t="s">
        <v>40</v>
      </c>
      <c r="P640" s="134">
        <f>O640*H640</f>
        <v>0</v>
      </c>
      <c r="Q640" s="134">
        <v>0</v>
      </c>
      <c r="R640" s="134">
        <f>Q640*H640</f>
        <v>0</v>
      </c>
      <c r="S640" s="134">
        <v>0</v>
      </c>
      <c r="T640" s="135">
        <f>S640*H640</f>
        <v>0</v>
      </c>
      <c r="AR640" s="136" t="s">
        <v>187</v>
      </c>
      <c r="AT640" s="136" t="s">
        <v>182</v>
      </c>
      <c r="AU640" s="136" t="s">
        <v>79</v>
      </c>
      <c r="AY640" s="17" t="s">
        <v>181</v>
      </c>
      <c r="BE640" s="137">
        <f>IF(N640="základní",J640,0)</f>
        <v>0</v>
      </c>
      <c r="BF640" s="137">
        <f>IF(N640="snížená",J640,0)</f>
        <v>0</v>
      </c>
      <c r="BG640" s="137">
        <f>IF(N640="zákl. přenesená",J640,0)</f>
        <v>0</v>
      </c>
      <c r="BH640" s="137">
        <f>IF(N640="sníž. přenesená",J640,0)</f>
        <v>0</v>
      </c>
      <c r="BI640" s="137">
        <f>IF(N640="nulová",J640,0)</f>
        <v>0</v>
      </c>
      <c r="BJ640" s="17" t="s">
        <v>77</v>
      </c>
      <c r="BK640" s="137">
        <f>ROUND(I640*H640,2)</f>
        <v>0</v>
      </c>
      <c r="BL640" s="17" t="s">
        <v>187</v>
      </c>
      <c r="BM640" s="136" t="s">
        <v>784</v>
      </c>
    </row>
    <row r="641" spans="2:65" s="1" customFormat="1" ht="29.25" x14ac:dyDescent="0.2">
      <c r="B641" s="32"/>
      <c r="D641" s="138" t="s">
        <v>214</v>
      </c>
      <c r="F641" s="139" t="s">
        <v>8459</v>
      </c>
      <c r="I641" s="140"/>
      <c r="L641" s="32"/>
      <c r="M641" s="141"/>
      <c r="T641" s="53"/>
      <c r="AT641" s="17" t="s">
        <v>214</v>
      </c>
      <c r="AU641" s="17" t="s">
        <v>79</v>
      </c>
    </row>
    <row r="642" spans="2:65" s="13" customFormat="1" ht="11.25" x14ac:dyDescent="0.2">
      <c r="B642" s="159"/>
      <c r="D642" s="138" t="s">
        <v>330</v>
      </c>
      <c r="E642" s="160" t="s">
        <v>19</v>
      </c>
      <c r="F642" s="161" t="s">
        <v>8456</v>
      </c>
      <c r="H642" s="162">
        <v>1</v>
      </c>
      <c r="I642" s="163"/>
      <c r="L642" s="159"/>
      <c r="M642" s="164"/>
      <c r="T642" s="165"/>
      <c r="AT642" s="160" t="s">
        <v>330</v>
      </c>
      <c r="AU642" s="160" t="s">
        <v>79</v>
      </c>
      <c r="AV642" s="13" t="s">
        <v>79</v>
      </c>
      <c r="AW642" s="13" t="s">
        <v>31</v>
      </c>
      <c r="AX642" s="13" t="s">
        <v>69</v>
      </c>
      <c r="AY642" s="160" t="s">
        <v>181</v>
      </c>
    </row>
    <row r="643" spans="2:65" s="14" customFormat="1" ht="11.25" x14ac:dyDescent="0.2">
      <c r="B643" s="166"/>
      <c r="D643" s="138" t="s">
        <v>330</v>
      </c>
      <c r="E643" s="167" t="s">
        <v>19</v>
      </c>
      <c r="F643" s="168" t="s">
        <v>333</v>
      </c>
      <c r="H643" s="169">
        <v>1</v>
      </c>
      <c r="I643" s="170"/>
      <c r="L643" s="166"/>
      <c r="M643" s="171"/>
      <c r="T643" s="172"/>
      <c r="AT643" s="167" t="s">
        <v>330</v>
      </c>
      <c r="AU643" s="167" t="s">
        <v>79</v>
      </c>
      <c r="AV643" s="14" t="s">
        <v>187</v>
      </c>
      <c r="AW643" s="14" t="s">
        <v>31</v>
      </c>
      <c r="AX643" s="14" t="s">
        <v>77</v>
      </c>
      <c r="AY643" s="167" t="s">
        <v>181</v>
      </c>
    </row>
    <row r="644" spans="2:65" s="1" customFormat="1" ht="24.2" customHeight="1" x14ac:dyDescent="0.2">
      <c r="B644" s="32"/>
      <c r="C644" s="125" t="s">
        <v>1132</v>
      </c>
      <c r="D644" s="125" t="s">
        <v>182</v>
      </c>
      <c r="E644" s="126" t="s">
        <v>8460</v>
      </c>
      <c r="F644" s="127" t="s">
        <v>8461</v>
      </c>
      <c r="G644" s="128" t="s">
        <v>636</v>
      </c>
      <c r="H644" s="129">
        <v>1500</v>
      </c>
      <c r="I644" s="130"/>
      <c r="J644" s="131">
        <f>ROUND(I644*H644,2)</f>
        <v>0</v>
      </c>
      <c r="K644" s="127" t="s">
        <v>186</v>
      </c>
      <c r="L644" s="32"/>
      <c r="M644" s="132" t="s">
        <v>19</v>
      </c>
      <c r="N644" s="133" t="s">
        <v>40</v>
      </c>
      <c r="P644" s="134">
        <f>O644*H644</f>
        <v>0</v>
      </c>
      <c r="Q644" s="134">
        <v>0</v>
      </c>
      <c r="R644" s="134">
        <f>Q644*H644</f>
        <v>0</v>
      </c>
      <c r="S644" s="134">
        <v>0</v>
      </c>
      <c r="T644" s="135">
        <f>S644*H644</f>
        <v>0</v>
      </c>
      <c r="AR644" s="136" t="s">
        <v>187</v>
      </c>
      <c r="AT644" s="136" t="s">
        <v>182</v>
      </c>
      <c r="AU644" s="136" t="s">
        <v>79</v>
      </c>
      <c r="AY644" s="17" t="s">
        <v>181</v>
      </c>
      <c r="BE644" s="137">
        <f>IF(N644="základní",J644,0)</f>
        <v>0</v>
      </c>
      <c r="BF644" s="137">
        <f>IF(N644="snížená",J644,0)</f>
        <v>0</v>
      </c>
      <c r="BG644" s="137">
        <f>IF(N644="zákl. přenesená",J644,0)</f>
        <v>0</v>
      </c>
      <c r="BH644" s="137">
        <f>IF(N644="sníž. přenesená",J644,0)</f>
        <v>0</v>
      </c>
      <c r="BI644" s="137">
        <f>IF(N644="nulová",J644,0)</f>
        <v>0</v>
      </c>
      <c r="BJ644" s="17" t="s">
        <v>77</v>
      </c>
      <c r="BK644" s="137">
        <f>ROUND(I644*H644,2)</f>
        <v>0</v>
      </c>
      <c r="BL644" s="17" t="s">
        <v>187</v>
      </c>
      <c r="BM644" s="136" t="s">
        <v>8462</v>
      </c>
    </row>
    <row r="645" spans="2:65" s="1" customFormat="1" ht="29.25" x14ac:dyDescent="0.2">
      <c r="B645" s="32"/>
      <c r="D645" s="138" t="s">
        <v>214</v>
      </c>
      <c r="F645" s="139" t="s">
        <v>8463</v>
      </c>
      <c r="I645" s="140"/>
      <c r="L645" s="32"/>
      <c r="M645" s="141"/>
      <c r="T645" s="53"/>
      <c r="AT645" s="17" t="s">
        <v>214</v>
      </c>
      <c r="AU645" s="17" t="s">
        <v>79</v>
      </c>
    </row>
    <row r="646" spans="2:65" s="13" customFormat="1" ht="11.25" x14ac:dyDescent="0.2">
      <c r="B646" s="159"/>
      <c r="D646" s="138" t="s">
        <v>330</v>
      </c>
      <c r="E646" s="160" t="s">
        <v>19</v>
      </c>
      <c r="F646" s="161" t="s">
        <v>8464</v>
      </c>
      <c r="H646" s="162">
        <v>1500</v>
      </c>
      <c r="I646" s="163"/>
      <c r="L646" s="159"/>
      <c r="M646" s="164"/>
      <c r="T646" s="165"/>
      <c r="AT646" s="160" t="s">
        <v>330</v>
      </c>
      <c r="AU646" s="160" t="s">
        <v>79</v>
      </c>
      <c r="AV646" s="13" t="s">
        <v>79</v>
      </c>
      <c r="AW646" s="13" t="s">
        <v>31</v>
      </c>
      <c r="AX646" s="13" t="s">
        <v>69</v>
      </c>
      <c r="AY646" s="160" t="s">
        <v>181</v>
      </c>
    </row>
    <row r="647" spans="2:65" s="14" customFormat="1" ht="11.25" x14ac:dyDescent="0.2">
      <c r="B647" s="166"/>
      <c r="D647" s="138" t="s">
        <v>330</v>
      </c>
      <c r="E647" s="167" t="s">
        <v>19</v>
      </c>
      <c r="F647" s="168" t="s">
        <v>333</v>
      </c>
      <c r="H647" s="169">
        <v>1500</v>
      </c>
      <c r="I647" s="170"/>
      <c r="L647" s="166"/>
      <c r="M647" s="171"/>
      <c r="T647" s="172"/>
      <c r="AT647" s="167" t="s">
        <v>330</v>
      </c>
      <c r="AU647" s="167" t="s">
        <v>79</v>
      </c>
      <c r="AV647" s="14" t="s">
        <v>187</v>
      </c>
      <c r="AW647" s="14" t="s">
        <v>31</v>
      </c>
      <c r="AX647" s="14" t="s">
        <v>77</v>
      </c>
      <c r="AY647" s="167" t="s">
        <v>181</v>
      </c>
    </row>
    <row r="648" spans="2:65" s="1" customFormat="1" ht="24.2" customHeight="1" x14ac:dyDescent="0.2">
      <c r="B648" s="32"/>
      <c r="C648" s="125" t="s">
        <v>625</v>
      </c>
      <c r="D648" s="125" t="s">
        <v>182</v>
      </c>
      <c r="E648" s="126" t="s">
        <v>8465</v>
      </c>
      <c r="F648" s="127" t="s">
        <v>8466</v>
      </c>
      <c r="G648" s="128" t="s">
        <v>636</v>
      </c>
      <c r="H648" s="129">
        <v>750</v>
      </c>
      <c r="I648" s="130"/>
      <c r="J648" s="131">
        <f>ROUND(I648*H648,2)</f>
        <v>0</v>
      </c>
      <c r="K648" s="127" t="s">
        <v>186</v>
      </c>
      <c r="L648" s="32"/>
      <c r="M648" s="132" t="s">
        <v>19</v>
      </c>
      <c r="N648" s="133" t="s">
        <v>40</v>
      </c>
      <c r="P648" s="134">
        <f>O648*H648</f>
        <v>0</v>
      </c>
      <c r="Q648" s="134">
        <v>0</v>
      </c>
      <c r="R648" s="134">
        <f>Q648*H648</f>
        <v>0</v>
      </c>
      <c r="S648" s="134">
        <v>0</v>
      </c>
      <c r="T648" s="135">
        <f>S648*H648</f>
        <v>0</v>
      </c>
      <c r="AR648" s="136" t="s">
        <v>187</v>
      </c>
      <c r="AT648" s="136" t="s">
        <v>182</v>
      </c>
      <c r="AU648" s="136" t="s">
        <v>79</v>
      </c>
      <c r="AY648" s="17" t="s">
        <v>181</v>
      </c>
      <c r="BE648" s="137">
        <f>IF(N648="základní",J648,0)</f>
        <v>0</v>
      </c>
      <c r="BF648" s="137">
        <f>IF(N648="snížená",J648,0)</f>
        <v>0</v>
      </c>
      <c r="BG648" s="137">
        <f>IF(N648="zákl. přenesená",J648,0)</f>
        <v>0</v>
      </c>
      <c r="BH648" s="137">
        <f>IF(N648="sníž. přenesená",J648,0)</f>
        <v>0</v>
      </c>
      <c r="BI648" s="137">
        <f>IF(N648="nulová",J648,0)</f>
        <v>0</v>
      </c>
      <c r="BJ648" s="17" t="s">
        <v>77</v>
      </c>
      <c r="BK648" s="137">
        <f>ROUND(I648*H648,2)</f>
        <v>0</v>
      </c>
      <c r="BL648" s="17" t="s">
        <v>187</v>
      </c>
      <c r="BM648" s="136" t="s">
        <v>8467</v>
      </c>
    </row>
    <row r="649" spans="2:65" s="1" customFormat="1" ht="29.25" x14ac:dyDescent="0.2">
      <c r="B649" s="32"/>
      <c r="D649" s="138" t="s">
        <v>214</v>
      </c>
      <c r="F649" s="139" t="s">
        <v>8463</v>
      </c>
      <c r="I649" s="140"/>
      <c r="L649" s="32"/>
      <c r="M649" s="141"/>
      <c r="T649" s="53"/>
      <c r="AT649" s="17" t="s">
        <v>214</v>
      </c>
      <c r="AU649" s="17" t="s">
        <v>79</v>
      </c>
    </row>
    <row r="650" spans="2:65" s="13" customFormat="1" ht="11.25" x14ac:dyDescent="0.2">
      <c r="B650" s="159"/>
      <c r="D650" s="138" t="s">
        <v>330</v>
      </c>
      <c r="E650" s="160" t="s">
        <v>19</v>
      </c>
      <c r="F650" s="161" t="s">
        <v>8468</v>
      </c>
      <c r="H650" s="162">
        <v>750</v>
      </c>
      <c r="I650" s="163"/>
      <c r="L650" s="159"/>
      <c r="M650" s="164"/>
      <c r="T650" s="165"/>
      <c r="AT650" s="160" t="s">
        <v>330</v>
      </c>
      <c r="AU650" s="160" t="s">
        <v>79</v>
      </c>
      <c r="AV650" s="13" t="s">
        <v>79</v>
      </c>
      <c r="AW650" s="13" t="s">
        <v>31</v>
      </c>
      <c r="AX650" s="13" t="s">
        <v>69</v>
      </c>
      <c r="AY650" s="160" t="s">
        <v>181</v>
      </c>
    </row>
    <row r="651" spans="2:65" s="14" customFormat="1" ht="11.25" x14ac:dyDescent="0.2">
      <c r="B651" s="166"/>
      <c r="D651" s="138" t="s">
        <v>330</v>
      </c>
      <c r="E651" s="167" t="s">
        <v>19</v>
      </c>
      <c r="F651" s="168" t="s">
        <v>333</v>
      </c>
      <c r="H651" s="169">
        <v>750</v>
      </c>
      <c r="I651" s="170"/>
      <c r="L651" s="166"/>
      <c r="M651" s="171"/>
      <c r="T651" s="172"/>
      <c r="AT651" s="167" t="s">
        <v>330</v>
      </c>
      <c r="AU651" s="167" t="s">
        <v>79</v>
      </c>
      <c r="AV651" s="14" t="s">
        <v>187</v>
      </c>
      <c r="AW651" s="14" t="s">
        <v>31</v>
      </c>
      <c r="AX651" s="14" t="s">
        <v>77</v>
      </c>
      <c r="AY651" s="167" t="s">
        <v>181</v>
      </c>
    </row>
    <row r="652" spans="2:65" s="1" customFormat="1" ht="24.2" customHeight="1" x14ac:dyDescent="0.2">
      <c r="B652" s="32"/>
      <c r="C652" s="125" t="s">
        <v>1158</v>
      </c>
      <c r="D652" s="125" t="s">
        <v>182</v>
      </c>
      <c r="E652" s="126" t="s">
        <v>8469</v>
      </c>
      <c r="F652" s="127" t="s">
        <v>8470</v>
      </c>
      <c r="G652" s="128" t="s">
        <v>636</v>
      </c>
      <c r="H652" s="129">
        <v>30</v>
      </c>
      <c r="I652" s="130"/>
      <c r="J652" s="131">
        <f>ROUND(I652*H652,2)</f>
        <v>0</v>
      </c>
      <c r="K652" s="127" t="s">
        <v>186</v>
      </c>
      <c r="L652" s="32"/>
      <c r="M652" s="132" t="s">
        <v>19</v>
      </c>
      <c r="N652" s="133" t="s">
        <v>40</v>
      </c>
      <c r="P652" s="134">
        <f>O652*H652</f>
        <v>0</v>
      </c>
      <c r="Q652" s="134">
        <v>0</v>
      </c>
      <c r="R652" s="134">
        <f>Q652*H652</f>
        <v>0</v>
      </c>
      <c r="S652" s="134">
        <v>0</v>
      </c>
      <c r="T652" s="135">
        <f>S652*H652</f>
        <v>0</v>
      </c>
      <c r="AR652" s="136" t="s">
        <v>187</v>
      </c>
      <c r="AT652" s="136" t="s">
        <v>182</v>
      </c>
      <c r="AU652" s="136" t="s">
        <v>79</v>
      </c>
      <c r="AY652" s="17" t="s">
        <v>181</v>
      </c>
      <c r="BE652" s="137">
        <f>IF(N652="základní",J652,0)</f>
        <v>0</v>
      </c>
      <c r="BF652" s="137">
        <f>IF(N652="snížená",J652,0)</f>
        <v>0</v>
      </c>
      <c r="BG652" s="137">
        <f>IF(N652="zákl. přenesená",J652,0)</f>
        <v>0</v>
      </c>
      <c r="BH652" s="137">
        <f>IF(N652="sníž. přenesená",J652,0)</f>
        <v>0</v>
      </c>
      <c r="BI652" s="137">
        <f>IF(N652="nulová",J652,0)</f>
        <v>0</v>
      </c>
      <c r="BJ652" s="17" t="s">
        <v>77</v>
      </c>
      <c r="BK652" s="137">
        <f>ROUND(I652*H652,2)</f>
        <v>0</v>
      </c>
      <c r="BL652" s="17" t="s">
        <v>187</v>
      </c>
      <c r="BM652" s="136" t="s">
        <v>8471</v>
      </c>
    </row>
    <row r="653" spans="2:65" s="1" customFormat="1" ht="29.25" x14ac:dyDescent="0.2">
      <c r="B653" s="32"/>
      <c r="D653" s="138" t="s">
        <v>214</v>
      </c>
      <c r="F653" s="139" t="s">
        <v>8463</v>
      </c>
      <c r="I653" s="140"/>
      <c r="L653" s="32"/>
      <c r="M653" s="141"/>
      <c r="T653" s="53"/>
      <c r="AT653" s="17" t="s">
        <v>214</v>
      </c>
      <c r="AU653" s="17" t="s">
        <v>79</v>
      </c>
    </row>
    <row r="654" spans="2:65" s="13" customFormat="1" ht="11.25" x14ac:dyDescent="0.2">
      <c r="B654" s="159"/>
      <c r="D654" s="138" t="s">
        <v>330</v>
      </c>
      <c r="E654" s="160" t="s">
        <v>19</v>
      </c>
      <c r="F654" s="161" t="s">
        <v>8472</v>
      </c>
      <c r="H654" s="162">
        <v>30</v>
      </c>
      <c r="I654" s="163"/>
      <c r="L654" s="159"/>
      <c r="M654" s="164"/>
      <c r="T654" s="165"/>
      <c r="AT654" s="160" t="s">
        <v>330</v>
      </c>
      <c r="AU654" s="160" t="s">
        <v>79</v>
      </c>
      <c r="AV654" s="13" t="s">
        <v>79</v>
      </c>
      <c r="AW654" s="13" t="s">
        <v>31</v>
      </c>
      <c r="AX654" s="13" t="s">
        <v>69</v>
      </c>
      <c r="AY654" s="160" t="s">
        <v>181</v>
      </c>
    </row>
    <row r="655" spans="2:65" s="14" customFormat="1" ht="11.25" x14ac:dyDescent="0.2">
      <c r="B655" s="166"/>
      <c r="D655" s="138" t="s">
        <v>330</v>
      </c>
      <c r="E655" s="167" t="s">
        <v>19</v>
      </c>
      <c r="F655" s="168" t="s">
        <v>333</v>
      </c>
      <c r="H655" s="169">
        <v>30</v>
      </c>
      <c r="I655" s="170"/>
      <c r="L655" s="166"/>
      <c r="M655" s="171"/>
      <c r="T655" s="172"/>
      <c r="AT655" s="167" t="s">
        <v>330</v>
      </c>
      <c r="AU655" s="167" t="s">
        <v>79</v>
      </c>
      <c r="AV655" s="14" t="s">
        <v>187</v>
      </c>
      <c r="AW655" s="14" t="s">
        <v>31</v>
      </c>
      <c r="AX655" s="14" t="s">
        <v>77</v>
      </c>
      <c r="AY655" s="167" t="s">
        <v>181</v>
      </c>
    </row>
    <row r="656" spans="2:65" s="1" customFormat="1" ht="24.2" customHeight="1" x14ac:dyDescent="0.2">
      <c r="B656" s="32"/>
      <c r="C656" s="125" t="s">
        <v>630</v>
      </c>
      <c r="D656" s="125" t="s">
        <v>182</v>
      </c>
      <c r="E656" s="126" t="s">
        <v>8473</v>
      </c>
      <c r="F656" s="127" t="s">
        <v>8474</v>
      </c>
      <c r="G656" s="128" t="s">
        <v>636</v>
      </c>
      <c r="H656" s="129">
        <v>100</v>
      </c>
      <c r="I656" s="130"/>
      <c r="J656" s="131">
        <f>ROUND(I656*H656,2)</f>
        <v>0</v>
      </c>
      <c r="K656" s="127" t="s">
        <v>186</v>
      </c>
      <c r="L656" s="32"/>
      <c r="M656" s="132" t="s">
        <v>19</v>
      </c>
      <c r="N656" s="133" t="s">
        <v>40</v>
      </c>
      <c r="P656" s="134">
        <f>O656*H656</f>
        <v>0</v>
      </c>
      <c r="Q656" s="134">
        <v>0</v>
      </c>
      <c r="R656" s="134">
        <f>Q656*H656</f>
        <v>0</v>
      </c>
      <c r="S656" s="134">
        <v>0</v>
      </c>
      <c r="T656" s="135">
        <f>S656*H656</f>
        <v>0</v>
      </c>
      <c r="AR656" s="136" t="s">
        <v>187</v>
      </c>
      <c r="AT656" s="136" t="s">
        <v>182</v>
      </c>
      <c r="AU656" s="136" t="s">
        <v>79</v>
      </c>
      <c r="AY656" s="17" t="s">
        <v>181</v>
      </c>
      <c r="BE656" s="137">
        <f>IF(N656="základní",J656,0)</f>
        <v>0</v>
      </c>
      <c r="BF656" s="137">
        <f>IF(N656="snížená",J656,0)</f>
        <v>0</v>
      </c>
      <c r="BG656" s="137">
        <f>IF(N656="zákl. přenesená",J656,0)</f>
        <v>0</v>
      </c>
      <c r="BH656" s="137">
        <f>IF(N656="sníž. přenesená",J656,0)</f>
        <v>0</v>
      </c>
      <c r="BI656" s="137">
        <f>IF(N656="nulová",J656,0)</f>
        <v>0</v>
      </c>
      <c r="BJ656" s="17" t="s">
        <v>77</v>
      </c>
      <c r="BK656" s="137">
        <f>ROUND(I656*H656,2)</f>
        <v>0</v>
      </c>
      <c r="BL656" s="17" t="s">
        <v>187</v>
      </c>
      <c r="BM656" s="136" t="s">
        <v>8475</v>
      </c>
    </row>
    <row r="657" spans="2:65" s="1" customFormat="1" ht="29.25" x14ac:dyDescent="0.2">
      <c r="B657" s="32"/>
      <c r="D657" s="138" t="s">
        <v>214</v>
      </c>
      <c r="F657" s="139" t="s">
        <v>8463</v>
      </c>
      <c r="I657" s="140"/>
      <c r="L657" s="32"/>
      <c r="M657" s="141"/>
      <c r="T657" s="53"/>
      <c r="AT657" s="17" t="s">
        <v>214</v>
      </c>
      <c r="AU657" s="17" t="s">
        <v>79</v>
      </c>
    </row>
    <row r="658" spans="2:65" s="13" customFormat="1" ht="11.25" x14ac:dyDescent="0.2">
      <c r="B658" s="159"/>
      <c r="D658" s="138" t="s">
        <v>330</v>
      </c>
      <c r="E658" s="160" t="s">
        <v>19</v>
      </c>
      <c r="F658" s="161" t="s">
        <v>8476</v>
      </c>
      <c r="H658" s="162">
        <v>100</v>
      </c>
      <c r="I658" s="163"/>
      <c r="L658" s="159"/>
      <c r="M658" s="164"/>
      <c r="T658" s="165"/>
      <c r="AT658" s="160" t="s">
        <v>330</v>
      </c>
      <c r="AU658" s="160" t="s">
        <v>79</v>
      </c>
      <c r="AV658" s="13" t="s">
        <v>79</v>
      </c>
      <c r="AW658" s="13" t="s">
        <v>31</v>
      </c>
      <c r="AX658" s="13" t="s">
        <v>69</v>
      </c>
      <c r="AY658" s="160" t="s">
        <v>181</v>
      </c>
    </row>
    <row r="659" spans="2:65" s="14" customFormat="1" ht="11.25" x14ac:dyDescent="0.2">
      <c r="B659" s="166"/>
      <c r="D659" s="138" t="s">
        <v>330</v>
      </c>
      <c r="E659" s="167" t="s">
        <v>19</v>
      </c>
      <c r="F659" s="168" t="s">
        <v>333</v>
      </c>
      <c r="H659" s="169">
        <v>100</v>
      </c>
      <c r="I659" s="170"/>
      <c r="L659" s="166"/>
      <c r="M659" s="171"/>
      <c r="T659" s="172"/>
      <c r="AT659" s="167" t="s">
        <v>330</v>
      </c>
      <c r="AU659" s="167" t="s">
        <v>79</v>
      </c>
      <c r="AV659" s="14" t="s">
        <v>187</v>
      </c>
      <c r="AW659" s="14" t="s">
        <v>31</v>
      </c>
      <c r="AX659" s="14" t="s">
        <v>77</v>
      </c>
      <c r="AY659" s="167" t="s">
        <v>181</v>
      </c>
    </row>
    <row r="660" spans="2:65" s="1" customFormat="1" ht="24.2" customHeight="1" x14ac:dyDescent="0.2">
      <c r="B660" s="32"/>
      <c r="C660" s="125" t="s">
        <v>1163</v>
      </c>
      <c r="D660" s="125" t="s">
        <v>182</v>
      </c>
      <c r="E660" s="126" t="s">
        <v>8477</v>
      </c>
      <c r="F660" s="127" t="s">
        <v>8478</v>
      </c>
      <c r="G660" s="128" t="s">
        <v>636</v>
      </c>
      <c r="H660" s="129">
        <v>250</v>
      </c>
      <c r="I660" s="130"/>
      <c r="J660" s="131">
        <f>ROUND(I660*H660,2)</f>
        <v>0</v>
      </c>
      <c r="K660" s="127" t="s">
        <v>186</v>
      </c>
      <c r="L660" s="32"/>
      <c r="M660" s="132" t="s">
        <v>19</v>
      </c>
      <c r="N660" s="133" t="s">
        <v>40</v>
      </c>
      <c r="P660" s="134">
        <f>O660*H660</f>
        <v>0</v>
      </c>
      <c r="Q660" s="134">
        <v>0</v>
      </c>
      <c r="R660" s="134">
        <f>Q660*H660</f>
        <v>0</v>
      </c>
      <c r="S660" s="134">
        <v>0</v>
      </c>
      <c r="T660" s="135">
        <f>S660*H660</f>
        <v>0</v>
      </c>
      <c r="AR660" s="136" t="s">
        <v>187</v>
      </c>
      <c r="AT660" s="136" t="s">
        <v>182</v>
      </c>
      <c r="AU660" s="136" t="s">
        <v>79</v>
      </c>
      <c r="AY660" s="17" t="s">
        <v>181</v>
      </c>
      <c r="BE660" s="137">
        <f>IF(N660="základní",J660,0)</f>
        <v>0</v>
      </c>
      <c r="BF660" s="137">
        <f>IF(N660="snížená",J660,0)</f>
        <v>0</v>
      </c>
      <c r="BG660" s="137">
        <f>IF(N660="zákl. přenesená",J660,0)</f>
        <v>0</v>
      </c>
      <c r="BH660" s="137">
        <f>IF(N660="sníž. přenesená",J660,0)</f>
        <v>0</v>
      </c>
      <c r="BI660" s="137">
        <f>IF(N660="nulová",J660,0)</f>
        <v>0</v>
      </c>
      <c r="BJ660" s="17" t="s">
        <v>77</v>
      </c>
      <c r="BK660" s="137">
        <f>ROUND(I660*H660,2)</f>
        <v>0</v>
      </c>
      <c r="BL660" s="17" t="s">
        <v>187</v>
      </c>
      <c r="BM660" s="136" t="s">
        <v>8479</v>
      </c>
    </row>
    <row r="661" spans="2:65" s="1" customFormat="1" ht="29.25" x14ac:dyDescent="0.2">
      <c r="B661" s="32"/>
      <c r="D661" s="138" t="s">
        <v>214</v>
      </c>
      <c r="F661" s="139" t="s">
        <v>8463</v>
      </c>
      <c r="I661" s="140"/>
      <c r="L661" s="32"/>
      <c r="M661" s="141"/>
      <c r="T661" s="53"/>
      <c r="AT661" s="17" t="s">
        <v>214</v>
      </c>
      <c r="AU661" s="17" t="s">
        <v>79</v>
      </c>
    </row>
    <row r="662" spans="2:65" s="13" customFormat="1" ht="11.25" x14ac:dyDescent="0.2">
      <c r="B662" s="159"/>
      <c r="D662" s="138" t="s">
        <v>330</v>
      </c>
      <c r="E662" s="160" t="s">
        <v>19</v>
      </c>
      <c r="F662" s="161" t="s">
        <v>8480</v>
      </c>
      <c r="H662" s="162">
        <v>250</v>
      </c>
      <c r="I662" s="163"/>
      <c r="L662" s="159"/>
      <c r="M662" s="164"/>
      <c r="T662" s="165"/>
      <c r="AT662" s="160" t="s">
        <v>330</v>
      </c>
      <c r="AU662" s="160" t="s">
        <v>79</v>
      </c>
      <c r="AV662" s="13" t="s">
        <v>79</v>
      </c>
      <c r="AW662" s="13" t="s">
        <v>31</v>
      </c>
      <c r="AX662" s="13" t="s">
        <v>69</v>
      </c>
      <c r="AY662" s="160" t="s">
        <v>181</v>
      </c>
    </row>
    <row r="663" spans="2:65" s="14" customFormat="1" ht="11.25" x14ac:dyDescent="0.2">
      <c r="B663" s="166"/>
      <c r="D663" s="138" t="s">
        <v>330</v>
      </c>
      <c r="E663" s="167" t="s">
        <v>19</v>
      </c>
      <c r="F663" s="168" t="s">
        <v>333</v>
      </c>
      <c r="H663" s="169">
        <v>250</v>
      </c>
      <c r="I663" s="170"/>
      <c r="L663" s="166"/>
      <c r="M663" s="171"/>
      <c r="T663" s="172"/>
      <c r="AT663" s="167" t="s">
        <v>330</v>
      </c>
      <c r="AU663" s="167" t="s">
        <v>79</v>
      </c>
      <c r="AV663" s="14" t="s">
        <v>187</v>
      </c>
      <c r="AW663" s="14" t="s">
        <v>31</v>
      </c>
      <c r="AX663" s="14" t="s">
        <v>77</v>
      </c>
      <c r="AY663" s="167" t="s">
        <v>181</v>
      </c>
    </row>
    <row r="664" spans="2:65" s="1" customFormat="1" ht="16.5" customHeight="1" x14ac:dyDescent="0.2">
      <c r="B664" s="32"/>
      <c r="C664" s="125" t="s">
        <v>1050</v>
      </c>
      <c r="D664" s="125" t="s">
        <v>182</v>
      </c>
      <c r="E664" s="126" t="s">
        <v>8481</v>
      </c>
      <c r="F664" s="127" t="s">
        <v>5852</v>
      </c>
      <c r="G664" s="128" t="s">
        <v>185</v>
      </c>
      <c r="H664" s="129">
        <v>1</v>
      </c>
      <c r="I664" s="130"/>
      <c r="J664" s="131">
        <f>ROUND(I664*H664,2)</f>
        <v>0</v>
      </c>
      <c r="K664" s="127" t="s">
        <v>186</v>
      </c>
      <c r="L664" s="32"/>
      <c r="M664" s="132" t="s">
        <v>19</v>
      </c>
      <c r="N664" s="133" t="s">
        <v>40</v>
      </c>
      <c r="P664" s="134">
        <f>O664*H664</f>
        <v>0</v>
      </c>
      <c r="Q664" s="134">
        <v>0</v>
      </c>
      <c r="R664" s="134">
        <f>Q664*H664</f>
        <v>0</v>
      </c>
      <c r="S664" s="134">
        <v>0</v>
      </c>
      <c r="T664" s="135">
        <f>S664*H664</f>
        <v>0</v>
      </c>
      <c r="AR664" s="136" t="s">
        <v>187</v>
      </c>
      <c r="AT664" s="136" t="s">
        <v>182</v>
      </c>
      <c r="AU664" s="136" t="s">
        <v>79</v>
      </c>
      <c r="AY664" s="17" t="s">
        <v>181</v>
      </c>
      <c r="BE664" s="137">
        <f>IF(N664="základní",J664,0)</f>
        <v>0</v>
      </c>
      <c r="BF664" s="137">
        <f>IF(N664="snížená",J664,0)</f>
        <v>0</v>
      </c>
      <c r="BG664" s="137">
        <f>IF(N664="zákl. přenesená",J664,0)</f>
        <v>0</v>
      </c>
      <c r="BH664" s="137">
        <f>IF(N664="sníž. přenesená",J664,0)</f>
        <v>0</v>
      </c>
      <c r="BI664" s="137">
        <f>IF(N664="nulová",J664,0)</f>
        <v>0</v>
      </c>
      <c r="BJ664" s="17" t="s">
        <v>77</v>
      </c>
      <c r="BK664" s="137">
        <f>ROUND(I664*H664,2)</f>
        <v>0</v>
      </c>
      <c r="BL664" s="17" t="s">
        <v>187</v>
      </c>
      <c r="BM664" s="136" t="s">
        <v>1054</v>
      </c>
    </row>
    <row r="665" spans="2:65" s="1" customFormat="1" ht="58.5" x14ac:dyDescent="0.2">
      <c r="B665" s="32"/>
      <c r="D665" s="138" t="s">
        <v>214</v>
      </c>
      <c r="F665" s="139" t="s">
        <v>8482</v>
      </c>
      <c r="I665" s="140"/>
      <c r="L665" s="32"/>
      <c r="M665" s="141"/>
      <c r="T665" s="53"/>
      <c r="AT665" s="17" t="s">
        <v>214</v>
      </c>
      <c r="AU665" s="17" t="s">
        <v>79</v>
      </c>
    </row>
    <row r="666" spans="2:65" s="13" customFormat="1" ht="11.25" x14ac:dyDescent="0.2">
      <c r="B666" s="159"/>
      <c r="D666" s="138" t="s">
        <v>330</v>
      </c>
      <c r="E666" s="160" t="s">
        <v>19</v>
      </c>
      <c r="F666" s="161" t="s">
        <v>5854</v>
      </c>
      <c r="H666" s="162">
        <v>1</v>
      </c>
      <c r="I666" s="163"/>
      <c r="L666" s="159"/>
      <c r="M666" s="164"/>
      <c r="T666" s="165"/>
      <c r="AT666" s="160" t="s">
        <v>330</v>
      </c>
      <c r="AU666" s="160" t="s">
        <v>79</v>
      </c>
      <c r="AV666" s="13" t="s">
        <v>79</v>
      </c>
      <c r="AW666" s="13" t="s">
        <v>31</v>
      </c>
      <c r="AX666" s="13" t="s">
        <v>69</v>
      </c>
      <c r="AY666" s="160" t="s">
        <v>181</v>
      </c>
    </row>
    <row r="667" spans="2:65" s="14" customFormat="1" ht="11.25" x14ac:dyDescent="0.2">
      <c r="B667" s="166"/>
      <c r="D667" s="138" t="s">
        <v>330</v>
      </c>
      <c r="E667" s="167" t="s">
        <v>19</v>
      </c>
      <c r="F667" s="168" t="s">
        <v>333</v>
      </c>
      <c r="H667" s="169">
        <v>1</v>
      </c>
      <c r="I667" s="170"/>
      <c r="L667" s="166"/>
      <c r="M667" s="171"/>
      <c r="T667" s="172"/>
      <c r="AT667" s="167" t="s">
        <v>330</v>
      </c>
      <c r="AU667" s="167" t="s">
        <v>79</v>
      </c>
      <c r="AV667" s="14" t="s">
        <v>187</v>
      </c>
      <c r="AW667" s="14" t="s">
        <v>31</v>
      </c>
      <c r="AX667" s="14" t="s">
        <v>77</v>
      </c>
      <c r="AY667" s="167" t="s">
        <v>181</v>
      </c>
    </row>
    <row r="668" spans="2:65" s="1" customFormat="1" ht="16.5" customHeight="1" x14ac:dyDescent="0.2">
      <c r="B668" s="32"/>
      <c r="C668" s="125" t="s">
        <v>592</v>
      </c>
      <c r="D668" s="125" t="s">
        <v>182</v>
      </c>
      <c r="E668" s="126" t="s">
        <v>8483</v>
      </c>
      <c r="F668" s="127" t="s">
        <v>8484</v>
      </c>
      <c r="G668" s="128" t="s">
        <v>185</v>
      </c>
      <c r="H668" s="129">
        <v>1</v>
      </c>
      <c r="I668" s="130"/>
      <c r="J668" s="131">
        <f>ROUND(I668*H668,2)</f>
        <v>0</v>
      </c>
      <c r="K668" s="127" t="s">
        <v>186</v>
      </c>
      <c r="L668" s="32"/>
      <c r="M668" s="132" t="s">
        <v>19</v>
      </c>
      <c r="N668" s="133" t="s">
        <v>40</v>
      </c>
      <c r="P668" s="134">
        <f>O668*H668</f>
        <v>0</v>
      </c>
      <c r="Q668" s="134">
        <v>0</v>
      </c>
      <c r="R668" s="134">
        <f>Q668*H668</f>
        <v>0</v>
      </c>
      <c r="S668" s="134">
        <v>0</v>
      </c>
      <c r="T668" s="135">
        <f>S668*H668</f>
        <v>0</v>
      </c>
      <c r="AR668" s="136" t="s">
        <v>187</v>
      </c>
      <c r="AT668" s="136" t="s">
        <v>182</v>
      </c>
      <c r="AU668" s="136" t="s">
        <v>79</v>
      </c>
      <c r="AY668" s="17" t="s">
        <v>181</v>
      </c>
      <c r="BE668" s="137">
        <f>IF(N668="základní",J668,0)</f>
        <v>0</v>
      </c>
      <c r="BF668" s="137">
        <f>IF(N668="snížená",J668,0)</f>
        <v>0</v>
      </c>
      <c r="BG668" s="137">
        <f>IF(N668="zákl. přenesená",J668,0)</f>
        <v>0</v>
      </c>
      <c r="BH668" s="137">
        <f>IF(N668="sníž. přenesená",J668,0)</f>
        <v>0</v>
      </c>
      <c r="BI668" s="137">
        <f>IF(N668="nulová",J668,0)</f>
        <v>0</v>
      </c>
      <c r="BJ668" s="17" t="s">
        <v>77</v>
      </c>
      <c r="BK668" s="137">
        <f>ROUND(I668*H668,2)</f>
        <v>0</v>
      </c>
      <c r="BL668" s="17" t="s">
        <v>187</v>
      </c>
      <c r="BM668" s="136" t="s">
        <v>1059</v>
      </c>
    </row>
    <row r="669" spans="2:65" s="1" customFormat="1" ht="16.5" customHeight="1" x14ac:dyDescent="0.2">
      <c r="B669" s="32"/>
      <c r="C669" s="125" t="s">
        <v>1062</v>
      </c>
      <c r="D669" s="125" t="s">
        <v>182</v>
      </c>
      <c r="E669" s="126" t="s">
        <v>8119</v>
      </c>
      <c r="F669" s="127" t="s">
        <v>8120</v>
      </c>
      <c r="G669" s="128" t="s">
        <v>2805</v>
      </c>
      <c r="H669" s="186"/>
      <c r="I669" s="130"/>
      <c r="J669" s="131">
        <f>ROUND(I669*H669,2)</f>
        <v>0</v>
      </c>
      <c r="K669" s="127" t="s">
        <v>327</v>
      </c>
      <c r="L669" s="32"/>
      <c r="M669" s="132" t="s">
        <v>19</v>
      </c>
      <c r="N669" s="133" t="s">
        <v>40</v>
      </c>
      <c r="P669" s="134">
        <f>O669*H669</f>
        <v>0</v>
      </c>
      <c r="Q669" s="134">
        <v>0</v>
      </c>
      <c r="R669" s="134">
        <f>Q669*H669</f>
        <v>0</v>
      </c>
      <c r="S669" s="134">
        <v>0</v>
      </c>
      <c r="T669" s="135">
        <f>S669*H669</f>
        <v>0</v>
      </c>
      <c r="AR669" s="136" t="s">
        <v>187</v>
      </c>
      <c r="AT669" s="136" t="s">
        <v>182</v>
      </c>
      <c r="AU669" s="136" t="s">
        <v>79</v>
      </c>
      <c r="AY669" s="17" t="s">
        <v>181</v>
      </c>
      <c r="BE669" s="137">
        <f>IF(N669="základní",J669,0)</f>
        <v>0</v>
      </c>
      <c r="BF669" s="137">
        <f>IF(N669="snížená",J669,0)</f>
        <v>0</v>
      </c>
      <c r="BG669" s="137">
        <f>IF(N669="zákl. přenesená",J669,0)</f>
        <v>0</v>
      </c>
      <c r="BH669" s="137">
        <f>IF(N669="sníž. přenesená",J669,0)</f>
        <v>0</v>
      </c>
      <c r="BI669" s="137">
        <f>IF(N669="nulová",J669,0)</f>
        <v>0</v>
      </c>
      <c r="BJ669" s="17" t="s">
        <v>77</v>
      </c>
      <c r="BK669" s="137">
        <f>ROUND(I669*H669,2)</f>
        <v>0</v>
      </c>
      <c r="BL669" s="17" t="s">
        <v>187</v>
      </c>
      <c r="BM669" s="136" t="s">
        <v>1065</v>
      </c>
    </row>
    <row r="670" spans="2:65" s="1" customFormat="1" ht="11.25" x14ac:dyDescent="0.2">
      <c r="B670" s="32"/>
      <c r="D670" s="151" t="s">
        <v>328</v>
      </c>
      <c r="F670" s="152" t="s">
        <v>8121</v>
      </c>
      <c r="I670" s="140"/>
      <c r="L670" s="32"/>
      <c r="M670" s="141"/>
      <c r="T670" s="53"/>
      <c r="AT670" s="17" t="s">
        <v>328</v>
      </c>
      <c r="AU670" s="17" t="s">
        <v>79</v>
      </c>
    </row>
    <row r="671" spans="2:65" s="1" customFormat="1" ht="29.25" x14ac:dyDescent="0.2">
      <c r="B671" s="32"/>
      <c r="D671" s="138" t="s">
        <v>214</v>
      </c>
      <c r="F671" s="139" t="s">
        <v>8122</v>
      </c>
      <c r="I671" s="140"/>
      <c r="L671" s="32"/>
      <c r="M671" s="141"/>
      <c r="T671" s="53"/>
      <c r="AT671" s="17" t="s">
        <v>214</v>
      </c>
      <c r="AU671" s="17" t="s">
        <v>79</v>
      </c>
    </row>
    <row r="672" spans="2:65" s="1" customFormat="1" ht="16.5" customHeight="1" x14ac:dyDescent="0.2">
      <c r="B672" s="32"/>
      <c r="C672" s="125" t="s">
        <v>601</v>
      </c>
      <c r="D672" s="125" t="s">
        <v>182</v>
      </c>
      <c r="E672" s="126" t="s">
        <v>8123</v>
      </c>
      <c r="F672" s="127" t="s">
        <v>1431</v>
      </c>
      <c r="G672" s="128" t="s">
        <v>1053</v>
      </c>
      <c r="H672" s="129">
        <v>25</v>
      </c>
      <c r="I672" s="130"/>
      <c r="J672" s="131">
        <f>ROUND(I672*H672,2)</f>
        <v>0</v>
      </c>
      <c r="K672" s="127" t="s">
        <v>327</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1082</v>
      </c>
    </row>
    <row r="673" spans="2:51" s="1" customFormat="1" ht="11.25" x14ac:dyDescent="0.2">
      <c r="B673" s="32"/>
      <c r="D673" s="151" t="s">
        <v>328</v>
      </c>
      <c r="F673" s="152" t="s">
        <v>8124</v>
      </c>
      <c r="I673" s="140"/>
      <c r="L673" s="32"/>
      <c r="M673" s="141"/>
      <c r="T673" s="53"/>
      <c r="AT673" s="17" t="s">
        <v>328</v>
      </c>
      <c r="AU673" s="17" t="s">
        <v>79</v>
      </c>
    </row>
    <row r="674" spans="2:51" s="1" customFormat="1" ht="19.5" x14ac:dyDescent="0.2">
      <c r="B674" s="32"/>
      <c r="D674" s="138" t="s">
        <v>214</v>
      </c>
      <c r="F674" s="139" t="s">
        <v>8125</v>
      </c>
      <c r="I674" s="140"/>
      <c r="L674" s="32"/>
      <c r="M674" s="141"/>
      <c r="T674" s="53"/>
      <c r="AT674" s="17" t="s">
        <v>214</v>
      </c>
      <c r="AU674" s="17" t="s">
        <v>79</v>
      </c>
    </row>
    <row r="675" spans="2:51" s="13" customFormat="1" ht="11.25" x14ac:dyDescent="0.2">
      <c r="B675" s="159"/>
      <c r="D675" s="138" t="s">
        <v>330</v>
      </c>
      <c r="E675" s="160" t="s">
        <v>19</v>
      </c>
      <c r="F675" s="161" t="s">
        <v>8426</v>
      </c>
      <c r="H675" s="162">
        <v>25</v>
      </c>
      <c r="I675" s="163"/>
      <c r="L675" s="159"/>
      <c r="M675" s="164"/>
      <c r="T675" s="165"/>
      <c r="AT675" s="160" t="s">
        <v>330</v>
      </c>
      <c r="AU675" s="160" t="s">
        <v>79</v>
      </c>
      <c r="AV675" s="13" t="s">
        <v>79</v>
      </c>
      <c r="AW675" s="13" t="s">
        <v>31</v>
      </c>
      <c r="AX675" s="13" t="s">
        <v>69</v>
      </c>
      <c r="AY675" s="160" t="s">
        <v>181</v>
      </c>
    </row>
    <row r="676" spans="2:51" s="14" customFormat="1" ht="11.25" x14ac:dyDescent="0.2">
      <c r="B676" s="166"/>
      <c r="D676" s="138" t="s">
        <v>330</v>
      </c>
      <c r="E676" s="167" t="s">
        <v>19</v>
      </c>
      <c r="F676" s="168" t="s">
        <v>333</v>
      </c>
      <c r="H676" s="169">
        <v>25</v>
      </c>
      <c r="I676" s="170"/>
      <c r="L676" s="166"/>
      <c r="M676" s="173"/>
      <c r="N676" s="174"/>
      <c r="O676" s="174"/>
      <c r="P676" s="174"/>
      <c r="Q676" s="174"/>
      <c r="R676" s="174"/>
      <c r="S676" s="174"/>
      <c r="T676" s="175"/>
      <c r="AT676" s="167" t="s">
        <v>330</v>
      </c>
      <c r="AU676" s="167" t="s">
        <v>79</v>
      </c>
      <c r="AV676" s="14" t="s">
        <v>187</v>
      </c>
      <c r="AW676" s="14" t="s">
        <v>31</v>
      </c>
      <c r="AX676" s="14" t="s">
        <v>77</v>
      </c>
      <c r="AY676" s="167" t="s">
        <v>181</v>
      </c>
    </row>
    <row r="677" spans="2:51" s="1" customFormat="1" ht="6.95" customHeight="1" x14ac:dyDescent="0.2">
      <c r="B677" s="41"/>
      <c r="C677" s="42"/>
      <c r="D677" s="42"/>
      <c r="E677" s="42"/>
      <c r="F677" s="42"/>
      <c r="G677" s="42"/>
      <c r="H677" s="42"/>
      <c r="I677" s="42"/>
      <c r="J677" s="42"/>
      <c r="K677" s="42"/>
      <c r="L677" s="32"/>
    </row>
  </sheetData>
  <sheetProtection algorithmName="SHA-512" hashValue="bYobtDCvTxJneXF0ukZnlXXUBRJ43EvlR/+CIqm3JlYL31Vf58y6eIghTVX1CMPW/3w/o/HAceYq3sfuphz/1g==" saltValue="4nzVWt5z9RbBYXbGA1d/D5r5pfeKqQuZ3dTV3t9gh7ZqPuuYAbo/1fm66W/gLyivYPhCOixbG1OsEiVfgg1nlQ==" spinCount="100000" sheet="1" objects="1" scenarios="1" formatColumns="0" formatRows="0" autoFilter="0"/>
  <autoFilter ref="C87:K676" xr:uid="{00000000-0009-0000-0000-00000D000000}"/>
  <mergeCells count="9">
    <mergeCell ref="E50:H50"/>
    <mergeCell ref="E78:H78"/>
    <mergeCell ref="E80:H80"/>
    <mergeCell ref="L2:V2"/>
    <mergeCell ref="E7:H7"/>
    <mergeCell ref="E9:H9"/>
    <mergeCell ref="E18:H18"/>
    <mergeCell ref="E27:H27"/>
    <mergeCell ref="E48:H48"/>
  </mergeCells>
  <hyperlinks>
    <hyperlink ref="F175" r:id="rId1" xr:uid="{00000000-0004-0000-0D00-000000000000}"/>
    <hyperlink ref="F178" r:id="rId2" xr:uid="{00000000-0004-0000-0D00-000001000000}"/>
    <hyperlink ref="F301" r:id="rId3" xr:uid="{00000000-0004-0000-0D00-000002000000}"/>
    <hyperlink ref="F304" r:id="rId4" xr:uid="{00000000-0004-0000-0D00-000003000000}"/>
    <hyperlink ref="F382" r:id="rId5" xr:uid="{00000000-0004-0000-0D00-000004000000}"/>
    <hyperlink ref="F385" r:id="rId6" xr:uid="{00000000-0004-0000-0D00-000005000000}"/>
    <hyperlink ref="F440" r:id="rId7" xr:uid="{00000000-0004-0000-0D00-000006000000}"/>
    <hyperlink ref="F443" r:id="rId8" xr:uid="{00000000-0004-0000-0D00-000007000000}"/>
    <hyperlink ref="F544" r:id="rId9" xr:uid="{00000000-0004-0000-0D00-000008000000}"/>
    <hyperlink ref="F547" r:id="rId10" xr:uid="{00000000-0004-0000-0D00-000009000000}"/>
    <hyperlink ref="F579" r:id="rId11" xr:uid="{00000000-0004-0000-0D00-00000A000000}"/>
    <hyperlink ref="F582" r:id="rId12" xr:uid="{00000000-0004-0000-0D00-00000B000000}"/>
    <hyperlink ref="F605" r:id="rId13" xr:uid="{00000000-0004-0000-0D00-00000C000000}"/>
    <hyperlink ref="F608" r:id="rId14" xr:uid="{00000000-0004-0000-0D00-00000D000000}"/>
    <hyperlink ref="F670" r:id="rId15" xr:uid="{00000000-0004-0000-0D00-00000E000000}"/>
    <hyperlink ref="F673" r:id="rId16" xr:uid="{00000000-0004-0000-0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40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8485</v>
      </c>
      <c r="F9" s="315"/>
      <c r="G9" s="315"/>
      <c r="H9" s="315"/>
      <c r="L9" s="32"/>
    </row>
    <row r="10" spans="2:46" s="1" customFormat="1" ht="12" customHeight="1" x14ac:dyDescent="0.2">
      <c r="B10" s="32"/>
      <c r="D10" s="27" t="s">
        <v>6093</v>
      </c>
      <c r="L10" s="32"/>
    </row>
    <row r="11" spans="2:46" s="1" customFormat="1" ht="16.5" customHeight="1" x14ac:dyDescent="0.2">
      <c r="B11" s="32"/>
      <c r="E11" s="279" t="s">
        <v>8486</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ROUND(J93,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ROUND((SUM(BE93:BE402)),  2)</f>
        <v>0</v>
      </c>
      <c r="I35" s="93">
        <v>0.21</v>
      </c>
      <c r="J35" s="83">
        <f>ROUND(((SUM(BE93:BE402))*I35),  2)</f>
        <v>0</v>
      </c>
      <c r="L35" s="32"/>
    </row>
    <row r="36" spans="2:12" s="1" customFormat="1" ht="14.45" customHeight="1" x14ac:dyDescent="0.2">
      <c r="B36" s="32"/>
      <c r="E36" s="27" t="s">
        <v>41</v>
      </c>
      <c r="F36" s="83">
        <f>ROUND((SUM(BF93:BF402)),  2)</f>
        <v>0</v>
      </c>
      <c r="I36" s="93">
        <v>0.12</v>
      </c>
      <c r="J36" s="83">
        <f>ROUND(((SUM(BF93:BF402))*I36),  2)</f>
        <v>0</v>
      </c>
      <c r="L36" s="32"/>
    </row>
    <row r="37" spans="2:12" s="1" customFormat="1" ht="14.45" hidden="1" customHeight="1" x14ac:dyDescent="0.2">
      <c r="B37" s="32"/>
      <c r="E37" s="27" t="s">
        <v>42</v>
      </c>
      <c r="F37" s="83">
        <f>ROUND((SUM(BG93:BG402)),  2)</f>
        <v>0</v>
      </c>
      <c r="I37" s="93">
        <v>0.21</v>
      </c>
      <c r="J37" s="83">
        <f>0</f>
        <v>0</v>
      </c>
      <c r="L37" s="32"/>
    </row>
    <row r="38" spans="2:12" s="1" customFormat="1" ht="14.45" hidden="1" customHeight="1" x14ac:dyDescent="0.2">
      <c r="B38" s="32"/>
      <c r="E38" s="27" t="s">
        <v>43</v>
      </c>
      <c r="F38" s="83">
        <f>ROUND((SUM(BH93:BH402)),  2)</f>
        <v>0</v>
      </c>
      <c r="I38" s="93">
        <v>0.12</v>
      </c>
      <c r="J38" s="83">
        <f>0</f>
        <v>0</v>
      </c>
      <c r="L38" s="32"/>
    </row>
    <row r="39" spans="2:12" s="1" customFormat="1" ht="14.45" hidden="1" customHeight="1" x14ac:dyDescent="0.2">
      <c r="B39" s="32"/>
      <c r="E39" s="27" t="s">
        <v>44</v>
      </c>
      <c r="F39" s="83">
        <f>ROUND((SUM(BI93:BI402)),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8485</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D.1.4.8.-1 - EL. KOMUNIKACE</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J93</f>
        <v>0</v>
      </c>
      <c r="L63" s="32"/>
      <c r="AU63" s="17" t="s">
        <v>164</v>
      </c>
    </row>
    <row r="64" spans="2:47" s="8" customFormat="1" ht="24.95" customHeight="1" x14ac:dyDescent="0.2">
      <c r="B64" s="103"/>
      <c r="D64" s="104" t="s">
        <v>302</v>
      </c>
      <c r="E64" s="105"/>
      <c r="F64" s="105"/>
      <c r="G64" s="105"/>
      <c r="H64" s="105"/>
      <c r="I64" s="105"/>
      <c r="J64" s="106">
        <f>J94</f>
        <v>0</v>
      </c>
      <c r="L64" s="103"/>
    </row>
    <row r="65" spans="2:12" s="11" customFormat="1" ht="19.899999999999999" customHeight="1" x14ac:dyDescent="0.2">
      <c r="B65" s="145"/>
      <c r="D65" s="146" t="s">
        <v>8487</v>
      </c>
      <c r="E65" s="147"/>
      <c r="F65" s="147"/>
      <c r="G65" s="147"/>
      <c r="H65" s="147"/>
      <c r="I65" s="147"/>
      <c r="J65" s="148">
        <f>J95</f>
        <v>0</v>
      </c>
      <c r="L65" s="145"/>
    </row>
    <row r="66" spans="2:12" s="11" customFormat="1" ht="19.899999999999999" customHeight="1" x14ac:dyDescent="0.2">
      <c r="B66" s="145"/>
      <c r="D66" s="146" t="s">
        <v>8488</v>
      </c>
      <c r="E66" s="147"/>
      <c r="F66" s="147"/>
      <c r="G66" s="147"/>
      <c r="H66" s="147"/>
      <c r="I66" s="147"/>
      <c r="J66" s="148">
        <f>J152</f>
        <v>0</v>
      </c>
      <c r="L66" s="145"/>
    </row>
    <row r="67" spans="2:12" s="11" customFormat="1" ht="19.899999999999999" customHeight="1" x14ac:dyDescent="0.2">
      <c r="B67" s="145"/>
      <c r="D67" s="146" t="s">
        <v>8489</v>
      </c>
      <c r="E67" s="147"/>
      <c r="F67" s="147"/>
      <c r="G67" s="147"/>
      <c r="H67" s="147"/>
      <c r="I67" s="147"/>
      <c r="J67" s="148">
        <f>J225</f>
        <v>0</v>
      </c>
      <c r="L67" s="145"/>
    </row>
    <row r="68" spans="2:12" s="11" customFormat="1" ht="19.899999999999999" customHeight="1" x14ac:dyDescent="0.2">
      <c r="B68" s="145"/>
      <c r="D68" s="146" t="s">
        <v>8490</v>
      </c>
      <c r="E68" s="147"/>
      <c r="F68" s="147"/>
      <c r="G68" s="147"/>
      <c r="H68" s="147"/>
      <c r="I68" s="147"/>
      <c r="J68" s="148">
        <f>J269</f>
        <v>0</v>
      </c>
      <c r="L68" s="145"/>
    </row>
    <row r="69" spans="2:12" s="11" customFormat="1" ht="19.899999999999999" customHeight="1" x14ac:dyDescent="0.2">
      <c r="B69" s="145"/>
      <c r="D69" s="146" t="s">
        <v>8491</v>
      </c>
      <c r="E69" s="147"/>
      <c r="F69" s="147"/>
      <c r="G69" s="147"/>
      <c r="H69" s="147"/>
      <c r="I69" s="147"/>
      <c r="J69" s="148">
        <f>J292</f>
        <v>0</v>
      </c>
      <c r="L69" s="145"/>
    </row>
    <row r="70" spans="2:12" s="11" customFormat="1" ht="19.899999999999999" customHeight="1" x14ac:dyDescent="0.2">
      <c r="B70" s="145"/>
      <c r="D70" s="146" t="s">
        <v>8492</v>
      </c>
      <c r="E70" s="147"/>
      <c r="F70" s="147"/>
      <c r="G70" s="147"/>
      <c r="H70" s="147"/>
      <c r="I70" s="147"/>
      <c r="J70" s="148">
        <f>J321</f>
        <v>0</v>
      </c>
      <c r="L70" s="145"/>
    </row>
    <row r="71" spans="2:12" s="11" customFormat="1" ht="19.899999999999999" customHeight="1" x14ac:dyDescent="0.2">
      <c r="B71" s="145"/>
      <c r="D71" s="146" t="s">
        <v>8493</v>
      </c>
      <c r="E71" s="147"/>
      <c r="F71" s="147"/>
      <c r="G71" s="147"/>
      <c r="H71" s="147"/>
      <c r="I71" s="147"/>
      <c r="J71" s="148">
        <f>J373</f>
        <v>0</v>
      </c>
      <c r="L71" s="145"/>
    </row>
    <row r="72" spans="2:12" s="1" customFormat="1" ht="21.75" customHeight="1" x14ac:dyDescent="0.2">
      <c r="B72" s="32"/>
      <c r="L72" s="32"/>
    </row>
    <row r="73" spans="2:12" s="1" customFormat="1" ht="6.95" customHeight="1" x14ac:dyDescent="0.2">
      <c r="B73" s="41"/>
      <c r="C73" s="42"/>
      <c r="D73" s="42"/>
      <c r="E73" s="42"/>
      <c r="F73" s="42"/>
      <c r="G73" s="42"/>
      <c r="H73" s="42"/>
      <c r="I73" s="42"/>
      <c r="J73" s="42"/>
      <c r="K73" s="42"/>
      <c r="L73" s="32"/>
    </row>
    <row r="77" spans="2:12" s="1" customFormat="1" ht="6.95" customHeight="1" x14ac:dyDescent="0.2">
      <c r="B77" s="43"/>
      <c r="C77" s="44"/>
      <c r="D77" s="44"/>
      <c r="E77" s="44"/>
      <c r="F77" s="44"/>
      <c r="G77" s="44"/>
      <c r="H77" s="44"/>
      <c r="I77" s="44"/>
      <c r="J77" s="44"/>
      <c r="K77" s="44"/>
      <c r="L77" s="32"/>
    </row>
    <row r="78" spans="2:12" s="1" customFormat="1" ht="24.95" customHeight="1" x14ac:dyDescent="0.2">
      <c r="B78" s="32"/>
      <c r="C78" s="21" t="s">
        <v>166</v>
      </c>
      <c r="L78" s="32"/>
    </row>
    <row r="79" spans="2:12" s="1" customFormat="1" ht="6.95" customHeight="1" x14ac:dyDescent="0.2">
      <c r="B79" s="32"/>
      <c r="L79" s="32"/>
    </row>
    <row r="80" spans="2:12" s="1" customFormat="1" ht="12" customHeight="1" x14ac:dyDescent="0.2">
      <c r="B80" s="32"/>
      <c r="C80" s="27" t="s">
        <v>16</v>
      </c>
      <c r="L80" s="32"/>
    </row>
    <row r="81" spans="2:65" s="1" customFormat="1" ht="16.5" customHeight="1" x14ac:dyDescent="0.2">
      <c r="B81" s="32"/>
      <c r="E81" s="313" t="str">
        <f>E7</f>
        <v>Výstavba urgentního příjmu nemocnice Sokolov - Úprava po ZD č. 21</v>
      </c>
      <c r="F81" s="314"/>
      <c r="G81" s="314"/>
      <c r="H81" s="314"/>
      <c r="L81" s="32"/>
    </row>
    <row r="82" spans="2:65" ht="12" customHeight="1" x14ac:dyDescent="0.2">
      <c r="B82" s="20"/>
      <c r="C82" s="27" t="s">
        <v>159</v>
      </c>
      <c r="L82" s="20"/>
    </row>
    <row r="83" spans="2:65" s="1" customFormat="1" ht="16.5" customHeight="1" x14ac:dyDescent="0.2">
      <c r="B83" s="32"/>
      <c r="E83" s="313" t="s">
        <v>8485</v>
      </c>
      <c r="F83" s="315"/>
      <c r="G83" s="315"/>
      <c r="H83" s="315"/>
      <c r="L83" s="32"/>
    </row>
    <row r="84" spans="2:65" s="1" customFormat="1" ht="12" customHeight="1" x14ac:dyDescent="0.2">
      <c r="B84" s="32"/>
      <c r="C84" s="27" t="s">
        <v>6093</v>
      </c>
      <c r="L84" s="32"/>
    </row>
    <row r="85" spans="2:65" s="1" customFormat="1" ht="16.5" customHeight="1" x14ac:dyDescent="0.2">
      <c r="B85" s="32"/>
      <c r="E85" s="279" t="str">
        <f>E11</f>
        <v>D.1.4.8.-1 - EL. KOMUNIKACE</v>
      </c>
      <c r="F85" s="315"/>
      <c r="G85" s="315"/>
      <c r="H85" s="315"/>
      <c r="L85" s="32"/>
    </row>
    <row r="86" spans="2:65" s="1" customFormat="1" ht="6.95" customHeight="1" x14ac:dyDescent="0.2">
      <c r="B86" s="32"/>
      <c r="L86" s="32"/>
    </row>
    <row r="87" spans="2:65" s="1" customFormat="1" ht="12" customHeight="1" x14ac:dyDescent="0.2">
      <c r="B87" s="32"/>
      <c r="C87" s="27" t="s">
        <v>21</v>
      </c>
      <c r="F87" s="25" t="str">
        <f>F14</f>
        <v xml:space="preserve"> </v>
      </c>
      <c r="I87" s="27" t="s">
        <v>23</v>
      </c>
      <c r="J87" s="49" t="str">
        <f>IF(J14="","",J14)</f>
        <v>11. 2. 2025</v>
      </c>
      <c r="L87" s="32"/>
    </row>
    <row r="88" spans="2:65" s="1" customFormat="1" ht="6.95" customHeight="1" x14ac:dyDescent="0.2">
      <c r="B88" s="32"/>
      <c r="L88" s="32"/>
    </row>
    <row r="89" spans="2:65" s="1" customFormat="1" ht="15.2" customHeight="1" x14ac:dyDescent="0.2">
      <c r="B89" s="32"/>
      <c r="C89" s="27" t="s">
        <v>25</v>
      </c>
      <c r="F89" s="25" t="str">
        <f>E17</f>
        <v xml:space="preserve"> </v>
      </c>
      <c r="I89" s="27" t="s">
        <v>30</v>
      </c>
      <c r="J89" s="30" t="str">
        <f>E23</f>
        <v xml:space="preserve"> </v>
      </c>
      <c r="L89" s="32"/>
    </row>
    <row r="90" spans="2:65" s="1" customFormat="1" ht="15.2" customHeight="1" x14ac:dyDescent="0.2">
      <c r="B90" s="32"/>
      <c r="C90" s="27" t="s">
        <v>28</v>
      </c>
      <c r="F90" s="25" t="str">
        <f>IF(E20="","",E20)</f>
        <v>Vyplň údaj</v>
      </c>
      <c r="I90" s="27" t="s">
        <v>32</v>
      </c>
      <c r="J90" s="30" t="str">
        <f>E26</f>
        <v xml:space="preserve"> </v>
      </c>
      <c r="L90" s="32"/>
    </row>
    <row r="91" spans="2:65" s="1" customFormat="1" ht="10.35" customHeight="1" x14ac:dyDescent="0.2">
      <c r="B91" s="32"/>
      <c r="L91" s="32"/>
    </row>
    <row r="92" spans="2:65" s="9" customFormat="1" ht="29.25" customHeight="1" x14ac:dyDescent="0.2">
      <c r="B92" s="107"/>
      <c r="C92" s="108" t="s">
        <v>167</v>
      </c>
      <c r="D92" s="109" t="s">
        <v>54</v>
      </c>
      <c r="E92" s="109" t="s">
        <v>50</v>
      </c>
      <c r="F92" s="109" t="s">
        <v>51</v>
      </c>
      <c r="G92" s="109" t="s">
        <v>168</v>
      </c>
      <c r="H92" s="109" t="s">
        <v>169</v>
      </c>
      <c r="I92" s="109" t="s">
        <v>170</v>
      </c>
      <c r="J92" s="109" t="s">
        <v>163</v>
      </c>
      <c r="K92" s="110" t="s">
        <v>171</v>
      </c>
      <c r="L92" s="107"/>
      <c r="M92" s="56" t="s">
        <v>19</v>
      </c>
      <c r="N92" s="57" t="s">
        <v>39</v>
      </c>
      <c r="O92" s="57" t="s">
        <v>172</v>
      </c>
      <c r="P92" s="57" t="s">
        <v>173</v>
      </c>
      <c r="Q92" s="57" t="s">
        <v>174</v>
      </c>
      <c r="R92" s="57" t="s">
        <v>175</v>
      </c>
      <c r="S92" s="57" t="s">
        <v>176</v>
      </c>
      <c r="T92" s="58" t="s">
        <v>177</v>
      </c>
    </row>
    <row r="93" spans="2:65" s="1" customFormat="1" ht="22.9" customHeight="1" x14ac:dyDescent="0.25">
      <c r="B93" s="32"/>
      <c r="C93" s="61" t="s">
        <v>178</v>
      </c>
      <c r="J93" s="111">
        <f>BK93</f>
        <v>0</v>
      </c>
      <c r="L93" s="32"/>
      <c r="M93" s="59"/>
      <c r="N93" s="50"/>
      <c r="O93" s="50"/>
      <c r="P93" s="112">
        <f>P94</f>
        <v>0</v>
      </c>
      <c r="Q93" s="50"/>
      <c r="R93" s="112">
        <f>R94</f>
        <v>0</v>
      </c>
      <c r="S93" s="50"/>
      <c r="T93" s="113">
        <f>T94</f>
        <v>0</v>
      </c>
      <c r="AT93" s="17" t="s">
        <v>68</v>
      </c>
      <c r="AU93" s="17" t="s">
        <v>164</v>
      </c>
      <c r="BK93" s="114">
        <f>BK94</f>
        <v>0</v>
      </c>
    </row>
    <row r="94" spans="2:65" s="10" customFormat="1" ht="25.9" customHeight="1" x14ac:dyDescent="0.2">
      <c r="B94" s="115"/>
      <c r="D94" s="116" t="s">
        <v>68</v>
      </c>
      <c r="E94" s="117" t="s">
        <v>1174</v>
      </c>
      <c r="F94" s="117" t="s">
        <v>1175</v>
      </c>
      <c r="I94" s="118"/>
      <c r="J94" s="119">
        <f>BK94</f>
        <v>0</v>
      </c>
      <c r="L94" s="115"/>
      <c r="M94" s="120"/>
      <c r="P94" s="121">
        <f>P95+P152+P225+P269+P292+P321+P373</f>
        <v>0</v>
      </c>
      <c r="R94" s="121">
        <f>R95+R152+R225+R269+R292+R321+R373</f>
        <v>0</v>
      </c>
      <c r="T94" s="122">
        <f>T95+T152+T225+T269+T292+T321+T373</f>
        <v>0</v>
      </c>
      <c r="AR94" s="116" t="s">
        <v>79</v>
      </c>
      <c r="AT94" s="123" t="s">
        <v>68</v>
      </c>
      <c r="AU94" s="123" t="s">
        <v>69</v>
      </c>
      <c r="AY94" s="116" t="s">
        <v>181</v>
      </c>
      <c r="BK94" s="124">
        <f>BK95+BK152+BK225+BK269+BK292+BK321+BK373</f>
        <v>0</v>
      </c>
    </row>
    <row r="95" spans="2:65" s="10" customFormat="1" ht="22.9" customHeight="1" x14ac:dyDescent="0.2">
      <c r="B95" s="115"/>
      <c r="D95" s="116" t="s">
        <v>68</v>
      </c>
      <c r="E95" s="149" t="s">
        <v>1435</v>
      </c>
      <c r="F95" s="149" t="s">
        <v>8494</v>
      </c>
      <c r="I95" s="118"/>
      <c r="J95" s="150">
        <f>BK95</f>
        <v>0</v>
      </c>
      <c r="L95" s="115"/>
      <c r="M95" s="120"/>
      <c r="P95" s="121">
        <f>SUM(P96:P151)</f>
        <v>0</v>
      </c>
      <c r="R95" s="121">
        <f>SUM(R96:R151)</f>
        <v>0</v>
      </c>
      <c r="T95" s="122">
        <f>SUM(T96:T151)</f>
        <v>0</v>
      </c>
      <c r="AR95" s="116" t="s">
        <v>79</v>
      </c>
      <c r="AT95" s="123" t="s">
        <v>68</v>
      </c>
      <c r="AU95" s="123" t="s">
        <v>77</v>
      </c>
      <c r="AY95" s="116" t="s">
        <v>181</v>
      </c>
      <c r="BK95" s="124">
        <f>SUM(BK96:BK151)</f>
        <v>0</v>
      </c>
    </row>
    <row r="96" spans="2:65" s="1" customFormat="1" ht="16.5" customHeight="1" x14ac:dyDescent="0.2">
      <c r="B96" s="32"/>
      <c r="C96" s="125" t="s">
        <v>77</v>
      </c>
      <c r="D96" s="125" t="s">
        <v>182</v>
      </c>
      <c r="E96" s="126" t="s">
        <v>1437</v>
      </c>
      <c r="F96" s="127" t="s">
        <v>8495</v>
      </c>
      <c r="G96" s="128" t="s">
        <v>519</v>
      </c>
      <c r="H96" s="129">
        <v>2</v>
      </c>
      <c r="I96" s="130"/>
      <c r="J96" s="131">
        <f>ROUND(I96*H96,2)</f>
        <v>0</v>
      </c>
      <c r="K96" s="127" t="s">
        <v>186</v>
      </c>
      <c r="L96" s="32"/>
      <c r="M96" s="132" t="s">
        <v>19</v>
      </c>
      <c r="N96" s="133" t="s">
        <v>40</v>
      </c>
      <c r="P96" s="134">
        <f>O96*H96</f>
        <v>0</v>
      </c>
      <c r="Q96" s="134">
        <v>0</v>
      </c>
      <c r="R96" s="134">
        <f>Q96*H96</f>
        <v>0</v>
      </c>
      <c r="S96" s="134">
        <v>0</v>
      </c>
      <c r="T96" s="135">
        <f>S96*H96</f>
        <v>0</v>
      </c>
      <c r="AR96" s="136" t="s">
        <v>209</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209</v>
      </c>
      <c r="BM96" s="136" t="s">
        <v>79</v>
      </c>
    </row>
    <row r="97" spans="2:65" s="1" customFormat="1" ht="19.5" x14ac:dyDescent="0.2">
      <c r="B97" s="32"/>
      <c r="D97" s="138" t="s">
        <v>214</v>
      </c>
      <c r="F97" s="139" t="s">
        <v>8496</v>
      </c>
      <c r="I97" s="140"/>
      <c r="L97" s="32"/>
      <c r="M97" s="141"/>
      <c r="T97" s="53"/>
      <c r="AT97" s="17" t="s">
        <v>214</v>
      </c>
      <c r="AU97" s="17" t="s">
        <v>79</v>
      </c>
    </row>
    <row r="98" spans="2:65" s="12" customFormat="1" ht="11.25" x14ac:dyDescent="0.2">
      <c r="B98" s="153"/>
      <c r="D98" s="138" t="s">
        <v>330</v>
      </c>
      <c r="E98" s="154" t="s">
        <v>19</v>
      </c>
      <c r="F98" s="155" t="s">
        <v>8497</v>
      </c>
      <c r="H98" s="154" t="s">
        <v>19</v>
      </c>
      <c r="I98" s="156"/>
      <c r="L98" s="153"/>
      <c r="M98" s="157"/>
      <c r="T98" s="158"/>
      <c r="AT98" s="154" t="s">
        <v>330</v>
      </c>
      <c r="AU98" s="154" t="s">
        <v>79</v>
      </c>
      <c r="AV98" s="12" t="s">
        <v>77</v>
      </c>
      <c r="AW98" s="12" t="s">
        <v>31</v>
      </c>
      <c r="AX98" s="12" t="s">
        <v>69</v>
      </c>
      <c r="AY98" s="154" t="s">
        <v>181</v>
      </c>
    </row>
    <row r="99" spans="2:65" s="13" customFormat="1" ht="11.25" x14ac:dyDescent="0.2">
      <c r="B99" s="159"/>
      <c r="D99" s="138" t="s">
        <v>330</v>
      </c>
      <c r="E99" s="160" t="s">
        <v>19</v>
      </c>
      <c r="F99" s="161" t="s">
        <v>4419</v>
      </c>
      <c r="H99" s="162">
        <v>2</v>
      </c>
      <c r="I99" s="163"/>
      <c r="L99" s="159"/>
      <c r="M99" s="164"/>
      <c r="T99" s="165"/>
      <c r="AT99" s="160" t="s">
        <v>330</v>
      </c>
      <c r="AU99" s="160" t="s">
        <v>79</v>
      </c>
      <c r="AV99" s="13" t="s">
        <v>79</v>
      </c>
      <c r="AW99" s="13" t="s">
        <v>31</v>
      </c>
      <c r="AX99" s="13" t="s">
        <v>69</v>
      </c>
      <c r="AY99" s="160" t="s">
        <v>181</v>
      </c>
    </row>
    <row r="100" spans="2:65" s="14" customFormat="1" ht="11.25" x14ac:dyDescent="0.2">
      <c r="B100" s="166"/>
      <c r="D100" s="138" t="s">
        <v>330</v>
      </c>
      <c r="E100" s="167" t="s">
        <v>19</v>
      </c>
      <c r="F100" s="168" t="s">
        <v>333</v>
      </c>
      <c r="H100" s="169">
        <v>2</v>
      </c>
      <c r="I100" s="170"/>
      <c r="L100" s="166"/>
      <c r="M100" s="171"/>
      <c r="T100" s="172"/>
      <c r="AT100" s="167" t="s">
        <v>330</v>
      </c>
      <c r="AU100" s="167" t="s">
        <v>79</v>
      </c>
      <c r="AV100" s="14" t="s">
        <v>187</v>
      </c>
      <c r="AW100" s="14" t="s">
        <v>31</v>
      </c>
      <c r="AX100" s="14" t="s">
        <v>77</v>
      </c>
      <c r="AY100" s="167" t="s">
        <v>181</v>
      </c>
    </row>
    <row r="101" spans="2:65" s="1" customFormat="1" ht="16.5" customHeight="1" x14ac:dyDescent="0.2">
      <c r="B101" s="32"/>
      <c r="C101" s="125" t="s">
        <v>79</v>
      </c>
      <c r="D101" s="125" t="s">
        <v>182</v>
      </c>
      <c r="E101" s="126" t="s">
        <v>1443</v>
      </c>
      <c r="F101" s="127" t="s">
        <v>8498</v>
      </c>
      <c r="G101" s="128" t="s">
        <v>519</v>
      </c>
      <c r="H101" s="129">
        <v>113</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209</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209</v>
      </c>
      <c r="BM101" s="136" t="s">
        <v>187</v>
      </c>
    </row>
    <row r="102" spans="2:65" s="1" customFormat="1" ht="29.25" x14ac:dyDescent="0.2">
      <c r="B102" s="32"/>
      <c r="D102" s="138" t="s">
        <v>214</v>
      </c>
      <c r="F102" s="139" t="s">
        <v>8499</v>
      </c>
      <c r="I102" s="140"/>
      <c r="L102" s="32"/>
      <c r="M102" s="141"/>
      <c r="T102" s="53"/>
      <c r="AT102" s="17" t="s">
        <v>214</v>
      </c>
      <c r="AU102" s="17" t="s">
        <v>79</v>
      </c>
    </row>
    <row r="103" spans="2:65" s="12" customFormat="1" ht="11.25" x14ac:dyDescent="0.2">
      <c r="B103" s="153"/>
      <c r="D103" s="138" t="s">
        <v>330</v>
      </c>
      <c r="E103" s="154" t="s">
        <v>19</v>
      </c>
      <c r="F103" s="155" t="s">
        <v>8500</v>
      </c>
      <c r="H103" s="154" t="s">
        <v>19</v>
      </c>
      <c r="I103" s="156"/>
      <c r="L103" s="153"/>
      <c r="M103" s="157"/>
      <c r="T103" s="158"/>
      <c r="AT103" s="154" t="s">
        <v>330</v>
      </c>
      <c r="AU103" s="154" t="s">
        <v>79</v>
      </c>
      <c r="AV103" s="12" t="s">
        <v>77</v>
      </c>
      <c r="AW103" s="12" t="s">
        <v>31</v>
      </c>
      <c r="AX103" s="12" t="s">
        <v>69</v>
      </c>
      <c r="AY103" s="154" t="s">
        <v>181</v>
      </c>
    </row>
    <row r="104" spans="2:65" s="13" customFormat="1" ht="11.25" x14ac:dyDescent="0.2">
      <c r="B104" s="159"/>
      <c r="D104" s="138" t="s">
        <v>330</v>
      </c>
      <c r="E104" s="160" t="s">
        <v>19</v>
      </c>
      <c r="F104" s="161" t="s">
        <v>8501</v>
      </c>
      <c r="H104" s="162">
        <v>50</v>
      </c>
      <c r="I104" s="163"/>
      <c r="L104" s="159"/>
      <c r="M104" s="164"/>
      <c r="T104" s="165"/>
      <c r="AT104" s="160" t="s">
        <v>330</v>
      </c>
      <c r="AU104" s="160" t="s">
        <v>79</v>
      </c>
      <c r="AV104" s="13" t="s">
        <v>79</v>
      </c>
      <c r="AW104" s="13" t="s">
        <v>31</v>
      </c>
      <c r="AX104" s="13" t="s">
        <v>69</v>
      </c>
      <c r="AY104" s="160" t="s">
        <v>181</v>
      </c>
    </row>
    <row r="105" spans="2:65" s="13" customFormat="1" ht="11.25" x14ac:dyDescent="0.2">
      <c r="B105" s="159"/>
      <c r="D105" s="138" t="s">
        <v>330</v>
      </c>
      <c r="E105" s="160" t="s">
        <v>19</v>
      </c>
      <c r="F105" s="161" t="s">
        <v>8502</v>
      </c>
      <c r="H105" s="162">
        <v>8</v>
      </c>
      <c r="I105" s="163"/>
      <c r="L105" s="159"/>
      <c r="M105" s="164"/>
      <c r="T105" s="165"/>
      <c r="AT105" s="160" t="s">
        <v>330</v>
      </c>
      <c r="AU105" s="160" t="s">
        <v>79</v>
      </c>
      <c r="AV105" s="13" t="s">
        <v>79</v>
      </c>
      <c r="AW105" s="13" t="s">
        <v>31</v>
      </c>
      <c r="AX105" s="13" t="s">
        <v>69</v>
      </c>
      <c r="AY105" s="160" t="s">
        <v>181</v>
      </c>
    </row>
    <row r="106" spans="2:65" s="13" customFormat="1" ht="11.25" x14ac:dyDescent="0.2">
      <c r="B106" s="159"/>
      <c r="D106" s="138" t="s">
        <v>330</v>
      </c>
      <c r="E106" s="160" t="s">
        <v>19</v>
      </c>
      <c r="F106" s="161" t="s">
        <v>8503</v>
      </c>
      <c r="H106" s="162">
        <v>55</v>
      </c>
      <c r="I106" s="163"/>
      <c r="L106" s="159"/>
      <c r="M106" s="164"/>
      <c r="T106" s="165"/>
      <c r="AT106" s="160" t="s">
        <v>330</v>
      </c>
      <c r="AU106" s="160" t="s">
        <v>79</v>
      </c>
      <c r="AV106" s="13" t="s">
        <v>79</v>
      </c>
      <c r="AW106" s="13" t="s">
        <v>31</v>
      </c>
      <c r="AX106" s="13" t="s">
        <v>69</v>
      </c>
      <c r="AY106" s="160" t="s">
        <v>181</v>
      </c>
    </row>
    <row r="107" spans="2:65" s="14" customFormat="1" ht="11.25" x14ac:dyDescent="0.2">
      <c r="B107" s="166"/>
      <c r="D107" s="138" t="s">
        <v>330</v>
      </c>
      <c r="E107" s="167" t="s">
        <v>19</v>
      </c>
      <c r="F107" s="168" t="s">
        <v>333</v>
      </c>
      <c r="H107" s="169">
        <v>113</v>
      </c>
      <c r="I107" s="170"/>
      <c r="L107" s="166"/>
      <c r="M107" s="171"/>
      <c r="T107" s="172"/>
      <c r="AT107" s="167" t="s">
        <v>330</v>
      </c>
      <c r="AU107" s="167" t="s">
        <v>79</v>
      </c>
      <c r="AV107" s="14" t="s">
        <v>187</v>
      </c>
      <c r="AW107" s="14" t="s">
        <v>31</v>
      </c>
      <c r="AX107" s="14" t="s">
        <v>77</v>
      </c>
      <c r="AY107" s="167" t="s">
        <v>181</v>
      </c>
    </row>
    <row r="108" spans="2:65" s="1" customFormat="1" ht="16.5" customHeight="1" x14ac:dyDescent="0.2">
      <c r="B108" s="32"/>
      <c r="C108" s="125" t="s">
        <v>190</v>
      </c>
      <c r="D108" s="125" t="s">
        <v>182</v>
      </c>
      <c r="E108" s="126" t="s">
        <v>8504</v>
      </c>
      <c r="F108" s="127" t="s">
        <v>8505</v>
      </c>
      <c r="G108" s="128" t="s">
        <v>519</v>
      </c>
      <c r="H108" s="129">
        <v>18</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209</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209</v>
      </c>
      <c r="BM108" s="136" t="s">
        <v>193</v>
      </c>
    </row>
    <row r="109" spans="2:65" s="1" customFormat="1" ht="29.25" x14ac:dyDescent="0.2">
      <c r="B109" s="32"/>
      <c r="D109" s="138" t="s">
        <v>214</v>
      </c>
      <c r="F109" s="139" t="s">
        <v>8499</v>
      </c>
      <c r="I109" s="140"/>
      <c r="L109" s="32"/>
      <c r="M109" s="141"/>
      <c r="T109" s="53"/>
      <c r="AT109" s="17" t="s">
        <v>214</v>
      </c>
      <c r="AU109" s="17" t="s">
        <v>79</v>
      </c>
    </row>
    <row r="110" spans="2:65" s="12" customFormat="1" ht="11.25" x14ac:dyDescent="0.2">
      <c r="B110" s="153"/>
      <c r="D110" s="138" t="s">
        <v>330</v>
      </c>
      <c r="E110" s="154" t="s">
        <v>19</v>
      </c>
      <c r="F110" s="155" t="s">
        <v>8506</v>
      </c>
      <c r="H110" s="154" t="s">
        <v>19</v>
      </c>
      <c r="I110" s="156"/>
      <c r="L110" s="153"/>
      <c r="M110" s="157"/>
      <c r="T110" s="158"/>
      <c r="AT110" s="154" t="s">
        <v>330</v>
      </c>
      <c r="AU110" s="154" t="s">
        <v>79</v>
      </c>
      <c r="AV110" s="12" t="s">
        <v>77</v>
      </c>
      <c r="AW110" s="12" t="s">
        <v>31</v>
      </c>
      <c r="AX110" s="12" t="s">
        <v>69</v>
      </c>
      <c r="AY110" s="154" t="s">
        <v>181</v>
      </c>
    </row>
    <row r="111" spans="2:65" s="13" customFormat="1" ht="11.25" x14ac:dyDescent="0.2">
      <c r="B111" s="159"/>
      <c r="D111" s="138" t="s">
        <v>330</v>
      </c>
      <c r="E111" s="160" t="s">
        <v>19</v>
      </c>
      <c r="F111" s="161" t="s">
        <v>8507</v>
      </c>
      <c r="H111" s="162">
        <v>18</v>
      </c>
      <c r="I111" s="163"/>
      <c r="L111" s="159"/>
      <c r="M111" s="164"/>
      <c r="T111" s="165"/>
      <c r="AT111" s="160" t="s">
        <v>330</v>
      </c>
      <c r="AU111" s="160" t="s">
        <v>79</v>
      </c>
      <c r="AV111" s="13" t="s">
        <v>79</v>
      </c>
      <c r="AW111" s="13" t="s">
        <v>31</v>
      </c>
      <c r="AX111" s="13" t="s">
        <v>69</v>
      </c>
      <c r="AY111" s="160" t="s">
        <v>181</v>
      </c>
    </row>
    <row r="112" spans="2:65" s="14" customFormat="1" ht="11.25" x14ac:dyDescent="0.2">
      <c r="B112" s="166"/>
      <c r="D112" s="138" t="s">
        <v>330</v>
      </c>
      <c r="E112" s="167" t="s">
        <v>19</v>
      </c>
      <c r="F112" s="168" t="s">
        <v>333</v>
      </c>
      <c r="H112" s="169">
        <v>18</v>
      </c>
      <c r="I112" s="170"/>
      <c r="L112" s="166"/>
      <c r="M112" s="171"/>
      <c r="T112" s="172"/>
      <c r="AT112" s="167" t="s">
        <v>330</v>
      </c>
      <c r="AU112" s="167" t="s">
        <v>79</v>
      </c>
      <c r="AV112" s="14" t="s">
        <v>187</v>
      </c>
      <c r="AW112" s="14" t="s">
        <v>31</v>
      </c>
      <c r="AX112" s="14" t="s">
        <v>77</v>
      </c>
      <c r="AY112" s="167" t="s">
        <v>181</v>
      </c>
    </row>
    <row r="113" spans="2:65" s="1" customFormat="1" ht="16.5" customHeight="1" x14ac:dyDescent="0.2">
      <c r="B113" s="32"/>
      <c r="C113" s="125" t="s">
        <v>187</v>
      </c>
      <c r="D113" s="125" t="s">
        <v>182</v>
      </c>
      <c r="E113" s="126" t="s">
        <v>8508</v>
      </c>
      <c r="F113" s="127" t="s">
        <v>8509</v>
      </c>
      <c r="G113" s="128" t="s">
        <v>636</v>
      </c>
      <c r="H113" s="129">
        <v>9500</v>
      </c>
      <c r="I113" s="130"/>
      <c r="J113" s="131">
        <f>ROUND(I113*H113,2)</f>
        <v>0</v>
      </c>
      <c r="K113" s="127" t="s">
        <v>186</v>
      </c>
      <c r="L113" s="32"/>
      <c r="M113" s="132" t="s">
        <v>19</v>
      </c>
      <c r="N113" s="133" t="s">
        <v>40</v>
      </c>
      <c r="P113" s="134">
        <f>O113*H113</f>
        <v>0</v>
      </c>
      <c r="Q113" s="134">
        <v>0</v>
      </c>
      <c r="R113" s="134">
        <f>Q113*H113</f>
        <v>0</v>
      </c>
      <c r="S113" s="134">
        <v>0</v>
      </c>
      <c r="T113" s="135">
        <f>S113*H113</f>
        <v>0</v>
      </c>
      <c r="AR113" s="136" t="s">
        <v>209</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209</v>
      </c>
      <c r="BM113" s="136" t="s">
        <v>196</v>
      </c>
    </row>
    <row r="114" spans="2:65" s="1" customFormat="1" ht="19.5" x14ac:dyDescent="0.2">
      <c r="B114" s="32"/>
      <c r="D114" s="138" t="s">
        <v>214</v>
      </c>
      <c r="F114" s="139" t="s">
        <v>8206</v>
      </c>
      <c r="I114" s="140"/>
      <c r="L114" s="32"/>
      <c r="M114" s="141"/>
      <c r="T114" s="53"/>
      <c r="AT114" s="17" t="s">
        <v>214</v>
      </c>
      <c r="AU114" s="17" t="s">
        <v>79</v>
      </c>
    </row>
    <row r="115" spans="2:65" s="13" customFormat="1" ht="11.25" x14ac:dyDescent="0.2">
      <c r="B115" s="159"/>
      <c r="D115" s="138" t="s">
        <v>330</v>
      </c>
      <c r="E115" s="160" t="s">
        <v>19</v>
      </c>
      <c r="F115" s="161" t="s">
        <v>8510</v>
      </c>
      <c r="H115" s="162">
        <v>9500</v>
      </c>
      <c r="I115" s="163"/>
      <c r="L115" s="159"/>
      <c r="M115" s="164"/>
      <c r="T115" s="165"/>
      <c r="AT115" s="160" t="s">
        <v>330</v>
      </c>
      <c r="AU115" s="160" t="s">
        <v>79</v>
      </c>
      <c r="AV115" s="13" t="s">
        <v>79</v>
      </c>
      <c r="AW115" s="13" t="s">
        <v>31</v>
      </c>
      <c r="AX115" s="13" t="s">
        <v>69</v>
      </c>
      <c r="AY115" s="160" t="s">
        <v>181</v>
      </c>
    </row>
    <row r="116" spans="2:65" s="14" customFormat="1" ht="11.25" x14ac:dyDescent="0.2">
      <c r="B116" s="166"/>
      <c r="D116" s="138" t="s">
        <v>330</v>
      </c>
      <c r="E116" s="167" t="s">
        <v>19</v>
      </c>
      <c r="F116" s="168" t="s">
        <v>333</v>
      </c>
      <c r="H116" s="169">
        <v>9500</v>
      </c>
      <c r="I116" s="170"/>
      <c r="L116" s="166"/>
      <c r="M116" s="171"/>
      <c r="T116" s="172"/>
      <c r="AT116" s="167" t="s">
        <v>330</v>
      </c>
      <c r="AU116" s="167" t="s">
        <v>79</v>
      </c>
      <c r="AV116" s="14" t="s">
        <v>187</v>
      </c>
      <c r="AW116" s="14" t="s">
        <v>31</v>
      </c>
      <c r="AX116" s="14" t="s">
        <v>77</v>
      </c>
      <c r="AY116" s="167" t="s">
        <v>181</v>
      </c>
    </row>
    <row r="117" spans="2:65" s="1" customFormat="1" ht="16.5" customHeight="1" x14ac:dyDescent="0.2">
      <c r="B117" s="32"/>
      <c r="C117" s="125" t="s">
        <v>197</v>
      </c>
      <c r="D117" s="125" t="s">
        <v>182</v>
      </c>
      <c r="E117" s="126" t="s">
        <v>8511</v>
      </c>
      <c r="F117" s="127" t="s">
        <v>8512</v>
      </c>
      <c r="G117" s="128" t="s">
        <v>519</v>
      </c>
      <c r="H117" s="129">
        <v>1</v>
      </c>
      <c r="I117" s="130"/>
      <c r="J117" s="131">
        <f>ROUND(I117*H117,2)</f>
        <v>0</v>
      </c>
      <c r="K117" s="127" t="s">
        <v>186</v>
      </c>
      <c r="L117" s="32"/>
      <c r="M117" s="132" t="s">
        <v>19</v>
      </c>
      <c r="N117" s="133" t="s">
        <v>40</v>
      </c>
      <c r="P117" s="134">
        <f>O117*H117</f>
        <v>0</v>
      </c>
      <c r="Q117" s="134">
        <v>0</v>
      </c>
      <c r="R117" s="134">
        <f>Q117*H117</f>
        <v>0</v>
      </c>
      <c r="S117" s="134">
        <v>0</v>
      </c>
      <c r="T117" s="135">
        <f>S117*H117</f>
        <v>0</v>
      </c>
      <c r="AR117" s="136" t="s">
        <v>209</v>
      </c>
      <c r="AT117" s="136" t="s">
        <v>182</v>
      </c>
      <c r="AU117" s="136" t="s">
        <v>79</v>
      </c>
      <c r="AY117" s="17" t="s">
        <v>181</v>
      </c>
      <c r="BE117" s="137">
        <f>IF(N117="základní",J117,0)</f>
        <v>0</v>
      </c>
      <c r="BF117" s="137">
        <f>IF(N117="snížená",J117,0)</f>
        <v>0</v>
      </c>
      <c r="BG117" s="137">
        <f>IF(N117="zákl. přenesená",J117,0)</f>
        <v>0</v>
      </c>
      <c r="BH117" s="137">
        <f>IF(N117="sníž. přenesená",J117,0)</f>
        <v>0</v>
      </c>
      <c r="BI117" s="137">
        <f>IF(N117="nulová",J117,0)</f>
        <v>0</v>
      </c>
      <c r="BJ117" s="17" t="s">
        <v>77</v>
      </c>
      <c r="BK117" s="137">
        <f>ROUND(I117*H117,2)</f>
        <v>0</v>
      </c>
      <c r="BL117" s="17" t="s">
        <v>209</v>
      </c>
      <c r="BM117" s="136" t="s">
        <v>200</v>
      </c>
    </row>
    <row r="118" spans="2:65" s="1" customFormat="1" ht="19.5" x14ac:dyDescent="0.2">
      <c r="B118" s="32"/>
      <c r="D118" s="138" t="s">
        <v>214</v>
      </c>
      <c r="F118" s="139" t="s">
        <v>8513</v>
      </c>
      <c r="I118" s="140"/>
      <c r="L118" s="32"/>
      <c r="M118" s="141"/>
      <c r="T118" s="53"/>
      <c r="AT118" s="17" t="s">
        <v>214</v>
      </c>
      <c r="AU118" s="17" t="s">
        <v>79</v>
      </c>
    </row>
    <row r="119" spans="2:65" s="12" customFormat="1" ht="11.25" x14ac:dyDescent="0.2">
      <c r="B119" s="153"/>
      <c r="D119" s="138" t="s">
        <v>330</v>
      </c>
      <c r="E119" s="154" t="s">
        <v>19</v>
      </c>
      <c r="F119" s="155" t="s">
        <v>8514</v>
      </c>
      <c r="H119" s="154" t="s">
        <v>19</v>
      </c>
      <c r="I119" s="156"/>
      <c r="L119" s="153"/>
      <c r="M119" s="157"/>
      <c r="T119" s="158"/>
      <c r="AT119" s="154" t="s">
        <v>330</v>
      </c>
      <c r="AU119" s="154" t="s">
        <v>79</v>
      </c>
      <c r="AV119" s="12" t="s">
        <v>77</v>
      </c>
      <c r="AW119" s="12" t="s">
        <v>31</v>
      </c>
      <c r="AX119" s="12" t="s">
        <v>69</v>
      </c>
      <c r="AY119" s="154" t="s">
        <v>181</v>
      </c>
    </row>
    <row r="120" spans="2:65" s="13" customFormat="1" ht="11.25" x14ac:dyDescent="0.2">
      <c r="B120" s="159"/>
      <c r="D120" s="138" t="s">
        <v>330</v>
      </c>
      <c r="E120" s="160" t="s">
        <v>19</v>
      </c>
      <c r="F120" s="161" t="s">
        <v>4442</v>
      </c>
      <c r="H120" s="162">
        <v>1</v>
      </c>
      <c r="I120" s="163"/>
      <c r="L120" s="159"/>
      <c r="M120" s="164"/>
      <c r="T120" s="165"/>
      <c r="AT120" s="160" t="s">
        <v>330</v>
      </c>
      <c r="AU120" s="160" t="s">
        <v>79</v>
      </c>
      <c r="AV120" s="13" t="s">
        <v>79</v>
      </c>
      <c r="AW120" s="13" t="s">
        <v>31</v>
      </c>
      <c r="AX120" s="13" t="s">
        <v>69</v>
      </c>
      <c r="AY120" s="160" t="s">
        <v>181</v>
      </c>
    </row>
    <row r="121" spans="2:65" s="14" customFormat="1" ht="11.25" x14ac:dyDescent="0.2">
      <c r="B121" s="166"/>
      <c r="D121" s="138" t="s">
        <v>330</v>
      </c>
      <c r="E121" s="167" t="s">
        <v>19</v>
      </c>
      <c r="F121" s="168" t="s">
        <v>333</v>
      </c>
      <c r="H121" s="169">
        <v>1</v>
      </c>
      <c r="I121" s="170"/>
      <c r="L121" s="166"/>
      <c r="M121" s="171"/>
      <c r="T121" s="172"/>
      <c r="AT121" s="167" t="s">
        <v>330</v>
      </c>
      <c r="AU121" s="167" t="s">
        <v>79</v>
      </c>
      <c r="AV121" s="14" t="s">
        <v>187</v>
      </c>
      <c r="AW121" s="14" t="s">
        <v>31</v>
      </c>
      <c r="AX121" s="14" t="s">
        <v>77</v>
      </c>
      <c r="AY121" s="167" t="s">
        <v>181</v>
      </c>
    </row>
    <row r="122" spans="2:65" s="1" customFormat="1" ht="16.5" customHeight="1" x14ac:dyDescent="0.2">
      <c r="B122" s="32"/>
      <c r="C122" s="125" t="s">
        <v>193</v>
      </c>
      <c r="D122" s="125" t="s">
        <v>182</v>
      </c>
      <c r="E122" s="126" t="s">
        <v>8515</v>
      </c>
      <c r="F122" s="127" t="s">
        <v>8516</v>
      </c>
      <c r="G122" s="128" t="s">
        <v>519</v>
      </c>
      <c r="H122" s="129">
        <v>1</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209</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209</v>
      </c>
      <c r="BM122" s="136" t="s">
        <v>8</v>
      </c>
    </row>
    <row r="123" spans="2:65" s="1" customFormat="1" ht="19.5" x14ac:dyDescent="0.2">
      <c r="B123" s="32"/>
      <c r="D123" s="138" t="s">
        <v>214</v>
      </c>
      <c r="F123" s="139" t="s">
        <v>8517</v>
      </c>
      <c r="I123" s="140"/>
      <c r="L123" s="32"/>
      <c r="M123" s="141"/>
      <c r="T123" s="53"/>
      <c r="AT123" s="17" t="s">
        <v>214</v>
      </c>
      <c r="AU123" s="17" t="s">
        <v>79</v>
      </c>
    </row>
    <row r="124" spans="2:65" s="12" customFormat="1" ht="11.25" x14ac:dyDescent="0.2">
      <c r="B124" s="153"/>
      <c r="D124" s="138" t="s">
        <v>330</v>
      </c>
      <c r="E124" s="154" t="s">
        <v>19</v>
      </c>
      <c r="F124" s="155" t="s">
        <v>8518</v>
      </c>
      <c r="H124" s="154" t="s">
        <v>19</v>
      </c>
      <c r="I124" s="156"/>
      <c r="L124" s="153"/>
      <c r="M124" s="157"/>
      <c r="T124" s="158"/>
      <c r="AT124" s="154" t="s">
        <v>330</v>
      </c>
      <c r="AU124" s="154" t="s">
        <v>79</v>
      </c>
      <c r="AV124" s="12" t="s">
        <v>77</v>
      </c>
      <c r="AW124" s="12" t="s">
        <v>31</v>
      </c>
      <c r="AX124" s="12" t="s">
        <v>69</v>
      </c>
      <c r="AY124" s="154" t="s">
        <v>181</v>
      </c>
    </row>
    <row r="125" spans="2:65" s="13" customFormat="1" ht="11.25" x14ac:dyDescent="0.2">
      <c r="B125" s="159"/>
      <c r="D125" s="138" t="s">
        <v>330</v>
      </c>
      <c r="E125" s="160" t="s">
        <v>19</v>
      </c>
      <c r="F125" s="161" t="s">
        <v>4442</v>
      </c>
      <c r="H125" s="162">
        <v>1</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1</v>
      </c>
      <c r="I126" s="170"/>
      <c r="L126" s="166"/>
      <c r="M126" s="171"/>
      <c r="T126" s="172"/>
      <c r="AT126" s="167" t="s">
        <v>330</v>
      </c>
      <c r="AU126" s="167" t="s">
        <v>79</v>
      </c>
      <c r="AV126" s="14" t="s">
        <v>187</v>
      </c>
      <c r="AW126" s="14" t="s">
        <v>31</v>
      </c>
      <c r="AX126" s="14" t="s">
        <v>77</v>
      </c>
      <c r="AY126" s="167" t="s">
        <v>181</v>
      </c>
    </row>
    <row r="127" spans="2:65" s="1" customFormat="1" ht="16.5" customHeight="1" x14ac:dyDescent="0.2">
      <c r="B127" s="32"/>
      <c r="C127" s="125" t="s">
        <v>203</v>
      </c>
      <c r="D127" s="125" t="s">
        <v>182</v>
      </c>
      <c r="E127" s="126" t="s">
        <v>8519</v>
      </c>
      <c r="F127" s="127" t="s">
        <v>8520</v>
      </c>
      <c r="G127" s="128" t="s">
        <v>519</v>
      </c>
      <c r="H127" s="129">
        <v>13</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209</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209</v>
      </c>
      <c r="BM127" s="136" t="s">
        <v>206</v>
      </c>
    </row>
    <row r="128" spans="2:65" s="1" customFormat="1" ht="19.5" x14ac:dyDescent="0.2">
      <c r="B128" s="32"/>
      <c r="D128" s="138" t="s">
        <v>214</v>
      </c>
      <c r="F128" s="139" t="s">
        <v>8517</v>
      </c>
      <c r="I128" s="140"/>
      <c r="L128" s="32"/>
      <c r="M128" s="141"/>
      <c r="T128" s="53"/>
      <c r="AT128" s="17" t="s">
        <v>214</v>
      </c>
      <c r="AU128" s="17" t="s">
        <v>79</v>
      </c>
    </row>
    <row r="129" spans="2:65" s="12" customFormat="1" ht="11.25" x14ac:dyDescent="0.2">
      <c r="B129" s="153"/>
      <c r="D129" s="138" t="s">
        <v>330</v>
      </c>
      <c r="E129" s="154" t="s">
        <v>19</v>
      </c>
      <c r="F129" s="155" t="s">
        <v>8521</v>
      </c>
      <c r="H129" s="154" t="s">
        <v>19</v>
      </c>
      <c r="I129" s="156"/>
      <c r="L129" s="153"/>
      <c r="M129" s="157"/>
      <c r="T129" s="158"/>
      <c r="AT129" s="154" t="s">
        <v>330</v>
      </c>
      <c r="AU129" s="154" t="s">
        <v>79</v>
      </c>
      <c r="AV129" s="12" t="s">
        <v>77</v>
      </c>
      <c r="AW129" s="12" t="s">
        <v>31</v>
      </c>
      <c r="AX129" s="12" t="s">
        <v>69</v>
      </c>
      <c r="AY129" s="154" t="s">
        <v>181</v>
      </c>
    </row>
    <row r="130" spans="2:65" s="13" customFormat="1" ht="11.25" x14ac:dyDescent="0.2">
      <c r="B130" s="159"/>
      <c r="D130" s="138" t="s">
        <v>330</v>
      </c>
      <c r="E130" s="160" t="s">
        <v>19</v>
      </c>
      <c r="F130" s="161" t="s">
        <v>5421</v>
      </c>
      <c r="H130" s="162">
        <v>13</v>
      </c>
      <c r="I130" s="163"/>
      <c r="L130" s="159"/>
      <c r="M130" s="164"/>
      <c r="T130" s="165"/>
      <c r="AT130" s="160" t="s">
        <v>330</v>
      </c>
      <c r="AU130" s="160" t="s">
        <v>79</v>
      </c>
      <c r="AV130" s="13" t="s">
        <v>79</v>
      </c>
      <c r="AW130" s="13" t="s">
        <v>31</v>
      </c>
      <c r="AX130" s="13" t="s">
        <v>69</v>
      </c>
      <c r="AY130" s="160" t="s">
        <v>181</v>
      </c>
    </row>
    <row r="131" spans="2:65" s="14" customFormat="1" ht="11.25" x14ac:dyDescent="0.2">
      <c r="B131" s="166"/>
      <c r="D131" s="138" t="s">
        <v>330</v>
      </c>
      <c r="E131" s="167" t="s">
        <v>19</v>
      </c>
      <c r="F131" s="168" t="s">
        <v>333</v>
      </c>
      <c r="H131" s="169">
        <v>13</v>
      </c>
      <c r="I131" s="170"/>
      <c r="L131" s="166"/>
      <c r="M131" s="171"/>
      <c r="T131" s="172"/>
      <c r="AT131" s="167" t="s">
        <v>330</v>
      </c>
      <c r="AU131" s="167" t="s">
        <v>79</v>
      </c>
      <c r="AV131" s="14" t="s">
        <v>187</v>
      </c>
      <c r="AW131" s="14" t="s">
        <v>31</v>
      </c>
      <c r="AX131" s="14" t="s">
        <v>77</v>
      </c>
      <c r="AY131" s="167" t="s">
        <v>181</v>
      </c>
    </row>
    <row r="132" spans="2:65" s="1" customFormat="1" ht="16.5" customHeight="1" x14ac:dyDescent="0.2">
      <c r="B132" s="32"/>
      <c r="C132" s="125" t="s">
        <v>196</v>
      </c>
      <c r="D132" s="125" t="s">
        <v>182</v>
      </c>
      <c r="E132" s="126" t="s">
        <v>8522</v>
      </c>
      <c r="F132" s="127" t="s">
        <v>8523</v>
      </c>
      <c r="G132" s="128" t="s">
        <v>519</v>
      </c>
      <c r="H132" s="129">
        <v>1</v>
      </c>
      <c r="I132" s="130"/>
      <c r="J132" s="131">
        <f>ROUND(I132*H132,2)</f>
        <v>0</v>
      </c>
      <c r="K132" s="127" t="s">
        <v>186</v>
      </c>
      <c r="L132" s="32"/>
      <c r="M132" s="132" t="s">
        <v>19</v>
      </c>
      <c r="N132" s="133" t="s">
        <v>40</v>
      </c>
      <c r="P132" s="134">
        <f>O132*H132</f>
        <v>0</v>
      </c>
      <c r="Q132" s="134">
        <v>0</v>
      </c>
      <c r="R132" s="134">
        <f>Q132*H132</f>
        <v>0</v>
      </c>
      <c r="S132" s="134">
        <v>0</v>
      </c>
      <c r="T132" s="135">
        <f>S132*H132</f>
        <v>0</v>
      </c>
      <c r="AR132" s="136" t="s">
        <v>209</v>
      </c>
      <c r="AT132" s="136" t="s">
        <v>182</v>
      </c>
      <c r="AU132" s="136" t="s">
        <v>79</v>
      </c>
      <c r="AY132" s="17" t="s">
        <v>181</v>
      </c>
      <c r="BE132" s="137">
        <f>IF(N132="základní",J132,0)</f>
        <v>0</v>
      </c>
      <c r="BF132" s="137">
        <f>IF(N132="snížená",J132,0)</f>
        <v>0</v>
      </c>
      <c r="BG132" s="137">
        <f>IF(N132="zákl. přenesená",J132,0)</f>
        <v>0</v>
      </c>
      <c r="BH132" s="137">
        <f>IF(N132="sníž. přenesená",J132,0)</f>
        <v>0</v>
      </c>
      <c r="BI132" s="137">
        <f>IF(N132="nulová",J132,0)</f>
        <v>0</v>
      </c>
      <c r="BJ132" s="17" t="s">
        <v>77</v>
      </c>
      <c r="BK132" s="137">
        <f>ROUND(I132*H132,2)</f>
        <v>0</v>
      </c>
      <c r="BL132" s="17" t="s">
        <v>209</v>
      </c>
      <c r="BM132" s="136" t="s">
        <v>209</v>
      </c>
    </row>
    <row r="133" spans="2:65" s="13" customFormat="1" ht="11.25" x14ac:dyDescent="0.2">
      <c r="B133" s="159"/>
      <c r="D133" s="138" t="s">
        <v>330</v>
      </c>
      <c r="E133" s="160" t="s">
        <v>19</v>
      </c>
      <c r="F133" s="161" t="s">
        <v>8524</v>
      </c>
      <c r="H133" s="162">
        <v>1</v>
      </c>
      <c r="I133" s="163"/>
      <c r="L133" s="159"/>
      <c r="M133" s="164"/>
      <c r="T133" s="165"/>
      <c r="AT133" s="160" t="s">
        <v>330</v>
      </c>
      <c r="AU133" s="160" t="s">
        <v>79</v>
      </c>
      <c r="AV133" s="13" t="s">
        <v>79</v>
      </c>
      <c r="AW133" s="13" t="s">
        <v>31</v>
      </c>
      <c r="AX133" s="13" t="s">
        <v>69</v>
      </c>
      <c r="AY133" s="160" t="s">
        <v>181</v>
      </c>
    </row>
    <row r="134" spans="2:65" s="14" customFormat="1" ht="11.25" x14ac:dyDescent="0.2">
      <c r="B134" s="166"/>
      <c r="D134" s="138" t="s">
        <v>330</v>
      </c>
      <c r="E134" s="167" t="s">
        <v>19</v>
      </c>
      <c r="F134" s="168" t="s">
        <v>333</v>
      </c>
      <c r="H134" s="169">
        <v>1</v>
      </c>
      <c r="I134" s="170"/>
      <c r="L134" s="166"/>
      <c r="M134" s="171"/>
      <c r="T134" s="172"/>
      <c r="AT134" s="167" t="s">
        <v>330</v>
      </c>
      <c r="AU134" s="167" t="s">
        <v>79</v>
      </c>
      <c r="AV134" s="14" t="s">
        <v>187</v>
      </c>
      <c r="AW134" s="14" t="s">
        <v>31</v>
      </c>
      <c r="AX134" s="14" t="s">
        <v>77</v>
      </c>
      <c r="AY134" s="167" t="s">
        <v>181</v>
      </c>
    </row>
    <row r="135" spans="2:65" s="1" customFormat="1" ht="16.5" customHeight="1" x14ac:dyDescent="0.2">
      <c r="B135" s="32"/>
      <c r="C135" s="125" t="s">
        <v>210</v>
      </c>
      <c r="D135" s="125" t="s">
        <v>182</v>
      </c>
      <c r="E135" s="126" t="s">
        <v>8525</v>
      </c>
      <c r="F135" s="127" t="s">
        <v>8453</v>
      </c>
      <c r="G135" s="128" t="s">
        <v>185</v>
      </c>
      <c r="H135" s="129">
        <v>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213</v>
      </c>
    </row>
    <row r="136" spans="2:65" s="1" customFormat="1" ht="19.5" x14ac:dyDescent="0.2">
      <c r="B136" s="32"/>
      <c r="D136" s="138" t="s">
        <v>214</v>
      </c>
      <c r="F136" s="139" t="s">
        <v>8454</v>
      </c>
      <c r="I136" s="140"/>
      <c r="L136" s="32"/>
      <c r="M136" s="141"/>
      <c r="T136" s="53"/>
      <c r="AT136" s="17" t="s">
        <v>214</v>
      </c>
      <c r="AU136" s="17" t="s">
        <v>79</v>
      </c>
    </row>
    <row r="137" spans="2:65" s="13" customFormat="1" ht="11.25" x14ac:dyDescent="0.2">
      <c r="B137" s="159"/>
      <c r="D137" s="138" t="s">
        <v>330</v>
      </c>
      <c r="E137" s="160" t="s">
        <v>19</v>
      </c>
      <c r="F137" s="161" t="s">
        <v>8526</v>
      </c>
      <c r="H137" s="162">
        <v>1</v>
      </c>
      <c r="I137" s="163"/>
      <c r="L137" s="159"/>
      <c r="M137" s="164"/>
      <c r="T137" s="165"/>
      <c r="AT137" s="160" t="s">
        <v>330</v>
      </c>
      <c r="AU137" s="160" t="s">
        <v>79</v>
      </c>
      <c r="AV137" s="13" t="s">
        <v>79</v>
      </c>
      <c r="AW137" s="13" t="s">
        <v>31</v>
      </c>
      <c r="AX137" s="13" t="s">
        <v>69</v>
      </c>
      <c r="AY137" s="160" t="s">
        <v>181</v>
      </c>
    </row>
    <row r="138" spans="2:65" s="12" customFormat="1" ht="11.25" x14ac:dyDescent="0.2">
      <c r="B138" s="153"/>
      <c r="D138" s="138" t="s">
        <v>330</v>
      </c>
      <c r="E138" s="154" t="s">
        <v>19</v>
      </c>
      <c r="F138" s="155" t="s">
        <v>8455</v>
      </c>
      <c r="H138" s="154" t="s">
        <v>19</v>
      </c>
      <c r="I138" s="156"/>
      <c r="L138" s="153"/>
      <c r="M138" s="157"/>
      <c r="T138" s="158"/>
      <c r="AT138" s="154" t="s">
        <v>330</v>
      </c>
      <c r="AU138" s="154" t="s">
        <v>79</v>
      </c>
      <c r="AV138" s="12" t="s">
        <v>77</v>
      </c>
      <c r="AW138" s="12" t="s">
        <v>31</v>
      </c>
      <c r="AX138" s="12" t="s">
        <v>69</v>
      </c>
      <c r="AY138" s="154" t="s">
        <v>181</v>
      </c>
    </row>
    <row r="139" spans="2:65" s="14" customFormat="1" ht="11.25" x14ac:dyDescent="0.2">
      <c r="B139" s="166"/>
      <c r="D139" s="138" t="s">
        <v>330</v>
      </c>
      <c r="E139" s="167" t="s">
        <v>19</v>
      </c>
      <c r="F139" s="168" t="s">
        <v>333</v>
      </c>
      <c r="H139" s="169">
        <v>1</v>
      </c>
      <c r="I139" s="170"/>
      <c r="L139" s="166"/>
      <c r="M139" s="171"/>
      <c r="T139" s="172"/>
      <c r="AT139" s="167" t="s">
        <v>330</v>
      </c>
      <c r="AU139" s="167" t="s">
        <v>79</v>
      </c>
      <c r="AV139" s="14" t="s">
        <v>187</v>
      </c>
      <c r="AW139" s="14" t="s">
        <v>31</v>
      </c>
      <c r="AX139" s="14" t="s">
        <v>77</v>
      </c>
      <c r="AY139" s="167" t="s">
        <v>181</v>
      </c>
    </row>
    <row r="140" spans="2:65" s="1" customFormat="1" ht="16.5" customHeight="1" x14ac:dyDescent="0.2">
      <c r="B140" s="32"/>
      <c r="C140" s="125" t="s">
        <v>200</v>
      </c>
      <c r="D140" s="125" t="s">
        <v>182</v>
      </c>
      <c r="E140" s="126" t="s">
        <v>8527</v>
      </c>
      <c r="F140" s="127" t="s">
        <v>8458</v>
      </c>
      <c r="G140" s="128" t="s">
        <v>185</v>
      </c>
      <c r="H140" s="129">
        <v>1</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218</v>
      </c>
    </row>
    <row r="141" spans="2:65" s="1" customFormat="1" ht="29.25" x14ac:dyDescent="0.2">
      <c r="B141" s="32"/>
      <c r="D141" s="138" t="s">
        <v>214</v>
      </c>
      <c r="F141" s="139" t="s">
        <v>8459</v>
      </c>
      <c r="I141" s="140"/>
      <c r="L141" s="32"/>
      <c r="M141" s="141"/>
      <c r="T141" s="53"/>
      <c r="AT141" s="17" t="s">
        <v>214</v>
      </c>
      <c r="AU141" s="17" t="s">
        <v>79</v>
      </c>
    </row>
    <row r="142" spans="2:65" s="13" customFormat="1" ht="11.25" x14ac:dyDescent="0.2">
      <c r="B142" s="159"/>
      <c r="D142" s="138" t="s">
        <v>330</v>
      </c>
      <c r="E142" s="160" t="s">
        <v>19</v>
      </c>
      <c r="F142" s="161" t="s">
        <v>8528</v>
      </c>
      <c r="H142" s="162">
        <v>1</v>
      </c>
      <c r="I142" s="163"/>
      <c r="L142" s="159"/>
      <c r="M142" s="164"/>
      <c r="T142" s="165"/>
      <c r="AT142" s="160" t="s">
        <v>330</v>
      </c>
      <c r="AU142" s="160" t="s">
        <v>79</v>
      </c>
      <c r="AV142" s="13" t="s">
        <v>79</v>
      </c>
      <c r="AW142" s="13" t="s">
        <v>31</v>
      </c>
      <c r="AX142" s="13" t="s">
        <v>69</v>
      </c>
      <c r="AY142" s="160" t="s">
        <v>181</v>
      </c>
    </row>
    <row r="143" spans="2:65" s="14" customFormat="1" ht="11.25" x14ac:dyDescent="0.2">
      <c r="B143" s="166"/>
      <c r="D143" s="138" t="s">
        <v>330</v>
      </c>
      <c r="E143" s="167" t="s">
        <v>19</v>
      </c>
      <c r="F143" s="168" t="s">
        <v>333</v>
      </c>
      <c r="H143" s="169">
        <v>1</v>
      </c>
      <c r="I143" s="170"/>
      <c r="L143" s="166"/>
      <c r="M143" s="171"/>
      <c r="T143" s="172"/>
      <c r="AT143" s="167" t="s">
        <v>330</v>
      </c>
      <c r="AU143" s="167" t="s">
        <v>79</v>
      </c>
      <c r="AV143" s="14" t="s">
        <v>187</v>
      </c>
      <c r="AW143" s="14" t="s">
        <v>31</v>
      </c>
      <c r="AX143" s="14" t="s">
        <v>77</v>
      </c>
      <c r="AY143" s="167" t="s">
        <v>181</v>
      </c>
    </row>
    <row r="144" spans="2:65" s="1" customFormat="1" ht="16.5" customHeight="1" x14ac:dyDescent="0.2">
      <c r="B144" s="32"/>
      <c r="C144" s="125" t="s">
        <v>219</v>
      </c>
      <c r="D144" s="125" t="s">
        <v>182</v>
      </c>
      <c r="E144" s="126" t="s">
        <v>8529</v>
      </c>
      <c r="F144" s="127" t="s">
        <v>8530</v>
      </c>
      <c r="G144" s="128" t="s">
        <v>2805</v>
      </c>
      <c r="H144" s="186"/>
      <c r="I144" s="130"/>
      <c r="J144" s="131">
        <f>ROUND(I144*H144,2)</f>
        <v>0</v>
      </c>
      <c r="K144" s="127" t="s">
        <v>327</v>
      </c>
      <c r="L144" s="32"/>
      <c r="M144" s="132" t="s">
        <v>19</v>
      </c>
      <c r="N144" s="133" t="s">
        <v>40</v>
      </c>
      <c r="P144" s="134">
        <f>O144*H144</f>
        <v>0</v>
      </c>
      <c r="Q144" s="134">
        <v>0</v>
      </c>
      <c r="R144" s="134">
        <f>Q144*H144</f>
        <v>0</v>
      </c>
      <c r="S144" s="134">
        <v>0</v>
      </c>
      <c r="T144" s="135">
        <f>S144*H144</f>
        <v>0</v>
      </c>
      <c r="AR144" s="136" t="s">
        <v>209</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209</v>
      </c>
      <c r="BM144" s="136" t="s">
        <v>222</v>
      </c>
    </row>
    <row r="145" spans="2:65" s="1" customFormat="1" ht="11.25" x14ac:dyDescent="0.2">
      <c r="B145" s="32"/>
      <c r="D145" s="151" t="s">
        <v>328</v>
      </c>
      <c r="F145" s="152" t="s">
        <v>8531</v>
      </c>
      <c r="I145" s="140"/>
      <c r="L145" s="32"/>
      <c r="M145" s="141"/>
      <c r="T145" s="53"/>
      <c r="AT145" s="17" t="s">
        <v>328</v>
      </c>
      <c r="AU145" s="17" t="s">
        <v>79</v>
      </c>
    </row>
    <row r="146" spans="2:65" s="1" customFormat="1" ht="29.25" x14ac:dyDescent="0.2">
      <c r="B146" s="32"/>
      <c r="D146" s="138" t="s">
        <v>214</v>
      </c>
      <c r="F146" s="139" t="s">
        <v>4055</v>
      </c>
      <c r="I146" s="140"/>
      <c r="L146" s="32"/>
      <c r="M146" s="141"/>
      <c r="T146" s="53"/>
      <c r="AT146" s="17" t="s">
        <v>214</v>
      </c>
      <c r="AU146" s="17" t="s">
        <v>79</v>
      </c>
    </row>
    <row r="147" spans="2:65" s="1" customFormat="1" ht="16.5" customHeight="1" x14ac:dyDescent="0.2">
      <c r="B147" s="32"/>
      <c r="C147" s="125" t="s">
        <v>8</v>
      </c>
      <c r="D147" s="125" t="s">
        <v>182</v>
      </c>
      <c r="E147" s="126" t="s">
        <v>1430</v>
      </c>
      <c r="F147" s="127" t="s">
        <v>1431</v>
      </c>
      <c r="G147" s="128" t="s">
        <v>1053</v>
      </c>
      <c r="H147" s="129">
        <v>10</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209</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209</v>
      </c>
      <c r="BM147" s="136" t="s">
        <v>225</v>
      </c>
    </row>
    <row r="148" spans="2:65" s="1" customFormat="1" ht="11.25" x14ac:dyDescent="0.2">
      <c r="B148" s="32"/>
      <c r="D148" s="151" t="s">
        <v>328</v>
      </c>
      <c r="F148" s="152" t="s">
        <v>1433</v>
      </c>
      <c r="I148" s="140"/>
      <c r="L148" s="32"/>
      <c r="M148" s="141"/>
      <c r="T148" s="53"/>
      <c r="AT148" s="17" t="s">
        <v>328</v>
      </c>
      <c r="AU148" s="17" t="s">
        <v>79</v>
      </c>
    </row>
    <row r="149" spans="2:65" s="1" customFormat="1" ht="19.5" x14ac:dyDescent="0.2">
      <c r="B149" s="32"/>
      <c r="D149" s="138" t="s">
        <v>214</v>
      </c>
      <c r="F149" s="139" t="s">
        <v>8532</v>
      </c>
      <c r="I149" s="140"/>
      <c r="L149" s="32"/>
      <c r="M149" s="141"/>
      <c r="T149" s="53"/>
      <c r="AT149" s="17" t="s">
        <v>214</v>
      </c>
      <c r="AU149" s="17" t="s">
        <v>79</v>
      </c>
    </row>
    <row r="150" spans="2:65" s="13" customFormat="1" ht="11.25" x14ac:dyDescent="0.2">
      <c r="B150" s="159"/>
      <c r="D150" s="138" t="s">
        <v>330</v>
      </c>
      <c r="E150" s="160" t="s">
        <v>19</v>
      </c>
      <c r="F150" s="161" t="s">
        <v>8533</v>
      </c>
      <c r="H150" s="162">
        <v>10</v>
      </c>
      <c r="I150" s="163"/>
      <c r="L150" s="159"/>
      <c r="M150" s="164"/>
      <c r="T150" s="165"/>
      <c r="AT150" s="160" t="s">
        <v>330</v>
      </c>
      <c r="AU150" s="160" t="s">
        <v>79</v>
      </c>
      <c r="AV150" s="13" t="s">
        <v>79</v>
      </c>
      <c r="AW150" s="13" t="s">
        <v>31</v>
      </c>
      <c r="AX150" s="13" t="s">
        <v>69</v>
      </c>
      <c r="AY150" s="160" t="s">
        <v>181</v>
      </c>
    </row>
    <row r="151" spans="2:65" s="14" customFormat="1" ht="11.25" x14ac:dyDescent="0.2">
      <c r="B151" s="166"/>
      <c r="D151" s="138" t="s">
        <v>330</v>
      </c>
      <c r="E151" s="167" t="s">
        <v>19</v>
      </c>
      <c r="F151" s="168" t="s">
        <v>333</v>
      </c>
      <c r="H151" s="169">
        <v>10</v>
      </c>
      <c r="I151" s="170"/>
      <c r="L151" s="166"/>
      <c r="M151" s="171"/>
      <c r="T151" s="172"/>
      <c r="AT151" s="167" t="s">
        <v>330</v>
      </c>
      <c r="AU151" s="167" t="s">
        <v>79</v>
      </c>
      <c r="AV151" s="14" t="s">
        <v>187</v>
      </c>
      <c r="AW151" s="14" t="s">
        <v>31</v>
      </c>
      <c r="AX151" s="14" t="s">
        <v>77</v>
      </c>
      <c r="AY151" s="167" t="s">
        <v>181</v>
      </c>
    </row>
    <row r="152" spans="2:65" s="10" customFormat="1" ht="22.9" customHeight="1" x14ac:dyDescent="0.2">
      <c r="B152" s="115"/>
      <c r="D152" s="116" t="s">
        <v>68</v>
      </c>
      <c r="E152" s="149" t="s">
        <v>4062</v>
      </c>
      <c r="F152" s="149" t="s">
        <v>8534</v>
      </c>
      <c r="I152" s="118"/>
      <c r="J152" s="150">
        <f>BK152</f>
        <v>0</v>
      </c>
      <c r="L152" s="115"/>
      <c r="M152" s="120"/>
      <c r="P152" s="121">
        <f>SUM(P153:P224)</f>
        <v>0</v>
      </c>
      <c r="R152" s="121">
        <f>SUM(R153:R224)</f>
        <v>0</v>
      </c>
      <c r="T152" s="122">
        <f>SUM(T153:T224)</f>
        <v>0</v>
      </c>
      <c r="AR152" s="116" t="s">
        <v>77</v>
      </c>
      <c r="AT152" s="123" t="s">
        <v>68</v>
      </c>
      <c r="AU152" s="123" t="s">
        <v>77</v>
      </c>
      <c r="AY152" s="116" t="s">
        <v>181</v>
      </c>
      <c r="BK152" s="124">
        <f>SUM(BK153:BK224)</f>
        <v>0</v>
      </c>
    </row>
    <row r="153" spans="2:65" s="1" customFormat="1" ht="16.5" customHeight="1" x14ac:dyDescent="0.2">
      <c r="B153" s="32"/>
      <c r="C153" s="125" t="s">
        <v>226</v>
      </c>
      <c r="D153" s="125" t="s">
        <v>182</v>
      </c>
      <c r="E153" s="126" t="s">
        <v>8535</v>
      </c>
      <c r="F153" s="127" t="s">
        <v>8536</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39" x14ac:dyDescent="0.2">
      <c r="B154" s="32"/>
      <c r="D154" s="138" t="s">
        <v>214</v>
      </c>
      <c r="F154" s="139" t="s">
        <v>8537</v>
      </c>
      <c r="I154" s="140"/>
      <c r="L154" s="32"/>
      <c r="M154" s="141"/>
      <c r="T154" s="53"/>
      <c r="AT154" s="17" t="s">
        <v>214</v>
      </c>
      <c r="AU154" s="17" t="s">
        <v>79</v>
      </c>
    </row>
    <row r="155" spans="2:65" s="13" customFormat="1" ht="11.25" x14ac:dyDescent="0.2">
      <c r="B155" s="159"/>
      <c r="D155" s="138" t="s">
        <v>330</v>
      </c>
      <c r="E155" s="160" t="s">
        <v>19</v>
      </c>
      <c r="F155" s="161" t="s">
        <v>8538</v>
      </c>
      <c r="H155" s="162">
        <v>1</v>
      </c>
      <c r="I155" s="163"/>
      <c r="L155" s="159"/>
      <c r="M155" s="164"/>
      <c r="T155" s="165"/>
      <c r="AT155" s="160" t="s">
        <v>330</v>
      </c>
      <c r="AU155" s="160" t="s">
        <v>79</v>
      </c>
      <c r="AV155" s="13" t="s">
        <v>79</v>
      </c>
      <c r="AW155" s="13" t="s">
        <v>31</v>
      </c>
      <c r="AX155" s="13" t="s">
        <v>69</v>
      </c>
      <c r="AY155" s="160" t="s">
        <v>181</v>
      </c>
    </row>
    <row r="156" spans="2:65" s="14" customFormat="1" ht="11.25" x14ac:dyDescent="0.2">
      <c r="B156" s="166"/>
      <c r="D156" s="138" t="s">
        <v>330</v>
      </c>
      <c r="E156" s="167" t="s">
        <v>19</v>
      </c>
      <c r="F156" s="168" t="s">
        <v>333</v>
      </c>
      <c r="H156" s="169">
        <v>1</v>
      </c>
      <c r="I156" s="170"/>
      <c r="L156" s="166"/>
      <c r="M156" s="171"/>
      <c r="T156" s="172"/>
      <c r="AT156" s="167" t="s">
        <v>330</v>
      </c>
      <c r="AU156" s="167" t="s">
        <v>79</v>
      </c>
      <c r="AV156" s="14" t="s">
        <v>187</v>
      </c>
      <c r="AW156" s="14" t="s">
        <v>31</v>
      </c>
      <c r="AX156" s="14" t="s">
        <v>77</v>
      </c>
      <c r="AY156" s="167" t="s">
        <v>181</v>
      </c>
    </row>
    <row r="157" spans="2:65" s="1" customFormat="1" ht="16.5" customHeight="1" x14ac:dyDescent="0.2">
      <c r="B157" s="32"/>
      <c r="C157" s="125" t="s">
        <v>206</v>
      </c>
      <c r="D157" s="125" t="s">
        <v>182</v>
      </c>
      <c r="E157" s="126" t="s">
        <v>8539</v>
      </c>
      <c r="F157" s="127" t="s">
        <v>8540</v>
      </c>
      <c r="G157" s="128" t="s">
        <v>519</v>
      </c>
      <c r="H157" s="129">
        <v>54</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232</v>
      </c>
    </row>
    <row r="158" spans="2:65" s="1" customFormat="1" ht="19.5" x14ac:dyDescent="0.2">
      <c r="B158" s="32"/>
      <c r="D158" s="138" t="s">
        <v>214</v>
      </c>
      <c r="F158" s="139" t="s">
        <v>8541</v>
      </c>
      <c r="I158" s="140"/>
      <c r="L158" s="32"/>
      <c r="M158" s="141"/>
      <c r="T158" s="53"/>
      <c r="AT158" s="17" t="s">
        <v>214</v>
      </c>
      <c r="AU158" s="17" t="s">
        <v>79</v>
      </c>
    </row>
    <row r="159" spans="2:65" s="12" customFormat="1" ht="11.25" x14ac:dyDescent="0.2">
      <c r="B159" s="153"/>
      <c r="D159" s="138" t="s">
        <v>330</v>
      </c>
      <c r="E159" s="154" t="s">
        <v>19</v>
      </c>
      <c r="F159" s="155" t="s">
        <v>8542</v>
      </c>
      <c r="H159" s="154" t="s">
        <v>19</v>
      </c>
      <c r="I159" s="156"/>
      <c r="L159" s="153"/>
      <c r="M159" s="157"/>
      <c r="T159" s="158"/>
      <c r="AT159" s="154" t="s">
        <v>330</v>
      </c>
      <c r="AU159" s="154" t="s">
        <v>79</v>
      </c>
      <c r="AV159" s="12" t="s">
        <v>77</v>
      </c>
      <c r="AW159" s="12" t="s">
        <v>31</v>
      </c>
      <c r="AX159" s="12" t="s">
        <v>69</v>
      </c>
      <c r="AY159" s="154" t="s">
        <v>181</v>
      </c>
    </row>
    <row r="160" spans="2:65" s="13" customFormat="1" ht="11.25" x14ac:dyDescent="0.2">
      <c r="B160" s="159"/>
      <c r="D160" s="138" t="s">
        <v>330</v>
      </c>
      <c r="E160" s="160" t="s">
        <v>19</v>
      </c>
      <c r="F160" s="161" t="s">
        <v>8543</v>
      </c>
      <c r="H160" s="162">
        <v>15</v>
      </c>
      <c r="I160" s="163"/>
      <c r="L160" s="159"/>
      <c r="M160" s="164"/>
      <c r="T160" s="165"/>
      <c r="AT160" s="160" t="s">
        <v>330</v>
      </c>
      <c r="AU160" s="160" t="s">
        <v>79</v>
      </c>
      <c r="AV160" s="13" t="s">
        <v>79</v>
      </c>
      <c r="AW160" s="13" t="s">
        <v>31</v>
      </c>
      <c r="AX160" s="13" t="s">
        <v>69</v>
      </c>
      <c r="AY160" s="160" t="s">
        <v>181</v>
      </c>
    </row>
    <row r="161" spans="2:65" s="13" customFormat="1" ht="11.25" x14ac:dyDescent="0.2">
      <c r="B161" s="159"/>
      <c r="D161" s="138" t="s">
        <v>330</v>
      </c>
      <c r="E161" s="160" t="s">
        <v>19</v>
      </c>
      <c r="F161" s="161" t="s">
        <v>8502</v>
      </c>
      <c r="H161" s="162">
        <v>8</v>
      </c>
      <c r="I161" s="163"/>
      <c r="L161" s="159"/>
      <c r="M161" s="164"/>
      <c r="T161" s="165"/>
      <c r="AT161" s="160" t="s">
        <v>330</v>
      </c>
      <c r="AU161" s="160" t="s">
        <v>79</v>
      </c>
      <c r="AV161" s="13" t="s">
        <v>79</v>
      </c>
      <c r="AW161" s="13" t="s">
        <v>31</v>
      </c>
      <c r="AX161" s="13" t="s">
        <v>69</v>
      </c>
      <c r="AY161" s="160" t="s">
        <v>181</v>
      </c>
    </row>
    <row r="162" spans="2:65" s="13" customFormat="1" ht="11.25" x14ac:dyDescent="0.2">
      <c r="B162" s="159"/>
      <c r="D162" s="138" t="s">
        <v>330</v>
      </c>
      <c r="E162" s="160" t="s">
        <v>19</v>
      </c>
      <c r="F162" s="161" t="s">
        <v>8544</v>
      </c>
      <c r="H162" s="162">
        <v>31</v>
      </c>
      <c r="I162" s="163"/>
      <c r="L162" s="159"/>
      <c r="M162" s="164"/>
      <c r="T162" s="165"/>
      <c r="AT162" s="160" t="s">
        <v>330</v>
      </c>
      <c r="AU162" s="160" t="s">
        <v>79</v>
      </c>
      <c r="AV162" s="13" t="s">
        <v>79</v>
      </c>
      <c r="AW162" s="13" t="s">
        <v>31</v>
      </c>
      <c r="AX162" s="13" t="s">
        <v>69</v>
      </c>
      <c r="AY162" s="160" t="s">
        <v>181</v>
      </c>
    </row>
    <row r="163" spans="2:65" s="14" customFormat="1" ht="11.25" x14ac:dyDescent="0.2">
      <c r="B163" s="166"/>
      <c r="D163" s="138" t="s">
        <v>330</v>
      </c>
      <c r="E163" s="167" t="s">
        <v>19</v>
      </c>
      <c r="F163" s="168" t="s">
        <v>333</v>
      </c>
      <c r="H163" s="169">
        <v>54</v>
      </c>
      <c r="I163" s="170"/>
      <c r="L163" s="166"/>
      <c r="M163" s="171"/>
      <c r="T163" s="172"/>
      <c r="AT163" s="167" t="s">
        <v>330</v>
      </c>
      <c r="AU163" s="167" t="s">
        <v>79</v>
      </c>
      <c r="AV163" s="14" t="s">
        <v>187</v>
      </c>
      <c r="AW163" s="14" t="s">
        <v>31</v>
      </c>
      <c r="AX163" s="14" t="s">
        <v>77</v>
      </c>
      <c r="AY163" s="167" t="s">
        <v>181</v>
      </c>
    </row>
    <row r="164" spans="2:65" s="1" customFormat="1" ht="16.5" customHeight="1" x14ac:dyDescent="0.2">
      <c r="B164" s="32"/>
      <c r="C164" s="125" t="s">
        <v>233</v>
      </c>
      <c r="D164" s="125" t="s">
        <v>182</v>
      </c>
      <c r="E164" s="126" t="s">
        <v>8545</v>
      </c>
      <c r="F164" s="127" t="s">
        <v>8546</v>
      </c>
      <c r="G164" s="128" t="s">
        <v>519</v>
      </c>
      <c r="H164" s="129">
        <v>46</v>
      </c>
      <c r="I164" s="130"/>
      <c r="J164" s="131">
        <f>ROUND(I164*H164,2)</f>
        <v>0</v>
      </c>
      <c r="K164" s="127" t="s">
        <v>186</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236</v>
      </c>
    </row>
    <row r="165" spans="2:65" s="1" customFormat="1" ht="19.5" x14ac:dyDescent="0.2">
      <c r="B165" s="32"/>
      <c r="D165" s="138" t="s">
        <v>214</v>
      </c>
      <c r="F165" s="139" t="s">
        <v>8541</v>
      </c>
      <c r="I165" s="140"/>
      <c r="L165" s="32"/>
      <c r="M165" s="141"/>
      <c r="T165" s="53"/>
      <c r="AT165" s="17" t="s">
        <v>214</v>
      </c>
      <c r="AU165" s="17" t="s">
        <v>79</v>
      </c>
    </row>
    <row r="166" spans="2:65" s="12" customFormat="1" ht="11.25" x14ac:dyDescent="0.2">
      <c r="B166" s="153"/>
      <c r="D166" s="138" t="s">
        <v>330</v>
      </c>
      <c r="E166" s="154" t="s">
        <v>19</v>
      </c>
      <c r="F166" s="155" t="s">
        <v>8547</v>
      </c>
      <c r="H166" s="154" t="s">
        <v>19</v>
      </c>
      <c r="I166" s="156"/>
      <c r="L166" s="153"/>
      <c r="M166" s="157"/>
      <c r="T166" s="158"/>
      <c r="AT166" s="154" t="s">
        <v>330</v>
      </c>
      <c r="AU166" s="154" t="s">
        <v>79</v>
      </c>
      <c r="AV166" s="12" t="s">
        <v>77</v>
      </c>
      <c r="AW166" s="12" t="s">
        <v>31</v>
      </c>
      <c r="AX166" s="12" t="s">
        <v>69</v>
      </c>
      <c r="AY166" s="154" t="s">
        <v>181</v>
      </c>
    </row>
    <row r="167" spans="2:65" s="13" customFormat="1" ht="11.25" x14ac:dyDescent="0.2">
      <c r="B167" s="159"/>
      <c r="D167" s="138" t="s">
        <v>330</v>
      </c>
      <c r="E167" s="160" t="s">
        <v>19</v>
      </c>
      <c r="F167" s="161" t="s">
        <v>8548</v>
      </c>
      <c r="H167" s="162">
        <v>14</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5760</v>
      </c>
      <c r="H168" s="162">
        <v>4</v>
      </c>
      <c r="I168" s="163"/>
      <c r="L168" s="159"/>
      <c r="M168" s="164"/>
      <c r="T168" s="165"/>
      <c r="AT168" s="160" t="s">
        <v>330</v>
      </c>
      <c r="AU168" s="160" t="s">
        <v>79</v>
      </c>
      <c r="AV168" s="13" t="s">
        <v>79</v>
      </c>
      <c r="AW168" s="13" t="s">
        <v>31</v>
      </c>
      <c r="AX168" s="13" t="s">
        <v>69</v>
      </c>
      <c r="AY168" s="160" t="s">
        <v>181</v>
      </c>
    </row>
    <row r="169" spans="2:65" s="13" customFormat="1" ht="11.25" x14ac:dyDescent="0.2">
      <c r="B169" s="159"/>
      <c r="D169" s="138" t="s">
        <v>330</v>
      </c>
      <c r="E169" s="160" t="s">
        <v>19</v>
      </c>
      <c r="F169" s="161" t="s">
        <v>8549</v>
      </c>
      <c r="H169" s="162">
        <v>28</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46</v>
      </c>
      <c r="I170" s="170"/>
      <c r="L170" s="166"/>
      <c r="M170" s="171"/>
      <c r="T170" s="172"/>
      <c r="AT170" s="167" t="s">
        <v>330</v>
      </c>
      <c r="AU170" s="167" t="s">
        <v>79</v>
      </c>
      <c r="AV170" s="14" t="s">
        <v>187</v>
      </c>
      <c r="AW170" s="14" t="s">
        <v>31</v>
      </c>
      <c r="AX170" s="14" t="s">
        <v>77</v>
      </c>
      <c r="AY170" s="167" t="s">
        <v>181</v>
      </c>
    </row>
    <row r="171" spans="2:65" s="1" customFormat="1" ht="16.5" customHeight="1" x14ac:dyDescent="0.2">
      <c r="B171" s="32"/>
      <c r="C171" s="125" t="s">
        <v>209</v>
      </c>
      <c r="D171" s="125" t="s">
        <v>182</v>
      </c>
      <c r="E171" s="126" t="s">
        <v>8550</v>
      </c>
      <c r="F171" s="127" t="s">
        <v>8551</v>
      </c>
      <c r="G171" s="128" t="s">
        <v>519</v>
      </c>
      <c r="H171" s="129">
        <v>10</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239</v>
      </c>
    </row>
    <row r="172" spans="2:65" s="1" customFormat="1" ht="19.5" x14ac:dyDescent="0.2">
      <c r="B172" s="32"/>
      <c r="D172" s="138" t="s">
        <v>214</v>
      </c>
      <c r="F172" s="139" t="s">
        <v>8552</v>
      </c>
      <c r="I172" s="140"/>
      <c r="L172" s="32"/>
      <c r="M172" s="141"/>
      <c r="T172" s="53"/>
      <c r="AT172" s="17" t="s">
        <v>214</v>
      </c>
      <c r="AU172" s="17" t="s">
        <v>79</v>
      </c>
    </row>
    <row r="173" spans="2:65" s="12" customFormat="1" ht="11.25" x14ac:dyDescent="0.2">
      <c r="B173" s="153"/>
      <c r="D173" s="138" t="s">
        <v>330</v>
      </c>
      <c r="E173" s="154" t="s">
        <v>19</v>
      </c>
      <c r="F173" s="155" t="s">
        <v>8553</v>
      </c>
      <c r="H173" s="154" t="s">
        <v>19</v>
      </c>
      <c r="I173" s="156"/>
      <c r="L173" s="153"/>
      <c r="M173" s="157"/>
      <c r="T173" s="158"/>
      <c r="AT173" s="154" t="s">
        <v>330</v>
      </c>
      <c r="AU173" s="154" t="s">
        <v>79</v>
      </c>
      <c r="AV173" s="12" t="s">
        <v>77</v>
      </c>
      <c r="AW173" s="12" t="s">
        <v>31</v>
      </c>
      <c r="AX173" s="12" t="s">
        <v>69</v>
      </c>
      <c r="AY173" s="154" t="s">
        <v>181</v>
      </c>
    </row>
    <row r="174" spans="2:65" s="13" customFormat="1" ht="11.25" x14ac:dyDescent="0.2">
      <c r="B174" s="159"/>
      <c r="D174" s="138" t="s">
        <v>330</v>
      </c>
      <c r="E174" s="160" t="s">
        <v>19</v>
      </c>
      <c r="F174" s="161" t="s">
        <v>5788</v>
      </c>
      <c r="H174" s="162">
        <v>2</v>
      </c>
      <c r="I174" s="163"/>
      <c r="L174" s="159"/>
      <c r="M174" s="164"/>
      <c r="T174" s="165"/>
      <c r="AT174" s="160" t="s">
        <v>330</v>
      </c>
      <c r="AU174" s="160" t="s">
        <v>79</v>
      </c>
      <c r="AV174" s="13" t="s">
        <v>79</v>
      </c>
      <c r="AW174" s="13" t="s">
        <v>31</v>
      </c>
      <c r="AX174" s="13" t="s">
        <v>69</v>
      </c>
      <c r="AY174" s="160" t="s">
        <v>181</v>
      </c>
    </row>
    <row r="175" spans="2:65" s="13" customFormat="1" ht="11.25" x14ac:dyDescent="0.2">
      <c r="B175" s="159"/>
      <c r="D175" s="138" t="s">
        <v>330</v>
      </c>
      <c r="E175" s="160" t="s">
        <v>19</v>
      </c>
      <c r="F175" s="161" t="s">
        <v>8150</v>
      </c>
      <c r="H175" s="162">
        <v>8</v>
      </c>
      <c r="I175" s="163"/>
      <c r="L175" s="159"/>
      <c r="M175" s="164"/>
      <c r="T175" s="165"/>
      <c r="AT175" s="160" t="s">
        <v>330</v>
      </c>
      <c r="AU175" s="160" t="s">
        <v>79</v>
      </c>
      <c r="AV175" s="13" t="s">
        <v>79</v>
      </c>
      <c r="AW175" s="13" t="s">
        <v>31</v>
      </c>
      <c r="AX175" s="13" t="s">
        <v>69</v>
      </c>
      <c r="AY175" s="160" t="s">
        <v>181</v>
      </c>
    </row>
    <row r="176" spans="2:65" s="14" customFormat="1" ht="11.25" x14ac:dyDescent="0.2">
      <c r="B176" s="166"/>
      <c r="D176" s="138" t="s">
        <v>330</v>
      </c>
      <c r="E176" s="167" t="s">
        <v>19</v>
      </c>
      <c r="F176" s="168" t="s">
        <v>333</v>
      </c>
      <c r="H176" s="169">
        <v>10</v>
      </c>
      <c r="I176" s="170"/>
      <c r="L176" s="166"/>
      <c r="M176" s="171"/>
      <c r="T176" s="172"/>
      <c r="AT176" s="167" t="s">
        <v>330</v>
      </c>
      <c r="AU176" s="167" t="s">
        <v>79</v>
      </c>
      <c r="AV176" s="14" t="s">
        <v>187</v>
      </c>
      <c r="AW176" s="14" t="s">
        <v>31</v>
      </c>
      <c r="AX176" s="14" t="s">
        <v>77</v>
      </c>
      <c r="AY176" s="167" t="s">
        <v>181</v>
      </c>
    </row>
    <row r="177" spans="2:65" s="1" customFormat="1" ht="16.5" customHeight="1" x14ac:dyDescent="0.2">
      <c r="B177" s="32"/>
      <c r="C177" s="125" t="s">
        <v>404</v>
      </c>
      <c r="D177" s="125" t="s">
        <v>182</v>
      </c>
      <c r="E177" s="126" t="s">
        <v>8554</v>
      </c>
      <c r="F177" s="127" t="s">
        <v>8555</v>
      </c>
      <c r="G177" s="128" t="s">
        <v>519</v>
      </c>
      <c r="H177" s="129">
        <v>3</v>
      </c>
      <c r="I177" s="130"/>
      <c r="J177" s="131">
        <f>ROUND(I177*H177,2)</f>
        <v>0</v>
      </c>
      <c r="K177" s="127" t="s">
        <v>186</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407</v>
      </c>
    </row>
    <row r="178" spans="2:65" s="1" customFormat="1" ht="19.5" x14ac:dyDescent="0.2">
      <c r="B178" s="32"/>
      <c r="D178" s="138" t="s">
        <v>214</v>
      </c>
      <c r="F178" s="139" t="s">
        <v>8556</v>
      </c>
      <c r="I178" s="140"/>
      <c r="L178" s="32"/>
      <c r="M178" s="141"/>
      <c r="T178" s="53"/>
      <c r="AT178" s="17" t="s">
        <v>214</v>
      </c>
      <c r="AU178" s="17" t="s">
        <v>79</v>
      </c>
    </row>
    <row r="179" spans="2:65" s="13" customFormat="1" ht="11.25" x14ac:dyDescent="0.2">
      <c r="B179" s="159"/>
      <c r="D179" s="138" t="s">
        <v>330</v>
      </c>
      <c r="E179" s="160" t="s">
        <v>19</v>
      </c>
      <c r="F179" s="161" t="s">
        <v>8557</v>
      </c>
      <c r="H179" s="162">
        <v>3</v>
      </c>
      <c r="I179" s="163"/>
      <c r="L179" s="159"/>
      <c r="M179" s="164"/>
      <c r="T179" s="165"/>
      <c r="AT179" s="160" t="s">
        <v>330</v>
      </c>
      <c r="AU179" s="160" t="s">
        <v>79</v>
      </c>
      <c r="AV179" s="13" t="s">
        <v>79</v>
      </c>
      <c r="AW179" s="13" t="s">
        <v>31</v>
      </c>
      <c r="AX179" s="13" t="s">
        <v>69</v>
      </c>
      <c r="AY179" s="160" t="s">
        <v>181</v>
      </c>
    </row>
    <row r="180" spans="2:65" s="14" customFormat="1" ht="11.25" x14ac:dyDescent="0.2">
      <c r="B180" s="166"/>
      <c r="D180" s="138" t="s">
        <v>330</v>
      </c>
      <c r="E180" s="167" t="s">
        <v>19</v>
      </c>
      <c r="F180" s="168" t="s">
        <v>333</v>
      </c>
      <c r="H180" s="169">
        <v>3</v>
      </c>
      <c r="I180" s="170"/>
      <c r="L180" s="166"/>
      <c r="M180" s="171"/>
      <c r="T180" s="172"/>
      <c r="AT180" s="167" t="s">
        <v>330</v>
      </c>
      <c r="AU180" s="167" t="s">
        <v>79</v>
      </c>
      <c r="AV180" s="14" t="s">
        <v>187</v>
      </c>
      <c r="AW180" s="14" t="s">
        <v>31</v>
      </c>
      <c r="AX180" s="14" t="s">
        <v>77</v>
      </c>
      <c r="AY180" s="167" t="s">
        <v>181</v>
      </c>
    </row>
    <row r="181" spans="2:65" s="1" customFormat="1" ht="16.5" customHeight="1" x14ac:dyDescent="0.2">
      <c r="B181" s="32"/>
      <c r="C181" s="125" t="s">
        <v>213</v>
      </c>
      <c r="D181" s="125" t="s">
        <v>182</v>
      </c>
      <c r="E181" s="126" t="s">
        <v>8558</v>
      </c>
      <c r="F181" s="127" t="s">
        <v>8559</v>
      </c>
      <c r="G181" s="128" t="s">
        <v>519</v>
      </c>
      <c r="H181" s="129">
        <v>17</v>
      </c>
      <c r="I181" s="130"/>
      <c r="J181" s="131">
        <f>ROUND(I181*H181,2)</f>
        <v>0</v>
      </c>
      <c r="K181" s="127" t="s">
        <v>186</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242</v>
      </c>
    </row>
    <row r="182" spans="2:65" s="1" customFormat="1" ht="19.5" x14ac:dyDescent="0.2">
      <c r="B182" s="32"/>
      <c r="D182" s="138" t="s">
        <v>214</v>
      </c>
      <c r="F182" s="139" t="s">
        <v>8560</v>
      </c>
      <c r="I182" s="140"/>
      <c r="L182" s="32"/>
      <c r="M182" s="141"/>
      <c r="T182" s="53"/>
      <c r="AT182" s="17" t="s">
        <v>214</v>
      </c>
      <c r="AU182" s="17" t="s">
        <v>79</v>
      </c>
    </row>
    <row r="183" spans="2:65" s="12" customFormat="1" ht="11.25" x14ac:dyDescent="0.2">
      <c r="B183" s="153"/>
      <c r="D183" s="138" t="s">
        <v>330</v>
      </c>
      <c r="E183" s="154" t="s">
        <v>19</v>
      </c>
      <c r="F183" s="155" t="s">
        <v>8561</v>
      </c>
      <c r="H183" s="154" t="s">
        <v>19</v>
      </c>
      <c r="I183" s="156"/>
      <c r="L183" s="153"/>
      <c r="M183" s="157"/>
      <c r="T183" s="158"/>
      <c r="AT183" s="154" t="s">
        <v>330</v>
      </c>
      <c r="AU183" s="154" t="s">
        <v>79</v>
      </c>
      <c r="AV183" s="12" t="s">
        <v>77</v>
      </c>
      <c r="AW183" s="12" t="s">
        <v>31</v>
      </c>
      <c r="AX183" s="12" t="s">
        <v>69</v>
      </c>
      <c r="AY183" s="154" t="s">
        <v>181</v>
      </c>
    </row>
    <row r="184" spans="2:65" s="13" customFormat="1" ht="11.25" x14ac:dyDescent="0.2">
      <c r="B184" s="159"/>
      <c r="D184" s="138" t="s">
        <v>330</v>
      </c>
      <c r="E184" s="160" t="s">
        <v>19</v>
      </c>
      <c r="F184" s="161" t="s">
        <v>8100</v>
      </c>
      <c r="H184" s="162">
        <v>4</v>
      </c>
      <c r="I184" s="163"/>
      <c r="L184" s="159"/>
      <c r="M184" s="164"/>
      <c r="T184" s="165"/>
      <c r="AT184" s="160" t="s">
        <v>330</v>
      </c>
      <c r="AU184" s="160" t="s">
        <v>79</v>
      </c>
      <c r="AV184" s="13" t="s">
        <v>79</v>
      </c>
      <c r="AW184" s="13" t="s">
        <v>31</v>
      </c>
      <c r="AX184" s="13" t="s">
        <v>69</v>
      </c>
      <c r="AY184" s="160" t="s">
        <v>181</v>
      </c>
    </row>
    <row r="185" spans="2:65" s="13" customFormat="1" ht="11.25" x14ac:dyDescent="0.2">
      <c r="B185" s="159"/>
      <c r="D185" s="138" t="s">
        <v>330</v>
      </c>
      <c r="E185" s="160" t="s">
        <v>19</v>
      </c>
      <c r="F185" s="161" t="s">
        <v>5760</v>
      </c>
      <c r="H185" s="162">
        <v>4</v>
      </c>
      <c r="I185" s="163"/>
      <c r="L185" s="159"/>
      <c r="M185" s="164"/>
      <c r="T185" s="165"/>
      <c r="AT185" s="160" t="s">
        <v>330</v>
      </c>
      <c r="AU185" s="160" t="s">
        <v>79</v>
      </c>
      <c r="AV185" s="13" t="s">
        <v>79</v>
      </c>
      <c r="AW185" s="13" t="s">
        <v>31</v>
      </c>
      <c r="AX185" s="13" t="s">
        <v>69</v>
      </c>
      <c r="AY185" s="160" t="s">
        <v>181</v>
      </c>
    </row>
    <row r="186" spans="2:65" s="13" customFormat="1" ht="11.25" x14ac:dyDescent="0.2">
      <c r="B186" s="159"/>
      <c r="D186" s="138" t="s">
        <v>330</v>
      </c>
      <c r="E186" s="160" t="s">
        <v>19</v>
      </c>
      <c r="F186" s="161" t="s">
        <v>5381</v>
      </c>
      <c r="H186" s="162">
        <v>9</v>
      </c>
      <c r="I186" s="163"/>
      <c r="L186" s="159"/>
      <c r="M186" s="164"/>
      <c r="T186" s="165"/>
      <c r="AT186" s="160" t="s">
        <v>330</v>
      </c>
      <c r="AU186" s="160" t="s">
        <v>79</v>
      </c>
      <c r="AV186" s="13" t="s">
        <v>79</v>
      </c>
      <c r="AW186" s="13" t="s">
        <v>31</v>
      </c>
      <c r="AX186" s="13" t="s">
        <v>69</v>
      </c>
      <c r="AY186" s="160" t="s">
        <v>181</v>
      </c>
    </row>
    <row r="187" spans="2:65" s="14" customFormat="1" ht="11.25" x14ac:dyDescent="0.2">
      <c r="B187" s="166"/>
      <c r="D187" s="138" t="s">
        <v>330</v>
      </c>
      <c r="E187" s="167" t="s">
        <v>19</v>
      </c>
      <c r="F187" s="168" t="s">
        <v>333</v>
      </c>
      <c r="H187" s="169">
        <v>17</v>
      </c>
      <c r="I187" s="170"/>
      <c r="L187" s="166"/>
      <c r="M187" s="171"/>
      <c r="T187" s="172"/>
      <c r="AT187" s="167" t="s">
        <v>330</v>
      </c>
      <c r="AU187" s="167" t="s">
        <v>79</v>
      </c>
      <c r="AV187" s="14" t="s">
        <v>187</v>
      </c>
      <c r="AW187" s="14" t="s">
        <v>31</v>
      </c>
      <c r="AX187" s="14" t="s">
        <v>77</v>
      </c>
      <c r="AY187" s="167" t="s">
        <v>181</v>
      </c>
    </row>
    <row r="188" spans="2:65" s="1" customFormat="1" ht="16.5" customHeight="1" x14ac:dyDescent="0.2">
      <c r="B188" s="32"/>
      <c r="C188" s="125" t="s">
        <v>243</v>
      </c>
      <c r="D188" s="125" t="s">
        <v>182</v>
      </c>
      <c r="E188" s="126" t="s">
        <v>8562</v>
      </c>
      <c r="F188" s="127" t="s">
        <v>8563</v>
      </c>
      <c r="G188" s="128" t="s">
        <v>519</v>
      </c>
      <c r="H188" s="129">
        <v>30</v>
      </c>
      <c r="I188" s="130"/>
      <c r="J188" s="131">
        <f>ROUND(I188*H188,2)</f>
        <v>0</v>
      </c>
      <c r="K188" s="127" t="s">
        <v>186</v>
      </c>
      <c r="L188" s="32"/>
      <c r="M188" s="132" t="s">
        <v>19</v>
      </c>
      <c r="N188" s="133" t="s">
        <v>40</v>
      </c>
      <c r="P188" s="134">
        <f>O188*H188</f>
        <v>0</v>
      </c>
      <c r="Q188" s="134">
        <v>0</v>
      </c>
      <c r="R188" s="134">
        <f>Q188*H188</f>
        <v>0</v>
      </c>
      <c r="S188" s="134">
        <v>0</v>
      </c>
      <c r="T188" s="135">
        <f>S188*H188</f>
        <v>0</v>
      </c>
      <c r="AR188" s="136" t="s">
        <v>187</v>
      </c>
      <c r="AT188" s="136" t="s">
        <v>182</v>
      </c>
      <c r="AU188" s="136" t="s">
        <v>79</v>
      </c>
      <c r="AY188" s="17" t="s">
        <v>181</v>
      </c>
      <c r="BE188" s="137">
        <f>IF(N188="základní",J188,0)</f>
        <v>0</v>
      </c>
      <c r="BF188" s="137">
        <f>IF(N188="snížená",J188,0)</f>
        <v>0</v>
      </c>
      <c r="BG188" s="137">
        <f>IF(N188="zákl. přenesená",J188,0)</f>
        <v>0</v>
      </c>
      <c r="BH188" s="137">
        <f>IF(N188="sníž. přenesená",J188,0)</f>
        <v>0</v>
      </c>
      <c r="BI188" s="137">
        <f>IF(N188="nulová",J188,0)</f>
        <v>0</v>
      </c>
      <c r="BJ188" s="17" t="s">
        <v>77</v>
      </c>
      <c r="BK188" s="137">
        <f>ROUND(I188*H188,2)</f>
        <v>0</v>
      </c>
      <c r="BL188" s="17" t="s">
        <v>187</v>
      </c>
      <c r="BM188" s="136" t="s">
        <v>246</v>
      </c>
    </row>
    <row r="189" spans="2:65" s="1" customFormat="1" ht="19.5" x14ac:dyDescent="0.2">
      <c r="B189" s="32"/>
      <c r="D189" s="138" t="s">
        <v>214</v>
      </c>
      <c r="F189" s="139" t="s">
        <v>8552</v>
      </c>
      <c r="I189" s="140"/>
      <c r="L189" s="32"/>
      <c r="M189" s="141"/>
      <c r="T189" s="53"/>
      <c r="AT189" s="17" t="s">
        <v>214</v>
      </c>
      <c r="AU189" s="17" t="s">
        <v>79</v>
      </c>
    </row>
    <row r="190" spans="2:65" s="12" customFormat="1" ht="11.25" x14ac:dyDescent="0.2">
      <c r="B190" s="153"/>
      <c r="D190" s="138" t="s">
        <v>330</v>
      </c>
      <c r="E190" s="154" t="s">
        <v>19</v>
      </c>
      <c r="F190" s="155" t="s">
        <v>8564</v>
      </c>
      <c r="H190" s="154" t="s">
        <v>19</v>
      </c>
      <c r="I190" s="156"/>
      <c r="L190" s="153"/>
      <c r="M190" s="157"/>
      <c r="T190" s="158"/>
      <c r="AT190" s="154" t="s">
        <v>330</v>
      </c>
      <c r="AU190" s="154" t="s">
        <v>79</v>
      </c>
      <c r="AV190" s="12" t="s">
        <v>77</v>
      </c>
      <c r="AW190" s="12" t="s">
        <v>31</v>
      </c>
      <c r="AX190" s="12" t="s">
        <v>69</v>
      </c>
      <c r="AY190" s="154" t="s">
        <v>181</v>
      </c>
    </row>
    <row r="191" spans="2:65" s="13" customFormat="1" ht="11.25" x14ac:dyDescent="0.2">
      <c r="B191" s="159"/>
      <c r="D191" s="138" t="s">
        <v>330</v>
      </c>
      <c r="E191" s="160" t="s">
        <v>19</v>
      </c>
      <c r="F191" s="161" t="s">
        <v>8565</v>
      </c>
      <c r="H191" s="162">
        <v>9</v>
      </c>
      <c r="I191" s="163"/>
      <c r="L191" s="159"/>
      <c r="M191" s="164"/>
      <c r="T191" s="165"/>
      <c r="AT191" s="160" t="s">
        <v>330</v>
      </c>
      <c r="AU191" s="160" t="s">
        <v>79</v>
      </c>
      <c r="AV191" s="13" t="s">
        <v>79</v>
      </c>
      <c r="AW191" s="13" t="s">
        <v>31</v>
      </c>
      <c r="AX191" s="13" t="s">
        <v>69</v>
      </c>
      <c r="AY191" s="160" t="s">
        <v>181</v>
      </c>
    </row>
    <row r="192" spans="2:65" s="13" customFormat="1" ht="11.25" x14ac:dyDescent="0.2">
      <c r="B192" s="159"/>
      <c r="D192" s="138" t="s">
        <v>330</v>
      </c>
      <c r="E192" s="160" t="s">
        <v>19</v>
      </c>
      <c r="F192" s="161" t="s">
        <v>8566</v>
      </c>
      <c r="H192" s="162">
        <v>21</v>
      </c>
      <c r="I192" s="163"/>
      <c r="L192" s="159"/>
      <c r="M192" s="164"/>
      <c r="T192" s="165"/>
      <c r="AT192" s="160" t="s">
        <v>330</v>
      </c>
      <c r="AU192" s="160" t="s">
        <v>79</v>
      </c>
      <c r="AV192" s="13" t="s">
        <v>79</v>
      </c>
      <c r="AW192" s="13" t="s">
        <v>31</v>
      </c>
      <c r="AX192" s="13" t="s">
        <v>69</v>
      </c>
      <c r="AY192" s="160" t="s">
        <v>181</v>
      </c>
    </row>
    <row r="193" spans="2:65" s="14" customFormat="1" ht="11.25" x14ac:dyDescent="0.2">
      <c r="B193" s="166"/>
      <c r="D193" s="138" t="s">
        <v>330</v>
      </c>
      <c r="E193" s="167" t="s">
        <v>19</v>
      </c>
      <c r="F193" s="168" t="s">
        <v>333</v>
      </c>
      <c r="H193" s="169">
        <v>30</v>
      </c>
      <c r="I193" s="170"/>
      <c r="L193" s="166"/>
      <c r="M193" s="171"/>
      <c r="T193" s="172"/>
      <c r="AT193" s="167" t="s">
        <v>330</v>
      </c>
      <c r="AU193" s="167" t="s">
        <v>79</v>
      </c>
      <c r="AV193" s="14" t="s">
        <v>187</v>
      </c>
      <c r="AW193" s="14" t="s">
        <v>31</v>
      </c>
      <c r="AX193" s="14" t="s">
        <v>77</v>
      </c>
      <c r="AY193" s="167" t="s">
        <v>181</v>
      </c>
    </row>
    <row r="194" spans="2:65" s="1" customFormat="1" ht="16.5" customHeight="1" x14ac:dyDescent="0.2">
      <c r="B194" s="32"/>
      <c r="C194" s="125" t="s">
        <v>218</v>
      </c>
      <c r="D194" s="125" t="s">
        <v>182</v>
      </c>
      <c r="E194" s="126" t="s">
        <v>8567</v>
      </c>
      <c r="F194" s="127" t="s">
        <v>8568</v>
      </c>
      <c r="G194" s="128" t="s">
        <v>185</v>
      </c>
      <c r="H194" s="129">
        <v>1</v>
      </c>
      <c r="I194" s="130"/>
      <c r="J194" s="131">
        <f>ROUND(I194*H194,2)</f>
        <v>0</v>
      </c>
      <c r="K194" s="127" t="s">
        <v>186</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250</v>
      </c>
    </row>
    <row r="195" spans="2:65" s="13" customFormat="1" ht="11.25" x14ac:dyDescent="0.2">
      <c r="B195" s="159"/>
      <c r="D195" s="138" t="s">
        <v>330</v>
      </c>
      <c r="E195" s="160" t="s">
        <v>19</v>
      </c>
      <c r="F195" s="161" t="s">
        <v>8569</v>
      </c>
      <c r="H195" s="162">
        <v>1</v>
      </c>
      <c r="I195" s="163"/>
      <c r="L195" s="159"/>
      <c r="M195" s="164"/>
      <c r="T195" s="165"/>
      <c r="AT195" s="160" t="s">
        <v>330</v>
      </c>
      <c r="AU195" s="160" t="s">
        <v>79</v>
      </c>
      <c r="AV195" s="13" t="s">
        <v>79</v>
      </c>
      <c r="AW195" s="13" t="s">
        <v>31</v>
      </c>
      <c r="AX195" s="13" t="s">
        <v>69</v>
      </c>
      <c r="AY195" s="160" t="s">
        <v>181</v>
      </c>
    </row>
    <row r="196" spans="2:65" s="14" customFormat="1" ht="11.25" x14ac:dyDescent="0.2">
      <c r="B196" s="166"/>
      <c r="D196" s="138" t="s">
        <v>330</v>
      </c>
      <c r="E196" s="167" t="s">
        <v>19</v>
      </c>
      <c r="F196" s="168" t="s">
        <v>333</v>
      </c>
      <c r="H196" s="169">
        <v>1</v>
      </c>
      <c r="I196" s="170"/>
      <c r="L196" s="166"/>
      <c r="M196" s="171"/>
      <c r="T196" s="172"/>
      <c r="AT196" s="167" t="s">
        <v>330</v>
      </c>
      <c r="AU196" s="167" t="s">
        <v>79</v>
      </c>
      <c r="AV196" s="14" t="s">
        <v>187</v>
      </c>
      <c r="AW196" s="14" t="s">
        <v>31</v>
      </c>
      <c r="AX196" s="14" t="s">
        <v>77</v>
      </c>
      <c r="AY196" s="167" t="s">
        <v>181</v>
      </c>
    </row>
    <row r="197" spans="2:65" s="1" customFormat="1" ht="16.5" customHeight="1" x14ac:dyDescent="0.2">
      <c r="B197" s="32"/>
      <c r="C197" s="125" t="s">
        <v>7</v>
      </c>
      <c r="D197" s="125" t="s">
        <v>182</v>
      </c>
      <c r="E197" s="126" t="s">
        <v>8570</v>
      </c>
      <c r="F197" s="127" t="s">
        <v>8571</v>
      </c>
      <c r="G197" s="128" t="s">
        <v>636</v>
      </c>
      <c r="H197" s="129">
        <v>5800</v>
      </c>
      <c r="I197" s="130"/>
      <c r="J197" s="131">
        <f>ROUND(I197*H197,2)</f>
        <v>0</v>
      </c>
      <c r="K197" s="127" t="s">
        <v>186</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254</v>
      </c>
    </row>
    <row r="198" spans="2:65" s="1" customFormat="1" ht="19.5" x14ac:dyDescent="0.2">
      <c r="B198" s="32"/>
      <c r="D198" s="138" t="s">
        <v>214</v>
      </c>
      <c r="F198" s="139" t="s">
        <v>8206</v>
      </c>
      <c r="I198" s="140"/>
      <c r="L198" s="32"/>
      <c r="M198" s="141"/>
      <c r="T198" s="53"/>
      <c r="AT198" s="17" t="s">
        <v>214</v>
      </c>
      <c r="AU198" s="17" t="s">
        <v>79</v>
      </c>
    </row>
    <row r="199" spans="2:65" s="13" customFormat="1" ht="11.25" x14ac:dyDescent="0.2">
      <c r="B199" s="159"/>
      <c r="D199" s="138" t="s">
        <v>330</v>
      </c>
      <c r="E199" s="160" t="s">
        <v>19</v>
      </c>
      <c r="F199" s="161" t="s">
        <v>8572</v>
      </c>
      <c r="H199" s="162">
        <v>5800</v>
      </c>
      <c r="I199" s="163"/>
      <c r="L199" s="159"/>
      <c r="M199" s="164"/>
      <c r="T199" s="165"/>
      <c r="AT199" s="160" t="s">
        <v>330</v>
      </c>
      <c r="AU199" s="160" t="s">
        <v>79</v>
      </c>
      <c r="AV199" s="13" t="s">
        <v>79</v>
      </c>
      <c r="AW199" s="13" t="s">
        <v>31</v>
      </c>
      <c r="AX199" s="13" t="s">
        <v>69</v>
      </c>
      <c r="AY199" s="160" t="s">
        <v>181</v>
      </c>
    </row>
    <row r="200" spans="2:65" s="14" customFormat="1" ht="11.25" x14ac:dyDescent="0.2">
      <c r="B200" s="166"/>
      <c r="D200" s="138" t="s">
        <v>330</v>
      </c>
      <c r="E200" s="167" t="s">
        <v>19</v>
      </c>
      <c r="F200" s="168" t="s">
        <v>333</v>
      </c>
      <c r="H200" s="169">
        <v>5800</v>
      </c>
      <c r="I200" s="170"/>
      <c r="L200" s="166"/>
      <c r="M200" s="171"/>
      <c r="T200" s="172"/>
      <c r="AT200" s="167" t="s">
        <v>330</v>
      </c>
      <c r="AU200" s="167" t="s">
        <v>79</v>
      </c>
      <c r="AV200" s="14" t="s">
        <v>187</v>
      </c>
      <c r="AW200" s="14" t="s">
        <v>31</v>
      </c>
      <c r="AX200" s="14" t="s">
        <v>77</v>
      </c>
      <c r="AY200" s="167" t="s">
        <v>181</v>
      </c>
    </row>
    <row r="201" spans="2:65" s="1" customFormat="1" ht="16.5" customHeight="1" x14ac:dyDescent="0.2">
      <c r="B201" s="32"/>
      <c r="C201" s="125" t="s">
        <v>222</v>
      </c>
      <c r="D201" s="125" t="s">
        <v>182</v>
      </c>
      <c r="E201" s="126" t="s">
        <v>8573</v>
      </c>
      <c r="F201" s="127" t="s">
        <v>8574</v>
      </c>
      <c r="G201" s="128" t="s">
        <v>636</v>
      </c>
      <c r="H201" s="129">
        <v>2800</v>
      </c>
      <c r="I201" s="130"/>
      <c r="J201" s="131">
        <f>ROUND(I201*H201,2)</f>
        <v>0</v>
      </c>
      <c r="K201" s="127" t="s">
        <v>186</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258</v>
      </c>
    </row>
    <row r="202" spans="2:65" s="1" customFormat="1" ht="19.5" x14ac:dyDescent="0.2">
      <c r="B202" s="32"/>
      <c r="D202" s="138" t="s">
        <v>214</v>
      </c>
      <c r="F202" s="139" t="s">
        <v>8206</v>
      </c>
      <c r="I202" s="140"/>
      <c r="L202" s="32"/>
      <c r="M202" s="141"/>
      <c r="T202" s="53"/>
      <c r="AT202" s="17" t="s">
        <v>214</v>
      </c>
      <c r="AU202" s="17" t="s">
        <v>79</v>
      </c>
    </row>
    <row r="203" spans="2:65" s="13" customFormat="1" ht="11.25" x14ac:dyDescent="0.2">
      <c r="B203" s="159"/>
      <c r="D203" s="138" t="s">
        <v>330</v>
      </c>
      <c r="E203" s="160" t="s">
        <v>19</v>
      </c>
      <c r="F203" s="161" t="s">
        <v>8575</v>
      </c>
      <c r="H203" s="162">
        <v>2800</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2800</v>
      </c>
      <c r="I204" s="170"/>
      <c r="L204" s="166"/>
      <c r="M204" s="171"/>
      <c r="T204" s="172"/>
      <c r="AT204" s="167" t="s">
        <v>330</v>
      </c>
      <c r="AU204" s="167" t="s">
        <v>79</v>
      </c>
      <c r="AV204" s="14" t="s">
        <v>187</v>
      </c>
      <c r="AW204" s="14" t="s">
        <v>31</v>
      </c>
      <c r="AX204" s="14" t="s">
        <v>77</v>
      </c>
      <c r="AY204" s="167" t="s">
        <v>181</v>
      </c>
    </row>
    <row r="205" spans="2:65" s="1" customFormat="1" ht="16.5" customHeight="1" x14ac:dyDescent="0.2">
      <c r="B205" s="32"/>
      <c r="C205" s="125" t="s">
        <v>260</v>
      </c>
      <c r="D205" s="125" t="s">
        <v>182</v>
      </c>
      <c r="E205" s="126" t="s">
        <v>8576</v>
      </c>
      <c r="F205" s="127" t="s">
        <v>8453</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263</v>
      </c>
    </row>
    <row r="206" spans="2:65" s="1" customFormat="1" ht="19.5" x14ac:dyDescent="0.2">
      <c r="B206" s="32"/>
      <c r="D206" s="138" t="s">
        <v>214</v>
      </c>
      <c r="F206" s="139" t="s">
        <v>8577</v>
      </c>
      <c r="I206" s="140"/>
      <c r="L206" s="32"/>
      <c r="M206" s="141"/>
      <c r="T206" s="53"/>
      <c r="AT206" s="17" t="s">
        <v>214</v>
      </c>
      <c r="AU206" s="17" t="s">
        <v>79</v>
      </c>
    </row>
    <row r="207" spans="2:65" s="13" customFormat="1" ht="11.25" x14ac:dyDescent="0.2">
      <c r="B207" s="159"/>
      <c r="D207" s="138" t="s">
        <v>330</v>
      </c>
      <c r="E207" s="160" t="s">
        <v>19</v>
      </c>
      <c r="F207" s="161" t="s">
        <v>8578</v>
      </c>
      <c r="H207" s="162">
        <v>1</v>
      </c>
      <c r="I207" s="163"/>
      <c r="L207" s="159"/>
      <c r="M207" s="164"/>
      <c r="T207" s="165"/>
      <c r="AT207" s="160" t="s">
        <v>330</v>
      </c>
      <c r="AU207" s="160" t="s">
        <v>79</v>
      </c>
      <c r="AV207" s="13" t="s">
        <v>79</v>
      </c>
      <c r="AW207" s="13" t="s">
        <v>31</v>
      </c>
      <c r="AX207" s="13" t="s">
        <v>69</v>
      </c>
      <c r="AY207" s="160" t="s">
        <v>181</v>
      </c>
    </row>
    <row r="208" spans="2:65" s="12" customFormat="1" ht="11.25" x14ac:dyDescent="0.2">
      <c r="B208" s="153"/>
      <c r="D208" s="138" t="s">
        <v>330</v>
      </c>
      <c r="E208" s="154" t="s">
        <v>19</v>
      </c>
      <c r="F208" s="155" t="s">
        <v>8579</v>
      </c>
      <c r="H208" s="154" t="s">
        <v>19</v>
      </c>
      <c r="I208" s="156"/>
      <c r="L208" s="153"/>
      <c r="M208" s="157"/>
      <c r="T208" s="158"/>
      <c r="AT208" s="154" t="s">
        <v>330</v>
      </c>
      <c r="AU208" s="154" t="s">
        <v>79</v>
      </c>
      <c r="AV208" s="12" t="s">
        <v>77</v>
      </c>
      <c r="AW208" s="12" t="s">
        <v>31</v>
      </c>
      <c r="AX208" s="12" t="s">
        <v>69</v>
      </c>
      <c r="AY208" s="154" t="s">
        <v>181</v>
      </c>
    </row>
    <row r="209" spans="2:65" s="14" customFormat="1" ht="11.25" x14ac:dyDescent="0.2">
      <c r="B209" s="166"/>
      <c r="D209" s="138" t="s">
        <v>330</v>
      </c>
      <c r="E209" s="167" t="s">
        <v>19</v>
      </c>
      <c r="F209" s="168" t="s">
        <v>333</v>
      </c>
      <c r="H209" s="169">
        <v>1</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225</v>
      </c>
      <c r="D210" s="125" t="s">
        <v>182</v>
      </c>
      <c r="E210" s="126" t="s">
        <v>8580</v>
      </c>
      <c r="F210" s="127" t="s">
        <v>8458</v>
      </c>
      <c r="G210" s="128" t="s">
        <v>185</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266</v>
      </c>
    </row>
    <row r="211" spans="2:65" s="1" customFormat="1" ht="29.25" x14ac:dyDescent="0.2">
      <c r="B211" s="32"/>
      <c r="D211" s="138" t="s">
        <v>214</v>
      </c>
      <c r="F211" s="139" t="s">
        <v>8459</v>
      </c>
      <c r="I211" s="140"/>
      <c r="L211" s="32"/>
      <c r="M211" s="141"/>
      <c r="T211" s="53"/>
      <c r="AT211" s="17" t="s">
        <v>214</v>
      </c>
      <c r="AU211" s="17" t="s">
        <v>79</v>
      </c>
    </row>
    <row r="212" spans="2:65" s="13" customFormat="1" ht="11.25" x14ac:dyDescent="0.2">
      <c r="B212" s="159"/>
      <c r="D212" s="138" t="s">
        <v>330</v>
      </c>
      <c r="E212" s="160" t="s">
        <v>19</v>
      </c>
      <c r="F212" s="161" t="s">
        <v>8581</v>
      </c>
      <c r="H212" s="162">
        <v>1</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1</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267</v>
      </c>
      <c r="D214" s="125" t="s">
        <v>182</v>
      </c>
      <c r="E214" s="126" t="s">
        <v>8582</v>
      </c>
      <c r="F214" s="127" t="s">
        <v>8583</v>
      </c>
      <c r="G214" s="128" t="s">
        <v>185</v>
      </c>
      <c r="H214" s="129">
        <v>1</v>
      </c>
      <c r="I214" s="130"/>
      <c r="J214" s="131">
        <f>ROUND(I214*H214,2)</f>
        <v>0</v>
      </c>
      <c r="K214" s="127" t="s">
        <v>186</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270</v>
      </c>
    </row>
    <row r="215" spans="2:65" s="13" customFormat="1" ht="11.25" x14ac:dyDescent="0.2">
      <c r="B215" s="159"/>
      <c r="D215" s="138" t="s">
        <v>330</v>
      </c>
      <c r="E215" s="160" t="s">
        <v>19</v>
      </c>
      <c r="F215" s="161" t="s">
        <v>8584</v>
      </c>
      <c r="H215" s="162">
        <v>1</v>
      </c>
      <c r="I215" s="163"/>
      <c r="L215" s="159"/>
      <c r="M215" s="164"/>
      <c r="T215" s="165"/>
      <c r="AT215" s="160" t="s">
        <v>330</v>
      </c>
      <c r="AU215" s="160" t="s">
        <v>79</v>
      </c>
      <c r="AV215" s="13" t="s">
        <v>79</v>
      </c>
      <c r="AW215" s="13" t="s">
        <v>31</v>
      </c>
      <c r="AX215" s="13" t="s">
        <v>69</v>
      </c>
      <c r="AY215" s="160" t="s">
        <v>181</v>
      </c>
    </row>
    <row r="216" spans="2:65" s="14" customFormat="1" ht="11.25" x14ac:dyDescent="0.2">
      <c r="B216" s="166"/>
      <c r="D216" s="138" t="s">
        <v>330</v>
      </c>
      <c r="E216" s="167" t="s">
        <v>19</v>
      </c>
      <c r="F216" s="168" t="s">
        <v>333</v>
      </c>
      <c r="H216" s="169">
        <v>1</v>
      </c>
      <c r="I216" s="170"/>
      <c r="L216" s="166"/>
      <c r="M216" s="171"/>
      <c r="T216" s="172"/>
      <c r="AT216" s="167" t="s">
        <v>330</v>
      </c>
      <c r="AU216" s="167" t="s">
        <v>79</v>
      </c>
      <c r="AV216" s="14" t="s">
        <v>187</v>
      </c>
      <c r="AW216" s="14" t="s">
        <v>31</v>
      </c>
      <c r="AX216" s="14" t="s">
        <v>77</v>
      </c>
      <c r="AY216" s="167" t="s">
        <v>181</v>
      </c>
    </row>
    <row r="217" spans="2:65" s="1" customFormat="1" ht="16.5" customHeight="1" x14ac:dyDescent="0.2">
      <c r="B217" s="32"/>
      <c r="C217" s="125" t="s">
        <v>229</v>
      </c>
      <c r="D217" s="125" t="s">
        <v>182</v>
      </c>
      <c r="E217" s="126" t="s">
        <v>8529</v>
      </c>
      <c r="F217" s="127" t="s">
        <v>8530</v>
      </c>
      <c r="G217" s="128" t="s">
        <v>2805</v>
      </c>
      <c r="H217" s="186"/>
      <c r="I217" s="130"/>
      <c r="J217" s="131">
        <f>ROUND(I217*H217,2)</f>
        <v>0</v>
      </c>
      <c r="K217" s="127" t="s">
        <v>327</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273</v>
      </c>
    </row>
    <row r="218" spans="2:65" s="1" customFormat="1" ht="11.25" x14ac:dyDescent="0.2">
      <c r="B218" s="32"/>
      <c r="D218" s="151" t="s">
        <v>328</v>
      </c>
      <c r="F218" s="152" t="s">
        <v>8531</v>
      </c>
      <c r="I218" s="140"/>
      <c r="L218" s="32"/>
      <c r="M218" s="141"/>
      <c r="T218" s="53"/>
      <c r="AT218" s="17" t="s">
        <v>328</v>
      </c>
      <c r="AU218" s="17" t="s">
        <v>79</v>
      </c>
    </row>
    <row r="219" spans="2:65" s="1" customFormat="1" ht="29.25" x14ac:dyDescent="0.2">
      <c r="B219" s="32"/>
      <c r="D219" s="138" t="s">
        <v>214</v>
      </c>
      <c r="F219" s="139" t="s">
        <v>4055</v>
      </c>
      <c r="I219" s="140"/>
      <c r="L219" s="32"/>
      <c r="M219" s="141"/>
      <c r="T219" s="53"/>
      <c r="AT219" s="17" t="s">
        <v>214</v>
      </c>
      <c r="AU219" s="17" t="s">
        <v>79</v>
      </c>
    </row>
    <row r="220" spans="2:65" s="1" customFormat="1" ht="16.5" customHeight="1" x14ac:dyDescent="0.2">
      <c r="B220" s="32"/>
      <c r="C220" s="125" t="s">
        <v>274</v>
      </c>
      <c r="D220" s="125" t="s">
        <v>182</v>
      </c>
      <c r="E220" s="126" t="s">
        <v>1430</v>
      </c>
      <c r="F220" s="127" t="s">
        <v>1431</v>
      </c>
      <c r="G220" s="128" t="s">
        <v>1053</v>
      </c>
      <c r="H220" s="129">
        <v>10</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277</v>
      </c>
    </row>
    <row r="221" spans="2:65" s="1" customFormat="1" ht="11.25" x14ac:dyDescent="0.2">
      <c r="B221" s="32"/>
      <c r="D221" s="151" t="s">
        <v>328</v>
      </c>
      <c r="F221" s="152" t="s">
        <v>1433</v>
      </c>
      <c r="I221" s="140"/>
      <c r="L221" s="32"/>
      <c r="M221" s="141"/>
      <c r="T221" s="53"/>
      <c r="AT221" s="17" t="s">
        <v>328</v>
      </c>
      <c r="AU221" s="17" t="s">
        <v>79</v>
      </c>
    </row>
    <row r="222" spans="2:65" s="1" customFormat="1" ht="19.5" x14ac:dyDescent="0.2">
      <c r="B222" s="32"/>
      <c r="D222" s="138" t="s">
        <v>214</v>
      </c>
      <c r="F222" s="139" t="s">
        <v>8532</v>
      </c>
      <c r="I222" s="140"/>
      <c r="L222" s="32"/>
      <c r="M222" s="141"/>
      <c r="T222" s="53"/>
      <c r="AT222" s="17" t="s">
        <v>214</v>
      </c>
      <c r="AU222" s="17" t="s">
        <v>79</v>
      </c>
    </row>
    <row r="223" spans="2:65" s="13" customFormat="1" ht="11.25" x14ac:dyDescent="0.2">
      <c r="B223" s="159"/>
      <c r="D223" s="138" t="s">
        <v>330</v>
      </c>
      <c r="E223" s="160" t="s">
        <v>19</v>
      </c>
      <c r="F223" s="161" t="s">
        <v>8533</v>
      </c>
      <c r="H223" s="162">
        <v>10</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10</v>
      </c>
      <c r="I224" s="170"/>
      <c r="L224" s="166"/>
      <c r="M224" s="171"/>
      <c r="T224" s="172"/>
      <c r="AT224" s="167" t="s">
        <v>330</v>
      </c>
      <c r="AU224" s="167" t="s">
        <v>79</v>
      </c>
      <c r="AV224" s="14" t="s">
        <v>187</v>
      </c>
      <c r="AW224" s="14" t="s">
        <v>31</v>
      </c>
      <c r="AX224" s="14" t="s">
        <v>77</v>
      </c>
      <c r="AY224" s="167" t="s">
        <v>181</v>
      </c>
    </row>
    <row r="225" spans="2:65" s="10" customFormat="1" ht="22.9" customHeight="1" x14ac:dyDescent="0.2">
      <c r="B225" s="115"/>
      <c r="D225" s="116" t="s">
        <v>68</v>
      </c>
      <c r="E225" s="149" t="s">
        <v>4148</v>
      </c>
      <c r="F225" s="149" t="s">
        <v>8585</v>
      </c>
      <c r="I225" s="118"/>
      <c r="J225" s="150">
        <f>BK225</f>
        <v>0</v>
      </c>
      <c r="L225" s="115"/>
      <c r="M225" s="120"/>
      <c r="P225" s="121">
        <f>SUM(P226:P268)</f>
        <v>0</v>
      </c>
      <c r="R225" s="121">
        <f>SUM(R226:R268)</f>
        <v>0</v>
      </c>
      <c r="T225" s="122">
        <f>SUM(T226:T268)</f>
        <v>0</v>
      </c>
      <c r="AR225" s="116" t="s">
        <v>77</v>
      </c>
      <c r="AT225" s="123" t="s">
        <v>68</v>
      </c>
      <c r="AU225" s="123" t="s">
        <v>77</v>
      </c>
      <c r="AY225" s="116" t="s">
        <v>181</v>
      </c>
      <c r="BK225" s="124">
        <f>SUM(BK226:BK268)</f>
        <v>0</v>
      </c>
    </row>
    <row r="226" spans="2:65" s="1" customFormat="1" ht="16.5" customHeight="1" x14ac:dyDescent="0.2">
      <c r="B226" s="32"/>
      <c r="C226" s="125" t="s">
        <v>232</v>
      </c>
      <c r="D226" s="125" t="s">
        <v>182</v>
      </c>
      <c r="E226" s="126" t="s">
        <v>8586</v>
      </c>
      <c r="F226" s="127" t="s">
        <v>8587</v>
      </c>
      <c r="G226" s="128" t="s">
        <v>519</v>
      </c>
      <c r="H226" s="129">
        <v>6</v>
      </c>
      <c r="I226" s="130"/>
      <c r="J226" s="131">
        <f>ROUND(I226*H226,2)</f>
        <v>0</v>
      </c>
      <c r="K226" s="127" t="s">
        <v>186</v>
      </c>
      <c r="L226" s="32"/>
      <c r="M226" s="132" t="s">
        <v>19</v>
      </c>
      <c r="N226" s="133" t="s">
        <v>40</v>
      </c>
      <c r="P226" s="134">
        <f>O226*H226</f>
        <v>0</v>
      </c>
      <c r="Q226" s="134">
        <v>0</v>
      </c>
      <c r="R226" s="134">
        <f>Q226*H226</f>
        <v>0</v>
      </c>
      <c r="S226" s="134">
        <v>0</v>
      </c>
      <c r="T226" s="135">
        <f>S226*H226</f>
        <v>0</v>
      </c>
      <c r="AR226" s="136" t="s">
        <v>187</v>
      </c>
      <c r="AT226" s="136" t="s">
        <v>182</v>
      </c>
      <c r="AU226" s="136" t="s">
        <v>79</v>
      </c>
      <c r="AY226" s="17" t="s">
        <v>181</v>
      </c>
      <c r="BE226" s="137">
        <f>IF(N226="základní",J226,0)</f>
        <v>0</v>
      </c>
      <c r="BF226" s="137">
        <f>IF(N226="snížená",J226,0)</f>
        <v>0</v>
      </c>
      <c r="BG226" s="137">
        <f>IF(N226="zákl. přenesená",J226,0)</f>
        <v>0</v>
      </c>
      <c r="BH226" s="137">
        <f>IF(N226="sníž. přenesená",J226,0)</f>
        <v>0</v>
      </c>
      <c r="BI226" s="137">
        <f>IF(N226="nulová",J226,0)</f>
        <v>0</v>
      </c>
      <c r="BJ226" s="17" t="s">
        <v>77</v>
      </c>
      <c r="BK226" s="137">
        <f>ROUND(I226*H226,2)</f>
        <v>0</v>
      </c>
      <c r="BL226" s="17" t="s">
        <v>187</v>
      </c>
      <c r="BM226" s="136" t="s">
        <v>280</v>
      </c>
    </row>
    <row r="227" spans="2:65" s="1" customFormat="1" ht="19.5" x14ac:dyDescent="0.2">
      <c r="B227" s="32"/>
      <c r="D227" s="138" t="s">
        <v>214</v>
      </c>
      <c r="F227" s="139" t="s">
        <v>8588</v>
      </c>
      <c r="I227" s="140"/>
      <c r="L227" s="32"/>
      <c r="M227" s="141"/>
      <c r="T227" s="53"/>
      <c r="AT227" s="17" t="s">
        <v>214</v>
      </c>
      <c r="AU227" s="17" t="s">
        <v>79</v>
      </c>
    </row>
    <row r="228" spans="2:65" s="12" customFormat="1" ht="11.25" x14ac:dyDescent="0.2">
      <c r="B228" s="153"/>
      <c r="D228" s="138" t="s">
        <v>330</v>
      </c>
      <c r="E228" s="154" t="s">
        <v>19</v>
      </c>
      <c r="F228" s="155" t="s">
        <v>8589</v>
      </c>
      <c r="H228" s="154" t="s">
        <v>19</v>
      </c>
      <c r="I228" s="156"/>
      <c r="L228" s="153"/>
      <c r="M228" s="157"/>
      <c r="T228" s="158"/>
      <c r="AT228" s="154" t="s">
        <v>330</v>
      </c>
      <c r="AU228" s="154" t="s">
        <v>79</v>
      </c>
      <c r="AV228" s="12" t="s">
        <v>77</v>
      </c>
      <c r="AW228" s="12" t="s">
        <v>31</v>
      </c>
      <c r="AX228" s="12" t="s">
        <v>69</v>
      </c>
      <c r="AY228" s="154" t="s">
        <v>181</v>
      </c>
    </row>
    <row r="229" spans="2:65" s="13" customFormat="1" ht="11.25" x14ac:dyDescent="0.2">
      <c r="B229" s="159"/>
      <c r="D229" s="138" t="s">
        <v>330</v>
      </c>
      <c r="E229" s="160" t="s">
        <v>19</v>
      </c>
      <c r="F229" s="161" t="s">
        <v>5833</v>
      </c>
      <c r="H229" s="162">
        <v>6</v>
      </c>
      <c r="I229" s="163"/>
      <c r="L229" s="159"/>
      <c r="M229" s="164"/>
      <c r="T229" s="165"/>
      <c r="AT229" s="160" t="s">
        <v>330</v>
      </c>
      <c r="AU229" s="160" t="s">
        <v>79</v>
      </c>
      <c r="AV229" s="13" t="s">
        <v>79</v>
      </c>
      <c r="AW229" s="13" t="s">
        <v>31</v>
      </c>
      <c r="AX229" s="13" t="s">
        <v>69</v>
      </c>
      <c r="AY229" s="160" t="s">
        <v>181</v>
      </c>
    </row>
    <row r="230" spans="2:65" s="14" customFormat="1" ht="11.25" x14ac:dyDescent="0.2">
      <c r="B230" s="166"/>
      <c r="D230" s="138" t="s">
        <v>330</v>
      </c>
      <c r="E230" s="167" t="s">
        <v>19</v>
      </c>
      <c r="F230" s="168" t="s">
        <v>333</v>
      </c>
      <c r="H230" s="169">
        <v>6</v>
      </c>
      <c r="I230" s="170"/>
      <c r="L230" s="166"/>
      <c r="M230" s="171"/>
      <c r="T230" s="172"/>
      <c r="AT230" s="167" t="s">
        <v>330</v>
      </c>
      <c r="AU230" s="167" t="s">
        <v>79</v>
      </c>
      <c r="AV230" s="14" t="s">
        <v>187</v>
      </c>
      <c r="AW230" s="14" t="s">
        <v>31</v>
      </c>
      <c r="AX230" s="14" t="s">
        <v>77</v>
      </c>
      <c r="AY230" s="167" t="s">
        <v>181</v>
      </c>
    </row>
    <row r="231" spans="2:65" s="1" customFormat="1" ht="16.5" customHeight="1" x14ac:dyDescent="0.2">
      <c r="B231" s="32"/>
      <c r="C231" s="125" t="s">
        <v>281</v>
      </c>
      <c r="D231" s="125" t="s">
        <v>182</v>
      </c>
      <c r="E231" s="126" t="s">
        <v>8590</v>
      </c>
      <c r="F231" s="127" t="s">
        <v>8591</v>
      </c>
      <c r="G231" s="128" t="s">
        <v>185</v>
      </c>
      <c r="H231" s="129">
        <v>1</v>
      </c>
      <c r="I231" s="130"/>
      <c r="J231" s="131">
        <f>ROUND(I231*H231,2)</f>
        <v>0</v>
      </c>
      <c r="K231" s="127" t="s">
        <v>186</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284</v>
      </c>
    </row>
    <row r="232" spans="2:65" s="1" customFormat="1" ht="29.25" x14ac:dyDescent="0.2">
      <c r="B232" s="32"/>
      <c r="D232" s="138" t="s">
        <v>214</v>
      </c>
      <c r="F232" s="139" t="s">
        <v>8592</v>
      </c>
      <c r="I232" s="140"/>
      <c r="L232" s="32"/>
      <c r="M232" s="141"/>
      <c r="T232" s="53"/>
      <c r="AT232" s="17" t="s">
        <v>214</v>
      </c>
      <c r="AU232" s="17" t="s">
        <v>79</v>
      </c>
    </row>
    <row r="233" spans="2:65" s="12" customFormat="1" ht="11.25" x14ac:dyDescent="0.2">
      <c r="B233" s="153"/>
      <c r="D233" s="138" t="s">
        <v>330</v>
      </c>
      <c r="E233" s="154" t="s">
        <v>19</v>
      </c>
      <c r="F233" s="155" t="s">
        <v>8593</v>
      </c>
      <c r="H233" s="154" t="s">
        <v>19</v>
      </c>
      <c r="I233" s="156"/>
      <c r="L233" s="153"/>
      <c r="M233" s="157"/>
      <c r="T233" s="158"/>
      <c r="AT233" s="154" t="s">
        <v>330</v>
      </c>
      <c r="AU233" s="154" t="s">
        <v>79</v>
      </c>
      <c r="AV233" s="12" t="s">
        <v>77</v>
      </c>
      <c r="AW233" s="12" t="s">
        <v>31</v>
      </c>
      <c r="AX233" s="12" t="s">
        <v>69</v>
      </c>
      <c r="AY233" s="154" t="s">
        <v>181</v>
      </c>
    </row>
    <row r="234" spans="2:65" s="13" customFormat="1" ht="11.25" x14ac:dyDescent="0.2">
      <c r="B234" s="159"/>
      <c r="D234" s="138" t="s">
        <v>330</v>
      </c>
      <c r="E234" s="160" t="s">
        <v>19</v>
      </c>
      <c r="F234" s="161" t="s">
        <v>8594</v>
      </c>
      <c r="H234" s="162">
        <v>1</v>
      </c>
      <c r="I234" s="163"/>
      <c r="L234" s="159"/>
      <c r="M234" s="164"/>
      <c r="T234" s="165"/>
      <c r="AT234" s="160" t="s">
        <v>330</v>
      </c>
      <c r="AU234" s="160" t="s">
        <v>79</v>
      </c>
      <c r="AV234" s="13" t="s">
        <v>79</v>
      </c>
      <c r="AW234" s="13" t="s">
        <v>31</v>
      </c>
      <c r="AX234" s="13" t="s">
        <v>69</v>
      </c>
      <c r="AY234" s="160" t="s">
        <v>181</v>
      </c>
    </row>
    <row r="235" spans="2:65" s="14" customFormat="1" ht="11.25" x14ac:dyDescent="0.2">
      <c r="B235" s="166"/>
      <c r="D235" s="138" t="s">
        <v>330</v>
      </c>
      <c r="E235" s="167" t="s">
        <v>19</v>
      </c>
      <c r="F235" s="168" t="s">
        <v>333</v>
      </c>
      <c r="H235" s="169">
        <v>1</v>
      </c>
      <c r="I235" s="170"/>
      <c r="L235" s="166"/>
      <c r="M235" s="171"/>
      <c r="T235" s="172"/>
      <c r="AT235" s="167" t="s">
        <v>330</v>
      </c>
      <c r="AU235" s="167" t="s">
        <v>79</v>
      </c>
      <c r="AV235" s="14" t="s">
        <v>187</v>
      </c>
      <c r="AW235" s="14" t="s">
        <v>31</v>
      </c>
      <c r="AX235" s="14" t="s">
        <v>77</v>
      </c>
      <c r="AY235" s="167" t="s">
        <v>181</v>
      </c>
    </row>
    <row r="236" spans="2:65" s="1" customFormat="1" ht="16.5" customHeight="1" x14ac:dyDescent="0.2">
      <c r="B236" s="32"/>
      <c r="C236" s="125" t="s">
        <v>236</v>
      </c>
      <c r="D236" s="125" t="s">
        <v>182</v>
      </c>
      <c r="E236" s="126" t="s">
        <v>8595</v>
      </c>
      <c r="F236" s="127" t="s">
        <v>8596</v>
      </c>
      <c r="G236" s="128" t="s">
        <v>519</v>
      </c>
      <c r="H236" s="129">
        <v>2</v>
      </c>
      <c r="I236" s="130"/>
      <c r="J236" s="131">
        <f>ROUND(I236*H236,2)</f>
        <v>0</v>
      </c>
      <c r="K236" s="127" t="s">
        <v>186</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288</v>
      </c>
    </row>
    <row r="237" spans="2:65" s="1" customFormat="1" ht="19.5" x14ac:dyDescent="0.2">
      <c r="B237" s="32"/>
      <c r="D237" s="138" t="s">
        <v>214</v>
      </c>
      <c r="F237" s="139" t="s">
        <v>8597</v>
      </c>
      <c r="I237" s="140"/>
      <c r="L237" s="32"/>
      <c r="M237" s="141"/>
      <c r="T237" s="53"/>
      <c r="AT237" s="17" t="s">
        <v>214</v>
      </c>
      <c r="AU237" s="17" t="s">
        <v>79</v>
      </c>
    </row>
    <row r="238" spans="2:65" s="12" customFormat="1" ht="11.25" x14ac:dyDescent="0.2">
      <c r="B238" s="153"/>
      <c r="D238" s="138" t="s">
        <v>330</v>
      </c>
      <c r="E238" s="154" t="s">
        <v>19</v>
      </c>
      <c r="F238" s="155" t="s">
        <v>8598</v>
      </c>
      <c r="H238" s="154" t="s">
        <v>19</v>
      </c>
      <c r="I238" s="156"/>
      <c r="L238" s="153"/>
      <c r="M238" s="157"/>
      <c r="T238" s="158"/>
      <c r="AT238" s="154" t="s">
        <v>330</v>
      </c>
      <c r="AU238" s="154" t="s">
        <v>79</v>
      </c>
      <c r="AV238" s="12" t="s">
        <v>77</v>
      </c>
      <c r="AW238" s="12" t="s">
        <v>31</v>
      </c>
      <c r="AX238" s="12" t="s">
        <v>69</v>
      </c>
      <c r="AY238" s="154" t="s">
        <v>181</v>
      </c>
    </row>
    <row r="239" spans="2:65" s="13" customFormat="1" ht="11.25" x14ac:dyDescent="0.2">
      <c r="B239" s="159"/>
      <c r="D239" s="138" t="s">
        <v>330</v>
      </c>
      <c r="E239" s="160" t="s">
        <v>19</v>
      </c>
      <c r="F239" s="161" t="s">
        <v>4419</v>
      </c>
      <c r="H239" s="162">
        <v>2</v>
      </c>
      <c r="I239" s="163"/>
      <c r="L239" s="159"/>
      <c r="M239" s="164"/>
      <c r="T239" s="165"/>
      <c r="AT239" s="160" t="s">
        <v>330</v>
      </c>
      <c r="AU239" s="160" t="s">
        <v>79</v>
      </c>
      <c r="AV239" s="13" t="s">
        <v>79</v>
      </c>
      <c r="AW239" s="13" t="s">
        <v>31</v>
      </c>
      <c r="AX239" s="13" t="s">
        <v>69</v>
      </c>
      <c r="AY239" s="160" t="s">
        <v>181</v>
      </c>
    </row>
    <row r="240" spans="2:65" s="14" customFormat="1" ht="11.25" x14ac:dyDescent="0.2">
      <c r="B240" s="166"/>
      <c r="D240" s="138" t="s">
        <v>330</v>
      </c>
      <c r="E240" s="167" t="s">
        <v>19</v>
      </c>
      <c r="F240" s="168" t="s">
        <v>333</v>
      </c>
      <c r="H240" s="169">
        <v>2</v>
      </c>
      <c r="I240" s="170"/>
      <c r="L240" s="166"/>
      <c r="M240" s="171"/>
      <c r="T240" s="172"/>
      <c r="AT240" s="167" t="s">
        <v>330</v>
      </c>
      <c r="AU240" s="167" t="s">
        <v>79</v>
      </c>
      <c r="AV240" s="14" t="s">
        <v>187</v>
      </c>
      <c r="AW240" s="14" t="s">
        <v>31</v>
      </c>
      <c r="AX240" s="14" t="s">
        <v>77</v>
      </c>
      <c r="AY240" s="167" t="s">
        <v>181</v>
      </c>
    </row>
    <row r="241" spans="2:65" s="1" customFormat="1" ht="16.5" customHeight="1" x14ac:dyDescent="0.2">
      <c r="B241" s="32"/>
      <c r="C241" s="125" t="s">
        <v>290</v>
      </c>
      <c r="D241" s="125" t="s">
        <v>182</v>
      </c>
      <c r="E241" s="126" t="s">
        <v>8599</v>
      </c>
      <c r="F241" s="127" t="s">
        <v>8600</v>
      </c>
      <c r="G241" s="128" t="s">
        <v>519</v>
      </c>
      <c r="H241" s="129">
        <v>1</v>
      </c>
      <c r="I241" s="130"/>
      <c r="J241" s="131">
        <f>ROUND(I241*H241,2)</f>
        <v>0</v>
      </c>
      <c r="K241" s="127" t="s">
        <v>186</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293</v>
      </c>
    </row>
    <row r="242" spans="2:65" s="1" customFormat="1" ht="29.25" x14ac:dyDescent="0.2">
      <c r="B242" s="32"/>
      <c r="D242" s="138" t="s">
        <v>214</v>
      </c>
      <c r="F242" s="139" t="s">
        <v>8601</v>
      </c>
      <c r="I242" s="140"/>
      <c r="L242" s="32"/>
      <c r="M242" s="141"/>
      <c r="T242" s="53"/>
      <c r="AT242" s="17" t="s">
        <v>214</v>
      </c>
      <c r="AU242" s="17" t="s">
        <v>79</v>
      </c>
    </row>
    <row r="243" spans="2:65" s="13" customFormat="1" ht="11.25" x14ac:dyDescent="0.2">
      <c r="B243" s="159"/>
      <c r="D243" s="138" t="s">
        <v>330</v>
      </c>
      <c r="E243" s="160" t="s">
        <v>19</v>
      </c>
      <c r="F243" s="161" t="s">
        <v>8602</v>
      </c>
      <c r="H243" s="162">
        <v>1</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1</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239</v>
      </c>
      <c r="D245" s="125" t="s">
        <v>182</v>
      </c>
      <c r="E245" s="126" t="s">
        <v>8603</v>
      </c>
      <c r="F245" s="127" t="s">
        <v>8604</v>
      </c>
      <c r="G245" s="128" t="s">
        <v>185</v>
      </c>
      <c r="H245" s="129">
        <v>1</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478</v>
      </c>
    </row>
    <row r="246" spans="2:65" s="1" customFormat="1" ht="29.25" x14ac:dyDescent="0.2">
      <c r="B246" s="32"/>
      <c r="D246" s="138" t="s">
        <v>214</v>
      </c>
      <c r="F246" s="139" t="s">
        <v>8605</v>
      </c>
      <c r="I246" s="140"/>
      <c r="L246" s="32"/>
      <c r="M246" s="141"/>
      <c r="T246" s="53"/>
      <c r="AT246" s="17" t="s">
        <v>214</v>
      </c>
      <c r="AU246" s="17" t="s">
        <v>79</v>
      </c>
    </row>
    <row r="247" spans="2:65" s="13" customFormat="1" ht="11.25" x14ac:dyDescent="0.2">
      <c r="B247" s="159"/>
      <c r="D247" s="138" t="s">
        <v>330</v>
      </c>
      <c r="E247" s="160" t="s">
        <v>19</v>
      </c>
      <c r="F247" s="161" t="s">
        <v>8606</v>
      </c>
      <c r="H247" s="162">
        <v>1</v>
      </c>
      <c r="I247" s="163"/>
      <c r="L247" s="159"/>
      <c r="M247" s="164"/>
      <c r="T247" s="165"/>
      <c r="AT247" s="160" t="s">
        <v>330</v>
      </c>
      <c r="AU247" s="160" t="s">
        <v>79</v>
      </c>
      <c r="AV247" s="13" t="s">
        <v>79</v>
      </c>
      <c r="AW247" s="13" t="s">
        <v>31</v>
      </c>
      <c r="AX247" s="13" t="s">
        <v>69</v>
      </c>
      <c r="AY247" s="160" t="s">
        <v>181</v>
      </c>
    </row>
    <row r="248" spans="2:65" s="14" customFormat="1" ht="11.25" x14ac:dyDescent="0.2">
      <c r="B248" s="166"/>
      <c r="D248" s="138" t="s">
        <v>330</v>
      </c>
      <c r="E248" s="167" t="s">
        <v>19</v>
      </c>
      <c r="F248" s="168" t="s">
        <v>333</v>
      </c>
      <c r="H248" s="169">
        <v>1</v>
      </c>
      <c r="I248" s="170"/>
      <c r="L248" s="166"/>
      <c r="M248" s="171"/>
      <c r="T248" s="172"/>
      <c r="AT248" s="167" t="s">
        <v>330</v>
      </c>
      <c r="AU248" s="167" t="s">
        <v>79</v>
      </c>
      <c r="AV248" s="14" t="s">
        <v>187</v>
      </c>
      <c r="AW248" s="14" t="s">
        <v>31</v>
      </c>
      <c r="AX248" s="14" t="s">
        <v>77</v>
      </c>
      <c r="AY248" s="167" t="s">
        <v>181</v>
      </c>
    </row>
    <row r="249" spans="2:65" s="1" customFormat="1" ht="16.5" customHeight="1" x14ac:dyDescent="0.2">
      <c r="B249" s="32"/>
      <c r="C249" s="125" t="s">
        <v>481</v>
      </c>
      <c r="D249" s="125" t="s">
        <v>182</v>
      </c>
      <c r="E249" s="126" t="s">
        <v>8607</v>
      </c>
      <c r="F249" s="127" t="s">
        <v>8509</v>
      </c>
      <c r="G249" s="128" t="s">
        <v>636</v>
      </c>
      <c r="H249" s="129">
        <v>1000</v>
      </c>
      <c r="I249" s="130"/>
      <c r="J249" s="131">
        <f>ROUND(I249*H249,2)</f>
        <v>0</v>
      </c>
      <c r="K249" s="127" t="s">
        <v>186</v>
      </c>
      <c r="L249" s="32"/>
      <c r="M249" s="132" t="s">
        <v>19</v>
      </c>
      <c r="N249" s="133" t="s">
        <v>40</v>
      </c>
      <c r="P249" s="134">
        <f>O249*H249</f>
        <v>0</v>
      </c>
      <c r="Q249" s="134">
        <v>0</v>
      </c>
      <c r="R249" s="134">
        <f>Q249*H249</f>
        <v>0</v>
      </c>
      <c r="S249" s="134">
        <v>0</v>
      </c>
      <c r="T249" s="135">
        <f>S249*H249</f>
        <v>0</v>
      </c>
      <c r="AR249" s="136" t="s">
        <v>187</v>
      </c>
      <c r="AT249" s="136" t="s">
        <v>182</v>
      </c>
      <c r="AU249" s="136" t="s">
        <v>79</v>
      </c>
      <c r="AY249" s="17" t="s">
        <v>181</v>
      </c>
      <c r="BE249" s="137">
        <f>IF(N249="základní",J249,0)</f>
        <v>0</v>
      </c>
      <c r="BF249" s="137">
        <f>IF(N249="snížená",J249,0)</f>
        <v>0</v>
      </c>
      <c r="BG249" s="137">
        <f>IF(N249="zákl. přenesená",J249,0)</f>
        <v>0</v>
      </c>
      <c r="BH249" s="137">
        <f>IF(N249="sníž. přenesená",J249,0)</f>
        <v>0</v>
      </c>
      <c r="BI249" s="137">
        <f>IF(N249="nulová",J249,0)</f>
        <v>0</v>
      </c>
      <c r="BJ249" s="17" t="s">
        <v>77</v>
      </c>
      <c r="BK249" s="137">
        <f>ROUND(I249*H249,2)</f>
        <v>0</v>
      </c>
      <c r="BL249" s="17" t="s">
        <v>187</v>
      </c>
      <c r="BM249" s="136" t="s">
        <v>484</v>
      </c>
    </row>
    <row r="250" spans="2:65" s="1" customFormat="1" ht="19.5" x14ac:dyDescent="0.2">
      <c r="B250" s="32"/>
      <c r="D250" s="138" t="s">
        <v>214</v>
      </c>
      <c r="F250" s="139" t="s">
        <v>8206</v>
      </c>
      <c r="I250" s="140"/>
      <c r="L250" s="32"/>
      <c r="M250" s="141"/>
      <c r="T250" s="53"/>
      <c r="AT250" s="17" t="s">
        <v>214</v>
      </c>
      <c r="AU250" s="17" t="s">
        <v>79</v>
      </c>
    </row>
    <row r="251" spans="2:65" s="13" customFormat="1" ht="22.5" x14ac:dyDescent="0.2">
      <c r="B251" s="159"/>
      <c r="D251" s="138" t="s">
        <v>330</v>
      </c>
      <c r="E251" s="160" t="s">
        <v>19</v>
      </c>
      <c r="F251" s="161" t="s">
        <v>8608</v>
      </c>
      <c r="H251" s="162">
        <v>1000</v>
      </c>
      <c r="I251" s="163"/>
      <c r="L251" s="159"/>
      <c r="M251" s="164"/>
      <c r="T251" s="165"/>
      <c r="AT251" s="160" t="s">
        <v>330</v>
      </c>
      <c r="AU251" s="160" t="s">
        <v>79</v>
      </c>
      <c r="AV251" s="13" t="s">
        <v>79</v>
      </c>
      <c r="AW251" s="13" t="s">
        <v>31</v>
      </c>
      <c r="AX251" s="13" t="s">
        <v>69</v>
      </c>
      <c r="AY251" s="160" t="s">
        <v>181</v>
      </c>
    </row>
    <row r="252" spans="2:65" s="14" customFormat="1" ht="11.25" x14ac:dyDescent="0.2">
      <c r="B252" s="166"/>
      <c r="D252" s="138" t="s">
        <v>330</v>
      </c>
      <c r="E252" s="167" t="s">
        <v>19</v>
      </c>
      <c r="F252" s="168" t="s">
        <v>333</v>
      </c>
      <c r="H252" s="169">
        <v>1000</v>
      </c>
      <c r="I252" s="170"/>
      <c r="L252" s="166"/>
      <c r="M252" s="171"/>
      <c r="T252" s="172"/>
      <c r="AT252" s="167" t="s">
        <v>330</v>
      </c>
      <c r="AU252" s="167" t="s">
        <v>79</v>
      </c>
      <c r="AV252" s="14" t="s">
        <v>187</v>
      </c>
      <c r="AW252" s="14" t="s">
        <v>31</v>
      </c>
      <c r="AX252" s="14" t="s">
        <v>77</v>
      </c>
      <c r="AY252" s="167" t="s">
        <v>181</v>
      </c>
    </row>
    <row r="253" spans="2:65" s="1" customFormat="1" ht="16.5" customHeight="1" x14ac:dyDescent="0.2">
      <c r="B253" s="32"/>
      <c r="C253" s="125" t="s">
        <v>407</v>
      </c>
      <c r="D253" s="125" t="s">
        <v>182</v>
      </c>
      <c r="E253" s="126" t="s">
        <v>8609</v>
      </c>
      <c r="F253" s="127" t="s">
        <v>8453</v>
      </c>
      <c r="G253" s="128" t="s">
        <v>185</v>
      </c>
      <c r="H253" s="129">
        <v>1</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487</v>
      </c>
    </row>
    <row r="254" spans="2:65" s="1" customFormat="1" ht="29.25" x14ac:dyDescent="0.2">
      <c r="B254" s="32"/>
      <c r="D254" s="138" t="s">
        <v>214</v>
      </c>
      <c r="F254" s="139" t="s">
        <v>8610</v>
      </c>
      <c r="I254" s="140"/>
      <c r="L254" s="32"/>
      <c r="M254" s="141"/>
      <c r="T254" s="53"/>
      <c r="AT254" s="17" t="s">
        <v>214</v>
      </c>
      <c r="AU254" s="17" t="s">
        <v>79</v>
      </c>
    </row>
    <row r="255" spans="2:65" s="13" customFormat="1" ht="11.25" x14ac:dyDescent="0.2">
      <c r="B255" s="159"/>
      <c r="D255" s="138" t="s">
        <v>330</v>
      </c>
      <c r="E255" s="160" t="s">
        <v>19</v>
      </c>
      <c r="F255" s="161" t="s">
        <v>8611</v>
      </c>
      <c r="H255" s="162">
        <v>1</v>
      </c>
      <c r="I255" s="163"/>
      <c r="L255" s="159"/>
      <c r="M255" s="164"/>
      <c r="T255" s="165"/>
      <c r="AT255" s="160" t="s">
        <v>330</v>
      </c>
      <c r="AU255" s="160" t="s">
        <v>79</v>
      </c>
      <c r="AV255" s="13" t="s">
        <v>79</v>
      </c>
      <c r="AW255" s="13" t="s">
        <v>31</v>
      </c>
      <c r="AX255" s="13" t="s">
        <v>69</v>
      </c>
      <c r="AY255" s="160" t="s">
        <v>181</v>
      </c>
    </row>
    <row r="256" spans="2:65" s="14" customFormat="1" ht="11.25" x14ac:dyDescent="0.2">
      <c r="B256" s="166"/>
      <c r="D256" s="138" t="s">
        <v>330</v>
      </c>
      <c r="E256" s="167" t="s">
        <v>19</v>
      </c>
      <c r="F256" s="168" t="s">
        <v>333</v>
      </c>
      <c r="H256" s="169">
        <v>1</v>
      </c>
      <c r="I256" s="170"/>
      <c r="L256" s="166"/>
      <c r="M256" s="171"/>
      <c r="T256" s="172"/>
      <c r="AT256" s="167" t="s">
        <v>330</v>
      </c>
      <c r="AU256" s="167" t="s">
        <v>79</v>
      </c>
      <c r="AV256" s="14" t="s">
        <v>187</v>
      </c>
      <c r="AW256" s="14" t="s">
        <v>31</v>
      </c>
      <c r="AX256" s="14" t="s">
        <v>77</v>
      </c>
      <c r="AY256" s="167" t="s">
        <v>181</v>
      </c>
    </row>
    <row r="257" spans="2:65" s="1" customFormat="1" ht="16.5" customHeight="1" x14ac:dyDescent="0.2">
      <c r="B257" s="32"/>
      <c r="C257" s="125" t="s">
        <v>489</v>
      </c>
      <c r="D257" s="125" t="s">
        <v>182</v>
      </c>
      <c r="E257" s="126" t="s">
        <v>8612</v>
      </c>
      <c r="F257" s="127" t="s">
        <v>8458</v>
      </c>
      <c r="G257" s="128" t="s">
        <v>185</v>
      </c>
      <c r="H257" s="129">
        <v>1</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490</v>
      </c>
    </row>
    <row r="258" spans="2:65" s="1" customFormat="1" ht="29.25" x14ac:dyDescent="0.2">
      <c r="B258" s="32"/>
      <c r="D258" s="138" t="s">
        <v>214</v>
      </c>
      <c r="F258" s="139" t="s">
        <v>8459</v>
      </c>
      <c r="I258" s="140"/>
      <c r="L258" s="32"/>
      <c r="M258" s="141"/>
      <c r="T258" s="53"/>
      <c r="AT258" s="17" t="s">
        <v>214</v>
      </c>
      <c r="AU258" s="17" t="s">
        <v>79</v>
      </c>
    </row>
    <row r="259" spans="2:65" s="13" customFormat="1" ht="11.25" x14ac:dyDescent="0.2">
      <c r="B259" s="159"/>
      <c r="D259" s="138" t="s">
        <v>330</v>
      </c>
      <c r="E259" s="160" t="s">
        <v>19</v>
      </c>
      <c r="F259" s="161" t="s">
        <v>8613</v>
      </c>
      <c r="H259" s="162">
        <v>1</v>
      </c>
      <c r="I259" s="163"/>
      <c r="L259" s="159"/>
      <c r="M259" s="164"/>
      <c r="T259" s="165"/>
      <c r="AT259" s="160" t="s">
        <v>330</v>
      </c>
      <c r="AU259" s="160" t="s">
        <v>79</v>
      </c>
      <c r="AV259" s="13" t="s">
        <v>79</v>
      </c>
      <c r="AW259" s="13" t="s">
        <v>31</v>
      </c>
      <c r="AX259" s="13" t="s">
        <v>69</v>
      </c>
      <c r="AY259" s="160" t="s">
        <v>181</v>
      </c>
    </row>
    <row r="260" spans="2:65" s="14" customFormat="1" ht="11.25" x14ac:dyDescent="0.2">
      <c r="B260" s="166"/>
      <c r="D260" s="138" t="s">
        <v>330</v>
      </c>
      <c r="E260" s="167" t="s">
        <v>19</v>
      </c>
      <c r="F260" s="168" t="s">
        <v>333</v>
      </c>
      <c r="H260" s="169">
        <v>1</v>
      </c>
      <c r="I260" s="170"/>
      <c r="L260" s="166"/>
      <c r="M260" s="171"/>
      <c r="T260" s="172"/>
      <c r="AT260" s="167" t="s">
        <v>330</v>
      </c>
      <c r="AU260" s="167" t="s">
        <v>79</v>
      </c>
      <c r="AV260" s="14" t="s">
        <v>187</v>
      </c>
      <c r="AW260" s="14" t="s">
        <v>31</v>
      </c>
      <c r="AX260" s="14" t="s">
        <v>77</v>
      </c>
      <c r="AY260" s="167" t="s">
        <v>181</v>
      </c>
    </row>
    <row r="261" spans="2:65" s="1" customFormat="1" ht="16.5" customHeight="1" x14ac:dyDescent="0.2">
      <c r="B261" s="32"/>
      <c r="C261" s="125" t="s">
        <v>242</v>
      </c>
      <c r="D261" s="125" t="s">
        <v>182</v>
      </c>
      <c r="E261" s="126" t="s">
        <v>8529</v>
      </c>
      <c r="F261" s="127" t="s">
        <v>8530</v>
      </c>
      <c r="G261" s="128" t="s">
        <v>2805</v>
      </c>
      <c r="H261" s="186"/>
      <c r="I261" s="130"/>
      <c r="J261" s="131">
        <f>ROUND(I261*H261,2)</f>
        <v>0</v>
      </c>
      <c r="K261" s="127" t="s">
        <v>327</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ht="11.25" x14ac:dyDescent="0.2">
      <c r="B262" s="32"/>
      <c r="D262" s="151" t="s">
        <v>328</v>
      </c>
      <c r="F262" s="152" t="s">
        <v>8531</v>
      </c>
      <c r="I262" s="140"/>
      <c r="L262" s="32"/>
      <c r="M262" s="141"/>
      <c r="T262" s="53"/>
      <c r="AT262" s="17" t="s">
        <v>328</v>
      </c>
      <c r="AU262" s="17" t="s">
        <v>79</v>
      </c>
    </row>
    <row r="263" spans="2:65" s="1" customFormat="1" ht="29.25" x14ac:dyDescent="0.2">
      <c r="B263" s="32"/>
      <c r="D263" s="138" t="s">
        <v>214</v>
      </c>
      <c r="F263" s="139" t="s">
        <v>4055</v>
      </c>
      <c r="I263" s="140"/>
      <c r="L263" s="32"/>
      <c r="M263" s="141"/>
      <c r="T263" s="53"/>
      <c r="AT263" s="17" t="s">
        <v>214</v>
      </c>
      <c r="AU263" s="17" t="s">
        <v>79</v>
      </c>
    </row>
    <row r="264" spans="2:65" s="1" customFormat="1" ht="16.5" customHeight="1" x14ac:dyDescent="0.2">
      <c r="B264" s="32"/>
      <c r="C264" s="125" t="s">
        <v>494</v>
      </c>
      <c r="D264" s="125" t="s">
        <v>182</v>
      </c>
      <c r="E264" s="126" t="s">
        <v>1430</v>
      </c>
      <c r="F264" s="127" t="s">
        <v>1431</v>
      </c>
      <c r="G264" s="128" t="s">
        <v>1053</v>
      </c>
      <c r="H264" s="129">
        <v>10</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495</v>
      </c>
    </row>
    <row r="265" spans="2:65" s="1" customFormat="1" ht="11.25" x14ac:dyDescent="0.2">
      <c r="B265" s="32"/>
      <c r="D265" s="151" t="s">
        <v>328</v>
      </c>
      <c r="F265" s="152" t="s">
        <v>1433</v>
      </c>
      <c r="I265" s="140"/>
      <c r="L265" s="32"/>
      <c r="M265" s="141"/>
      <c r="T265" s="53"/>
      <c r="AT265" s="17" t="s">
        <v>328</v>
      </c>
      <c r="AU265" s="17" t="s">
        <v>79</v>
      </c>
    </row>
    <row r="266" spans="2:65" s="1" customFormat="1" ht="19.5" x14ac:dyDescent="0.2">
      <c r="B266" s="32"/>
      <c r="D266" s="138" t="s">
        <v>214</v>
      </c>
      <c r="F266" s="139" t="s">
        <v>8532</v>
      </c>
      <c r="I266" s="140"/>
      <c r="L266" s="32"/>
      <c r="M266" s="141"/>
      <c r="T266" s="53"/>
      <c r="AT266" s="17" t="s">
        <v>214</v>
      </c>
      <c r="AU266" s="17" t="s">
        <v>79</v>
      </c>
    </row>
    <row r="267" spans="2:65" s="13" customFormat="1" ht="11.25" x14ac:dyDescent="0.2">
      <c r="B267" s="159"/>
      <c r="D267" s="138" t="s">
        <v>330</v>
      </c>
      <c r="E267" s="160" t="s">
        <v>19</v>
      </c>
      <c r="F267" s="161" t="s">
        <v>8533</v>
      </c>
      <c r="H267" s="162">
        <v>10</v>
      </c>
      <c r="I267" s="163"/>
      <c r="L267" s="159"/>
      <c r="M267" s="164"/>
      <c r="T267" s="165"/>
      <c r="AT267" s="160" t="s">
        <v>330</v>
      </c>
      <c r="AU267" s="160" t="s">
        <v>79</v>
      </c>
      <c r="AV267" s="13" t="s">
        <v>79</v>
      </c>
      <c r="AW267" s="13" t="s">
        <v>31</v>
      </c>
      <c r="AX267" s="13" t="s">
        <v>69</v>
      </c>
      <c r="AY267" s="160" t="s">
        <v>181</v>
      </c>
    </row>
    <row r="268" spans="2:65" s="14" customFormat="1" ht="11.25" x14ac:dyDescent="0.2">
      <c r="B268" s="166"/>
      <c r="D268" s="138" t="s">
        <v>330</v>
      </c>
      <c r="E268" s="167" t="s">
        <v>19</v>
      </c>
      <c r="F268" s="168" t="s">
        <v>333</v>
      </c>
      <c r="H268" s="169">
        <v>10</v>
      </c>
      <c r="I268" s="170"/>
      <c r="L268" s="166"/>
      <c r="M268" s="171"/>
      <c r="T268" s="172"/>
      <c r="AT268" s="167" t="s">
        <v>330</v>
      </c>
      <c r="AU268" s="167" t="s">
        <v>79</v>
      </c>
      <c r="AV268" s="14" t="s">
        <v>187</v>
      </c>
      <c r="AW268" s="14" t="s">
        <v>31</v>
      </c>
      <c r="AX268" s="14" t="s">
        <v>77</v>
      </c>
      <c r="AY268" s="167" t="s">
        <v>181</v>
      </c>
    </row>
    <row r="269" spans="2:65" s="10" customFormat="1" ht="22.9" customHeight="1" x14ac:dyDescent="0.2">
      <c r="B269" s="115"/>
      <c r="D269" s="116" t="s">
        <v>68</v>
      </c>
      <c r="E269" s="149" t="s">
        <v>4405</v>
      </c>
      <c r="F269" s="149" t="s">
        <v>8614</v>
      </c>
      <c r="I269" s="118"/>
      <c r="J269" s="150">
        <f>BK269</f>
        <v>0</v>
      </c>
      <c r="L269" s="115"/>
      <c r="M269" s="120"/>
      <c r="P269" s="121">
        <f>SUM(P270:P291)</f>
        <v>0</v>
      </c>
      <c r="R269" s="121">
        <f>SUM(R270:R291)</f>
        <v>0</v>
      </c>
      <c r="T269" s="122">
        <f>SUM(T270:T291)</f>
        <v>0</v>
      </c>
      <c r="AR269" s="116" t="s">
        <v>77</v>
      </c>
      <c r="AT269" s="123" t="s">
        <v>68</v>
      </c>
      <c r="AU269" s="123" t="s">
        <v>77</v>
      </c>
      <c r="AY269" s="116" t="s">
        <v>181</v>
      </c>
      <c r="BK269" s="124">
        <f>SUM(BK270:BK291)</f>
        <v>0</v>
      </c>
    </row>
    <row r="270" spans="2:65" s="1" customFormat="1" ht="16.5" customHeight="1" x14ac:dyDescent="0.2">
      <c r="B270" s="32"/>
      <c r="C270" s="125" t="s">
        <v>246</v>
      </c>
      <c r="D270" s="125" t="s">
        <v>182</v>
      </c>
      <c r="E270" s="126" t="s">
        <v>8615</v>
      </c>
      <c r="F270" s="127" t="s">
        <v>8616</v>
      </c>
      <c r="G270" s="128" t="s">
        <v>519</v>
      </c>
      <c r="H270" s="129">
        <v>22</v>
      </c>
      <c r="I270" s="130"/>
      <c r="J270" s="131">
        <f>ROUND(I270*H270,2)</f>
        <v>0</v>
      </c>
      <c r="K270" s="127" t="s">
        <v>186</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497</v>
      </c>
    </row>
    <row r="271" spans="2:65" s="1" customFormat="1" ht="19.5" x14ac:dyDescent="0.2">
      <c r="B271" s="32"/>
      <c r="D271" s="138" t="s">
        <v>214</v>
      </c>
      <c r="F271" s="139" t="s">
        <v>8617</v>
      </c>
      <c r="I271" s="140"/>
      <c r="L271" s="32"/>
      <c r="M271" s="141"/>
      <c r="T271" s="53"/>
      <c r="AT271" s="17" t="s">
        <v>214</v>
      </c>
      <c r="AU271" s="17" t="s">
        <v>79</v>
      </c>
    </row>
    <row r="272" spans="2:65" s="12" customFormat="1" ht="11.25" x14ac:dyDescent="0.2">
      <c r="B272" s="153"/>
      <c r="D272" s="138" t="s">
        <v>330</v>
      </c>
      <c r="E272" s="154" t="s">
        <v>19</v>
      </c>
      <c r="F272" s="155" t="s">
        <v>8618</v>
      </c>
      <c r="H272" s="154" t="s">
        <v>19</v>
      </c>
      <c r="I272" s="156"/>
      <c r="L272" s="153"/>
      <c r="M272" s="157"/>
      <c r="T272" s="158"/>
      <c r="AT272" s="154" t="s">
        <v>330</v>
      </c>
      <c r="AU272" s="154" t="s">
        <v>79</v>
      </c>
      <c r="AV272" s="12" t="s">
        <v>77</v>
      </c>
      <c r="AW272" s="12" t="s">
        <v>31</v>
      </c>
      <c r="AX272" s="12" t="s">
        <v>69</v>
      </c>
      <c r="AY272" s="154" t="s">
        <v>181</v>
      </c>
    </row>
    <row r="273" spans="2:65" s="13" customFormat="1" ht="11.25" x14ac:dyDescent="0.2">
      <c r="B273" s="159"/>
      <c r="D273" s="138" t="s">
        <v>330</v>
      </c>
      <c r="E273" s="160" t="s">
        <v>19</v>
      </c>
      <c r="F273" s="161" t="s">
        <v>5791</v>
      </c>
      <c r="H273" s="162">
        <v>7</v>
      </c>
      <c r="I273" s="163"/>
      <c r="L273" s="159"/>
      <c r="M273" s="164"/>
      <c r="T273" s="165"/>
      <c r="AT273" s="160" t="s">
        <v>330</v>
      </c>
      <c r="AU273" s="160" t="s">
        <v>79</v>
      </c>
      <c r="AV273" s="13" t="s">
        <v>79</v>
      </c>
      <c r="AW273" s="13" t="s">
        <v>31</v>
      </c>
      <c r="AX273" s="13" t="s">
        <v>69</v>
      </c>
      <c r="AY273" s="160" t="s">
        <v>181</v>
      </c>
    </row>
    <row r="274" spans="2:65" s="13" customFormat="1" ht="11.25" x14ac:dyDescent="0.2">
      <c r="B274" s="159"/>
      <c r="D274" s="138" t="s">
        <v>330</v>
      </c>
      <c r="E274" s="160" t="s">
        <v>19</v>
      </c>
      <c r="F274" s="161" t="s">
        <v>5955</v>
      </c>
      <c r="H274" s="162">
        <v>2</v>
      </c>
      <c r="I274" s="163"/>
      <c r="L274" s="159"/>
      <c r="M274" s="164"/>
      <c r="T274" s="165"/>
      <c r="AT274" s="160" t="s">
        <v>330</v>
      </c>
      <c r="AU274" s="160" t="s">
        <v>79</v>
      </c>
      <c r="AV274" s="13" t="s">
        <v>79</v>
      </c>
      <c r="AW274" s="13" t="s">
        <v>31</v>
      </c>
      <c r="AX274" s="13" t="s">
        <v>69</v>
      </c>
      <c r="AY274" s="160" t="s">
        <v>181</v>
      </c>
    </row>
    <row r="275" spans="2:65" s="13" customFormat="1" ht="11.25" x14ac:dyDescent="0.2">
      <c r="B275" s="159"/>
      <c r="D275" s="138" t="s">
        <v>330</v>
      </c>
      <c r="E275" s="160" t="s">
        <v>19</v>
      </c>
      <c r="F275" s="161" t="s">
        <v>5421</v>
      </c>
      <c r="H275" s="162">
        <v>13</v>
      </c>
      <c r="I275" s="163"/>
      <c r="L275" s="159"/>
      <c r="M275" s="164"/>
      <c r="T275" s="165"/>
      <c r="AT275" s="160" t="s">
        <v>330</v>
      </c>
      <c r="AU275" s="160" t="s">
        <v>79</v>
      </c>
      <c r="AV275" s="13" t="s">
        <v>79</v>
      </c>
      <c r="AW275" s="13" t="s">
        <v>31</v>
      </c>
      <c r="AX275" s="13" t="s">
        <v>69</v>
      </c>
      <c r="AY275" s="160" t="s">
        <v>181</v>
      </c>
    </row>
    <row r="276" spans="2:65" s="14" customFormat="1" ht="11.25" x14ac:dyDescent="0.2">
      <c r="B276" s="166"/>
      <c r="D276" s="138" t="s">
        <v>330</v>
      </c>
      <c r="E276" s="167" t="s">
        <v>19</v>
      </c>
      <c r="F276" s="168" t="s">
        <v>333</v>
      </c>
      <c r="H276" s="169">
        <v>22</v>
      </c>
      <c r="I276" s="170"/>
      <c r="L276" s="166"/>
      <c r="M276" s="171"/>
      <c r="T276" s="172"/>
      <c r="AT276" s="167" t="s">
        <v>330</v>
      </c>
      <c r="AU276" s="167" t="s">
        <v>79</v>
      </c>
      <c r="AV276" s="14" t="s">
        <v>187</v>
      </c>
      <c r="AW276" s="14" t="s">
        <v>31</v>
      </c>
      <c r="AX276" s="14" t="s">
        <v>77</v>
      </c>
      <c r="AY276" s="167" t="s">
        <v>181</v>
      </c>
    </row>
    <row r="277" spans="2:65" s="1" customFormat="1" ht="16.5" customHeight="1" x14ac:dyDescent="0.2">
      <c r="B277" s="32"/>
      <c r="C277" s="125" t="s">
        <v>499</v>
      </c>
      <c r="D277" s="125" t="s">
        <v>182</v>
      </c>
      <c r="E277" s="126" t="s">
        <v>8619</v>
      </c>
      <c r="F277" s="127" t="s">
        <v>8620</v>
      </c>
      <c r="G277" s="128" t="s">
        <v>519</v>
      </c>
      <c r="H277" s="129">
        <v>1</v>
      </c>
      <c r="I277" s="130"/>
      <c r="J277" s="131">
        <f>ROUND(I277*H277,2)</f>
        <v>0</v>
      </c>
      <c r="K277" s="127" t="s">
        <v>186</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3" customFormat="1" ht="11.25" x14ac:dyDescent="0.2">
      <c r="B278" s="159"/>
      <c r="D278" s="138" t="s">
        <v>330</v>
      </c>
      <c r="E278" s="160" t="s">
        <v>19</v>
      </c>
      <c r="F278" s="161" t="s">
        <v>8621</v>
      </c>
      <c r="H278" s="162">
        <v>1</v>
      </c>
      <c r="I278" s="163"/>
      <c r="L278" s="159"/>
      <c r="M278" s="164"/>
      <c r="T278" s="165"/>
      <c r="AT278" s="160" t="s">
        <v>330</v>
      </c>
      <c r="AU278" s="160" t="s">
        <v>79</v>
      </c>
      <c r="AV278" s="13" t="s">
        <v>79</v>
      </c>
      <c r="AW278" s="13" t="s">
        <v>31</v>
      </c>
      <c r="AX278" s="13" t="s">
        <v>69</v>
      </c>
      <c r="AY278" s="160" t="s">
        <v>181</v>
      </c>
    </row>
    <row r="279" spans="2:65" s="14" customFormat="1" ht="11.25" x14ac:dyDescent="0.2">
      <c r="B279" s="166"/>
      <c r="D279" s="138" t="s">
        <v>330</v>
      </c>
      <c r="E279" s="167" t="s">
        <v>19</v>
      </c>
      <c r="F279" s="168" t="s">
        <v>333</v>
      </c>
      <c r="H279" s="169">
        <v>1</v>
      </c>
      <c r="I279" s="170"/>
      <c r="L279" s="166"/>
      <c r="M279" s="171"/>
      <c r="T279" s="172"/>
      <c r="AT279" s="167" t="s">
        <v>330</v>
      </c>
      <c r="AU279" s="167" t="s">
        <v>79</v>
      </c>
      <c r="AV279" s="14" t="s">
        <v>187</v>
      </c>
      <c r="AW279" s="14" t="s">
        <v>31</v>
      </c>
      <c r="AX279" s="14" t="s">
        <v>77</v>
      </c>
      <c r="AY279" s="167" t="s">
        <v>181</v>
      </c>
    </row>
    <row r="280" spans="2:65" s="1" customFormat="1" ht="16.5" customHeight="1" x14ac:dyDescent="0.2">
      <c r="B280" s="32"/>
      <c r="C280" s="125" t="s">
        <v>250</v>
      </c>
      <c r="D280" s="125" t="s">
        <v>182</v>
      </c>
      <c r="E280" s="126" t="s">
        <v>8622</v>
      </c>
      <c r="F280" s="127" t="s">
        <v>8623</v>
      </c>
      <c r="G280" s="128" t="s">
        <v>185</v>
      </c>
      <c r="H280" s="129">
        <v>1</v>
      </c>
      <c r="I280" s="130"/>
      <c r="J280" s="131">
        <f>ROUND(I280*H280,2)</f>
        <v>0</v>
      </c>
      <c r="K280" s="127" t="s">
        <v>186</v>
      </c>
      <c r="L280" s="32"/>
      <c r="M280" s="132" t="s">
        <v>19</v>
      </c>
      <c r="N280" s="133" t="s">
        <v>40</v>
      </c>
      <c r="P280" s="134">
        <f>O280*H280</f>
        <v>0</v>
      </c>
      <c r="Q280" s="134">
        <v>0</v>
      </c>
      <c r="R280" s="134">
        <f>Q280*H280</f>
        <v>0</v>
      </c>
      <c r="S280" s="134">
        <v>0</v>
      </c>
      <c r="T280" s="135">
        <f>S280*H280</f>
        <v>0</v>
      </c>
      <c r="AR280" s="136" t="s">
        <v>187</v>
      </c>
      <c r="AT280" s="136" t="s">
        <v>182</v>
      </c>
      <c r="AU280" s="136" t="s">
        <v>79</v>
      </c>
      <c r="AY280" s="17" t="s">
        <v>181</v>
      </c>
      <c r="BE280" s="137">
        <f>IF(N280="základní",J280,0)</f>
        <v>0</v>
      </c>
      <c r="BF280" s="137">
        <f>IF(N280="snížená",J280,0)</f>
        <v>0</v>
      </c>
      <c r="BG280" s="137">
        <f>IF(N280="zákl. přenesená",J280,0)</f>
        <v>0</v>
      </c>
      <c r="BH280" s="137">
        <f>IF(N280="sníž. přenesená",J280,0)</f>
        <v>0</v>
      </c>
      <c r="BI280" s="137">
        <f>IF(N280="nulová",J280,0)</f>
        <v>0</v>
      </c>
      <c r="BJ280" s="17" t="s">
        <v>77</v>
      </c>
      <c r="BK280" s="137">
        <f>ROUND(I280*H280,2)</f>
        <v>0</v>
      </c>
      <c r="BL280" s="17" t="s">
        <v>187</v>
      </c>
      <c r="BM280" s="136" t="s">
        <v>502</v>
      </c>
    </row>
    <row r="281" spans="2:65" s="1" customFormat="1" ht="29.25" x14ac:dyDescent="0.2">
      <c r="B281" s="32"/>
      <c r="D281" s="138" t="s">
        <v>214</v>
      </c>
      <c r="F281" s="139" t="s">
        <v>8624</v>
      </c>
      <c r="I281" s="140"/>
      <c r="L281" s="32"/>
      <c r="M281" s="141"/>
      <c r="T281" s="53"/>
      <c r="AT281" s="17" t="s">
        <v>214</v>
      </c>
      <c r="AU281" s="17" t="s">
        <v>79</v>
      </c>
    </row>
    <row r="282" spans="2:65" s="13" customFormat="1" ht="11.25" x14ac:dyDescent="0.2">
      <c r="B282" s="159"/>
      <c r="D282" s="138" t="s">
        <v>330</v>
      </c>
      <c r="E282" s="160" t="s">
        <v>19</v>
      </c>
      <c r="F282" s="161" t="s">
        <v>8625</v>
      </c>
      <c r="H282" s="162">
        <v>1</v>
      </c>
      <c r="I282" s="163"/>
      <c r="L282" s="159"/>
      <c r="M282" s="164"/>
      <c r="T282" s="165"/>
      <c r="AT282" s="160" t="s">
        <v>330</v>
      </c>
      <c r="AU282" s="160" t="s">
        <v>79</v>
      </c>
      <c r="AV282" s="13" t="s">
        <v>79</v>
      </c>
      <c r="AW282" s="13" t="s">
        <v>31</v>
      </c>
      <c r="AX282" s="13" t="s">
        <v>69</v>
      </c>
      <c r="AY282" s="160" t="s">
        <v>181</v>
      </c>
    </row>
    <row r="283" spans="2:65" s="14" customFormat="1" ht="11.25" x14ac:dyDescent="0.2">
      <c r="B283" s="166"/>
      <c r="D283" s="138" t="s">
        <v>330</v>
      </c>
      <c r="E283" s="167" t="s">
        <v>19</v>
      </c>
      <c r="F283" s="168" t="s">
        <v>333</v>
      </c>
      <c r="H283" s="169">
        <v>1</v>
      </c>
      <c r="I283" s="170"/>
      <c r="L283" s="166"/>
      <c r="M283" s="171"/>
      <c r="T283" s="172"/>
      <c r="AT283" s="167" t="s">
        <v>330</v>
      </c>
      <c r="AU283" s="167" t="s">
        <v>79</v>
      </c>
      <c r="AV283" s="14" t="s">
        <v>187</v>
      </c>
      <c r="AW283" s="14" t="s">
        <v>31</v>
      </c>
      <c r="AX283" s="14" t="s">
        <v>77</v>
      </c>
      <c r="AY283" s="167" t="s">
        <v>181</v>
      </c>
    </row>
    <row r="284" spans="2:65" s="1" customFormat="1" ht="16.5" customHeight="1" x14ac:dyDescent="0.2">
      <c r="B284" s="32"/>
      <c r="C284" s="125" t="s">
        <v>504</v>
      </c>
      <c r="D284" s="125" t="s">
        <v>182</v>
      </c>
      <c r="E284" s="126" t="s">
        <v>8529</v>
      </c>
      <c r="F284" s="127" t="s">
        <v>8530</v>
      </c>
      <c r="G284" s="128" t="s">
        <v>2805</v>
      </c>
      <c r="H284" s="186"/>
      <c r="I284" s="130"/>
      <c r="J284" s="131">
        <f>ROUND(I284*H284,2)</f>
        <v>0</v>
      </c>
      <c r="K284" s="127" t="s">
        <v>327</v>
      </c>
      <c r="L284" s="32"/>
      <c r="M284" s="132" t="s">
        <v>19</v>
      </c>
      <c r="N284" s="133" t="s">
        <v>40</v>
      </c>
      <c r="P284" s="134">
        <f>O284*H284</f>
        <v>0</v>
      </c>
      <c r="Q284" s="134">
        <v>0</v>
      </c>
      <c r="R284" s="134">
        <f>Q284*H284</f>
        <v>0</v>
      </c>
      <c r="S284" s="134">
        <v>0</v>
      </c>
      <c r="T284" s="135">
        <f>S284*H284</f>
        <v>0</v>
      </c>
      <c r="AR284" s="136" t="s">
        <v>187</v>
      </c>
      <c r="AT284" s="136" t="s">
        <v>182</v>
      </c>
      <c r="AU284" s="136" t="s">
        <v>79</v>
      </c>
      <c r="AY284" s="17" t="s">
        <v>181</v>
      </c>
      <c r="BE284" s="137">
        <f>IF(N284="základní",J284,0)</f>
        <v>0</v>
      </c>
      <c r="BF284" s="137">
        <f>IF(N284="snížená",J284,0)</f>
        <v>0</v>
      </c>
      <c r="BG284" s="137">
        <f>IF(N284="zákl. přenesená",J284,0)</f>
        <v>0</v>
      </c>
      <c r="BH284" s="137">
        <f>IF(N284="sníž. přenesená",J284,0)</f>
        <v>0</v>
      </c>
      <c r="BI284" s="137">
        <f>IF(N284="nulová",J284,0)</f>
        <v>0</v>
      </c>
      <c r="BJ284" s="17" t="s">
        <v>77</v>
      </c>
      <c r="BK284" s="137">
        <f>ROUND(I284*H284,2)</f>
        <v>0</v>
      </c>
      <c r="BL284" s="17" t="s">
        <v>187</v>
      </c>
      <c r="BM284" s="136" t="s">
        <v>505</v>
      </c>
    </row>
    <row r="285" spans="2:65" s="1" customFormat="1" ht="11.25" x14ac:dyDescent="0.2">
      <c r="B285" s="32"/>
      <c r="D285" s="151" t="s">
        <v>328</v>
      </c>
      <c r="F285" s="152" t="s">
        <v>8531</v>
      </c>
      <c r="I285" s="140"/>
      <c r="L285" s="32"/>
      <c r="M285" s="141"/>
      <c r="T285" s="53"/>
      <c r="AT285" s="17" t="s">
        <v>328</v>
      </c>
      <c r="AU285" s="17" t="s">
        <v>79</v>
      </c>
    </row>
    <row r="286" spans="2:65" s="1" customFormat="1" ht="29.25" x14ac:dyDescent="0.2">
      <c r="B286" s="32"/>
      <c r="D286" s="138" t="s">
        <v>214</v>
      </c>
      <c r="F286" s="139" t="s">
        <v>4055</v>
      </c>
      <c r="I286" s="140"/>
      <c r="L286" s="32"/>
      <c r="M286" s="141"/>
      <c r="T286" s="53"/>
      <c r="AT286" s="17" t="s">
        <v>214</v>
      </c>
      <c r="AU286" s="17" t="s">
        <v>79</v>
      </c>
    </row>
    <row r="287" spans="2:65" s="1" customFormat="1" ht="16.5" customHeight="1" x14ac:dyDescent="0.2">
      <c r="B287" s="32"/>
      <c r="C287" s="125" t="s">
        <v>254</v>
      </c>
      <c r="D287" s="125" t="s">
        <v>182</v>
      </c>
      <c r="E287" s="126" t="s">
        <v>1430</v>
      </c>
      <c r="F287" s="127" t="s">
        <v>1431</v>
      </c>
      <c r="G287" s="128" t="s">
        <v>1053</v>
      </c>
      <c r="H287" s="129">
        <v>5</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511</v>
      </c>
    </row>
    <row r="288" spans="2:65" s="1" customFormat="1" ht="11.25" x14ac:dyDescent="0.2">
      <c r="B288" s="32"/>
      <c r="D288" s="151" t="s">
        <v>328</v>
      </c>
      <c r="F288" s="152" t="s">
        <v>1433</v>
      </c>
      <c r="I288" s="140"/>
      <c r="L288" s="32"/>
      <c r="M288" s="141"/>
      <c r="T288" s="53"/>
      <c r="AT288" s="17" t="s">
        <v>328</v>
      </c>
      <c r="AU288" s="17" t="s">
        <v>79</v>
      </c>
    </row>
    <row r="289" spans="2:65" s="1" customFormat="1" ht="19.5" x14ac:dyDescent="0.2">
      <c r="B289" s="32"/>
      <c r="D289" s="138" t="s">
        <v>214</v>
      </c>
      <c r="F289" s="139" t="s">
        <v>8532</v>
      </c>
      <c r="I289" s="140"/>
      <c r="L289" s="32"/>
      <c r="M289" s="141"/>
      <c r="T289" s="53"/>
      <c r="AT289" s="17" t="s">
        <v>214</v>
      </c>
      <c r="AU289" s="17" t="s">
        <v>79</v>
      </c>
    </row>
    <row r="290" spans="2:65" s="13" customFormat="1" ht="11.25" x14ac:dyDescent="0.2">
      <c r="B290" s="159"/>
      <c r="D290" s="138" t="s">
        <v>330</v>
      </c>
      <c r="E290" s="160" t="s">
        <v>19</v>
      </c>
      <c r="F290" s="161" t="s">
        <v>8626</v>
      </c>
      <c r="H290" s="162">
        <v>5</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5</v>
      </c>
      <c r="I291" s="170"/>
      <c r="L291" s="166"/>
      <c r="M291" s="171"/>
      <c r="T291" s="172"/>
      <c r="AT291" s="167" t="s">
        <v>330</v>
      </c>
      <c r="AU291" s="167" t="s">
        <v>79</v>
      </c>
      <c r="AV291" s="14" t="s">
        <v>187</v>
      </c>
      <c r="AW291" s="14" t="s">
        <v>31</v>
      </c>
      <c r="AX291" s="14" t="s">
        <v>77</v>
      </c>
      <c r="AY291" s="167" t="s">
        <v>181</v>
      </c>
    </row>
    <row r="292" spans="2:65" s="10" customFormat="1" ht="22.9" customHeight="1" x14ac:dyDescent="0.2">
      <c r="B292" s="115"/>
      <c r="D292" s="116" t="s">
        <v>68</v>
      </c>
      <c r="E292" s="149" t="s">
        <v>5225</v>
      </c>
      <c r="F292" s="149" t="s">
        <v>8627</v>
      </c>
      <c r="I292" s="118"/>
      <c r="J292" s="150">
        <f>BK292</f>
        <v>0</v>
      </c>
      <c r="L292" s="115"/>
      <c r="M292" s="120"/>
      <c r="P292" s="121">
        <f>SUM(P293:P320)</f>
        <v>0</v>
      </c>
      <c r="R292" s="121">
        <f>SUM(R293:R320)</f>
        <v>0</v>
      </c>
      <c r="T292" s="122">
        <f>SUM(T293:T320)</f>
        <v>0</v>
      </c>
      <c r="AR292" s="116" t="s">
        <v>77</v>
      </c>
      <c r="AT292" s="123" t="s">
        <v>68</v>
      </c>
      <c r="AU292" s="123" t="s">
        <v>77</v>
      </c>
      <c r="AY292" s="116" t="s">
        <v>181</v>
      </c>
      <c r="BK292" s="124">
        <f>SUM(BK293:BK320)</f>
        <v>0</v>
      </c>
    </row>
    <row r="293" spans="2:65" s="1" customFormat="1" ht="16.5" customHeight="1" x14ac:dyDescent="0.2">
      <c r="B293" s="32"/>
      <c r="C293" s="125" t="s">
        <v>516</v>
      </c>
      <c r="D293" s="125" t="s">
        <v>182</v>
      </c>
      <c r="E293" s="126" t="s">
        <v>8628</v>
      </c>
      <c r="F293" s="127" t="s">
        <v>8629</v>
      </c>
      <c r="G293" s="128" t="s">
        <v>519</v>
      </c>
      <c r="H293" s="129">
        <v>7</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520</v>
      </c>
    </row>
    <row r="294" spans="2:65" s="1" customFormat="1" ht="19.5" x14ac:dyDescent="0.2">
      <c r="B294" s="32"/>
      <c r="D294" s="138" t="s">
        <v>214</v>
      </c>
      <c r="F294" s="139" t="s">
        <v>8630</v>
      </c>
      <c r="I294" s="140"/>
      <c r="L294" s="32"/>
      <c r="M294" s="141"/>
      <c r="T294" s="53"/>
      <c r="AT294" s="17" t="s">
        <v>214</v>
      </c>
      <c r="AU294" s="17" t="s">
        <v>79</v>
      </c>
    </row>
    <row r="295" spans="2:65" s="12" customFormat="1" ht="11.25" x14ac:dyDescent="0.2">
      <c r="B295" s="153"/>
      <c r="D295" s="138" t="s">
        <v>330</v>
      </c>
      <c r="E295" s="154" t="s">
        <v>19</v>
      </c>
      <c r="F295" s="155" t="s">
        <v>8631</v>
      </c>
      <c r="H295" s="154" t="s">
        <v>19</v>
      </c>
      <c r="I295" s="156"/>
      <c r="L295" s="153"/>
      <c r="M295" s="157"/>
      <c r="T295" s="158"/>
      <c r="AT295" s="154" t="s">
        <v>330</v>
      </c>
      <c r="AU295" s="154" t="s">
        <v>79</v>
      </c>
      <c r="AV295" s="12" t="s">
        <v>77</v>
      </c>
      <c r="AW295" s="12" t="s">
        <v>31</v>
      </c>
      <c r="AX295" s="12" t="s">
        <v>69</v>
      </c>
      <c r="AY295" s="154" t="s">
        <v>181</v>
      </c>
    </row>
    <row r="296" spans="2:65" s="13" customFormat="1" ht="11.25" x14ac:dyDescent="0.2">
      <c r="B296" s="159"/>
      <c r="D296" s="138" t="s">
        <v>330</v>
      </c>
      <c r="E296" s="160" t="s">
        <v>19</v>
      </c>
      <c r="F296" s="161" t="s">
        <v>5955</v>
      </c>
      <c r="H296" s="162">
        <v>2</v>
      </c>
      <c r="I296" s="163"/>
      <c r="L296" s="159"/>
      <c r="M296" s="164"/>
      <c r="T296" s="165"/>
      <c r="AT296" s="160" t="s">
        <v>330</v>
      </c>
      <c r="AU296" s="160" t="s">
        <v>79</v>
      </c>
      <c r="AV296" s="13" t="s">
        <v>79</v>
      </c>
      <c r="AW296" s="13" t="s">
        <v>31</v>
      </c>
      <c r="AX296" s="13" t="s">
        <v>69</v>
      </c>
      <c r="AY296" s="160" t="s">
        <v>181</v>
      </c>
    </row>
    <row r="297" spans="2:65" s="13" customFormat="1" ht="11.25" x14ac:dyDescent="0.2">
      <c r="B297" s="159"/>
      <c r="D297" s="138" t="s">
        <v>330</v>
      </c>
      <c r="E297" s="160" t="s">
        <v>19</v>
      </c>
      <c r="F297" s="161" t="s">
        <v>5432</v>
      </c>
      <c r="H297" s="162">
        <v>5</v>
      </c>
      <c r="I297" s="163"/>
      <c r="L297" s="159"/>
      <c r="M297" s="164"/>
      <c r="T297" s="165"/>
      <c r="AT297" s="160" t="s">
        <v>330</v>
      </c>
      <c r="AU297" s="160" t="s">
        <v>79</v>
      </c>
      <c r="AV297" s="13" t="s">
        <v>79</v>
      </c>
      <c r="AW297" s="13" t="s">
        <v>31</v>
      </c>
      <c r="AX297" s="13" t="s">
        <v>69</v>
      </c>
      <c r="AY297" s="160" t="s">
        <v>181</v>
      </c>
    </row>
    <row r="298" spans="2:65" s="14" customFormat="1" ht="11.25" x14ac:dyDescent="0.2">
      <c r="B298" s="166"/>
      <c r="D298" s="138" t="s">
        <v>330</v>
      </c>
      <c r="E298" s="167" t="s">
        <v>19</v>
      </c>
      <c r="F298" s="168" t="s">
        <v>333</v>
      </c>
      <c r="H298" s="169">
        <v>7</v>
      </c>
      <c r="I298" s="170"/>
      <c r="L298" s="166"/>
      <c r="M298" s="171"/>
      <c r="T298" s="172"/>
      <c r="AT298" s="167" t="s">
        <v>330</v>
      </c>
      <c r="AU298" s="167" t="s">
        <v>79</v>
      </c>
      <c r="AV298" s="14" t="s">
        <v>187</v>
      </c>
      <c r="AW298" s="14" t="s">
        <v>31</v>
      </c>
      <c r="AX298" s="14" t="s">
        <v>77</v>
      </c>
      <c r="AY298" s="167" t="s">
        <v>181</v>
      </c>
    </row>
    <row r="299" spans="2:65" s="1" customFormat="1" ht="16.5" customHeight="1" x14ac:dyDescent="0.2">
      <c r="B299" s="32"/>
      <c r="C299" s="125" t="s">
        <v>258</v>
      </c>
      <c r="D299" s="125" t="s">
        <v>182</v>
      </c>
      <c r="E299" s="126" t="s">
        <v>8632</v>
      </c>
      <c r="F299" s="127" t="s">
        <v>8633</v>
      </c>
      <c r="G299" s="128" t="s">
        <v>185</v>
      </c>
      <c r="H299" s="129">
        <v>1</v>
      </c>
      <c r="I299" s="130"/>
      <c r="J299" s="131">
        <f>ROUND(I299*H299,2)</f>
        <v>0</v>
      </c>
      <c r="K299" s="127" t="s">
        <v>186</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526</v>
      </c>
    </row>
    <row r="300" spans="2:65" s="1" customFormat="1" ht="16.5" customHeight="1" x14ac:dyDescent="0.2">
      <c r="B300" s="32"/>
      <c r="C300" s="125" t="s">
        <v>529</v>
      </c>
      <c r="D300" s="125" t="s">
        <v>182</v>
      </c>
      <c r="E300" s="126" t="s">
        <v>8634</v>
      </c>
      <c r="F300" s="127" t="s">
        <v>8635</v>
      </c>
      <c r="G300" s="128" t="s">
        <v>185</v>
      </c>
      <c r="H300" s="129">
        <v>1</v>
      </c>
      <c r="I300" s="130"/>
      <c r="J300" s="131">
        <f>ROUND(I300*H300,2)</f>
        <v>0</v>
      </c>
      <c r="K300" s="127" t="s">
        <v>186</v>
      </c>
      <c r="L300" s="32"/>
      <c r="M300" s="132" t="s">
        <v>19</v>
      </c>
      <c r="N300" s="133" t="s">
        <v>40</v>
      </c>
      <c r="P300" s="134">
        <f>O300*H300</f>
        <v>0</v>
      </c>
      <c r="Q300" s="134">
        <v>0</v>
      </c>
      <c r="R300" s="134">
        <f>Q300*H300</f>
        <v>0</v>
      </c>
      <c r="S300" s="134">
        <v>0</v>
      </c>
      <c r="T300" s="135">
        <f>S300*H300</f>
        <v>0</v>
      </c>
      <c r="AR300" s="136" t="s">
        <v>187</v>
      </c>
      <c r="AT300" s="136" t="s">
        <v>182</v>
      </c>
      <c r="AU300" s="136" t="s">
        <v>79</v>
      </c>
      <c r="AY300" s="17" t="s">
        <v>181</v>
      </c>
      <c r="BE300" s="137">
        <f>IF(N300="základní",J300,0)</f>
        <v>0</v>
      </c>
      <c r="BF300" s="137">
        <f>IF(N300="snížená",J300,0)</f>
        <v>0</v>
      </c>
      <c r="BG300" s="137">
        <f>IF(N300="zákl. přenesená",J300,0)</f>
        <v>0</v>
      </c>
      <c r="BH300" s="137">
        <f>IF(N300="sníž. přenesená",J300,0)</f>
        <v>0</v>
      </c>
      <c r="BI300" s="137">
        <f>IF(N300="nulová",J300,0)</f>
        <v>0</v>
      </c>
      <c r="BJ300" s="17" t="s">
        <v>77</v>
      </c>
      <c r="BK300" s="137">
        <f>ROUND(I300*H300,2)</f>
        <v>0</v>
      </c>
      <c r="BL300" s="17" t="s">
        <v>187</v>
      </c>
      <c r="BM300" s="136" t="s">
        <v>532</v>
      </c>
    </row>
    <row r="301" spans="2:65" s="1" customFormat="1" ht="16.5" customHeight="1" x14ac:dyDescent="0.2">
      <c r="B301" s="32"/>
      <c r="C301" s="125" t="s">
        <v>263</v>
      </c>
      <c r="D301" s="125" t="s">
        <v>182</v>
      </c>
      <c r="E301" s="126" t="s">
        <v>8636</v>
      </c>
      <c r="F301" s="127" t="s">
        <v>8637</v>
      </c>
      <c r="G301" s="128" t="s">
        <v>636</v>
      </c>
      <c r="H301" s="129">
        <v>800</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536</v>
      </c>
    </row>
    <row r="302" spans="2:65" s="1" customFormat="1" ht="19.5" x14ac:dyDescent="0.2">
      <c r="B302" s="32"/>
      <c r="D302" s="138" t="s">
        <v>214</v>
      </c>
      <c r="F302" s="139" t="s">
        <v>8206</v>
      </c>
      <c r="I302" s="140"/>
      <c r="L302" s="32"/>
      <c r="M302" s="141"/>
      <c r="T302" s="53"/>
      <c r="AT302" s="17" t="s">
        <v>214</v>
      </c>
      <c r="AU302" s="17" t="s">
        <v>79</v>
      </c>
    </row>
    <row r="303" spans="2:65" s="13" customFormat="1" ht="11.25" x14ac:dyDescent="0.2">
      <c r="B303" s="159"/>
      <c r="D303" s="138" t="s">
        <v>330</v>
      </c>
      <c r="E303" s="160" t="s">
        <v>19</v>
      </c>
      <c r="F303" s="161" t="s">
        <v>8638</v>
      </c>
      <c r="H303" s="162">
        <v>800</v>
      </c>
      <c r="I303" s="163"/>
      <c r="L303" s="159"/>
      <c r="M303" s="164"/>
      <c r="T303" s="165"/>
      <c r="AT303" s="160" t="s">
        <v>330</v>
      </c>
      <c r="AU303" s="160" t="s">
        <v>79</v>
      </c>
      <c r="AV303" s="13" t="s">
        <v>79</v>
      </c>
      <c r="AW303" s="13" t="s">
        <v>31</v>
      </c>
      <c r="AX303" s="13" t="s">
        <v>69</v>
      </c>
      <c r="AY303" s="160" t="s">
        <v>181</v>
      </c>
    </row>
    <row r="304" spans="2:65" s="14" customFormat="1" ht="11.25" x14ac:dyDescent="0.2">
      <c r="B304" s="166"/>
      <c r="D304" s="138" t="s">
        <v>330</v>
      </c>
      <c r="E304" s="167" t="s">
        <v>19</v>
      </c>
      <c r="F304" s="168" t="s">
        <v>333</v>
      </c>
      <c r="H304" s="169">
        <v>800</v>
      </c>
      <c r="I304" s="170"/>
      <c r="L304" s="166"/>
      <c r="M304" s="171"/>
      <c r="T304" s="172"/>
      <c r="AT304" s="167" t="s">
        <v>330</v>
      </c>
      <c r="AU304" s="167" t="s">
        <v>79</v>
      </c>
      <c r="AV304" s="14" t="s">
        <v>187</v>
      </c>
      <c r="AW304" s="14" t="s">
        <v>31</v>
      </c>
      <c r="AX304" s="14" t="s">
        <v>77</v>
      </c>
      <c r="AY304" s="167" t="s">
        <v>181</v>
      </c>
    </row>
    <row r="305" spans="2:65" s="1" customFormat="1" ht="16.5" customHeight="1" x14ac:dyDescent="0.2">
      <c r="B305" s="32"/>
      <c r="C305" s="125" t="s">
        <v>538</v>
      </c>
      <c r="D305" s="125" t="s">
        <v>182</v>
      </c>
      <c r="E305" s="126" t="s">
        <v>8639</v>
      </c>
      <c r="F305" s="127" t="s">
        <v>8453</v>
      </c>
      <c r="G305" s="128" t="s">
        <v>185</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541</v>
      </c>
    </row>
    <row r="306" spans="2:65" s="1" customFormat="1" ht="29.25" x14ac:dyDescent="0.2">
      <c r="B306" s="32"/>
      <c r="D306" s="138" t="s">
        <v>214</v>
      </c>
      <c r="F306" s="139" t="s">
        <v>8610</v>
      </c>
      <c r="I306" s="140"/>
      <c r="L306" s="32"/>
      <c r="M306" s="141"/>
      <c r="T306" s="53"/>
      <c r="AT306" s="17" t="s">
        <v>214</v>
      </c>
      <c r="AU306" s="17" t="s">
        <v>79</v>
      </c>
    </row>
    <row r="307" spans="2:65" s="13" customFormat="1" ht="11.25" x14ac:dyDescent="0.2">
      <c r="B307" s="159"/>
      <c r="D307" s="138" t="s">
        <v>330</v>
      </c>
      <c r="E307" s="160" t="s">
        <v>19</v>
      </c>
      <c r="F307" s="161" t="s">
        <v>8640</v>
      </c>
      <c r="H307" s="162">
        <v>1</v>
      </c>
      <c r="I307" s="163"/>
      <c r="L307" s="159"/>
      <c r="M307" s="164"/>
      <c r="T307" s="165"/>
      <c r="AT307" s="160" t="s">
        <v>330</v>
      </c>
      <c r="AU307" s="160" t="s">
        <v>79</v>
      </c>
      <c r="AV307" s="13" t="s">
        <v>79</v>
      </c>
      <c r="AW307" s="13" t="s">
        <v>31</v>
      </c>
      <c r="AX307" s="13" t="s">
        <v>69</v>
      </c>
      <c r="AY307" s="160" t="s">
        <v>181</v>
      </c>
    </row>
    <row r="308" spans="2:65" s="14" customFormat="1" ht="11.25" x14ac:dyDescent="0.2">
      <c r="B308" s="166"/>
      <c r="D308" s="138" t="s">
        <v>330</v>
      </c>
      <c r="E308" s="167" t="s">
        <v>19</v>
      </c>
      <c r="F308" s="168" t="s">
        <v>333</v>
      </c>
      <c r="H308" s="169">
        <v>1</v>
      </c>
      <c r="I308" s="170"/>
      <c r="L308" s="166"/>
      <c r="M308" s="171"/>
      <c r="T308" s="172"/>
      <c r="AT308" s="167" t="s">
        <v>330</v>
      </c>
      <c r="AU308" s="167" t="s">
        <v>79</v>
      </c>
      <c r="AV308" s="14" t="s">
        <v>187</v>
      </c>
      <c r="AW308" s="14" t="s">
        <v>31</v>
      </c>
      <c r="AX308" s="14" t="s">
        <v>77</v>
      </c>
      <c r="AY308" s="167" t="s">
        <v>181</v>
      </c>
    </row>
    <row r="309" spans="2:65" s="1" customFormat="1" ht="16.5" customHeight="1" x14ac:dyDescent="0.2">
      <c r="B309" s="32"/>
      <c r="C309" s="125" t="s">
        <v>266</v>
      </c>
      <c r="D309" s="125" t="s">
        <v>182</v>
      </c>
      <c r="E309" s="126" t="s">
        <v>8641</v>
      </c>
      <c r="F309" s="127" t="s">
        <v>8458</v>
      </c>
      <c r="G309" s="128" t="s">
        <v>185</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545</v>
      </c>
    </row>
    <row r="310" spans="2:65" s="1" customFormat="1" ht="29.25" x14ac:dyDescent="0.2">
      <c r="B310" s="32"/>
      <c r="D310" s="138" t="s">
        <v>214</v>
      </c>
      <c r="F310" s="139" t="s">
        <v>8459</v>
      </c>
      <c r="I310" s="140"/>
      <c r="L310" s="32"/>
      <c r="M310" s="141"/>
      <c r="T310" s="53"/>
      <c r="AT310" s="17" t="s">
        <v>214</v>
      </c>
      <c r="AU310" s="17" t="s">
        <v>79</v>
      </c>
    </row>
    <row r="311" spans="2:65" s="13" customFormat="1" ht="11.25" x14ac:dyDescent="0.2">
      <c r="B311" s="159"/>
      <c r="D311" s="138" t="s">
        <v>330</v>
      </c>
      <c r="E311" s="160" t="s">
        <v>19</v>
      </c>
      <c r="F311" s="161" t="s">
        <v>8642</v>
      </c>
      <c r="H311" s="162">
        <v>1</v>
      </c>
      <c r="I311" s="163"/>
      <c r="L311" s="159"/>
      <c r="M311" s="164"/>
      <c r="T311" s="165"/>
      <c r="AT311" s="160" t="s">
        <v>330</v>
      </c>
      <c r="AU311" s="160" t="s">
        <v>79</v>
      </c>
      <c r="AV311" s="13" t="s">
        <v>79</v>
      </c>
      <c r="AW311" s="13" t="s">
        <v>31</v>
      </c>
      <c r="AX311" s="13" t="s">
        <v>69</v>
      </c>
      <c r="AY311" s="160" t="s">
        <v>181</v>
      </c>
    </row>
    <row r="312" spans="2:65" s="14" customFormat="1" ht="11.25" x14ac:dyDescent="0.2">
      <c r="B312" s="166"/>
      <c r="D312" s="138" t="s">
        <v>330</v>
      </c>
      <c r="E312" s="167" t="s">
        <v>19</v>
      </c>
      <c r="F312" s="168" t="s">
        <v>333</v>
      </c>
      <c r="H312" s="169">
        <v>1</v>
      </c>
      <c r="I312" s="170"/>
      <c r="L312" s="166"/>
      <c r="M312" s="171"/>
      <c r="T312" s="172"/>
      <c r="AT312" s="167" t="s">
        <v>330</v>
      </c>
      <c r="AU312" s="167" t="s">
        <v>79</v>
      </c>
      <c r="AV312" s="14" t="s">
        <v>187</v>
      </c>
      <c r="AW312" s="14" t="s">
        <v>31</v>
      </c>
      <c r="AX312" s="14" t="s">
        <v>77</v>
      </c>
      <c r="AY312" s="167" t="s">
        <v>181</v>
      </c>
    </row>
    <row r="313" spans="2:65" s="1" customFormat="1" ht="16.5" customHeight="1" x14ac:dyDescent="0.2">
      <c r="B313" s="32"/>
      <c r="C313" s="125" t="s">
        <v>546</v>
      </c>
      <c r="D313" s="125" t="s">
        <v>182</v>
      </c>
      <c r="E313" s="126" t="s">
        <v>8529</v>
      </c>
      <c r="F313" s="127" t="s">
        <v>8530</v>
      </c>
      <c r="G313" s="128" t="s">
        <v>2805</v>
      </c>
      <c r="H313" s="186"/>
      <c r="I313" s="130"/>
      <c r="J313" s="131">
        <f>ROUND(I313*H313,2)</f>
        <v>0</v>
      </c>
      <c r="K313" s="127" t="s">
        <v>327</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549</v>
      </c>
    </row>
    <row r="314" spans="2:65" s="1" customFormat="1" ht="11.25" x14ac:dyDescent="0.2">
      <c r="B314" s="32"/>
      <c r="D314" s="151" t="s">
        <v>328</v>
      </c>
      <c r="F314" s="152" t="s">
        <v>8531</v>
      </c>
      <c r="I314" s="140"/>
      <c r="L314" s="32"/>
      <c r="M314" s="141"/>
      <c r="T314" s="53"/>
      <c r="AT314" s="17" t="s">
        <v>328</v>
      </c>
      <c r="AU314" s="17" t="s">
        <v>79</v>
      </c>
    </row>
    <row r="315" spans="2:65" s="1" customFormat="1" ht="29.25" x14ac:dyDescent="0.2">
      <c r="B315" s="32"/>
      <c r="D315" s="138" t="s">
        <v>214</v>
      </c>
      <c r="F315" s="139" t="s">
        <v>4055</v>
      </c>
      <c r="I315" s="140"/>
      <c r="L315" s="32"/>
      <c r="M315" s="141"/>
      <c r="T315" s="53"/>
      <c r="AT315" s="17" t="s">
        <v>214</v>
      </c>
      <c r="AU315" s="17" t="s">
        <v>79</v>
      </c>
    </row>
    <row r="316" spans="2:65" s="1" customFormat="1" ht="16.5" customHeight="1" x14ac:dyDescent="0.2">
      <c r="B316" s="32"/>
      <c r="C316" s="125" t="s">
        <v>270</v>
      </c>
      <c r="D316" s="125" t="s">
        <v>182</v>
      </c>
      <c r="E316" s="126" t="s">
        <v>1430</v>
      </c>
      <c r="F316" s="127" t="s">
        <v>1431</v>
      </c>
      <c r="G316" s="128" t="s">
        <v>1053</v>
      </c>
      <c r="H316" s="129">
        <v>10</v>
      </c>
      <c r="I316" s="130"/>
      <c r="J316" s="131">
        <f>ROUND(I316*H316,2)</f>
        <v>0</v>
      </c>
      <c r="K316" s="127" t="s">
        <v>327</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552</v>
      </c>
    </row>
    <row r="317" spans="2:65" s="1" customFormat="1" ht="11.25" x14ac:dyDescent="0.2">
      <c r="B317" s="32"/>
      <c r="D317" s="151" t="s">
        <v>328</v>
      </c>
      <c r="F317" s="152" t="s">
        <v>1433</v>
      </c>
      <c r="I317" s="140"/>
      <c r="L317" s="32"/>
      <c r="M317" s="141"/>
      <c r="T317" s="53"/>
      <c r="AT317" s="17" t="s">
        <v>328</v>
      </c>
      <c r="AU317" s="17" t="s">
        <v>79</v>
      </c>
    </row>
    <row r="318" spans="2:65" s="1" customFormat="1" ht="19.5" x14ac:dyDescent="0.2">
      <c r="B318" s="32"/>
      <c r="D318" s="138" t="s">
        <v>214</v>
      </c>
      <c r="F318" s="139" t="s">
        <v>8532</v>
      </c>
      <c r="I318" s="140"/>
      <c r="L318" s="32"/>
      <c r="M318" s="141"/>
      <c r="T318" s="53"/>
      <c r="AT318" s="17" t="s">
        <v>214</v>
      </c>
      <c r="AU318" s="17" t="s">
        <v>79</v>
      </c>
    </row>
    <row r="319" spans="2:65" s="13" customFormat="1" ht="11.25" x14ac:dyDescent="0.2">
      <c r="B319" s="159"/>
      <c r="D319" s="138" t="s">
        <v>330</v>
      </c>
      <c r="E319" s="160" t="s">
        <v>19</v>
      </c>
      <c r="F319" s="161" t="s">
        <v>8533</v>
      </c>
      <c r="H319" s="162">
        <v>10</v>
      </c>
      <c r="I319" s="163"/>
      <c r="L319" s="159"/>
      <c r="M319" s="164"/>
      <c r="T319" s="165"/>
      <c r="AT319" s="160" t="s">
        <v>330</v>
      </c>
      <c r="AU319" s="160" t="s">
        <v>79</v>
      </c>
      <c r="AV319" s="13" t="s">
        <v>79</v>
      </c>
      <c r="AW319" s="13" t="s">
        <v>31</v>
      </c>
      <c r="AX319" s="13" t="s">
        <v>69</v>
      </c>
      <c r="AY319" s="160" t="s">
        <v>181</v>
      </c>
    </row>
    <row r="320" spans="2:65" s="14" customFormat="1" ht="11.25" x14ac:dyDescent="0.2">
      <c r="B320" s="166"/>
      <c r="D320" s="138" t="s">
        <v>330</v>
      </c>
      <c r="E320" s="167" t="s">
        <v>19</v>
      </c>
      <c r="F320" s="168" t="s">
        <v>333</v>
      </c>
      <c r="H320" s="169">
        <v>10</v>
      </c>
      <c r="I320" s="170"/>
      <c r="L320" s="166"/>
      <c r="M320" s="171"/>
      <c r="T320" s="172"/>
      <c r="AT320" s="167" t="s">
        <v>330</v>
      </c>
      <c r="AU320" s="167" t="s">
        <v>79</v>
      </c>
      <c r="AV320" s="14" t="s">
        <v>187</v>
      </c>
      <c r="AW320" s="14" t="s">
        <v>31</v>
      </c>
      <c r="AX320" s="14" t="s">
        <v>77</v>
      </c>
      <c r="AY320" s="167" t="s">
        <v>181</v>
      </c>
    </row>
    <row r="321" spans="2:65" s="10" customFormat="1" ht="22.9" customHeight="1" x14ac:dyDescent="0.2">
      <c r="B321" s="115"/>
      <c r="D321" s="116" t="s">
        <v>68</v>
      </c>
      <c r="E321" s="149" t="s">
        <v>7938</v>
      </c>
      <c r="F321" s="149" t="s">
        <v>8643</v>
      </c>
      <c r="I321" s="118"/>
      <c r="J321" s="150">
        <f>BK321</f>
        <v>0</v>
      </c>
      <c r="L321" s="115"/>
      <c r="M321" s="120"/>
      <c r="P321" s="121">
        <f>SUM(P322:P372)</f>
        <v>0</v>
      </c>
      <c r="R321" s="121">
        <f>SUM(R322:R372)</f>
        <v>0</v>
      </c>
      <c r="T321" s="122">
        <f>SUM(T322:T372)</f>
        <v>0</v>
      </c>
      <c r="AR321" s="116" t="s">
        <v>77</v>
      </c>
      <c r="AT321" s="123" t="s">
        <v>68</v>
      </c>
      <c r="AU321" s="123" t="s">
        <v>77</v>
      </c>
      <c r="AY321" s="116" t="s">
        <v>181</v>
      </c>
      <c r="BK321" s="124">
        <f>SUM(BK322:BK372)</f>
        <v>0</v>
      </c>
    </row>
    <row r="322" spans="2:65" s="1" customFormat="1" ht="16.5" customHeight="1" x14ac:dyDescent="0.2">
      <c r="B322" s="32"/>
      <c r="C322" s="125" t="s">
        <v>553</v>
      </c>
      <c r="D322" s="125" t="s">
        <v>182</v>
      </c>
      <c r="E322" s="126" t="s">
        <v>8644</v>
      </c>
      <c r="F322" s="127" t="s">
        <v>8645</v>
      </c>
      <c r="G322" s="128" t="s">
        <v>519</v>
      </c>
      <c r="H322" s="129">
        <v>1</v>
      </c>
      <c r="I322" s="130"/>
      <c r="J322" s="131">
        <f>ROUND(I322*H322,2)</f>
        <v>0</v>
      </c>
      <c r="K322" s="127" t="s">
        <v>186</v>
      </c>
      <c r="L322" s="32"/>
      <c r="M322" s="132" t="s">
        <v>19</v>
      </c>
      <c r="N322" s="133" t="s">
        <v>40</v>
      </c>
      <c r="P322" s="134">
        <f>O322*H322</f>
        <v>0</v>
      </c>
      <c r="Q322" s="134">
        <v>0</v>
      </c>
      <c r="R322" s="134">
        <f>Q322*H322</f>
        <v>0</v>
      </c>
      <c r="S322" s="134">
        <v>0</v>
      </c>
      <c r="T322" s="135">
        <f>S322*H322</f>
        <v>0</v>
      </c>
      <c r="AR322" s="136" t="s">
        <v>187</v>
      </c>
      <c r="AT322" s="136" t="s">
        <v>182</v>
      </c>
      <c r="AU322" s="136" t="s">
        <v>79</v>
      </c>
      <c r="AY322" s="17" t="s">
        <v>181</v>
      </c>
      <c r="BE322" s="137">
        <f>IF(N322="základní",J322,0)</f>
        <v>0</v>
      </c>
      <c r="BF322" s="137">
        <f>IF(N322="snížená",J322,0)</f>
        <v>0</v>
      </c>
      <c r="BG322" s="137">
        <f>IF(N322="zákl. přenesená",J322,0)</f>
        <v>0</v>
      </c>
      <c r="BH322" s="137">
        <f>IF(N322="sníž. přenesená",J322,0)</f>
        <v>0</v>
      </c>
      <c r="BI322" s="137">
        <f>IF(N322="nulová",J322,0)</f>
        <v>0</v>
      </c>
      <c r="BJ322" s="17" t="s">
        <v>77</v>
      </c>
      <c r="BK322" s="137">
        <f>ROUND(I322*H322,2)</f>
        <v>0</v>
      </c>
      <c r="BL322" s="17" t="s">
        <v>187</v>
      </c>
      <c r="BM322" s="136" t="s">
        <v>556</v>
      </c>
    </row>
    <row r="323" spans="2:65" s="1" customFormat="1" ht="19.5" x14ac:dyDescent="0.2">
      <c r="B323" s="32"/>
      <c r="D323" s="138" t="s">
        <v>214</v>
      </c>
      <c r="F323" s="139" t="s">
        <v>8646</v>
      </c>
      <c r="I323" s="140"/>
      <c r="L323" s="32"/>
      <c r="M323" s="141"/>
      <c r="T323" s="53"/>
      <c r="AT323" s="17" t="s">
        <v>214</v>
      </c>
      <c r="AU323" s="17" t="s">
        <v>79</v>
      </c>
    </row>
    <row r="324" spans="2:65" s="12" customFormat="1" ht="11.25" x14ac:dyDescent="0.2">
      <c r="B324" s="153"/>
      <c r="D324" s="138" t="s">
        <v>330</v>
      </c>
      <c r="E324" s="154" t="s">
        <v>19</v>
      </c>
      <c r="F324" s="155" t="s">
        <v>8647</v>
      </c>
      <c r="H324" s="154" t="s">
        <v>19</v>
      </c>
      <c r="I324" s="156"/>
      <c r="L324" s="153"/>
      <c r="M324" s="157"/>
      <c r="T324" s="158"/>
      <c r="AT324" s="154" t="s">
        <v>330</v>
      </c>
      <c r="AU324" s="154" t="s">
        <v>79</v>
      </c>
      <c r="AV324" s="12" t="s">
        <v>77</v>
      </c>
      <c r="AW324" s="12" t="s">
        <v>31</v>
      </c>
      <c r="AX324" s="12" t="s">
        <v>69</v>
      </c>
      <c r="AY324" s="154" t="s">
        <v>181</v>
      </c>
    </row>
    <row r="325" spans="2:65" s="13" customFormat="1" ht="11.25" x14ac:dyDescent="0.2">
      <c r="B325" s="159"/>
      <c r="D325" s="138" t="s">
        <v>330</v>
      </c>
      <c r="E325" s="160" t="s">
        <v>19</v>
      </c>
      <c r="F325" s="161" t="s">
        <v>5754</v>
      </c>
      <c r="H325" s="162">
        <v>1</v>
      </c>
      <c r="I325" s="163"/>
      <c r="L325" s="159"/>
      <c r="M325" s="164"/>
      <c r="T325" s="165"/>
      <c r="AT325" s="160" t="s">
        <v>330</v>
      </c>
      <c r="AU325" s="160" t="s">
        <v>79</v>
      </c>
      <c r="AV325" s="13" t="s">
        <v>79</v>
      </c>
      <c r="AW325" s="13" t="s">
        <v>31</v>
      </c>
      <c r="AX325" s="13" t="s">
        <v>69</v>
      </c>
      <c r="AY325" s="160" t="s">
        <v>181</v>
      </c>
    </row>
    <row r="326" spans="2:65" s="14" customFormat="1" ht="11.25" x14ac:dyDescent="0.2">
      <c r="B326" s="166"/>
      <c r="D326" s="138" t="s">
        <v>330</v>
      </c>
      <c r="E326" s="167" t="s">
        <v>19</v>
      </c>
      <c r="F326" s="168" t="s">
        <v>333</v>
      </c>
      <c r="H326" s="169">
        <v>1</v>
      </c>
      <c r="I326" s="170"/>
      <c r="L326" s="166"/>
      <c r="M326" s="171"/>
      <c r="T326" s="172"/>
      <c r="AT326" s="167" t="s">
        <v>330</v>
      </c>
      <c r="AU326" s="167" t="s">
        <v>79</v>
      </c>
      <c r="AV326" s="14" t="s">
        <v>187</v>
      </c>
      <c r="AW326" s="14" t="s">
        <v>31</v>
      </c>
      <c r="AX326" s="14" t="s">
        <v>77</v>
      </c>
      <c r="AY326" s="167" t="s">
        <v>181</v>
      </c>
    </row>
    <row r="327" spans="2:65" s="1" customFormat="1" ht="16.5" customHeight="1" x14ac:dyDescent="0.2">
      <c r="B327" s="32"/>
      <c r="C327" s="125" t="s">
        <v>273</v>
      </c>
      <c r="D327" s="125" t="s">
        <v>182</v>
      </c>
      <c r="E327" s="126" t="s">
        <v>8648</v>
      </c>
      <c r="F327" s="127" t="s">
        <v>8649</v>
      </c>
      <c r="G327" s="128" t="s">
        <v>519</v>
      </c>
      <c r="H327" s="129">
        <v>3</v>
      </c>
      <c r="I327" s="130"/>
      <c r="J327" s="131">
        <f>ROUND(I327*H327,2)</f>
        <v>0</v>
      </c>
      <c r="K327" s="127" t="s">
        <v>186</v>
      </c>
      <c r="L327" s="32"/>
      <c r="M327" s="132" t="s">
        <v>19</v>
      </c>
      <c r="N327" s="133" t="s">
        <v>40</v>
      </c>
      <c r="P327" s="134">
        <f>O327*H327</f>
        <v>0</v>
      </c>
      <c r="Q327" s="134">
        <v>0</v>
      </c>
      <c r="R327" s="134">
        <f>Q327*H327</f>
        <v>0</v>
      </c>
      <c r="S327" s="134">
        <v>0</v>
      </c>
      <c r="T327" s="135">
        <f>S327*H327</f>
        <v>0</v>
      </c>
      <c r="AR327" s="136" t="s">
        <v>187</v>
      </c>
      <c r="AT327" s="136" t="s">
        <v>182</v>
      </c>
      <c r="AU327" s="136" t="s">
        <v>79</v>
      </c>
      <c r="AY327" s="17" t="s">
        <v>181</v>
      </c>
      <c r="BE327" s="137">
        <f>IF(N327="základní",J327,0)</f>
        <v>0</v>
      </c>
      <c r="BF327" s="137">
        <f>IF(N327="snížená",J327,0)</f>
        <v>0</v>
      </c>
      <c r="BG327" s="137">
        <f>IF(N327="zákl. přenesená",J327,0)</f>
        <v>0</v>
      </c>
      <c r="BH327" s="137">
        <f>IF(N327="sníž. přenesená",J327,0)</f>
        <v>0</v>
      </c>
      <c r="BI327" s="137">
        <f>IF(N327="nulová",J327,0)</f>
        <v>0</v>
      </c>
      <c r="BJ327" s="17" t="s">
        <v>77</v>
      </c>
      <c r="BK327" s="137">
        <f>ROUND(I327*H327,2)</f>
        <v>0</v>
      </c>
      <c r="BL327" s="17" t="s">
        <v>187</v>
      </c>
      <c r="BM327" s="136" t="s">
        <v>560</v>
      </c>
    </row>
    <row r="328" spans="2:65" s="1" customFormat="1" ht="19.5" x14ac:dyDescent="0.2">
      <c r="B328" s="32"/>
      <c r="D328" s="138" t="s">
        <v>214</v>
      </c>
      <c r="F328" s="139" t="s">
        <v>8630</v>
      </c>
      <c r="I328" s="140"/>
      <c r="L328" s="32"/>
      <c r="M328" s="141"/>
      <c r="T328" s="53"/>
      <c r="AT328" s="17" t="s">
        <v>214</v>
      </c>
      <c r="AU328" s="17" t="s">
        <v>79</v>
      </c>
    </row>
    <row r="329" spans="2:65" s="12" customFormat="1" ht="11.25" x14ac:dyDescent="0.2">
      <c r="B329" s="153"/>
      <c r="D329" s="138" t="s">
        <v>330</v>
      </c>
      <c r="E329" s="154" t="s">
        <v>19</v>
      </c>
      <c r="F329" s="155" t="s">
        <v>8650</v>
      </c>
      <c r="H329" s="154" t="s">
        <v>19</v>
      </c>
      <c r="I329" s="156"/>
      <c r="L329" s="153"/>
      <c r="M329" s="157"/>
      <c r="T329" s="158"/>
      <c r="AT329" s="154" t="s">
        <v>330</v>
      </c>
      <c r="AU329" s="154" t="s">
        <v>79</v>
      </c>
      <c r="AV329" s="12" t="s">
        <v>77</v>
      </c>
      <c r="AW329" s="12" t="s">
        <v>31</v>
      </c>
      <c r="AX329" s="12" t="s">
        <v>69</v>
      </c>
      <c r="AY329" s="154" t="s">
        <v>181</v>
      </c>
    </row>
    <row r="330" spans="2:65" s="13" customFormat="1" ht="11.25" x14ac:dyDescent="0.2">
      <c r="B330" s="159"/>
      <c r="D330" s="138" t="s">
        <v>330</v>
      </c>
      <c r="E330" s="160" t="s">
        <v>19</v>
      </c>
      <c r="F330" s="161" t="s">
        <v>5788</v>
      </c>
      <c r="H330" s="162">
        <v>2</v>
      </c>
      <c r="I330" s="163"/>
      <c r="L330" s="159"/>
      <c r="M330" s="164"/>
      <c r="T330" s="165"/>
      <c r="AT330" s="160" t="s">
        <v>330</v>
      </c>
      <c r="AU330" s="160" t="s">
        <v>79</v>
      </c>
      <c r="AV330" s="13" t="s">
        <v>79</v>
      </c>
      <c r="AW330" s="13" t="s">
        <v>31</v>
      </c>
      <c r="AX330" s="13" t="s">
        <v>69</v>
      </c>
      <c r="AY330" s="160" t="s">
        <v>181</v>
      </c>
    </row>
    <row r="331" spans="2:65" s="13" customFormat="1" ht="11.25" x14ac:dyDescent="0.2">
      <c r="B331" s="159"/>
      <c r="D331" s="138" t="s">
        <v>330</v>
      </c>
      <c r="E331" s="160" t="s">
        <v>19</v>
      </c>
      <c r="F331" s="161" t="s">
        <v>5796</v>
      </c>
      <c r="H331" s="162">
        <v>1</v>
      </c>
      <c r="I331" s="163"/>
      <c r="L331" s="159"/>
      <c r="M331" s="164"/>
      <c r="T331" s="165"/>
      <c r="AT331" s="160" t="s">
        <v>330</v>
      </c>
      <c r="AU331" s="160" t="s">
        <v>79</v>
      </c>
      <c r="AV331" s="13" t="s">
        <v>79</v>
      </c>
      <c r="AW331" s="13" t="s">
        <v>31</v>
      </c>
      <c r="AX331" s="13" t="s">
        <v>69</v>
      </c>
      <c r="AY331" s="160" t="s">
        <v>181</v>
      </c>
    </row>
    <row r="332" spans="2:65" s="14" customFormat="1" ht="11.25" x14ac:dyDescent="0.2">
      <c r="B332" s="166"/>
      <c r="D332" s="138" t="s">
        <v>330</v>
      </c>
      <c r="E332" s="167" t="s">
        <v>19</v>
      </c>
      <c r="F332" s="168" t="s">
        <v>333</v>
      </c>
      <c r="H332" s="169">
        <v>3</v>
      </c>
      <c r="I332" s="170"/>
      <c r="L332" s="166"/>
      <c r="M332" s="171"/>
      <c r="T332" s="172"/>
      <c r="AT332" s="167" t="s">
        <v>330</v>
      </c>
      <c r="AU332" s="167" t="s">
        <v>79</v>
      </c>
      <c r="AV332" s="14" t="s">
        <v>187</v>
      </c>
      <c r="AW332" s="14" t="s">
        <v>31</v>
      </c>
      <c r="AX332" s="14" t="s">
        <v>77</v>
      </c>
      <c r="AY332" s="167" t="s">
        <v>181</v>
      </c>
    </row>
    <row r="333" spans="2:65" s="1" customFormat="1" ht="16.5" customHeight="1" x14ac:dyDescent="0.2">
      <c r="B333" s="32"/>
      <c r="C333" s="125" t="s">
        <v>566</v>
      </c>
      <c r="D333" s="125" t="s">
        <v>182</v>
      </c>
      <c r="E333" s="126" t="s">
        <v>8651</v>
      </c>
      <c r="F333" s="127" t="s">
        <v>8652</v>
      </c>
      <c r="G333" s="128" t="s">
        <v>519</v>
      </c>
      <c r="H333" s="129">
        <v>28</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569</v>
      </c>
    </row>
    <row r="334" spans="2:65" s="1" customFormat="1" ht="19.5" x14ac:dyDescent="0.2">
      <c r="B334" s="32"/>
      <c r="D334" s="138" t="s">
        <v>214</v>
      </c>
      <c r="F334" s="139" t="s">
        <v>8630</v>
      </c>
      <c r="I334" s="140"/>
      <c r="L334" s="32"/>
      <c r="M334" s="141"/>
      <c r="T334" s="53"/>
      <c r="AT334" s="17" t="s">
        <v>214</v>
      </c>
      <c r="AU334" s="17" t="s">
        <v>79</v>
      </c>
    </row>
    <row r="335" spans="2:65" s="12" customFormat="1" ht="11.25" x14ac:dyDescent="0.2">
      <c r="B335" s="153"/>
      <c r="D335" s="138" t="s">
        <v>330</v>
      </c>
      <c r="E335" s="154" t="s">
        <v>19</v>
      </c>
      <c r="F335" s="155" t="s">
        <v>8653</v>
      </c>
      <c r="H335" s="154" t="s">
        <v>19</v>
      </c>
      <c r="I335" s="156"/>
      <c r="L335" s="153"/>
      <c r="M335" s="157"/>
      <c r="T335" s="158"/>
      <c r="AT335" s="154" t="s">
        <v>330</v>
      </c>
      <c r="AU335" s="154" t="s">
        <v>79</v>
      </c>
      <c r="AV335" s="12" t="s">
        <v>77</v>
      </c>
      <c r="AW335" s="12" t="s">
        <v>31</v>
      </c>
      <c r="AX335" s="12" t="s">
        <v>69</v>
      </c>
      <c r="AY335" s="154" t="s">
        <v>181</v>
      </c>
    </row>
    <row r="336" spans="2:65" s="13" customFormat="1" ht="11.25" x14ac:dyDescent="0.2">
      <c r="B336" s="159"/>
      <c r="D336" s="138" t="s">
        <v>330</v>
      </c>
      <c r="E336" s="160" t="s">
        <v>19</v>
      </c>
      <c r="F336" s="161" t="s">
        <v>8654</v>
      </c>
      <c r="H336" s="162">
        <v>23</v>
      </c>
      <c r="I336" s="163"/>
      <c r="L336" s="159"/>
      <c r="M336" s="164"/>
      <c r="T336" s="165"/>
      <c r="AT336" s="160" t="s">
        <v>330</v>
      </c>
      <c r="AU336" s="160" t="s">
        <v>79</v>
      </c>
      <c r="AV336" s="13" t="s">
        <v>79</v>
      </c>
      <c r="AW336" s="13" t="s">
        <v>31</v>
      </c>
      <c r="AX336" s="13" t="s">
        <v>69</v>
      </c>
      <c r="AY336" s="160" t="s">
        <v>181</v>
      </c>
    </row>
    <row r="337" spans="2:65" s="13" customFormat="1" ht="11.25" x14ac:dyDescent="0.2">
      <c r="B337" s="159"/>
      <c r="D337" s="138" t="s">
        <v>330</v>
      </c>
      <c r="E337" s="160" t="s">
        <v>19</v>
      </c>
      <c r="F337" s="161" t="s">
        <v>5946</v>
      </c>
      <c r="H337" s="162">
        <v>5</v>
      </c>
      <c r="I337" s="163"/>
      <c r="L337" s="159"/>
      <c r="M337" s="164"/>
      <c r="T337" s="165"/>
      <c r="AT337" s="160" t="s">
        <v>330</v>
      </c>
      <c r="AU337" s="160" t="s">
        <v>79</v>
      </c>
      <c r="AV337" s="13" t="s">
        <v>79</v>
      </c>
      <c r="AW337" s="13" t="s">
        <v>31</v>
      </c>
      <c r="AX337" s="13" t="s">
        <v>69</v>
      </c>
      <c r="AY337" s="160" t="s">
        <v>181</v>
      </c>
    </row>
    <row r="338" spans="2:65" s="14" customFormat="1" ht="11.25" x14ac:dyDescent="0.2">
      <c r="B338" s="166"/>
      <c r="D338" s="138" t="s">
        <v>330</v>
      </c>
      <c r="E338" s="167" t="s">
        <v>19</v>
      </c>
      <c r="F338" s="168" t="s">
        <v>333</v>
      </c>
      <c r="H338" s="169">
        <v>28</v>
      </c>
      <c r="I338" s="170"/>
      <c r="L338" s="166"/>
      <c r="M338" s="171"/>
      <c r="T338" s="172"/>
      <c r="AT338" s="167" t="s">
        <v>330</v>
      </c>
      <c r="AU338" s="167" t="s">
        <v>79</v>
      </c>
      <c r="AV338" s="14" t="s">
        <v>187</v>
      </c>
      <c r="AW338" s="14" t="s">
        <v>31</v>
      </c>
      <c r="AX338" s="14" t="s">
        <v>77</v>
      </c>
      <c r="AY338" s="167" t="s">
        <v>181</v>
      </c>
    </row>
    <row r="339" spans="2:65" s="1" customFormat="1" ht="16.5" customHeight="1" x14ac:dyDescent="0.2">
      <c r="B339" s="32"/>
      <c r="C339" s="125" t="s">
        <v>277</v>
      </c>
      <c r="D339" s="125" t="s">
        <v>182</v>
      </c>
      <c r="E339" s="126" t="s">
        <v>8655</v>
      </c>
      <c r="F339" s="127" t="s">
        <v>8656</v>
      </c>
      <c r="G339" s="128" t="s">
        <v>519</v>
      </c>
      <c r="H339" s="129">
        <v>25</v>
      </c>
      <c r="I339" s="130"/>
      <c r="J339" s="131">
        <f>ROUND(I339*H339,2)</f>
        <v>0</v>
      </c>
      <c r="K339" s="127" t="s">
        <v>186</v>
      </c>
      <c r="L339" s="32"/>
      <c r="M339" s="132" t="s">
        <v>19</v>
      </c>
      <c r="N339" s="133" t="s">
        <v>40</v>
      </c>
      <c r="P339" s="134">
        <f>O339*H339</f>
        <v>0</v>
      </c>
      <c r="Q339" s="134">
        <v>0</v>
      </c>
      <c r="R339" s="134">
        <f>Q339*H339</f>
        <v>0</v>
      </c>
      <c r="S339" s="134">
        <v>0</v>
      </c>
      <c r="T339" s="135">
        <f>S339*H339</f>
        <v>0</v>
      </c>
      <c r="AR339" s="136" t="s">
        <v>187</v>
      </c>
      <c r="AT339" s="136" t="s">
        <v>182</v>
      </c>
      <c r="AU339" s="136" t="s">
        <v>79</v>
      </c>
      <c r="AY339" s="17" t="s">
        <v>181</v>
      </c>
      <c r="BE339" s="137">
        <f>IF(N339="základní",J339,0)</f>
        <v>0</v>
      </c>
      <c r="BF339" s="137">
        <f>IF(N339="snížená",J339,0)</f>
        <v>0</v>
      </c>
      <c r="BG339" s="137">
        <f>IF(N339="zákl. přenesená",J339,0)</f>
        <v>0</v>
      </c>
      <c r="BH339" s="137">
        <f>IF(N339="sníž. přenesená",J339,0)</f>
        <v>0</v>
      </c>
      <c r="BI339" s="137">
        <f>IF(N339="nulová",J339,0)</f>
        <v>0</v>
      </c>
      <c r="BJ339" s="17" t="s">
        <v>77</v>
      </c>
      <c r="BK339" s="137">
        <f>ROUND(I339*H339,2)</f>
        <v>0</v>
      </c>
      <c r="BL339" s="17" t="s">
        <v>187</v>
      </c>
      <c r="BM339" s="136" t="s">
        <v>578</v>
      </c>
    </row>
    <row r="340" spans="2:65" s="1" customFormat="1" ht="19.5" x14ac:dyDescent="0.2">
      <c r="B340" s="32"/>
      <c r="D340" s="138" t="s">
        <v>214</v>
      </c>
      <c r="F340" s="139" t="s">
        <v>8630</v>
      </c>
      <c r="I340" s="140"/>
      <c r="L340" s="32"/>
      <c r="M340" s="141"/>
      <c r="T340" s="53"/>
      <c r="AT340" s="17" t="s">
        <v>214</v>
      </c>
      <c r="AU340" s="17" t="s">
        <v>79</v>
      </c>
    </row>
    <row r="341" spans="2:65" s="12" customFormat="1" ht="11.25" x14ac:dyDescent="0.2">
      <c r="B341" s="153"/>
      <c r="D341" s="138" t="s">
        <v>330</v>
      </c>
      <c r="E341" s="154" t="s">
        <v>19</v>
      </c>
      <c r="F341" s="155" t="s">
        <v>8657</v>
      </c>
      <c r="H341" s="154" t="s">
        <v>19</v>
      </c>
      <c r="I341" s="156"/>
      <c r="L341" s="153"/>
      <c r="M341" s="157"/>
      <c r="T341" s="158"/>
      <c r="AT341" s="154" t="s">
        <v>330</v>
      </c>
      <c r="AU341" s="154" t="s">
        <v>79</v>
      </c>
      <c r="AV341" s="12" t="s">
        <v>77</v>
      </c>
      <c r="AW341" s="12" t="s">
        <v>31</v>
      </c>
      <c r="AX341" s="12" t="s">
        <v>69</v>
      </c>
      <c r="AY341" s="154" t="s">
        <v>181</v>
      </c>
    </row>
    <row r="342" spans="2:65" s="13" customFormat="1" ht="11.25" x14ac:dyDescent="0.2">
      <c r="B342" s="159"/>
      <c r="D342" s="138" t="s">
        <v>330</v>
      </c>
      <c r="E342" s="160" t="s">
        <v>19</v>
      </c>
      <c r="F342" s="161" t="s">
        <v>8175</v>
      </c>
      <c r="H342" s="162">
        <v>21</v>
      </c>
      <c r="I342" s="163"/>
      <c r="L342" s="159"/>
      <c r="M342" s="164"/>
      <c r="T342" s="165"/>
      <c r="AT342" s="160" t="s">
        <v>330</v>
      </c>
      <c r="AU342" s="160" t="s">
        <v>79</v>
      </c>
      <c r="AV342" s="13" t="s">
        <v>79</v>
      </c>
      <c r="AW342" s="13" t="s">
        <v>31</v>
      </c>
      <c r="AX342" s="13" t="s">
        <v>69</v>
      </c>
      <c r="AY342" s="160" t="s">
        <v>181</v>
      </c>
    </row>
    <row r="343" spans="2:65" s="13" customFormat="1" ht="11.25" x14ac:dyDescent="0.2">
      <c r="B343" s="159"/>
      <c r="D343" s="138" t="s">
        <v>330</v>
      </c>
      <c r="E343" s="160" t="s">
        <v>19</v>
      </c>
      <c r="F343" s="161" t="s">
        <v>5760</v>
      </c>
      <c r="H343" s="162">
        <v>4</v>
      </c>
      <c r="I343" s="163"/>
      <c r="L343" s="159"/>
      <c r="M343" s="164"/>
      <c r="T343" s="165"/>
      <c r="AT343" s="160" t="s">
        <v>330</v>
      </c>
      <c r="AU343" s="160" t="s">
        <v>79</v>
      </c>
      <c r="AV343" s="13" t="s">
        <v>79</v>
      </c>
      <c r="AW343" s="13" t="s">
        <v>31</v>
      </c>
      <c r="AX343" s="13" t="s">
        <v>69</v>
      </c>
      <c r="AY343" s="160" t="s">
        <v>181</v>
      </c>
    </row>
    <row r="344" spans="2:65" s="14" customFormat="1" ht="11.25" x14ac:dyDescent="0.2">
      <c r="B344" s="166"/>
      <c r="D344" s="138" t="s">
        <v>330</v>
      </c>
      <c r="E344" s="167" t="s">
        <v>19</v>
      </c>
      <c r="F344" s="168" t="s">
        <v>333</v>
      </c>
      <c r="H344" s="169">
        <v>25</v>
      </c>
      <c r="I344" s="170"/>
      <c r="L344" s="166"/>
      <c r="M344" s="171"/>
      <c r="T344" s="172"/>
      <c r="AT344" s="167" t="s">
        <v>330</v>
      </c>
      <c r="AU344" s="167" t="s">
        <v>79</v>
      </c>
      <c r="AV344" s="14" t="s">
        <v>187</v>
      </c>
      <c r="AW344" s="14" t="s">
        <v>31</v>
      </c>
      <c r="AX344" s="14" t="s">
        <v>77</v>
      </c>
      <c r="AY344" s="167" t="s">
        <v>181</v>
      </c>
    </row>
    <row r="345" spans="2:65" s="1" customFormat="1" ht="16.5" customHeight="1" x14ac:dyDescent="0.2">
      <c r="B345" s="32"/>
      <c r="C345" s="125" t="s">
        <v>584</v>
      </c>
      <c r="D345" s="125" t="s">
        <v>182</v>
      </c>
      <c r="E345" s="126" t="s">
        <v>8658</v>
      </c>
      <c r="F345" s="127" t="s">
        <v>8659</v>
      </c>
      <c r="G345" s="128" t="s">
        <v>185</v>
      </c>
      <c r="H345" s="129">
        <v>1</v>
      </c>
      <c r="I345" s="130"/>
      <c r="J345" s="131">
        <f>ROUND(I345*H345,2)</f>
        <v>0</v>
      </c>
      <c r="K345" s="127" t="s">
        <v>186</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587</v>
      </c>
    </row>
    <row r="346" spans="2:65" s="1" customFormat="1" ht="29.25" x14ac:dyDescent="0.2">
      <c r="B346" s="32"/>
      <c r="D346" s="138" t="s">
        <v>214</v>
      </c>
      <c r="F346" s="139" t="s">
        <v>8660</v>
      </c>
      <c r="I346" s="140"/>
      <c r="L346" s="32"/>
      <c r="M346" s="141"/>
      <c r="T346" s="53"/>
      <c r="AT346" s="17" t="s">
        <v>214</v>
      </c>
      <c r="AU346" s="17" t="s">
        <v>79</v>
      </c>
    </row>
    <row r="347" spans="2:65" s="13" customFormat="1" ht="22.5" x14ac:dyDescent="0.2">
      <c r="B347" s="159"/>
      <c r="D347" s="138" t="s">
        <v>330</v>
      </c>
      <c r="E347" s="160" t="s">
        <v>19</v>
      </c>
      <c r="F347" s="161" t="s">
        <v>8661</v>
      </c>
      <c r="H347" s="162">
        <v>1</v>
      </c>
      <c r="I347" s="163"/>
      <c r="L347" s="159"/>
      <c r="M347" s="164"/>
      <c r="T347" s="165"/>
      <c r="AT347" s="160" t="s">
        <v>330</v>
      </c>
      <c r="AU347" s="160" t="s">
        <v>79</v>
      </c>
      <c r="AV347" s="13" t="s">
        <v>79</v>
      </c>
      <c r="AW347" s="13" t="s">
        <v>31</v>
      </c>
      <c r="AX347" s="13" t="s">
        <v>69</v>
      </c>
      <c r="AY347" s="160" t="s">
        <v>181</v>
      </c>
    </row>
    <row r="348" spans="2:65" s="14" customFormat="1" ht="11.25" x14ac:dyDescent="0.2">
      <c r="B348" s="166"/>
      <c r="D348" s="138" t="s">
        <v>330</v>
      </c>
      <c r="E348" s="167" t="s">
        <v>19</v>
      </c>
      <c r="F348" s="168" t="s">
        <v>333</v>
      </c>
      <c r="H348" s="169">
        <v>1</v>
      </c>
      <c r="I348" s="170"/>
      <c r="L348" s="166"/>
      <c r="M348" s="171"/>
      <c r="T348" s="172"/>
      <c r="AT348" s="167" t="s">
        <v>330</v>
      </c>
      <c r="AU348" s="167" t="s">
        <v>79</v>
      </c>
      <c r="AV348" s="14" t="s">
        <v>187</v>
      </c>
      <c r="AW348" s="14" t="s">
        <v>31</v>
      </c>
      <c r="AX348" s="14" t="s">
        <v>77</v>
      </c>
      <c r="AY348" s="167" t="s">
        <v>181</v>
      </c>
    </row>
    <row r="349" spans="2:65" s="1" customFormat="1" ht="16.5" customHeight="1" x14ac:dyDescent="0.2">
      <c r="B349" s="32"/>
      <c r="C349" s="125" t="s">
        <v>280</v>
      </c>
      <c r="D349" s="125" t="s">
        <v>182</v>
      </c>
      <c r="E349" s="126" t="s">
        <v>8662</v>
      </c>
      <c r="F349" s="127" t="s">
        <v>8509</v>
      </c>
      <c r="G349" s="128" t="s">
        <v>636</v>
      </c>
      <c r="H349" s="129">
        <v>2000</v>
      </c>
      <c r="I349" s="130"/>
      <c r="J349" s="131">
        <f>ROUND(I349*H349,2)</f>
        <v>0</v>
      </c>
      <c r="K349" s="127" t="s">
        <v>186</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592</v>
      </c>
    </row>
    <row r="350" spans="2:65" s="1" customFormat="1" ht="19.5" x14ac:dyDescent="0.2">
      <c r="B350" s="32"/>
      <c r="D350" s="138" t="s">
        <v>214</v>
      </c>
      <c r="F350" s="139" t="s">
        <v>8206</v>
      </c>
      <c r="I350" s="140"/>
      <c r="L350" s="32"/>
      <c r="M350" s="141"/>
      <c r="T350" s="53"/>
      <c r="AT350" s="17" t="s">
        <v>214</v>
      </c>
      <c r="AU350" s="17" t="s">
        <v>79</v>
      </c>
    </row>
    <row r="351" spans="2:65" s="13" customFormat="1" ht="22.5" x14ac:dyDescent="0.2">
      <c r="B351" s="159"/>
      <c r="D351" s="138" t="s">
        <v>330</v>
      </c>
      <c r="E351" s="160" t="s">
        <v>19</v>
      </c>
      <c r="F351" s="161" t="s">
        <v>8663</v>
      </c>
      <c r="H351" s="162">
        <v>2000</v>
      </c>
      <c r="I351" s="163"/>
      <c r="L351" s="159"/>
      <c r="M351" s="164"/>
      <c r="T351" s="165"/>
      <c r="AT351" s="160" t="s">
        <v>330</v>
      </c>
      <c r="AU351" s="160" t="s">
        <v>79</v>
      </c>
      <c r="AV351" s="13" t="s">
        <v>79</v>
      </c>
      <c r="AW351" s="13" t="s">
        <v>31</v>
      </c>
      <c r="AX351" s="13" t="s">
        <v>69</v>
      </c>
      <c r="AY351" s="160" t="s">
        <v>181</v>
      </c>
    </row>
    <row r="352" spans="2:65" s="14" customFormat="1" ht="11.25" x14ac:dyDescent="0.2">
      <c r="B352" s="166"/>
      <c r="D352" s="138" t="s">
        <v>330</v>
      </c>
      <c r="E352" s="167" t="s">
        <v>19</v>
      </c>
      <c r="F352" s="168" t="s">
        <v>333</v>
      </c>
      <c r="H352" s="169">
        <v>2000</v>
      </c>
      <c r="I352" s="170"/>
      <c r="L352" s="166"/>
      <c r="M352" s="171"/>
      <c r="T352" s="172"/>
      <c r="AT352" s="167" t="s">
        <v>330</v>
      </c>
      <c r="AU352" s="167" t="s">
        <v>79</v>
      </c>
      <c r="AV352" s="14" t="s">
        <v>187</v>
      </c>
      <c r="AW352" s="14" t="s">
        <v>31</v>
      </c>
      <c r="AX352" s="14" t="s">
        <v>77</v>
      </c>
      <c r="AY352" s="167" t="s">
        <v>181</v>
      </c>
    </row>
    <row r="353" spans="2:65" s="1" customFormat="1" ht="16.5" customHeight="1" x14ac:dyDescent="0.2">
      <c r="B353" s="32"/>
      <c r="C353" s="125" t="s">
        <v>598</v>
      </c>
      <c r="D353" s="125" t="s">
        <v>182</v>
      </c>
      <c r="E353" s="126" t="s">
        <v>8664</v>
      </c>
      <c r="F353" s="127" t="s">
        <v>8665</v>
      </c>
      <c r="G353" s="128" t="s">
        <v>636</v>
      </c>
      <c r="H353" s="129">
        <v>50</v>
      </c>
      <c r="I353" s="130"/>
      <c r="J353" s="131">
        <f>ROUND(I353*H353,2)</f>
        <v>0</v>
      </c>
      <c r="K353" s="127" t="s">
        <v>186</v>
      </c>
      <c r="L353" s="32"/>
      <c r="M353" s="132" t="s">
        <v>19</v>
      </c>
      <c r="N353" s="133" t="s">
        <v>40</v>
      </c>
      <c r="P353" s="134">
        <f>O353*H353</f>
        <v>0</v>
      </c>
      <c r="Q353" s="134">
        <v>0</v>
      </c>
      <c r="R353" s="134">
        <f>Q353*H353</f>
        <v>0</v>
      </c>
      <c r="S353" s="134">
        <v>0</v>
      </c>
      <c r="T353" s="135">
        <f>S353*H353</f>
        <v>0</v>
      </c>
      <c r="AR353" s="136" t="s">
        <v>187</v>
      </c>
      <c r="AT353" s="136" t="s">
        <v>182</v>
      </c>
      <c r="AU353" s="136" t="s">
        <v>79</v>
      </c>
      <c r="AY353" s="17" t="s">
        <v>181</v>
      </c>
      <c r="BE353" s="137">
        <f>IF(N353="základní",J353,0)</f>
        <v>0</v>
      </c>
      <c r="BF353" s="137">
        <f>IF(N353="snížená",J353,0)</f>
        <v>0</v>
      </c>
      <c r="BG353" s="137">
        <f>IF(N353="zákl. přenesená",J353,0)</f>
        <v>0</v>
      </c>
      <c r="BH353" s="137">
        <f>IF(N353="sníž. přenesená",J353,0)</f>
        <v>0</v>
      </c>
      <c r="BI353" s="137">
        <f>IF(N353="nulová",J353,0)</f>
        <v>0</v>
      </c>
      <c r="BJ353" s="17" t="s">
        <v>77</v>
      </c>
      <c r="BK353" s="137">
        <f>ROUND(I353*H353,2)</f>
        <v>0</v>
      </c>
      <c r="BL353" s="17" t="s">
        <v>187</v>
      </c>
      <c r="BM353" s="136" t="s">
        <v>601</v>
      </c>
    </row>
    <row r="354" spans="2:65" s="1" customFormat="1" ht="19.5" x14ac:dyDescent="0.2">
      <c r="B354" s="32"/>
      <c r="D354" s="138" t="s">
        <v>214</v>
      </c>
      <c r="F354" s="139" t="s">
        <v>8206</v>
      </c>
      <c r="I354" s="140"/>
      <c r="L354" s="32"/>
      <c r="M354" s="141"/>
      <c r="T354" s="53"/>
      <c r="AT354" s="17" t="s">
        <v>214</v>
      </c>
      <c r="AU354" s="17" t="s">
        <v>79</v>
      </c>
    </row>
    <row r="355" spans="2:65" s="13" customFormat="1" ht="11.25" x14ac:dyDescent="0.2">
      <c r="B355" s="159"/>
      <c r="D355" s="138" t="s">
        <v>330</v>
      </c>
      <c r="E355" s="160" t="s">
        <v>19</v>
      </c>
      <c r="F355" s="161" t="s">
        <v>8666</v>
      </c>
      <c r="H355" s="162">
        <v>50</v>
      </c>
      <c r="I355" s="163"/>
      <c r="L355" s="159"/>
      <c r="M355" s="164"/>
      <c r="T355" s="165"/>
      <c r="AT355" s="160" t="s">
        <v>330</v>
      </c>
      <c r="AU355" s="160" t="s">
        <v>79</v>
      </c>
      <c r="AV355" s="13" t="s">
        <v>79</v>
      </c>
      <c r="AW355" s="13" t="s">
        <v>31</v>
      </c>
      <c r="AX355" s="13" t="s">
        <v>69</v>
      </c>
      <c r="AY355" s="160" t="s">
        <v>181</v>
      </c>
    </row>
    <row r="356" spans="2:65" s="14" customFormat="1" ht="11.25" x14ac:dyDescent="0.2">
      <c r="B356" s="166"/>
      <c r="D356" s="138" t="s">
        <v>330</v>
      </c>
      <c r="E356" s="167" t="s">
        <v>19</v>
      </c>
      <c r="F356" s="168" t="s">
        <v>333</v>
      </c>
      <c r="H356" s="169">
        <v>50</v>
      </c>
      <c r="I356" s="170"/>
      <c r="L356" s="166"/>
      <c r="M356" s="171"/>
      <c r="T356" s="172"/>
      <c r="AT356" s="167" t="s">
        <v>330</v>
      </c>
      <c r="AU356" s="167" t="s">
        <v>79</v>
      </c>
      <c r="AV356" s="14" t="s">
        <v>187</v>
      </c>
      <c r="AW356" s="14" t="s">
        <v>31</v>
      </c>
      <c r="AX356" s="14" t="s">
        <v>77</v>
      </c>
      <c r="AY356" s="167" t="s">
        <v>181</v>
      </c>
    </row>
    <row r="357" spans="2:65" s="1" customFormat="1" ht="16.5" customHeight="1" x14ac:dyDescent="0.2">
      <c r="B357" s="32"/>
      <c r="C357" s="125" t="s">
        <v>284</v>
      </c>
      <c r="D357" s="125" t="s">
        <v>182</v>
      </c>
      <c r="E357" s="126" t="s">
        <v>8667</v>
      </c>
      <c r="F357" s="127" t="s">
        <v>8453</v>
      </c>
      <c r="G357" s="128" t="s">
        <v>185</v>
      </c>
      <c r="H357" s="129">
        <v>1</v>
      </c>
      <c r="I357" s="130"/>
      <c r="J357" s="131">
        <f>ROUND(I357*H357,2)</f>
        <v>0</v>
      </c>
      <c r="K357" s="127" t="s">
        <v>186</v>
      </c>
      <c r="L357" s="32"/>
      <c r="M357" s="132" t="s">
        <v>19</v>
      </c>
      <c r="N357" s="133" t="s">
        <v>40</v>
      </c>
      <c r="P357" s="134">
        <f>O357*H357</f>
        <v>0</v>
      </c>
      <c r="Q357" s="134">
        <v>0</v>
      </c>
      <c r="R357" s="134">
        <f>Q357*H357</f>
        <v>0</v>
      </c>
      <c r="S357" s="134">
        <v>0</v>
      </c>
      <c r="T357" s="135">
        <f>S357*H357</f>
        <v>0</v>
      </c>
      <c r="AR357" s="136" t="s">
        <v>187</v>
      </c>
      <c r="AT357" s="136" t="s">
        <v>182</v>
      </c>
      <c r="AU357" s="136" t="s">
        <v>79</v>
      </c>
      <c r="AY357" s="17" t="s">
        <v>181</v>
      </c>
      <c r="BE357" s="137">
        <f>IF(N357="základní",J357,0)</f>
        <v>0</v>
      </c>
      <c r="BF357" s="137">
        <f>IF(N357="snížená",J357,0)</f>
        <v>0</v>
      </c>
      <c r="BG357" s="137">
        <f>IF(N357="zákl. přenesená",J357,0)</f>
        <v>0</v>
      </c>
      <c r="BH357" s="137">
        <f>IF(N357="sníž. přenesená",J357,0)</f>
        <v>0</v>
      </c>
      <c r="BI357" s="137">
        <f>IF(N357="nulová",J357,0)</f>
        <v>0</v>
      </c>
      <c r="BJ357" s="17" t="s">
        <v>77</v>
      </c>
      <c r="BK357" s="137">
        <f>ROUND(I357*H357,2)</f>
        <v>0</v>
      </c>
      <c r="BL357" s="17" t="s">
        <v>187</v>
      </c>
      <c r="BM357" s="136" t="s">
        <v>608</v>
      </c>
    </row>
    <row r="358" spans="2:65" s="1" customFormat="1" ht="29.25" x14ac:dyDescent="0.2">
      <c r="B358" s="32"/>
      <c r="D358" s="138" t="s">
        <v>214</v>
      </c>
      <c r="F358" s="139" t="s">
        <v>8610</v>
      </c>
      <c r="I358" s="140"/>
      <c r="L358" s="32"/>
      <c r="M358" s="141"/>
      <c r="T358" s="53"/>
      <c r="AT358" s="17" t="s">
        <v>214</v>
      </c>
      <c r="AU358" s="17" t="s">
        <v>79</v>
      </c>
    </row>
    <row r="359" spans="2:65" s="13" customFormat="1" ht="11.25" x14ac:dyDescent="0.2">
      <c r="B359" s="159"/>
      <c r="D359" s="138" t="s">
        <v>330</v>
      </c>
      <c r="E359" s="160" t="s">
        <v>19</v>
      </c>
      <c r="F359" s="161" t="s">
        <v>8668</v>
      </c>
      <c r="H359" s="162">
        <v>1</v>
      </c>
      <c r="I359" s="163"/>
      <c r="L359" s="159"/>
      <c r="M359" s="164"/>
      <c r="T359" s="165"/>
      <c r="AT359" s="160" t="s">
        <v>330</v>
      </c>
      <c r="AU359" s="160" t="s">
        <v>79</v>
      </c>
      <c r="AV359" s="13" t="s">
        <v>79</v>
      </c>
      <c r="AW359" s="13" t="s">
        <v>31</v>
      </c>
      <c r="AX359" s="13" t="s">
        <v>69</v>
      </c>
      <c r="AY359" s="160" t="s">
        <v>181</v>
      </c>
    </row>
    <row r="360" spans="2:65" s="14" customFormat="1" ht="11.25" x14ac:dyDescent="0.2">
      <c r="B360" s="166"/>
      <c r="D360" s="138" t="s">
        <v>330</v>
      </c>
      <c r="E360" s="167" t="s">
        <v>19</v>
      </c>
      <c r="F360" s="168" t="s">
        <v>333</v>
      </c>
      <c r="H360" s="169">
        <v>1</v>
      </c>
      <c r="I360" s="170"/>
      <c r="L360" s="166"/>
      <c r="M360" s="171"/>
      <c r="T360" s="172"/>
      <c r="AT360" s="167" t="s">
        <v>330</v>
      </c>
      <c r="AU360" s="167" t="s">
        <v>79</v>
      </c>
      <c r="AV360" s="14" t="s">
        <v>187</v>
      </c>
      <c r="AW360" s="14" t="s">
        <v>31</v>
      </c>
      <c r="AX360" s="14" t="s">
        <v>77</v>
      </c>
      <c r="AY360" s="167" t="s">
        <v>181</v>
      </c>
    </row>
    <row r="361" spans="2:65" s="1" customFormat="1" ht="16.5" customHeight="1" x14ac:dyDescent="0.2">
      <c r="B361" s="32"/>
      <c r="C361" s="125" t="s">
        <v>611</v>
      </c>
      <c r="D361" s="125" t="s">
        <v>182</v>
      </c>
      <c r="E361" s="126" t="s">
        <v>8669</v>
      </c>
      <c r="F361" s="127" t="s">
        <v>8458</v>
      </c>
      <c r="G361" s="128" t="s">
        <v>185</v>
      </c>
      <c r="H361" s="129">
        <v>1</v>
      </c>
      <c r="I361" s="130"/>
      <c r="J361" s="131">
        <f>ROUND(I361*H361,2)</f>
        <v>0</v>
      </c>
      <c r="K361" s="127" t="s">
        <v>186</v>
      </c>
      <c r="L361" s="32"/>
      <c r="M361" s="132" t="s">
        <v>19</v>
      </c>
      <c r="N361" s="133" t="s">
        <v>40</v>
      </c>
      <c r="P361" s="134">
        <f>O361*H361</f>
        <v>0</v>
      </c>
      <c r="Q361" s="134">
        <v>0</v>
      </c>
      <c r="R361" s="134">
        <f>Q361*H361</f>
        <v>0</v>
      </c>
      <c r="S361" s="134">
        <v>0</v>
      </c>
      <c r="T361" s="135">
        <f>S361*H361</f>
        <v>0</v>
      </c>
      <c r="AR361" s="136" t="s">
        <v>187</v>
      </c>
      <c r="AT361" s="136" t="s">
        <v>182</v>
      </c>
      <c r="AU361" s="136" t="s">
        <v>79</v>
      </c>
      <c r="AY361" s="17" t="s">
        <v>181</v>
      </c>
      <c r="BE361" s="137">
        <f>IF(N361="základní",J361,0)</f>
        <v>0</v>
      </c>
      <c r="BF361" s="137">
        <f>IF(N361="snížená",J361,0)</f>
        <v>0</v>
      </c>
      <c r="BG361" s="137">
        <f>IF(N361="zákl. přenesená",J361,0)</f>
        <v>0</v>
      </c>
      <c r="BH361" s="137">
        <f>IF(N361="sníž. přenesená",J361,0)</f>
        <v>0</v>
      </c>
      <c r="BI361" s="137">
        <f>IF(N361="nulová",J361,0)</f>
        <v>0</v>
      </c>
      <c r="BJ361" s="17" t="s">
        <v>77</v>
      </c>
      <c r="BK361" s="137">
        <f>ROUND(I361*H361,2)</f>
        <v>0</v>
      </c>
      <c r="BL361" s="17" t="s">
        <v>187</v>
      </c>
      <c r="BM361" s="136" t="s">
        <v>614</v>
      </c>
    </row>
    <row r="362" spans="2:65" s="1" customFormat="1" ht="29.25" x14ac:dyDescent="0.2">
      <c r="B362" s="32"/>
      <c r="D362" s="138" t="s">
        <v>214</v>
      </c>
      <c r="F362" s="139" t="s">
        <v>8459</v>
      </c>
      <c r="I362" s="140"/>
      <c r="L362" s="32"/>
      <c r="M362" s="141"/>
      <c r="T362" s="53"/>
      <c r="AT362" s="17" t="s">
        <v>214</v>
      </c>
      <c r="AU362" s="17" t="s">
        <v>79</v>
      </c>
    </row>
    <row r="363" spans="2:65" s="13" customFormat="1" ht="11.25" x14ac:dyDescent="0.2">
      <c r="B363" s="159"/>
      <c r="D363" s="138" t="s">
        <v>330</v>
      </c>
      <c r="E363" s="160" t="s">
        <v>19</v>
      </c>
      <c r="F363" s="161" t="s">
        <v>8670</v>
      </c>
      <c r="H363" s="162">
        <v>1</v>
      </c>
      <c r="I363" s="163"/>
      <c r="L363" s="159"/>
      <c r="M363" s="164"/>
      <c r="T363" s="165"/>
      <c r="AT363" s="160" t="s">
        <v>330</v>
      </c>
      <c r="AU363" s="160" t="s">
        <v>79</v>
      </c>
      <c r="AV363" s="13" t="s">
        <v>79</v>
      </c>
      <c r="AW363" s="13" t="s">
        <v>31</v>
      </c>
      <c r="AX363" s="13" t="s">
        <v>69</v>
      </c>
      <c r="AY363" s="160" t="s">
        <v>181</v>
      </c>
    </row>
    <row r="364" spans="2:65" s="14" customFormat="1" ht="11.25" x14ac:dyDescent="0.2">
      <c r="B364" s="166"/>
      <c r="D364" s="138" t="s">
        <v>330</v>
      </c>
      <c r="E364" s="167" t="s">
        <v>19</v>
      </c>
      <c r="F364" s="168" t="s">
        <v>333</v>
      </c>
      <c r="H364" s="169">
        <v>1</v>
      </c>
      <c r="I364" s="170"/>
      <c r="L364" s="166"/>
      <c r="M364" s="171"/>
      <c r="T364" s="172"/>
      <c r="AT364" s="167" t="s">
        <v>330</v>
      </c>
      <c r="AU364" s="167" t="s">
        <v>79</v>
      </c>
      <c r="AV364" s="14" t="s">
        <v>187</v>
      </c>
      <c r="AW364" s="14" t="s">
        <v>31</v>
      </c>
      <c r="AX364" s="14" t="s">
        <v>77</v>
      </c>
      <c r="AY364" s="167" t="s">
        <v>181</v>
      </c>
    </row>
    <row r="365" spans="2:65" s="1" customFormat="1" ht="16.5" customHeight="1" x14ac:dyDescent="0.2">
      <c r="B365" s="32"/>
      <c r="C365" s="125" t="s">
        <v>288</v>
      </c>
      <c r="D365" s="125" t="s">
        <v>182</v>
      </c>
      <c r="E365" s="126" t="s">
        <v>8529</v>
      </c>
      <c r="F365" s="127" t="s">
        <v>8530</v>
      </c>
      <c r="G365" s="128" t="s">
        <v>2805</v>
      </c>
      <c r="H365" s="186"/>
      <c r="I365" s="130"/>
      <c r="J365" s="131">
        <f>ROUND(I365*H365,2)</f>
        <v>0</v>
      </c>
      <c r="K365" s="127" t="s">
        <v>327</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619</v>
      </c>
    </row>
    <row r="366" spans="2:65" s="1" customFormat="1" ht="11.25" x14ac:dyDescent="0.2">
      <c r="B366" s="32"/>
      <c r="D366" s="151" t="s">
        <v>328</v>
      </c>
      <c r="F366" s="152" t="s">
        <v>8531</v>
      </c>
      <c r="I366" s="140"/>
      <c r="L366" s="32"/>
      <c r="M366" s="141"/>
      <c r="T366" s="53"/>
      <c r="AT366" s="17" t="s">
        <v>328</v>
      </c>
      <c r="AU366" s="17" t="s">
        <v>79</v>
      </c>
    </row>
    <row r="367" spans="2:65" s="1" customFormat="1" ht="29.25" x14ac:dyDescent="0.2">
      <c r="B367" s="32"/>
      <c r="D367" s="138" t="s">
        <v>214</v>
      </c>
      <c r="F367" s="139" t="s">
        <v>4055</v>
      </c>
      <c r="I367" s="140"/>
      <c r="L367" s="32"/>
      <c r="M367" s="141"/>
      <c r="T367" s="53"/>
      <c r="AT367" s="17" t="s">
        <v>214</v>
      </c>
      <c r="AU367" s="17" t="s">
        <v>79</v>
      </c>
    </row>
    <row r="368" spans="2:65" s="1" customFormat="1" ht="16.5" customHeight="1" x14ac:dyDescent="0.2">
      <c r="B368" s="32"/>
      <c r="C368" s="125" t="s">
        <v>622</v>
      </c>
      <c r="D368" s="125" t="s">
        <v>182</v>
      </c>
      <c r="E368" s="126" t="s">
        <v>1430</v>
      </c>
      <c r="F368" s="127" t="s">
        <v>1431</v>
      </c>
      <c r="G368" s="128" t="s">
        <v>1053</v>
      </c>
      <c r="H368" s="129">
        <v>10</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625</v>
      </c>
    </row>
    <row r="369" spans="2:65" s="1" customFormat="1" ht="11.25" x14ac:dyDescent="0.2">
      <c r="B369" s="32"/>
      <c r="D369" s="151" t="s">
        <v>328</v>
      </c>
      <c r="F369" s="152" t="s">
        <v>1433</v>
      </c>
      <c r="I369" s="140"/>
      <c r="L369" s="32"/>
      <c r="M369" s="141"/>
      <c r="T369" s="53"/>
      <c r="AT369" s="17" t="s">
        <v>328</v>
      </c>
      <c r="AU369" s="17" t="s">
        <v>79</v>
      </c>
    </row>
    <row r="370" spans="2:65" s="1" customFormat="1" ht="19.5" x14ac:dyDescent="0.2">
      <c r="B370" s="32"/>
      <c r="D370" s="138" t="s">
        <v>214</v>
      </c>
      <c r="F370" s="139" t="s">
        <v>8532</v>
      </c>
      <c r="I370" s="140"/>
      <c r="L370" s="32"/>
      <c r="M370" s="141"/>
      <c r="T370" s="53"/>
      <c r="AT370" s="17" t="s">
        <v>214</v>
      </c>
      <c r="AU370" s="17" t="s">
        <v>79</v>
      </c>
    </row>
    <row r="371" spans="2:65" s="13" customFormat="1" ht="11.25" x14ac:dyDescent="0.2">
      <c r="B371" s="159"/>
      <c r="D371" s="138" t="s">
        <v>330</v>
      </c>
      <c r="E371" s="160" t="s">
        <v>19</v>
      </c>
      <c r="F371" s="161" t="s">
        <v>8533</v>
      </c>
      <c r="H371" s="162">
        <v>10</v>
      </c>
      <c r="I371" s="163"/>
      <c r="L371" s="159"/>
      <c r="M371" s="164"/>
      <c r="T371" s="165"/>
      <c r="AT371" s="160" t="s">
        <v>330</v>
      </c>
      <c r="AU371" s="160" t="s">
        <v>79</v>
      </c>
      <c r="AV371" s="13" t="s">
        <v>79</v>
      </c>
      <c r="AW371" s="13" t="s">
        <v>31</v>
      </c>
      <c r="AX371" s="13" t="s">
        <v>69</v>
      </c>
      <c r="AY371" s="160" t="s">
        <v>181</v>
      </c>
    </row>
    <row r="372" spans="2:65" s="14" customFormat="1" ht="11.25" x14ac:dyDescent="0.2">
      <c r="B372" s="166"/>
      <c r="D372" s="138" t="s">
        <v>330</v>
      </c>
      <c r="E372" s="167" t="s">
        <v>19</v>
      </c>
      <c r="F372" s="168" t="s">
        <v>333</v>
      </c>
      <c r="H372" s="169">
        <v>10</v>
      </c>
      <c r="I372" s="170"/>
      <c r="L372" s="166"/>
      <c r="M372" s="171"/>
      <c r="T372" s="172"/>
      <c r="AT372" s="167" t="s">
        <v>330</v>
      </c>
      <c r="AU372" s="167" t="s">
        <v>79</v>
      </c>
      <c r="AV372" s="14" t="s">
        <v>187</v>
      </c>
      <c r="AW372" s="14" t="s">
        <v>31</v>
      </c>
      <c r="AX372" s="14" t="s">
        <v>77</v>
      </c>
      <c r="AY372" s="167" t="s">
        <v>181</v>
      </c>
    </row>
    <row r="373" spans="2:65" s="10" customFormat="1" ht="22.9" customHeight="1" x14ac:dyDescent="0.2">
      <c r="B373" s="115"/>
      <c r="D373" s="116" t="s">
        <v>68</v>
      </c>
      <c r="E373" s="149" t="s">
        <v>7991</v>
      </c>
      <c r="F373" s="149" t="s">
        <v>8427</v>
      </c>
      <c r="I373" s="118"/>
      <c r="J373" s="150">
        <f>BK373</f>
        <v>0</v>
      </c>
      <c r="L373" s="115"/>
      <c r="M373" s="120"/>
      <c r="P373" s="121">
        <f>SUM(P374:P402)</f>
        <v>0</v>
      </c>
      <c r="R373" s="121">
        <f>SUM(R374:R402)</f>
        <v>0</v>
      </c>
      <c r="T373" s="122">
        <f>SUM(T374:T402)</f>
        <v>0</v>
      </c>
      <c r="AR373" s="116" t="s">
        <v>77</v>
      </c>
      <c r="AT373" s="123" t="s">
        <v>68</v>
      </c>
      <c r="AU373" s="123" t="s">
        <v>77</v>
      </c>
      <c r="AY373" s="116" t="s">
        <v>181</v>
      </c>
      <c r="BK373" s="124">
        <f>SUM(BK374:BK402)</f>
        <v>0</v>
      </c>
    </row>
    <row r="374" spans="2:65" s="1" customFormat="1" ht="24.2" customHeight="1" x14ac:dyDescent="0.2">
      <c r="B374" s="32"/>
      <c r="C374" s="125" t="s">
        <v>682</v>
      </c>
      <c r="D374" s="125" t="s">
        <v>182</v>
      </c>
      <c r="E374" s="126" t="s">
        <v>8671</v>
      </c>
      <c r="F374" s="127" t="s">
        <v>8439</v>
      </c>
      <c r="G374" s="128" t="s">
        <v>636</v>
      </c>
      <c r="H374" s="129">
        <v>193.2</v>
      </c>
      <c r="I374" s="130"/>
      <c r="J374" s="131">
        <f>ROUND(I374*H374,2)</f>
        <v>0</v>
      </c>
      <c r="K374" s="127" t="s">
        <v>186</v>
      </c>
      <c r="L374" s="32"/>
      <c r="M374" s="132" t="s">
        <v>19</v>
      </c>
      <c r="N374" s="133" t="s">
        <v>40</v>
      </c>
      <c r="P374" s="134">
        <f>O374*H374</f>
        <v>0</v>
      </c>
      <c r="Q374" s="134">
        <v>0</v>
      </c>
      <c r="R374" s="134">
        <f>Q374*H374</f>
        <v>0</v>
      </c>
      <c r="S374" s="134">
        <v>0</v>
      </c>
      <c r="T374" s="135">
        <f>S374*H374</f>
        <v>0</v>
      </c>
      <c r="AR374" s="136" t="s">
        <v>187</v>
      </c>
      <c r="AT374" s="136" t="s">
        <v>182</v>
      </c>
      <c r="AU374" s="136" t="s">
        <v>79</v>
      </c>
      <c r="AY374" s="17" t="s">
        <v>181</v>
      </c>
      <c r="BE374" s="137">
        <f>IF(N374="základní",J374,0)</f>
        <v>0</v>
      </c>
      <c r="BF374" s="137">
        <f>IF(N374="snížená",J374,0)</f>
        <v>0</v>
      </c>
      <c r="BG374" s="137">
        <f>IF(N374="zákl. přenesená",J374,0)</f>
        <v>0</v>
      </c>
      <c r="BH374" s="137">
        <f>IF(N374="sníž. přenesená",J374,0)</f>
        <v>0</v>
      </c>
      <c r="BI374" s="137">
        <f>IF(N374="nulová",J374,0)</f>
        <v>0</v>
      </c>
      <c r="BJ374" s="17" t="s">
        <v>77</v>
      </c>
      <c r="BK374" s="137">
        <f>ROUND(I374*H374,2)</f>
        <v>0</v>
      </c>
      <c r="BL374" s="17" t="s">
        <v>187</v>
      </c>
      <c r="BM374" s="136" t="s">
        <v>8672</v>
      </c>
    </row>
    <row r="375" spans="2:65" s="1" customFormat="1" ht="29.25" x14ac:dyDescent="0.2">
      <c r="B375" s="32"/>
      <c r="D375" s="138" t="s">
        <v>214</v>
      </c>
      <c r="F375" s="139" t="s">
        <v>8441</v>
      </c>
      <c r="I375" s="140"/>
      <c r="L375" s="32"/>
      <c r="M375" s="141"/>
      <c r="T375" s="53"/>
      <c r="AT375" s="17" t="s">
        <v>214</v>
      </c>
      <c r="AU375" s="17" t="s">
        <v>79</v>
      </c>
    </row>
    <row r="376" spans="2:65" s="12" customFormat="1" ht="11.25" x14ac:dyDescent="0.2">
      <c r="B376" s="153"/>
      <c r="D376" s="138" t="s">
        <v>330</v>
      </c>
      <c r="E376" s="154" t="s">
        <v>19</v>
      </c>
      <c r="F376" s="155" t="s">
        <v>8442</v>
      </c>
      <c r="H376" s="154" t="s">
        <v>19</v>
      </c>
      <c r="I376" s="156"/>
      <c r="L376" s="153"/>
      <c r="M376" s="157"/>
      <c r="T376" s="158"/>
      <c r="AT376" s="154" t="s">
        <v>330</v>
      </c>
      <c r="AU376" s="154" t="s">
        <v>79</v>
      </c>
      <c r="AV376" s="12" t="s">
        <v>77</v>
      </c>
      <c r="AW376" s="12" t="s">
        <v>31</v>
      </c>
      <c r="AX376" s="12" t="s">
        <v>69</v>
      </c>
      <c r="AY376" s="154" t="s">
        <v>181</v>
      </c>
    </row>
    <row r="377" spans="2:65" s="13" customFormat="1" ht="11.25" x14ac:dyDescent="0.2">
      <c r="B377" s="159"/>
      <c r="D377" s="138" t="s">
        <v>330</v>
      </c>
      <c r="E377" s="160" t="s">
        <v>19</v>
      </c>
      <c r="F377" s="161" t="s">
        <v>8673</v>
      </c>
      <c r="H377" s="162">
        <v>193.2</v>
      </c>
      <c r="I377" s="163"/>
      <c r="L377" s="159"/>
      <c r="M377" s="164"/>
      <c r="T377" s="165"/>
      <c r="AT377" s="160" t="s">
        <v>330</v>
      </c>
      <c r="AU377" s="160" t="s">
        <v>79</v>
      </c>
      <c r="AV377" s="13" t="s">
        <v>79</v>
      </c>
      <c r="AW377" s="13" t="s">
        <v>31</v>
      </c>
      <c r="AX377" s="13" t="s">
        <v>69</v>
      </c>
      <c r="AY377" s="160" t="s">
        <v>181</v>
      </c>
    </row>
    <row r="378" spans="2:65" s="14" customFormat="1" ht="11.25" x14ac:dyDescent="0.2">
      <c r="B378" s="166"/>
      <c r="D378" s="138" t="s">
        <v>330</v>
      </c>
      <c r="E378" s="167" t="s">
        <v>19</v>
      </c>
      <c r="F378" s="168" t="s">
        <v>333</v>
      </c>
      <c r="H378" s="169">
        <v>193.2</v>
      </c>
      <c r="I378" s="170"/>
      <c r="L378" s="166"/>
      <c r="M378" s="171"/>
      <c r="T378" s="172"/>
      <c r="AT378" s="167" t="s">
        <v>330</v>
      </c>
      <c r="AU378" s="167" t="s">
        <v>79</v>
      </c>
      <c r="AV378" s="14" t="s">
        <v>187</v>
      </c>
      <c r="AW378" s="14" t="s">
        <v>31</v>
      </c>
      <c r="AX378" s="14" t="s">
        <v>77</v>
      </c>
      <c r="AY378" s="167" t="s">
        <v>181</v>
      </c>
    </row>
    <row r="379" spans="2:65" s="1" customFormat="1" ht="16.5" customHeight="1" x14ac:dyDescent="0.2">
      <c r="B379" s="32"/>
      <c r="C379" s="125" t="s">
        <v>633</v>
      </c>
      <c r="D379" s="125" t="s">
        <v>182</v>
      </c>
      <c r="E379" s="126" t="s">
        <v>8674</v>
      </c>
      <c r="F379" s="127" t="s">
        <v>8675</v>
      </c>
      <c r="G379" s="128" t="s">
        <v>185</v>
      </c>
      <c r="H379" s="129">
        <v>1</v>
      </c>
      <c r="I379" s="130"/>
      <c r="J379" s="131">
        <f>ROUND(I379*H379,2)</f>
        <v>0</v>
      </c>
      <c r="K379" s="127" t="s">
        <v>186</v>
      </c>
      <c r="L379" s="32"/>
      <c r="M379" s="132" t="s">
        <v>19</v>
      </c>
      <c r="N379" s="133" t="s">
        <v>40</v>
      </c>
      <c r="P379" s="134">
        <f>O379*H379</f>
        <v>0</v>
      </c>
      <c r="Q379" s="134">
        <v>0</v>
      </c>
      <c r="R379" s="134">
        <f>Q379*H379</f>
        <v>0</v>
      </c>
      <c r="S379" s="134">
        <v>0</v>
      </c>
      <c r="T379" s="135">
        <f>S379*H379</f>
        <v>0</v>
      </c>
      <c r="AR379" s="136" t="s">
        <v>187</v>
      </c>
      <c r="AT379" s="136" t="s">
        <v>182</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637</v>
      </c>
    </row>
    <row r="380" spans="2:65" s="1" customFormat="1" ht="39" x14ac:dyDescent="0.2">
      <c r="B380" s="32"/>
      <c r="D380" s="138" t="s">
        <v>214</v>
      </c>
      <c r="F380" s="139" t="s">
        <v>8676</v>
      </c>
      <c r="I380" s="140"/>
      <c r="L380" s="32"/>
      <c r="M380" s="141"/>
      <c r="T380" s="53"/>
      <c r="AT380" s="17" t="s">
        <v>214</v>
      </c>
      <c r="AU380" s="17" t="s">
        <v>79</v>
      </c>
    </row>
    <row r="381" spans="2:65" s="13" customFormat="1" ht="11.25" x14ac:dyDescent="0.2">
      <c r="B381" s="159"/>
      <c r="D381" s="138" t="s">
        <v>330</v>
      </c>
      <c r="E381" s="160" t="s">
        <v>19</v>
      </c>
      <c r="F381" s="161" t="s">
        <v>8677</v>
      </c>
      <c r="H381" s="162">
        <v>1</v>
      </c>
      <c r="I381" s="163"/>
      <c r="L381" s="159"/>
      <c r="M381" s="164"/>
      <c r="T381" s="165"/>
      <c r="AT381" s="160" t="s">
        <v>330</v>
      </c>
      <c r="AU381" s="160" t="s">
        <v>79</v>
      </c>
      <c r="AV381" s="13" t="s">
        <v>79</v>
      </c>
      <c r="AW381" s="13" t="s">
        <v>31</v>
      </c>
      <c r="AX381" s="13" t="s">
        <v>69</v>
      </c>
      <c r="AY381" s="160" t="s">
        <v>181</v>
      </c>
    </row>
    <row r="382" spans="2:65" s="14" customFormat="1" ht="11.25" x14ac:dyDescent="0.2">
      <c r="B382" s="166"/>
      <c r="D382" s="138" t="s">
        <v>330</v>
      </c>
      <c r="E382" s="167" t="s">
        <v>19</v>
      </c>
      <c r="F382" s="168" t="s">
        <v>333</v>
      </c>
      <c r="H382" s="169">
        <v>1</v>
      </c>
      <c r="I382" s="170"/>
      <c r="L382" s="166"/>
      <c r="M382" s="171"/>
      <c r="T382" s="172"/>
      <c r="AT382" s="167" t="s">
        <v>330</v>
      </c>
      <c r="AU382" s="167" t="s">
        <v>79</v>
      </c>
      <c r="AV382" s="14" t="s">
        <v>187</v>
      </c>
      <c r="AW382" s="14" t="s">
        <v>31</v>
      </c>
      <c r="AX382" s="14" t="s">
        <v>77</v>
      </c>
      <c r="AY382" s="167" t="s">
        <v>181</v>
      </c>
    </row>
    <row r="383" spans="2:65" s="1" customFormat="1" ht="24.2" customHeight="1" x14ac:dyDescent="0.2">
      <c r="B383" s="32"/>
      <c r="C383" s="125" t="s">
        <v>490</v>
      </c>
      <c r="D383" s="125" t="s">
        <v>182</v>
      </c>
      <c r="E383" s="126" t="s">
        <v>8678</v>
      </c>
      <c r="F383" s="127" t="s">
        <v>8679</v>
      </c>
      <c r="G383" s="128" t="s">
        <v>636</v>
      </c>
      <c r="H383" s="129">
        <v>38.5</v>
      </c>
      <c r="I383" s="130"/>
      <c r="J383" s="131">
        <f>ROUND(I383*H383,2)</f>
        <v>0</v>
      </c>
      <c r="K383" s="127" t="s">
        <v>186</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8680</v>
      </c>
    </row>
    <row r="384" spans="2:65" s="1" customFormat="1" ht="39" x14ac:dyDescent="0.2">
      <c r="B384" s="32"/>
      <c r="D384" s="138" t="s">
        <v>214</v>
      </c>
      <c r="F384" s="139" t="s">
        <v>8681</v>
      </c>
      <c r="I384" s="140"/>
      <c r="L384" s="32"/>
      <c r="M384" s="141"/>
      <c r="T384" s="53"/>
      <c r="AT384" s="17" t="s">
        <v>214</v>
      </c>
      <c r="AU384" s="17" t="s">
        <v>79</v>
      </c>
    </row>
    <row r="385" spans="2:65" s="12" customFormat="1" ht="11.25" x14ac:dyDescent="0.2">
      <c r="B385" s="153"/>
      <c r="D385" s="138" t="s">
        <v>330</v>
      </c>
      <c r="E385" s="154" t="s">
        <v>19</v>
      </c>
      <c r="F385" s="155" t="s">
        <v>8682</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8683</v>
      </c>
      <c r="H386" s="162">
        <v>38.5</v>
      </c>
      <c r="I386" s="163"/>
      <c r="L386" s="159"/>
      <c r="M386" s="164"/>
      <c r="T386" s="165"/>
      <c r="AT386" s="160" t="s">
        <v>330</v>
      </c>
      <c r="AU386" s="160" t="s">
        <v>79</v>
      </c>
      <c r="AV386" s="13" t="s">
        <v>79</v>
      </c>
      <c r="AW386" s="13" t="s">
        <v>31</v>
      </c>
      <c r="AX386" s="13" t="s">
        <v>69</v>
      </c>
      <c r="AY386" s="160" t="s">
        <v>181</v>
      </c>
    </row>
    <row r="387" spans="2:65" s="14" customFormat="1" ht="11.25" x14ac:dyDescent="0.2">
      <c r="B387" s="166"/>
      <c r="D387" s="138" t="s">
        <v>330</v>
      </c>
      <c r="E387" s="167" t="s">
        <v>19</v>
      </c>
      <c r="F387" s="168" t="s">
        <v>333</v>
      </c>
      <c r="H387" s="169">
        <v>38.5</v>
      </c>
      <c r="I387" s="170"/>
      <c r="L387" s="166"/>
      <c r="M387" s="171"/>
      <c r="T387" s="172"/>
      <c r="AT387" s="167" t="s">
        <v>330</v>
      </c>
      <c r="AU387" s="167" t="s">
        <v>79</v>
      </c>
      <c r="AV387" s="14" t="s">
        <v>187</v>
      </c>
      <c r="AW387" s="14" t="s">
        <v>31</v>
      </c>
      <c r="AX387" s="14" t="s">
        <v>77</v>
      </c>
      <c r="AY387" s="167" t="s">
        <v>181</v>
      </c>
    </row>
    <row r="388" spans="2:65" s="1" customFormat="1" ht="16.5" customHeight="1" x14ac:dyDescent="0.2">
      <c r="B388" s="32"/>
      <c r="C388" s="125" t="s">
        <v>645</v>
      </c>
      <c r="D388" s="125" t="s">
        <v>182</v>
      </c>
      <c r="E388" s="126" t="s">
        <v>8684</v>
      </c>
      <c r="F388" s="127" t="s">
        <v>5852</v>
      </c>
      <c r="G388" s="128" t="s">
        <v>185</v>
      </c>
      <c r="H388" s="129">
        <v>1</v>
      </c>
      <c r="I388" s="130"/>
      <c r="J388" s="131">
        <f>ROUND(I388*H388,2)</f>
        <v>0</v>
      </c>
      <c r="K388" s="127" t="s">
        <v>186</v>
      </c>
      <c r="L388" s="32"/>
      <c r="M388" s="132" t="s">
        <v>19</v>
      </c>
      <c r="N388" s="133" t="s">
        <v>40</v>
      </c>
      <c r="P388" s="134">
        <f>O388*H388</f>
        <v>0</v>
      </c>
      <c r="Q388" s="134">
        <v>0</v>
      </c>
      <c r="R388" s="134">
        <f>Q388*H388</f>
        <v>0</v>
      </c>
      <c r="S388" s="134">
        <v>0</v>
      </c>
      <c r="T388" s="135">
        <f>S388*H388</f>
        <v>0</v>
      </c>
      <c r="AR388" s="136" t="s">
        <v>187</v>
      </c>
      <c r="AT388" s="136" t="s">
        <v>182</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648</v>
      </c>
    </row>
    <row r="389" spans="2:65" s="1" customFormat="1" ht="58.5" x14ac:dyDescent="0.2">
      <c r="B389" s="32"/>
      <c r="D389" s="138" t="s">
        <v>214</v>
      </c>
      <c r="F389" s="139" t="s">
        <v>8482</v>
      </c>
      <c r="I389" s="140"/>
      <c r="L389" s="32"/>
      <c r="M389" s="141"/>
      <c r="T389" s="53"/>
      <c r="AT389" s="17" t="s">
        <v>214</v>
      </c>
      <c r="AU389" s="17" t="s">
        <v>79</v>
      </c>
    </row>
    <row r="390" spans="2:65" s="13" customFormat="1" ht="11.25" x14ac:dyDescent="0.2">
      <c r="B390" s="159"/>
      <c r="D390" s="138" t="s">
        <v>330</v>
      </c>
      <c r="E390" s="160" t="s">
        <v>19</v>
      </c>
      <c r="F390" s="161" t="s">
        <v>5854</v>
      </c>
      <c r="H390" s="162">
        <v>1</v>
      </c>
      <c r="I390" s="163"/>
      <c r="L390" s="159"/>
      <c r="M390" s="164"/>
      <c r="T390" s="165"/>
      <c r="AT390" s="160" t="s">
        <v>330</v>
      </c>
      <c r="AU390" s="160" t="s">
        <v>79</v>
      </c>
      <c r="AV390" s="13" t="s">
        <v>79</v>
      </c>
      <c r="AW390" s="13" t="s">
        <v>31</v>
      </c>
      <c r="AX390" s="13" t="s">
        <v>69</v>
      </c>
      <c r="AY390" s="160" t="s">
        <v>181</v>
      </c>
    </row>
    <row r="391" spans="2:65" s="14" customFormat="1" ht="11.25" x14ac:dyDescent="0.2">
      <c r="B391" s="166"/>
      <c r="D391" s="138" t="s">
        <v>330</v>
      </c>
      <c r="E391" s="167" t="s">
        <v>19</v>
      </c>
      <c r="F391" s="168" t="s">
        <v>333</v>
      </c>
      <c r="H391" s="169">
        <v>1</v>
      </c>
      <c r="I391" s="170"/>
      <c r="L391" s="166"/>
      <c r="M391" s="171"/>
      <c r="T391" s="172"/>
      <c r="AT391" s="167" t="s">
        <v>330</v>
      </c>
      <c r="AU391" s="167" t="s">
        <v>79</v>
      </c>
      <c r="AV391" s="14" t="s">
        <v>187</v>
      </c>
      <c r="AW391" s="14" t="s">
        <v>31</v>
      </c>
      <c r="AX391" s="14" t="s">
        <v>77</v>
      </c>
      <c r="AY391" s="167" t="s">
        <v>181</v>
      </c>
    </row>
    <row r="392" spans="2:65" s="1" customFormat="1" ht="16.5" customHeight="1" x14ac:dyDescent="0.2">
      <c r="B392" s="32"/>
      <c r="C392" s="125" t="s">
        <v>484</v>
      </c>
      <c r="D392" s="125" t="s">
        <v>182</v>
      </c>
      <c r="E392" s="126" t="s">
        <v>8685</v>
      </c>
      <c r="F392" s="127" t="s">
        <v>8583</v>
      </c>
      <c r="G392" s="128" t="s">
        <v>185</v>
      </c>
      <c r="H392" s="129">
        <v>1</v>
      </c>
      <c r="I392" s="130"/>
      <c r="J392" s="131">
        <f>ROUND(I392*H392,2)</f>
        <v>0</v>
      </c>
      <c r="K392" s="127" t="s">
        <v>186</v>
      </c>
      <c r="L392" s="32"/>
      <c r="M392" s="132" t="s">
        <v>19</v>
      </c>
      <c r="N392" s="133" t="s">
        <v>40</v>
      </c>
      <c r="P392" s="134">
        <f>O392*H392</f>
        <v>0</v>
      </c>
      <c r="Q392" s="134">
        <v>0</v>
      </c>
      <c r="R392" s="134">
        <f>Q392*H392</f>
        <v>0</v>
      </c>
      <c r="S392" s="134">
        <v>0</v>
      </c>
      <c r="T392" s="135">
        <f>S392*H392</f>
        <v>0</v>
      </c>
      <c r="AR392" s="136" t="s">
        <v>187</v>
      </c>
      <c r="AT392" s="136" t="s">
        <v>182</v>
      </c>
      <c r="AU392" s="136" t="s">
        <v>79</v>
      </c>
      <c r="AY392" s="17" t="s">
        <v>181</v>
      </c>
      <c r="BE392" s="137">
        <f>IF(N392="základní",J392,0)</f>
        <v>0</v>
      </c>
      <c r="BF392" s="137">
        <f>IF(N392="snížená",J392,0)</f>
        <v>0</v>
      </c>
      <c r="BG392" s="137">
        <f>IF(N392="zákl. přenesená",J392,0)</f>
        <v>0</v>
      </c>
      <c r="BH392" s="137">
        <f>IF(N392="sníž. přenesená",J392,0)</f>
        <v>0</v>
      </c>
      <c r="BI392" s="137">
        <f>IF(N392="nulová",J392,0)</f>
        <v>0</v>
      </c>
      <c r="BJ392" s="17" t="s">
        <v>77</v>
      </c>
      <c r="BK392" s="137">
        <f>ROUND(I392*H392,2)</f>
        <v>0</v>
      </c>
      <c r="BL392" s="17" t="s">
        <v>187</v>
      </c>
      <c r="BM392" s="136" t="s">
        <v>653</v>
      </c>
    </row>
    <row r="393" spans="2:65" s="13" customFormat="1" ht="11.25" x14ac:dyDescent="0.2">
      <c r="B393" s="159"/>
      <c r="D393" s="138" t="s">
        <v>330</v>
      </c>
      <c r="E393" s="160" t="s">
        <v>19</v>
      </c>
      <c r="F393" s="161" t="s">
        <v>8686</v>
      </c>
      <c r="H393" s="162">
        <v>1</v>
      </c>
      <c r="I393" s="163"/>
      <c r="L393" s="159"/>
      <c r="M393" s="164"/>
      <c r="T393" s="165"/>
      <c r="AT393" s="160" t="s">
        <v>330</v>
      </c>
      <c r="AU393" s="160" t="s">
        <v>79</v>
      </c>
      <c r="AV393" s="13" t="s">
        <v>79</v>
      </c>
      <c r="AW393" s="13" t="s">
        <v>31</v>
      </c>
      <c r="AX393" s="13" t="s">
        <v>69</v>
      </c>
      <c r="AY393" s="160" t="s">
        <v>181</v>
      </c>
    </row>
    <row r="394" spans="2:65" s="14" customFormat="1" ht="11.25" x14ac:dyDescent="0.2">
      <c r="B394" s="166"/>
      <c r="D394" s="138" t="s">
        <v>330</v>
      </c>
      <c r="E394" s="167" t="s">
        <v>19</v>
      </c>
      <c r="F394" s="168" t="s">
        <v>333</v>
      </c>
      <c r="H394" s="169">
        <v>1</v>
      </c>
      <c r="I394" s="170"/>
      <c r="L394" s="166"/>
      <c r="M394" s="171"/>
      <c r="T394" s="172"/>
      <c r="AT394" s="167" t="s">
        <v>330</v>
      </c>
      <c r="AU394" s="167" t="s">
        <v>79</v>
      </c>
      <c r="AV394" s="14" t="s">
        <v>187</v>
      </c>
      <c r="AW394" s="14" t="s">
        <v>31</v>
      </c>
      <c r="AX394" s="14" t="s">
        <v>77</v>
      </c>
      <c r="AY394" s="167" t="s">
        <v>181</v>
      </c>
    </row>
    <row r="395" spans="2:65" s="1" customFormat="1" ht="16.5" customHeight="1" x14ac:dyDescent="0.2">
      <c r="B395" s="32"/>
      <c r="C395" s="125" t="s">
        <v>660</v>
      </c>
      <c r="D395" s="125" t="s">
        <v>182</v>
      </c>
      <c r="E395" s="126" t="s">
        <v>8529</v>
      </c>
      <c r="F395" s="127" t="s">
        <v>8530</v>
      </c>
      <c r="G395" s="128" t="s">
        <v>2805</v>
      </c>
      <c r="H395" s="186"/>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663</v>
      </c>
    </row>
    <row r="396" spans="2:65" s="1" customFormat="1" ht="11.25" x14ac:dyDescent="0.2">
      <c r="B396" s="32"/>
      <c r="D396" s="151" t="s">
        <v>328</v>
      </c>
      <c r="F396" s="152" t="s">
        <v>8531</v>
      </c>
      <c r="I396" s="140"/>
      <c r="L396" s="32"/>
      <c r="M396" s="141"/>
      <c r="T396" s="53"/>
      <c r="AT396" s="17" t="s">
        <v>328</v>
      </c>
      <c r="AU396" s="17" t="s">
        <v>79</v>
      </c>
    </row>
    <row r="397" spans="2:65" s="1" customFormat="1" ht="29.25" x14ac:dyDescent="0.2">
      <c r="B397" s="32"/>
      <c r="D397" s="138" t="s">
        <v>214</v>
      </c>
      <c r="F397" s="139" t="s">
        <v>4055</v>
      </c>
      <c r="I397" s="140"/>
      <c r="L397" s="32"/>
      <c r="M397" s="141"/>
      <c r="T397" s="53"/>
      <c r="AT397" s="17" t="s">
        <v>214</v>
      </c>
      <c r="AU397" s="17" t="s">
        <v>79</v>
      </c>
    </row>
    <row r="398" spans="2:65" s="1" customFormat="1" ht="16.5" customHeight="1" x14ac:dyDescent="0.2">
      <c r="B398" s="32"/>
      <c r="C398" s="125" t="s">
        <v>487</v>
      </c>
      <c r="D398" s="125" t="s">
        <v>182</v>
      </c>
      <c r="E398" s="126" t="s">
        <v>1430</v>
      </c>
      <c r="F398" s="127" t="s">
        <v>1431</v>
      </c>
      <c r="G398" s="128" t="s">
        <v>1053</v>
      </c>
      <c r="H398" s="129">
        <v>10</v>
      </c>
      <c r="I398" s="130"/>
      <c r="J398" s="131">
        <f>ROUND(I398*H398,2)</f>
        <v>0</v>
      </c>
      <c r="K398" s="127" t="s">
        <v>327</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672</v>
      </c>
    </row>
    <row r="399" spans="2:65" s="1" customFormat="1" ht="11.25" x14ac:dyDescent="0.2">
      <c r="B399" s="32"/>
      <c r="D399" s="151" t="s">
        <v>328</v>
      </c>
      <c r="F399" s="152" t="s">
        <v>1433</v>
      </c>
      <c r="I399" s="140"/>
      <c r="L399" s="32"/>
      <c r="M399" s="141"/>
      <c r="T399" s="53"/>
      <c r="AT399" s="17" t="s">
        <v>328</v>
      </c>
      <c r="AU399" s="17" t="s">
        <v>79</v>
      </c>
    </row>
    <row r="400" spans="2:65" s="1" customFormat="1" ht="19.5" x14ac:dyDescent="0.2">
      <c r="B400" s="32"/>
      <c r="D400" s="138" t="s">
        <v>214</v>
      </c>
      <c r="F400" s="139" t="s">
        <v>8532</v>
      </c>
      <c r="I400" s="140"/>
      <c r="L400" s="32"/>
      <c r="M400" s="141"/>
      <c r="T400" s="53"/>
      <c r="AT400" s="17" t="s">
        <v>214</v>
      </c>
      <c r="AU400" s="17" t="s">
        <v>79</v>
      </c>
    </row>
    <row r="401" spans="2:51" s="13" customFormat="1" ht="11.25" x14ac:dyDescent="0.2">
      <c r="B401" s="159"/>
      <c r="D401" s="138" t="s">
        <v>330</v>
      </c>
      <c r="E401" s="160" t="s">
        <v>19</v>
      </c>
      <c r="F401" s="161" t="s">
        <v>8533</v>
      </c>
      <c r="H401" s="162">
        <v>10</v>
      </c>
      <c r="I401" s="163"/>
      <c r="L401" s="159"/>
      <c r="M401" s="164"/>
      <c r="T401" s="165"/>
      <c r="AT401" s="160" t="s">
        <v>330</v>
      </c>
      <c r="AU401" s="160" t="s">
        <v>79</v>
      </c>
      <c r="AV401" s="13" t="s">
        <v>79</v>
      </c>
      <c r="AW401" s="13" t="s">
        <v>31</v>
      </c>
      <c r="AX401" s="13" t="s">
        <v>69</v>
      </c>
      <c r="AY401" s="160" t="s">
        <v>181</v>
      </c>
    </row>
    <row r="402" spans="2:51" s="14" customFormat="1" ht="11.25" x14ac:dyDescent="0.2">
      <c r="B402" s="166"/>
      <c r="D402" s="138" t="s">
        <v>330</v>
      </c>
      <c r="E402" s="167" t="s">
        <v>19</v>
      </c>
      <c r="F402" s="168" t="s">
        <v>333</v>
      </c>
      <c r="H402" s="169">
        <v>10</v>
      </c>
      <c r="I402" s="170"/>
      <c r="L402" s="166"/>
      <c r="M402" s="173"/>
      <c r="N402" s="174"/>
      <c r="O402" s="174"/>
      <c r="P402" s="174"/>
      <c r="Q402" s="174"/>
      <c r="R402" s="174"/>
      <c r="S402" s="174"/>
      <c r="T402" s="175"/>
      <c r="AT402" s="167" t="s">
        <v>330</v>
      </c>
      <c r="AU402" s="167" t="s">
        <v>79</v>
      </c>
      <c r="AV402" s="14" t="s">
        <v>187</v>
      </c>
      <c r="AW402" s="14" t="s">
        <v>31</v>
      </c>
      <c r="AX402" s="14" t="s">
        <v>77</v>
      </c>
      <c r="AY402" s="167" t="s">
        <v>181</v>
      </c>
    </row>
    <row r="403" spans="2:51" s="1" customFormat="1" ht="6.95" customHeight="1" x14ac:dyDescent="0.2">
      <c r="B403" s="41"/>
      <c r="C403" s="42"/>
      <c r="D403" s="42"/>
      <c r="E403" s="42"/>
      <c r="F403" s="42"/>
      <c r="G403" s="42"/>
      <c r="H403" s="42"/>
      <c r="I403" s="42"/>
      <c r="J403" s="42"/>
      <c r="K403" s="42"/>
      <c r="L403" s="32"/>
    </row>
  </sheetData>
  <sheetProtection algorithmName="SHA-512" hashValue="buwpkEEP+/NiZdkPBJisPst7Z/4Ii8btc8fpCOeGhCEsY/pkFHasfAzAoB/5JYaSDRpWR0TGQHTOCVDnUaKypw==" saltValue="1mZP6uHbdnzzWg0nsVReqQnq/PLoOZBikQlsZupAC3foIMSP0jjCJ/UqWmKx9e9J/Qo6ONfgIVvjMKSx8LIsiQ==" spinCount="100000" sheet="1" objects="1" scenarios="1" formatColumns="0" formatRows="0" autoFilter="0"/>
  <autoFilter ref="C92:K402"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145" r:id="rId1" xr:uid="{00000000-0004-0000-0E00-000000000000}"/>
    <hyperlink ref="F148" r:id="rId2" xr:uid="{00000000-0004-0000-0E00-000001000000}"/>
    <hyperlink ref="F218" r:id="rId3" xr:uid="{00000000-0004-0000-0E00-000002000000}"/>
    <hyperlink ref="F221" r:id="rId4" xr:uid="{00000000-0004-0000-0E00-000003000000}"/>
    <hyperlink ref="F262" r:id="rId5" xr:uid="{00000000-0004-0000-0E00-000004000000}"/>
    <hyperlink ref="F265" r:id="rId6" xr:uid="{00000000-0004-0000-0E00-000005000000}"/>
    <hyperlink ref="F285" r:id="rId7" xr:uid="{00000000-0004-0000-0E00-000006000000}"/>
    <hyperlink ref="F288" r:id="rId8" xr:uid="{00000000-0004-0000-0E00-000007000000}"/>
    <hyperlink ref="F314" r:id="rId9" xr:uid="{00000000-0004-0000-0E00-000008000000}"/>
    <hyperlink ref="F317" r:id="rId10" xr:uid="{00000000-0004-0000-0E00-000009000000}"/>
    <hyperlink ref="F366" r:id="rId11" xr:uid="{00000000-0004-0000-0E00-00000A000000}"/>
    <hyperlink ref="F369" r:id="rId12" xr:uid="{00000000-0004-0000-0E00-00000B000000}"/>
    <hyperlink ref="F396" r:id="rId13" xr:uid="{00000000-0004-0000-0E00-00000C000000}"/>
    <hyperlink ref="F399"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128</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8485</v>
      </c>
      <c r="F9" s="315"/>
      <c r="G9" s="315"/>
      <c r="H9" s="315"/>
      <c r="L9" s="32"/>
    </row>
    <row r="10" spans="2:46" s="1" customFormat="1" ht="12" customHeight="1" x14ac:dyDescent="0.2">
      <c r="B10" s="32"/>
      <c r="D10" s="27" t="s">
        <v>6093</v>
      </c>
      <c r="L10" s="32"/>
    </row>
    <row r="11" spans="2:46" s="1" customFormat="1" ht="16.5" customHeight="1" x14ac:dyDescent="0.2">
      <c r="B11" s="32"/>
      <c r="E11" s="279" t="s">
        <v>8687</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ROUND((SUM(BE90:BE280)),  2)</f>
        <v>0</v>
      </c>
      <c r="I35" s="93">
        <v>0.21</v>
      </c>
      <c r="J35" s="83">
        <f>ROUND(((SUM(BE90:BE280))*I35),  2)</f>
        <v>0</v>
      </c>
      <c r="L35" s="32"/>
    </row>
    <row r="36" spans="2:12" s="1" customFormat="1" ht="14.45" customHeight="1" x14ac:dyDescent="0.2">
      <c r="B36" s="32"/>
      <c r="E36" s="27" t="s">
        <v>41</v>
      </c>
      <c r="F36" s="83">
        <f>ROUND((SUM(BF90:BF280)),  2)</f>
        <v>0</v>
      </c>
      <c r="I36" s="93">
        <v>0.12</v>
      </c>
      <c r="J36" s="83">
        <f>ROUND(((SUM(BF90:BF280))*I36),  2)</f>
        <v>0</v>
      </c>
      <c r="L36" s="32"/>
    </row>
    <row r="37" spans="2:12" s="1" customFormat="1" ht="14.45" hidden="1" customHeight="1" x14ac:dyDescent="0.2">
      <c r="B37" s="32"/>
      <c r="E37" s="27" t="s">
        <v>42</v>
      </c>
      <c r="F37" s="83">
        <f>ROUND((SUM(BG90:BG280)),  2)</f>
        <v>0</v>
      </c>
      <c r="I37" s="93">
        <v>0.21</v>
      </c>
      <c r="J37" s="83">
        <f>0</f>
        <v>0</v>
      </c>
      <c r="L37" s="32"/>
    </row>
    <row r="38" spans="2:12" s="1" customFormat="1" ht="14.45" hidden="1" customHeight="1" x14ac:dyDescent="0.2">
      <c r="B38" s="32"/>
      <c r="E38" s="27" t="s">
        <v>43</v>
      </c>
      <c r="F38" s="83">
        <f>ROUND((SUM(BH90:BH280)),  2)</f>
        <v>0</v>
      </c>
      <c r="I38" s="93">
        <v>0.12</v>
      </c>
      <c r="J38" s="83">
        <f>0</f>
        <v>0</v>
      </c>
      <c r="L38" s="32"/>
    </row>
    <row r="39" spans="2:12" s="1" customFormat="1" ht="14.45" hidden="1" customHeight="1" x14ac:dyDescent="0.2">
      <c r="B39" s="32"/>
      <c r="E39" s="27" t="s">
        <v>44</v>
      </c>
      <c r="F39" s="83">
        <f>ROUND((SUM(BI90:BI280)),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8485</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D.1.4.8.-2 - EL. KOMUNIKACE-MEDICAL</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302</v>
      </c>
      <c r="E64" s="105"/>
      <c r="F64" s="105"/>
      <c r="G64" s="105"/>
      <c r="H64" s="105"/>
      <c r="I64" s="105"/>
      <c r="J64" s="106">
        <f>J91</f>
        <v>0</v>
      </c>
      <c r="L64" s="103"/>
    </row>
    <row r="65" spans="2:12" s="11" customFormat="1" ht="19.899999999999999" customHeight="1" x14ac:dyDescent="0.2">
      <c r="B65" s="145"/>
      <c r="D65" s="146" t="s">
        <v>8688</v>
      </c>
      <c r="E65" s="147"/>
      <c r="F65" s="147"/>
      <c r="G65" s="147"/>
      <c r="H65" s="147"/>
      <c r="I65" s="147"/>
      <c r="J65" s="148">
        <f>J92</f>
        <v>0</v>
      </c>
      <c r="L65" s="145"/>
    </row>
    <row r="66" spans="2:12" s="11" customFormat="1" ht="19.899999999999999" customHeight="1" x14ac:dyDescent="0.2">
      <c r="B66" s="145"/>
      <c r="D66" s="146" t="s">
        <v>8689</v>
      </c>
      <c r="E66" s="147"/>
      <c r="F66" s="147"/>
      <c r="G66" s="147"/>
      <c r="H66" s="147"/>
      <c r="I66" s="147"/>
      <c r="J66" s="148">
        <f>J183</f>
        <v>0</v>
      </c>
      <c r="L66" s="145"/>
    </row>
    <row r="67" spans="2:12" s="11" customFormat="1" ht="19.899999999999999" customHeight="1" x14ac:dyDescent="0.2">
      <c r="B67" s="145"/>
      <c r="D67" s="146" t="s">
        <v>8690</v>
      </c>
      <c r="E67" s="147"/>
      <c r="F67" s="147"/>
      <c r="G67" s="147"/>
      <c r="H67" s="147"/>
      <c r="I67" s="147"/>
      <c r="J67" s="148">
        <f>J208</f>
        <v>0</v>
      </c>
      <c r="L67" s="145"/>
    </row>
    <row r="68" spans="2:12" s="11" customFormat="1" ht="19.899999999999999" customHeight="1" x14ac:dyDescent="0.2">
      <c r="B68" s="145"/>
      <c r="D68" s="146" t="s">
        <v>8691</v>
      </c>
      <c r="E68" s="147"/>
      <c r="F68" s="147"/>
      <c r="G68" s="147"/>
      <c r="H68" s="147"/>
      <c r="I68" s="147"/>
      <c r="J68" s="148">
        <f>J233</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ht="12" customHeight="1" x14ac:dyDescent="0.2">
      <c r="B79" s="20"/>
      <c r="C79" s="27" t="s">
        <v>159</v>
      </c>
      <c r="L79" s="20"/>
    </row>
    <row r="80" spans="2:12" s="1" customFormat="1" ht="16.5" customHeight="1" x14ac:dyDescent="0.2">
      <c r="B80" s="32"/>
      <c r="E80" s="313" t="s">
        <v>8485</v>
      </c>
      <c r="F80" s="315"/>
      <c r="G80" s="315"/>
      <c r="H80" s="315"/>
      <c r="L80" s="32"/>
    </row>
    <row r="81" spans="2:65" s="1" customFormat="1" ht="12" customHeight="1" x14ac:dyDescent="0.2">
      <c r="B81" s="32"/>
      <c r="C81" s="27" t="s">
        <v>6093</v>
      </c>
      <c r="L81" s="32"/>
    </row>
    <row r="82" spans="2:65" s="1" customFormat="1" ht="16.5" customHeight="1" x14ac:dyDescent="0.2">
      <c r="B82" s="32"/>
      <c r="E82" s="279" t="str">
        <f>E11</f>
        <v>D.1.4.8.-2 - EL. KOMUNIKACE-MEDICAL</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11. 2. 2025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1174</v>
      </c>
      <c r="F91" s="117" t="s">
        <v>1175</v>
      </c>
      <c r="I91" s="118"/>
      <c r="J91" s="119">
        <f>BK91</f>
        <v>0</v>
      </c>
      <c r="L91" s="115"/>
      <c r="M91" s="120"/>
      <c r="P91" s="121">
        <f>P92+P183+P208+P233</f>
        <v>0</v>
      </c>
      <c r="R91" s="121">
        <f>R92+R183+R208+R233</f>
        <v>0</v>
      </c>
      <c r="T91" s="122">
        <f>T92+T183+T208+T233</f>
        <v>0</v>
      </c>
      <c r="AR91" s="116" t="s">
        <v>79</v>
      </c>
      <c r="AT91" s="123" t="s">
        <v>68</v>
      </c>
      <c r="AU91" s="123" t="s">
        <v>69</v>
      </c>
      <c r="AY91" s="116" t="s">
        <v>181</v>
      </c>
      <c r="BK91" s="124">
        <f>BK92+BK183+BK208+BK233</f>
        <v>0</v>
      </c>
    </row>
    <row r="92" spans="2:65" s="10" customFormat="1" ht="22.9" customHeight="1" x14ac:dyDescent="0.2">
      <c r="B92" s="115"/>
      <c r="D92" s="116" t="s">
        <v>68</v>
      </c>
      <c r="E92" s="149" t="s">
        <v>1435</v>
      </c>
      <c r="F92" s="149" t="s">
        <v>8692</v>
      </c>
      <c r="I92" s="118"/>
      <c r="J92" s="150">
        <f>BK92</f>
        <v>0</v>
      </c>
      <c r="L92" s="115"/>
      <c r="M92" s="120"/>
      <c r="P92" s="121">
        <f>SUM(P93:P182)</f>
        <v>0</v>
      </c>
      <c r="R92" s="121">
        <f>SUM(R93:R182)</f>
        <v>0</v>
      </c>
      <c r="T92" s="122">
        <f>SUM(T93:T182)</f>
        <v>0</v>
      </c>
      <c r="AR92" s="116" t="s">
        <v>79</v>
      </c>
      <c r="AT92" s="123" t="s">
        <v>68</v>
      </c>
      <c r="AU92" s="123" t="s">
        <v>77</v>
      </c>
      <c r="AY92" s="116" t="s">
        <v>181</v>
      </c>
      <c r="BK92" s="124">
        <f>SUM(BK93:BK182)</f>
        <v>0</v>
      </c>
    </row>
    <row r="93" spans="2:65" s="1" customFormat="1" ht="16.5" customHeight="1" x14ac:dyDescent="0.2">
      <c r="B93" s="32"/>
      <c r="C93" s="125" t="s">
        <v>77</v>
      </c>
      <c r="D93" s="125" t="s">
        <v>182</v>
      </c>
      <c r="E93" s="126" t="s">
        <v>1437</v>
      </c>
      <c r="F93" s="127" t="s">
        <v>8693</v>
      </c>
      <c r="G93" s="128" t="s">
        <v>519</v>
      </c>
      <c r="H93" s="129">
        <v>1</v>
      </c>
      <c r="I93" s="130"/>
      <c r="J93" s="131">
        <f>ROUND(I93*H93,2)</f>
        <v>0</v>
      </c>
      <c r="K93" s="127" t="s">
        <v>186</v>
      </c>
      <c r="L93" s="32"/>
      <c r="M93" s="132" t="s">
        <v>19</v>
      </c>
      <c r="N93" s="133" t="s">
        <v>40</v>
      </c>
      <c r="P93" s="134">
        <f>O93*H93</f>
        <v>0</v>
      </c>
      <c r="Q93" s="134">
        <v>0</v>
      </c>
      <c r="R93" s="134">
        <f>Q93*H93</f>
        <v>0</v>
      </c>
      <c r="S93" s="134">
        <v>0</v>
      </c>
      <c r="T93" s="135">
        <f>S93*H93</f>
        <v>0</v>
      </c>
      <c r="AR93" s="136" t="s">
        <v>209</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209</v>
      </c>
      <c r="BM93" s="136" t="s">
        <v>79</v>
      </c>
    </row>
    <row r="94" spans="2:65" s="1" customFormat="1" ht="58.5" x14ac:dyDescent="0.2">
      <c r="B94" s="32"/>
      <c r="D94" s="138" t="s">
        <v>214</v>
      </c>
      <c r="F94" s="139" t="s">
        <v>8694</v>
      </c>
      <c r="I94" s="140"/>
      <c r="L94" s="32"/>
      <c r="M94" s="141"/>
      <c r="T94" s="53"/>
      <c r="AT94" s="17" t="s">
        <v>214</v>
      </c>
      <c r="AU94" s="17" t="s">
        <v>79</v>
      </c>
    </row>
    <row r="95" spans="2:65" s="12" customFormat="1" ht="11.25" x14ac:dyDescent="0.2">
      <c r="B95" s="153"/>
      <c r="D95" s="138" t="s">
        <v>330</v>
      </c>
      <c r="E95" s="154" t="s">
        <v>19</v>
      </c>
      <c r="F95" s="155" t="s">
        <v>8695</v>
      </c>
      <c r="H95" s="154" t="s">
        <v>19</v>
      </c>
      <c r="I95" s="156"/>
      <c r="L95" s="153"/>
      <c r="M95" s="157"/>
      <c r="T95" s="158"/>
      <c r="AT95" s="154" t="s">
        <v>330</v>
      </c>
      <c r="AU95" s="154" t="s">
        <v>79</v>
      </c>
      <c r="AV95" s="12" t="s">
        <v>77</v>
      </c>
      <c r="AW95" s="12" t="s">
        <v>31</v>
      </c>
      <c r="AX95" s="12" t="s">
        <v>69</v>
      </c>
      <c r="AY95" s="154" t="s">
        <v>181</v>
      </c>
    </row>
    <row r="96" spans="2:65" s="13" customFormat="1" ht="11.25" x14ac:dyDescent="0.2">
      <c r="B96" s="159"/>
      <c r="D96" s="138" t="s">
        <v>330</v>
      </c>
      <c r="E96" s="160" t="s">
        <v>19</v>
      </c>
      <c r="F96" s="161" t="s">
        <v>4442</v>
      </c>
      <c r="H96" s="162">
        <v>1</v>
      </c>
      <c r="I96" s="163"/>
      <c r="L96" s="159"/>
      <c r="M96" s="164"/>
      <c r="T96" s="165"/>
      <c r="AT96" s="160" t="s">
        <v>330</v>
      </c>
      <c r="AU96" s="160" t="s">
        <v>79</v>
      </c>
      <c r="AV96" s="13" t="s">
        <v>79</v>
      </c>
      <c r="AW96" s="13" t="s">
        <v>31</v>
      </c>
      <c r="AX96" s="13" t="s">
        <v>69</v>
      </c>
      <c r="AY96" s="160" t="s">
        <v>181</v>
      </c>
    </row>
    <row r="97" spans="2:65" s="14" customFormat="1" ht="11.25" x14ac:dyDescent="0.2">
      <c r="B97" s="166"/>
      <c r="D97" s="138" t="s">
        <v>330</v>
      </c>
      <c r="E97" s="167" t="s">
        <v>19</v>
      </c>
      <c r="F97" s="168" t="s">
        <v>333</v>
      </c>
      <c r="H97" s="169">
        <v>1</v>
      </c>
      <c r="I97" s="170"/>
      <c r="L97" s="166"/>
      <c r="M97" s="171"/>
      <c r="T97" s="172"/>
      <c r="AT97" s="167" t="s">
        <v>330</v>
      </c>
      <c r="AU97" s="167" t="s">
        <v>79</v>
      </c>
      <c r="AV97" s="14" t="s">
        <v>187</v>
      </c>
      <c r="AW97" s="14" t="s">
        <v>31</v>
      </c>
      <c r="AX97" s="14" t="s">
        <v>77</v>
      </c>
      <c r="AY97" s="167" t="s">
        <v>181</v>
      </c>
    </row>
    <row r="98" spans="2:65" s="1" customFormat="1" ht="16.5" customHeight="1" x14ac:dyDescent="0.2">
      <c r="B98" s="32"/>
      <c r="C98" s="125" t="s">
        <v>79</v>
      </c>
      <c r="D98" s="125" t="s">
        <v>182</v>
      </c>
      <c r="E98" s="126" t="s">
        <v>1443</v>
      </c>
      <c r="F98" s="127" t="s">
        <v>8696</v>
      </c>
      <c r="G98" s="128" t="s">
        <v>519</v>
      </c>
      <c r="H98" s="129">
        <v>1</v>
      </c>
      <c r="I98" s="130"/>
      <c r="J98" s="131">
        <f>ROUND(I98*H98,2)</f>
        <v>0</v>
      </c>
      <c r="K98" s="127" t="s">
        <v>186</v>
      </c>
      <c r="L98" s="32"/>
      <c r="M98" s="132" t="s">
        <v>19</v>
      </c>
      <c r="N98" s="133" t="s">
        <v>40</v>
      </c>
      <c r="P98" s="134">
        <f>O98*H98</f>
        <v>0</v>
      </c>
      <c r="Q98" s="134">
        <v>0</v>
      </c>
      <c r="R98" s="134">
        <f>Q98*H98</f>
        <v>0</v>
      </c>
      <c r="S98" s="134">
        <v>0</v>
      </c>
      <c r="T98" s="135">
        <f>S98*H98</f>
        <v>0</v>
      </c>
      <c r="AR98" s="136" t="s">
        <v>209</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209</v>
      </c>
      <c r="BM98" s="136" t="s">
        <v>187</v>
      </c>
    </row>
    <row r="99" spans="2:65" s="1" customFormat="1" ht="19.5" x14ac:dyDescent="0.2">
      <c r="B99" s="32"/>
      <c r="D99" s="138" t="s">
        <v>214</v>
      </c>
      <c r="F99" s="139" t="s">
        <v>8697</v>
      </c>
      <c r="I99" s="140"/>
      <c r="L99" s="32"/>
      <c r="M99" s="141"/>
      <c r="T99" s="53"/>
      <c r="AT99" s="17" t="s">
        <v>214</v>
      </c>
      <c r="AU99" s="17" t="s">
        <v>79</v>
      </c>
    </row>
    <row r="100" spans="2:65" s="13" customFormat="1" ht="11.25" x14ac:dyDescent="0.2">
      <c r="B100" s="159"/>
      <c r="D100" s="138" t="s">
        <v>330</v>
      </c>
      <c r="E100" s="160" t="s">
        <v>19</v>
      </c>
      <c r="F100" s="161" t="s">
        <v>8698</v>
      </c>
      <c r="H100" s="162">
        <v>1</v>
      </c>
      <c r="I100" s="163"/>
      <c r="L100" s="159"/>
      <c r="M100" s="164"/>
      <c r="T100" s="165"/>
      <c r="AT100" s="160" t="s">
        <v>330</v>
      </c>
      <c r="AU100" s="160" t="s">
        <v>79</v>
      </c>
      <c r="AV100" s="13" t="s">
        <v>79</v>
      </c>
      <c r="AW100" s="13" t="s">
        <v>31</v>
      </c>
      <c r="AX100" s="13" t="s">
        <v>69</v>
      </c>
      <c r="AY100" s="160" t="s">
        <v>181</v>
      </c>
    </row>
    <row r="101" spans="2:65" s="14" customFormat="1" ht="11.25" x14ac:dyDescent="0.2">
      <c r="B101" s="166"/>
      <c r="D101" s="138" t="s">
        <v>330</v>
      </c>
      <c r="E101" s="167" t="s">
        <v>19</v>
      </c>
      <c r="F101" s="168" t="s">
        <v>333</v>
      </c>
      <c r="H101" s="169">
        <v>1</v>
      </c>
      <c r="I101" s="170"/>
      <c r="L101" s="166"/>
      <c r="M101" s="171"/>
      <c r="T101" s="172"/>
      <c r="AT101" s="167" t="s">
        <v>330</v>
      </c>
      <c r="AU101" s="167" t="s">
        <v>79</v>
      </c>
      <c r="AV101" s="14" t="s">
        <v>187</v>
      </c>
      <c r="AW101" s="14" t="s">
        <v>31</v>
      </c>
      <c r="AX101" s="14" t="s">
        <v>77</v>
      </c>
      <c r="AY101" s="167" t="s">
        <v>181</v>
      </c>
    </row>
    <row r="102" spans="2:65" s="1" customFormat="1" ht="16.5" customHeight="1" x14ac:dyDescent="0.2">
      <c r="B102" s="32"/>
      <c r="C102" s="125" t="s">
        <v>190</v>
      </c>
      <c r="D102" s="125" t="s">
        <v>182</v>
      </c>
      <c r="E102" s="126" t="s">
        <v>8504</v>
      </c>
      <c r="F102" s="127" t="s">
        <v>8699</v>
      </c>
      <c r="G102" s="128" t="s">
        <v>519</v>
      </c>
      <c r="H102" s="129">
        <v>2</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193</v>
      </c>
    </row>
    <row r="103" spans="2:65" s="1" customFormat="1" ht="19.5" x14ac:dyDescent="0.2">
      <c r="B103" s="32"/>
      <c r="D103" s="138" t="s">
        <v>214</v>
      </c>
      <c r="F103" s="139" t="s">
        <v>8697</v>
      </c>
      <c r="I103" s="140"/>
      <c r="L103" s="32"/>
      <c r="M103" s="141"/>
      <c r="T103" s="53"/>
      <c r="AT103" s="17" t="s">
        <v>214</v>
      </c>
      <c r="AU103" s="17" t="s">
        <v>79</v>
      </c>
    </row>
    <row r="104" spans="2:65" s="13" customFormat="1" ht="11.25" x14ac:dyDescent="0.2">
      <c r="B104" s="159"/>
      <c r="D104" s="138" t="s">
        <v>330</v>
      </c>
      <c r="E104" s="160" t="s">
        <v>19</v>
      </c>
      <c r="F104" s="161" t="s">
        <v>8700</v>
      </c>
      <c r="H104" s="162">
        <v>2</v>
      </c>
      <c r="I104" s="163"/>
      <c r="L104" s="159"/>
      <c r="M104" s="164"/>
      <c r="T104" s="165"/>
      <c r="AT104" s="160" t="s">
        <v>330</v>
      </c>
      <c r="AU104" s="160" t="s">
        <v>79</v>
      </c>
      <c r="AV104" s="13" t="s">
        <v>79</v>
      </c>
      <c r="AW104" s="13" t="s">
        <v>31</v>
      </c>
      <c r="AX104" s="13" t="s">
        <v>69</v>
      </c>
      <c r="AY104" s="160" t="s">
        <v>181</v>
      </c>
    </row>
    <row r="105" spans="2:65" s="14" customFormat="1" ht="11.25" x14ac:dyDescent="0.2">
      <c r="B105" s="166"/>
      <c r="D105" s="138" t="s">
        <v>330</v>
      </c>
      <c r="E105" s="167" t="s">
        <v>19</v>
      </c>
      <c r="F105" s="168" t="s">
        <v>333</v>
      </c>
      <c r="H105" s="169">
        <v>2</v>
      </c>
      <c r="I105" s="170"/>
      <c r="L105" s="166"/>
      <c r="M105" s="171"/>
      <c r="T105" s="172"/>
      <c r="AT105" s="167" t="s">
        <v>330</v>
      </c>
      <c r="AU105" s="167" t="s">
        <v>79</v>
      </c>
      <c r="AV105" s="14" t="s">
        <v>187</v>
      </c>
      <c r="AW105" s="14" t="s">
        <v>31</v>
      </c>
      <c r="AX105" s="14" t="s">
        <v>77</v>
      </c>
      <c r="AY105" s="167" t="s">
        <v>181</v>
      </c>
    </row>
    <row r="106" spans="2:65" s="1" customFormat="1" ht="16.5" customHeight="1" x14ac:dyDescent="0.2">
      <c r="B106" s="32"/>
      <c r="C106" s="125" t="s">
        <v>187</v>
      </c>
      <c r="D106" s="125" t="s">
        <v>182</v>
      </c>
      <c r="E106" s="126" t="s">
        <v>8508</v>
      </c>
      <c r="F106" s="127" t="s">
        <v>8701</v>
      </c>
      <c r="G106" s="128" t="s">
        <v>519</v>
      </c>
      <c r="H106" s="129">
        <v>2</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209</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209</v>
      </c>
      <c r="BM106" s="136" t="s">
        <v>196</v>
      </c>
    </row>
    <row r="107" spans="2:65" s="1" customFormat="1" ht="19.5" x14ac:dyDescent="0.2">
      <c r="B107" s="32"/>
      <c r="D107" s="138" t="s">
        <v>214</v>
      </c>
      <c r="F107" s="139" t="s">
        <v>8697</v>
      </c>
      <c r="I107" s="140"/>
      <c r="L107" s="32"/>
      <c r="M107" s="141"/>
      <c r="T107" s="53"/>
      <c r="AT107" s="17" t="s">
        <v>214</v>
      </c>
      <c r="AU107" s="17" t="s">
        <v>79</v>
      </c>
    </row>
    <row r="108" spans="2:65" s="13" customFormat="1" ht="11.25" x14ac:dyDescent="0.2">
      <c r="B108" s="159"/>
      <c r="D108" s="138" t="s">
        <v>330</v>
      </c>
      <c r="E108" s="160" t="s">
        <v>19</v>
      </c>
      <c r="F108" s="161" t="s">
        <v>8702</v>
      </c>
      <c r="H108" s="162">
        <v>2</v>
      </c>
      <c r="I108" s="163"/>
      <c r="L108" s="159"/>
      <c r="M108" s="164"/>
      <c r="T108" s="165"/>
      <c r="AT108" s="160" t="s">
        <v>330</v>
      </c>
      <c r="AU108" s="160" t="s">
        <v>79</v>
      </c>
      <c r="AV108" s="13" t="s">
        <v>79</v>
      </c>
      <c r="AW108" s="13" t="s">
        <v>31</v>
      </c>
      <c r="AX108" s="13" t="s">
        <v>69</v>
      </c>
      <c r="AY108" s="160" t="s">
        <v>181</v>
      </c>
    </row>
    <row r="109" spans="2:65" s="14" customFormat="1" ht="11.25" x14ac:dyDescent="0.2">
      <c r="B109" s="166"/>
      <c r="D109" s="138" t="s">
        <v>330</v>
      </c>
      <c r="E109" s="167" t="s">
        <v>19</v>
      </c>
      <c r="F109" s="168" t="s">
        <v>333</v>
      </c>
      <c r="H109" s="169">
        <v>2</v>
      </c>
      <c r="I109" s="170"/>
      <c r="L109" s="166"/>
      <c r="M109" s="171"/>
      <c r="T109" s="172"/>
      <c r="AT109" s="167" t="s">
        <v>330</v>
      </c>
      <c r="AU109" s="167" t="s">
        <v>79</v>
      </c>
      <c r="AV109" s="14" t="s">
        <v>187</v>
      </c>
      <c r="AW109" s="14" t="s">
        <v>31</v>
      </c>
      <c r="AX109" s="14" t="s">
        <v>77</v>
      </c>
      <c r="AY109" s="167" t="s">
        <v>181</v>
      </c>
    </row>
    <row r="110" spans="2:65" s="1" customFormat="1" ht="16.5" customHeight="1" x14ac:dyDescent="0.2">
      <c r="B110" s="32"/>
      <c r="C110" s="125" t="s">
        <v>197</v>
      </c>
      <c r="D110" s="125" t="s">
        <v>182</v>
      </c>
      <c r="E110" s="126" t="s">
        <v>8511</v>
      </c>
      <c r="F110" s="127" t="s">
        <v>8703</v>
      </c>
      <c r="G110" s="128" t="s">
        <v>519</v>
      </c>
      <c r="H110" s="129">
        <v>2</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209</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209</v>
      </c>
      <c r="BM110" s="136" t="s">
        <v>200</v>
      </c>
    </row>
    <row r="111" spans="2:65" s="1" customFormat="1" ht="19.5" x14ac:dyDescent="0.2">
      <c r="B111" s="32"/>
      <c r="D111" s="138" t="s">
        <v>214</v>
      </c>
      <c r="F111" s="139" t="s">
        <v>8697</v>
      </c>
      <c r="I111" s="140"/>
      <c r="L111" s="32"/>
      <c r="M111" s="141"/>
      <c r="T111" s="53"/>
      <c r="AT111" s="17" t="s">
        <v>214</v>
      </c>
      <c r="AU111" s="17" t="s">
        <v>79</v>
      </c>
    </row>
    <row r="112" spans="2:65" s="13" customFormat="1" ht="11.25" x14ac:dyDescent="0.2">
      <c r="B112" s="159"/>
      <c r="D112" s="138" t="s">
        <v>330</v>
      </c>
      <c r="E112" s="160" t="s">
        <v>19</v>
      </c>
      <c r="F112" s="161" t="s">
        <v>8704</v>
      </c>
      <c r="H112" s="162">
        <v>2</v>
      </c>
      <c r="I112" s="163"/>
      <c r="L112" s="159"/>
      <c r="M112" s="164"/>
      <c r="T112" s="165"/>
      <c r="AT112" s="160" t="s">
        <v>330</v>
      </c>
      <c r="AU112" s="160" t="s">
        <v>79</v>
      </c>
      <c r="AV112" s="13" t="s">
        <v>79</v>
      </c>
      <c r="AW112" s="13" t="s">
        <v>31</v>
      </c>
      <c r="AX112" s="13" t="s">
        <v>69</v>
      </c>
      <c r="AY112" s="160" t="s">
        <v>181</v>
      </c>
    </row>
    <row r="113" spans="2:65" s="14" customFormat="1" ht="11.25" x14ac:dyDescent="0.2">
      <c r="B113" s="166"/>
      <c r="D113" s="138" t="s">
        <v>330</v>
      </c>
      <c r="E113" s="167" t="s">
        <v>19</v>
      </c>
      <c r="F113" s="168" t="s">
        <v>333</v>
      </c>
      <c r="H113" s="169">
        <v>2</v>
      </c>
      <c r="I113" s="170"/>
      <c r="L113" s="166"/>
      <c r="M113" s="171"/>
      <c r="T113" s="172"/>
      <c r="AT113" s="167" t="s">
        <v>330</v>
      </c>
      <c r="AU113" s="167" t="s">
        <v>79</v>
      </c>
      <c r="AV113" s="14" t="s">
        <v>187</v>
      </c>
      <c r="AW113" s="14" t="s">
        <v>31</v>
      </c>
      <c r="AX113" s="14" t="s">
        <v>77</v>
      </c>
      <c r="AY113" s="167" t="s">
        <v>181</v>
      </c>
    </row>
    <row r="114" spans="2:65" s="1" customFormat="1" ht="16.5" customHeight="1" x14ac:dyDescent="0.2">
      <c r="B114" s="32"/>
      <c r="C114" s="125" t="s">
        <v>193</v>
      </c>
      <c r="D114" s="125" t="s">
        <v>182</v>
      </c>
      <c r="E114" s="126" t="s">
        <v>8515</v>
      </c>
      <c r="F114" s="127" t="s">
        <v>8705</v>
      </c>
      <c r="G114" s="128" t="s">
        <v>519</v>
      </c>
      <c r="H114" s="129">
        <v>2</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209</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209</v>
      </c>
      <c r="BM114" s="136" t="s">
        <v>8</v>
      </c>
    </row>
    <row r="115" spans="2:65" s="1" customFormat="1" ht="19.5" x14ac:dyDescent="0.2">
      <c r="B115" s="32"/>
      <c r="D115" s="138" t="s">
        <v>214</v>
      </c>
      <c r="F115" s="139" t="s">
        <v>8697</v>
      </c>
      <c r="I115" s="140"/>
      <c r="L115" s="32"/>
      <c r="M115" s="141"/>
      <c r="T115" s="53"/>
      <c r="AT115" s="17" t="s">
        <v>214</v>
      </c>
      <c r="AU115" s="17" t="s">
        <v>79</v>
      </c>
    </row>
    <row r="116" spans="2:65" s="12" customFormat="1" ht="11.25" x14ac:dyDescent="0.2">
      <c r="B116" s="153"/>
      <c r="D116" s="138" t="s">
        <v>330</v>
      </c>
      <c r="E116" s="154" t="s">
        <v>19</v>
      </c>
      <c r="F116" s="155" t="s">
        <v>8706</v>
      </c>
      <c r="H116" s="154" t="s">
        <v>19</v>
      </c>
      <c r="I116" s="156"/>
      <c r="L116" s="153"/>
      <c r="M116" s="157"/>
      <c r="T116" s="158"/>
      <c r="AT116" s="154" t="s">
        <v>330</v>
      </c>
      <c r="AU116" s="154" t="s">
        <v>79</v>
      </c>
      <c r="AV116" s="12" t="s">
        <v>77</v>
      </c>
      <c r="AW116" s="12" t="s">
        <v>31</v>
      </c>
      <c r="AX116" s="12" t="s">
        <v>69</v>
      </c>
      <c r="AY116" s="154" t="s">
        <v>181</v>
      </c>
    </row>
    <row r="117" spans="2:65" s="13" customFormat="1" ht="11.25" x14ac:dyDescent="0.2">
      <c r="B117" s="159"/>
      <c r="D117" s="138" t="s">
        <v>330</v>
      </c>
      <c r="E117" s="160" t="s">
        <v>19</v>
      </c>
      <c r="F117" s="161" t="s">
        <v>8707</v>
      </c>
      <c r="H117" s="162">
        <v>2</v>
      </c>
      <c r="I117" s="163"/>
      <c r="L117" s="159"/>
      <c r="M117" s="164"/>
      <c r="T117" s="165"/>
      <c r="AT117" s="160" t="s">
        <v>330</v>
      </c>
      <c r="AU117" s="160" t="s">
        <v>79</v>
      </c>
      <c r="AV117" s="13" t="s">
        <v>79</v>
      </c>
      <c r="AW117" s="13" t="s">
        <v>31</v>
      </c>
      <c r="AX117" s="13" t="s">
        <v>69</v>
      </c>
      <c r="AY117" s="160" t="s">
        <v>181</v>
      </c>
    </row>
    <row r="118" spans="2:65" s="14" customFormat="1" ht="11.25" x14ac:dyDescent="0.2">
      <c r="B118" s="166"/>
      <c r="D118" s="138" t="s">
        <v>330</v>
      </c>
      <c r="E118" s="167" t="s">
        <v>19</v>
      </c>
      <c r="F118" s="168" t="s">
        <v>333</v>
      </c>
      <c r="H118" s="169">
        <v>2</v>
      </c>
      <c r="I118" s="170"/>
      <c r="L118" s="166"/>
      <c r="M118" s="171"/>
      <c r="T118" s="172"/>
      <c r="AT118" s="167" t="s">
        <v>330</v>
      </c>
      <c r="AU118" s="167" t="s">
        <v>79</v>
      </c>
      <c r="AV118" s="14" t="s">
        <v>187</v>
      </c>
      <c r="AW118" s="14" t="s">
        <v>31</v>
      </c>
      <c r="AX118" s="14" t="s">
        <v>77</v>
      </c>
      <c r="AY118" s="167" t="s">
        <v>181</v>
      </c>
    </row>
    <row r="119" spans="2:65" s="1" customFormat="1" ht="16.5" customHeight="1" x14ac:dyDescent="0.2">
      <c r="B119" s="32"/>
      <c r="C119" s="125" t="s">
        <v>203</v>
      </c>
      <c r="D119" s="125" t="s">
        <v>182</v>
      </c>
      <c r="E119" s="126" t="s">
        <v>8519</v>
      </c>
      <c r="F119" s="127" t="s">
        <v>8708</v>
      </c>
      <c r="G119" s="128" t="s">
        <v>519</v>
      </c>
      <c r="H119" s="129">
        <v>1</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209</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209</v>
      </c>
      <c r="BM119" s="136" t="s">
        <v>206</v>
      </c>
    </row>
    <row r="120" spans="2:65" s="1" customFormat="1" ht="19.5" x14ac:dyDescent="0.2">
      <c r="B120" s="32"/>
      <c r="D120" s="138" t="s">
        <v>214</v>
      </c>
      <c r="F120" s="139" t="s">
        <v>8697</v>
      </c>
      <c r="I120" s="140"/>
      <c r="L120" s="32"/>
      <c r="M120" s="141"/>
      <c r="T120" s="53"/>
      <c r="AT120" s="17" t="s">
        <v>214</v>
      </c>
      <c r="AU120" s="17" t="s">
        <v>79</v>
      </c>
    </row>
    <row r="121" spans="2:65" s="13" customFormat="1" ht="11.25" x14ac:dyDescent="0.2">
      <c r="B121" s="159"/>
      <c r="D121" s="138" t="s">
        <v>330</v>
      </c>
      <c r="E121" s="160" t="s">
        <v>19</v>
      </c>
      <c r="F121" s="161" t="s">
        <v>8709</v>
      </c>
      <c r="H121" s="162">
        <v>1</v>
      </c>
      <c r="I121" s="163"/>
      <c r="L121" s="159"/>
      <c r="M121" s="164"/>
      <c r="T121" s="165"/>
      <c r="AT121" s="160" t="s">
        <v>330</v>
      </c>
      <c r="AU121" s="160" t="s">
        <v>79</v>
      </c>
      <c r="AV121" s="13" t="s">
        <v>79</v>
      </c>
      <c r="AW121" s="13" t="s">
        <v>31</v>
      </c>
      <c r="AX121" s="13" t="s">
        <v>69</v>
      </c>
      <c r="AY121" s="160" t="s">
        <v>181</v>
      </c>
    </row>
    <row r="122" spans="2:65" s="14" customFormat="1" ht="11.25" x14ac:dyDescent="0.2">
      <c r="B122" s="166"/>
      <c r="D122" s="138" t="s">
        <v>330</v>
      </c>
      <c r="E122" s="167" t="s">
        <v>19</v>
      </c>
      <c r="F122" s="168" t="s">
        <v>333</v>
      </c>
      <c r="H122" s="169">
        <v>1</v>
      </c>
      <c r="I122" s="170"/>
      <c r="L122" s="166"/>
      <c r="M122" s="171"/>
      <c r="T122" s="172"/>
      <c r="AT122" s="167" t="s">
        <v>330</v>
      </c>
      <c r="AU122" s="167" t="s">
        <v>79</v>
      </c>
      <c r="AV122" s="14" t="s">
        <v>187</v>
      </c>
      <c r="AW122" s="14" t="s">
        <v>31</v>
      </c>
      <c r="AX122" s="14" t="s">
        <v>77</v>
      </c>
      <c r="AY122" s="167" t="s">
        <v>181</v>
      </c>
    </row>
    <row r="123" spans="2:65" s="1" customFormat="1" ht="16.5" customHeight="1" x14ac:dyDescent="0.2">
      <c r="B123" s="32"/>
      <c r="C123" s="125" t="s">
        <v>196</v>
      </c>
      <c r="D123" s="125" t="s">
        <v>182</v>
      </c>
      <c r="E123" s="126" t="s">
        <v>8522</v>
      </c>
      <c r="F123" s="127" t="s">
        <v>8710</v>
      </c>
      <c r="G123" s="128" t="s">
        <v>519</v>
      </c>
      <c r="H123" s="129">
        <v>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209</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209</v>
      </c>
      <c r="BM123" s="136" t="s">
        <v>209</v>
      </c>
    </row>
    <row r="124" spans="2:65" s="1" customFormat="1" ht="39" x14ac:dyDescent="0.2">
      <c r="B124" s="32"/>
      <c r="D124" s="138" t="s">
        <v>214</v>
      </c>
      <c r="F124" s="139" t="s">
        <v>8711</v>
      </c>
      <c r="I124" s="140"/>
      <c r="L124" s="32"/>
      <c r="M124" s="141"/>
      <c r="T124" s="53"/>
      <c r="AT124" s="17" t="s">
        <v>214</v>
      </c>
      <c r="AU124" s="17" t="s">
        <v>79</v>
      </c>
    </row>
    <row r="125" spans="2:65" s="12" customFormat="1" ht="11.25" x14ac:dyDescent="0.2">
      <c r="B125" s="153"/>
      <c r="D125" s="138" t="s">
        <v>330</v>
      </c>
      <c r="E125" s="154" t="s">
        <v>19</v>
      </c>
      <c r="F125" s="155" t="s">
        <v>8712</v>
      </c>
      <c r="H125" s="154" t="s">
        <v>19</v>
      </c>
      <c r="I125" s="156"/>
      <c r="L125" s="153"/>
      <c r="M125" s="157"/>
      <c r="T125" s="158"/>
      <c r="AT125" s="154" t="s">
        <v>330</v>
      </c>
      <c r="AU125" s="154" t="s">
        <v>79</v>
      </c>
      <c r="AV125" s="12" t="s">
        <v>77</v>
      </c>
      <c r="AW125" s="12" t="s">
        <v>31</v>
      </c>
      <c r="AX125" s="12" t="s">
        <v>69</v>
      </c>
      <c r="AY125" s="154" t="s">
        <v>181</v>
      </c>
    </row>
    <row r="126" spans="2:65" s="13" customFormat="1" ht="11.25" x14ac:dyDescent="0.2">
      <c r="B126" s="159"/>
      <c r="D126" s="138" t="s">
        <v>330</v>
      </c>
      <c r="E126" s="160" t="s">
        <v>19</v>
      </c>
      <c r="F126" s="161" t="s">
        <v>8713</v>
      </c>
      <c r="H126" s="162">
        <v>1</v>
      </c>
      <c r="I126" s="163"/>
      <c r="L126" s="159"/>
      <c r="M126" s="164"/>
      <c r="T126" s="165"/>
      <c r="AT126" s="160" t="s">
        <v>330</v>
      </c>
      <c r="AU126" s="160" t="s">
        <v>79</v>
      </c>
      <c r="AV126" s="13" t="s">
        <v>79</v>
      </c>
      <c r="AW126" s="13" t="s">
        <v>31</v>
      </c>
      <c r="AX126" s="13" t="s">
        <v>69</v>
      </c>
      <c r="AY126" s="160" t="s">
        <v>181</v>
      </c>
    </row>
    <row r="127" spans="2:65" s="13" customFormat="1" ht="11.25" x14ac:dyDescent="0.2">
      <c r="B127" s="159"/>
      <c r="D127" s="138" t="s">
        <v>330</v>
      </c>
      <c r="E127" s="160" t="s">
        <v>19</v>
      </c>
      <c r="F127" s="161" t="s">
        <v>4437</v>
      </c>
      <c r="H127" s="162">
        <v>3</v>
      </c>
      <c r="I127" s="163"/>
      <c r="L127" s="159"/>
      <c r="M127" s="164"/>
      <c r="T127" s="165"/>
      <c r="AT127" s="160" t="s">
        <v>330</v>
      </c>
      <c r="AU127" s="160" t="s">
        <v>79</v>
      </c>
      <c r="AV127" s="13" t="s">
        <v>79</v>
      </c>
      <c r="AW127" s="13" t="s">
        <v>31</v>
      </c>
      <c r="AX127" s="13" t="s">
        <v>69</v>
      </c>
      <c r="AY127" s="160" t="s">
        <v>181</v>
      </c>
    </row>
    <row r="128" spans="2:65" s="14" customFormat="1" ht="11.25" x14ac:dyDescent="0.2">
      <c r="B128" s="166"/>
      <c r="D128" s="138" t="s">
        <v>330</v>
      </c>
      <c r="E128" s="167" t="s">
        <v>19</v>
      </c>
      <c r="F128" s="168" t="s">
        <v>333</v>
      </c>
      <c r="H128" s="169">
        <v>4</v>
      </c>
      <c r="I128" s="170"/>
      <c r="L128" s="166"/>
      <c r="M128" s="171"/>
      <c r="T128" s="172"/>
      <c r="AT128" s="167" t="s">
        <v>330</v>
      </c>
      <c r="AU128" s="167" t="s">
        <v>79</v>
      </c>
      <c r="AV128" s="14" t="s">
        <v>187</v>
      </c>
      <c r="AW128" s="14" t="s">
        <v>31</v>
      </c>
      <c r="AX128" s="14" t="s">
        <v>77</v>
      </c>
      <c r="AY128" s="167" t="s">
        <v>181</v>
      </c>
    </row>
    <row r="129" spans="2:65" s="1" customFormat="1" ht="16.5" customHeight="1" x14ac:dyDescent="0.2">
      <c r="B129" s="32"/>
      <c r="C129" s="125" t="s">
        <v>210</v>
      </c>
      <c r="D129" s="125" t="s">
        <v>182</v>
      </c>
      <c r="E129" s="126" t="s">
        <v>8525</v>
      </c>
      <c r="F129" s="127" t="s">
        <v>8714</v>
      </c>
      <c r="G129" s="128" t="s">
        <v>519</v>
      </c>
      <c r="H129" s="129">
        <v>1</v>
      </c>
      <c r="I129" s="130"/>
      <c r="J129" s="131">
        <f>ROUND(I129*H129,2)</f>
        <v>0</v>
      </c>
      <c r="K129" s="127" t="s">
        <v>186</v>
      </c>
      <c r="L129" s="32"/>
      <c r="M129" s="132" t="s">
        <v>19</v>
      </c>
      <c r="N129" s="133" t="s">
        <v>40</v>
      </c>
      <c r="P129" s="134">
        <f>O129*H129</f>
        <v>0</v>
      </c>
      <c r="Q129" s="134">
        <v>0</v>
      </c>
      <c r="R129" s="134">
        <f>Q129*H129</f>
        <v>0</v>
      </c>
      <c r="S129" s="134">
        <v>0</v>
      </c>
      <c r="T129" s="135">
        <f>S129*H129</f>
        <v>0</v>
      </c>
      <c r="AR129" s="136" t="s">
        <v>209</v>
      </c>
      <c r="AT129" s="136" t="s">
        <v>182</v>
      </c>
      <c r="AU129" s="136" t="s">
        <v>79</v>
      </c>
      <c r="AY129" s="17" t="s">
        <v>181</v>
      </c>
      <c r="BE129" s="137">
        <f>IF(N129="základní",J129,0)</f>
        <v>0</v>
      </c>
      <c r="BF129" s="137">
        <f>IF(N129="snížená",J129,0)</f>
        <v>0</v>
      </c>
      <c r="BG129" s="137">
        <f>IF(N129="zákl. přenesená",J129,0)</f>
        <v>0</v>
      </c>
      <c r="BH129" s="137">
        <f>IF(N129="sníž. přenesená",J129,0)</f>
        <v>0</v>
      </c>
      <c r="BI129" s="137">
        <f>IF(N129="nulová",J129,0)</f>
        <v>0</v>
      </c>
      <c r="BJ129" s="17" t="s">
        <v>77</v>
      </c>
      <c r="BK129" s="137">
        <f>ROUND(I129*H129,2)</f>
        <v>0</v>
      </c>
      <c r="BL129" s="17" t="s">
        <v>209</v>
      </c>
      <c r="BM129" s="136" t="s">
        <v>213</v>
      </c>
    </row>
    <row r="130" spans="2:65" s="1" customFormat="1" ht="48.75" x14ac:dyDescent="0.2">
      <c r="B130" s="32"/>
      <c r="D130" s="138" t="s">
        <v>214</v>
      </c>
      <c r="F130" s="139" t="s">
        <v>8715</v>
      </c>
      <c r="I130" s="140"/>
      <c r="L130" s="32"/>
      <c r="M130" s="141"/>
      <c r="T130" s="53"/>
      <c r="AT130" s="17" t="s">
        <v>214</v>
      </c>
      <c r="AU130" s="17" t="s">
        <v>79</v>
      </c>
    </row>
    <row r="131" spans="2:65" s="12" customFormat="1" ht="11.25" x14ac:dyDescent="0.2">
      <c r="B131" s="153"/>
      <c r="D131" s="138" t="s">
        <v>330</v>
      </c>
      <c r="E131" s="154" t="s">
        <v>19</v>
      </c>
      <c r="F131" s="155" t="s">
        <v>8716</v>
      </c>
      <c r="H131" s="154" t="s">
        <v>19</v>
      </c>
      <c r="I131" s="156"/>
      <c r="L131" s="153"/>
      <c r="M131" s="157"/>
      <c r="T131" s="158"/>
      <c r="AT131" s="154" t="s">
        <v>330</v>
      </c>
      <c r="AU131" s="154" t="s">
        <v>79</v>
      </c>
      <c r="AV131" s="12" t="s">
        <v>77</v>
      </c>
      <c r="AW131" s="12" t="s">
        <v>31</v>
      </c>
      <c r="AX131" s="12" t="s">
        <v>69</v>
      </c>
      <c r="AY131" s="154" t="s">
        <v>181</v>
      </c>
    </row>
    <row r="132" spans="2:65" s="13" customFormat="1" ht="11.25" x14ac:dyDescent="0.2">
      <c r="B132" s="159"/>
      <c r="D132" s="138" t="s">
        <v>330</v>
      </c>
      <c r="E132" s="160" t="s">
        <v>19</v>
      </c>
      <c r="F132" s="161" t="s">
        <v>4442</v>
      </c>
      <c r="H132" s="162">
        <v>1</v>
      </c>
      <c r="I132" s="163"/>
      <c r="L132" s="159"/>
      <c r="M132" s="164"/>
      <c r="T132" s="165"/>
      <c r="AT132" s="160" t="s">
        <v>330</v>
      </c>
      <c r="AU132" s="160" t="s">
        <v>79</v>
      </c>
      <c r="AV132" s="13" t="s">
        <v>79</v>
      </c>
      <c r="AW132" s="13" t="s">
        <v>31</v>
      </c>
      <c r="AX132" s="13" t="s">
        <v>69</v>
      </c>
      <c r="AY132" s="160" t="s">
        <v>181</v>
      </c>
    </row>
    <row r="133" spans="2:65" s="14" customFormat="1" ht="11.25" x14ac:dyDescent="0.2">
      <c r="B133" s="166"/>
      <c r="D133" s="138" t="s">
        <v>330</v>
      </c>
      <c r="E133" s="167" t="s">
        <v>19</v>
      </c>
      <c r="F133" s="168" t="s">
        <v>333</v>
      </c>
      <c r="H133" s="169">
        <v>1</v>
      </c>
      <c r="I133" s="170"/>
      <c r="L133" s="166"/>
      <c r="M133" s="171"/>
      <c r="T133" s="172"/>
      <c r="AT133" s="167" t="s">
        <v>330</v>
      </c>
      <c r="AU133" s="167" t="s">
        <v>79</v>
      </c>
      <c r="AV133" s="14" t="s">
        <v>187</v>
      </c>
      <c r="AW133" s="14" t="s">
        <v>31</v>
      </c>
      <c r="AX133" s="14" t="s">
        <v>77</v>
      </c>
      <c r="AY133" s="167" t="s">
        <v>181</v>
      </c>
    </row>
    <row r="134" spans="2:65" s="1" customFormat="1" ht="16.5" customHeight="1" x14ac:dyDescent="0.2">
      <c r="B134" s="32"/>
      <c r="C134" s="125" t="s">
        <v>200</v>
      </c>
      <c r="D134" s="125" t="s">
        <v>182</v>
      </c>
      <c r="E134" s="126" t="s">
        <v>8527</v>
      </c>
      <c r="F134" s="127" t="s">
        <v>8717</v>
      </c>
      <c r="G134" s="128" t="s">
        <v>519</v>
      </c>
      <c r="H134" s="129">
        <v>4</v>
      </c>
      <c r="I134" s="130"/>
      <c r="J134" s="131">
        <f>ROUND(I134*H134,2)</f>
        <v>0</v>
      </c>
      <c r="K134" s="127" t="s">
        <v>186</v>
      </c>
      <c r="L134" s="32"/>
      <c r="M134" s="132" t="s">
        <v>19</v>
      </c>
      <c r="N134" s="133" t="s">
        <v>40</v>
      </c>
      <c r="P134" s="134">
        <f>O134*H134</f>
        <v>0</v>
      </c>
      <c r="Q134" s="134">
        <v>0</v>
      </c>
      <c r="R134" s="134">
        <f>Q134*H134</f>
        <v>0</v>
      </c>
      <c r="S134" s="134">
        <v>0</v>
      </c>
      <c r="T134" s="135">
        <f>S134*H134</f>
        <v>0</v>
      </c>
      <c r="AR134" s="136" t="s">
        <v>209</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209</v>
      </c>
      <c r="BM134" s="136" t="s">
        <v>218</v>
      </c>
    </row>
    <row r="135" spans="2:65" s="1" customFormat="1" ht="19.5" x14ac:dyDescent="0.2">
      <c r="B135" s="32"/>
      <c r="D135" s="138" t="s">
        <v>214</v>
      </c>
      <c r="F135" s="139" t="s">
        <v>8697</v>
      </c>
      <c r="I135" s="140"/>
      <c r="L135" s="32"/>
      <c r="M135" s="141"/>
      <c r="T135" s="53"/>
      <c r="AT135" s="17" t="s">
        <v>214</v>
      </c>
      <c r="AU135" s="17" t="s">
        <v>79</v>
      </c>
    </row>
    <row r="136" spans="2:65" s="12" customFormat="1" ht="11.25" x14ac:dyDescent="0.2">
      <c r="B136" s="153"/>
      <c r="D136" s="138" t="s">
        <v>330</v>
      </c>
      <c r="E136" s="154" t="s">
        <v>19</v>
      </c>
      <c r="F136" s="155" t="s">
        <v>8718</v>
      </c>
      <c r="H136" s="154" t="s">
        <v>19</v>
      </c>
      <c r="I136" s="156"/>
      <c r="L136" s="153"/>
      <c r="M136" s="157"/>
      <c r="T136" s="158"/>
      <c r="AT136" s="154" t="s">
        <v>330</v>
      </c>
      <c r="AU136" s="154" t="s">
        <v>79</v>
      </c>
      <c r="AV136" s="12" t="s">
        <v>77</v>
      </c>
      <c r="AW136" s="12" t="s">
        <v>31</v>
      </c>
      <c r="AX136" s="12" t="s">
        <v>69</v>
      </c>
      <c r="AY136" s="154" t="s">
        <v>181</v>
      </c>
    </row>
    <row r="137" spans="2:65" s="13" customFormat="1" ht="11.25" x14ac:dyDescent="0.2">
      <c r="B137" s="159"/>
      <c r="D137" s="138" t="s">
        <v>330</v>
      </c>
      <c r="E137" s="160" t="s">
        <v>19</v>
      </c>
      <c r="F137" s="161" t="s">
        <v>8713</v>
      </c>
      <c r="H137" s="162">
        <v>1</v>
      </c>
      <c r="I137" s="163"/>
      <c r="L137" s="159"/>
      <c r="M137" s="164"/>
      <c r="T137" s="165"/>
      <c r="AT137" s="160" t="s">
        <v>330</v>
      </c>
      <c r="AU137" s="160" t="s">
        <v>79</v>
      </c>
      <c r="AV137" s="13" t="s">
        <v>79</v>
      </c>
      <c r="AW137" s="13" t="s">
        <v>31</v>
      </c>
      <c r="AX137" s="13" t="s">
        <v>69</v>
      </c>
      <c r="AY137" s="160" t="s">
        <v>181</v>
      </c>
    </row>
    <row r="138" spans="2:65" s="13" customFormat="1" ht="11.25" x14ac:dyDescent="0.2">
      <c r="B138" s="159"/>
      <c r="D138" s="138" t="s">
        <v>330</v>
      </c>
      <c r="E138" s="160" t="s">
        <v>19</v>
      </c>
      <c r="F138" s="161" t="s">
        <v>4437</v>
      </c>
      <c r="H138" s="162">
        <v>3</v>
      </c>
      <c r="I138" s="163"/>
      <c r="L138" s="159"/>
      <c r="M138" s="164"/>
      <c r="T138" s="165"/>
      <c r="AT138" s="160" t="s">
        <v>330</v>
      </c>
      <c r="AU138" s="160" t="s">
        <v>79</v>
      </c>
      <c r="AV138" s="13" t="s">
        <v>79</v>
      </c>
      <c r="AW138" s="13" t="s">
        <v>31</v>
      </c>
      <c r="AX138" s="13" t="s">
        <v>69</v>
      </c>
      <c r="AY138" s="160" t="s">
        <v>181</v>
      </c>
    </row>
    <row r="139" spans="2:65" s="14" customFormat="1" ht="11.25" x14ac:dyDescent="0.2">
      <c r="B139" s="166"/>
      <c r="D139" s="138" t="s">
        <v>330</v>
      </c>
      <c r="E139" s="167" t="s">
        <v>19</v>
      </c>
      <c r="F139" s="168" t="s">
        <v>333</v>
      </c>
      <c r="H139" s="169">
        <v>4</v>
      </c>
      <c r="I139" s="170"/>
      <c r="L139" s="166"/>
      <c r="M139" s="171"/>
      <c r="T139" s="172"/>
      <c r="AT139" s="167" t="s">
        <v>330</v>
      </c>
      <c r="AU139" s="167" t="s">
        <v>79</v>
      </c>
      <c r="AV139" s="14" t="s">
        <v>187</v>
      </c>
      <c r="AW139" s="14" t="s">
        <v>31</v>
      </c>
      <c r="AX139" s="14" t="s">
        <v>77</v>
      </c>
      <c r="AY139" s="167" t="s">
        <v>181</v>
      </c>
    </row>
    <row r="140" spans="2:65" s="1" customFormat="1" ht="16.5" customHeight="1" x14ac:dyDescent="0.2">
      <c r="B140" s="32"/>
      <c r="C140" s="125" t="s">
        <v>219</v>
      </c>
      <c r="D140" s="125" t="s">
        <v>182</v>
      </c>
      <c r="E140" s="126" t="s">
        <v>8719</v>
      </c>
      <c r="F140" s="127" t="s">
        <v>8720</v>
      </c>
      <c r="G140" s="128" t="s">
        <v>519</v>
      </c>
      <c r="H140" s="129">
        <v>5</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222</v>
      </c>
    </row>
    <row r="141" spans="2:65" s="1" customFormat="1" ht="19.5" x14ac:dyDescent="0.2">
      <c r="B141" s="32"/>
      <c r="D141" s="138" t="s">
        <v>214</v>
      </c>
      <c r="F141" s="139" t="s">
        <v>8697</v>
      </c>
      <c r="I141" s="140"/>
      <c r="L141" s="32"/>
      <c r="M141" s="141"/>
      <c r="T141" s="53"/>
      <c r="AT141" s="17" t="s">
        <v>214</v>
      </c>
      <c r="AU141" s="17" t="s">
        <v>79</v>
      </c>
    </row>
    <row r="142" spans="2:65" s="12" customFormat="1" ht="11.25" x14ac:dyDescent="0.2">
      <c r="B142" s="153"/>
      <c r="D142" s="138" t="s">
        <v>330</v>
      </c>
      <c r="E142" s="154" t="s">
        <v>19</v>
      </c>
      <c r="F142" s="155" t="s">
        <v>8721</v>
      </c>
      <c r="H142" s="154" t="s">
        <v>19</v>
      </c>
      <c r="I142" s="156"/>
      <c r="L142" s="153"/>
      <c r="M142" s="157"/>
      <c r="T142" s="158"/>
      <c r="AT142" s="154" t="s">
        <v>330</v>
      </c>
      <c r="AU142" s="154" t="s">
        <v>79</v>
      </c>
      <c r="AV142" s="12" t="s">
        <v>77</v>
      </c>
      <c r="AW142" s="12" t="s">
        <v>31</v>
      </c>
      <c r="AX142" s="12" t="s">
        <v>69</v>
      </c>
      <c r="AY142" s="154" t="s">
        <v>181</v>
      </c>
    </row>
    <row r="143" spans="2:65" s="13" customFormat="1" ht="11.25" x14ac:dyDescent="0.2">
      <c r="B143" s="159"/>
      <c r="D143" s="138" t="s">
        <v>330</v>
      </c>
      <c r="E143" s="160" t="s">
        <v>19</v>
      </c>
      <c r="F143" s="161" t="s">
        <v>8713</v>
      </c>
      <c r="H143" s="162">
        <v>1</v>
      </c>
      <c r="I143" s="163"/>
      <c r="L143" s="159"/>
      <c r="M143" s="164"/>
      <c r="T143" s="165"/>
      <c r="AT143" s="160" t="s">
        <v>330</v>
      </c>
      <c r="AU143" s="160" t="s">
        <v>79</v>
      </c>
      <c r="AV143" s="13" t="s">
        <v>79</v>
      </c>
      <c r="AW143" s="13" t="s">
        <v>31</v>
      </c>
      <c r="AX143" s="13" t="s">
        <v>69</v>
      </c>
      <c r="AY143" s="160" t="s">
        <v>181</v>
      </c>
    </row>
    <row r="144" spans="2:65" s="13" customFormat="1" ht="11.25" x14ac:dyDescent="0.2">
      <c r="B144" s="159"/>
      <c r="D144" s="138" t="s">
        <v>330</v>
      </c>
      <c r="E144" s="160" t="s">
        <v>19</v>
      </c>
      <c r="F144" s="161" t="s">
        <v>5405</v>
      </c>
      <c r="H144" s="162">
        <v>4</v>
      </c>
      <c r="I144" s="163"/>
      <c r="L144" s="159"/>
      <c r="M144" s="164"/>
      <c r="T144" s="165"/>
      <c r="AT144" s="160" t="s">
        <v>330</v>
      </c>
      <c r="AU144" s="160" t="s">
        <v>79</v>
      </c>
      <c r="AV144" s="13" t="s">
        <v>79</v>
      </c>
      <c r="AW144" s="13" t="s">
        <v>31</v>
      </c>
      <c r="AX144" s="13" t="s">
        <v>69</v>
      </c>
      <c r="AY144" s="160" t="s">
        <v>181</v>
      </c>
    </row>
    <row r="145" spans="2:65" s="14" customFormat="1" ht="11.25" x14ac:dyDescent="0.2">
      <c r="B145" s="166"/>
      <c r="D145" s="138" t="s">
        <v>330</v>
      </c>
      <c r="E145" s="167" t="s">
        <v>19</v>
      </c>
      <c r="F145" s="168" t="s">
        <v>333</v>
      </c>
      <c r="H145" s="169">
        <v>5</v>
      </c>
      <c r="I145" s="170"/>
      <c r="L145" s="166"/>
      <c r="M145" s="171"/>
      <c r="T145" s="172"/>
      <c r="AT145" s="167" t="s">
        <v>330</v>
      </c>
      <c r="AU145" s="167" t="s">
        <v>79</v>
      </c>
      <c r="AV145" s="14" t="s">
        <v>187</v>
      </c>
      <c r="AW145" s="14" t="s">
        <v>31</v>
      </c>
      <c r="AX145" s="14" t="s">
        <v>77</v>
      </c>
      <c r="AY145" s="167" t="s">
        <v>181</v>
      </c>
    </row>
    <row r="146" spans="2:65" s="1" customFormat="1" ht="16.5" customHeight="1" x14ac:dyDescent="0.2">
      <c r="B146" s="32"/>
      <c r="C146" s="125" t="s">
        <v>8</v>
      </c>
      <c r="D146" s="125" t="s">
        <v>182</v>
      </c>
      <c r="E146" s="126" t="s">
        <v>8722</v>
      </c>
      <c r="F146" s="127" t="s">
        <v>8723</v>
      </c>
      <c r="G146" s="128" t="s">
        <v>519</v>
      </c>
      <c r="H146" s="129">
        <v>9</v>
      </c>
      <c r="I146" s="130"/>
      <c r="J146" s="131">
        <f>ROUND(I146*H146,2)</f>
        <v>0</v>
      </c>
      <c r="K146" s="127" t="s">
        <v>186</v>
      </c>
      <c r="L146" s="32"/>
      <c r="M146" s="132" t="s">
        <v>19</v>
      </c>
      <c r="N146" s="133" t="s">
        <v>40</v>
      </c>
      <c r="P146" s="134">
        <f>O146*H146</f>
        <v>0</v>
      </c>
      <c r="Q146" s="134">
        <v>0</v>
      </c>
      <c r="R146" s="134">
        <f>Q146*H146</f>
        <v>0</v>
      </c>
      <c r="S146" s="134">
        <v>0</v>
      </c>
      <c r="T146" s="135">
        <f>S146*H146</f>
        <v>0</v>
      </c>
      <c r="AR146" s="136" t="s">
        <v>209</v>
      </c>
      <c r="AT146" s="136" t="s">
        <v>182</v>
      </c>
      <c r="AU146" s="136" t="s">
        <v>79</v>
      </c>
      <c r="AY146" s="17" t="s">
        <v>181</v>
      </c>
      <c r="BE146" s="137">
        <f>IF(N146="základní",J146,0)</f>
        <v>0</v>
      </c>
      <c r="BF146" s="137">
        <f>IF(N146="snížená",J146,0)</f>
        <v>0</v>
      </c>
      <c r="BG146" s="137">
        <f>IF(N146="zákl. přenesená",J146,0)</f>
        <v>0</v>
      </c>
      <c r="BH146" s="137">
        <f>IF(N146="sníž. přenesená",J146,0)</f>
        <v>0</v>
      </c>
      <c r="BI146" s="137">
        <f>IF(N146="nulová",J146,0)</f>
        <v>0</v>
      </c>
      <c r="BJ146" s="17" t="s">
        <v>77</v>
      </c>
      <c r="BK146" s="137">
        <f>ROUND(I146*H146,2)</f>
        <v>0</v>
      </c>
      <c r="BL146" s="17" t="s">
        <v>209</v>
      </c>
      <c r="BM146" s="136" t="s">
        <v>225</v>
      </c>
    </row>
    <row r="147" spans="2:65" s="1" customFormat="1" ht="19.5" x14ac:dyDescent="0.2">
      <c r="B147" s="32"/>
      <c r="D147" s="138" t="s">
        <v>214</v>
      </c>
      <c r="F147" s="139" t="s">
        <v>8697</v>
      </c>
      <c r="I147" s="140"/>
      <c r="L147" s="32"/>
      <c r="M147" s="141"/>
      <c r="T147" s="53"/>
      <c r="AT147" s="17" t="s">
        <v>214</v>
      </c>
      <c r="AU147" s="17" t="s">
        <v>79</v>
      </c>
    </row>
    <row r="148" spans="2:65" s="12" customFormat="1" ht="11.25" x14ac:dyDescent="0.2">
      <c r="B148" s="153"/>
      <c r="D148" s="138" t="s">
        <v>330</v>
      </c>
      <c r="E148" s="154" t="s">
        <v>19</v>
      </c>
      <c r="F148" s="155" t="s">
        <v>8724</v>
      </c>
      <c r="H148" s="154" t="s">
        <v>19</v>
      </c>
      <c r="I148" s="156"/>
      <c r="L148" s="153"/>
      <c r="M148" s="157"/>
      <c r="T148" s="158"/>
      <c r="AT148" s="154" t="s">
        <v>330</v>
      </c>
      <c r="AU148" s="154" t="s">
        <v>79</v>
      </c>
      <c r="AV148" s="12" t="s">
        <v>77</v>
      </c>
      <c r="AW148" s="12" t="s">
        <v>31</v>
      </c>
      <c r="AX148" s="12" t="s">
        <v>69</v>
      </c>
      <c r="AY148" s="154" t="s">
        <v>181</v>
      </c>
    </row>
    <row r="149" spans="2:65" s="13" customFormat="1" ht="11.25" x14ac:dyDescent="0.2">
      <c r="B149" s="159"/>
      <c r="D149" s="138" t="s">
        <v>330</v>
      </c>
      <c r="E149" s="160" t="s">
        <v>19</v>
      </c>
      <c r="F149" s="161" t="s">
        <v>5381</v>
      </c>
      <c r="H149" s="162">
        <v>9</v>
      </c>
      <c r="I149" s="163"/>
      <c r="L149" s="159"/>
      <c r="M149" s="164"/>
      <c r="T149" s="165"/>
      <c r="AT149" s="160" t="s">
        <v>330</v>
      </c>
      <c r="AU149" s="160" t="s">
        <v>79</v>
      </c>
      <c r="AV149" s="13" t="s">
        <v>79</v>
      </c>
      <c r="AW149" s="13" t="s">
        <v>31</v>
      </c>
      <c r="AX149" s="13" t="s">
        <v>69</v>
      </c>
      <c r="AY149" s="160" t="s">
        <v>181</v>
      </c>
    </row>
    <row r="150" spans="2:65" s="14" customFormat="1" ht="11.25" x14ac:dyDescent="0.2">
      <c r="B150" s="166"/>
      <c r="D150" s="138" t="s">
        <v>330</v>
      </c>
      <c r="E150" s="167" t="s">
        <v>19</v>
      </c>
      <c r="F150" s="168" t="s">
        <v>333</v>
      </c>
      <c r="H150" s="169">
        <v>9</v>
      </c>
      <c r="I150" s="170"/>
      <c r="L150" s="166"/>
      <c r="M150" s="171"/>
      <c r="T150" s="172"/>
      <c r="AT150" s="167" t="s">
        <v>330</v>
      </c>
      <c r="AU150" s="167" t="s">
        <v>79</v>
      </c>
      <c r="AV150" s="14" t="s">
        <v>187</v>
      </c>
      <c r="AW150" s="14" t="s">
        <v>31</v>
      </c>
      <c r="AX150" s="14" t="s">
        <v>77</v>
      </c>
      <c r="AY150" s="167" t="s">
        <v>181</v>
      </c>
    </row>
    <row r="151" spans="2:65" s="1" customFormat="1" ht="16.5" customHeight="1" x14ac:dyDescent="0.2">
      <c r="B151" s="32"/>
      <c r="C151" s="125" t="s">
        <v>226</v>
      </c>
      <c r="D151" s="125" t="s">
        <v>182</v>
      </c>
      <c r="E151" s="126" t="s">
        <v>8725</v>
      </c>
      <c r="F151" s="127" t="s">
        <v>8726</v>
      </c>
      <c r="G151" s="128" t="s">
        <v>519</v>
      </c>
      <c r="H151" s="129">
        <v>2</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209</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209</v>
      </c>
      <c r="BM151" s="136" t="s">
        <v>229</v>
      </c>
    </row>
    <row r="152" spans="2:65" s="1" customFormat="1" ht="19.5" x14ac:dyDescent="0.2">
      <c r="B152" s="32"/>
      <c r="D152" s="138" t="s">
        <v>214</v>
      </c>
      <c r="F152" s="139" t="s">
        <v>8727</v>
      </c>
      <c r="I152" s="140"/>
      <c r="L152" s="32"/>
      <c r="M152" s="141"/>
      <c r="T152" s="53"/>
      <c r="AT152" s="17" t="s">
        <v>214</v>
      </c>
      <c r="AU152" s="17" t="s">
        <v>79</v>
      </c>
    </row>
    <row r="153" spans="2:65" s="13" customFormat="1" ht="11.25" x14ac:dyDescent="0.2">
      <c r="B153" s="159"/>
      <c r="D153" s="138" t="s">
        <v>330</v>
      </c>
      <c r="E153" s="160" t="s">
        <v>19</v>
      </c>
      <c r="F153" s="161" t="s">
        <v>8728</v>
      </c>
      <c r="H153" s="162">
        <v>2</v>
      </c>
      <c r="I153" s="163"/>
      <c r="L153" s="159"/>
      <c r="M153" s="164"/>
      <c r="T153" s="165"/>
      <c r="AT153" s="160" t="s">
        <v>330</v>
      </c>
      <c r="AU153" s="160" t="s">
        <v>79</v>
      </c>
      <c r="AV153" s="13" t="s">
        <v>79</v>
      </c>
      <c r="AW153" s="13" t="s">
        <v>31</v>
      </c>
      <c r="AX153" s="13" t="s">
        <v>69</v>
      </c>
      <c r="AY153" s="160" t="s">
        <v>181</v>
      </c>
    </row>
    <row r="154" spans="2:65" s="14" customFormat="1" ht="11.25" x14ac:dyDescent="0.2">
      <c r="B154" s="166"/>
      <c r="D154" s="138" t="s">
        <v>330</v>
      </c>
      <c r="E154" s="167" t="s">
        <v>19</v>
      </c>
      <c r="F154" s="168" t="s">
        <v>333</v>
      </c>
      <c r="H154" s="169">
        <v>2</v>
      </c>
      <c r="I154" s="170"/>
      <c r="L154" s="166"/>
      <c r="M154" s="171"/>
      <c r="T154" s="172"/>
      <c r="AT154" s="167" t="s">
        <v>330</v>
      </c>
      <c r="AU154" s="167" t="s">
        <v>79</v>
      </c>
      <c r="AV154" s="14" t="s">
        <v>187</v>
      </c>
      <c r="AW154" s="14" t="s">
        <v>31</v>
      </c>
      <c r="AX154" s="14" t="s">
        <v>77</v>
      </c>
      <c r="AY154" s="167" t="s">
        <v>181</v>
      </c>
    </row>
    <row r="155" spans="2:65" s="1" customFormat="1" ht="16.5" customHeight="1" x14ac:dyDescent="0.2">
      <c r="B155" s="32"/>
      <c r="C155" s="125" t="s">
        <v>206</v>
      </c>
      <c r="D155" s="125" t="s">
        <v>182</v>
      </c>
      <c r="E155" s="126" t="s">
        <v>8729</v>
      </c>
      <c r="F155" s="127" t="s">
        <v>8730</v>
      </c>
      <c r="G155" s="128" t="s">
        <v>519</v>
      </c>
      <c r="H155" s="129">
        <v>2</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232</v>
      </c>
    </row>
    <row r="156" spans="2:65" s="1" customFormat="1" ht="19.5" x14ac:dyDescent="0.2">
      <c r="B156" s="32"/>
      <c r="D156" s="138" t="s">
        <v>214</v>
      </c>
      <c r="F156" s="139" t="s">
        <v>8727</v>
      </c>
      <c r="I156" s="140"/>
      <c r="L156" s="32"/>
      <c r="M156" s="141"/>
      <c r="T156" s="53"/>
      <c r="AT156" s="17" t="s">
        <v>214</v>
      </c>
      <c r="AU156" s="17" t="s">
        <v>79</v>
      </c>
    </row>
    <row r="157" spans="2:65" s="13" customFormat="1" ht="11.25" x14ac:dyDescent="0.2">
      <c r="B157" s="159"/>
      <c r="D157" s="138" t="s">
        <v>330</v>
      </c>
      <c r="E157" s="160" t="s">
        <v>19</v>
      </c>
      <c r="F157" s="161" t="s">
        <v>8731</v>
      </c>
      <c r="H157" s="162">
        <v>2</v>
      </c>
      <c r="I157" s="163"/>
      <c r="L157" s="159"/>
      <c r="M157" s="164"/>
      <c r="T157" s="165"/>
      <c r="AT157" s="160" t="s">
        <v>330</v>
      </c>
      <c r="AU157" s="160" t="s">
        <v>79</v>
      </c>
      <c r="AV157" s="13" t="s">
        <v>79</v>
      </c>
      <c r="AW157" s="13" t="s">
        <v>31</v>
      </c>
      <c r="AX157" s="13" t="s">
        <v>69</v>
      </c>
      <c r="AY157" s="160" t="s">
        <v>181</v>
      </c>
    </row>
    <row r="158" spans="2:65" s="14" customFormat="1" ht="11.25" x14ac:dyDescent="0.2">
      <c r="B158" s="166"/>
      <c r="D158" s="138" t="s">
        <v>330</v>
      </c>
      <c r="E158" s="167" t="s">
        <v>19</v>
      </c>
      <c r="F158" s="168" t="s">
        <v>333</v>
      </c>
      <c r="H158" s="169">
        <v>2</v>
      </c>
      <c r="I158" s="170"/>
      <c r="L158" s="166"/>
      <c r="M158" s="171"/>
      <c r="T158" s="172"/>
      <c r="AT158" s="167" t="s">
        <v>330</v>
      </c>
      <c r="AU158" s="167" t="s">
        <v>79</v>
      </c>
      <c r="AV158" s="14" t="s">
        <v>187</v>
      </c>
      <c r="AW158" s="14" t="s">
        <v>31</v>
      </c>
      <c r="AX158" s="14" t="s">
        <v>77</v>
      </c>
      <c r="AY158" s="167" t="s">
        <v>181</v>
      </c>
    </row>
    <row r="159" spans="2:65" s="1" customFormat="1" ht="16.5" customHeight="1" x14ac:dyDescent="0.2">
      <c r="B159" s="32"/>
      <c r="C159" s="125" t="s">
        <v>233</v>
      </c>
      <c r="D159" s="125" t="s">
        <v>182</v>
      </c>
      <c r="E159" s="126" t="s">
        <v>8732</v>
      </c>
      <c r="F159" s="127" t="s">
        <v>8733</v>
      </c>
      <c r="G159" s="128" t="s">
        <v>519</v>
      </c>
      <c r="H159" s="129">
        <v>2</v>
      </c>
      <c r="I159" s="130"/>
      <c r="J159" s="131">
        <f>ROUND(I159*H159,2)</f>
        <v>0</v>
      </c>
      <c r="K159" s="127" t="s">
        <v>186</v>
      </c>
      <c r="L159" s="32"/>
      <c r="M159" s="132" t="s">
        <v>19</v>
      </c>
      <c r="N159" s="133" t="s">
        <v>40</v>
      </c>
      <c r="P159" s="134">
        <f>O159*H159</f>
        <v>0</v>
      </c>
      <c r="Q159" s="134">
        <v>0</v>
      </c>
      <c r="R159" s="134">
        <f>Q159*H159</f>
        <v>0</v>
      </c>
      <c r="S159" s="134">
        <v>0</v>
      </c>
      <c r="T159" s="135">
        <f>S159*H159</f>
        <v>0</v>
      </c>
      <c r="AR159" s="136" t="s">
        <v>209</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209</v>
      </c>
      <c r="BM159" s="136" t="s">
        <v>236</v>
      </c>
    </row>
    <row r="160" spans="2:65" s="1" customFormat="1" ht="19.5" x14ac:dyDescent="0.2">
      <c r="B160" s="32"/>
      <c r="D160" s="138" t="s">
        <v>214</v>
      </c>
      <c r="F160" s="139" t="s">
        <v>8727</v>
      </c>
      <c r="I160" s="140"/>
      <c r="L160" s="32"/>
      <c r="M160" s="141"/>
      <c r="T160" s="53"/>
      <c r="AT160" s="17" t="s">
        <v>214</v>
      </c>
      <c r="AU160" s="17" t="s">
        <v>79</v>
      </c>
    </row>
    <row r="161" spans="2:65" s="13" customFormat="1" ht="11.25" x14ac:dyDescent="0.2">
      <c r="B161" s="159"/>
      <c r="D161" s="138" t="s">
        <v>330</v>
      </c>
      <c r="E161" s="160" t="s">
        <v>19</v>
      </c>
      <c r="F161" s="161" t="s">
        <v>8734</v>
      </c>
      <c r="H161" s="162">
        <v>2</v>
      </c>
      <c r="I161" s="163"/>
      <c r="L161" s="159"/>
      <c r="M161" s="164"/>
      <c r="T161" s="165"/>
      <c r="AT161" s="160" t="s">
        <v>330</v>
      </c>
      <c r="AU161" s="160" t="s">
        <v>79</v>
      </c>
      <c r="AV161" s="13" t="s">
        <v>79</v>
      </c>
      <c r="AW161" s="13" t="s">
        <v>31</v>
      </c>
      <c r="AX161" s="13" t="s">
        <v>69</v>
      </c>
      <c r="AY161" s="160" t="s">
        <v>181</v>
      </c>
    </row>
    <row r="162" spans="2:65" s="14" customFormat="1" ht="11.25" x14ac:dyDescent="0.2">
      <c r="B162" s="166"/>
      <c r="D162" s="138" t="s">
        <v>330</v>
      </c>
      <c r="E162" s="167" t="s">
        <v>19</v>
      </c>
      <c r="F162" s="168" t="s">
        <v>333</v>
      </c>
      <c r="H162" s="169">
        <v>2</v>
      </c>
      <c r="I162" s="170"/>
      <c r="L162" s="166"/>
      <c r="M162" s="171"/>
      <c r="T162" s="172"/>
      <c r="AT162" s="167" t="s">
        <v>330</v>
      </c>
      <c r="AU162" s="167" t="s">
        <v>79</v>
      </c>
      <c r="AV162" s="14" t="s">
        <v>187</v>
      </c>
      <c r="AW162" s="14" t="s">
        <v>31</v>
      </c>
      <c r="AX162" s="14" t="s">
        <v>77</v>
      </c>
      <c r="AY162" s="167" t="s">
        <v>181</v>
      </c>
    </row>
    <row r="163" spans="2:65" s="1" customFormat="1" ht="16.5" customHeight="1" x14ac:dyDescent="0.2">
      <c r="B163" s="32"/>
      <c r="C163" s="125" t="s">
        <v>209</v>
      </c>
      <c r="D163" s="125" t="s">
        <v>182</v>
      </c>
      <c r="E163" s="126" t="s">
        <v>8735</v>
      </c>
      <c r="F163" s="127" t="s">
        <v>8736</v>
      </c>
      <c r="G163" s="128" t="s">
        <v>519</v>
      </c>
      <c r="H163" s="129">
        <v>41</v>
      </c>
      <c r="I163" s="130"/>
      <c r="J163" s="131">
        <f>ROUND(I163*H163,2)</f>
        <v>0</v>
      </c>
      <c r="K163" s="127" t="s">
        <v>186</v>
      </c>
      <c r="L163" s="32"/>
      <c r="M163" s="132" t="s">
        <v>19</v>
      </c>
      <c r="N163" s="133" t="s">
        <v>40</v>
      </c>
      <c r="P163" s="134">
        <f>O163*H163</f>
        <v>0</v>
      </c>
      <c r="Q163" s="134">
        <v>0</v>
      </c>
      <c r="R163" s="134">
        <f>Q163*H163</f>
        <v>0</v>
      </c>
      <c r="S163" s="134">
        <v>0</v>
      </c>
      <c r="T163" s="135">
        <f>S163*H163</f>
        <v>0</v>
      </c>
      <c r="AR163" s="136" t="s">
        <v>209</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209</v>
      </c>
      <c r="BM163" s="136" t="s">
        <v>239</v>
      </c>
    </row>
    <row r="164" spans="2:65" s="1" customFormat="1" ht="19.5" x14ac:dyDescent="0.2">
      <c r="B164" s="32"/>
      <c r="D164" s="138" t="s">
        <v>214</v>
      </c>
      <c r="F164" s="139" t="s">
        <v>8737</v>
      </c>
      <c r="I164" s="140"/>
      <c r="L164" s="32"/>
      <c r="M164" s="141"/>
      <c r="T164" s="53"/>
      <c r="AT164" s="17" t="s">
        <v>214</v>
      </c>
      <c r="AU164" s="17" t="s">
        <v>79</v>
      </c>
    </row>
    <row r="165" spans="2:65" s="13" customFormat="1" ht="11.25" x14ac:dyDescent="0.2">
      <c r="B165" s="159"/>
      <c r="D165" s="138" t="s">
        <v>330</v>
      </c>
      <c r="E165" s="160" t="s">
        <v>19</v>
      </c>
      <c r="F165" s="161" t="s">
        <v>8738</v>
      </c>
      <c r="H165" s="162">
        <v>41</v>
      </c>
      <c r="I165" s="163"/>
      <c r="L165" s="159"/>
      <c r="M165" s="164"/>
      <c r="T165" s="165"/>
      <c r="AT165" s="160" t="s">
        <v>330</v>
      </c>
      <c r="AU165" s="160" t="s">
        <v>79</v>
      </c>
      <c r="AV165" s="13" t="s">
        <v>79</v>
      </c>
      <c r="AW165" s="13" t="s">
        <v>31</v>
      </c>
      <c r="AX165" s="13" t="s">
        <v>69</v>
      </c>
      <c r="AY165" s="160" t="s">
        <v>181</v>
      </c>
    </row>
    <row r="166" spans="2:65" s="14" customFormat="1" ht="11.25" x14ac:dyDescent="0.2">
      <c r="B166" s="166"/>
      <c r="D166" s="138" t="s">
        <v>330</v>
      </c>
      <c r="E166" s="167" t="s">
        <v>19</v>
      </c>
      <c r="F166" s="168" t="s">
        <v>333</v>
      </c>
      <c r="H166" s="169">
        <v>41</v>
      </c>
      <c r="I166" s="170"/>
      <c r="L166" s="166"/>
      <c r="M166" s="171"/>
      <c r="T166" s="172"/>
      <c r="AT166" s="167" t="s">
        <v>330</v>
      </c>
      <c r="AU166" s="167" t="s">
        <v>79</v>
      </c>
      <c r="AV166" s="14" t="s">
        <v>187</v>
      </c>
      <c r="AW166" s="14" t="s">
        <v>31</v>
      </c>
      <c r="AX166" s="14" t="s">
        <v>77</v>
      </c>
      <c r="AY166" s="167" t="s">
        <v>181</v>
      </c>
    </row>
    <row r="167" spans="2:65" s="1" customFormat="1" ht="16.5" customHeight="1" x14ac:dyDescent="0.2">
      <c r="B167" s="32"/>
      <c r="C167" s="125" t="s">
        <v>404</v>
      </c>
      <c r="D167" s="125" t="s">
        <v>182</v>
      </c>
      <c r="E167" s="126" t="s">
        <v>8739</v>
      </c>
      <c r="F167" s="127" t="s">
        <v>8740</v>
      </c>
      <c r="G167" s="128" t="s">
        <v>519</v>
      </c>
      <c r="H167" s="129">
        <v>86</v>
      </c>
      <c r="I167" s="130"/>
      <c r="J167" s="131">
        <f>ROUND(I167*H167,2)</f>
        <v>0</v>
      </c>
      <c r="K167" s="127" t="s">
        <v>186</v>
      </c>
      <c r="L167" s="32"/>
      <c r="M167" s="132" t="s">
        <v>19</v>
      </c>
      <c r="N167" s="133" t="s">
        <v>40</v>
      </c>
      <c r="P167" s="134">
        <f>O167*H167</f>
        <v>0</v>
      </c>
      <c r="Q167" s="134">
        <v>0</v>
      </c>
      <c r="R167" s="134">
        <f>Q167*H167</f>
        <v>0</v>
      </c>
      <c r="S167" s="134">
        <v>0</v>
      </c>
      <c r="T167" s="135">
        <f>S167*H167</f>
        <v>0</v>
      </c>
      <c r="AR167" s="136" t="s">
        <v>209</v>
      </c>
      <c r="AT167" s="136" t="s">
        <v>182</v>
      </c>
      <c r="AU167" s="136" t="s">
        <v>79</v>
      </c>
      <c r="AY167" s="17" t="s">
        <v>181</v>
      </c>
      <c r="BE167" s="137">
        <f>IF(N167="základní",J167,0)</f>
        <v>0</v>
      </c>
      <c r="BF167" s="137">
        <f>IF(N167="snížená",J167,0)</f>
        <v>0</v>
      </c>
      <c r="BG167" s="137">
        <f>IF(N167="zákl. přenesená",J167,0)</f>
        <v>0</v>
      </c>
      <c r="BH167" s="137">
        <f>IF(N167="sníž. přenesená",J167,0)</f>
        <v>0</v>
      </c>
      <c r="BI167" s="137">
        <f>IF(N167="nulová",J167,0)</f>
        <v>0</v>
      </c>
      <c r="BJ167" s="17" t="s">
        <v>77</v>
      </c>
      <c r="BK167" s="137">
        <f>ROUND(I167*H167,2)</f>
        <v>0</v>
      </c>
      <c r="BL167" s="17" t="s">
        <v>209</v>
      </c>
      <c r="BM167" s="136" t="s">
        <v>407</v>
      </c>
    </row>
    <row r="168" spans="2:65" s="1" customFormat="1" ht="19.5" x14ac:dyDescent="0.2">
      <c r="B168" s="32"/>
      <c r="D168" s="138" t="s">
        <v>214</v>
      </c>
      <c r="F168" s="139" t="s">
        <v>8741</v>
      </c>
      <c r="I168" s="140"/>
      <c r="L168" s="32"/>
      <c r="M168" s="141"/>
      <c r="T168" s="53"/>
      <c r="AT168" s="17" t="s">
        <v>214</v>
      </c>
      <c r="AU168" s="17" t="s">
        <v>79</v>
      </c>
    </row>
    <row r="169" spans="2:65" s="13" customFormat="1" ht="11.25" x14ac:dyDescent="0.2">
      <c r="B169" s="159"/>
      <c r="D169" s="138" t="s">
        <v>330</v>
      </c>
      <c r="E169" s="160" t="s">
        <v>19</v>
      </c>
      <c r="F169" s="161" t="s">
        <v>8742</v>
      </c>
      <c r="H169" s="162">
        <v>86</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86</v>
      </c>
      <c r="I170" s="170"/>
      <c r="L170" s="166"/>
      <c r="M170" s="171"/>
      <c r="T170" s="172"/>
      <c r="AT170" s="167" t="s">
        <v>330</v>
      </c>
      <c r="AU170" s="167" t="s">
        <v>79</v>
      </c>
      <c r="AV170" s="14" t="s">
        <v>187</v>
      </c>
      <c r="AW170" s="14" t="s">
        <v>31</v>
      </c>
      <c r="AX170" s="14" t="s">
        <v>77</v>
      </c>
      <c r="AY170" s="167" t="s">
        <v>181</v>
      </c>
    </row>
    <row r="171" spans="2:65" s="1" customFormat="1" ht="16.5" customHeight="1" x14ac:dyDescent="0.2">
      <c r="B171" s="32"/>
      <c r="C171" s="125" t="s">
        <v>213</v>
      </c>
      <c r="D171" s="125" t="s">
        <v>182</v>
      </c>
      <c r="E171" s="126" t="s">
        <v>8743</v>
      </c>
      <c r="F171" s="127" t="s">
        <v>8744</v>
      </c>
      <c r="G171" s="128" t="s">
        <v>185</v>
      </c>
      <c r="H171" s="129">
        <v>2</v>
      </c>
      <c r="I171" s="130"/>
      <c r="J171" s="131">
        <f>ROUND(I171*H171,2)</f>
        <v>0</v>
      </c>
      <c r="K171" s="127" t="s">
        <v>186</v>
      </c>
      <c r="L171" s="32"/>
      <c r="M171" s="132" t="s">
        <v>19</v>
      </c>
      <c r="N171" s="133" t="s">
        <v>40</v>
      </c>
      <c r="P171" s="134">
        <f>O171*H171</f>
        <v>0</v>
      </c>
      <c r="Q171" s="134">
        <v>0</v>
      </c>
      <c r="R171" s="134">
        <f>Q171*H171</f>
        <v>0</v>
      </c>
      <c r="S171" s="134">
        <v>0</v>
      </c>
      <c r="T171" s="135">
        <f>S171*H171</f>
        <v>0</v>
      </c>
      <c r="AR171" s="136" t="s">
        <v>209</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209</v>
      </c>
      <c r="BM171" s="136" t="s">
        <v>242</v>
      </c>
    </row>
    <row r="172" spans="2:65" s="1" customFormat="1" ht="19.5" x14ac:dyDescent="0.2">
      <c r="B172" s="32"/>
      <c r="D172" s="138" t="s">
        <v>214</v>
      </c>
      <c r="F172" s="139" t="s">
        <v>8745</v>
      </c>
      <c r="I172" s="140"/>
      <c r="L172" s="32"/>
      <c r="M172" s="141"/>
      <c r="T172" s="53"/>
      <c r="AT172" s="17" t="s">
        <v>214</v>
      </c>
      <c r="AU172" s="17" t="s">
        <v>79</v>
      </c>
    </row>
    <row r="173" spans="2:65" s="13" customFormat="1" ht="11.25" x14ac:dyDescent="0.2">
      <c r="B173" s="159"/>
      <c r="D173" s="138" t="s">
        <v>330</v>
      </c>
      <c r="E173" s="160" t="s">
        <v>19</v>
      </c>
      <c r="F173" s="161" t="s">
        <v>8746</v>
      </c>
      <c r="H173" s="162">
        <v>2</v>
      </c>
      <c r="I173" s="163"/>
      <c r="L173" s="159"/>
      <c r="M173" s="164"/>
      <c r="T173" s="165"/>
      <c r="AT173" s="160" t="s">
        <v>330</v>
      </c>
      <c r="AU173" s="160" t="s">
        <v>79</v>
      </c>
      <c r="AV173" s="13" t="s">
        <v>79</v>
      </c>
      <c r="AW173" s="13" t="s">
        <v>31</v>
      </c>
      <c r="AX173" s="13" t="s">
        <v>69</v>
      </c>
      <c r="AY173" s="160" t="s">
        <v>181</v>
      </c>
    </row>
    <row r="174" spans="2:65" s="14" customFormat="1" ht="11.25" x14ac:dyDescent="0.2">
      <c r="B174" s="166"/>
      <c r="D174" s="138" t="s">
        <v>330</v>
      </c>
      <c r="E174" s="167" t="s">
        <v>19</v>
      </c>
      <c r="F174" s="168" t="s">
        <v>333</v>
      </c>
      <c r="H174" s="169">
        <v>2</v>
      </c>
      <c r="I174" s="170"/>
      <c r="L174" s="166"/>
      <c r="M174" s="171"/>
      <c r="T174" s="172"/>
      <c r="AT174" s="167" t="s">
        <v>330</v>
      </c>
      <c r="AU174" s="167" t="s">
        <v>79</v>
      </c>
      <c r="AV174" s="14" t="s">
        <v>187</v>
      </c>
      <c r="AW174" s="14" t="s">
        <v>31</v>
      </c>
      <c r="AX174" s="14" t="s">
        <v>77</v>
      </c>
      <c r="AY174" s="167" t="s">
        <v>181</v>
      </c>
    </row>
    <row r="175" spans="2:65" s="1" customFormat="1" ht="16.5" customHeight="1" x14ac:dyDescent="0.2">
      <c r="B175" s="32"/>
      <c r="C175" s="125" t="s">
        <v>243</v>
      </c>
      <c r="D175" s="125" t="s">
        <v>182</v>
      </c>
      <c r="E175" s="126" t="s">
        <v>8529</v>
      </c>
      <c r="F175" s="127" t="s">
        <v>8530</v>
      </c>
      <c r="G175" s="128" t="s">
        <v>2805</v>
      </c>
      <c r="H175" s="186"/>
      <c r="I175" s="130"/>
      <c r="J175" s="131">
        <f>ROUND(I175*H175,2)</f>
        <v>0</v>
      </c>
      <c r="K175" s="127" t="s">
        <v>327</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246</v>
      </c>
    </row>
    <row r="176" spans="2:65" s="1" customFormat="1" ht="11.25" x14ac:dyDescent="0.2">
      <c r="B176" s="32"/>
      <c r="D176" s="151" t="s">
        <v>328</v>
      </c>
      <c r="F176" s="152" t="s">
        <v>8531</v>
      </c>
      <c r="I176" s="140"/>
      <c r="L176" s="32"/>
      <c r="M176" s="141"/>
      <c r="T176" s="53"/>
      <c r="AT176" s="17" t="s">
        <v>328</v>
      </c>
      <c r="AU176" s="17" t="s">
        <v>79</v>
      </c>
    </row>
    <row r="177" spans="2:65" s="1" customFormat="1" ht="29.25" x14ac:dyDescent="0.2">
      <c r="B177" s="32"/>
      <c r="D177" s="138" t="s">
        <v>214</v>
      </c>
      <c r="F177" s="139" t="s">
        <v>4055</v>
      </c>
      <c r="I177" s="140"/>
      <c r="L177" s="32"/>
      <c r="M177" s="141"/>
      <c r="T177" s="53"/>
      <c r="AT177" s="17" t="s">
        <v>214</v>
      </c>
      <c r="AU177" s="17" t="s">
        <v>79</v>
      </c>
    </row>
    <row r="178" spans="2:65" s="1" customFormat="1" ht="16.5" customHeight="1" x14ac:dyDescent="0.2">
      <c r="B178" s="32"/>
      <c r="C178" s="125" t="s">
        <v>218</v>
      </c>
      <c r="D178" s="125" t="s">
        <v>182</v>
      </c>
      <c r="E178" s="126" t="s">
        <v>8123</v>
      </c>
      <c r="F178" s="127" t="s">
        <v>1431</v>
      </c>
      <c r="G178" s="128" t="s">
        <v>1053</v>
      </c>
      <c r="H178" s="129">
        <v>10</v>
      </c>
      <c r="I178" s="130"/>
      <c r="J178" s="131">
        <f>ROUND(I178*H178,2)</f>
        <v>0</v>
      </c>
      <c r="K178" s="127" t="s">
        <v>327</v>
      </c>
      <c r="L178" s="32"/>
      <c r="M178" s="132" t="s">
        <v>19</v>
      </c>
      <c r="N178" s="133" t="s">
        <v>40</v>
      </c>
      <c r="P178" s="134">
        <f>O178*H178</f>
        <v>0</v>
      </c>
      <c r="Q178" s="134">
        <v>0</v>
      </c>
      <c r="R178" s="134">
        <f>Q178*H178</f>
        <v>0</v>
      </c>
      <c r="S178" s="134">
        <v>0</v>
      </c>
      <c r="T178" s="135">
        <f>S178*H178</f>
        <v>0</v>
      </c>
      <c r="AR178" s="136" t="s">
        <v>209</v>
      </c>
      <c r="AT178" s="136" t="s">
        <v>182</v>
      </c>
      <c r="AU178" s="136" t="s">
        <v>79</v>
      </c>
      <c r="AY178" s="17" t="s">
        <v>181</v>
      </c>
      <c r="BE178" s="137">
        <f>IF(N178="základní",J178,0)</f>
        <v>0</v>
      </c>
      <c r="BF178" s="137">
        <f>IF(N178="snížená",J178,0)</f>
        <v>0</v>
      </c>
      <c r="BG178" s="137">
        <f>IF(N178="zákl. přenesená",J178,0)</f>
        <v>0</v>
      </c>
      <c r="BH178" s="137">
        <f>IF(N178="sníž. přenesená",J178,0)</f>
        <v>0</v>
      </c>
      <c r="BI178" s="137">
        <f>IF(N178="nulová",J178,0)</f>
        <v>0</v>
      </c>
      <c r="BJ178" s="17" t="s">
        <v>77</v>
      </c>
      <c r="BK178" s="137">
        <f>ROUND(I178*H178,2)</f>
        <v>0</v>
      </c>
      <c r="BL178" s="17" t="s">
        <v>209</v>
      </c>
      <c r="BM178" s="136" t="s">
        <v>250</v>
      </c>
    </row>
    <row r="179" spans="2:65" s="1" customFormat="1" ht="11.25" x14ac:dyDescent="0.2">
      <c r="B179" s="32"/>
      <c r="D179" s="151" t="s">
        <v>328</v>
      </c>
      <c r="F179" s="152" t="s">
        <v>8124</v>
      </c>
      <c r="I179" s="140"/>
      <c r="L179" s="32"/>
      <c r="M179" s="141"/>
      <c r="T179" s="53"/>
      <c r="AT179" s="17" t="s">
        <v>328</v>
      </c>
      <c r="AU179" s="17" t="s">
        <v>79</v>
      </c>
    </row>
    <row r="180" spans="2:65" s="1" customFormat="1" ht="19.5" x14ac:dyDescent="0.2">
      <c r="B180" s="32"/>
      <c r="D180" s="138" t="s">
        <v>214</v>
      </c>
      <c r="F180" s="139" t="s">
        <v>8532</v>
      </c>
      <c r="I180" s="140"/>
      <c r="L180" s="32"/>
      <c r="M180" s="141"/>
      <c r="T180" s="53"/>
      <c r="AT180" s="17" t="s">
        <v>214</v>
      </c>
      <c r="AU180" s="17" t="s">
        <v>79</v>
      </c>
    </row>
    <row r="181" spans="2:65" s="13" customFormat="1" ht="11.25" x14ac:dyDescent="0.2">
      <c r="B181" s="159"/>
      <c r="D181" s="138" t="s">
        <v>330</v>
      </c>
      <c r="E181" s="160" t="s">
        <v>19</v>
      </c>
      <c r="F181" s="161" t="s">
        <v>8533</v>
      </c>
      <c r="H181" s="162">
        <v>10</v>
      </c>
      <c r="I181" s="163"/>
      <c r="L181" s="159"/>
      <c r="M181" s="164"/>
      <c r="T181" s="165"/>
      <c r="AT181" s="160" t="s">
        <v>330</v>
      </c>
      <c r="AU181" s="160" t="s">
        <v>79</v>
      </c>
      <c r="AV181" s="13" t="s">
        <v>79</v>
      </c>
      <c r="AW181" s="13" t="s">
        <v>31</v>
      </c>
      <c r="AX181" s="13" t="s">
        <v>69</v>
      </c>
      <c r="AY181" s="160" t="s">
        <v>181</v>
      </c>
    </row>
    <row r="182" spans="2:65" s="14" customFormat="1" ht="11.25" x14ac:dyDescent="0.2">
      <c r="B182" s="166"/>
      <c r="D182" s="138" t="s">
        <v>330</v>
      </c>
      <c r="E182" s="167" t="s">
        <v>19</v>
      </c>
      <c r="F182" s="168" t="s">
        <v>333</v>
      </c>
      <c r="H182" s="169">
        <v>10</v>
      </c>
      <c r="I182" s="170"/>
      <c r="L182" s="166"/>
      <c r="M182" s="171"/>
      <c r="T182" s="172"/>
      <c r="AT182" s="167" t="s">
        <v>330</v>
      </c>
      <c r="AU182" s="167" t="s">
        <v>79</v>
      </c>
      <c r="AV182" s="14" t="s">
        <v>187</v>
      </c>
      <c r="AW182" s="14" t="s">
        <v>31</v>
      </c>
      <c r="AX182" s="14" t="s">
        <v>77</v>
      </c>
      <c r="AY182" s="167" t="s">
        <v>181</v>
      </c>
    </row>
    <row r="183" spans="2:65" s="10" customFormat="1" ht="22.9" customHeight="1" x14ac:dyDescent="0.2">
      <c r="B183" s="115"/>
      <c r="D183" s="116" t="s">
        <v>68</v>
      </c>
      <c r="E183" s="149" t="s">
        <v>4062</v>
      </c>
      <c r="F183" s="149" t="s">
        <v>8747</v>
      </c>
      <c r="I183" s="118"/>
      <c r="J183" s="150">
        <f>BK183</f>
        <v>0</v>
      </c>
      <c r="L183" s="115"/>
      <c r="M183" s="120"/>
      <c r="P183" s="121">
        <f>SUM(P184:P207)</f>
        <v>0</v>
      </c>
      <c r="R183" s="121">
        <f>SUM(R184:R207)</f>
        <v>0</v>
      </c>
      <c r="T183" s="122">
        <f>SUM(T184:T207)</f>
        <v>0</v>
      </c>
      <c r="AR183" s="116" t="s">
        <v>77</v>
      </c>
      <c r="AT183" s="123" t="s">
        <v>68</v>
      </c>
      <c r="AU183" s="123" t="s">
        <v>77</v>
      </c>
      <c r="AY183" s="116" t="s">
        <v>181</v>
      </c>
      <c r="BK183" s="124">
        <f>SUM(BK184:BK207)</f>
        <v>0</v>
      </c>
    </row>
    <row r="184" spans="2:65" s="1" customFormat="1" ht="16.5" customHeight="1" x14ac:dyDescent="0.2">
      <c r="B184" s="32"/>
      <c r="C184" s="125" t="s">
        <v>7</v>
      </c>
      <c r="D184" s="125" t="s">
        <v>182</v>
      </c>
      <c r="E184" s="126" t="s">
        <v>8535</v>
      </c>
      <c r="F184" s="127" t="s">
        <v>8748</v>
      </c>
      <c r="G184" s="128" t="s">
        <v>185</v>
      </c>
      <c r="H184" s="129">
        <v>2</v>
      </c>
      <c r="I184" s="130"/>
      <c r="J184" s="131">
        <f>ROUND(I184*H184,2)</f>
        <v>0</v>
      </c>
      <c r="K184" s="127" t="s">
        <v>186</v>
      </c>
      <c r="L184" s="32"/>
      <c r="M184" s="132" t="s">
        <v>19</v>
      </c>
      <c r="N184" s="133" t="s">
        <v>40</v>
      </c>
      <c r="P184" s="134">
        <f>O184*H184</f>
        <v>0</v>
      </c>
      <c r="Q184" s="134">
        <v>0</v>
      </c>
      <c r="R184" s="134">
        <f>Q184*H184</f>
        <v>0</v>
      </c>
      <c r="S184" s="134">
        <v>0</v>
      </c>
      <c r="T184" s="135">
        <f>S184*H184</f>
        <v>0</v>
      </c>
      <c r="AR184" s="136" t="s">
        <v>187</v>
      </c>
      <c r="AT184" s="136" t="s">
        <v>182</v>
      </c>
      <c r="AU184" s="136" t="s">
        <v>79</v>
      </c>
      <c r="AY184" s="17" t="s">
        <v>181</v>
      </c>
      <c r="BE184" s="137">
        <f>IF(N184="základní",J184,0)</f>
        <v>0</v>
      </c>
      <c r="BF184" s="137">
        <f>IF(N184="snížená",J184,0)</f>
        <v>0</v>
      </c>
      <c r="BG184" s="137">
        <f>IF(N184="zákl. přenesená",J184,0)</f>
        <v>0</v>
      </c>
      <c r="BH184" s="137">
        <f>IF(N184="sníž. přenesená",J184,0)</f>
        <v>0</v>
      </c>
      <c r="BI184" s="137">
        <f>IF(N184="nulová",J184,0)</f>
        <v>0</v>
      </c>
      <c r="BJ184" s="17" t="s">
        <v>77</v>
      </c>
      <c r="BK184" s="137">
        <f>ROUND(I184*H184,2)</f>
        <v>0</v>
      </c>
      <c r="BL184" s="17" t="s">
        <v>187</v>
      </c>
      <c r="BM184" s="136" t="s">
        <v>254</v>
      </c>
    </row>
    <row r="185" spans="2:65" s="13" customFormat="1" ht="11.25" x14ac:dyDescent="0.2">
      <c r="B185" s="159"/>
      <c r="D185" s="138" t="s">
        <v>330</v>
      </c>
      <c r="E185" s="160" t="s">
        <v>19</v>
      </c>
      <c r="F185" s="161" t="s">
        <v>8749</v>
      </c>
      <c r="H185" s="162">
        <v>2</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2</v>
      </c>
      <c r="I186" s="170"/>
      <c r="L186" s="166"/>
      <c r="M186" s="171"/>
      <c r="T186" s="172"/>
      <c r="AT186" s="167" t="s">
        <v>330</v>
      </c>
      <c r="AU186" s="167" t="s">
        <v>79</v>
      </c>
      <c r="AV186" s="14" t="s">
        <v>187</v>
      </c>
      <c r="AW186" s="14" t="s">
        <v>31</v>
      </c>
      <c r="AX186" s="14" t="s">
        <v>77</v>
      </c>
      <c r="AY186" s="167" t="s">
        <v>181</v>
      </c>
    </row>
    <row r="187" spans="2:65" s="1" customFormat="1" ht="16.5" customHeight="1" x14ac:dyDescent="0.2">
      <c r="B187" s="32"/>
      <c r="C187" s="125" t="s">
        <v>222</v>
      </c>
      <c r="D187" s="125" t="s">
        <v>182</v>
      </c>
      <c r="E187" s="126" t="s">
        <v>8539</v>
      </c>
      <c r="F187" s="127" t="s">
        <v>8750</v>
      </c>
      <c r="G187" s="128" t="s">
        <v>185</v>
      </c>
      <c r="H187" s="129">
        <v>2</v>
      </c>
      <c r="I187" s="130"/>
      <c r="J187" s="131">
        <f>ROUND(I187*H187,2)</f>
        <v>0</v>
      </c>
      <c r="K187" s="127" t="s">
        <v>186</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3" customFormat="1" ht="11.25" x14ac:dyDescent="0.2">
      <c r="B188" s="159"/>
      <c r="D188" s="138" t="s">
        <v>330</v>
      </c>
      <c r="E188" s="160" t="s">
        <v>19</v>
      </c>
      <c r="F188" s="161" t="s">
        <v>8751</v>
      </c>
      <c r="H188" s="162">
        <v>2</v>
      </c>
      <c r="I188" s="163"/>
      <c r="L188" s="159"/>
      <c r="M188" s="164"/>
      <c r="T188" s="165"/>
      <c r="AT188" s="160" t="s">
        <v>330</v>
      </c>
      <c r="AU188" s="160" t="s">
        <v>79</v>
      </c>
      <c r="AV188" s="13" t="s">
        <v>79</v>
      </c>
      <c r="AW188" s="13" t="s">
        <v>31</v>
      </c>
      <c r="AX188" s="13" t="s">
        <v>69</v>
      </c>
      <c r="AY188" s="160" t="s">
        <v>181</v>
      </c>
    </row>
    <row r="189" spans="2:65" s="14" customFormat="1" ht="11.25" x14ac:dyDescent="0.2">
      <c r="B189" s="166"/>
      <c r="D189" s="138" t="s">
        <v>330</v>
      </c>
      <c r="E189" s="167" t="s">
        <v>19</v>
      </c>
      <c r="F189" s="168" t="s">
        <v>333</v>
      </c>
      <c r="H189" s="169">
        <v>2</v>
      </c>
      <c r="I189" s="170"/>
      <c r="L189" s="166"/>
      <c r="M189" s="171"/>
      <c r="T189" s="172"/>
      <c r="AT189" s="167" t="s">
        <v>330</v>
      </c>
      <c r="AU189" s="167" t="s">
        <v>79</v>
      </c>
      <c r="AV189" s="14" t="s">
        <v>187</v>
      </c>
      <c r="AW189" s="14" t="s">
        <v>31</v>
      </c>
      <c r="AX189" s="14" t="s">
        <v>77</v>
      </c>
      <c r="AY189" s="167" t="s">
        <v>181</v>
      </c>
    </row>
    <row r="190" spans="2:65" s="1" customFormat="1" ht="16.5" customHeight="1" x14ac:dyDescent="0.2">
      <c r="B190" s="32"/>
      <c r="C190" s="125" t="s">
        <v>260</v>
      </c>
      <c r="D190" s="125" t="s">
        <v>182</v>
      </c>
      <c r="E190" s="126" t="s">
        <v>8545</v>
      </c>
      <c r="F190" s="127" t="s">
        <v>8752</v>
      </c>
      <c r="G190" s="128" t="s">
        <v>185</v>
      </c>
      <c r="H190" s="129">
        <v>2</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263</v>
      </c>
    </row>
    <row r="191" spans="2:65" s="13" customFormat="1" ht="11.25" x14ac:dyDescent="0.2">
      <c r="B191" s="159"/>
      <c r="D191" s="138" t="s">
        <v>330</v>
      </c>
      <c r="E191" s="160" t="s">
        <v>19</v>
      </c>
      <c r="F191" s="161" t="s">
        <v>8753</v>
      </c>
      <c r="H191" s="162">
        <v>2</v>
      </c>
      <c r="I191" s="163"/>
      <c r="L191" s="159"/>
      <c r="M191" s="164"/>
      <c r="T191" s="165"/>
      <c r="AT191" s="160" t="s">
        <v>330</v>
      </c>
      <c r="AU191" s="160" t="s">
        <v>79</v>
      </c>
      <c r="AV191" s="13" t="s">
        <v>79</v>
      </c>
      <c r="AW191" s="13" t="s">
        <v>31</v>
      </c>
      <c r="AX191" s="13" t="s">
        <v>69</v>
      </c>
      <c r="AY191" s="160" t="s">
        <v>181</v>
      </c>
    </row>
    <row r="192" spans="2:65" s="14" customFormat="1" ht="11.25" x14ac:dyDescent="0.2">
      <c r="B192" s="166"/>
      <c r="D192" s="138" t="s">
        <v>330</v>
      </c>
      <c r="E192" s="167" t="s">
        <v>19</v>
      </c>
      <c r="F192" s="168" t="s">
        <v>333</v>
      </c>
      <c r="H192" s="169">
        <v>2</v>
      </c>
      <c r="I192" s="170"/>
      <c r="L192" s="166"/>
      <c r="M192" s="171"/>
      <c r="T192" s="172"/>
      <c r="AT192" s="167" t="s">
        <v>330</v>
      </c>
      <c r="AU192" s="167" t="s">
        <v>79</v>
      </c>
      <c r="AV192" s="14" t="s">
        <v>187</v>
      </c>
      <c r="AW192" s="14" t="s">
        <v>31</v>
      </c>
      <c r="AX192" s="14" t="s">
        <v>77</v>
      </c>
      <c r="AY192" s="167" t="s">
        <v>181</v>
      </c>
    </row>
    <row r="193" spans="2:65" s="1" customFormat="1" ht="16.5" customHeight="1" x14ac:dyDescent="0.2">
      <c r="B193" s="32"/>
      <c r="C193" s="125" t="s">
        <v>225</v>
      </c>
      <c r="D193" s="125" t="s">
        <v>182</v>
      </c>
      <c r="E193" s="126" t="s">
        <v>8550</v>
      </c>
      <c r="F193" s="127" t="s">
        <v>8754</v>
      </c>
      <c r="G193" s="128" t="s">
        <v>1053</v>
      </c>
      <c r="H193" s="129">
        <v>8</v>
      </c>
      <c r="I193" s="130"/>
      <c r="J193" s="131">
        <f>ROUND(I193*H193,2)</f>
        <v>0</v>
      </c>
      <c r="K193" s="127" t="s">
        <v>186</v>
      </c>
      <c r="L193" s="32"/>
      <c r="M193" s="132" t="s">
        <v>19</v>
      </c>
      <c r="N193" s="133" t="s">
        <v>40</v>
      </c>
      <c r="P193" s="134">
        <f>O193*H193</f>
        <v>0</v>
      </c>
      <c r="Q193" s="134">
        <v>0</v>
      </c>
      <c r="R193" s="134">
        <f>Q193*H193</f>
        <v>0</v>
      </c>
      <c r="S193" s="134">
        <v>0</v>
      </c>
      <c r="T193" s="135">
        <f>S193*H193</f>
        <v>0</v>
      </c>
      <c r="AR193" s="136" t="s">
        <v>187</v>
      </c>
      <c r="AT193" s="136" t="s">
        <v>182</v>
      </c>
      <c r="AU193" s="136" t="s">
        <v>79</v>
      </c>
      <c r="AY193" s="17" t="s">
        <v>181</v>
      </c>
      <c r="BE193" s="137">
        <f>IF(N193="základní",J193,0)</f>
        <v>0</v>
      </c>
      <c r="BF193" s="137">
        <f>IF(N193="snížená",J193,0)</f>
        <v>0</v>
      </c>
      <c r="BG193" s="137">
        <f>IF(N193="zákl. přenesená",J193,0)</f>
        <v>0</v>
      </c>
      <c r="BH193" s="137">
        <f>IF(N193="sníž. přenesená",J193,0)</f>
        <v>0</v>
      </c>
      <c r="BI193" s="137">
        <f>IF(N193="nulová",J193,0)</f>
        <v>0</v>
      </c>
      <c r="BJ193" s="17" t="s">
        <v>77</v>
      </c>
      <c r="BK193" s="137">
        <f>ROUND(I193*H193,2)</f>
        <v>0</v>
      </c>
      <c r="BL193" s="17" t="s">
        <v>187</v>
      </c>
      <c r="BM193" s="136" t="s">
        <v>266</v>
      </c>
    </row>
    <row r="194" spans="2:65" s="13" customFormat="1" ht="11.25" x14ac:dyDescent="0.2">
      <c r="B194" s="159"/>
      <c r="D194" s="138" t="s">
        <v>330</v>
      </c>
      <c r="E194" s="160" t="s">
        <v>19</v>
      </c>
      <c r="F194" s="161" t="s">
        <v>8755</v>
      </c>
      <c r="H194" s="162">
        <v>8</v>
      </c>
      <c r="I194" s="163"/>
      <c r="L194" s="159"/>
      <c r="M194" s="164"/>
      <c r="T194" s="165"/>
      <c r="AT194" s="160" t="s">
        <v>330</v>
      </c>
      <c r="AU194" s="160" t="s">
        <v>79</v>
      </c>
      <c r="AV194" s="13" t="s">
        <v>79</v>
      </c>
      <c r="AW194" s="13" t="s">
        <v>31</v>
      </c>
      <c r="AX194" s="13" t="s">
        <v>69</v>
      </c>
      <c r="AY194" s="160" t="s">
        <v>181</v>
      </c>
    </row>
    <row r="195" spans="2:65" s="14" customFormat="1" ht="11.25" x14ac:dyDescent="0.2">
      <c r="B195" s="166"/>
      <c r="D195" s="138" t="s">
        <v>330</v>
      </c>
      <c r="E195" s="167" t="s">
        <v>19</v>
      </c>
      <c r="F195" s="168" t="s">
        <v>333</v>
      </c>
      <c r="H195" s="169">
        <v>8</v>
      </c>
      <c r="I195" s="170"/>
      <c r="L195" s="166"/>
      <c r="M195" s="171"/>
      <c r="T195" s="172"/>
      <c r="AT195" s="167" t="s">
        <v>330</v>
      </c>
      <c r="AU195" s="167" t="s">
        <v>79</v>
      </c>
      <c r="AV195" s="14" t="s">
        <v>187</v>
      </c>
      <c r="AW195" s="14" t="s">
        <v>31</v>
      </c>
      <c r="AX195" s="14" t="s">
        <v>77</v>
      </c>
      <c r="AY195" s="167" t="s">
        <v>181</v>
      </c>
    </row>
    <row r="196" spans="2:65" s="1" customFormat="1" ht="16.5" customHeight="1" x14ac:dyDescent="0.2">
      <c r="B196" s="32"/>
      <c r="C196" s="125" t="s">
        <v>267</v>
      </c>
      <c r="D196" s="125" t="s">
        <v>182</v>
      </c>
      <c r="E196" s="126" t="s">
        <v>8554</v>
      </c>
      <c r="F196" s="127" t="s">
        <v>8756</v>
      </c>
      <c r="G196" s="128" t="s">
        <v>185</v>
      </c>
      <c r="H196" s="129">
        <v>1</v>
      </c>
      <c r="I196" s="130"/>
      <c r="J196" s="131">
        <f>ROUND(I196*H196,2)</f>
        <v>0</v>
      </c>
      <c r="K196" s="127" t="s">
        <v>186</v>
      </c>
      <c r="L196" s="32"/>
      <c r="M196" s="132" t="s">
        <v>19</v>
      </c>
      <c r="N196" s="133" t="s">
        <v>40</v>
      </c>
      <c r="P196" s="134">
        <f>O196*H196</f>
        <v>0</v>
      </c>
      <c r="Q196" s="134">
        <v>0</v>
      </c>
      <c r="R196" s="134">
        <f>Q196*H196</f>
        <v>0</v>
      </c>
      <c r="S196" s="134">
        <v>0</v>
      </c>
      <c r="T196" s="135">
        <f>S196*H196</f>
        <v>0</v>
      </c>
      <c r="AR196" s="136" t="s">
        <v>187</v>
      </c>
      <c r="AT196" s="136" t="s">
        <v>182</v>
      </c>
      <c r="AU196" s="136" t="s">
        <v>79</v>
      </c>
      <c r="AY196" s="17" t="s">
        <v>181</v>
      </c>
      <c r="BE196" s="137">
        <f>IF(N196="základní",J196,0)</f>
        <v>0</v>
      </c>
      <c r="BF196" s="137">
        <f>IF(N196="snížená",J196,0)</f>
        <v>0</v>
      </c>
      <c r="BG196" s="137">
        <f>IF(N196="zákl. přenesená",J196,0)</f>
        <v>0</v>
      </c>
      <c r="BH196" s="137">
        <f>IF(N196="sníž. přenesená",J196,0)</f>
        <v>0</v>
      </c>
      <c r="BI196" s="137">
        <f>IF(N196="nulová",J196,0)</f>
        <v>0</v>
      </c>
      <c r="BJ196" s="17" t="s">
        <v>77</v>
      </c>
      <c r="BK196" s="137">
        <f>ROUND(I196*H196,2)</f>
        <v>0</v>
      </c>
      <c r="BL196" s="17" t="s">
        <v>187</v>
      </c>
      <c r="BM196" s="136" t="s">
        <v>270</v>
      </c>
    </row>
    <row r="197" spans="2:65" s="13" customFormat="1" ht="11.25" x14ac:dyDescent="0.2">
      <c r="B197" s="159"/>
      <c r="D197" s="138" t="s">
        <v>330</v>
      </c>
      <c r="E197" s="160" t="s">
        <v>19</v>
      </c>
      <c r="F197" s="161" t="s">
        <v>8757</v>
      </c>
      <c r="H197" s="162">
        <v>1</v>
      </c>
      <c r="I197" s="163"/>
      <c r="L197" s="159"/>
      <c r="M197" s="164"/>
      <c r="T197" s="165"/>
      <c r="AT197" s="160" t="s">
        <v>330</v>
      </c>
      <c r="AU197" s="160" t="s">
        <v>79</v>
      </c>
      <c r="AV197" s="13" t="s">
        <v>79</v>
      </c>
      <c r="AW197" s="13" t="s">
        <v>31</v>
      </c>
      <c r="AX197" s="13" t="s">
        <v>69</v>
      </c>
      <c r="AY197" s="160" t="s">
        <v>181</v>
      </c>
    </row>
    <row r="198" spans="2:65" s="14" customFormat="1" ht="11.25" x14ac:dyDescent="0.2">
      <c r="B198" s="166"/>
      <c r="D198" s="138" t="s">
        <v>330</v>
      </c>
      <c r="E198" s="167" t="s">
        <v>19</v>
      </c>
      <c r="F198" s="168" t="s">
        <v>333</v>
      </c>
      <c r="H198" s="169">
        <v>1</v>
      </c>
      <c r="I198" s="170"/>
      <c r="L198" s="166"/>
      <c r="M198" s="171"/>
      <c r="T198" s="172"/>
      <c r="AT198" s="167" t="s">
        <v>330</v>
      </c>
      <c r="AU198" s="167" t="s">
        <v>79</v>
      </c>
      <c r="AV198" s="14" t="s">
        <v>187</v>
      </c>
      <c r="AW198" s="14" t="s">
        <v>31</v>
      </c>
      <c r="AX198" s="14" t="s">
        <v>77</v>
      </c>
      <c r="AY198" s="167" t="s">
        <v>181</v>
      </c>
    </row>
    <row r="199" spans="2:65" s="1" customFormat="1" ht="16.5" customHeight="1" x14ac:dyDescent="0.2">
      <c r="B199" s="32"/>
      <c r="C199" s="125" t="s">
        <v>229</v>
      </c>
      <c r="D199" s="125" t="s">
        <v>182</v>
      </c>
      <c r="E199" s="126" t="s">
        <v>8558</v>
      </c>
      <c r="F199" s="127" t="s">
        <v>8758</v>
      </c>
      <c r="G199" s="128" t="s">
        <v>1053</v>
      </c>
      <c r="H199" s="129">
        <v>4</v>
      </c>
      <c r="I199" s="130"/>
      <c r="J199" s="131">
        <f>ROUND(I199*H199,2)</f>
        <v>0</v>
      </c>
      <c r="K199" s="127" t="s">
        <v>186</v>
      </c>
      <c r="L199" s="32"/>
      <c r="M199" s="132" t="s">
        <v>19</v>
      </c>
      <c r="N199" s="133" t="s">
        <v>40</v>
      </c>
      <c r="P199" s="134">
        <f>O199*H199</f>
        <v>0</v>
      </c>
      <c r="Q199" s="134">
        <v>0</v>
      </c>
      <c r="R199" s="134">
        <f>Q199*H199</f>
        <v>0</v>
      </c>
      <c r="S199" s="134">
        <v>0</v>
      </c>
      <c r="T199" s="135">
        <f>S199*H199</f>
        <v>0</v>
      </c>
      <c r="AR199" s="136" t="s">
        <v>187</v>
      </c>
      <c r="AT199" s="136" t="s">
        <v>182</v>
      </c>
      <c r="AU199" s="136" t="s">
        <v>79</v>
      </c>
      <c r="AY199" s="17" t="s">
        <v>181</v>
      </c>
      <c r="BE199" s="137">
        <f>IF(N199="základní",J199,0)</f>
        <v>0</v>
      </c>
      <c r="BF199" s="137">
        <f>IF(N199="snížená",J199,0)</f>
        <v>0</v>
      </c>
      <c r="BG199" s="137">
        <f>IF(N199="zákl. přenesená",J199,0)</f>
        <v>0</v>
      </c>
      <c r="BH199" s="137">
        <f>IF(N199="sníž. přenesená",J199,0)</f>
        <v>0</v>
      </c>
      <c r="BI199" s="137">
        <f>IF(N199="nulová",J199,0)</f>
        <v>0</v>
      </c>
      <c r="BJ199" s="17" t="s">
        <v>77</v>
      </c>
      <c r="BK199" s="137">
        <f>ROUND(I199*H199,2)</f>
        <v>0</v>
      </c>
      <c r="BL199" s="17" t="s">
        <v>187</v>
      </c>
      <c r="BM199" s="136" t="s">
        <v>273</v>
      </c>
    </row>
    <row r="200" spans="2:65" s="13" customFormat="1" ht="11.25" x14ac:dyDescent="0.2">
      <c r="B200" s="159"/>
      <c r="D200" s="138" t="s">
        <v>330</v>
      </c>
      <c r="E200" s="160" t="s">
        <v>19</v>
      </c>
      <c r="F200" s="161" t="s">
        <v>8759</v>
      </c>
      <c r="H200" s="162">
        <v>4</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4</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274</v>
      </c>
      <c r="D202" s="125" t="s">
        <v>182</v>
      </c>
      <c r="E202" s="126" t="s">
        <v>8562</v>
      </c>
      <c r="F202" s="127" t="s">
        <v>8760</v>
      </c>
      <c r="G202" s="128" t="s">
        <v>185</v>
      </c>
      <c r="H202" s="129">
        <v>1</v>
      </c>
      <c r="I202" s="130"/>
      <c r="J202" s="131">
        <f>ROUND(I202*H202,2)</f>
        <v>0</v>
      </c>
      <c r="K202" s="127" t="s">
        <v>186</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277</v>
      </c>
    </row>
    <row r="203" spans="2:65" s="13" customFormat="1" ht="11.25" x14ac:dyDescent="0.2">
      <c r="B203" s="159"/>
      <c r="D203" s="138" t="s">
        <v>330</v>
      </c>
      <c r="E203" s="160" t="s">
        <v>19</v>
      </c>
      <c r="F203" s="161" t="s">
        <v>8761</v>
      </c>
      <c r="H203" s="162">
        <v>1</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1</v>
      </c>
      <c r="I204" s="170"/>
      <c r="L204" s="166"/>
      <c r="M204" s="171"/>
      <c r="T204" s="172"/>
      <c r="AT204" s="167" t="s">
        <v>330</v>
      </c>
      <c r="AU204" s="167" t="s">
        <v>79</v>
      </c>
      <c r="AV204" s="14" t="s">
        <v>187</v>
      </c>
      <c r="AW204" s="14" t="s">
        <v>31</v>
      </c>
      <c r="AX204" s="14" t="s">
        <v>77</v>
      </c>
      <c r="AY204" s="167" t="s">
        <v>181</v>
      </c>
    </row>
    <row r="205" spans="2:65" s="1" customFormat="1" ht="16.5" customHeight="1" x14ac:dyDescent="0.2">
      <c r="B205" s="32"/>
      <c r="C205" s="125" t="s">
        <v>232</v>
      </c>
      <c r="D205" s="125" t="s">
        <v>182</v>
      </c>
      <c r="E205" s="126" t="s">
        <v>8567</v>
      </c>
      <c r="F205" s="127" t="s">
        <v>8762</v>
      </c>
      <c r="G205" s="128" t="s">
        <v>185</v>
      </c>
      <c r="H205" s="129">
        <v>1</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280</v>
      </c>
    </row>
    <row r="206" spans="2:65" s="13" customFormat="1" ht="11.25" x14ac:dyDescent="0.2">
      <c r="B206" s="159"/>
      <c r="D206" s="138" t="s">
        <v>330</v>
      </c>
      <c r="E206" s="160" t="s">
        <v>19</v>
      </c>
      <c r="F206" s="161" t="s">
        <v>8763</v>
      </c>
      <c r="H206" s="162">
        <v>1</v>
      </c>
      <c r="I206" s="163"/>
      <c r="L206" s="159"/>
      <c r="M206" s="164"/>
      <c r="T206" s="165"/>
      <c r="AT206" s="160" t="s">
        <v>330</v>
      </c>
      <c r="AU206" s="160" t="s">
        <v>79</v>
      </c>
      <c r="AV206" s="13" t="s">
        <v>79</v>
      </c>
      <c r="AW206" s="13" t="s">
        <v>31</v>
      </c>
      <c r="AX206" s="13" t="s">
        <v>69</v>
      </c>
      <c r="AY206" s="160" t="s">
        <v>181</v>
      </c>
    </row>
    <row r="207" spans="2:65" s="14" customFormat="1" ht="11.25" x14ac:dyDescent="0.2">
      <c r="B207" s="166"/>
      <c r="D207" s="138" t="s">
        <v>330</v>
      </c>
      <c r="E207" s="167" t="s">
        <v>19</v>
      </c>
      <c r="F207" s="168" t="s">
        <v>333</v>
      </c>
      <c r="H207" s="169">
        <v>1</v>
      </c>
      <c r="I207" s="170"/>
      <c r="L207" s="166"/>
      <c r="M207" s="171"/>
      <c r="T207" s="172"/>
      <c r="AT207" s="167" t="s">
        <v>330</v>
      </c>
      <c r="AU207" s="167" t="s">
        <v>79</v>
      </c>
      <c r="AV207" s="14" t="s">
        <v>187</v>
      </c>
      <c r="AW207" s="14" t="s">
        <v>31</v>
      </c>
      <c r="AX207" s="14" t="s">
        <v>77</v>
      </c>
      <c r="AY207" s="167" t="s">
        <v>181</v>
      </c>
    </row>
    <row r="208" spans="2:65" s="10" customFormat="1" ht="22.9" customHeight="1" x14ac:dyDescent="0.2">
      <c r="B208" s="115"/>
      <c r="D208" s="116" t="s">
        <v>68</v>
      </c>
      <c r="E208" s="149" t="s">
        <v>4148</v>
      </c>
      <c r="F208" s="149" t="s">
        <v>8764</v>
      </c>
      <c r="I208" s="118"/>
      <c r="J208" s="150">
        <f>BK208</f>
        <v>0</v>
      </c>
      <c r="L208" s="115"/>
      <c r="M208" s="120"/>
      <c r="P208" s="121">
        <f>SUM(P209:P232)</f>
        <v>0</v>
      </c>
      <c r="R208" s="121">
        <f>SUM(R209:R232)</f>
        <v>0</v>
      </c>
      <c r="T208" s="122">
        <f>SUM(T209:T232)</f>
        <v>0</v>
      </c>
      <c r="AR208" s="116" t="s">
        <v>77</v>
      </c>
      <c r="AT208" s="123" t="s">
        <v>68</v>
      </c>
      <c r="AU208" s="123" t="s">
        <v>77</v>
      </c>
      <c r="AY208" s="116" t="s">
        <v>181</v>
      </c>
      <c r="BK208" s="124">
        <f>SUM(BK209:BK232)</f>
        <v>0</v>
      </c>
    </row>
    <row r="209" spans="2:65" s="1" customFormat="1" ht="16.5" customHeight="1" x14ac:dyDescent="0.2">
      <c r="B209" s="32"/>
      <c r="C209" s="125" t="s">
        <v>281</v>
      </c>
      <c r="D209" s="125" t="s">
        <v>182</v>
      </c>
      <c r="E209" s="126" t="s">
        <v>8586</v>
      </c>
      <c r="F209" s="127" t="s">
        <v>8765</v>
      </c>
      <c r="G209" s="128" t="s">
        <v>519</v>
      </c>
      <c r="H209" s="129">
        <v>2</v>
      </c>
      <c r="I209" s="130"/>
      <c r="J209" s="131">
        <f>ROUND(I209*H209,2)</f>
        <v>0</v>
      </c>
      <c r="K209" s="127" t="s">
        <v>186</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284</v>
      </c>
    </row>
    <row r="210" spans="2:65" s="1" customFormat="1" ht="19.5" x14ac:dyDescent="0.2">
      <c r="B210" s="32"/>
      <c r="D210" s="138" t="s">
        <v>214</v>
      </c>
      <c r="F210" s="139" t="s">
        <v>8630</v>
      </c>
      <c r="I210" s="140"/>
      <c r="L210" s="32"/>
      <c r="M210" s="141"/>
      <c r="T210" s="53"/>
      <c r="AT210" s="17" t="s">
        <v>214</v>
      </c>
      <c r="AU210" s="17" t="s">
        <v>79</v>
      </c>
    </row>
    <row r="211" spans="2:65" s="13" customFormat="1" ht="11.25" x14ac:dyDescent="0.2">
      <c r="B211" s="159"/>
      <c r="D211" s="138" t="s">
        <v>330</v>
      </c>
      <c r="E211" s="160" t="s">
        <v>19</v>
      </c>
      <c r="F211" s="161" t="s">
        <v>8766</v>
      </c>
      <c r="H211" s="162">
        <v>2</v>
      </c>
      <c r="I211" s="163"/>
      <c r="L211" s="159"/>
      <c r="M211" s="164"/>
      <c r="T211" s="165"/>
      <c r="AT211" s="160" t="s">
        <v>330</v>
      </c>
      <c r="AU211" s="160" t="s">
        <v>79</v>
      </c>
      <c r="AV211" s="13" t="s">
        <v>79</v>
      </c>
      <c r="AW211" s="13" t="s">
        <v>31</v>
      </c>
      <c r="AX211" s="13" t="s">
        <v>69</v>
      </c>
      <c r="AY211" s="160" t="s">
        <v>181</v>
      </c>
    </row>
    <row r="212" spans="2:65" s="14" customFormat="1" ht="11.25" x14ac:dyDescent="0.2">
      <c r="B212" s="166"/>
      <c r="D212" s="138" t="s">
        <v>330</v>
      </c>
      <c r="E212" s="167" t="s">
        <v>19</v>
      </c>
      <c r="F212" s="168" t="s">
        <v>333</v>
      </c>
      <c r="H212" s="169">
        <v>2</v>
      </c>
      <c r="I212" s="170"/>
      <c r="L212" s="166"/>
      <c r="M212" s="171"/>
      <c r="T212" s="172"/>
      <c r="AT212" s="167" t="s">
        <v>330</v>
      </c>
      <c r="AU212" s="167" t="s">
        <v>79</v>
      </c>
      <c r="AV212" s="14" t="s">
        <v>187</v>
      </c>
      <c r="AW212" s="14" t="s">
        <v>31</v>
      </c>
      <c r="AX212" s="14" t="s">
        <v>77</v>
      </c>
      <c r="AY212" s="167" t="s">
        <v>181</v>
      </c>
    </row>
    <row r="213" spans="2:65" s="1" customFormat="1" ht="16.5" customHeight="1" x14ac:dyDescent="0.2">
      <c r="B213" s="32"/>
      <c r="C213" s="125" t="s">
        <v>236</v>
      </c>
      <c r="D213" s="125" t="s">
        <v>182</v>
      </c>
      <c r="E213" s="126" t="s">
        <v>8590</v>
      </c>
      <c r="F213" s="127" t="s">
        <v>8767</v>
      </c>
      <c r="G213" s="128" t="s">
        <v>636</v>
      </c>
      <c r="H213" s="129">
        <v>1800</v>
      </c>
      <c r="I213" s="130"/>
      <c r="J213" s="131">
        <f>ROUND(I213*H213,2)</f>
        <v>0</v>
      </c>
      <c r="K213" s="127" t="s">
        <v>186</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288</v>
      </c>
    </row>
    <row r="214" spans="2:65" s="1" customFormat="1" ht="19.5" x14ac:dyDescent="0.2">
      <c r="B214" s="32"/>
      <c r="D214" s="138" t="s">
        <v>214</v>
      </c>
      <c r="F214" s="139" t="s">
        <v>8630</v>
      </c>
      <c r="I214" s="140"/>
      <c r="L214" s="32"/>
      <c r="M214" s="141"/>
      <c r="T214" s="53"/>
      <c r="AT214" s="17" t="s">
        <v>214</v>
      </c>
      <c r="AU214" s="17" t="s">
        <v>79</v>
      </c>
    </row>
    <row r="215" spans="2:65" s="13" customFormat="1" ht="11.25" x14ac:dyDescent="0.2">
      <c r="B215" s="159"/>
      <c r="D215" s="138" t="s">
        <v>330</v>
      </c>
      <c r="E215" s="160" t="s">
        <v>19</v>
      </c>
      <c r="F215" s="161" t="s">
        <v>8768</v>
      </c>
      <c r="H215" s="162">
        <v>1800</v>
      </c>
      <c r="I215" s="163"/>
      <c r="L215" s="159"/>
      <c r="M215" s="164"/>
      <c r="T215" s="165"/>
      <c r="AT215" s="160" t="s">
        <v>330</v>
      </c>
      <c r="AU215" s="160" t="s">
        <v>79</v>
      </c>
      <c r="AV215" s="13" t="s">
        <v>79</v>
      </c>
      <c r="AW215" s="13" t="s">
        <v>31</v>
      </c>
      <c r="AX215" s="13" t="s">
        <v>69</v>
      </c>
      <c r="AY215" s="160" t="s">
        <v>181</v>
      </c>
    </row>
    <row r="216" spans="2:65" s="14" customFormat="1" ht="11.25" x14ac:dyDescent="0.2">
      <c r="B216" s="166"/>
      <c r="D216" s="138" t="s">
        <v>330</v>
      </c>
      <c r="E216" s="167" t="s">
        <v>19</v>
      </c>
      <c r="F216" s="168" t="s">
        <v>333</v>
      </c>
      <c r="H216" s="169">
        <v>1800</v>
      </c>
      <c r="I216" s="170"/>
      <c r="L216" s="166"/>
      <c r="M216" s="171"/>
      <c r="T216" s="172"/>
      <c r="AT216" s="167" t="s">
        <v>330</v>
      </c>
      <c r="AU216" s="167" t="s">
        <v>79</v>
      </c>
      <c r="AV216" s="14" t="s">
        <v>187</v>
      </c>
      <c r="AW216" s="14" t="s">
        <v>31</v>
      </c>
      <c r="AX216" s="14" t="s">
        <v>77</v>
      </c>
      <c r="AY216" s="167" t="s">
        <v>181</v>
      </c>
    </row>
    <row r="217" spans="2:65" s="1" customFormat="1" ht="16.5" customHeight="1" x14ac:dyDescent="0.2">
      <c r="B217" s="32"/>
      <c r="C217" s="125" t="s">
        <v>290</v>
      </c>
      <c r="D217" s="125" t="s">
        <v>182</v>
      </c>
      <c r="E217" s="126" t="s">
        <v>8595</v>
      </c>
      <c r="F217" s="127" t="s">
        <v>8769</v>
      </c>
      <c r="G217" s="128" t="s">
        <v>636</v>
      </c>
      <c r="H217" s="129">
        <v>20</v>
      </c>
      <c r="I217" s="130"/>
      <c r="J217" s="131">
        <f>ROUND(I217*H217,2)</f>
        <v>0</v>
      </c>
      <c r="K217" s="127" t="s">
        <v>186</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293</v>
      </c>
    </row>
    <row r="218" spans="2:65" s="1" customFormat="1" ht="19.5" x14ac:dyDescent="0.2">
      <c r="B218" s="32"/>
      <c r="D218" s="138" t="s">
        <v>214</v>
      </c>
      <c r="F218" s="139" t="s">
        <v>8630</v>
      </c>
      <c r="I218" s="140"/>
      <c r="L218" s="32"/>
      <c r="M218" s="141"/>
      <c r="T218" s="53"/>
      <c r="AT218" s="17" t="s">
        <v>214</v>
      </c>
      <c r="AU218" s="17" t="s">
        <v>79</v>
      </c>
    </row>
    <row r="219" spans="2:65" s="13" customFormat="1" ht="11.25" x14ac:dyDescent="0.2">
      <c r="B219" s="159"/>
      <c r="D219" s="138" t="s">
        <v>330</v>
      </c>
      <c r="E219" s="160" t="s">
        <v>19</v>
      </c>
      <c r="F219" s="161" t="s">
        <v>8770</v>
      </c>
      <c r="H219" s="162">
        <v>20</v>
      </c>
      <c r="I219" s="163"/>
      <c r="L219" s="159"/>
      <c r="M219" s="164"/>
      <c r="T219" s="165"/>
      <c r="AT219" s="160" t="s">
        <v>330</v>
      </c>
      <c r="AU219" s="160" t="s">
        <v>79</v>
      </c>
      <c r="AV219" s="13" t="s">
        <v>79</v>
      </c>
      <c r="AW219" s="13" t="s">
        <v>31</v>
      </c>
      <c r="AX219" s="13" t="s">
        <v>69</v>
      </c>
      <c r="AY219" s="160" t="s">
        <v>181</v>
      </c>
    </row>
    <row r="220" spans="2:65" s="14" customFormat="1" ht="11.25" x14ac:dyDescent="0.2">
      <c r="B220" s="166"/>
      <c r="D220" s="138" t="s">
        <v>330</v>
      </c>
      <c r="E220" s="167" t="s">
        <v>19</v>
      </c>
      <c r="F220" s="168" t="s">
        <v>333</v>
      </c>
      <c r="H220" s="169">
        <v>20</v>
      </c>
      <c r="I220" s="170"/>
      <c r="L220" s="166"/>
      <c r="M220" s="171"/>
      <c r="T220" s="172"/>
      <c r="AT220" s="167" t="s">
        <v>330</v>
      </c>
      <c r="AU220" s="167" t="s">
        <v>79</v>
      </c>
      <c r="AV220" s="14" t="s">
        <v>187</v>
      </c>
      <c r="AW220" s="14" t="s">
        <v>31</v>
      </c>
      <c r="AX220" s="14" t="s">
        <v>77</v>
      </c>
      <c r="AY220" s="167" t="s">
        <v>181</v>
      </c>
    </row>
    <row r="221" spans="2:65" s="1" customFormat="1" ht="16.5" customHeight="1" x14ac:dyDescent="0.2">
      <c r="B221" s="32"/>
      <c r="C221" s="125" t="s">
        <v>239</v>
      </c>
      <c r="D221" s="125" t="s">
        <v>182</v>
      </c>
      <c r="E221" s="126" t="s">
        <v>8599</v>
      </c>
      <c r="F221" s="127" t="s">
        <v>8771</v>
      </c>
      <c r="G221" s="128" t="s">
        <v>636</v>
      </c>
      <c r="H221" s="129">
        <v>50</v>
      </c>
      <c r="I221" s="130"/>
      <c r="J221" s="131">
        <f>ROUND(I221*H221,2)</f>
        <v>0</v>
      </c>
      <c r="K221" s="127" t="s">
        <v>186</v>
      </c>
      <c r="L221" s="32"/>
      <c r="M221" s="132" t="s">
        <v>19</v>
      </c>
      <c r="N221" s="133" t="s">
        <v>40</v>
      </c>
      <c r="P221" s="134">
        <f>O221*H221</f>
        <v>0</v>
      </c>
      <c r="Q221" s="134">
        <v>0</v>
      </c>
      <c r="R221" s="134">
        <f>Q221*H221</f>
        <v>0</v>
      </c>
      <c r="S221" s="134">
        <v>0</v>
      </c>
      <c r="T221" s="135">
        <f>S221*H221</f>
        <v>0</v>
      </c>
      <c r="AR221" s="136" t="s">
        <v>187</v>
      </c>
      <c r="AT221" s="136" t="s">
        <v>182</v>
      </c>
      <c r="AU221" s="136" t="s">
        <v>79</v>
      </c>
      <c r="AY221" s="17" t="s">
        <v>181</v>
      </c>
      <c r="BE221" s="137">
        <f>IF(N221="základní",J221,0)</f>
        <v>0</v>
      </c>
      <c r="BF221" s="137">
        <f>IF(N221="snížená",J221,0)</f>
        <v>0</v>
      </c>
      <c r="BG221" s="137">
        <f>IF(N221="zákl. přenesená",J221,0)</f>
        <v>0</v>
      </c>
      <c r="BH221" s="137">
        <f>IF(N221="sníž. přenesená",J221,0)</f>
        <v>0</v>
      </c>
      <c r="BI221" s="137">
        <f>IF(N221="nulová",J221,0)</f>
        <v>0</v>
      </c>
      <c r="BJ221" s="17" t="s">
        <v>77</v>
      </c>
      <c r="BK221" s="137">
        <f>ROUND(I221*H221,2)</f>
        <v>0</v>
      </c>
      <c r="BL221" s="17" t="s">
        <v>187</v>
      </c>
      <c r="BM221" s="136" t="s">
        <v>478</v>
      </c>
    </row>
    <row r="222" spans="2:65" s="1" customFormat="1" ht="19.5" x14ac:dyDescent="0.2">
      <c r="B222" s="32"/>
      <c r="D222" s="138" t="s">
        <v>214</v>
      </c>
      <c r="F222" s="139" t="s">
        <v>8630</v>
      </c>
      <c r="I222" s="140"/>
      <c r="L222" s="32"/>
      <c r="M222" s="141"/>
      <c r="T222" s="53"/>
      <c r="AT222" s="17" t="s">
        <v>214</v>
      </c>
      <c r="AU222" s="17" t="s">
        <v>79</v>
      </c>
    </row>
    <row r="223" spans="2:65" s="13" customFormat="1" ht="11.25" x14ac:dyDescent="0.2">
      <c r="B223" s="159"/>
      <c r="D223" s="138" t="s">
        <v>330</v>
      </c>
      <c r="E223" s="160" t="s">
        <v>19</v>
      </c>
      <c r="F223" s="161" t="s">
        <v>8772</v>
      </c>
      <c r="H223" s="162">
        <v>50</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50</v>
      </c>
      <c r="I224" s="170"/>
      <c r="L224" s="166"/>
      <c r="M224" s="171"/>
      <c r="T224" s="172"/>
      <c r="AT224" s="167" t="s">
        <v>330</v>
      </c>
      <c r="AU224" s="167" t="s">
        <v>79</v>
      </c>
      <c r="AV224" s="14" t="s">
        <v>187</v>
      </c>
      <c r="AW224" s="14" t="s">
        <v>31</v>
      </c>
      <c r="AX224" s="14" t="s">
        <v>77</v>
      </c>
      <c r="AY224" s="167" t="s">
        <v>181</v>
      </c>
    </row>
    <row r="225" spans="2:65" s="1" customFormat="1" ht="16.5" customHeight="1" x14ac:dyDescent="0.2">
      <c r="B225" s="32"/>
      <c r="C225" s="125" t="s">
        <v>481</v>
      </c>
      <c r="D225" s="125" t="s">
        <v>182</v>
      </c>
      <c r="E225" s="126" t="s">
        <v>8529</v>
      </c>
      <c r="F225" s="127" t="s">
        <v>8530</v>
      </c>
      <c r="G225" s="128" t="s">
        <v>2805</v>
      </c>
      <c r="H225" s="186"/>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484</v>
      </c>
    </row>
    <row r="226" spans="2:65" s="1" customFormat="1" ht="11.25" x14ac:dyDescent="0.2">
      <c r="B226" s="32"/>
      <c r="D226" s="151" t="s">
        <v>328</v>
      </c>
      <c r="F226" s="152" t="s">
        <v>8531</v>
      </c>
      <c r="I226" s="140"/>
      <c r="L226" s="32"/>
      <c r="M226" s="141"/>
      <c r="T226" s="53"/>
      <c r="AT226" s="17" t="s">
        <v>328</v>
      </c>
      <c r="AU226" s="17" t="s">
        <v>79</v>
      </c>
    </row>
    <row r="227" spans="2:65" s="1" customFormat="1" ht="29.25" x14ac:dyDescent="0.2">
      <c r="B227" s="32"/>
      <c r="D227" s="138" t="s">
        <v>214</v>
      </c>
      <c r="F227" s="139" t="s">
        <v>4055</v>
      </c>
      <c r="I227" s="140"/>
      <c r="L227" s="32"/>
      <c r="M227" s="141"/>
      <c r="T227" s="53"/>
      <c r="AT227" s="17" t="s">
        <v>214</v>
      </c>
      <c r="AU227" s="17" t="s">
        <v>79</v>
      </c>
    </row>
    <row r="228" spans="2:65" s="1" customFormat="1" ht="16.5" customHeight="1" x14ac:dyDescent="0.2">
      <c r="B228" s="32"/>
      <c r="C228" s="125" t="s">
        <v>407</v>
      </c>
      <c r="D228" s="125" t="s">
        <v>182</v>
      </c>
      <c r="E228" s="126" t="s">
        <v>8123</v>
      </c>
      <c r="F228" s="127" t="s">
        <v>1431</v>
      </c>
      <c r="G228" s="128" t="s">
        <v>1053</v>
      </c>
      <c r="H228" s="129">
        <v>5</v>
      </c>
      <c r="I228" s="130"/>
      <c r="J228" s="131">
        <f>ROUND(I228*H228,2)</f>
        <v>0</v>
      </c>
      <c r="K228" s="127" t="s">
        <v>327</v>
      </c>
      <c r="L228" s="32"/>
      <c r="M228" s="132" t="s">
        <v>19</v>
      </c>
      <c r="N228" s="133" t="s">
        <v>40</v>
      </c>
      <c r="P228" s="134">
        <f>O228*H228</f>
        <v>0</v>
      </c>
      <c r="Q228" s="134">
        <v>0</v>
      </c>
      <c r="R228" s="134">
        <f>Q228*H228</f>
        <v>0</v>
      </c>
      <c r="S228" s="134">
        <v>0</v>
      </c>
      <c r="T228" s="135">
        <f>S228*H228</f>
        <v>0</v>
      </c>
      <c r="AR228" s="136" t="s">
        <v>187</v>
      </c>
      <c r="AT228" s="136" t="s">
        <v>182</v>
      </c>
      <c r="AU228" s="136" t="s">
        <v>79</v>
      </c>
      <c r="AY228" s="17" t="s">
        <v>181</v>
      </c>
      <c r="BE228" s="137">
        <f>IF(N228="základní",J228,0)</f>
        <v>0</v>
      </c>
      <c r="BF228" s="137">
        <f>IF(N228="snížená",J228,0)</f>
        <v>0</v>
      </c>
      <c r="BG228" s="137">
        <f>IF(N228="zákl. přenesená",J228,0)</f>
        <v>0</v>
      </c>
      <c r="BH228" s="137">
        <f>IF(N228="sníž. přenesená",J228,0)</f>
        <v>0</v>
      </c>
      <c r="BI228" s="137">
        <f>IF(N228="nulová",J228,0)</f>
        <v>0</v>
      </c>
      <c r="BJ228" s="17" t="s">
        <v>77</v>
      </c>
      <c r="BK228" s="137">
        <f>ROUND(I228*H228,2)</f>
        <v>0</v>
      </c>
      <c r="BL228" s="17" t="s">
        <v>187</v>
      </c>
      <c r="BM228" s="136" t="s">
        <v>487</v>
      </c>
    </row>
    <row r="229" spans="2:65" s="1" customFormat="1" ht="11.25" x14ac:dyDescent="0.2">
      <c r="B229" s="32"/>
      <c r="D229" s="151" t="s">
        <v>328</v>
      </c>
      <c r="F229" s="152" t="s">
        <v>8124</v>
      </c>
      <c r="I229" s="140"/>
      <c r="L229" s="32"/>
      <c r="M229" s="141"/>
      <c r="T229" s="53"/>
      <c r="AT229" s="17" t="s">
        <v>328</v>
      </c>
      <c r="AU229" s="17" t="s">
        <v>79</v>
      </c>
    </row>
    <row r="230" spans="2:65" s="1" customFormat="1" ht="19.5" x14ac:dyDescent="0.2">
      <c r="B230" s="32"/>
      <c r="D230" s="138" t="s">
        <v>214</v>
      </c>
      <c r="F230" s="139" t="s">
        <v>8532</v>
      </c>
      <c r="I230" s="140"/>
      <c r="L230" s="32"/>
      <c r="M230" s="141"/>
      <c r="T230" s="53"/>
      <c r="AT230" s="17" t="s">
        <v>214</v>
      </c>
      <c r="AU230" s="17" t="s">
        <v>79</v>
      </c>
    </row>
    <row r="231" spans="2:65" s="13" customFormat="1" ht="11.25" x14ac:dyDescent="0.2">
      <c r="B231" s="159"/>
      <c r="D231" s="138" t="s">
        <v>330</v>
      </c>
      <c r="E231" s="160" t="s">
        <v>19</v>
      </c>
      <c r="F231" s="161" t="s">
        <v>8626</v>
      </c>
      <c r="H231" s="162">
        <v>5</v>
      </c>
      <c r="I231" s="163"/>
      <c r="L231" s="159"/>
      <c r="M231" s="164"/>
      <c r="T231" s="165"/>
      <c r="AT231" s="160" t="s">
        <v>330</v>
      </c>
      <c r="AU231" s="160" t="s">
        <v>79</v>
      </c>
      <c r="AV231" s="13" t="s">
        <v>79</v>
      </c>
      <c r="AW231" s="13" t="s">
        <v>31</v>
      </c>
      <c r="AX231" s="13" t="s">
        <v>69</v>
      </c>
      <c r="AY231" s="160" t="s">
        <v>181</v>
      </c>
    </row>
    <row r="232" spans="2:65" s="14" customFormat="1" ht="11.25" x14ac:dyDescent="0.2">
      <c r="B232" s="166"/>
      <c r="D232" s="138" t="s">
        <v>330</v>
      </c>
      <c r="E232" s="167" t="s">
        <v>19</v>
      </c>
      <c r="F232" s="168" t="s">
        <v>333</v>
      </c>
      <c r="H232" s="169">
        <v>5</v>
      </c>
      <c r="I232" s="170"/>
      <c r="L232" s="166"/>
      <c r="M232" s="171"/>
      <c r="T232" s="172"/>
      <c r="AT232" s="167" t="s">
        <v>330</v>
      </c>
      <c r="AU232" s="167" t="s">
        <v>79</v>
      </c>
      <c r="AV232" s="14" t="s">
        <v>187</v>
      </c>
      <c r="AW232" s="14" t="s">
        <v>31</v>
      </c>
      <c r="AX232" s="14" t="s">
        <v>77</v>
      </c>
      <c r="AY232" s="167" t="s">
        <v>181</v>
      </c>
    </row>
    <row r="233" spans="2:65" s="10" customFormat="1" ht="22.9" customHeight="1" x14ac:dyDescent="0.2">
      <c r="B233" s="115"/>
      <c r="D233" s="116" t="s">
        <v>68</v>
      </c>
      <c r="E233" s="149" t="s">
        <v>4405</v>
      </c>
      <c r="F233" s="149" t="s">
        <v>8773</v>
      </c>
      <c r="I233" s="118"/>
      <c r="J233" s="150">
        <f>BK233</f>
        <v>0</v>
      </c>
      <c r="L233" s="115"/>
      <c r="M233" s="120"/>
      <c r="P233" s="121">
        <f>SUM(P234:P280)</f>
        <v>0</v>
      </c>
      <c r="R233" s="121">
        <f>SUM(R234:R280)</f>
        <v>0</v>
      </c>
      <c r="T233" s="122">
        <f>SUM(T234:T280)</f>
        <v>0</v>
      </c>
      <c r="AR233" s="116" t="s">
        <v>77</v>
      </c>
      <c r="AT233" s="123" t="s">
        <v>68</v>
      </c>
      <c r="AU233" s="123" t="s">
        <v>77</v>
      </c>
      <c r="AY233" s="116" t="s">
        <v>181</v>
      </c>
      <c r="BK233" s="124">
        <f>SUM(BK234:BK280)</f>
        <v>0</v>
      </c>
    </row>
    <row r="234" spans="2:65" s="1" customFormat="1" ht="16.5" customHeight="1" x14ac:dyDescent="0.2">
      <c r="B234" s="32"/>
      <c r="C234" s="125" t="s">
        <v>489</v>
      </c>
      <c r="D234" s="125" t="s">
        <v>182</v>
      </c>
      <c r="E234" s="126" t="s">
        <v>8615</v>
      </c>
      <c r="F234" s="127" t="s">
        <v>8774</v>
      </c>
      <c r="G234" s="128" t="s">
        <v>519</v>
      </c>
      <c r="H234" s="129">
        <v>1</v>
      </c>
      <c r="I234" s="130"/>
      <c r="J234" s="131">
        <f>ROUND(I234*H234,2)</f>
        <v>0</v>
      </c>
      <c r="K234" s="127" t="s">
        <v>186</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490</v>
      </c>
    </row>
    <row r="235" spans="2:65" s="1" customFormat="1" ht="19.5" x14ac:dyDescent="0.2">
      <c r="B235" s="32"/>
      <c r="D235" s="138" t="s">
        <v>214</v>
      </c>
      <c r="F235" s="139" t="s">
        <v>8630</v>
      </c>
      <c r="I235" s="140"/>
      <c r="L235" s="32"/>
      <c r="M235" s="141"/>
      <c r="T235" s="53"/>
      <c r="AT235" s="17" t="s">
        <v>214</v>
      </c>
      <c r="AU235" s="17" t="s">
        <v>79</v>
      </c>
    </row>
    <row r="236" spans="2:65" s="13" customFormat="1" ht="11.25" x14ac:dyDescent="0.2">
      <c r="B236" s="159"/>
      <c r="D236" s="138" t="s">
        <v>330</v>
      </c>
      <c r="E236" s="160" t="s">
        <v>19</v>
      </c>
      <c r="F236" s="161" t="s">
        <v>8775</v>
      </c>
      <c r="H236" s="162">
        <v>1</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1</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242</v>
      </c>
      <c r="D238" s="125" t="s">
        <v>182</v>
      </c>
      <c r="E238" s="126" t="s">
        <v>8619</v>
      </c>
      <c r="F238" s="127" t="s">
        <v>8776</v>
      </c>
      <c r="G238" s="128" t="s">
        <v>519</v>
      </c>
      <c r="H238" s="129">
        <v>9</v>
      </c>
      <c r="I238" s="130"/>
      <c r="J238" s="131">
        <f>ROUND(I238*H238,2)</f>
        <v>0</v>
      </c>
      <c r="K238" s="127" t="s">
        <v>186</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492</v>
      </c>
    </row>
    <row r="239" spans="2:65" s="1" customFormat="1" ht="19.5" x14ac:dyDescent="0.2">
      <c r="B239" s="32"/>
      <c r="D239" s="138" t="s">
        <v>214</v>
      </c>
      <c r="F239" s="139" t="s">
        <v>8630</v>
      </c>
      <c r="I239" s="140"/>
      <c r="L239" s="32"/>
      <c r="M239" s="141"/>
      <c r="T239" s="53"/>
      <c r="AT239" s="17" t="s">
        <v>214</v>
      </c>
      <c r="AU239" s="17" t="s">
        <v>79</v>
      </c>
    </row>
    <row r="240" spans="2:65" s="12" customFormat="1" ht="11.25" x14ac:dyDescent="0.2">
      <c r="B240" s="153"/>
      <c r="D240" s="138" t="s">
        <v>330</v>
      </c>
      <c r="E240" s="154" t="s">
        <v>19</v>
      </c>
      <c r="F240" s="155" t="s">
        <v>8777</v>
      </c>
      <c r="H240" s="154" t="s">
        <v>19</v>
      </c>
      <c r="I240" s="156"/>
      <c r="L240" s="153"/>
      <c r="M240" s="157"/>
      <c r="T240" s="158"/>
      <c r="AT240" s="154" t="s">
        <v>330</v>
      </c>
      <c r="AU240" s="154" t="s">
        <v>79</v>
      </c>
      <c r="AV240" s="12" t="s">
        <v>77</v>
      </c>
      <c r="AW240" s="12" t="s">
        <v>31</v>
      </c>
      <c r="AX240" s="12" t="s">
        <v>69</v>
      </c>
      <c r="AY240" s="154" t="s">
        <v>181</v>
      </c>
    </row>
    <row r="241" spans="2:65" s="13" customFormat="1" ht="11.25" x14ac:dyDescent="0.2">
      <c r="B241" s="159"/>
      <c r="D241" s="138" t="s">
        <v>330</v>
      </c>
      <c r="E241" s="160" t="s">
        <v>19</v>
      </c>
      <c r="F241" s="161" t="s">
        <v>5381</v>
      </c>
      <c r="H241" s="162">
        <v>9</v>
      </c>
      <c r="I241" s="163"/>
      <c r="L241" s="159"/>
      <c r="M241" s="164"/>
      <c r="T241" s="165"/>
      <c r="AT241" s="160" t="s">
        <v>330</v>
      </c>
      <c r="AU241" s="160" t="s">
        <v>79</v>
      </c>
      <c r="AV241" s="13" t="s">
        <v>79</v>
      </c>
      <c r="AW241" s="13" t="s">
        <v>31</v>
      </c>
      <c r="AX241" s="13" t="s">
        <v>69</v>
      </c>
      <c r="AY241" s="160" t="s">
        <v>181</v>
      </c>
    </row>
    <row r="242" spans="2:65" s="14" customFormat="1" ht="11.25" x14ac:dyDescent="0.2">
      <c r="B242" s="166"/>
      <c r="D242" s="138" t="s">
        <v>330</v>
      </c>
      <c r="E242" s="167" t="s">
        <v>19</v>
      </c>
      <c r="F242" s="168" t="s">
        <v>333</v>
      </c>
      <c r="H242" s="169">
        <v>9</v>
      </c>
      <c r="I242" s="170"/>
      <c r="L242" s="166"/>
      <c r="M242" s="171"/>
      <c r="T242" s="172"/>
      <c r="AT242" s="167" t="s">
        <v>330</v>
      </c>
      <c r="AU242" s="167" t="s">
        <v>79</v>
      </c>
      <c r="AV242" s="14" t="s">
        <v>187</v>
      </c>
      <c r="AW242" s="14" t="s">
        <v>31</v>
      </c>
      <c r="AX242" s="14" t="s">
        <v>77</v>
      </c>
      <c r="AY242" s="167" t="s">
        <v>181</v>
      </c>
    </row>
    <row r="243" spans="2:65" s="1" customFormat="1" ht="16.5" customHeight="1" x14ac:dyDescent="0.2">
      <c r="B243" s="32"/>
      <c r="C243" s="125" t="s">
        <v>494</v>
      </c>
      <c r="D243" s="125" t="s">
        <v>182</v>
      </c>
      <c r="E243" s="126" t="s">
        <v>8622</v>
      </c>
      <c r="F243" s="127" t="s">
        <v>8778</v>
      </c>
      <c r="G243" s="128" t="s">
        <v>519</v>
      </c>
      <c r="H243" s="129">
        <v>4</v>
      </c>
      <c r="I243" s="130"/>
      <c r="J243" s="131">
        <f>ROUND(I243*H243,2)</f>
        <v>0</v>
      </c>
      <c r="K243" s="127" t="s">
        <v>186</v>
      </c>
      <c r="L243" s="32"/>
      <c r="M243" s="132" t="s">
        <v>19</v>
      </c>
      <c r="N243" s="133" t="s">
        <v>40</v>
      </c>
      <c r="P243" s="134">
        <f>O243*H243</f>
        <v>0</v>
      </c>
      <c r="Q243" s="134">
        <v>0</v>
      </c>
      <c r="R243" s="134">
        <f>Q243*H243</f>
        <v>0</v>
      </c>
      <c r="S243" s="134">
        <v>0</v>
      </c>
      <c r="T243" s="135">
        <f>S243*H243</f>
        <v>0</v>
      </c>
      <c r="AR243" s="136" t="s">
        <v>187</v>
      </c>
      <c r="AT243" s="136" t="s">
        <v>182</v>
      </c>
      <c r="AU243" s="136" t="s">
        <v>79</v>
      </c>
      <c r="AY243" s="17" t="s">
        <v>181</v>
      </c>
      <c r="BE243" s="137">
        <f>IF(N243="základní",J243,0)</f>
        <v>0</v>
      </c>
      <c r="BF243" s="137">
        <f>IF(N243="snížená",J243,0)</f>
        <v>0</v>
      </c>
      <c r="BG243" s="137">
        <f>IF(N243="zákl. přenesená",J243,0)</f>
        <v>0</v>
      </c>
      <c r="BH243" s="137">
        <f>IF(N243="sníž. přenesená",J243,0)</f>
        <v>0</v>
      </c>
      <c r="BI243" s="137">
        <f>IF(N243="nulová",J243,0)</f>
        <v>0</v>
      </c>
      <c r="BJ243" s="17" t="s">
        <v>77</v>
      </c>
      <c r="BK243" s="137">
        <f>ROUND(I243*H243,2)</f>
        <v>0</v>
      </c>
      <c r="BL243" s="17" t="s">
        <v>187</v>
      </c>
      <c r="BM243" s="136" t="s">
        <v>495</v>
      </c>
    </row>
    <row r="244" spans="2:65" s="1" customFormat="1" ht="19.5" x14ac:dyDescent="0.2">
      <c r="B244" s="32"/>
      <c r="D244" s="138" t="s">
        <v>214</v>
      </c>
      <c r="F244" s="139" t="s">
        <v>8630</v>
      </c>
      <c r="I244" s="140"/>
      <c r="L244" s="32"/>
      <c r="M244" s="141"/>
      <c r="T244" s="53"/>
      <c r="AT244" s="17" t="s">
        <v>214</v>
      </c>
      <c r="AU244" s="17" t="s">
        <v>79</v>
      </c>
    </row>
    <row r="245" spans="2:65" s="12" customFormat="1" ht="11.25" x14ac:dyDescent="0.2">
      <c r="B245" s="153"/>
      <c r="D245" s="138" t="s">
        <v>330</v>
      </c>
      <c r="E245" s="154" t="s">
        <v>19</v>
      </c>
      <c r="F245" s="155" t="s">
        <v>8779</v>
      </c>
      <c r="H245" s="154" t="s">
        <v>19</v>
      </c>
      <c r="I245" s="156"/>
      <c r="L245" s="153"/>
      <c r="M245" s="157"/>
      <c r="T245" s="158"/>
      <c r="AT245" s="154" t="s">
        <v>330</v>
      </c>
      <c r="AU245" s="154" t="s">
        <v>79</v>
      </c>
      <c r="AV245" s="12" t="s">
        <v>77</v>
      </c>
      <c r="AW245" s="12" t="s">
        <v>31</v>
      </c>
      <c r="AX245" s="12" t="s">
        <v>69</v>
      </c>
      <c r="AY245" s="154" t="s">
        <v>181</v>
      </c>
    </row>
    <row r="246" spans="2:65" s="13" customFormat="1" ht="11.25" x14ac:dyDescent="0.2">
      <c r="B246" s="159"/>
      <c r="D246" s="138" t="s">
        <v>330</v>
      </c>
      <c r="E246" s="160" t="s">
        <v>19</v>
      </c>
      <c r="F246" s="161" t="s">
        <v>5405</v>
      </c>
      <c r="H246" s="162">
        <v>4</v>
      </c>
      <c r="I246" s="163"/>
      <c r="L246" s="159"/>
      <c r="M246" s="164"/>
      <c r="T246" s="165"/>
      <c r="AT246" s="160" t="s">
        <v>330</v>
      </c>
      <c r="AU246" s="160" t="s">
        <v>79</v>
      </c>
      <c r="AV246" s="13" t="s">
        <v>79</v>
      </c>
      <c r="AW246" s="13" t="s">
        <v>31</v>
      </c>
      <c r="AX246" s="13" t="s">
        <v>69</v>
      </c>
      <c r="AY246" s="160" t="s">
        <v>181</v>
      </c>
    </row>
    <row r="247" spans="2:65" s="14" customFormat="1" ht="11.25" x14ac:dyDescent="0.2">
      <c r="B247" s="166"/>
      <c r="D247" s="138" t="s">
        <v>330</v>
      </c>
      <c r="E247" s="167" t="s">
        <v>19</v>
      </c>
      <c r="F247" s="168" t="s">
        <v>333</v>
      </c>
      <c r="H247" s="169">
        <v>4</v>
      </c>
      <c r="I247" s="170"/>
      <c r="L247" s="166"/>
      <c r="M247" s="171"/>
      <c r="T247" s="172"/>
      <c r="AT247" s="167" t="s">
        <v>330</v>
      </c>
      <c r="AU247" s="167" t="s">
        <v>79</v>
      </c>
      <c r="AV247" s="14" t="s">
        <v>187</v>
      </c>
      <c r="AW247" s="14" t="s">
        <v>31</v>
      </c>
      <c r="AX247" s="14" t="s">
        <v>77</v>
      </c>
      <c r="AY247" s="167" t="s">
        <v>181</v>
      </c>
    </row>
    <row r="248" spans="2:65" s="1" customFormat="1" ht="16.5" customHeight="1" x14ac:dyDescent="0.2">
      <c r="B248" s="32"/>
      <c r="C248" s="125" t="s">
        <v>246</v>
      </c>
      <c r="D248" s="125" t="s">
        <v>182</v>
      </c>
      <c r="E248" s="126" t="s">
        <v>8780</v>
      </c>
      <c r="F248" s="127" t="s">
        <v>8781</v>
      </c>
      <c r="G248" s="128" t="s">
        <v>519</v>
      </c>
      <c r="H248" s="129">
        <v>1</v>
      </c>
      <c r="I248" s="130"/>
      <c r="J248" s="131">
        <f>ROUND(I248*H248,2)</f>
        <v>0</v>
      </c>
      <c r="K248" s="127" t="s">
        <v>186</v>
      </c>
      <c r="L248" s="32"/>
      <c r="M248" s="132" t="s">
        <v>19</v>
      </c>
      <c r="N248" s="133" t="s">
        <v>40</v>
      </c>
      <c r="P248" s="134">
        <f>O248*H248</f>
        <v>0</v>
      </c>
      <c r="Q248" s="134">
        <v>0</v>
      </c>
      <c r="R248" s="134">
        <f>Q248*H248</f>
        <v>0</v>
      </c>
      <c r="S248" s="134">
        <v>0</v>
      </c>
      <c r="T248" s="135">
        <f>S248*H248</f>
        <v>0</v>
      </c>
      <c r="AR248" s="136" t="s">
        <v>187</v>
      </c>
      <c r="AT248" s="136" t="s">
        <v>182</v>
      </c>
      <c r="AU248" s="136" t="s">
        <v>79</v>
      </c>
      <c r="AY248" s="17" t="s">
        <v>181</v>
      </c>
      <c r="BE248" s="137">
        <f>IF(N248="základní",J248,0)</f>
        <v>0</v>
      </c>
      <c r="BF248" s="137">
        <f>IF(N248="snížená",J248,0)</f>
        <v>0</v>
      </c>
      <c r="BG248" s="137">
        <f>IF(N248="zákl. přenesená",J248,0)</f>
        <v>0</v>
      </c>
      <c r="BH248" s="137">
        <f>IF(N248="sníž. přenesená",J248,0)</f>
        <v>0</v>
      </c>
      <c r="BI248" s="137">
        <f>IF(N248="nulová",J248,0)</f>
        <v>0</v>
      </c>
      <c r="BJ248" s="17" t="s">
        <v>77</v>
      </c>
      <c r="BK248" s="137">
        <f>ROUND(I248*H248,2)</f>
        <v>0</v>
      </c>
      <c r="BL248" s="17" t="s">
        <v>187</v>
      </c>
      <c r="BM248" s="136" t="s">
        <v>497</v>
      </c>
    </row>
    <row r="249" spans="2:65" s="1" customFormat="1" ht="19.5" x14ac:dyDescent="0.2">
      <c r="B249" s="32"/>
      <c r="D249" s="138" t="s">
        <v>214</v>
      </c>
      <c r="F249" s="139" t="s">
        <v>8630</v>
      </c>
      <c r="I249" s="140"/>
      <c r="L249" s="32"/>
      <c r="M249" s="141"/>
      <c r="T249" s="53"/>
      <c r="AT249" s="17" t="s">
        <v>214</v>
      </c>
      <c r="AU249" s="17" t="s">
        <v>79</v>
      </c>
    </row>
    <row r="250" spans="2:65" s="12" customFormat="1" ht="11.25" x14ac:dyDescent="0.2">
      <c r="B250" s="153"/>
      <c r="D250" s="138" t="s">
        <v>330</v>
      </c>
      <c r="E250" s="154" t="s">
        <v>19</v>
      </c>
      <c r="F250" s="155" t="s">
        <v>8782</v>
      </c>
      <c r="H250" s="154" t="s">
        <v>19</v>
      </c>
      <c r="I250" s="156"/>
      <c r="L250" s="153"/>
      <c r="M250" s="157"/>
      <c r="T250" s="158"/>
      <c r="AT250" s="154" t="s">
        <v>330</v>
      </c>
      <c r="AU250" s="154" t="s">
        <v>79</v>
      </c>
      <c r="AV250" s="12" t="s">
        <v>77</v>
      </c>
      <c r="AW250" s="12" t="s">
        <v>31</v>
      </c>
      <c r="AX250" s="12" t="s">
        <v>69</v>
      </c>
      <c r="AY250" s="154" t="s">
        <v>181</v>
      </c>
    </row>
    <row r="251" spans="2:65" s="13" customFormat="1" ht="11.25" x14ac:dyDescent="0.2">
      <c r="B251" s="159"/>
      <c r="D251" s="138" t="s">
        <v>330</v>
      </c>
      <c r="E251" s="160" t="s">
        <v>19</v>
      </c>
      <c r="F251" s="161" t="s">
        <v>4442</v>
      </c>
      <c r="H251" s="162">
        <v>1</v>
      </c>
      <c r="I251" s="163"/>
      <c r="L251" s="159"/>
      <c r="M251" s="164"/>
      <c r="T251" s="165"/>
      <c r="AT251" s="160" t="s">
        <v>330</v>
      </c>
      <c r="AU251" s="160" t="s">
        <v>79</v>
      </c>
      <c r="AV251" s="13" t="s">
        <v>79</v>
      </c>
      <c r="AW251" s="13" t="s">
        <v>31</v>
      </c>
      <c r="AX251" s="13" t="s">
        <v>69</v>
      </c>
      <c r="AY251" s="160" t="s">
        <v>181</v>
      </c>
    </row>
    <row r="252" spans="2:65" s="14" customFormat="1" ht="11.25" x14ac:dyDescent="0.2">
      <c r="B252" s="166"/>
      <c r="D252" s="138" t="s">
        <v>330</v>
      </c>
      <c r="E252" s="167" t="s">
        <v>19</v>
      </c>
      <c r="F252" s="168" t="s">
        <v>333</v>
      </c>
      <c r="H252" s="169">
        <v>1</v>
      </c>
      <c r="I252" s="170"/>
      <c r="L252" s="166"/>
      <c r="M252" s="171"/>
      <c r="T252" s="172"/>
      <c r="AT252" s="167" t="s">
        <v>330</v>
      </c>
      <c r="AU252" s="167" t="s">
        <v>79</v>
      </c>
      <c r="AV252" s="14" t="s">
        <v>187</v>
      </c>
      <c r="AW252" s="14" t="s">
        <v>31</v>
      </c>
      <c r="AX252" s="14" t="s">
        <v>77</v>
      </c>
      <c r="AY252" s="167" t="s">
        <v>181</v>
      </c>
    </row>
    <row r="253" spans="2:65" s="1" customFormat="1" ht="16.5" customHeight="1" x14ac:dyDescent="0.2">
      <c r="B253" s="32"/>
      <c r="C253" s="125" t="s">
        <v>499</v>
      </c>
      <c r="D253" s="125" t="s">
        <v>182</v>
      </c>
      <c r="E253" s="126" t="s">
        <v>8783</v>
      </c>
      <c r="F253" s="127" t="s">
        <v>8784</v>
      </c>
      <c r="G253" s="128" t="s">
        <v>636</v>
      </c>
      <c r="H253" s="129">
        <v>210</v>
      </c>
      <c r="I253" s="130"/>
      <c r="J253" s="131">
        <f>ROUND(I253*H253,2)</f>
        <v>0</v>
      </c>
      <c r="K253" s="127" t="s">
        <v>186</v>
      </c>
      <c r="L253" s="32"/>
      <c r="M253" s="132" t="s">
        <v>19</v>
      </c>
      <c r="N253" s="133" t="s">
        <v>40</v>
      </c>
      <c r="P253" s="134">
        <f>O253*H253</f>
        <v>0</v>
      </c>
      <c r="Q253" s="134">
        <v>0</v>
      </c>
      <c r="R253" s="134">
        <f>Q253*H253</f>
        <v>0</v>
      </c>
      <c r="S253" s="134">
        <v>0</v>
      </c>
      <c r="T253" s="135">
        <f>S253*H253</f>
        <v>0</v>
      </c>
      <c r="AR253" s="136" t="s">
        <v>187</v>
      </c>
      <c r="AT253" s="136" t="s">
        <v>182</v>
      </c>
      <c r="AU253" s="136" t="s">
        <v>79</v>
      </c>
      <c r="AY253" s="17" t="s">
        <v>181</v>
      </c>
      <c r="BE253" s="137">
        <f>IF(N253="základní",J253,0)</f>
        <v>0</v>
      </c>
      <c r="BF253" s="137">
        <f>IF(N253="snížená",J253,0)</f>
        <v>0</v>
      </c>
      <c r="BG253" s="137">
        <f>IF(N253="zákl. přenesená",J253,0)</f>
        <v>0</v>
      </c>
      <c r="BH253" s="137">
        <f>IF(N253="sníž. přenesená",J253,0)</f>
        <v>0</v>
      </c>
      <c r="BI253" s="137">
        <f>IF(N253="nulová",J253,0)</f>
        <v>0</v>
      </c>
      <c r="BJ253" s="17" t="s">
        <v>77</v>
      </c>
      <c r="BK253" s="137">
        <f>ROUND(I253*H253,2)</f>
        <v>0</v>
      </c>
      <c r="BL253" s="17" t="s">
        <v>187</v>
      </c>
      <c r="BM253" s="136" t="s">
        <v>500</v>
      </c>
    </row>
    <row r="254" spans="2:65" s="1" customFormat="1" ht="19.5" x14ac:dyDescent="0.2">
      <c r="B254" s="32"/>
      <c r="D254" s="138" t="s">
        <v>214</v>
      </c>
      <c r="F254" s="139" t="s">
        <v>8630</v>
      </c>
      <c r="I254" s="140"/>
      <c r="L254" s="32"/>
      <c r="M254" s="141"/>
      <c r="T254" s="53"/>
      <c r="AT254" s="17" t="s">
        <v>214</v>
      </c>
      <c r="AU254" s="17" t="s">
        <v>79</v>
      </c>
    </row>
    <row r="255" spans="2:65" s="13" customFormat="1" ht="11.25" x14ac:dyDescent="0.2">
      <c r="B255" s="159"/>
      <c r="D255" s="138" t="s">
        <v>330</v>
      </c>
      <c r="E255" s="160" t="s">
        <v>19</v>
      </c>
      <c r="F255" s="161" t="s">
        <v>8785</v>
      </c>
      <c r="H255" s="162">
        <v>210</v>
      </c>
      <c r="I255" s="163"/>
      <c r="L255" s="159"/>
      <c r="M255" s="164"/>
      <c r="T255" s="165"/>
      <c r="AT255" s="160" t="s">
        <v>330</v>
      </c>
      <c r="AU255" s="160" t="s">
        <v>79</v>
      </c>
      <c r="AV255" s="13" t="s">
        <v>79</v>
      </c>
      <c r="AW255" s="13" t="s">
        <v>31</v>
      </c>
      <c r="AX255" s="13" t="s">
        <v>69</v>
      </c>
      <c r="AY255" s="160" t="s">
        <v>181</v>
      </c>
    </row>
    <row r="256" spans="2:65" s="14" customFormat="1" ht="11.25" x14ac:dyDescent="0.2">
      <c r="B256" s="166"/>
      <c r="D256" s="138" t="s">
        <v>330</v>
      </c>
      <c r="E256" s="167" t="s">
        <v>19</v>
      </c>
      <c r="F256" s="168" t="s">
        <v>333</v>
      </c>
      <c r="H256" s="169">
        <v>210</v>
      </c>
      <c r="I256" s="170"/>
      <c r="L256" s="166"/>
      <c r="M256" s="171"/>
      <c r="T256" s="172"/>
      <c r="AT256" s="167" t="s">
        <v>330</v>
      </c>
      <c r="AU256" s="167" t="s">
        <v>79</v>
      </c>
      <c r="AV256" s="14" t="s">
        <v>187</v>
      </c>
      <c r="AW256" s="14" t="s">
        <v>31</v>
      </c>
      <c r="AX256" s="14" t="s">
        <v>77</v>
      </c>
      <c r="AY256" s="167" t="s">
        <v>181</v>
      </c>
    </row>
    <row r="257" spans="2:65" s="1" customFormat="1" ht="16.5" customHeight="1" x14ac:dyDescent="0.2">
      <c r="B257" s="32"/>
      <c r="C257" s="125" t="s">
        <v>250</v>
      </c>
      <c r="D257" s="125" t="s">
        <v>182</v>
      </c>
      <c r="E257" s="126" t="s">
        <v>8786</v>
      </c>
      <c r="F257" s="127" t="s">
        <v>8787</v>
      </c>
      <c r="G257" s="128" t="s">
        <v>636</v>
      </c>
      <c r="H257" s="129">
        <v>300</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502</v>
      </c>
    </row>
    <row r="258" spans="2:65" s="1" customFormat="1" ht="19.5" x14ac:dyDescent="0.2">
      <c r="B258" s="32"/>
      <c r="D258" s="138" t="s">
        <v>214</v>
      </c>
      <c r="F258" s="139" t="s">
        <v>8630</v>
      </c>
      <c r="I258" s="140"/>
      <c r="L258" s="32"/>
      <c r="M258" s="141"/>
      <c r="T258" s="53"/>
      <c r="AT258" s="17" t="s">
        <v>214</v>
      </c>
      <c r="AU258" s="17" t="s">
        <v>79</v>
      </c>
    </row>
    <row r="259" spans="2:65" s="13" customFormat="1" ht="11.25" x14ac:dyDescent="0.2">
      <c r="B259" s="159"/>
      <c r="D259" s="138" t="s">
        <v>330</v>
      </c>
      <c r="E259" s="160" t="s">
        <v>19</v>
      </c>
      <c r="F259" s="161" t="s">
        <v>8788</v>
      </c>
      <c r="H259" s="162">
        <v>300</v>
      </c>
      <c r="I259" s="163"/>
      <c r="L259" s="159"/>
      <c r="M259" s="164"/>
      <c r="T259" s="165"/>
      <c r="AT259" s="160" t="s">
        <v>330</v>
      </c>
      <c r="AU259" s="160" t="s">
        <v>79</v>
      </c>
      <c r="AV259" s="13" t="s">
        <v>79</v>
      </c>
      <c r="AW259" s="13" t="s">
        <v>31</v>
      </c>
      <c r="AX259" s="13" t="s">
        <v>69</v>
      </c>
      <c r="AY259" s="160" t="s">
        <v>181</v>
      </c>
    </row>
    <row r="260" spans="2:65" s="14" customFormat="1" ht="11.25" x14ac:dyDescent="0.2">
      <c r="B260" s="166"/>
      <c r="D260" s="138" t="s">
        <v>330</v>
      </c>
      <c r="E260" s="167" t="s">
        <v>19</v>
      </c>
      <c r="F260" s="168" t="s">
        <v>333</v>
      </c>
      <c r="H260" s="169">
        <v>300</v>
      </c>
      <c r="I260" s="170"/>
      <c r="L260" s="166"/>
      <c r="M260" s="171"/>
      <c r="T260" s="172"/>
      <c r="AT260" s="167" t="s">
        <v>330</v>
      </c>
      <c r="AU260" s="167" t="s">
        <v>79</v>
      </c>
      <c r="AV260" s="14" t="s">
        <v>187</v>
      </c>
      <c r="AW260" s="14" t="s">
        <v>31</v>
      </c>
      <c r="AX260" s="14" t="s">
        <v>77</v>
      </c>
      <c r="AY260" s="167" t="s">
        <v>181</v>
      </c>
    </row>
    <row r="261" spans="2:65" s="1" customFormat="1" ht="16.5" customHeight="1" x14ac:dyDescent="0.2">
      <c r="B261" s="32"/>
      <c r="C261" s="125" t="s">
        <v>504</v>
      </c>
      <c r="D261" s="125" t="s">
        <v>182</v>
      </c>
      <c r="E261" s="126" t="s">
        <v>8789</v>
      </c>
      <c r="F261" s="127" t="s">
        <v>8790</v>
      </c>
      <c r="G261" s="128" t="s">
        <v>636</v>
      </c>
      <c r="H261" s="129">
        <v>200</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505</v>
      </c>
    </row>
    <row r="262" spans="2:65" s="1" customFormat="1" ht="19.5" x14ac:dyDescent="0.2">
      <c r="B262" s="32"/>
      <c r="D262" s="138" t="s">
        <v>214</v>
      </c>
      <c r="F262" s="139" t="s">
        <v>8630</v>
      </c>
      <c r="I262" s="140"/>
      <c r="L262" s="32"/>
      <c r="M262" s="141"/>
      <c r="T262" s="53"/>
      <c r="AT262" s="17" t="s">
        <v>214</v>
      </c>
      <c r="AU262" s="17" t="s">
        <v>79</v>
      </c>
    </row>
    <row r="263" spans="2:65" s="13" customFormat="1" ht="11.25" x14ac:dyDescent="0.2">
      <c r="B263" s="159"/>
      <c r="D263" s="138" t="s">
        <v>330</v>
      </c>
      <c r="E263" s="160" t="s">
        <v>19</v>
      </c>
      <c r="F263" s="161" t="s">
        <v>8791</v>
      </c>
      <c r="H263" s="162">
        <v>200</v>
      </c>
      <c r="I263" s="163"/>
      <c r="L263" s="159"/>
      <c r="M263" s="164"/>
      <c r="T263" s="165"/>
      <c r="AT263" s="160" t="s">
        <v>330</v>
      </c>
      <c r="AU263" s="160" t="s">
        <v>79</v>
      </c>
      <c r="AV263" s="13" t="s">
        <v>79</v>
      </c>
      <c r="AW263" s="13" t="s">
        <v>31</v>
      </c>
      <c r="AX263" s="13" t="s">
        <v>69</v>
      </c>
      <c r="AY263" s="160" t="s">
        <v>181</v>
      </c>
    </row>
    <row r="264" spans="2:65" s="14" customFormat="1" ht="11.25" x14ac:dyDescent="0.2">
      <c r="B264" s="166"/>
      <c r="D264" s="138" t="s">
        <v>330</v>
      </c>
      <c r="E264" s="167" t="s">
        <v>19</v>
      </c>
      <c r="F264" s="168" t="s">
        <v>333</v>
      </c>
      <c r="H264" s="169">
        <v>200</v>
      </c>
      <c r="I264" s="170"/>
      <c r="L264" s="166"/>
      <c r="M264" s="171"/>
      <c r="T264" s="172"/>
      <c r="AT264" s="167" t="s">
        <v>330</v>
      </c>
      <c r="AU264" s="167" t="s">
        <v>79</v>
      </c>
      <c r="AV264" s="14" t="s">
        <v>187</v>
      </c>
      <c r="AW264" s="14" t="s">
        <v>31</v>
      </c>
      <c r="AX264" s="14" t="s">
        <v>77</v>
      </c>
      <c r="AY264" s="167" t="s">
        <v>181</v>
      </c>
    </row>
    <row r="265" spans="2:65" s="1" customFormat="1" ht="16.5" customHeight="1" x14ac:dyDescent="0.2">
      <c r="B265" s="32"/>
      <c r="C265" s="125" t="s">
        <v>254</v>
      </c>
      <c r="D265" s="125" t="s">
        <v>182</v>
      </c>
      <c r="E265" s="126" t="s">
        <v>8792</v>
      </c>
      <c r="F265" s="127" t="s">
        <v>8793</v>
      </c>
      <c r="G265" s="128" t="s">
        <v>519</v>
      </c>
      <c r="H265" s="129">
        <v>240</v>
      </c>
      <c r="I265" s="130"/>
      <c r="J265" s="131">
        <f>ROUND(I265*H265,2)</f>
        <v>0</v>
      </c>
      <c r="K265" s="127" t="s">
        <v>186</v>
      </c>
      <c r="L265" s="32"/>
      <c r="M265" s="132" t="s">
        <v>19</v>
      </c>
      <c r="N265" s="133" t="s">
        <v>40</v>
      </c>
      <c r="P265" s="134">
        <f>O265*H265</f>
        <v>0</v>
      </c>
      <c r="Q265" s="134">
        <v>0</v>
      </c>
      <c r="R265" s="134">
        <f>Q265*H265</f>
        <v>0</v>
      </c>
      <c r="S265" s="134">
        <v>0</v>
      </c>
      <c r="T265" s="135">
        <f>S265*H265</f>
        <v>0</v>
      </c>
      <c r="AR265" s="136" t="s">
        <v>187</v>
      </c>
      <c r="AT265" s="136" t="s">
        <v>182</v>
      </c>
      <c r="AU265" s="136" t="s">
        <v>79</v>
      </c>
      <c r="AY265" s="17" t="s">
        <v>181</v>
      </c>
      <c r="BE265" s="137">
        <f>IF(N265="základní",J265,0)</f>
        <v>0</v>
      </c>
      <c r="BF265" s="137">
        <f>IF(N265="snížená",J265,0)</f>
        <v>0</v>
      </c>
      <c r="BG265" s="137">
        <f>IF(N265="zákl. přenesená",J265,0)</f>
        <v>0</v>
      </c>
      <c r="BH265" s="137">
        <f>IF(N265="sníž. přenesená",J265,0)</f>
        <v>0</v>
      </c>
      <c r="BI265" s="137">
        <f>IF(N265="nulová",J265,0)</f>
        <v>0</v>
      </c>
      <c r="BJ265" s="17" t="s">
        <v>77</v>
      </c>
      <c r="BK265" s="137">
        <f>ROUND(I265*H265,2)</f>
        <v>0</v>
      </c>
      <c r="BL265" s="17" t="s">
        <v>187</v>
      </c>
      <c r="BM265" s="136" t="s">
        <v>511</v>
      </c>
    </row>
    <row r="266" spans="2:65" s="1" customFormat="1" ht="19.5" x14ac:dyDescent="0.2">
      <c r="B266" s="32"/>
      <c r="D266" s="138" t="s">
        <v>214</v>
      </c>
      <c r="F266" s="139" t="s">
        <v>8630</v>
      </c>
      <c r="I266" s="140"/>
      <c r="L266" s="32"/>
      <c r="M266" s="141"/>
      <c r="T266" s="53"/>
      <c r="AT266" s="17" t="s">
        <v>214</v>
      </c>
      <c r="AU266" s="17" t="s">
        <v>79</v>
      </c>
    </row>
    <row r="267" spans="2:65" s="13" customFormat="1" ht="11.25" x14ac:dyDescent="0.2">
      <c r="B267" s="159"/>
      <c r="D267" s="138" t="s">
        <v>330</v>
      </c>
      <c r="E267" s="160" t="s">
        <v>19</v>
      </c>
      <c r="F267" s="161" t="s">
        <v>8794</v>
      </c>
      <c r="H267" s="162">
        <v>240</v>
      </c>
      <c r="I267" s="163"/>
      <c r="L267" s="159"/>
      <c r="M267" s="164"/>
      <c r="T267" s="165"/>
      <c r="AT267" s="160" t="s">
        <v>330</v>
      </c>
      <c r="AU267" s="160" t="s">
        <v>79</v>
      </c>
      <c r="AV267" s="13" t="s">
        <v>79</v>
      </c>
      <c r="AW267" s="13" t="s">
        <v>31</v>
      </c>
      <c r="AX267" s="13" t="s">
        <v>69</v>
      </c>
      <c r="AY267" s="160" t="s">
        <v>181</v>
      </c>
    </row>
    <row r="268" spans="2:65" s="14" customFormat="1" ht="11.25" x14ac:dyDescent="0.2">
      <c r="B268" s="166"/>
      <c r="D268" s="138" t="s">
        <v>330</v>
      </c>
      <c r="E268" s="167" t="s">
        <v>19</v>
      </c>
      <c r="F268" s="168" t="s">
        <v>333</v>
      </c>
      <c r="H268" s="169">
        <v>240</v>
      </c>
      <c r="I268" s="170"/>
      <c r="L268" s="166"/>
      <c r="M268" s="171"/>
      <c r="T268" s="172"/>
      <c r="AT268" s="167" t="s">
        <v>330</v>
      </c>
      <c r="AU268" s="167" t="s">
        <v>79</v>
      </c>
      <c r="AV268" s="14" t="s">
        <v>187</v>
      </c>
      <c r="AW268" s="14" t="s">
        <v>31</v>
      </c>
      <c r="AX268" s="14" t="s">
        <v>77</v>
      </c>
      <c r="AY268" s="167" t="s">
        <v>181</v>
      </c>
    </row>
    <row r="269" spans="2:65" s="1" customFormat="1" ht="16.5" customHeight="1" x14ac:dyDescent="0.2">
      <c r="B269" s="32"/>
      <c r="C269" s="125" t="s">
        <v>516</v>
      </c>
      <c r="D269" s="125" t="s">
        <v>182</v>
      </c>
      <c r="E269" s="126" t="s">
        <v>8795</v>
      </c>
      <c r="F269" s="127" t="s">
        <v>8796</v>
      </c>
      <c r="G269" s="128" t="s">
        <v>1053</v>
      </c>
      <c r="H269" s="129">
        <v>32</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520</v>
      </c>
    </row>
    <row r="270" spans="2:65" s="1" customFormat="1" ht="19.5" x14ac:dyDescent="0.2">
      <c r="B270" s="32"/>
      <c r="D270" s="138" t="s">
        <v>214</v>
      </c>
      <c r="F270" s="139" t="s">
        <v>8797</v>
      </c>
      <c r="I270" s="140"/>
      <c r="L270" s="32"/>
      <c r="M270" s="141"/>
      <c r="T270" s="53"/>
      <c r="AT270" s="17" t="s">
        <v>214</v>
      </c>
      <c r="AU270" s="17" t="s">
        <v>79</v>
      </c>
    </row>
    <row r="271" spans="2:65" s="13" customFormat="1" ht="11.25" x14ac:dyDescent="0.2">
      <c r="B271" s="159"/>
      <c r="D271" s="138" t="s">
        <v>330</v>
      </c>
      <c r="E271" s="160" t="s">
        <v>19</v>
      </c>
      <c r="F271" s="161" t="s">
        <v>8798</v>
      </c>
      <c r="H271" s="162">
        <v>32</v>
      </c>
      <c r="I271" s="163"/>
      <c r="L271" s="159"/>
      <c r="M271" s="164"/>
      <c r="T271" s="165"/>
      <c r="AT271" s="160" t="s">
        <v>330</v>
      </c>
      <c r="AU271" s="160" t="s">
        <v>79</v>
      </c>
      <c r="AV271" s="13" t="s">
        <v>79</v>
      </c>
      <c r="AW271" s="13" t="s">
        <v>31</v>
      </c>
      <c r="AX271" s="13" t="s">
        <v>69</v>
      </c>
      <c r="AY271" s="160" t="s">
        <v>181</v>
      </c>
    </row>
    <row r="272" spans="2:65" s="14" customFormat="1" ht="11.25" x14ac:dyDescent="0.2">
      <c r="B272" s="166"/>
      <c r="D272" s="138" t="s">
        <v>330</v>
      </c>
      <c r="E272" s="167" t="s">
        <v>19</v>
      </c>
      <c r="F272" s="168" t="s">
        <v>333</v>
      </c>
      <c r="H272" s="169">
        <v>32</v>
      </c>
      <c r="I272" s="170"/>
      <c r="L272" s="166"/>
      <c r="M272" s="171"/>
      <c r="T272" s="172"/>
      <c r="AT272" s="167" t="s">
        <v>330</v>
      </c>
      <c r="AU272" s="167" t="s">
        <v>79</v>
      </c>
      <c r="AV272" s="14" t="s">
        <v>187</v>
      </c>
      <c r="AW272" s="14" t="s">
        <v>31</v>
      </c>
      <c r="AX272" s="14" t="s">
        <v>77</v>
      </c>
      <c r="AY272" s="167" t="s">
        <v>181</v>
      </c>
    </row>
    <row r="273" spans="2:65" s="1" customFormat="1" ht="16.5" customHeight="1" x14ac:dyDescent="0.2">
      <c r="B273" s="32"/>
      <c r="C273" s="125" t="s">
        <v>258</v>
      </c>
      <c r="D273" s="125" t="s">
        <v>182</v>
      </c>
      <c r="E273" s="126" t="s">
        <v>8529</v>
      </c>
      <c r="F273" s="127" t="s">
        <v>8530</v>
      </c>
      <c r="G273" s="128" t="s">
        <v>2805</v>
      </c>
      <c r="H273" s="186"/>
      <c r="I273" s="130"/>
      <c r="J273" s="131">
        <f>ROUND(I273*H273,2)</f>
        <v>0</v>
      </c>
      <c r="K273" s="127" t="s">
        <v>327</v>
      </c>
      <c r="L273" s="32"/>
      <c r="M273" s="132" t="s">
        <v>19</v>
      </c>
      <c r="N273" s="133" t="s">
        <v>40</v>
      </c>
      <c r="P273" s="134">
        <f>O273*H273</f>
        <v>0</v>
      </c>
      <c r="Q273" s="134">
        <v>0</v>
      </c>
      <c r="R273" s="134">
        <f>Q273*H273</f>
        <v>0</v>
      </c>
      <c r="S273" s="134">
        <v>0</v>
      </c>
      <c r="T273" s="135">
        <f>S273*H273</f>
        <v>0</v>
      </c>
      <c r="AR273" s="136" t="s">
        <v>187</v>
      </c>
      <c r="AT273" s="136" t="s">
        <v>182</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526</v>
      </c>
    </row>
    <row r="274" spans="2:65" s="1" customFormat="1" ht="11.25" x14ac:dyDescent="0.2">
      <c r="B274" s="32"/>
      <c r="D274" s="151" t="s">
        <v>328</v>
      </c>
      <c r="F274" s="152" t="s">
        <v>8531</v>
      </c>
      <c r="I274" s="140"/>
      <c r="L274" s="32"/>
      <c r="M274" s="141"/>
      <c r="T274" s="53"/>
      <c r="AT274" s="17" t="s">
        <v>328</v>
      </c>
      <c r="AU274" s="17" t="s">
        <v>79</v>
      </c>
    </row>
    <row r="275" spans="2:65" s="1" customFormat="1" ht="29.25" x14ac:dyDescent="0.2">
      <c r="B275" s="32"/>
      <c r="D275" s="138" t="s">
        <v>214</v>
      </c>
      <c r="F275" s="139" t="s">
        <v>4055</v>
      </c>
      <c r="I275" s="140"/>
      <c r="L275" s="32"/>
      <c r="M275" s="141"/>
      <c r="T275" s="53"/>
      <c r="AT275" s="17" t="s">
        <v>214</v>
      </c>
      <c r="AU275" s="17" t="s">
        <v>79</v>
      </c>
    </row>
    <row r="276" spans="2:65" s="1" customFormat="1" ht="16.5" customHeight="1" x14ac:dyDescent="0.2">
      <c r="B276" s="32"/>
      <c r="C276" s="125" t="s">
        <v>529</v>
      </c>
      <c r="D276" s="125" t="s">
        <v>182</v>
      </c>
      <c r="E276" s="126" t="s">
        <v>8123</v>
      </c>
      <c r="F276" s="127" t="s">
        <v>1431</v>
      </c>
      <c r="G276" s="128" t="s">
        <v>1053</v>
      </c>
      <c r="H276" s="129">
        <v>20</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532</v>
      </c>
    </row>
    <row r="277" spans="2:65" s="1" customFormat="1" ht="11.25" x14ac:dyDescent="0.2">
      <c r="B277" s="32"/>
      <c r="D277" s="151" t="s">
        <v>328</v>
      </c>
      <c r="F277" s="152" t="s">
        <v>8124</v>
      </c>
      <c r="I277" s="140"/>
      <c r="L277" s="32"/>
      <c r="M277" s="141"/>
      <c r="T277" s="53"/>
      <c r="AT277" s="17" t="s">
        <v>328</v>
      </c>
      <c r="AU277" s="17" t="s">
        <v>79</v>
      </c>
    </row>
    <row r="278" spans="2:65" s="1" customFormat="1" ht="19.5" x14ac:dyDescent="0.2">
      <c r="B278" s="32"/>
      <c r="D278" s="138" t="s">
        <v>214</v>
      </c>
      <c r="F278" s="139" t="s">
        <v>8532</v>
      </c>
      <c r="I278" s="140"/>
      <c r="L278" s="32"/>
      <c r="M278" s="141"/>
      <c r="T278" s="53"/>
      <c r="AT278" s="17" t="s">
        <v>214</v>
      </c>
      <c r="AU278" s="17" t="s">
        <v>79</v>
      </c>
    </row>
    <row r="279" spans="2:65" s="13" customFormat="1" ht="11.25" x14ac:dyDescent="0.2">
      <c r="B279" s="159"/>
      <c r="D279" s="138" t="s">
        <v>330</v>
      </c>
      <c r="E279" s="160" t="s">
        <v>19</v>
      </c>
      <c r="F279" s="161" t="s">
        <v>8799</v>
      </c>
      <c r="H279" s="162">
        <v>20</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20</v>
      </c>
      <c r="I280" s="170"/>
      <c r="L280" s="166"/>
      <c r="M280" s="173"/>
      <c r="N280" s="174"/>
      <c r="O280" s="174"/>
      <c r="P280" s="174"/>
      <c r="Q280" s="174"/>
      <c r="R280" s="174"/>
      <c r="S280" s="174"/>
      <c r="T280" s="175"/>
      <c r="AT280" s="167" t="s">
        <v>330</v>
      </c>
      <c r="AU280" s="167" t="s">
        <v>79</v>
      </c>
      <c r="AV280" s="14" t="s">
        <v>187</v>
      </c>
      <c r="AW280" s="14" t="s">
        <v>31</v>
      </c>
      <c r="AX280" s="14" t="s">
        <v>77</v>
      </c>
      <c r="AY280" s="167" t="s">
        <v>181</v>
      </c>
    </row>
    <row r="281" spans="2:65" s="1" customFormat="1" ht="6.95" customHeight="1" x14ac:dyDescent="0.2">
      <c r="B281" s="41"/>
      <c r="C281" s="42"/>
      <c r="D281" s="42"/>
      <c r="E281" s="42"/>
      <c r="F281" s="42"/>
      <c r="G281" s="42"/>
      <c r="H281" s="42"/>
      <c r="I281" s="42"/>
      <c r="J281" s="42"/>
      <c r="K281" s="42"/>
      <c r="L281" s="32"/>
    </row>
  </sheetData>
  <sheetProtection algorithmName="SHA-512" hashValue="HRGTqM+dWXdTOi1riih/OWVsr9lW6DOs7X/hC6aCmsxsRnxjQWmUBXYB7RZlsKGKqM+X7eiv8NvdEuIYM+Cacw==" saltValue="dcPo4J366+2HOZhS14d+yOrRWOsjGYf86BtE0G7obm70yMf4HZNrU3W6QVDmh94lrKKkSHUL4tKVrhUi2mLTNQ==" spinCount="100000" sheet="1" objects="1" scenarios="1" formatColumns="0" formatRows="0" autoFilter="0"/>
  <autoFilter ref="C89:K280" xr:uid="{00000000-0009-0000-0000-00000F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76" r:id="rId1" xr:uid="{00000000-0004-0000-0F00-000000000000}"/>
    <hyperlink ref="F179" r:id="rId2" xr:uid="{00000000-0004-0000-0F00-000001000000}"/>
    <hyperlink ref="F226" r:id="rId3" xr:uid="{00000000-0004-0000-0F00-000002000000}"/>
    <hyperlink ref="F229" r:id="rId4" xr:uid="{00000000-0004-0000-0F00-000003000000}"/>
    <hyperlink ref="F274" r:id="rId5" xr:uid="{00000000-0004-0000-0F00-000004000000}"/>
    <hyperlink ref="F277" r:id="rId6" xr:uid="{00000000-0004-0000-0F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9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134</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8800</v>
      </c>
      <c r="F9" s="315"/>
      <c r="G9" s="315"/>
      <c r="H9" s="315"/>
      <c r="L9" s="32"/>
    </row>
    <row r="10" spans="2:46" s="1" customFormat="1" ht="12" customHeight="1" x14ac:dyDescent="0.2">
      <c r="B10" s="32"/>
      <c r="D10" s="27" t="s">
        <v>6093</v>
      </c>
      <c r="L10" s="32"/>
    </row>
    <row r="11" spans="2:46" s="1" customFormat="1" ht="16.5" customHeight="1" x14ac:dyDescent="0.2">
      <c r="B11" s="32"/>
      <c r="E11" s="279" t="s">
        <v>8801</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ROUND((SUM(BE88:BE391)),  2)</f>
        <v>0</v>
      </c>
      <c r="I35" s="93">
        <v>0.21</v>
      </c>
      <c r="J35" s="83">
        <f>ROUND(((SUM(BE88:BE391))*I35),  2)</f>
        <v>0</v>
      </c>
      <c r="L35" s="32"/>
    </row>
    <row r="36" spans="2:12" s="1" customFormat="1" ht="14.45" customHeight="1" x14ac:dyDescent="0.2">
      <c r="B36" s="32"/>
      <c r="E36" s="27" t="s">
        <v>41</v>
      </c>
      <c r="F36" s="83">
        <f>ROUND((SUM(BF88:BF391)),  2)</f>
        <v>0</v>
      </c>
      <c r="I36" s="93">
        <v>0.12</v>
      </c>
      <c r="J36" s="83">
        <f>ROUND(((SUM(BF88:BF391))*I36),  2)</f>
        <v>0</v>
      </c>
      <c r="L36" s="32"/>
    </row>
    <row r="37" spans="2:12" s="1" customFormat="1" ht="14.45" hidden="1" customHeight="1" x14ac:dyDescent="0.2">
      <c r="B37" s="32"/>
      <c r="E37" s="27" t="s">
        <v>42</v>
      </c>
      <c r="F37" s="83">
        <f>ROUND((SUM(BG88:BG391)),  2)</f>
        <v>0</v>
      </c>
      <c r="I37" s="93">
        <v>0.21</v>
      </c>
      <c r="J37" s="83">
        <f>0</f>
        <v>0</v>
      </c>
      <c r="L37" s="32"/>
    </row>
    <row r="38" spans="2:12" s="1" customFormat="1" ht="14.45" hidden="1" customHeight="1" x14ac:dyDescent="0.2">
      <c r="B38" s="32"/>
      <c r="E38" s="27" t="s">
        <v>43</v>
      </c>
      <c r="F38" s="83">
        <f>ROUND((SUM(BH88:BH391)),  2)</f>
        <v>0</v>
      </c>
      <c r="I38" s="93">
        <v>0.12</v>
      </c>
      <c r="J38" s="83">
        <f>0</f>
        <v>0</v>
      </c>
      <c r="L38" s="32"/>
    </row>
    <row r="39" spans="2:12" s="1" customFormat="1" ht="14.45" hidden="1" customHeight="1" x14ac:dyDescent="0.2">
      <c r="B39" s="32"/>
      <c r="E39" s="27" t="s">
        <v>44</v>
      </c>
      <c r="F39" s="83">
        <f>ROUND((SUM(BI88:BI391)),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8800</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D.1.4.10.1.-1 - SADOVÉ ÚPRAVY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296</v>
      </c>
      <c r="E64" s="105"/>
      <c r="F64" s="105"/>
      <c r="G64" s="105"/>
      <c r="H64" s="105"/>
      <c r="I64" s="105"/>
      <c r="J64" s="106">
        <f>J89</f>
        <v>0</v>
      </c>
      <c r="L64" s="103"/>
    </row>
    <row r="65" spans="2:12" s="11" customFormat="1" ht="19.899999999999999" customHeight="1" x14ac:dyDescent="0.2">
      <c r="B65" s="145"/>
      <c r="D65" s="146" t="s">
        <v>297</v>
      </c>
      <c r="E65" s="147"/>
      <c r="F65" s="147"/>
      <c r="G65" s="147"/>
      <c r="H65" s="147"/>
      <c r="I65" s="147"/>
      <c r="J65" s="148">
        <f>J90</f>
        <v>0</v>
      </c>
      <c r="L65" s="145"/>
    </row>
    <row r="66" spans="2:12" s="11" customFormat="1" ht="19.899999999999999" customHeight="1" x14ac:dyDescent="0.2">
      <c r="B66" s="145"/>
      <c r="D66" s="146" t="s">
        <v>301</v>
      </c>
      <c r="E66" s="147"/>
      <c r="F66" s="147"/>
      <c r="G66" s="147"/>
      <c r="H66" s="147"/>
      <c r="I66" s="147"/>
      <c r="J66" s="148">
        <f>J382</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21</v>
      </c>
      <c r="F76" s="314"/>
      <c r="G76" s="314"/>
      <c r="H76" s="314"/>
      <c r="L76" s="32"/>
    </row>
    <row r="77" spans="2:12" ht="12" customHeight="1" x14ac:dyDescent="0.2">
      <c r="B77" s="20"/>
      <c r="C77" s="27" t="s">
        <v>159</v>
      </c>
      <c r="L77" s="20"/>
    </row>
    <row r="78" spans="2:12" s="1" customFormat="1" ht="16.5" customHeight="1" x14ac:dyDescent="0.2">
      <c r="B78" s="32"/>
      <c r="E78" s="313" t="s">
        <v>8800</v>
      </c>
      <c r="F78" s="315"/>
      <c r="G78" s="315"/>
      <c r="H78" s="315"/>
      <c r="L78" s="32"/>
    </row>
    <row r="79" spans="2:12" s="1" customFormat="1" ht="12" customHeight="1" x14ac:dyDescent="0.2">
      <c r="B79" s="32"/>
      <c r="C79" s="27" t="s">
        <v>6093</v>
      </c>
      <c r="L79" s="32"/>
    </row>
    <row r="80" spans="2:12" s="1" customFormat="1" ht="16.5" customHeight="1" x14ac:dyDescent="0.2">
      <c r="B80" s="32"/>
      <c r="E80" s="279" t="str">
        <f>E11</f>
        <v>D.1.4.10.1.-1 - SADOVÉ ÚPRAVY - PŘED OBJEKTEM</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11. 2. 2025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321</v>
      </c>
      <c r="F89" s="117" t="s">
        <v>322</v>
      </c>
      <c r="I89" s="118"/>
      <c r="J89" s="119">
        <f>BK89</f>
        <v>0</v>
      </c>
      <c r="L89" s="115"/>
      <c r="M89" s="120"/>
      <c r="P89" s="121">
        <f>P90+P382</f>
        <v>0</v>
      </c>
      <c r="R89" s="121">
        <f>R90+R382</f>
        <v>0</v>
      </c>
      <c r="T89" s="122">
        <f>T90+T382</f>
        <v>0</v>
      </c>
      <c r="AR89" s="116" t="s">
        <v>77</v>
      </c>
      <c r="AT89" s="123" t="s">
        <v>68</v>
      </c>
      <c r="AU89" s="123" t="s">
        <v>69</v>
      </c>
      <c r="AY89" s="116" t="s">
        <v>181</v>
      </c>
      <c r="BK89" s="124">
        <f>BK90+BK382</f>
        <v>0</v>
      </c>
    </row>
    <row r="90" spans="2:65" s="10" customFormat="1" ht="22.9" customHeight="1" x14ac:dyDescent="0.2">
      <c r="B90" s="115"/>
      <c r="D90" s="116" t="s">
        <v>68</v>
      </c>
      <c r="E90" s="149" t="s">
        <v>77</v>
      </c>
      <c r="F90" s="149" t="s">
        <v>323</v>
      </c>
      <c r="I90" s="118"/>
      <c r="J90" s="150">
        <f>BK90</f>
        <v>0</v>
      </c>
      <c r="L90" s="115"/>
      <c r="M90" s="120"/>
      <c r="P90" s="121">
        <f>SUM(P91:P381)</f>
        <v>0</v>
      </c>
      <c r="R90" s="121">
        <f>SUM(R91:R381)</f>
        <v>0</v>
      </c>
      <c r="T90" s="122">
        <f>SUM(T91:T381)</f>
        <v>0</v>
      </c>
      <c r="AR90" s="116" t="s">
        <v>77</v>
      </c>
      <c r="AT90" s="123" t="s">
        <v>68</v>
      </c>
      <c r="AU90" s="123" t="s">
        <v>77</v>
      </c>
      <c r="AY90" s="116" t="s">
        <v>181</v>
      </c>
      <c r="BK90" s="124">
        <f>SUM(BK91:BK381)</f>
        <v>0</v>
      </c>
    </row>
    <row r="91" spans="2:65" s="1" customFormat="1" ht="16.5" customHeight="1" x14ac:dyDescent="0.2">
      <c r="B91" s="32"/>
      <c r="C91" s="125" t="s">
        <v>77</v>
      </c>
      <c r="D91" s="125" t="s">
        <v>182</v>
      </c>
      <c r="E91" s="126" t="s">
        <v>8802</v>
      </c>
      <c r="F91" s="127" t="s">
        <v>8803</v>
      </c>
      <c r="G91" s="128" t="s">
        <v>510</v>
      </c>
      <c r="H91" s="129">
        <v>728.17</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328</v>
      </c>
      <c r="F92" s="152" t="s">
        <v>8804</v>
      </c>
      <c r="I92" s="140"/>
      <c r="L92" s="32"/>
      <c r="M92" s="141"/>
      <c r="T92" s="53"/>
      <c r="AT92" s="17" t="s">
        <v>328</v>
      </c>
      <c r="AU92" s="17" t="s">
        <v>79</v>
      </c>
    </row>
    <row r="93" spans="2:65" s="12" customFormat="1" ht="11.25" x14ac:dyDescent="0.2">
      <c r="B93" s="153"/>
      <c r="D93" s="138" t="s">
        <v>330</v>
      </c>
      <c r="E93" s="154" t="s">
        <v>19</v>
      </c>
      <c r="F93" s="155" t="s">
        <v>8805</v>
      </c>
      <c r="H93" s="154" t="s">
        <v>19</v>
      </c>
      <c r="I93" s="156"/>
      <c r="L93" s="153"/>
      <c r="M93" s="157"/>
      <c r="T93" s="158"/>
      <c r="AT93" s="154" t="s">
        <v>330</v>
      </c>
      <c r="AU93" s="154" t="s">
        <v>79</v>
      </c>
      <c r="AV93" s="12" t="s">
        <v>77</v>
      </c>
      <c r="AW93" s="12" t="s">
        <v>31</v>
      </c>
      <c r="AX93" s="12" t="s">
        <v>69</v>
      </c>
      <c r="AY93" s="154" t="s">
        <v>181</v>
      </c>
    </row>
    <row r="94" spans="2:65" s="13" customFormat="1" ht="11.25" x14ac:dyDescent="0.2">
      <c r="B94" s="159"/>
      <c r="D94" s="138" t="s">
        <v>330</v>
      </c>
      <c r="E94" s="160" t="s">
        <v>19</v>
      </c>
      <c r="F94" s="161" t="s">
        <v>8806</v>
      </c>
      <c r="H94" s="162">
        <v>693</v>
      </c>
      <c r="I94" s="163"/>
      <c r="L94" s="159"/>
      <c r="M94" s="164"/>
      <c r="T94" s="165"/>
      <c r="AT94" s="160" t="s">
        <v>330</v>
      </c>
      <c r="AU94" s="160" t="s">
        <v>79</v>
      </c>
      <c r="AV94" s="13" t="s">
        <v>79</v>
      </c>
      <c r="AW94" s="13" t="s">
        <v>31</v>
      </c>
      <c r="AX94" s="13" t="s">
        <v>69</v>
      </c>
      <c r="AY94" s="160" t="s">
        <v>181</v>
      </c>
    </row>
    <row r="95" spans="2:65" s="13" customFormat="1" ht="11.25" x14ac:dyDescent="0.2">
      <c r="B95" s="159"/>
      <c r="D95" s="138" t="s">
        <v>330</v>
      </c>
      <c r="E95" s="160" t="s">
        <v>19</v>
      </c>
      <c r="F95" s="161" t="s">
        <v>8807</v>
      </c>
      <c r="H95" s="162">
        <v>16.55</v>
      </c>
      <c r="I95" s="163"/>
      <c r="L95" s="159"/>
      <c r="M95" s="164"/>
      <c r="T95" s="165"/>
      <c r="AT95" s="160" t="s">
        <v>330</v>
      </c>
      <c r="AU95" s="160" t="s">
        <v>79</v>
      </c>
      <c r="AV95" s="13" t="s">
        <v>79</v>
      </c>
      <c r="AW95" s="13" t="s">
        <v>31</v>
      </c>
      <c r="AX95" s="13" t="s">
        <v>69</v>
      </c>
      <c r="AY95" s="160" t="s">
        <v>181</v>
      </c>
    </row>
    <row r="96" spans="2:65" s="13" customFormat="1" ht="11.25" x14ac:dyDescent="0.2">
      <c r="B96" s="159"/>
      <c r="D96" s="138" t="s">
        <v>330</v>
      </c>
      <c r="E96" s="160" t="s">
        <v>19</v>
      </c>
      <c r="F96" s="161" t="s">
        <v>8808</v>
      </c>
      <c r="H96" s="162">
        <v>77.400000000000006</v>
      </c>
      <c r="I96" s="163"/>
      <c r="L96" s="159"/>
      <c r="M96" s="164"/>
      <c r="T96" s="165"/>
      <c r="AT96" s="160" t="s">
        <v>330</v>
      </c>
      <c r="AU96" s="160" t="s">
        <v>79</v>
      </c>
      <c r="AV96" s="13" t="s">
        <v>79</v>
      </c>
      <c r="AW96" s="13" t="s">
        <v>31</v>
      </c>
      <c r="AX96" s="13" t="s">
        <v>69</v>
      </c>
      <c r="AY96" s="160" t="s">
        <v>181</v>
      </c>
    </row>
    <row r="97" spans="2:65" s="13" customFormat="1" ht="11.25" x14ac:dyDescent="0.2">
      <c r="B97" s="159"/>
      <c r="D97" s="138" t="s">
        <v>330</v>
      </c>
      <c r="E97" s="160" t="s">
        <v>19</v>
      </c>
      <c r="F97" s="161" t="s">
        <v>8809</v>
      </c>
      <c r="H97" s="162">
        <v>15.1</v>
      </c>
      <c r="I97" s="163"/>
      <c r="L97" s="159"/>
      <c r="M97" s="164"/>
      <c r="T97" s="165"/>
      <c r="AT97" s="160" t="s">
        <v>330</v>
      </c>
      <c r="AU97" s="160" t="s">
        <v>79</v>
      </c>
      <c r="AV97" s="13" t="s">
        <v>79</v>
      </c>
      <c r="AW97" s="13" t="s">
        <v>31</v>
      </c>
      <c r="AX97" s="13" t="s">
        <v>69</v>
      </c>
      <c r="AY97" s="160" t="s">
        <v>181</v>
      </c>
    </row>
    <row r="98" spans="2:65" s="13" customFormat="1" ht="11.25" x14ac:dyDescent="0.2">
      <c r="B98" s="159"/>
      <c r="D98" s="138" t="s">
        <v>330</v>
      </c>
      <c r="E98" s="160" t="s">
        <v>19</v>
      </c>
      <c r="F98" s="161" t="s">
        <v>8810</v>
      </c>
      <c r="H98" s="162">
        <v>-73.88</v>
      </c>
      <c r="I98" s="163"/>
      <c r="L98" s="159"/>
      <c r="M98" s="164"/>
      <c r="T98" s="165"/>
      <c r="AT98" s="160" t="s">
        <v>330</v>
      </c>
      <c r="AU98" s="160" t="s">
        <v>79</v>
      </c>
      <c r="AV98" s="13" t="s">
        <v>79</v>
      </c>
      <c r="AW98" s="13" t="s">
        <v>31</v>
      </c>
      <c r="AX98" s="13" t="s">
        <v>69</v>
      </c>
      <c r="AY98" s="160" t="s">
        <v>181</v>
      </c>
    </row>
    <row r="99" spans="2:65" s="14" customFormat="1" ht="11.25" x14ac:dyDescent="0.2">
      <c r="B99" s="166"/>
      <c r="D99" s="138" t="s">
        <v>330</v>
      </c>
      <c r="E99" s="167" t="s">
        <v>19</v>
      </c>
      <c r="F99" s="168" t="s">
        <v>333</v>
      </c>
      <c r="H99" s="169">
        <v>728.17</v>
      </c>
      <c r="I99" s="170"/>
      <c r="L99" s="166"/>
      <c r="M99" s="171"/>
      <c r="T99" s="172"/>
      <c r="AT99" s="167" t="s">
        <v>330</v>
      </c>
      <c r="AU99" s="167" t="s">
        <v>79</v>
      </c>
      <c r="AV99" s="14" t="s">
        <v>187</v>
      </c>
      <c r="AW99" s="14" t="s">
        <v>31</v>
      </c>
      <c r="AX99" s="14" t="s">
        <v>77</v>
      </c>
      <c r="AY99" s="167" t="s">
        <v>181</v>
      </c>
    </row>
    <row r="100" spans="2:65" s="1" customFormat="1" ht="21.75" customHeight="1" x14ac:dyDescent="0.2">
      <c r="B100" s="32"/>
      <c r="C100" s="125" t="s">
        <v>79</v>
      </c>
      <c r="D100" s="125" t="s">
        <v>182</v>
      </c>
      <c r="E100" s="126" t="s">
        <v>8811</v>
      </c>
      <c r="F100" s="127" t="s">
        <v>8812</v>
      </c>
      <c r="G100" s="128" t="s">
        <v>510</v>
      </c>
      <c r="H100" s="129">
        <v>130.5</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328</v>
      </c>
      <c r="F101" s="152" t="s">
        <v>8813</v>
      </c>
      <c r="I101" s="140"/>
      <c r="L101" s="32"/>
      <c r="M101" s="141"/>
      <c r="T101" s="53"/>
      <c r="AT101" s="17" t="s">
        <v>328</v>
      </c>
      <c r="AU101" s="17" t="s">
        <v>79</v>
      </c>
    </row>
    <row r="102" spans="2:65" s="1" customFormat="1" ht="29.25" x14ac:dyDescent="0.2">
      <c r="B102" s="32"/>
      <c r="D102" s="138" t="s">
        <v>214</v>
      </c>
      <c r="F102" s="139" t="s">
        <v>8814</v>
      </c>
      <c r="I102" s="140"/>
      <c r="L102" s="32"/>
      <c r="M102" s="141"/>
      <c r="T102" s="53"/>
      <c r="AT102" s="17" t="s">
        <v>214</v>
      </c>
      <c r="AU102" s="17" t="s">
        <v>79</v>
      </c>
    </row>
    <row r="103" spans="2:65" s="12" customFormat="1" ht="11.25" x14ac:dyDescent="0.2">
      <c r="B103" s="153"/>
      <c r="D103" s="138" t="s">
        <v>330</v>
      </c>
      <c r="E103" s="154" t="s">
        <v>19</v>
      </c>
      <c r="F103" s="155" t="s">
        <v>8815</v>
      </c>
      <c r="H103" s="154" t="s">
        <v>19</v>
      </c>
      <c r="I103" s="156"/>
      <c r="L103" s="153"/>
      <c r="M103" s="157"/>
      <c r="T103" s="158"/>
      <c r="AT103" s="154" t="s">
        <v>330</v>
      </c>
      <c r="AU103" s="154" t="s">
        <v>79</v>
      </c>
      <c r="AV103" s="12" t="s">
        <v>77</v>
      </c>
      <c r="AW103" s="12" t="s">
        <v>31</v>
      </c>
      <c r="AX103" s="12" t="s">
        <v>69</v>
      </c>
      <c r="AY103" s="154" t="s">
        <v>181</v>
      </c>
    </row>
    <row r="104" spans="2:65" s="13" customFormat="1" ht="11.25" x14ac:dyDescent="0.2">
      <c r="B104" s="159"/>
      <c r="D104" s="138" t="s">
        <v>330</v>
      </c>
      <c r="E104" s="160" t="s">
        <v>19</v>
      </c>
      <c r="F104" s="161" t="s">
        <v>8816</v>
      </c>
      <c r="H104" s="162">
        <v>3</v>
      </c>
      <c r="I104" s="163"/>
      <c r="L104" s="159"/>
      <c r="M104" s="164"/>
      <c r="T104" s="165"/>
      <c r="AT104" s="160" t="s">
        <v>330</v>
      </c>
      <c r="AU104" s="160" t="s">
        <v>79</v>
      </c>
      <c r="AV104" s="13" t="s">
        <v>79</v>
      </c>
      <c r="AW104" s="13" t="s">
        <v>31</v>
      </c>
      <c r="AX104" s="13" t="s">
        <v>69</v>
      </c>
      <c r="AY104" s="160" t="s">
        <v>181</v>
      </c>
    </row>
    <row r="105" spans="2:65" s="13" customFormat="1" ht="11.25" x14ac:dyDescent="0.2">
      <c r="B105" s="159"/>
      <c r="D105" s="138" t="s">
        <v>330</v>
      </c>
      <c r="E105" s="160" t="s">
        <v>19</v>
      </c>
      <c r="F105" s="161" t="s">
        <v>8817</v>
      </c>
      <c r="H105" s="162">
        <v>69.2</v>
      </c>
      <c r="I105" s="163"/>
      <c r="L105" s="159"/>
      <c r="M105" s="164"/>
      <c r="T105" s="165"/>
      <c r="AT105" s="160" t="s">
        <v>330</v>
      </c>
      <c r="AU105" s="160" t="s">
        <v>79</v>
      </c>
      <c r="AV105" s="13" t="s">
        <v>79</v>
      </c>
      <c r="AW105" s="13" t="s">
        <v>31</v>
      </c>
      <c r="AX105" s="13" t="s">
        <v>69</v>
      </c>
      <c r="AY105" s="160" t="s">
        <v>181</v>
      </c>
    </row>
    <row r="106" spans="2:65" s="13" customFormat="1" ht="11.25" x14ac:dyDescent="0.2">
      <c r="B106" s="159"/>
      <c r="D106" s="138" t="s">
        <v>330</v>
      </c>
      <c r="E106" s="160" t="s">
        <v>19</v>
      </c>
      <c r="F106" s="161" t="s">
        <v>8818</v>
      </c>
      <c r="H106" s="162">
        <v>7</v>
      </c>
      <c r="I106" s="163"/>
      <c r="L106" s="159"/>
      <c r="M106" s="164"/>
      <c r="T106" s="165"/>
      <c r="AT106" s="160" t="s">
        <v>330</v>
      </c>
      <c r="AU106" s="160" t="s">
        <v>79</v>
      </c>
      <c r="AV106" s="13" t="s">
        <v>79</v>
      </c>
      <c r="AW106" s="13" t="s">
        <v>31</v>
      </c>
      <c r="AX106" s="13" t="s">
        <v>69</v>
      </c>
      <c r="AY106" s="160" t="s">
        <v>181</v>
      </c>
    </row>
    <row r="107" spans="2:65" s="13" customFormat="1" ht="11.25" x14ac:dyDescent="0.2">
      <c r="B107" s="159"/>
      <c r="D107" s="138" t="s">
        <v>330</v>
      </c>
      <c r="E107" s="160" t="s">
        <v>19</v>
      </c>
      <c r="F107" s="161" t="s">
        <v>8819</v>
      </c>
      <c r="H107" s="162">
        <v>12</v>
      </c>
      <c r="I107" s="163"/>
      <c r="L107" s="159"/>
      <c r="M107" s="164"/>
      <c r="T107" s="165"/>
      <c r="AT107" s="160" t="s">
        <v>330</v>
      </c>
      <c r="AU107" s="160" t="s">
        <v>79</v>
      </c>
      <c r="AV107" s="13" t="s">
        <v>79</v>
      </c>
      <c r="AW107" s="13" t="s">
        <v>31</v>
      </c>
      <c r="AX107" s="13" t="s">
        <v>69</v>
      </c>
      <c r="AY107" s="160" t="s">
        <v>181</v>
      </c>
    </row>
    <row r="108" spans="2:65" s="13" customFormat="1" ht="11.25" x14ac:dyDescent="0.2">
      <c r="B108" s="159"/>
      <c r="D108" s="138" t="s">
        <v>330</v>
      </c>
      <c r="E108" s="160" t="s">
        <v>19</v>
      </c>
      <c r="F108" s="161" t="s">
        <v>8820</v>
      </c>
      <c r="H108" s="162">
        <v>9</v>
      </c>
      <c r="I108" s="163"/>
      <c r="L108" s="159"/>
      <c r="M108" s="164"/>
      <c r="T108" s="165"/>
      <c r="AT108" s="160" t="s">
        <v>330</v>
      </c>
      <c r="AU108" s="160" t="s">
        <v>79</v>
      </c>
      <c r="AV108" s="13" t="s">
        <v>79</v>
      </c>
      <c r="AW108" s="13" t="s">
        <v>31</v>
      </c>
      <c r="AX108" s="13" t="s">
        <v>69</v>
      </c>
      <c r="AY108" s="160" t="s">
        <v>181</v>
      </c>
    </row>
    <row r="109" spans="2:65" s="13" customFormat="1" ht="11.25" x14ac:dyDescent="0.2">
      <c r="B109" s="159"/>
      <c r="D109" s="138" t="s">
        <v>330</v>
      </c>
      <c r="E109" s="160" t="s">
        <v>19</v>
      </c>
      <c r="F109" s="161" t="s">
        <v>8821</v>
      </c>
      <c r="H109" s="162">
        <v>18.3</v>
      </c>
      <c r="I109" s="163"/>
      <c r="L109" s="159"/>
      <c r="M109" s="164"/>
      <c r="T109" s="165"/>
      <c r="AT109" s="160" t="s">
        <v>330</v>
      </c>
      <c r="AU109" s="160" t="s">
        <v>79</v>
      </c>
      <c r="AV109" s="13" t="s">
        <v>79</v>
      </c>
      <c r="AW109" s="13" t="s">
        <v>31</v>
      </c>
      <c r="AX109" s="13" t="s">
        <v>69</v>
      </c>
      <c r="AY109" s="160" t="s">
        <v>181</v>
      </c>
    </row>
    <row r="110" spans="2:65" s="13" customFormat="1" ht="11.25" x14ac:dyDescent="0.2">
      <c r="B110" s="159"/>
      <c r="D110" s="138" t="s">
        <v>330</v>
      </c>
      <c r="E110" s="160" t="s">
        <v>19</v>
      </c>
      <c r="F110" s="161" t="s">
        <v>8822</v>
      </c>
      <c r="H110" s="162">
        <v>12</v>
      </c>
      <c r="I110" s="163"/>
      <c r="L110" s="159"/>
      <c r="M110" s="164"/>
      <c r="T110" s="165"/>
      <c r="AT110" s="160" t="s">
        <v>330</v>
      </c>
      <c r="AU110" s="160" t="s">
        <v>79</v>
      </c>
      <c r="AV110" s="13" t="s">
        <v>79</v>
      </c>
      <c r="AW110" s="13" t="s">
        <v>31</v>
      </c>
      <c r="AX110" s="13" t="s">
        <v>69</v>
      </c>
      <c r="AY110" s="160" t="s">
        <v>181</v>
      </c>
    </row>
    <row r="111" spans="2:65" s="14" customFormat="1" ht="11.25" x14ac:dyDescent="0.2">
      <c r="B111" s="166"/>
      <c r="D111" s="138" t="s">
        <v>330</v>
      </c>
      <c r="E111" s="167" t="s">
        <v>19</v>
      </c>
      <c r="F111" s="168" t="s">
        <v>333</v>
      </c>
      <c r="H111" s="169">
        <v>130.5</v>
      </c>
      <c r="I111" s="170"/>
      <c r="L111" s="166"/>
      <c r="M111" s="171"/>
      <c r="T111" s="172"/>
      <c r="AT111" s="167" t="s">
        <v>330</v>
      </c>
      <c r="AU111" s="167" t="s">
        <v>79</v>
      </c>
      <c r="AV111" s="14" t="s">
        <v>187</v>
      </c>
      <c r="AW111" s="14" t="s">
        <v>31</v>
      </c>
      <c r="AX111" s="14" t="s">
        <v>77</v>
      </c>
      <c r="AY111" s="167" t="s">
        <v>181</v>
      </c>
    </row>
    <row r="112" spans="2:65" s="1" customFormat="1" ht="16.5" customHeight="1" x14ac:dyDescent="0.2">
      <c r="B112" s="32"/>
      <c r="C112" s="125" t="s">
        <v>190</v>
      </c>
      <c r="D112" s="125" t="s">
        <v>182</v>
      </c>
      <c r="E112" s="126" t="s">
        <v>8823</v>
      </c>
      <c r="F112" s="127" t="s">
        <v>8824</v>
      </c>
      <c r="G112" s="128" t="s">
        <v>519</v>
      </c>
      <c r="H112" s="129">
        <v>15</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193</v>
      </c>
    </row>
    <row r="113" spans="2:65" s="1" customFormat="1" ht="11.25" x14ac:dyDescent="0.2">
      <c r="B113" s="32"/>
      <c r="D113" s="151" t="s">
        <v>328</v>
      </c>
      <c r="F113" s="152" t="s">
        <v>8825</v>
      </c>
      <c r="I113" s="140"/>
      <c r="L113" s="32"/>
      <c r="M113" s="141"/>
      <c r="T113" s="53"/>
      <c r="AT113" s="17" t="s">
        <v>328</v>
      </c>
      <c r="AU113" s="17" t="s">
        <v>79</v>
      </c>
    </row>
    <row r="114" spans="2:65" s="1" customFormat="1" ht="19.5" x14ac:dyDescent="0.2">
      <c r="B114" s="32"/>
      <c r="D114" s="138" t="s">
        <v>214</v>
      </c>
      <c r="F114" s="139" t="s">
        <v>8826</v>
      </c>
      <c r="I114" s="140"/>
      <c r="L114" s="32"/>
      <c r="M114" s="141"/>
      <c r="T114" s="53"/>
      <c r="AT114" s="17" t="s">
        <v>214</v>
      </c>
      <c r="AU114" s="17" t="s">
        <v>79</v>
      </c>
    </row>
    <row r="115" spans="2:65" s="12" customFormat="1" ht="11.25" x14ac:dyDescent="0.2">
      <c r="B115" s="153"/>
      <c r="D115" s="138" t="s">
        <v>330</v>
      </c>
      <c r="E115" s="154" t="s">
        <v>19</v>
      </c>
      <c r="F115" s="155" t="s">
        <v>8827</v>
      </c>
      <c r="H115" s="154" t="s">
        <v>19</v>
      </c>
      <c r="I115" s="156"/>
      <c r="L115" s="153"/>
      <c r="M115" s="157"/>
      <c r="T115" s="158"/>
      <c r="AT115" s="154" t="s">
        <v>330</v>
      </c>
      <c r="AU115" s="154" t="s">
        <v>79</v>
      </c>
      <c r="AV115" s="12" t="s">
        <v>77</v>
      </c>
      <c r="AW115" s="12" t="s">
        <v>31</v>
      </c>
      <c r="AX115" s="12" t="s">
        <v>69</v>
      </c>
      <c r="AY115" s="154" t="s">
        <v>181</v>
      </c>
    </row>
    <row r="116" spans="2:65" s="13" customFormat="1" ht="11.25" x14ac:dyDescent="0.2">
      <c r="B116" s="159"/>
      <c r="D116" s="138" t="s">
        <v>330</v>
      </c>
      <c r="E116" s="160" t="s">
        <v>19</v>
      </c>
      <c r="F116" s="161" t="s">
        <v>8828</v>
      </c>
      <c r="H116" s="162">
        <v>9</v>
      </c>
      <c r="I116" s="163"/>
      <c r="L116" s="159"/>
      <c r="M116" s="164"/>
      <c r="T116" s="165"/>
      <c r="AT116" s="160" t="s">
        <v>330</v>
      </c>
      <c r="AU116" s="160" t="s">
        <v>79</v>
      </c>
      <c r="AV116" s="13" t="s">
        <v>79</v>
      </c>
      <c r="AW116" s="13" t="s">
        <v>31</v>
      </c>
      <c r="AX116" s="13" t="s">
        <v>69</v>
      </c>
      <c r="AY116" s="160" t="s">
        <v>181</v>
      </c>
    </row>
    <row r="117" spans="2:65" s="13" customFormat="1" ht="11.25" x14ac:dyDescent="0.2">
      <c r="B117" s="159"/>
      <c r="D117" s="138" t="s">
        <v>330</v>
      </c>
      <c r="E117" s="160" t="s">
        <v>19</v>
      </c>
      <c r="F117" s="161" t="s">
        <v>8829</v>
      </c>
      <c r="H117" s="162">
        <v>6</v>
      </c>
      <c r="I117" s="163"/>
      <c r="L117" s="159"/>
      <c r="M117" s="164"/>
      <c r="T117" s="165"/>
      <c r="AT117" s="160" t="s">
        <v>330</v>
      </c>
      <c r="AU117" s="160" t="s">
        <v>79</v>
      </c>
      <c r="AV117" s="13" t="s">
        <v>79</v>
      </c>
      <c r="AW117" s="13" t="s">
        <v>31</v>
      </c>
      <c r="AX117" s="13" t="s">
        <v>69</v>
      </c>
      <c r="AY117" s="160" t="s">
        <v>181</v>
      </c>
    </row>
    <row r="118" spans="2:65" s="14" customFormat="1" ht="11.25" x14ac:dyDescent="0.2">
      <c r="B118" s="166"/>
      <c r="D118" s="138" t="s">
        <v>330</v>
      </c>
      <c r="E118" s="167" t="s">
        <v>19</v>
      </c>
      <c r="F118" s="168" t="s">
        <v>333</v>
      </c>
      <c r="H118" s="169">
        <v>15</v>
      </c>
      <c r="I118" s="170"/>
      <c r="L118" s="166"/>
      <c r="M118" s="171"/>
      <c r="T118" s="172"/>
      <c r="AT118" s="167" t="s">
        <v>330</v>
      </c>
      <c r="AU118" s="167" t="s">
        <v>79</v>
      </c>
      <c r="AV118" s="14" t="s">
        <v>187</v>
      </c>
      <c r="AW118" s="14" t="s">
        <v>31</v>
      </c>
      <c r="AX118" s="14" t="s">
        <v>77</v>
      </c>
      <c r="AY118" s="167" t="s">
        <v>181</v>
      </c>
    </row>
    <row r="119" spans="2:65" s="1" customFormat="1" ht="16.5" customHeight="1" x14ac:dyDescent="0.2">
      <c r="B119" s="32"/>
      <c r="C119" s="125" t="s">
        <v>187</v>
      </c>
      <c r="D119" s="125" t="s">
        <v>182</v>
      </c>
      <c r="E119" s="126" t="s">
        <v>8830</v>
      </c>
      <c r="F119" s="127" t="s">
        <v>8831</v>
      </c>
      <c r="G119" s="128" t="s">
        <v>519</v>
      </c>
      <c r="H119" s="129">
        <v>15</v>
      </c>
      <c r="I119" s="130"/>
      <c r="J119" s="131">
        <f>ROUND(I119*H119,2)</f>
        <v>0</v>
      </c>
      <c r="K119" s="127" t="s">
        <v>327</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196</v>
      </c>
    </row>
    <row r="120" spans="2:65" s="1" customFormat="1" ht="11.25" x14ac:dyDescent="0.2">
      <c r="B120" s="32"/>
      <c r="D120" s="151" t="s">
        <v>328</v>
      </c>
      <c r="F120" s="152" t="s">
        <v>8832</v>
      </c>
      <c r="I120" s="140"/>
      <c r="L120" s="32"/>
      <c r="M120" s="141"/>
      <c r="T120" s="53"/>
      <c r="AT120" s="17" t="s">
        <v>328</v>
      </c>
      <c r="AU120" s="17" t="s">
        <v>79</v>
      </c>
    </row>
    <row r="121" spans="2:65" s="1" customFormat="1" ht="19.5" x14ac:dyDescent="0.2">
      <c r="B121" s="32"/>
      <c r="D121" s="138" t="s">
        <v>214</v>
      </c>
      <c r="F121" s="139" t="s">
        <v>8833</v>
      </c>
      <c r="I121" s="140"/>
      <c r="L121" s="32"/>
      <c r="M121" s="141"/>
      <c r="T121" s="53"/>
      <c r="AT121" s="17" t="s">
        <v>214</v>
      </c>
      <c r="AU121" s="17" t="s">
        <v>79</v>
      </c>
    </row>
    <row r="122" spans="2:65" s="12" customFormat="1" ht="11.25" x14ac:dyDescent="0.2">
      <c r="B122" s="153"/>
      <c r="D122" s="138" t="s">
        <v>330</v>
      </c>
      <c r="E122" s="154" t="s">
        <v>19</v>
      </c>
      <c r="F122" s="155" t="s">
        <v>8834</v>
      </c>
      <c r="H122" s="154" t="s">
        <v>19</v>
      </c>
      <c r="I122" s="156"/>
      <c r="L122" s="153"/>
      <c r="M122" s="157"/>
      <c r="T122" s="158"/>
      <c r="AT122" s="154" t="s">
        <v>330</v>
      </c>
      <c r="AU122" s="154" t="s">
        <v>79</v>
      </c>
      <c r="AV122" s="12" t="s">
        <v>77</v>
      </c>
      <c r="AW122" s="12" t="s">
        <v>31</v>
      </c>
      <c r="AX122" s="12" t="s">
        <v>69</v>
      </c>
      <c r="AY122" s="154" t="s">
        <v>181</v>
      </c>
    </row>
    <row r="123" spans="2:65" s="13" customFormat="1" ht="11.25" x14ac:dyDescent="0.2">
      <c r="B123" s="159"/>
      <c r="D123" s="138" t="s">
        <v>330</v>
      </c>
      <c r="E123" s="160" t="s">
        <v>19</v>
      </c>
      <c r="F123" s="161" t="s">
        <v>8835</v>
      </c>
      <c r="H123" s="162">
        <v>15</v>
      </c>
      <c r="I123" s="163"/>
      <c r="L123" s="159"/>
      <c r="M123" s="164"/>
      <c r="T123" s="165"/>
      <c r="AT123" s="160" t="s">
        <v>330</v>
      </c>
      <c r="AU123" s="160" t="s">
        <v>79</v>
      </c>
      <c r="AV123" s="13" t="s">
        <v>79</v>
      </c>
      <c r="AW123" s="13" t="s">
        <v>31</v>
      </c>
      <c r="AX123" s="13" t="s">
        <v>69</v>
      </c>
      <c r="AY123" s="160" t="s">
        <v>181</v>
      </c>
    </row>
    <row r="124" spans="2:65" s="14" customFormat="1" ht="11.25" x14ac:dyDescent="0.2">
      <c r="B124" s="166"/>
      <c r="D124" s="138" t="s">
        <v>330</v>
      </c>
      <c r="E124" s="167" t="s">
        <v>19</v>
      </c>
      <c r="F124" s="168" t="s">
        <v>333</v>
      </c>
      <c r="H124" s="169">
        <v>15</v>
      </c>
      <c r="I124" s="170"/>
      <c r="L124" s="166"/>
      <c r="M124" s="171"/>
      <c r="T124" s="172"/>
      <c r="AT124" s="167" t="s">
        <v>330</v>
      </c>
      <c r="AU124" s="167" t="s">
        <v>79</v>
      </c>
      <c r="AV124" s="14" t="s">
        <v>187</v>
      </c>
      <c r="AW124" s="14" t="s">
        <v>31</v>
      </c>
      <c r="AX124" s="14" t="s">
        <v>77</v>
      </c>
      <c r="AY124" s="167" t="s">
        <v>181</v>
      </c>
    </row>
    <row r="125" spans="2:65" s="1" customFormat="1" ht="16.5" customHeight="1" x14ac:dyDescent="0.2">
      <c r="B125" s="32"/>
      <c r="C125" s="125" t="s">
        <v>197</v>
      </c>
      <c r="D125" s="125" t="s">
        <v>182</v>
      </c>
      <c r="E125" s="126" t="s">
        <v>8836</v>
      </c>
      <c r="F125" s="127" t="s">
        <v>8837</v>
      </c>
      <c r="G125" s="128" t="s">
        <v>510</v>
      </c>
      <c r="H125" s="129">
        <v>197.05</v>
      </c>
      <c r="I125" s="130"/>
      <c r="J125" s="131">
        <f>ROUND(I125*H125,2)</f>
        <v>0</v>
      </c>
      <c r="K125" s="127" t="s">
        <v>327</v>
      </c>
      <c r="L125" s="32"/>
      <c r="M125" s="132" t="s">
        <v>19</v>
      </c>
      <c r="N125" s="133" t="s">
        <v>40</v>
      </c>
      <c r="P125" s="134">
        <f>O125*H125</f>
        <v>0</v>
      </c>
      <c r="Q125" s="134">
        <v>0</v>
      </c>
      <c r="R125" s="134">
        <f>Q125*H125</f>
        <v>0</v>
      </c>
      <c r="S125" s="134">
        <v>0</v>
      </c>
      <c r="T125" s="135">
        <f>S125*H125</f>
        <v>0</v>
      </c>
      <c r="AR125" s="136" t="s">
        <v>187</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187</v>
      </c>
      <c r="BM125" s="136" t="s">
        <v>200</v>
      </c>
    </row>
    <row r="126" spans="2:65" s="1" customFormat="1" ht="11.25" x14ac:dyDescent="0.2">
      <c r="B126" s="32"/>
      <c r="D126" s="151" t="s">
        <v>328</v>
      </c>
      <c r="F126" s="152" t="s">
        <v>8838</v>
      </c>
      <c r="I126" s="140"/>
      <c r="L126" s="32"/>
      <c r="M126" s="141"/>
      <c r="T126" s="53"/>
      <c r="AT126" s="17" t="s">
        <v>328</v>
      </c>
      <c r="AU126" s="17" t="s">
        <v>79</v>
      </c>
    </row>
    <row r="127" spans="2:65" s="1" customFormat="1" ht="19.5" x14ac:dyDescent="0.2">
      <c r="B127" s="32"/>
      <c r="D127" s="138" t="s">
        <v>214</v>
      </c>
      <c r="F127" s="139" t="s">
        <v>8839</v>
      </c>
      <c r="I127" s="140"/>
      <c r="L127" s="32"/>
      <c r="M127" s="141"/>
      <c r="T127" s="53"/>
      <c r="AT127" s="17" t="s">
        <v>214</v>
      </c>
      <c r="AU127" s="17" t="s">
        <v>79</v>
      </c>
    </row>
    <row r="128" spans="2:65" s="12" customFormat="1" ht="11.25" x14ac:dyDescent="0.2">
      <c r="B128" s="153"/>
      <c r="D128" s="138" t="s">
        <v>330</v>
      </c>
      <c r="E128" s="154" t="s">
        <v>19</v>
      </c>
      <c r="F128" s="155" t="s">
        <v>8840</v>
      </c>
      <c r="H128" s="154" t="s">
        <v>19</v>
      </c>
      <c r="I128" s="156"/>
      <c r="L128" s="153"/>
      <c r="M128" s="157"/>
      <c r="T128" s="158"/>
      <c r="AT128" s="154" t="s">
        <v>330</v>
      </c>
      <c r="AU128" s="154" t="s">
        <v>79</v>
      </c>
      <c r="AV128" s="12" t="s">
        <v>77</v>
      </c>
      <c r="AW128" s="12" t="s">
        <v>31</v>
      </c>
      <c r="AX128" s="12" t="s">
        <v>69</v>
      </c>
      <c r="AY128" s="154" t="s">
        <v>181</v>
      </c>
    </row>
    <row r="129" spans="2:65" s="13" customFormat="1" ht="11.25" x14ac:dyDescent="0.2">
      <c r="B129" s="159"/>
      <c r="D129" s="138" t="s">
        <v>330</v>
      </c>
      <c r="E129" s="160" t="s">
        <v>19</v>
      </c>
      <c r="F129" s="161" t="s">
        <v>8841</v>
      </c>
      <c r="H129" s="162">
        <v>88</v>
      </c>
      <c r="I129" s="163"/>
      <c r="L129" s="159"/>
      <c r="M129" s="164"/>
      <c r="T129" s="165"/>
      <c r="AT129" s="160" t="s">
        <v>330</v>
      </c>
      <c r="AU129" s="160" t="s">
        <v>79</v>
      </c>
      <c r="AV129" s="13" t="s">
        <v>79</v>
      </c>
      <c r="AW129" s="13" t="s">
        <v>31</v>
      </c>
      <c r="AX129" s="13" t="s">
        <v>69</v>
      </c>
      <c r="AY129" s="160" t="s">
        <v>181</v>
      </c>
    </row>
    <row r="130" spans="2:65" s="13" customFormat="1" ht="11.25" x14ac:dyDescent="0.2">
      <c r="B130" s="159"/>
      <c r="D130" s="138" t="s">
        <v>330</v>
      </c>
      <c r="E130" s="160" t="s">
        <v>19</v>
      </c>
      <c r="F130" s="161" t="s">
        <v>8842</v>
      </c>
      <c r="H130" s="162">
        <v>16.55</v>
      </c>
      <c r="I130" s="163"/>
      <c r="L130" s="159"/>
      <c r="M130" s="164"/>
      <c r="T130" s="165"/>
      <c r="AT130" s="160" t="s">
        <v>330</v>
      </c>
      <c r="AU130" s="160" t="s">
        <v>79</v>
      </c>
      <c r="AV130" s="13" t="s">
        <v>79</v>
      </c>
      <c r="AW130" s="13" t="s">
        <v>31</v>
      </c>
      <c r="AX130" s="13" t="s">
        <v>69</v>
      </c>
      <c r="AY130" s="160" t="s">
        <v>181</v>
      </c>
    </row>
    <row r="131" spans="2:65" s="13" customFormat="1" ht="11.25" x14ac:dyDescent="0.2">
      <c r="B131" s="159"/>
      <c r="D131" s="138" t="s">
        <v>330</v>
      </c>
      <c r="E131" s="160" t="s">
        <v>19</v>
      </c>
      <c r="F131" s="161" t="s">
        <v>8843</v>
      </c>
      <c r="H131" s="162">
        <v>77.400000000000006</v>
      </c>
      <c r="I131" s="163"/>
      <c r="L131" s="159"/>
      <c r="M131" s="164"/>
      <c r="T131" s="165"/>
      <c r="AT131" s="160" t="s">
        <v>330</v>
      </c>
      <c r="AU131" s="160" t="s">
        <v>79</v>
      </c>
      <c r="AV131" s="13" t="s">
        <v>79</v>
      </c>
      <c r="AW131" s="13" t="s">
        <v>31</v>
      </c>
      <c r="AX131" s="13" t="s">
        <v>69</v>
      </c>
      <c r="AY131" s="160" t="s">
        <v>181</v>
      </c>
    </row>
    <row r="132" spans="2:65" s="13" customFormat="1" ht="11.25" x14ac:dyDescent="0.2">
      <c r="B132" s="159"/>
      <c r="D132" s="138" t="s">
        <v>330</v>
      </c>
      <c r="E132" s="160" t="s">
        <v>19</v>
      </c>
      <c r="F132" s="161" t="s">
        <v>8844</v>
      </c>
      <c r="H132" s="162">
        <v>15.1</v>
      </c>
      <c r="I132" s="163"/>
      <c r="L132" s="159"/>
      <c r="M132" s="164"/>
      <c r="T132" s="165"/>
      <c r="AT132" s="160" t="s">
        <v>330</v>
      </c>
      <c r="AU132" s="160" t="s">
        <v>79</v>
      </c>
      <c r="AV132" s="13" t="s">
        <v>79</v>
      </c>
      <c r="AW132" s="13" t="s">
        <v>31</v>
      </c>
      <c r="AX132" s="13" t="s">
        <v>69</v>
      </c>
      <c r="AY132" s="160" t="s">
        <v>181</v>
      </c>
    </row>
    <row r="133" spans="2:65" s="14" customFormat="1" ht="11.25" x14ac:dyDescent="0.2">
      <c r="B133" s="166"/>
      <c r="D133" s="138" t="s">
        <v>330</v>
      </c>
      <c r="E133" s="167" t="s">
        <v>19</v>
      </c>
      <c r="F133" s="168" t="s">
        <v>333</v>
      </c>
      <c r="H133" s="169">
        <v>197.05</v>
      </c>
      <c r="I133" s="170"/>
      <c r="L133" s="166"/>
      <c r="M133" s="171"/>
      <c r="T133" s="172"/>
      <c r="AT133" s="167" t="s">
        <v>330</v>
      </c>
      <c r="AU133" s="167" t="s">
        <v>79</v>
      </c>
      <c r="AV133" s="14" t="s">
        <v>187</v>
      </c>
      <c r="AW133" s="14" t="s">
        <v>31</v>
      </c>
      <c r="AX133" s="14" t="s">
        <v>77</v>
      </c>
      <c r="AY133" s="167" t="s">
        <v>181</v>
      </c>
    </row>
    <row r="134" spans="2:65" s="1" customFormat="1" ht="16.5" customHeight="1" x14ac:dyDescent="0.2">
      <c r="B134" s="32"/>
      <c r="C134" s="125" t="s">
        <v>193</v>
      </c>
      <c r="D134" s="125" t="s">
        <v>182</v>
      </c>
      <c r="E134" s="126" t="s">
        <v>8845</v>
      </c>
      <c r="F134" s="127" t="s">
        <v>8846</v>
      </c>
      <c r="G134" s="128" t="s">
        <v>510</v>
      </c>
      <c r="H134" s="129">
        <v>531.12</v>
      </c>
      <c r="I134" s="130"/>
      <c r="J134" s="131">
        <f>ROUND(I134*H134,2)</f>
        <v>0</v>
      </c>
      <c r="K134" s="127" t="s">
        <v>327</v>
      </c>
      <c r="L134" s="32"/>
      <c r="M134" s="132" t="s">
        <v>19</v>
      </c>
      <c r="N134" s="133" t="s">
        <v>40</v>
      </c>
      <c r="P134" s="134">
        <f>O134*H134</f>
        <v>0</v>
      </c>
      <c r="Q134" s="134">
        <v>0</v>
      </c>
      <c r="R134" s="134">
        <f>Q134*H134</f>
        <v>0</v>
      </c>
      <c r="S134" s="134">
        <v>0</v>
      </c>
      <c r="T134" s="135">
        <f>S134*H134</f>
        <v>0</v>
      </c>
      <c r="AR134" s="136" t="s">
        <v>187</v>
      </c>
      <c r="AT134" s="136" t="s">
        <v>182</v>
      </c>
      <c r="AU134" s="136" t="s">
        <v>79</v>
      </c>
      <c r="AY134" s="17" t="s">
        <v>181</v>
      </c>
      <c r="BE134" s="137">
        <f>IF(N134="základní",J134,0)</f>
        <v>0</v>
      </c>
      <c r="BF134" s="137">
        <f>IF(N134="snížená",J134,0)</f>
        <v>0</v>
      </c>
      <c r="BG134" s="137">
        <f>IF(N134="zákl. přenesená",J134,0)</f>
        <v>0</v>
      </c>
      <c r="BH134" s="137">
        <f>IF(N134="sníž. přenesená",J134,0)</f>
        <v>0</v>
      </c>
      <c r="BI134" s="137">
        <f>IF(N134="nulová",J134,0)</f>
        <v>0</v>
      </c>
      <c r="BJ134" s="17" t="s">
        <v>77</v>
      </c>
      <c r="BK134" s="137">
        <f>ROUND(I134*H134,2)</f>
        <v>0</v>
      </c>
      <c r="BL134" s="17" t="s">
        <v>187</v>
      </c>
      <c r="BM134" s="136" t="s">
        <v>8</v>
      </c>
    </row>
    <row r="135" spans="2:65" s="1" customFormat="1" ht="11.25" x14ac:dyDescent="0.2">
      <c r="B135" s="32"/>
      <c r="D135" s="151" t="s">
        <v>328</v>
      </c>
      <c r="F135" s="152" t="s">
        <v>8847</v>
      </c>
      <c r="I135" s="140"/>
      <c r="L135" s="32"/>
      <c r="M135" s="141"/>
      <c r="T135" s="53"/>
      <c r="AT135" s="17" t="s">
        <v>328</v>
      </c>
      <c r="AU135" s="17" t="s">
        <v>79</v>
      </c>
    </row>
    <row r="136" spans="2:65" s="1" customFormat="1" ht="19.5" x14ac:dyDescent="0.2">
      <c r="B136" s="32"/>
      <c r="D136" s="138" t="s">
        <v>214</v>
      </c>
      <c r="F136" s="139" t="s">
        <v>8839</v>
      </c>
      <c r="I136" s="140"/>
      <c r="L136" s="32"/>
      <c r="M136" s="141"/>
      <c r="T136" s="53"/>
      <c r="AT136" s="17" t="s">
        <v>214</v>
      </c>
      <c r="AU136" s="17" t="s">
        <v>79</v>
      </c>
    </row>
    <row r="137" spans="2:65" s="12" customFormat="1" ht="11.25" x14ac:dyDescent="0.2">
      <c r="B137" s="153"/>
      <c r="D137" s="138" t="s">
        <v>330</v>
      </c>
      <c r="E137" s="154" t="s">
        <v>19</v>
      </c>
      <c r="F137" s="155" t="s">
        <v>8848</v>
      </c>
      <c r="H137" s="154" t="s">
        <v>19</v>
      </c>
      <c r="I137" s="156"/>
      <c r="L137" s="153"/>
      <c r="M137" s="157"/>
      <c r="T137" s="158"/>
      <c r="AT137" s="154" t="s">
        <v>330</v>
      </c>
      <c r="AU137" s="154" t="s">
        <v>79</v>
      </c>
      <c r="AV137" s="12" t="s">
        <v>77</v>
      </c>
      <c r="AW137" s="12" t="s">
        <v>31</v>
      </c>
      <c r="AX137" s="12" t="s">
        <v>69</v>
      </c>
      <c r="AY137" s="154" t="s">
        <v>181</v>
      </c>
    </row>
    <row r="138" spans="2:65" s="13" customFormat="1" ht="11.25" x14ac:dyDescent="0.2">
      <c r="B138" s="159"/>
      <c r="D138" s="138" t="s">
        <v>330</v>
      </c>
      <c r="E138" s="160" t="s">
        <v>19</v>
      </c>
      <c r="F138" s="161" t="s">
        <v>8849</v>
      </c>
      <c r="H138" s="162">
        <v>605</v>
      </c>
      <c r="I138" s="163"/>
      <c r="L138" s="159"/>
      <c r="M138" s="164"/>
      <c r="T138" s="165"/>
      <c r="AT138" s="160" t="s">
        <v>330</v>
      </c>
      <c r="AU138" s="160" t="s">
        <v>79</v>
      </c>
      <c r="AV138" s="13" t="s">
        <v>79</v>
      </c>
      <c r="AW138" s="13" t="s">
        <v>31</v>
      </c>
      <c r="AX138" s="13" t="s">
        <v>69</v>
      </c>
      <c r="AY138" s="160" t="s">
        <v>181</v>
      </c>
    </row>
    <row r="139" spans="2:65" s="13" customFormat="1" ht="11.25" x14ac:dyDescent="0.2">
      <c r="B139" s="159"/>
      <c r="D139" s="138" t="s">
        <v>330</v>
      </c>
      <c r="E139" s="160" t="s">
        <v>19</v>
      </c>
      <c r="F139" s="161" t="s">
        <v>8810</v>
      </c>
      <c r="H139" s="162">
        <v>-73.88</v>
      </c>
      <c r="I139" s="163"/>
      <c r="L139" s="159"/>
      <c r="M139" s="164"/>
      <c r="T139" s="165"/>
      <c r="AT139" s="160" t="s">
        <v>330</v>
      </c>
      <c r="AU139" s="160" t="s">
        <v>79</v>
      </c>
      <c r="AV139" s="13" t="s">
        <v>79</v>
      </c>
      <c r="AW139" s="13" t="s">
        <v>31</v>
      </c>
      <c r="AX139" s="13" t="s">
        <v>69</v>
      </c>
      <c r="AY139" s="160" t="s">
        <v>181</v>
      </c>
    </row>
    <row r="140" spans="2:65" s="14" customFormat="1" ht="11.25" x14ac:dyDescent="0.2">
      <c r="B140" s="166"/>
      <c r="D140" s="138" t="s">
        <v>330</v>
      </c>
      <c r="E140" s="167" t="s">
        <v>19</v>
      </c>
      <c r="F140" s="168" t="s">
        <v>333</v>
      </c>
      <c r="H140" s="169">
        <v>531.12</v>
      </c>
      <c r="I140" s="170"/>
      <c r="L140" s="166"/>
      <c r="M140" s="171"/>
      <c r="T140" s="172"/>
      <c r="AT140" s="167" t="s">
        <v>330</v>
      </c>
      <c r="AU140" s="167" t="s">
        <v>79</v>
      </c>
      <c r="AV140" s="14" t="s">
        <v>187</v>
      </c>
      <c r="AW140" s="14" t="s">
        <v>31</v>
      </c>
      <c r="AX140" s="14" t="s">
        <v>77</v>
      </c>
      <c r="AY140" s="167" t="s">
        <v>181</v>
      </c>
    </row>
    <row r="141" spans="2:65" s="1" customFormat="1" ht="16.5" customHeight="1" x14ac:dyDescent="0.2">
      <c r="B141" s="32"/>
      <c r="C141" s="125" t="s">
        <v>203</v>
      </c>
      <c r="D141" s="125" t="s">
        <v>182</v>
      </c>
      <c r="E141" s="126" t="s">
        <v>8850</v>
      </c>
      <c r="F141" s="127" t="s">
        <v>8851</v>
      </c>
      <c r="G141" s="128" t="s">
        <v>519</v>
      </c>
      <c r="H141" s="129">
        <v>15</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206</v>
      </c>
    </row>
    <row r="142" spans="2:65" s="1" customFormat="1" ht="11.25" x14ac:dyDescent="0.2">
      <c r="B142" s="32"/>
      <c r="D142" s="151" t="s">
        <v>328</v>
      </c>
      <c r="F142" s="152" t="s">
        <v>8852</v>
      </c>
      <c r="I142" s="140"/>
      <c r="L142" s="32"/>
      <c r="M142" s="141"/>
      <c r="T142" s="53"/>
      <c r="AT142" s="17" t="s">
        <v>328</v>
      </c>
      <c r="AU142" s="17" t="s">
        <v>79</v>
      </c>
    </row>
    <row r="143" spans="2:65" s="1" customFormat="1" ht="19.5" x14ac:dyDescent="0.2">
      <c r="B143" s="32"/>
      <c r="D143" s="138" t="s">
        <v>214</v>
      </c>
      <c r="F143" s="139" t="s">
        <v>8853</v>
      </c>
      <c r="I143" s="140"/>
      <c r="L143" s="32"/>
      <c r="M143" s="141"/>
      <c r="T143" s="53"/>
      <c r="AT143" s="17" t="s">
        <v>214</v>
      </c>
      <c r="AU143" s="17" t="s">
        <v>79</v>
      </c>
    </row>
    <row r="144" spans="2:65" s="12" customFormat="1" ht="11.25" x14ac:dyDescent="0.2">
      <c r="B144" s="153"/>
      <c r="D144" s="138" t="s">
        <v>330</v>
      </c>
      <c r="E144" s="154" t="s">
        <v>19</v>
      </c>
      <c r="F144" s="155" t="s">
        <v>8854</v>
      </c>
      <c r="H144" s="154" t="s">
        <v>19</v>
      </c>
      <c r="I144" s="156"/>
      <c r="L144" s="153"/>
      <c r="M144" s="157"/>
      <c r="T144" s="158"/>
      <c r="AT144" s="154" t="s">
        <v>330</v>
      </c>
      <c r="AU144" s="154" t="s">
        <v>79</v>
      </c>
      <c r="AV144" s="12" t="s">
        <v>77</v>
      </c>
      <c r="AW144" s="12" t="s">
        <v>31</v>
      </c>
      <c r="AX144" s="12" t="s">
        <v>69</v>
      </c>
      <c r="AY144" s="154" t="s">
        <v>181</v>
      </c>
    </row>
    <row r="145" spans="2:65" s="13" customFormat="1" ht="11.25" x14ac:dyDescent="0.2">
      <c r="B145" s="159"/>
      <c r="D145" s="138" t="s">
        <v>330</v>
      </c>
      <c r="E145" s="160" t="s">
        <v>19</v>
      </c>
      <c r="F145" s="161" t="s">
        <v>8855</v>
      </c>
      <c r="H145" s="162">
        <v>15</v>
      </c>
      <c r="I145" s="163"/>
      <c r="L145" s="159"/>
      <c r="M145" s="164"/>
      <c r="T145" s="165"/>
      <c r="AT145" s="160" t="s">
        <v>330</v>
      </c>
      <c r="AU145" s="160" t="s">
        <v>79</v>
      </c>
      <c r="AV145" s="13" t="s">
        <v>79</v>
      </c>
      <c r="AW145" s="13" t="s">
        <v>31</v>
      </c>
      <c r="AX145" s="13" t="s">
        <v>69</v>
      </c>
      <c r="AY145" s="160" t="s">
        <v>181</v>
      </c>
    </row>
    <row r="146" spans="2:65" s="14" customFormat="1" ht="11.25" x14ac:dyDescent="0.2">
      <c r="B146" s="166"/>
      <c r="D146" s="138" t="s">
        <v>330</v>
      </c>
      <c r="E146" s="167" t="s">
        <v>19</v>
      </c>
      <c r="F146" s="168" t="s">
        <v>333</v>
      </c>
      <c r="H146" s="169">
        <v>15</v>
      </c>
      <c r="I146" s="170"/>
      <c r="L146" s="166"/>
      <c r="M146" s="171"/>
      <c r="T146" s="172"/>
      <c r="AT146" s="167" t="s">
        <v>330</v>
      </c>
      <c r="AU146" s="167" t="s">
        <v>79</v>
      </c>
      <c r="AV146" s="14" t="s">
        <v>187</v>
      </c>
      <c r="AW146" s="14" t="s">
        <v>31</v>
      </c>
      <c r="AX146" s="14" t="s">
        <v>77</v>
      </c>
      <c r="AY146" s="167" t="s">
        <v>181</v>
      </c>
    </row>
    <row r="147" spans="2:65" s="1" customFormat="1" ht="21.75" customHeight="1" x14ac:dyDescent="0.2">
      <c r="B147" s="32"/>
      <c r="C147" s="125" t="s">
        <v>196</v>
      </c>
      <c r="D147" s="125" t="s">
        <v>182</v>
      </c>
      <c r="E147" s="126" t="s">
        <v>8856</v>
      </c>
      <c r="F147" s="127" t="s">
        <v>8857</v>
      </c>
      <c r="G147" s="128" t="s">
        <v>510</v>
      </c>
      <c r="H147" s="129">
        <v>111.5</v>
      </c>
      <c r="I147" s="130"/>
      <c r="J147" s="131">
        <f>ROUND(I147*H147,2)</f>
        <v>0</v>
      </c>
      <c r="K147" s="127" t="s">
        <v>327</v>
      </c>
      <c r="L147" s="32"/>
      <c r="M147" s="132" t="s">
        <v>19</v>
      </c>
      <c r="N147" s="133" t="s">
        <v>40</v>
      </c>
      <c r="P147" s="134">
        <f>O147*H147</f>
        <v>0</v>
      </c>
      <c r="Q147" s="134">
        <v>0</v>
      </c>
      <c r="R147" s="134">
        <f>Q147*H147</f>
        <v>0</v>
      </c>
      <c r="S147" s="134">
        <v>0</v>
      </c>
      <c r="T147" s="135">
        <f>S147*H147</f>
        <v>0</v>
      </c>
      <c r="AR147" s="136" t="s">
        <v>187</v>
      </c>
      <c r="AT147" s="136" t="s">
        <v>182</v>
      </c>
      <c r="AU147" s="136" t="s">
        <v>79</v>
      </c>
      <c r="AY147" s="17" t="s">
        <v>181</v>
      </c>
      <c r="BE147" s="137">
        <f>IF(N147="základní",J147,0)</f>
        <v>0</v>
      </c>
      <c r="BF147" s="137">
        <f>IF(N147="snížená",J147,0)</f>
        <v>0</v>
      </c>
      <c r="BG147" s="137">
        <f>IF(N147="zákl. přenesená",J147,0)</f>
        <v>0</v>
      </c>
      <c r="BH147" s="137">
        <f>IF(N147="sníž. přenesená",J147,0)</f>
        <v>0</v>
      </c>
      <c r="BI147" s="137">
        <f>IF(N147="nulová",J147,0)</f>
        <v>0</v>
      </c>
      <c r="BJ147" s="17" t="s">
        <v>77</v>
      </c>
      <c r="BK147" s="137">
        <f>ROUND(I147*H147,2)</f>
        <v>0</v>
      </c>
      <c r="BL147" s="17" t="s">
        <v>187</v>
      </c>
      <c r="BM147" s="136" t="s">
        <v>209</v>
      </c>
    </row>
    <row r="148" spans="2:65" s="1" customFormat="1" ht="11.25" x14ac:dyDescent="0.2">
      <c r="B148" s="32"/>
      <c r="D148" s="151" t="s">
        <v>328</v>
      </c>
      <c r="F148" s="152" t="s">
        <v>8858</v>
      </c>
      <c r="I148" s="140"/>
      <c r="L148" s="32"/>
      <c r="M148" s="141"/>
      <c r="T148" s="53"/>
      <c r="AT148" s="17" t="s">
        <v>328</v>
      </c>
      <c r="AU148" s="17" t="s">
        <v>79</v>
      </c>
    </row>
    <row r="149" spans="2:65" s="13" customFormat="1" ht="11.25" x14ac:dyDescent="0.2">
      <c r="B149" s="159"/>
      <c r="D149" s="138" t="s">
        <v>330</v>
      </c>
      <c r="E149" s="160" t="s">
        <v>19</v>
      </c>
      <c r="F149" s="161" t="s">
        <v>8859</v>
      </c>
      <c r="H149" s="162">
        <v>111.5</v>
      </c>
      <c r="I149" s="163"/>
      <c r="L149" s="159"/>
      <c r="M149" s="164"/>
      <c r="T149" s="165"/>
      <c r="AT149" s="160" t="s">
        <v>330</v>
      </c>
      <c r="AU149" s="160" t="s">
        <v>79</v>
      </c>
      <c r="AV149" s="13" t="s">
        <v>79</v>
      </c>
      <c r="AW149" s="13" t="s">
        <v>31</v>
      </c>
      <c r="AX149" s="13" t="s">
        <v>69</v>
      </c>
      <c r="AY149" s="160" t="s">
        <v>181</v>
      </c>
    </row>
    <row r="150" spans="2:65" s="14" customFormat="1" ht="11.25" x14ac:dyDescent="0.2">
      <c r="B150" s="166"/>
      <c r="D150" s="138" t="s">
        <v>330</v>
      </c>
      <c r="E150" s="167" t="s">
        <v>19</v>
      </c>
      <c r="F150" s="168" t="s">
        <v>333</v>
      </c>
      <c r="H150" s="169">
        <v>111.5</v>
      </c>
      <c r="I150" s="170"/>
      <c r="L150" s="166"/>
      <c r="M150" s="171"/>
      <c r="T150" s="172"/>
      <c r="AT150" s="167" t="s">
        <v>330</v>
      </c>
      <c r="AU150" s="167" t="s">
        <v>79</v>
      </c>
      <c r="AV150" s="14" t="s">
        <v>187</v>
      </c>
      <c r="AW150" s="14" t="s">
        <v>31</v>
      </c>
      <c r="AX150" s="14" t="s">
        <v>77</v>
      </c>
      <c r="AY150" s="167" t="s">
        <v>181</v>
      </c>
    </row>
    <row r="151" spans="2:65" s="1" customFormat="1" ht="24.2" customHeight="1" x14ac:dyDescent="0.2">
      <c r="B151" s="32"/>
      <c r="C151" s="125" t="s">
        <v>210</v>
      </c>
      <c r="D151" s="125" t="s">
        <v>182</v>
      </c>
      <c r="E151" s="126" t="s">
        <v>8860</v>
      </c>
      <c r="F151" s="127" t="s">
        <v>8861</v>
      </c>
      <c r="G151" s="128" t="s">
        <v>510</v>
      </c>
      <c r="H151" s="129">
        <v>44.2</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213</v>
      </c>
    </row>
    <row r="152" spans="2:65" s="1" customFormat="1" ht="11.25" x14ac:dyDescent="0.2">
      <c r="B152" s="32"/>
      <c r="D152" s="151" t="s">
        <v>328</v>
      </c>
      <c r="F152" s="152" t="s">
        <v>8862</v>
      </c>
      <c r="I152" s="140"/>
      <c r="L152" s="32"/>
      <c r="M152" s="141"/>
      <c r="T152" s="53"/>
      <c r="AT152" s="17" t="s">
        <v>328</v>
      </c>
      <c r="AU152" s="17" t="s">
        <v>79</v>
      </c>
    </row>
    <row r="153" spans="2:65" s="13" customFormat="1" ht="11.25" x14ac:dyDescent="0.2">
      <c r="B153" s="159"/>
      <c r="D153" s="138" t="s">
        <v>330</v>
      </c>
      <c r="E153" s="160" t="s">
        <v>19</v>
      </c>
      <c r="F153" s="161" t="s">
        <v>8863</v>
      </c>
      <c r="H153" s="162">
        <v>44.2</v>
      </c>
      <c r="I153" s="163"/>
      <c r="L153" s="159"/>
      <c r="M153" s="164"/>
      <c r="T153" s="165"/>
      <c r="AT153" s="160" t="s">
        <v>330</v>
      </c>
      <c r="AU153" s="160" t="s">
        <v>79</v>
      </c>
      <c r="AV153" s="13" t="s">
        <v>79</v>
      </c>
      <c r="AW153" s="13" t="s">
        <v>31</v>
      </c>
      <c r="AX153" s="13" t="s">
        <v>69</v>
      </c>
      <c r="AY153" s="160" t="s">
        <v>181</v>
      </c>
    </row>
    <row r="154" spans="2:65" s="14" customFormat="1" ht="11.25" x14ac:dyDescent="0.2">
      <c r="B154" s="166"/>
      <c r="D154" s="138" t="s">
        <v>330</v>
      </c>
      <c r="E154" s="167" t="s">
        <v>19</v>
      </c>
      <c r="F154" s="168" t="s">
        <v>333</v>
      </c>
      <c r="H154" s="169">
        <v>44.2</v>
      </c>
      <c r="I154" s="170"/>
      <c r="L154" s="166"/>
      <c r="M154" s="171"/>
      <c r="T154" s="172"/>
      <c r="AT154" s="167" t="s">
        <v>330</v>
      </c>
      <c r="AU154" s="167" t="s">
        <v>79</v>
      </c>
      <c r="AV154" s="14" t="s">
        <v>187</v>
      </c>
      <c r="AW154" s="14" t="s">
        <v>31</v>
      </c>
      <c r="AX154" s="14" t="s">
        <v>77</v>
      </c>
      <c r="AY154" s="167" t="s">
        <v>181</v>
      </c>
    </row>
    <row r="155" spans="2:65" s="1" customFormat="1" ht="24.2" customHeight="1" x14ac:dyDescent="0.2">
      <c r="B155" s="32"/>
      <c r="C155" s="125" t="s">
        <v>200</v>
      </c>
      <c r="D155" s="125" t="s">
        <v>182</v>
      </c>
      <c r="E155" s="126" t="s">
        <v>8864</v>
      </c>
      <c r="F155" s="127" t="s">
        <v>8865</v>
      </c>
      <c r="G155" s="128" t="s">
        <v>510</v>
      </c>
      <c r="H155" s="129">
        <v>43.7</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218</v>
      </c>
    </row>
    <row r="156" spans="2:65" s="1" customFormat="1" ht="11.25" x14ac:dyDescent="0.2">
      <c r="B156" s="32"/>
      <c r="D156" s="151" t="s">
        <v>328</v>
      </c>
      <c r="F156" s="152" t="s">
        <v>8866</v>
      </c>
      <c r="I156" s="140"/>
      <c r="L156" s="32"/>
      <c r="M156" s="141"/>
      <c r="T156" s="53"/>
      <c r="AT156" s="17" t="s">
        <v>328</v>
      </c>
      <c r="AU156" s="17" t="s">
        <v>79</v>
      </c>
    </row>
    <row r="157" spans="2:65" s="13" customFormat="1" ht="11.25" x14ac:dyDescent="0.2">
      <c r="B157" s="159"/>
      <c r="D157" s="138" t="s">
        <v>330</v>
      </c>
      <c r="E157" s="160" t="s">
        <v>19</v>
      </c>
      <c r="F157" s="161" t="s">
        <v>8867</v>
      </c>
      <c r="H157" s="162">
        <v>43.7</v>
      </c>
      <c r="I157" s="163"/>
      <c r="L157" s="159"/>
      <c r="M157" s="164"/>
      <c r="T157" s="165"/>
      <c r="AT157" s="160" t="s">
        <v>330</v>
      </c>
      <c r="AU157" s="160" t="s">
        <v>79</v>
      </c>
      <c r="AV157" s="13" t="s">
        <v>79</v>
      </c>
      <c r="AW157" s="13" t="s">
        <v>31</v>
      </c>
      <c r="AX157" s="13" t="s">
        <v>69</v>
      </c>
      <c r="AY157" s="160" t="s">
        <v>181</v>
      </c>
    </row>
    <row r="158" spans="2:65" s="14" customFormat="1" ht="11.25" x14ac:dyDescent="0.2">
      <c r="B158" s="166"/>
      <c r="D158" s="138" t="s">
        <v>330</v>
      </c>
      <c r="E158" s="167" t="s">
        <v>19</v>
      </c>
      <c r="F158" s="168" t="s">
        <v>333</v>
      </c>
      <c r="H158" s="169">
        <v>43.7</v>
      </c>
      <c r="I158" s="170"/>
      <c r="L158" s="166"/>
      <c r="M158" s="171"/>
      <c r="T158" s="172"/>
      <c r="AT158" s="167" t="s">
        <v>330</v>
      </c>
      <c r="AU158" s="167" t="s">
        <v>79</v>
      </c>
      <c r="AV158" s="14" t="s">
        <v>187</v>
      </c>
      <c r="AW158" s="14" t="s">
        <v>31</v>
      </c>
      <c r="AX158" s="14" t="s">
        <v>77</v>
      </c>
      <c r="AY158" s="167" t="s">
        <v>181</v>
      </c>
    </row>
    <row r="159" spans="2:65" s="1" customFormat="1" ht="16.5" customHeight="1" x14ac:dyDescent="0.2">
      <c r="B159" s="32"/>
      <c r="C159" s="125" t="s">
        <v>219</v>
      </c>
      <c r="D159" s="125" t="s">
        <v>182</v>
      </c>
      <c r="E159" s="126" t="s">
        <v>8868</v>
      </c>
      <c r="F159" s="127" t="s">
        <v>8869</v>
      </c>
      <c r="G159" s="128" t="s">
        <v>510</v>
      </c>
      <c r="H159" s="129">
        <v>111.5</v>
      </c>
      <c r="I159" s="130"/>
      <c r="J159" s="131">
        <f>ROUND(I159*H159,2)</f>
        <v>0</v>
      </c>
      <c r="K159" s="127" t="s">
        <v>327</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222</v>
      </c>
    </row>
    <row r="160" spans="2:65" s="1" customFormat="1" ht="11.25" x14ac:dyDescent="0.2">
      <c r="B160" s="32"/>
      <c r="D160" s="151" t="s">
        <v>328</v>
      </c>
      <c r="F160" s="152" t="s">
        <v>8870</v>
      </c>
      <c r="I160" s="140"/>
      <c r="L160" s="32"/>
      <c r="M160" s="141"/>
      <c r="T160" s="53"/>
      <c r="AT160" s="17" t="s">
        <v>328</v>
      </c>
      <c r="AU160" s="17" t="s">
        <v>79</v>
      </c>
    </row>
    <row r="161" spans="2:65" s="12" customFormat="1" ht="11.25" x14ac:dyDescent="0.2">
      <c r="B161" s="153"/>
      <c r="D161" s="138" t="s">
        <v>330</v>
      </c>
      <c r="E161" s="154" t="s">
        <v>19</v>
      </c>
      <c r="F161" s="155" t="s">
        <v>8871</v>
      </c>
      <c r="H161" s="154" t="s">
        <v>19</v>
      </c>
      <c r="I161" s="156"/>
      <c r="L161" s="153"/>
      <c r="M161" s="157"/>
      <c r="T161" s="158"/>
      <c r="AT161" s="154" t="s">
        <v>330</v>
      </c>
      <c r="AU161" s="154" t="s">
        <v>79</v>
      </c>
      <c r="AV161" s="12" t="s">
        <v>77</v>
      </c>
      <c r="AW161" s="12" t="s">
        <v>31</v>
      </c>
      <c r="AX161" s="12" t="s">
        <v>69</v>
      </c>
      <c r="AY161" s="154" t="s">
        <v>181</v>
      </c>
    </row>
    <row r="162" spans="2:65" s="13" customFormat="1" ht="22.5" x14ac:dyDescent="0.2">
      <c r="B162" s="159"/>
      <c r="D162" s="138" t="s">
        <v>330</v>
      </c>
      <c r="E162" s="160" t="s">
        <v>19</v>
      </c>
      <c r="F162" s="161" t="s">
        <v>8872</v>
      </c>
      <c r="H162" s="162">
        <v>111.5</v>
      </c>
      <c r="I162" s="163"/>
      <c r="L162" s="159"/>
      <c r="M162" s="164"/>
      <c r="T162" s="165"/>
      <c r="AT162" s="160" t="s">
        <v>330</v>
      </c>
      <c r="AU162" s="160" t="s">
        <v>79</v>
      </c>
      <c r="AV162" s="13" t="s">
        <v>79</v>
      </c>
      <c r="AW162" s="13" t="s">
        <v>31</v>
      </c>
      <c r="AX162" s="13" t="s">
        <v>69</v>
      </c>
      <c r="AY162" s="160" t="s">
        <v>181</v>
      </c>
    </row>
    <row r="163" spans="2:65" s="14" customFormat="1" ht="11.25" x14ac:dyDescent="0.2">
      <c r="B163" s="166"/>
      <c r="D163" s="138" t="s">
        <v>330</v>
      </c>
      <c r="E163" s="167" t="s">
        <v>19</v>
      </c>
      <c r="F163" s="168" t="s">
        <v>333</v>
      </c>
      <c r="H163" s="169">
        <v>111.5</v>
      </c>
      <c r="I163" s="170"/>
      <c r="L163" s="166"/>
      <c r="M163" s="171"/>
      <c r="T163" s="172"/>
      <c r="AT163" s="167" t="s">
        <v>330</v>
      </c>
      <c r="AU163" s="167" t="s">
        <v>79</v>
      </c>
      <c r="AV163" s="14" t="s">
        <v>187</v>
      </c>
      <c r="AW163" s="14" t="s">
        <v>31</v>
      </c>
      <c r="AX163" s="14" t="s">
        <v>77</v>
      </c>
      <c r="AY163" s="167" t="s">
        <v>181</v>
      </c>
    </row>
    <row r="164" spans="2:65" s="1" customFormat="1" ht="16.5" customHeight="1" x14ac:dyDescent="0.2">
      <c r="B164" s="32"/>
      <c r="C164" s="125" t="s">
        <v>8</v>
      </c>
      <c r="D164" s="125" t="s">
        <v>182</v>
      </c>
      <c r="E164" s="126" t="s">
        <v>8873</v>
      </c>
      <c r="F164" s="127" t="s">
        <v>8874</v>
      </c>
      <c r="G164" s="128" t="s">
        <v>510</v>
      </c>
      <c r="H164" s="129">
        <v>36.299999999999997</v>
      </c>
      <c r="I164" s="130"/>
      <c r="J164" s="131">
        <f>ROUND(I164*H164,2)</f>
        <v>0</v>
      </c>
      <c r="K164" s="127" t="s">
        <v>327</v>
      </c>
      <c r="L164" s="32"/>
      <c r="M164" s="132" t="s">
        <v>19</v>
      </c>
      <c r="N164" s="133" t="s">
        <v>40</v>
      </c>
      <c r="P164" s="134">
        <f>O164*H164</f>
        <v>0</v>
      </c>
      <c r="Q164" s="134">
        <v>0</v>
      </c>
      <c r="R164" s="134">
        <f>Q164*H164</f>
        <v>0</v>
      </c>
      <c r="S164" s="134">
        <v>0</v>
      </c>
      <c r="T164" s="135">
        <f>S164*H164</f>
        <v>0</v>
      </c>
      <c r="AR164" s="136" t="s">
        <v>187</v>
      </c>
      <c r="AT164" s="136" t="s">
        <v>182</v>
      </c>
      <c r="AU164" s="136" t="s">
        <v>79</v>
      </c>
      <c r="AY164" s="17" t="s">
        <v>181</v>
      </c>
      <c r="BE164" s="137">
        <f>IF(N164="základní",J164,0)</f>
        <v>0</v>
      </c>
      <c r="BF164" s="137">
        <f>IF(N164="snížená",J164,0)</f>
        <v>0</v>
      </c>
      <c r="BG164" s="137">
        <f>IF(N164="zákl. přenesená",J164,0)</f>
        <v>0</v>
      </c>
      <c r="BH164" s="137">
        <f>IF(N164="sníž. přenesená",J164,0)</f>
        <v>0</v>
      </c>
      <c r="BI164" s="137">
        <f>IF(N164="nulová",J164,0)</f>
        <v>0</v>
      </c>
      <c r="BJ164" s="17" t="s">
        <v>77</v>
      </c>
      <c r="BK164" s="137">
        <f>ROUND(I164*H164,2)</f>
        <v>0</v>
      </c>
      <c r="BL164" s="17" t="s">
        <v>187</v>
      </c>
      <c r="BM164" s="136" t="s">
        <v>225</v>
      </c>
    </row>
    <row r="165" spans="2:65" s="1" customFormat="1" ht="11.25" x14ac:dyDescent="0.2">
      <c r="B165" s="32"/>
      <c r="D165" s="151" t="s">
        <v>328</v>
      </c>
      <c r="F165" s="152" t="s">
        <v>8875</v>
      </c>
      <c r="I165" s="140"/>
      <c r="L165" s="32"/>
      <c r="M165" s="141"/>
      <c r="T165" s="53"/>
      <c r="AT165" s="17" t="s">
        <v>328</v>
      </c>
      <c r="AU165" s="17" t="s">
        <v>79</v>
      </c>
    </row>
    <row r="166" spans="2:65" s="12" customFormat="1" ht="11.25" x14ac:dyDescent="0.2">
      <c r="B166" s="153"/>
      <c r="D166" s="138" t="s">
        <v>330</v>
      </c>
      <c r="E166" s="154" t="s">
        <v>19</v>
      </c>
      <c r="F166" s="155" t="s">
        <v>8876</v>
      </c>
      <c r="H166" s="154" t="s">
        <v>19</v>
      </c>
      <c r="I166" s="156"/>
      <c r="L166" s="153"/>
      <c r="M166" s="157"/>
      <c r="T166" s="158"/>
      <c r="AT166" s="154" t="s">
        <v>330</v>
      </c>
      <c r="AU166" s="154" t="s">
        <v>79</v>
      </c>
      <c r="AV166" s="12" t="s">
        <v>77</v>
      </c>
      <c r="AW166" s="12" t="s">
        <v>31</v>
      </c>
      <c r="AX166" s="12" t="s">
        <v>69</v>
      </c>
      <c r="AY166" s="154" t="s">
        <v>181</v>
      </c>
    </row>
    <row r="167" spans="2:65" s="13" customFormat="1" ht="11.25" x14ac:dyDescent="0.2">
      <c r="B167" s="159"/>
      <c r="D167" s="138" t="s">
        <v>330</v>
      </c>
      <c r="E167" s="160" t="s">
        <v>19</v>
      </c>
      <c r="F167" s="161" t="s">
        <v>8877</v>
      </c>
      <c r="H167" s="162">
        <v>21.2</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8878</v>
      </c>
      <c r="H168" s="162">
        <v>15.1</v>
      </c>
      <c r="I168" s="163"/>
      <c r="L168" s="159"/>
      <c r="M168" s="164"/>
      <c r="T168" s="165"/>
      <c r="AT168" s="160" t="s">
        <v>330</v>
      </c>
      <c r="AU168" s="160" t="s">
        <v>79</v>
      </c>
      <c r="AV168" s="13" t="s">
        <v>79</v>
      </c>
      <c r="AW168" s="13" t="s">
        <v>31</v>
      </c>
      <c r="AX168" s="13" t="s">
        <v>69</v>
      </c>
      <c r="AY168" s="160" t="s">
        <v>181</v>
      </c>
    </row>
    <row r="169" spans="2:65" s="14" customFormat="1" ht="11.25" x14ac:dyDescent="0.2">
      <c r="B169" s="166"/>
      <c r="D169" s="138" t="s">
        <v>330</v>
      </c>
      <c r="E169" s="167" t="s">
        <v>19</v>
      </c>
      <c r="F169" s="168" t="s">
        <v>333</v>
      </c>
      <c r="H169" s="169">
        <v>36.299999999999997</v>
      </c>
      <c r="I169" s="170"/>
      <c r="L169" s="166"/>
      <c r="M169" s="171"/>
      <c r="T169" s="172"/>
      <c r="AT169" s="167" t="s">
        <v>330</v>
      </c>
      <c r="AU169" s="167" t="s">
        <v>79</v>
      </c>
      <c r="AV169" s="14" t="s">
        <v>187</v>
      </c>
      <c r="AW169" s="14" t="s">
        <v>31</v>
      </c>
      <c r="AX169" s="14" t="s">
        <v>77</v>
      </c>
      <c r="AY169" s="167" t="s">
        <v>181</v>
      </c>
    </row>
    <row r="170" spans="2:65" s="1" customFormat="1" ht="16.5" customHeight="1" x14ac:dyDescent="0.2">
      <c r="B170" s="32"/>
      <c r="C170" s="125" t="s">
        <v>226</v>
      </c>
      <c r="D170" s="125" t="s">
        <v>182</v>
      </c>
      <c r="E170" s="126" t="s">
        <v>8879</v>
      </c>
      <c r="F170" s="127" t="s">
        <v>8880</v>
      </c>
      <c r="G170" s="128" t="s">
        <v>510</v>
      </c>
      <c r="H170" s="129">
        <v>51.6</v>
      </c>
      <c r="I170" s="130"/>
      <c r="J170" s="131">
        <f>ROUND(I170*H170,2)</f>
        <v>0</v>
      </c>
      <c r="K170" s="127" t="s">
        <v>327</v>
      </c>
      <c r="L170" s="32"/>
      <c r="M170" s="132" t="s">
        <v>19</v>
      </c>
      <c r="N170" s="133" t="s">
        <v>40</v>
      </c>
      <c r="P170" s="134">
        <f>O170*H170</f>
        <v>0</v>
      </c>
      <c r="Q170" s="134">
        <v>0</v>
      </c>
      <c r="R170" s="134">
        <f>Q170*H170</f>
        <v>0</v>
      </c>
      <c r="S170" s="134">
        <v>0</v>
      </c>
      <c r="T170" s="135">
        <f>S170*H170</f>
        <v>0</v>
      </c>
      <c r="AR170" s="136" t="s">
        <v>187</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187</v>
      </c>
      <c r="BM170" s="136" t="s">
        <v>229</v>
      </c>
    </row>
    <row r="171" spans="2:65" s="1" customFormat="1" ht="11.25" x14ac:dyDescent="0.2">
      <c r="B171" s="32"/>
      <c r="D171" s="151" t="s">
        <v>328</v>
      </c>
      <c r="F171" s="152" t="s">
        <v>8881</v>
      </c>
      <c r="I171" s="140"/>
      <c r="L171" s="32"/>
      <c r="M171" s="141"/>
      <c r="T171" s="53"/>
      <c r="AT171" s="17" t="s">
        <v>328</v>
      </c>
      <c r="AU171" s="17" t="s">
        <v>79</v>
      </c>
    </row>
    <row r="172" spans="2:65" s="12" customFormat="1" ht="11.25" x14ac:dyDescent="0.2">
      <c r="B172" s="153"/>
      <c r="D172" s="138" t="s">
        <v>330</v>
      </c>
      <c r="E172" s="154" t="s">
        <v>19</v>
      </c>
      <c r="F172" s="155" t="s">
        <v>8882</v>
      </c>
      <c r="H172" s="154" t="s">
        <v>19</v>
      </c>
      <c r="I172" s="156"/>
      <c r="L172" s="153"/>
      <c r="M172" s="157"/>
      <c r="T172" s="158"/>
      <c r="AT172" s="154" t="s">
        <v>330</v>
      </c>
      <c r="AU172" s="154" t="s">
        <v>79</v>
      </c>
      <c r="AV172" s="12" t="s">
        <v>77</v>
      </c>
      <c r="AW172" s="12" t="s">
        <v>31</v>
      </c>
      <c r="AX172" s="12" t="s">
        <v>69</v>
      </c>
      <c r="AY172" s="154" t="s">
        <v>181</v>
      </c>
    </row>
    <row r="173" spans="2:65" s="13" customFormat="1" ht="11.25" x14ac:dyDescent="0.2">
      <c r="B173" s="159"/>
      <c r="D173" s="138" t="s">
        <v>330</v>
      </c>
      <c r="E173" s="160" t="s">
        <v>19</v>
      </c>
      <c r="F173" s="161" t="s">
        <v>8883</v>
      </c>
      <c r="H173" s="162">
        <v>23</v>
      </c>
      <c r="I173" s="163"/>
      <c r="L173" s="159"/>
      <c r="M173" s="164"/>
      <c r="T173" s="165"/>
      <c r="AT173" s="160" t="s">
        <v>330</v>
      </c>
      <c r="AU173" s="160" t="s">
        <v>79</v>
      </c>
      <c r="AV173" s="13" t="s">
        <v>79</v>
      </c>
      <c r="AW173" s="13" t="s">
        <v>31</v>
      </c>
      <c r="AX173" s="13" t="s">
        <v>69</v>
      </c>
      <c r="AY173" s="160" t="s">
        <v>181</v>
      </c>
    </row>
    <row r="174" spans="2:65" s="13" customFormat="1" ht="11.25" x14ac:dyDescent="0.2">
      <c r="B174" s="159"/>
      <c r="D174" s="138" t="s">
        <v>330</v>
      </c>
      <c r="E174" s="160" t="s">
        <v>19</v>
      </c>
      <c r="F174" s="161" t="s">
        <v>8884</v>
      </c>
      <c r="H174" s="162">
        <v>28.6</v>
      </c>
      <c r="I174" s="163"/>
      <c r="L174" s="159"/>
      <c r="M174" s="164"/>
      <c r="T174" s="165"/>
      <c r="AT174" s="160" t="s">
        <v>330</v>
      </c>
      <c r="AU174" s="160" t="s">
        <v>79</v>
      </c>
      <c r="AV174" s="13" t="s">
        <v>79</v>
      </c>
      <c r="AW174" s="13" t="s">
        <v>31</v>
      </c>
      <c r="AX174" s="13" t="s">
        <v>69</v>
      </c>
      <c r="AY174" s="160" t="s">
        <v>181</v>
      </c>
    </row>
    <row r="175" spans="2:65" s="14" customFormat="1" ht="11.25" x14ac:dyDescent="0.2">
      <c r="B175" s="166"/>
      <c r="D175" s="138" t="s">
        <v>330</v>
      </c>
      <c r="E175" s="167" t="s">
        <v>19</v>
      </c>
      <c r="F175" s="168" t="s">
        <v>333</v>
      </c>
      <c r="H175" s="169">
        <v>51.6</v>
      </c>
      <c r="I175" s="170"/>
      <c r="L175" s="166"/>
      <c r="M175" s="171"/>
      <c r="T175" s="172"/>
      <c r="AT175" s="167" t="s">
        <v>330</v>
      </c>
      <c r="AU175" s="167" t="s">
        <v>79</v>
      </c>
      <c r="AV175" s="14" t="s">
        <v>187</v>
      </c>
      <c r="AW175" s="14" t="s">
        <v>31</v>
      </c>
      <c r="AX175" s="14" t="s">
        <v>77</v>
      </c>
      <c r="AY175" s="167" t="s">
        <v>181</v>
      </c>
    </row>
    <row r="176" spans="2:65" s="1" customFormat="1" ht="16.5" customHeight="1" x14ac:dyDescent="0.2">
      <c r="B176" s="32"/>
      <c r="C176" s="125" t="s">
        <v>206</v>
      </c>
      <c r="D176" s="125" t="s">
        <v>182</v>
      </c>
      <c r="E176" s="126" t="s">
        <v>8885</v>
      </c>
      <c r="F176" s="127" t="s">
        <v>8886</v>
      </c>
      <c r="G176" s="128" t="s">
        <v>510</v>
      </c>
      <c r="H176" s="129">
        <v>87.9</v>
      </c>
      <c r="I176" s="130"/>
      <c r="J176" s="131">
        <f>ROUND(I176*H176,2)</f>
        <v>0</v>
      </c>
      <c r="K176" s="127" t="s">
        <v>327</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232</v>
      </c>
    </row>
    <row r="177" spans="2:65" s="1" customFormat="1" ht="11.25" x14ac:dyDescent="0.2">
      <c r="B177" s="32"/>
      <c r="D177" s="151" t="s">
        <v>328</v>
      </c>
      <c r="F177" s="152" t="s">
        <v>8887</v>
      </c>
      <c r="I177" s="140"/>
      <c r="L177" s="32"/>
      <c r="M177" s="141"/>
      <c r="T177" s="53"/>
      <c r="AT177" s="17" t="s">
        <v>328</v>
      </c>
      <c r="AU177" s="17" t="s">
        <v>79</v>
      </c>
    </row>
    <row r="178" spans="2:65" s="12" customFormat="1" ht="11.25" x14ac:dyDescent="0.2">
      <c r="B178" s="153"/>
      <c r="D178" s="138" t="s">
        <v>330</v>
      </c>
      <c r="E178" s="154" t="s">
        <v>19</v>
      </c>
      <c r="F178" s="155" t="s">
        <v>8871</v>
      </c>
      <c r="H178" s="154" t="s">
        <v>19</v>
      </c>
      <c r="I178" s="156"/>
      <c r="L178" s="153"/>
      <c r="M178" s="157"/>
      <c r="T178" s="158"/>
      <c r="AT178" s="154" t="s">
        <v>330</v>
      </c>
      <c r="AU178" s="154" t="s">
        <v>79</v>
      </c>
      <c r="AV178" s="12" t="s">
        <v>77</v>
      </c>
      <c r="AW178" s="12" t="s">
        <v>31</v>
      </c>
      <c r="AX178" s="12" t="s">
        <v>69</v>
      </c>
      <c r="AY178" s="154" t="s">
        <v>181</v>
      </c>
    </row>
    <row r="179" spans="2:65" s="13" customFormat="1" ht="22.5" x14ac:dyDescent="0.2">
      <c r="B179" s="159"/>
      <c r="D179" s="138" t="s">
        <v>330</v>
      </c>
      <c r="E179" s="160" t="s">
        <v>19</v>
      </c>
      <c r="F179" s="161" t="s">
        <v>8888</v>
      </c>
      <c r="H179" s="162">
        <v>44.2</v>
      </c>
      <c r="I179" s="163"/>
      <c r="L179" s="159"/>
      <c r="M179" s="164"/>
      <c r="T179" s="165"/>
      <c r="AT179" s="160" t="s">
        <v>330</v>
      </c>
      <c r="AU179" s="160" t="s">
        <v>79</v>
      </c>
      <c r="AV179" s="13" t="s">
        <v>79</v>
      </c>
      <c r="AW179" s="13" t="s">
        <v>31</v>
      </c>
      <c r="AX179" s="13" t="s">
        <v>69</v>
      </c>
      <c r="AY179" s="160" t="s">
        <v>181</v>
      </c>
    </row>
    <row r="180" spans="2:65" s="13" customFormat="1" ht="22.5" x14ac:dyDescent="0.2">
      <c r="B180" s="159"/>
      <c r="D180" s="138" t="s">
        <v>330</v>
      </c>
      <c r="E180" s="160" t="s">
        <v>19</v>
      </c>
      <c r="F180" s="161" t="s">
        <v>8889</v>
      </c>
      <c r="H180" s="162">
        <v>43.7</v>
      </c>
      <c r="I180" s="163"/>
      <c r="L180" s="159"/>
      <c r="M180" s="164"/>
      <c r="T180" s="165"/>
      <c r="AT180" s="160" t="s">
        <v>330</v>
      </c>
      <c r="AU180" s="160" t="s">
        <v>79</v>
      </c>
      <c r="AV180" s="13" t="s">
        <v>79</v>
      </c>
      <c r="AW180" s="13" t="s">
        <v>31</v>
      </c>
      <c r="AX180" s="13" t="s">
        <v>69</v>
      </c>
      <c r="AY180" s="160" t="s">
        <v>181</v>
      </c>
    </row>
    <row r="181" spans="2:65" s="14" customFormat="1" ht="11.25" x14ac:dyDescent="0.2">
      <c r="B181" s="166"/>
      <c r="D181" s="138" t="s">
        <v>330</v>
      </c>
      <c r="E181" s="167" t="s">
        <v>19</v>
      </c>
      <c r="F181" s="168" t="s">
        <v>333</v>
      </c>
      <c r="H181" s="169">
        <v>87.9</v>
      </c>
      <c r="I181" s="170"/>
      <c r="L181" s="166"/>
      <c r="M181" s="171"/>
      <c r="T181" s="172"/>
      <c r="AT181" s="167" t="s">
        <v>330</v>
      </c>
      <c r="AU181" s="167" t="s">
        <v>79</v>
      </c>
      <c r="AV181" s="14" t="s">
        <v>187</v>
      </c>
      <c r="AW181" s="14" t="s">
        <v>31</v>
      </c>
      <c r="AX181" s="14" t="s">
        <v>77</v>
      </c>
      <c r="AY181" s="167" t="s">
        <v>181</v>
      </c>
    </row>
    <row r="182" spans="2:65" s="1" customFormat="1" ht="16.5" customHeight="1" x14ac:dyDescent="0.2">
      <c r="B182" s="32"/>
      <c r="C182" s="176" t="s">
        <v>233</v>
      </c>
      <c r="D182" s="176" t="s">
        <v>1794</v>
      </c>
      <c r="E182" s="177" t="s">
        <v>8890</v>
      </c>
      <c r="F182" s="178" t="s">
        <v>8891</v>
      </c>
      <c r="G182" s="179" t="s">
        <v>438</v>
      </c>
      <c r="H182" s="180">
        <v>33.898000000000003</v>
      </c>
      <c r="I182" s="181"/>
      <c r="J182" s="182">
        <f>ROUND(I182*H182,2)</f>
        <v>0</v>
      </c>
      <c r="K182" s="178" t="s">
        <v>327</v>
      </c>
      <c r="L182" s="183"/>
      <c r="M182" s="184" t="s">
        <v>19</v>
      </c>
      <c r="N182" s="185" t="s">
        <v>40</v>
      </c>
      <c r="P182" s="134">
        <f>O182*H182</f>
        <v>0</v>
      </c>
      <c r="Q182" s="134">
        <v>0</v>
      </c>
      <c r="R182" s="134">
        <f>Q182*H182</f>
        <v>0</v>
      </c>
      <c r="S182" s="134">
        <v>0</v>
      </c>
      <c r="T182" s="135">
        <f>S182*H182</f>
        <v>0</v>
      </c>
      <c r="AR182" s="136" t="s">
        <v>196</v>
      </c>
      <c r="AT182" s="136" t="s">
        <v>1794</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236</v>
      </c>
    </row>
    <row r="183" spans="2:65" s="1" customFormat="1" ht="29.25" x14ac:dyDescent="0.2">
      <c r="B183" s="32"/>
      <c r="D183" s="138" t="s">
        <v>214</v>
      </c>
      <c r="F183" s="139" t="s">
        <v>8892</v>
      </c>
      <c r="I183" s="140"/>
      <c r="L183" s="32"/>
      <c r="M183" s="141"/>
      <c r="T183" s="53"/>
      <c r="AT183" s="17" t="s">
        <v>214</v>
      </c>
      <c r="AU183" s="17" t="s">
        <v>79</v>
      </c>
    </row>
    <row r="184" spans="2:65" s="13" customFormat="1" ht="11.25" x14ac:dyDescent="0.2">
      <c r="B184" s="159"/>
      <c r="D184" s="138" t="s">
        <v>330</v>
      </c>
      <c r="E184" s="160" t="s">
        <v>19</v>
      </c>
      <c r="F184" s="161" t="s">
        <v>8893</v>
      </c>
      <c r="H184" s="162">
        <v>33.898000000000003</v>
      </c>
      <c r="I184" s="163"/>
      <c r="L184" s="159"/>
      <c r="M184" s="164"/>
      <c r="T184" s="165"/>
      <c r="AT184" s="160" t="s">
        <v>330</v>
      </c>
      <c r="AU184" s="160" t="s">
        <v>79</v>
      </c>
      <c r="AV184" s="13" t="s">
        <v>79</v>
      </c>
      <c r="AW184" s="13" t="s">
        <v>31</v>
      </c>
      <c r="AX184" s="13" t="s">
        <v>69</v>
      </c>
      <c r="AY184" s="160" t="s">
        <v>181</v>
      </c>
    </row>
    <row r="185" spans="2:65" s="14" customFormat="1" ht="11.25" x14ac:dyDescent="0.2">
      <c r="B185" s="166"/>
      <c r="D185" s="138" t="s">
        <v>330</v>
      </c>
      <c r="E185" s="167" t="s">
        <v>19</v>
      </c>
      <c r="F185" s="168" t="s">
        <v>333</v>
      </c>
      <c r="H185" s="169">
        <v>33.898000000000003</v>
      </c>
      <c r="I185" s="170"/>
      <c r="L185" s="166"/>
      <c r="M185" s="171"/>
      <c r="T185" s="172"/>
      <c r="AT185" s="167" t="s">
        <v>330</v>
      </c>
      <c r="AU185" s="167" t="s">
        <v>79</v>
      </c>
      <c r="AV185" s="14" t="s">
        <v>187</v>
      </c>
      <c r="AW185" s="14" t="s">
        <v>31</v>
      </c>
      <c r="AX185" s="14" t="s">
        <v>77</v>
      </c>
      <c r="AY185" s="167" t="s">
        <v>181</v>
      </c>
    </row>
    <row r="186" spans="2:65" s="1" customFormat="1" ht="16.5" customHeight="1" x14ac:dyDescent="0.2">
      <c r="B186" s="32"/>
      <c r="C186" s="125" t="s">
        <v>209</v>
      </c>
      <c r="D186" s="125" t="s">
        <v>182</v>
      </c>
      <c r="E186" s="126" t="s">
        <v>8894</v>
      </c>
      <c r="F186" s="127" t="s">
        <v>8895</v>
      </c>
      <c r="G186" s="128" t="s">
        <v>510</v>
      </c>
      <c r="H186" s="129">
        <v>111.5</v>
      </c>
      <c r="I186" s="130"/>
      <c r="J186" s="131">
        <f>ROUND(I186*H186,2)</f>
        <v>0</v>
      </c>
      <c r="K186" s="127" t="s">
        <v>327</v>
      </c>
      <c r="L186" s="32"/>
      <c r="M186" s="132" t="s">
        <v>19</v>
      </c>
      <c r="N186" s="133" t="s">
        <v>40</v>
      </c>
      <c r="P186" s="134">
        <f>O186*H186</f>
        <v>0</v>
      </c>
      <c r="Q186" s="134">
        <v>0</v>
      </c>
      <c r="R186" s="134">
        <f>Q186*H186</f>
        <v>0</v>
      </c>
      <c r="S186" s="134">
        <v>0</v>
      </c>
      <c r="T186" s="135">
        <f>S186*H186</f>
        <v>0</v>
      </c>
      <c r="AR186" s="136" t="s">
        <v>187</v>
      </c>
      <c r="AT186" s="136" t="s">
        <v>182</v>
      </c>
      <c r="AU186" s="136" t="s">
        <v>79</v>
      </c>
      <c r="AY186" s="17" t="s">
        <v>181</v>
      </c>
      <c r="BE186" s="137">
        <f>IF(N186="základní",J186,0)</f>
        <v>0</v>
      </c>
      <c r="BF186" s="137">
        <f>IF(N186="snížená",J186,0)</f>
        <v>0</v>
      </c>
      <c r="BG186" s="137">
        <f>IF(N186="zákl. přenesená",J186,0)</f>
        <v>0</v>
      </c>
      <c r="BH186" s="137">
        <f>IF(N186="sníž. přenesená",J186,0)</f>
        <v>0</v>
      </c>
      <c r="BI186" s="137">
        <f>IF(N186="nulová",J186,0)</f>
        <v>0</v>
      </c>
      <c r="BJ186" s="17" t="s">
        <v>77</v>
      </c>
      <c r="BK186" s="137">
        <f>ROUND(I186*H186,2)</f>
        <v>0</v>
      </c>
      <c r="BL186" s="17" t="s">
        <v>187</v>
      </c>
      <c r="BM186" s="136" t="s">
        <v>239</v>
      </c>
    </row>
    <row r="187" spans="2:65" s="1" customFormat="1" ht="11.25" x14ac:dyDescent="0.2">
      <c r="B187" s="32"/>
      <c r="D187" s="151" t="s">
        <v>328</v>
      </c>
      <c r="F187" s="152" t="s">
        <v>8896</v>
      </c>
      <c r="I187" s="140"/>
      <c r="L187" s="32"/>
      <c r="M187" s="141"/>
      <c r="T187" s="53"/>
      <c r="AT187" s="17" t="s">
        <v>328</v>
      </c>
      <c r="AU187" s="17" t="s">
        <v>79</v>
      </c>
    </row>
    <row r="188" spans="2:65" s="13" customFormat="1" ht="11.25" x14ac:dyDescent="0.2">
      <c r="B188" s="159"/>
      <c r="D188" s="138" t="s">
        <v>330</v>
      </c>
      <c r="E188" s="160" t="s">
        <v>19</v>
      </c>
      <c r="F188" s="161" t="s">
        <v>8897</v>
      </c>
      <c r="H188" s="162">
        <v>111.5</v>
      </c>
      <c r="I188" s="163"/>
      <c r="L188" s="159"/>
      <c r="M188" s="164"/>
      <c r="T188" s="165"/>
      <c r="AT188" s="160" t="s">
        <v>330</v>
      </c>
      <c r="AU188" s="160" t="s">
        <v>79</v>
      </c>
      <c r="AV188" s="13" t="s">
        <v>79</v>
      </c>
      <c r="AW188" s="13" t="s">
        <v>31</v>
      </c>
      <c r="AX188" s="13" t="s">
        <v>69</v>
      </c>
      <c r="AY188" s="160" t="s">
        <v>181</v>
      </c>
    </row>
    <row r="189" spans="2:65" s="14" customFormat="1" ht="11.25" x14ac:dyDescent="0.2">
      <c r="B189" s="166"/>
      <c r="D189" s="138" t="s">
        <v>330</v>
      </c>
      <c r="E189" s="167" t="s">
        <v>19</v>
      </c>
      <c r="F189" s="168" t="s">
        <v>333</v>
      </c>
      <c r="H189" s="169">
        <v>111.5</v>
      </c>
      <c r="I189" s="170"/>
      <c r="L189" s="166"/>
      <c r="M189" s="171"/>
      <c r="T189" s="172"/>
      <c r="AT189" s="167" t="s">
        <v>330</v>
      </c>
      <c r="AU189" s="167" t="s">
        <v>79</v>
      </c>
      <c r="AV189" s="14" t="s">
        <v>187</v>
      </c>
      <c r="AW189" s="14" t="s">
        <v>31</v>
      </c>
      <c r="AX189" s="14" t="s">
        <v>77</v>
      </c>
      <c r="AY189" s="167" t="s">
        <v>181</v>
      </c>
    </row>
    <row r="190" spans="2:65" s="1" customFormat="1" ht="16.5" customHeight="1" x14ac:dyDescent="0.2">
      <c r="B190" s="32"/>
      <c r="C190" s="125" t="s">
        <v>404</v>
      </c>
      <c r="D190" s="125" t="s">
        <v>182</v>
      </c>
      <c r="E190" s="126" t="s">
        <v>8898</v>
      </c>
      <c r="F190" s="127" t="s">
        <v>8899</v>
      </c>
      <c r="G190" s="128" t="s">
        <v>510</v>
      </c>
      <c r="H190" s="129">
        <v>44.2</v>
      </c>
      <c r="I190" s="130"/>
      <c r="J190" s="131">
        <f>ROUND(I190*H190,2)</f>
        <v>0</v>
      </c>
      <c r="K190" s="127" t="s">
        <v>327</v>
      </c>
      <c r="L190" s="32"/>
      <c r="M190" s="132" t="s">
        <v>19</v>
      </c>
      <c r="N190" s="133" t="s">
        <v>40</v>
      </c>
      <c r="P190" s="134">
        <f>O190*H190</f>
        <v>0</v>
      </c>
      <c r="Q190" s="134">
        <v>0</v>
      </c>
      <c r="R190" s="134">
        <f>Q190*H190</f>
        <v>0</v>
      </c>
      <c r="S190" s="134">
        <v>0</v>
      </c>
      <c r="T190" s="135">
        <f>S190*H190</f>
        <v>0</v>
      </c>
      <c r="AR190" s="136" t="s">
        <v>187</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187</v>
      </c>
      <c r="BM190" s="136" t="s">
        <v>407</v>
      </c>
    </row>
    <row r="191" spans="2:65" s="1" customFormat="1" ht="11.25" x14ac:dyDescent="0.2">
      <c r="B191" s="32"/>
      <c r="D191" s="151" t="s">
        <v>328</v>
      </c>
      <c r="F191" s="152" t="s">
        <v>8900</v>
      </c>
      <c r="I191" s="140"/>
      <c r="L191" s="32"/>
      <c r="M191" s="141"/>
      <c r="T191" s="53"/>
      <c r="AT191" s="17" t="s">
        <v>328</v>
      </c>
      <c r="AU191" s="17" t="s">
        <v>79</v>
      </c>
    </row>
    <row r="192" spans="2:65" s="13" customFormat="1" ht="11.25" x14ac:dyDescent="0.2">
      <c r="B192" s="159"/>
      <c r="D192" s="138" t="s">
        <v>330</v>
      </c>
      <c r="E192" s="160" t="s">
        <v>19</v>
      </c>
      <c r="F192" s="161" t="s">
        <v>8901</v>
      </c>
      <c r="H192" s="162">
        <v>44.2</v>
      </c>
      <c r="I192" s="163"/>
      <c r="L192" s="159"/>
      <c r="M192" s="164"/>
      <c r="T192" s="165"/>
      <c r="AT192" s="160" t="s">
        <v>330</v>
      </c>
      <c r="AU192" s="160" t="s">
        <v>79</v>
      </c>
      <c r="AV192" s="13" t="s">
        <v>79</v>
      </c>
      <c r="AW192" s="13" t="s">
        <v>31</v>
      </c>
      <c r="AX192" s="13" t="s">
        <v>69</v>
      </c>
      <c r="AY192" s="160" t="s">
        <v>181</v>
      </c>
    </row>
    <row r="193" spans="2:65" s="14" customFormat="1" ht="11.25" x14ac:dyDescent="0.2">
      <c r="B193" s="166"/>
      <c r="D193" s="138" t="s">
        <v>330</v>
      </c>
      <c r="E193" s="167" t="s">
        <v>19</v>
      </c>
      <c r="F193" s="168" t="s">
        <v>333</v>
      </c>
      <c r="H193" s="169">
        <v>44.2</v>
      </c>
      <c r="I193" s="170"/>
      <c r="L193" s="166"/>
      <c r="M193" s="171"/>
      <c r="T193" s="172"/>
      <c r="AT193" s="167" t="s">
        <v>330</v>
      </c>
      <c r="AU193" s="167" t="s">
        <v>79</v>
      </c>
      <c r="AV193" s="14" t="s">
        <v>187</v>
      </c>
      <c r="AW193" s="14" t="s">
        <v>31</v>
      </c>
      <c r="AX193" s="14" t="s">
        <v>77</v>
      </c>
      <c r="AY193" s="167" t="s">
        <v>181</v>
      </c>
    </row>
    <row r="194" spans="2:65" s="1" customFormat="1" ht="16.5" customHeight="1" x14ac:dyDescent="0.2">
      <c r="B194" s="32"/>
      <c r="C194" s="125" t="s">
        <v>213</v>
      </c>
      <c r="D194" s="125" t="s">
        <v>182</v>
      </c>
      <c r="E194" s="126" t="s">
        <v>8902</v>
      </c>
      <c r="F194" s="127" t="s">
        <v>8903</v>
      </c>
      <c r="G194" s="128" t="s">
        <v>510</v>
      </c>
      <c r="H194" s="129">
        <v>43.7</v>
      </c>
      <c r="I194" s="130"/>
      <c r="J194" s="131">
        <f>ROUND(I194*H194,2)</f>
        <v>0</v>
      </c>
      <c r="K194" s="127" t="s">
        <v>327</v>
      </c>
      <c r="L194" s="32"/>
      <c r="M194" s="132" t="s">
        <v>19</v>
      </c>
      <c r="N194" s="133" t="s">
        <v>40</v>
      </c>
      <c r="P194" s="134">
        <f>O194*H194</f>
        <v>0</v>
      </c>
      <c r="Q194" s="134">
        <v>0</v>
      </c>
      <c r="R194" s="134">
        <f>Q194*H194</f>
        <v>0</v>
      </c>
      <c r="S194" s="134">
        <v>0</v>
      </c>
      <c r="T194" s="135">
        <f>S194*H194</f>
        <v>0</v>
      </c>
      <c r="AR194" s="136" t="s">
        <v>187</v>
      </c>
      <c r="AT194" s="136" t="s">
        <v>182</v>
      </c>
      <c r="AU194" s="136" t="s">
        <v>79</v>
      </c>
      <c r="AY194" s="17" t="s">
        <v>181</v>
      </c>
      <c r="BE194" s="137">
        <f>IF(N194="základní",J194,0)</f>
        <v>0</v>
      </c>
      <c r="BF194" s="137">
        <f>IF(N194="snížená",J194,0)</f>
        <v>0</v>
      </c>
      <c r="BG194" s="137">
        <f>IF(N194="zákl. přenesená",J194,0)</f>
        <v>0</v>
      </c>
      <c r="BH194" s="137">
        <f>IF(N194="sníž. přenesená",J194,0)</f>
        <v>0</v>
      </c>
      <c r="BI194" s="137">
        <f>IF(N194="nulová",J194,0)</f>
        <v>0</v>
      </c>
      <c r="BJ194" s="17" t="s">
        <v>77</v>
      </c>
      <c r="BK194" s="137">
        <f>ROUND(I194*H194,2)</f>
        <v>0</v>
      </c>
      <c r="BL194" s="17" t="s">
        <v>187</v>
      </c>
      <c r="BM194" s="136" t="s">
        <v>242</v>
      </c>
    </row>
    <row r="195" spans="2:65" s="1" customFormat="1" ht="11.25" x14ac:dyDescent="0.2">
      <c r="B195" s="32"/>
      <c r="D195" s="151" t="s">
        <v>328</v>
      </c>
      <c r="F195" s="152" t="s">
        <v>8904</v>
      </c>
      <c r="I195" s="140"/>
      <c r="L195" s="32"/>
      <c r="M195" s="141"/>
      <c r="T195" s="53"/>
      <c r="AT195" s="17" t="s">
        <v>328</v>
      </c>
      <c r="AU195" s="17" t="s">
        <v>79</v>
      </c>
    </row>
    <row r="196" spans="2:65" s="13" customFormat="1" ht="11.25" x14ac:dyDescent="0.2">
      <c r="B196" s="159"/>
      <c r="D196" s="138" t="s">
        <v>330</v>
      </c>
      <c r="E196" s="160" t="s">
        <v>19</v>
      </c>
      <c r="F196" s="161" t="s">
        <v>8905</v>
      </c>
      <c r="H196" s="162">
        <v>43.7</v>
      </c>
      <c r="I196" s="163"/>
      <c r="L196" s="159"/>
      <c r="M196" s="164"/>
      <c r="T196" s="165"/>
      <c r="AT196" s="160" t="s">
        <v>330</v>
      </c>
      <c r="AU196" s="160" t="s">
        <v>79</v>
      </c>
      <c r="AV196" s="13" t="s">
        <v>79</v>
      </c>
      <c r="AW196" s="13" t="s">
        <v>31</v>
      </c>
      <c r="AX196" s="13" t="s">
        <v>69</v>
      </c>
      <c r="AY196" s="160" t="s">
        <v>181</v>
      </c>
    </row>
    <row r="197" spans="2:65" s="14" customFormat="1" ht="11.25" x14ac:dyDescent="0.2">
      <c r="B197" s="166"/>
      <c r="D197" s="138" t="s">
        <v>330</v>
      </c>
      <c r="E197" s="167" t="s">
        <v>19</v>
      </c>
      <c r="F197" s="168" t="s">
        <v>333</v>
      </c>
      <c r="H197" s="169">
        <v>43.7</v>
      </c>
      <c r="I197" s="170"/>
      <c r="L197" s="166"/>
      <c r="M197" s="171"/>
      <c r="T197" s="172"/>
      <c r="AT197" s="167" t="s">
        <v>330</v>
      </c>
      <c r="AU197" s="167" t="s">
        <v>79</v>
      </c>
      <c r="AV197" s="14" t="s">
        <v>187</v>
      </c>
      <c r="AW197" s="14" t="s">
        <v>31</v>
      </c>
      <c r="AX197" s="14" t="s">
        <v>77</v>
      </c>
      <c r="AY197" s="167" t="s">
        <v>181</v>
      </c>
    </row>
    <row r="198" spans="2:65" s="1" customFormat="1" ht="16.5" customHeight="1" x14ac:dyDescent="0.2">
      <c r="B198" s="32"/>
      <c r="C198" s="176" t="s">
        <v>243</v>
      </c>
      <c r="D198" s="176" t="s">
        <v>1794</v>
      </c>
      <c r="E198" s="177" t="s">
        <v>8906</v>
      </c>
      <c r="F198" s="178" t="s">
        <v>8907</v>
      </c>
      <c r="G198" s="179" t="s">
        <v>510</v>
      </c>
      <c r="H198" s="180">
        <v>209.37</v>
      </c>
      <c r="I198" s="181"/>
      <c r="J198" s="182">
        <f>ROUND(I198*H198,2)</f>
        <v>0</v>
      </c>
      <c r="K198" s="178" t="s">
        <v>327</v>
      </c>
      <c r="L198" s="183"/>
      <c r="M198" s="184" t="s">
        <v>19</v>
      </c>
      <c r="N198" s="185" t="s">
        <v>40</v>
      </c>
      <c r="P198" s="134">
        <f>O198*H198</f>
        <v>0</v>
      </c>
      <c r="Q198" s="134">
        <v>0</v>
      </c>
      <c r="R198" s="134">
        <f>Q198*H198</f>
        <v>0</v>
      </c>
      <c r="S198" s="134">
        <v>0</v>
      </c>
      <c r="T198" s="135">
        <f>S198*H198</f>
        <v>0</v>
      </c>
      <c r="AR198" s="136" t="s">
        <v>196</v>
      </c>
      <c r="AT198" s="136" t="s">
        <v>1794</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246</v>
      </c>
    </row>
    <row r="199" spans="2:65" s="13" customFormat="1" ht="11.25" x14ac:dyDescent="0.2">
      <c r="B199" s="159"/>
      <c r="D199" s="138" t="s">
        <v>330</v>
      </c>
      <c r="E199" s="160" t="s">
        <v>19</v>
      </c>
      <c r="F199" s="161" t="s">
        <v>8908</v>
      </c>
      <c r="H199" s="162">
        <v>209.37</v>
      </c>
      <c r="I199" s="163"/>
      <c r="L199" s="159"/>
      <c r="M199" s="164"/>
      <c r="T199" s="165"/>
      <c r="AT199" s="160" t="s">
        <v>330</v>
      </c>
      <c r="AU199" s="160" t="s">
        <v>79</v>
      </c>
      <c r="AV199" s="13" t="s">
        <v>79</v>
      </c>
      <c r="AW199" s="13" t="s">
        <v>31</v>
      </c>
      <c r="AX199" s="13" t="s">
        <v>69</v>
      </c>
      <c r="AY199" s="160" t="s">
        <v>181</v>
      </c>
    </row>
    <row r="200" spans="2:65" s="14" customFormat="1" ht="11.25" x14ac:dyDescent="0.2">
      <c r="B200" s="166"/>
      <c r="D200" s="138" t="s">
        <v>330</v>
      </c>
      <c r="E200" s="167" t="s">
        <v>19</v>
      </c>
      <c r="F200" s="168" t="s">
        <v>333</v>
      </c>
      <c r="H200" s="169">
        <v>209.37</v>
      </c>
      <c r="I200" s="170"/>
      <c r="L200" s="166"/>
      <c r="M200" s="171"/>
      <c r="T200" s="172"/>
      <c r="AT200" s="167" t="s">
        <v>330</v>
      </c>
      <c r="AU200" s="167" t="s">
        <v>79</v>
      </c>
      <c r="AV200" s="14" t="s">
        <v>187</v>
      </c>
      <c r="AW200" s="14" t="s">
        <v>31</v>
      </c>
      <c r="AX200" s="14" t="s">
        <v>77</v>
      </c>
      <c r="AY200" s="167" t="s">
        <v>181</v>
      </c>
    </row>
    <row r="201" spans="2:65" s="1" customFormat="1" ht="16.5" customHeight="1" x14ac:dyDescent="0.2">
      <c r="B201" s="32"/>
      <c r="C201" s="125" t="s">
        <v>218</v>
      </c>
      <c r="D201" s="125" t="s">
        <v>182</v>
      </c>
      <c r="E201" s="126" t="s">
        <v>8909</v>
      </c>
      <c r="F201" s="127" t="s">
        <v>8910</v>
      </c>
      <c r="G201" s="128" t="s">
        <v>510</v>
      </c>
      <c r="H201" s="129">
        <v>223</v>
      </c>
      <c r="I201" s="130"/>
      <c r="J201" s="131">
        <f>ROUND(I201*H201,2)</f>
        <v>0</v>
      </c>
      <c r="K201" s="127" t="s">
        <v>327</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250</v>
      </c>
    </row>
    <row r="202" spans="2:65" s="1" customFormat="1" ht="11.25" x14ac:dyDescent="0.2">
      <c r="B202" s="32"/>
      <c r="D202" s="151" t="s">
        <v>328</v>
      </c>
      <c r="F202" s="152" t="s">
        <v>8911</v>
      </c>
      <c r="I202" s="140"/>
      <c r="L202" s="32"/>
      <c r="M202" s="141"/>
      <c r="T202" s="53"/>
      <c r="AT202" s="17" t="s">
        <v>328</v>
      </c>
      <c r="AU202" s="17" t="s">
        <v>79</v>
      </c>
    </row>
    <row r="203" spans="2:65" s="13" customFormat="1" ht="11.25" x14ac:dyDescent="0.2">
      <c r="B203" s="159"/>
      <c r="D203" s="138" t="s">
        <v>330</v>
      </c>
      <c r="E203" s="160" t="s">
        <v>19</v>
      </c>
      <c r="F203" s="161" t="s">
        <v>8912</v>
      </c>
      <c r="H203" s="162">
        <v>223</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223</v>
      </c>
      <c r="I204" s="170"/>
      <c r="L204" s="166"/>
      <c r="M204" s="171"/>
      <c r="T204" s="172"/>
      <c r="AT204" s="167" t="s">
        <v>330</v>
      </c>
      <c r="AU204" s="167" t="s">
        <v>79</v>
      </c>
      <c r="AV204" s="14" t="s">
        <v>187</v>
      </c>
      <c r="AW204" s="14" t="s">
        <v>31</v>
      </c>
      <c r="AX204" s="14" t="s">
        <v>77</v>
      </c>
      <c r="AY204" s="167" t="s">
        <v>181</v>
      </c>
    </row>
    <row r="205" spans="2:65" s="1" customFormat="1" ht="16.5" customHeight="1" x14ac:dyDescent="0.2">
      <c r="B205" s="32"/>
      <c r="C205" s="125" t="s">
        <v>7</v>
      </c>
      <c r="D205" s="125" t="s">
        <v>182</v>
      </c>
      <c r="E205" s="126" t="s">
        <v>8913</v>
      </c>
      <c r="F205" s="127" t="s">
        <v>8914</v>
      </c>
      <c r="G205" s="128" t="s">
        <v>510</v>
      </c>
      <c r="H205" s="129">
        <v>392.8</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254</v>
      </c>
    </row>
    <row r="206" spans="2:65" s="1" customFormat="1" ht="11.25" x14ac:dyDescent="0.2">
      <c r="B206" s="32"/>
      <c r="D206" s="151" t="s">
        <v>328</v>
      </c>
      <c r="F206" s="152" t="s">
        <v>8915</v>
      </c>
      <c r="I206" s="140"/>
      <c r="L206" s="32"/>
      <c r="M206" s="141"/>
      <c r="T206" s="53"/>
      <c r="AT206" s="17" t="s">
        <v>328</v>
      </c>
      <c r="AU206" s="17" t="s">
        <v>79</v>
      </c>
    </row>
    <row r="207" spans="2:65" s="13" customFormat="1" ht="11.25" x14ac:dyDescent="0.2">
      <c r="B207" s="159"/>
      <c r="D207" s="138" t="s">
        <v>330</v>
      </c>
      <c r="E207" s="160" t="s">
        <v>19</v>
      </c>
      <c r="F207" s="161" t="s">
        <v>8916</v>
      </c>
      <c r="H207" s="162">
        <v>111.5</v>
      </c>
      <c r="I207" s="163"/>
      <c r="L207" s="159"/>
      <c r="M207" s="164"/>
      <c r="T207" s="165"/>
      <c r="AT207" s="160" t="s">
        <v>330</v>
      </c>
      <c r="AU207" s="160" t="s">
        <v>79</v>
      </c>
      <c r="AV207" s="13" t="s">
        <v>79</v>
      </c>
      <c r="AW207" s="13" t="s">
        <v>31</v>
      </c>
      <c r="AX207" s="13" t="s">
        <v>69</v>
      </c>
      <c r="AY207" s="160" t="s">
        <v>181</v>
      </c>
    </row>
    <row r="208" spans="2:65" s="13" customFormat="1" ht="11.25" x14ac:dyDescent="0.2">
      <c r="B208" s="159"/>
      <c r="D208" s="138" t="s">
        <v>330</v>
      </c>
      <c r="E208" s="160" t="s">
        <v>19</v>
      </c>
      <c r="F208" s="161" t="s">
        <v>8917</v>
      </c>
      <c r="H208" s="162">
        <v>281.3</v>
      </c>
      <c r="I208" s="163"/>
      <c r="L208" s="159"/>
      <c r="M208" s="164"/>
      <c r="T208" s="165"/>
      <c r="AT208" s="160" t="s">
        <v>330</v>
      </c>
      <c r="AU208" s="160" t="s">
        <v>79</v>
      </c>
      <c r="AV208" s="13" t="s">
        <v>79</v>
      </c>
      <c r="AW208" s="13" t="s">
        <v>31</v>
      </c>
      <c r="AX208" s="13" t="s">
        <v>69</v>
      </c>
      <c r="AY208" s="160" t="s">
        <v>181</v>
      </c>
    </row>
    <row r="209" spans="2:65" s="14" customFormat="1" ht="11.25" x14ac:dyDescent="0.2">
      <c r="B209" s="166"/>
      <c r="D209" s="138" t="s">
        <v>330</v>
      </c>
      <c r="E209" s="167" t="s">
        <v>19</v>
      </c>
      <c r="F209" s="168" t="s">
        <v>333</v>
      </c>
      <c r="H209" s="169">
        <v>392.8</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222</v>
      </c>
      <c r="D210" s="125" t="s">
        <v>182</v>
      </c>
      <c r="E210" s="126" t="s">
        <v>8918</v>
      </c>
      <c r="F210" s="127" t="s">
        <v>8919</v>
      </c>
      <c r="G210" s="128" t="s">
        <v>510</v>
      </c>
      <c r="H210" s="129">
        <v>615.79999999999995</v>
      </c>
      <c r="I210" s="130"/>
      <c r="J210" s="131">
        <f>ROUND(I210*H210,2)</f>
        <v>0</v>
      </c>
      <c r="K210" s="127" t="s">
        <v>327</v>
      </c>
      <c r="L210" s="32"/>
      <c r="M210" s="132" t="s">
        <v>19</v>
      </c>
      <c r="N210" s="133" t="s">
        <v>40</v>
      </c>
      <c r="P210" s="134">
        <f>O210*H210</f>
        <v>0</v>
      </c>
      <c r="Q210" s="134">
        <v>0</v>
      </c>
      <c r="R210" s="134">
        <f>Q210*H210</f>
        <v>0</v>
      </c>
      <c r="S210" s="134">
        <v>0</v>
      </c>
      <c r="T210" s="135">
        <f>S210*H210</f>
        <v>0</v>
      </c>
      <c r="AR210" s="136" t="s">
        <v>187</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187</v>
      </c>
      <c r="BM210" s="136" t="s">
        <v>258</v>
      </c>
    </row>
    <row r="211" spans="2:65" s="1" customFormat="1" ht="11.25" x14ac:dyDescent="0.2">
      <c r="B211" s="32"/>
      <c r="D211" s="151" t="s">
        <v>328</v>
      </c>
      <c r="F211" s="152" t="s">
        <v>8920</v>
      </c>
      <c r="I211" s="140"/>
      <c r="L211" s="32"/>
      <c r="M211" s="141"/>
      <c r="T211" s="53"/>
      <c r="AT211" s="17" t="s">
        <v>328</v>
      </c>
      <c r="AU211" s="17" t="s">
        <v>79</v>
      </c>
    </row>
    <row r="212" spans="2:65" s="13" customFormat="1" ht="11.25" x14ac:dyDescent="0.2">
      <c r="B212" s="159"/>
      <c r="D212" s="138" t="s">
        <v>330</v>
      </c>
      <c r="E212" s="160" t="s">
        <v>19</v>
      </c>
      <c r="F212" s="161" t="s">
        <v>8921</v>
      </c>
      <c r="H212" s="162">
        <v>223</v>
      </c>
      <c r="I212" s="163"/>
      <c r="L212" s="159"/>
      <c r="M212" s="164"/>
      <c r="T212" s="165"/>
      <c r="AT212" s="160" t="s">
        <v>330</v>
      </c>
      <c r="AU212" s="160" t="s">
        <v>79</v>
      </c>
      <c r="AV212" s="13" t="s">
        <v>79</v>
      </c>
      <c r="AW212" s="13" t="s">
        <v>31</v>
      </c>
      <c r="AX212" s="13" t="s">
        <v>69</v>
      </c>
      <c r="AY212" s="160" t="s">
        <v>181</v>
      </c>
    </row>
    <row r="213" spans="2:65" s="13" customFormat="1" ht="11.25" x14ac:dyDescent="0.2">
      <c r="B213" s="159"/>
      <c r="D213" s="138" t="s">
        <v>330</v>
      </c>
      <c r="E213" s="160" t="s">
        <v>19</v>
      </c>
      <c r="F213" s="161" t="s">
        <v>8922</v>
      </c>
      <c r="H213" s="162">
        <v>111.5</v>
      </c>
      <c r="I213" s="163"/>
      <c r="L213" s="159"/>
      <c r="M213" s="164"/>
      <c r="T213" s="165"/>
      <c r="AT213" s="160" t="s">
        <v>330</v>
      </c>
      <c r="AU213" s="160" t="s">
        <v>79</v>
      </c>
      <c r="AV213" s="13" t="s">
        <v>79</v>
      </c>
      <c r="AW213" s="13" t="s">
        <v>31</v>
      </c>
      <c r="AX213" s="13" t="s">
        <v>69</v>
      </c>
      <c r="AY213" s="160" t="s">
        <v>181</v>
      </c>
    </row>
    <row r="214" spans="2:65" s="13" customFormat="1" ht="11.25" x14ac:dyDescent="0.2">
      <c r="B214" s="159"/>
      <c r="D214" s="138" t="s">
        <v>330</v>
      </c>
      <c r="E214" s="160" t="s">
        <v>19</v>
      </c>
      <c r="F214" s="161" t="s">
        <v>8923</v>
      </c>
      <c r="H214" s="162">
        <v>281.3</v>
      </c>
      <c r="I214" s="163"/>
      <c r="L214" s="159"/>
      <c r="M214" s="164"/>
      <c r="T214" s="165"/>
      <c r="AT214" s="160" t="s">
        <v>330</v>
      </c>
      <c r="AU214" s="160" t="s">
        <v>79</v>
      </c>
      <c r="AV214" s="13" t="s">
        <v>79</v>
      </c>
      <c r="AW214" s="13" t="s">
        <v>31</v>
      </c>
      <c r="AX214" s="13" t="s">
        <v>69</v>
      </c>
      <c r="AY214" s="160" t="s">
        <v>181</v>
      </c>
    </row>
    <row r="215" spans="2:65" s="14" customFormat="1" ht="11.25" x14ac:dyDescent="0.2">
      <c r="B215" s="166"/>
      <c r="D215" s="138" t="s">
        <v>330</v>
      </c>
      <c r="E215" s="167" t="s">
        <v>19</v>
      </c>
      <c r="F215" s="168" t="s">
        <v>333</v>
      </c>
      <c r="H215" s="169">
        <v>615.79999999999995</v>
      </c>
      <c r="I215" s="170"/>
      <c r="L215" s="166"/>
      <c r="M215" s="171"/>
      <c r="T215" s="172"/>
      <c r="AT215" s="167" t="s">
        <v>330</v>
      </c>
      <c r="AU215" s="167" t="s">
        <v>79</v>
      </c>
      <c r="AV215" s="14" t="s">
        <v>187</v>
      </c>
      <c r="AW215" s="14" t="s">
        <v>31</v>
      </c>
      <c r="AX215" s="14" t="s">
        <v>77</v>
      </c>
      <c r="AY215" s="167" t="s">
        <v>181</v>
      </c>
    </row>
    <row r="216" spans="2:65" s="1" customFormat="1" ht="16.5" customHeight="1" x14ac:dyDescent="0.2">
      <c r="B216" s="32"/>
      <c r="C216" s="125" t="s">
        <v>260</v>
      </c>
      <c r="D216" s="125" t="s">
        <v>182</v>
      </c>
      <c r="E216" s="126" t="s">
        <v>8924</v>
      </c>
      <c r="F216" s="127" t="s">
        <v>8925</v>
      </c>
      <c r="G216" s="128" t="s">
        <v>510</v>
      </c>
      <c r="H216" s="129">
        <v>88.4</v>
      </c>
      <c r="I216" s="130"/>
      <c r="J216" s="131">
        <f>ROUND(I216*H216,2)</f>
        <v>0</v>
      </c>
      <c r="K216" s="127" t="s">
        <v>327</v>
      </c>
      <c r="L216" s="32"/>
      <c r="M216" s="132" t="s">
        <v>19</v>
      </c>
      <c r="N216" s="133" t="s">
        <v>40</v>
      </c>
      <c r="P216" s="134">
        <f>O216*H216</f>
        <v>0</v>
      </c>
      <c r="Q216" s="134">
        <v>0</v>
      </c>
      <c r="R216" s="134">
        <f>Q216*H216</f>
        <v>0</v>
      </c>
      <c r="S216" s="134">
        <v>0</v>
      </c>
      <c r="T216" s="135">
        <f>S216*H216</f>
        <v>0</v>
      </c>
      <c r="AR216" s="136" t="s">
        <v>187</v>
      </c>
      <c r="AT216" s="136" t="s">
        <v>182</v>
      </c>
      <c r="AU216" s="136" t="s">
        <v>79</v>
      </c>
      <c r="AY216" s="17" t="s">
        <v>181</v>
      </c>
      <c r="BE216" s="137">
        <f>IF(N216="základní",J216,0)</f>
        <v>0</v>
      </c>
      <c r="BF216" s="137">
        <f>IF(N216="snížená",J216,0)</f>
        <v>0</v>
      </c>
      <c r="BG216" s="137">
        <f>IF(N216="zákl. přenesená",J216,0)</f>
        <v>0</v>
      </c>
      <c r="BH216" s="137">
        <f>IF(N216="sníž. přenesená",J216,0)</f>
        <v>0</v>
      </c>
      <c r="BI216" s="137">
        <f>IF(N216="nulová",J216,0)</f>
        <v>0</v>
      </c>
      <c r="BJ216" s="17" t="s">
        <v>77</v>
      </c>
      <c r="BK216" s="137">
        <f>ROUND(I216*H216,2)</f>
        <v>0</v>
      </c>
      <c r="BL216" s="17" t="s">
        <v>187</v>
      </c>
      <c r="BM216" s="136" t="s">
        <v>263</v>
      </c>
    </row>
    <row r="217" spans="2:65" s="1" customFormat="1" ht="11.25" x14ac:dyDescent="0.2">
      <c r="B217" s="32"/>
      <c r="D217" s="151" t="s">
        <v>328</v>
      </c>
      <c r="F217" s="152" t="s">
        <v>8926</v>
      </c>
      <c r="I217" s="140"/>
      <c r="L217" s="32"/>
      <c r="M217" s="141"/>
      <c r="T217" s="53"/>
      <c r="AT217" s="17" t="s">
        <v>328</v>
      </c>
      <c r="AU217" s="17" t="s">
        <v>79</v>
      </c>
    </row>
    <row r="218" spans="2:65" s="13" customFormat="1" ht="11.25" x14ac:dyDescent="0.2">
      <c r="B218" s="159"/>
      <c r="D218" s="138" t="s">
        <v>330</v>
      </c>
      <c r="E218" s="160" t="s">
        <v>19</v>
      </c>
      <c r="F218" s="161" t="s">
        <v>8927</v>
      </c>
      <c r="H218" s="162">
        <v>88.4</v>
      </c>
      <c r="I218" s="163"/>
      <c r="L218" s="159"/>
      <c r="M218" s="164"/>
      <c r="T218" s="165"/>
      <c r="AT218" s="160" t="s">
        <v>330</v>
      </c>
      <c r="AU218" s="160" t="s">
        <v>79</v>
      </c>
      <c r="AV218" s="13" t="s">
        <v>79</v>
      </c>
      <c r="AW218" s="13" t="s">
        <v>31</v>
      </c>
      <c r="AX218" s="13" t="s">
        <v>69</v>
      </c>
      <c r="AY218" s="160" t="s">
        <v>181</v>
      </c>
    </row>
    <row r="219" spans="2:65" s="14" customFormat="1" ht="11.25" x14ac:dyDescent="0.2">
      <c r="B219" s="166"/>
      <c r="D219" s="138" t="s">
        <v>330</v>
      </c>
      <c r="E219" s="167" t="s">
        <v>19</v>
      </c>
      <c r="F219" s="168" t="s">
        <v>333</v>
      </c>
      <c r="H219" s="169">
        <v>88.4</v>
      </c>
      <c r="I219" s="170"/>
      <c r="L219" s="166"/>
      <c r="M219" s="171"/>
      <c r="T219" s="172"/>
      <c r="AT219" s="167" t="s">
        <v>330</v>
      </c>
      <c r="AU219" s="167" t="s">
        <v>79</v>
      </c>
      <c r="AV219" s="14" t="s">
        <v>187</v>
      </c>
      <c r="AW219" s="14" t="s">
        <v>31</v>
      </c>
      <c r="AX219" s="14" t="s">
        <v>77</v>
      </c>
      <c r="AY219" s="167" t="s">
        <v>181</v>
      </c>
    </row>
    <row r="220" spans="2:65" s="1" customFormat="1" ht="16.5" customHeight="1" x14ac:dyDescent="0.2">
      <c r="B220" s="32"/>
      <c r="C220" s="125" t="s">
        <v>225</v>
      </c>
      <c r="D220" s="125" t="s">
        <v>182</v>
      </c>
      <c r="E220" s="126" t="s">
        <v>8928</v>
      </c>
      <c r="F220" s="127" t="s">
        <v>8929</v>
      </c>
      <c r="G220" s="128" t="s">
        <v>510</v>
      </c>
      <c r="H220" s="129">
        <v>132.6</v>
      </c>
      <c r="I220" s="130"/>
      <c r="J220" s="131">
        <f>ROUND(I220*H220,2)</f>
        <v>0</v>
      </c>
      <c r="K220" s="127" t="s">
        <v>327</v>
      </c>
      <c r="L220" s="32"/>
      <c r="M220" s="132" t="s">
        <v>19</v>
      </c>
      <c r="N220" s="133" t="s">
        <v>40</v>
      </c>
      <c r="P220" s="134">
        <f>O220*H220</f>
        <v>0</v>
      </c>
      <c r="Q220" s="134">
        <v>0</v>
      </c>
      <c r="R220" s="134">
        <f>Q220*H220</f>
        <v>0</v>
      </c>
      <c r="S220" s="134">
        <v>0</v>
      </c>
      <c r="T220" s="135">
        <f>S220*H220</f>
        <v>0</v>
      </c>
      <c r="AR220" s="136" t="s">
        <v>187</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187</v>
      </c>
      <c r="BM220" s="136" t="s">
        <v>266</v>
      </c>
    </row>
    <row r="221" spans="2:65" s="1" customFormat="1" ht="11.25" x14ac:dyDescent="0.2">
      <c r="B221" s="32"/>
      <c r="D221" s="151" t="s">
        <v>328</v>
      </c>
      <c r="F221" s="152" t="s">
        <v>8930</v>
      </c>
      <c r="I221" s="140"/>
      <c r="L221" s="32"/>
      <c r="M221" s="141"/>
      <c r="T221" s="53"/>
      <c r="AT221" s="17" t="s">
        <v>328</v>
      </c>
      <c r="AU221" s="17" t="s">
        <v>79</v>
      </c>
    </row>
    <row r="222" spans="2:65" s="13" customFormat="1" ht="11.25" x14ac:dyDescent="0.2">
      <c r="B222" s="159"/>
      <c r="D222" s="138" t="s">
        <v>330</v>
      </c>
      <c r="E222" s="160" t="s">
        <v>19</v>
      </c>
      <c r="F222" s="161" t="s">
        <v>8931</v>
      </c>
      <c r="H222" s="162">
        <v>88.4</v>
      </c>
      <c r="I222" s="163"/>
      <c r="L222" s="159"/>
      <c r="M222" s="164"/>
      <c r="T222" s="165"/>
      <c r="AT222" s="160" t="s">
        <v>330</v>
      </c>
      <c r="AU222" s="160" t="s">
        <v>79</v>
      </c>
      <c r="AV222" s="13" t="s">
        <v>79</v>
      </c>
      <c r="AW222" s="13" t="s">
        <v>31</v>
      </c>
      <c r="AX222" s="13" t="s">
        <v>69</v>
      </c>
      <c r="AY222" s="160" t="s">
        <v>181</v>
      </c>
    </row>
    <row r="223" spans="2:65" s="13" customFormat="1" ht="11.25" x14ac:dyDescent="0.2">
      <c r="B223" s="159"/>
      <c r="D223" s="138" t="s">
        <v>330</v>
      </c>
      <c r="E223" s="160" t="s">
        <v>19</v>
      </c>
      <c r="F223" s="161" t="s">
        <v>8932</v>
      </c>
      <c r="H223" s="162">
        <v>44.2</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132.6</v>
      </c>
      <c r="I224" s="170"/>
      <c r="L224" s="166"/>
      <c r="M224" s="171"/>
      <c r="T224" s="172"/>
      <c r="AT224" s="167" t="s">
        <v>330</v>
      </c>
      <c r="AU224" s="167" t="s">
        <v>79</v>
      </c>
      <c r="AV224" s="14" t="s">
        <v>187</v>
      </c>
      <c r="AW224" s="14" t="s">
        <v>31</v>
      </c>
      <c r="AX224" s="14" t="s">
        <v>77</v>
      </c>
      <c r="AY224" s="167" t="s">
        <v>181</v>
      </c>
    </row>
    <row r="225" spans="2:65" s="1" customFormat="1" ht="16.5" customHeight="1" x14ac:dyDescent="0.2">
      <c r="B225" s="32"/>
      <c r="C225" s="125" t="s">
        <v>267</v>
      </c>
      <c r="D225" s="125" t="s">
        <v>182</v>
      </c>
      <c r="E225" s="126" t="s">
        <v>8933</v>
      </c>
      <c r="F225" s="127" t="s">
        <v>8934</v>
      </c>
      <c r="G225" s="128" t="s">
        <v>510</v>
      </c>
      <c r="H225" s="129">
        <v>44.2</v>
      </c>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270</v>
      </c>
    </row>
    <row r="226" spans="2:65" s="1" customFormat="1" ht="11.25" x14ac:dyDescent="0.2">
      <c r="B226" s="32"/>
      <c r="D226" s="151" t="s">
        <v>328</v>
      </c>
      <c r="F226" s="152" t="s">
        <v>8935</v>
      </c>
      <c r="I226" s="140"/>
      <c r="L226" s="32"/>
      <c r="M226" s="141"/>
      <c r="T226" s="53"/>
      <c r="AT226" s="17" t="s">
        <v>328</v>
      </c>
      <c r="AU226" s="17" t="s">
        <v>79</v>
      </c>
    </row>
    <row r="227" spans="2:65" s="13" customFormat="1" ht="11.25" x14ac:dyDescent="0.2">
      <c r="B227" s="159"/>
      <c r="D227" s="138" t="s">
        <v>330</v>
      </c>
      <c r="E227" s="160" t="s">
        <v>19</v>
      </c>
      <c r="F227" s="161" t="s">
        <v>8936</v>
      </c>
      <c r="H227" s="162">
        <v>44.2</v>
      </c>
      <c r="I227" s="163"/>
      <c r="L227" s="159"/>
      <c r="M227" s="164"/>
      <c r="T227" s="165"/>
      <c r="AT227" s="160" t="s">
        <v>330</v>
      </c>
      <c r="AU227" s="160" t="s">
        <v>79</v>
      </c>
      <c r="AV227" s="13" t="s">
        <v>79</v>
      </c>
      <c r="AW227" s="13" t="s">
        <v>31</v>
      </c>
      <c r="AX227" s="13" t="s">
        <v>69</v>
      </c>
      <c r="AY227" s="160" t="s">
        <v>181</v>
      </c>
    </row>
    <row r="228" spans="2:65" s="14" customFormat="1" ht="11.25" x14ac:dyDescent="0.2">
      <c r="B228" s="166"/>
      <c r="D228" s="138" t="s">
        <v>330</v>
      </c>
      <c r="E228" s="167" t="s">
        <v>19</v>
      </c>
      <c r="F228" s="168" t="s">
        <v>333</v>
      </c>
      <c r="H228" s="169">
        <v>44.2</v>
      </c>
      <c r="I228" s="170"/>
      <c r="L228" s="166"/>
      <c r="M228" s="171"/>
      <c r="T228" s="172"/>
      <c r="AT228" s="167" t="s">
        <v>330</v>
      </c>
      <c r="AU228" s="167" t="s">
        <v>79</v>
      </c>
      <c r="AV228" s="14" t="s">
        <v>187</v>
      </c>
      <c r="AW228" s="14" t="s">
        <v>31</v>
      </c>
      <c r="AX228" s="14" t="s">
        <v>77</v>
      </c>
      <c r="AY228" s="167" t="s">
        <v>181</v>
      </c>
    </row>
    <row r="229" spans="2:65" s="1" customFormat="1" ht="16.5" customHeight="1" x14ac:dyDescent="0.2">
      <c r="B229" s="32"/>
      <c r="C229" s="125" t="s">
        <v>229</v>
      </c>
      <c r="D229" s="125" t="s">
        <v>182</v>
      </c>
      <c r="E229" s="126" t="s">
        <v>8937</v>
      </c>
      <c r="F229" s="127" t="s">
        <v>8938</v>
      </c>
      <c r="G229" s="128" t="s">
        <v>510</v>
      </c>
      <c r="H229" s="129">
        <v>43.7</v>
      </c>
      <c r="I229" s="130"/>
      <c r="J229" s="131">
        <f>ROUND(I229*H229,2)</f>
        <v>0</v>
      </c>
      <c r="K229" s="127" t="s">
        <v>327</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273</v>
      </c>
    </row>
    <row r="230" spans="2:65" s="1" customFormat="1" ht="11.25" x14ac:dyDescent="0.2">
      <c r="B230" s="32"/>
      <c r="D230" s="151" t="s">
        <v>328</v>
      </c>
      <c r="F230" s="152" t="s">
        <v>8939</v>
      </c>
      <c r="I230" s="140"/>
      <c r="L230" s="32"/>
      <c r="M230" s="141"/>
      <c r="T230" s="53"/>
      <c r="AT230" s="17" t="s">
        <v>328</v>
      </c>
      <c r="AU230" s="17" t="s">
        <v>79</v>
      </c>
    </row>
    <row r="231" spans="2:65" s="13" customFormat="1" ht="11.25" x14ac:dyDescent="0.2">
      <c r="B231" s="159"/>
      <c r="D231" s="138" t="s">
        <v>330</v>
      </c>
      <c r="E231" s="160" t="s">
        <v>19</v>
      </c>
      <c r="F231" s="161" t="s">
        <v>8940</v>
      </c>
      <c r="H231" s="162">
        <v>43.7</v>
      </c>
      <c r="I231" s="163"/>
      <c r="L231" s="159"/>
      <c r="M231" s="164"/>
      <c r="T231" s="165"/>
      <c r="AT231" s="160" t="s">
        <v>330</v>
      </c>
      <c r="AU231" s="160" t="s">
        <v>79</v>
      </c>
      <c r="AV231" s="13" t="s">
        <v>79</v>
      </c>
      <c r="AW231" s="13" t="s">
        <v>31</v>
      </c>
      <c r="AX231" s="13" t="s">
        <v>69</v>
      </c>
      <c r="AY231" s="160" t="s">
        <v>181</v>
      </c>
    </row>
    <row r="232" spans="2:65" s="14" customFormat="1" ht="11.25" x14ac:dyDescent="0.2">
      <c r="B232" s="166"/>
      <c r="D232" s="138" t="s">
        <v>330</v>
      </c>
      <c r="E232" s="167" t="s">
        <v>19</v>
      </c>
      <c r="F232" s="168" t="s">
        <v>333</v>
      </c>
      <c r="H232" s="169">
        <v>43.7</v>
      </c>
      <c r="I232" s="170"/>
      <c r="L232" s="166"/>
      <c r="M232" s="171"/>
      <c r="T232" s="172"/>
      <c r="AT232" s="167" t="s">
        <v>330</v>
      </c>
      <c r="AU232" s="167" t="s">
        <v>79</v>
      </c>
      <c r="AV232" s="14" t="s">
        <v>187</v>
      </c>
      <c r="AW232" s="14" t="s">
        <v>31</v>
      </c>
      <c r="AX232" s="14" t="s">
        <v>77</v>
      </c>
      <c r="AY232" s="167" t="s">
        <v>181</v>
      </c>
    </row>
    <row r="233" spans="2:65" s="1" customFormat="1" ht="16.5" customHeight="1" x14ac:dyDescent="0.2">
      <c r="B233" s="32"/>
      <c r="C233" s="125" t="s">
        <v>274</v>
      </c>
      <c r="D233" s="125" t="s">
        <v>182</v>
      </c>
      <c r="E233" s="126" t="s">
        <v>8941</v>
      </c>
      <c r="F233" s="127" t="s">
        <v>8942</v>
      </c>
      <c r="G233" s="128" t="s">
        <v>510</v>
      </c>
      <c r="H233" s="129">
        <v>131.1</v>
      </c>
      <c r="I233" s="130"/>
      <c r="J233" s="131">
        <f>ROUND(I233*H233,2)</f>
        <v>0</v>
      </c>
      <c r="K233" s="127" t="s">
        <v>327</v>
      </c>
      <c r="L233" s="32"/>
      <c r="M233" s="132" t="s">
        <v>19</v>
      </c>
      <c r="N233" s="133" t="s">
        <v>40</v>
      </c>
      <c r="P233" s="134">
        <f>O233*H233</f>
        <v>0</v>
      </c>
      <c r="Q233" s="134">
        <v>0</v>
      </c>
      <c r="R233" s="134">
        <f>Q233*H233</f>
        <v>0</v>
      </c>
      <c r="S233" s="134">
        <v>0</v>
      </c>
      <c r="T233" s="135">
        <f>S233*H233</f>
        <v>0</v>
      </c>
      <c r="AR233" s="136" t="s">
        <v>187</v>
      </c>
      <c r="AT233" s="136" t="s">
        <v>182</v>
      </c>
      <c r="AU233" s="136" t="s">
        <v>79</v>
      </c>
      <c r="AY233" s="17" t="s">
        <v>181</v>
      </c>
      <c r="BE233" s="137">
        <f>IF(N233="základní",J233,0)</f>
        <v>0</v>
      </c>
      <c r="BF233" s="137">
        <f>IF(N233="snížená",J233,0)</f>
        <v>0</v>
      </c>
      <c r="BG233" s="137">
        <f>IF(N233="zákl. přenesená",J233,0)</f>
        <v>0</v>
      </c>
      <c r="BH233" s="137">
        <f>IF(N233="sníž. přenesená",J233,0)</f>
        <v>0</v>
      </c>
      <c r="BI233" s="137">
        <f>IF(N233="nulová",J233,0)</f>
        <v>0</v>
      </c>
      <c r="BJ233" s="17" t="s">
        <v>77</v>
      </c>
      <c r="BK233" s="137">
        <f>ROUND(I233*H233,2)</f>
        <v>0</v>
      </c>
      <c r="BL233" s="17" t="s">
        <v>187</v>
      </c>
      <c r="BM233" s="136" t="s">
        <v>277</v>
      </c>
    </row>
    <row r="234" spans="2:65" s="1" customFormat="1" ht="11.25" x14ac:dyDescent="0.2">
      <c r="B234" s="32"/>
      <c r="D234" s="151" t="s">
        <v>328</v>
      </c>
      <c r="F234" s="152" t="s">
        <v>8943</v>
      </c>
      <c r="I234" s="140"/>
      <c r="L234" s="32"/>
      <c r="M234" s="141"/>
      <c r="T234" s="53"/>
      <c r="AT234" s="17" t="s">
        <v>328</v>
      </c>
      <c r="AU234" s="17" t="s">
        <v>79</v>
      </c>
    </row>
    <row r="235" spans="2:65" s="13" customFormat="1" ht="11.25" x14ac:dyDescent="0.2">
      <c r="B235" s="159"/>
      <c r="D235" s="138" t="s">
        <v>330</v>
      </c>
      <c r="E235" s="160" t="s">
        <v>19</v>
      </c>
      <c r="F235" s="161" t="s">
        <v>8944</v>
      </c>
      <c r="H235" s="162">
        <v>87.4</v>
      </c>
      <c r="I235" s="163"/>
      <c r="L235" s="159"/>
      <c r="M235" s="164"/>
      <c r="T235" s="165"/>
      <c r="AT235" s="160" t="s">
        <v>330</v>
      </c>
      <c r="AU235" s="160" t="s">
        <v>79</v>
      </c>
      <c r="AV235" s="13" t="s">
        <v>79</v>
      </c>
      <c r="AW235" s="13" t="s">
        <v>31</v>
      </c>
      <c r="AX235" s="13" t="s">
        <v>69</v>
      </c>
      <c r="AY235" s="160" t="s">
        <v>181</v>
      </c>
    </row>
    <row r="236" spans="2:65" s="13" customFormat="1" ht="11.25" x14ac:dyDescent="0.2">
      <c r="B236" s="159"/>
      <c r="D236" s="138" t="s">
        <v>330</v>
      </c>
      <c r="E236" s="160" t="s">
        <v>19</v>
      </c>
      <c r="F236" s="161" t="s">
        <v>8945</v>
      </c>
      <c r="H236" s="162">
        <v>43.7</v>
      </c>
      <c r="I236" s="163"/>
      <c r="L236" s="159"/>
      <c r="M236" s="164"/>
      <c r="T236" s="165"/>
      <c r="AT236" s="160" t="s">
        <v>330</v>
      </c>
      <c r="AU236" s="160" t="s">
        <v>79</v>
      </c>
      <c r="AV236" s="13" t="s">
        <v>79</v>
      </c>
      <c r="AW236" s="13" t="s">
        <v>31</v>
      </c>
      <c r="AX236" s="13" t="s">
        <v>69</v>
      </c>
      <c r="AY236" s="160" t="s">
        <v>181</v>
      </c>
    </row>
    <row r="237" spans="2:65" s="14" customFormat="1" ht="11.25" x14ac:dyDescent="0.2">
      <c r="B237" s="166"/>
      <c r="D237" s="138" t="s">
        <v>330</v>
      </c>
      <c r="E237" s="167" t="s">
        <v>19</v>
      </c>
      <c r="F237" s="168" t="s">
        <v>333</v>
      </c>
      <c r="H237" s="169">
        <v>131.1</v>
      </c>
      <c r="I237" s="170"/>
      <c r="L237" s="166"/>
      <c r="M237" s="171"/>
      <c r="T237" s="172"/>
      <c r="AT237" s="167" t="s">
        <v>330</v>
      </c>
      <c r="AU237" s="167" t="s">
        <v>79</v>
      </c>
      <c r="AV237" s="14" t="s">
        <v>187</v>
      </c>
      <c r="AW237" s="14" t="s">
        <v>31</v>
      </c>
      <c r="AX237" s="14" t="s">
        <v>77</v>
      </c>
      <c r="AY237" s="167" t="s">
        <v>181</v>
      </c>
    </row>
    <row r="238" spans="2:65" s="1" customFormat="1" ht="16.5" customHeight="1" x14ac:dyDescent="0.2">
      <c r="B238" s="32"/>
      <c r="C238" s="125" t="s">
        <v>232</v>
      </c>
      <c r="D238" s="125" t="s">
        <v>182</v>
      </c>
      <c r="E238" s="126" t="s">
        <v>8946</v>
      </c>
      <c r="F238" s="127" t="s">
        <v>8947</v>
      </c>
      <c r="G238" s="128" t="s">
        <v>510</v>
      </c>
      <c r="H238" s="129">
        <v>281.3</v>
      </c>
      <c r="I238" s="130"/>
      <c r="J238" s="131">
        <f>ROUND(I238*H238,2)</f>
        <v>0</v>
      </c>
      <c r="K238" s="127" t="s">
        <v>327</v>
      </c>
      <c r="L238" s="32"/>
      <c r="M238" s="132" t="s">
        <v>19</v>
      </c>
      <c r="N238" s="133" t="s">
        <v>40</v>
      </c>
      <c r="P238" s="134">
        <f>O238*H238</f>
        <v>0</v>
      </c>
      <c r="Q238" s="134">
        <v>0</v>
      </c>
      <c r="R238" s="134">
        <f>Q238*H238</f>
        <v>0</v>
      </c>
      <c r="S238" s="134">
        <v>0</v>
      </c>
      <c r="T238" s="135">
        <f>S238*H238</f>
        <v>0</v>
      </c>
      <c r="AR238" s="136" t="s">
        <v>187</v>
      </c>
      <c r="AT238" s="136" t="s">
        <v>182</v>
      </c>
      <c r="AU238" s="136" t="s">
        <v>79</v>
      </c>
      <c r="AY238" s="17" t="s">
        <v>181</v>
      </c>
      <c r="BE238" s="137">
        <f>IF(N238="základní",J238,0)</f>
        <v>0</v>
      </c>
      <c r="BF238" s="137">
        <f>IF(N238="snížená",J238,0)</f>
        <v>0</v>
      </c>
      <c r="BG238" s="137">
        <f>IF(N238="zákl. přenesená",J238,0)</f>
        <v>0</v>
      </c>
      <c r="BH238" s="137">
        <f>IF(N238="sníž. přenesená",J238,0)</f>
        <v>0</v>
      </c>
      <c r="BI238" s="137">
        <f>IF(N238="nulová",J238,0)</f>
        <v>0</v>
      </c>
      <c r="BJ238" s="17" t="s">
        <v>77</v>
      </c>
      <c r="BK238" s="137">
        <f>ROUND(I238*H238,2)</f>
        <v>0</v>
      </c>
      <c r="BL238" s="17" t="s">
        <v>187</v>
      </c>
      <c r="BM238" s="136" t="s">
        <v>280</v>
      </c>
    </row>
    <row r="239" spans="2:65" s="1" customFormat="1" ht="11.25" x14ac:dyDescent="0.2">
      <c r="B239" s="32"/>
      <c r="D239" s="151" t="s">
        <v>328</v>
      </c>
      <c r="F239" s="152" t="s">
        <v>8948</v>
      </c>
      <c r="I239" s="140"/>
      <c r="L239" s="32"/>
      <c r="M239" s="141"/>
      <c r="T239" s="53"/>
      <c r="AT239" s="17" t="s">
        <v>328</v>
      </c>
      <c r="AU239" s="17" t="s">
        <v>79</v>
      </c>
    </row>
    <row r="240" spans="2:65" s="13" customFormat="1" ht="11.25" x14ac:dyDescent="0.2">
      <c r="B240" s="159"/>
      <c r="D240" s="138" t="s">
        <v>330</v>
      </c>
      <c r="E240" s="160" t="s">
        <v>19</v>
      </c>
      <c r="F240" s="161" t="s">
        <v>8949</v>
      </c>
      <c r="H240" s="162">
        <v>281.3</v>
      </c>
      <c r="I240" s="163"/>
      <c r="L240" s="159"/>
      <c r="M240" s="164"/>
      <c r="T240" s="165"/>
      <c r="AT240" s="160" t="s">
        <v>330</v>
      </c>
      <c r="AU240" s="160" t="s">
        <v>79</v>
      </c>
      <c r="AV240" s="13" t="s">
        <v>79</v>
      </c>
      <c r="AW240" s="13" t="s">
        <v>31</v>
      </c>
      <c r="AX240" s="13" t="s">
        <v>69</v>
      </c>
      <c r="AY240" s="160" t="s">
        <v>181</v>
      </c>
    </row>
    <row r="241" spans="2:65" s="14" customFormat="1" ht="11.25" x14ac:dyDescent="0.2">
      <c r="B241" s="166"/>
      <c r="D241" s="138" t="s">
        <v>330</v>
      </c>
      <c r="E241" s="167" t="s">
        <v>19</v>
      </c>
      <c r="F241" s="168" t="s">
        <v>333</v>
      </c>
      <c r="H241" s="169">
        <v>281.3</v>
      </c>
      <c r="I241" s="170"/>
      <c r="L241" s="166"/>
      <c r="M241" s="171"/>
      <c r="T241" s="172"/>
      <c r="AT241" s="167" t="s">
        <v>330</v>
      </c>
      <c r="AU241" s="167" t="s">
        <v>79</v>
      </c>
      <c r="AV241" s="14" t="s">
        <v>187</v>
      </c>
      <c r="AW241" s="14" t="s">
        <v>31</v>
      </c>
      <c r="AX241" s="14" t="s">
        <v>77</v>
      </c>
      <c r="AY241" s="167" t="s">
        <v>181</v>
      </c>
    </row>
    <row r="242" spans="2:65" s="1" customFormat="1" ht="16.5" customHeight="1" x14ac:dyDescent="0.2">
      <c r="B242" s="32"/>
      <c r="C242" s="125" t="s">
        <v>281</v>
      </c>
      <c r="D242" s="125" t="s">
        <v>182</v>
      </c>
      <c r="E242" s="126" t="s">
        <v>8950</v>
      </c>
      <c r="F242" s="127" t="s">
        <v>8951</v>
      </c>
      <c r="G242" s="128" t="s">
        <v>510</v>
      </c>
      <c r="H242" s="129">
        <v>281.3</v>
      </c>
      <c r="I242" s="130"/>
      <c r="J242" s="131">
        <f>ROUND(I242*H242,2)</f>
        <v>0</v>
      </c>
      <c r="K242" s="127" t="s">
        <v>327</v>
      </c>
      <c r="L242" s="32"/>
      <c r="M242" s="132" t="s">
        <v>19</v>
      </c>
      <c r="N242" s="133" t="s">
        <v>40</v>
      </c>
      <c r="P242" s="134">
        <f>O242*H242</f>
        <v>0</v>
      </c>
      <c r="Q242" s="134">
        <v>0</v>
      </c>
      <c r="R242" s="134">
        <f>Q242*H242</f>
        <v>0</v>
      </c>
      <c r="S242" s="134">
        <v>0</v>
      </c>
      <c r="T242" s="135">
        <f>S242*H242</f>
        <v>0</v>
      </c>
      <c r="AR242" s="136" t="s">
        <v>187</v>
      </c>
      <c r="AT242" s="136" t="s">
        <v>182</v>
      </c>
      <c r="AU242" s="136" t="s">
        <v>79</v>
      </c>
      <c r="AY242" s="17" t="s">
        <v>181</v>
      </c>
      <c r="BE242" s="137">
        <f>IF(N242="základní",J242,0)</f>
        <v>0</v>
      </c>
      <c r="BF242" s="137">
        <f>IF(N242="snížená",J242,0)</f>
        <v>0</v>
      </c>
      <c r="BG242" s="137">
        <f>IF(N242="zákl. přenesená",J242,0)</f>
        <v>0</v>
      </c>
      <c r="BH242" s="137">
        <f>IF(N242="sníž. přenesená",J242,0)</f>
        <v>0</v>
      </c>
      <c r="BI242" s="137">
        <f>IF(N242="nulová",J242,0)</f>
        <v>0</v>
      </c>
      <c r="BJ242" s="17" t="s">
        <v>77</v>
      </c>
      <c r="BK242" s="137">
        <f>ROUND(I242*H242,2)</f>
        <v>0</v>
      </c>
      <c r="BL242" s="17" t="s">
        <v>187</v>
      </c>
      <c r="BM242" s="136" t="s">
        <v>284</v>
      </c>
    </row>
    <row r="243" spans="2:65" s="1" customFormat="1" ht="11.25" x14ac:dyDescent="0.2">
      <c r="B243" s="32"/>
      <c r="D243" s="151" t="s">
        <v>328</v>
      </c>
      <c r="F243" s="152" t="s">
        <v>8952</v>
      </c>
      <c r="I243" s="140"/>
      <c r="L243" s="32"/>
      <c r="M243" s="141"/>
      <c r="T243" s="53"/>
      <c r="AT243" s="17" t="s">
        <v>328</v>
      </c>
      <c r="AU243" s="17" t="s">
        <v>79</v>
      </c>
    </row>
    <row r="244" spans="2:65" s="13" customFormat="1" ht="11.25" x14ac:dyDescent="0.2">
      <c r="B244" s="159"/>
      <c r="D244" s="138" t="s">
        <v>330</v>
      </c>
      <c r="E244" s="160" t="s">
        <v>19</v>
      </c>
      <c r="F244" s="161" t="s">
        <v>8953</v>
      </c>
      <c r="H244" s="162">
        <v>281.3</v>
      </c>
      <c r="I244" s="163"/>
      <c r="L244" s="159"/>
      <c r="M244" s="164"/>
      <c r="T244" s="165"/>
      <c r="AT244" s="160" t="s">
        <v>330</v>
      </c>
      <c r="AU244" s="160" t="s">
        <v>79</v>
      </c>
      <c r="AV244" s="13" t="s">
        <v>79</v>
      </c>
      <c r="AW244" s="13" t="s">
        <v>31</v>
      </c>
      <c r="AX244" s="13" t="s">
        <v>69</v>
      </c>
      <c r="AY244" s="160" t="s">
        <v>181</v>
      </c>
    </row>
    <row r="245" spans="2:65" s="14" customFormat="1" ht="11.25" x14ac:dyDescent="0.2">
      <c r="B245" s="166"/>
      <c r="D245" s="138" t="s">
        <v>330</v>
      </c>
      <c r="E245" s="167" t="s">
        <v>19</v>
      </c>
      <c r="F245" s="168" t="s">
        <v>333</v>
      </c>
      <c r="H245" s="169">
        <v>281.3</v>
      </c>
      <c r="I245" s="170"/>
      <c r="L245" s="166"/>
      <c r="M245" s="171"/>
      <c r="T245" s="172"/>
      <c r="AT245" s="167" t="s">
        <v>330</v>
      </c>
      <c r="AU245" s="167" t="s">
        <v>79</v>
      </c>
      <c r="AV245" s="14" t="s">
        <v>187</v>
      </c>
      <c r="AW245" s="14" t="s">
        <v>31</v>
      </c>
      <c r="AX245" s="14" t="s">
        <v>77</v>
      </c>
      <c r="AY245" s="167" t="s">
        <v>181</v>
      </c>
    </row>
    <row r="246" spans="2:65" s="1" customFormat="1" ht="16.5" customHeight="1" x14ac:dyDescent="0.2">
      <c r="B246" s="32"/>
      <c r="C246" s="176" t="s">
        <v>236</v>
      </c>
      <c r="D246" s="176" t="s">
        <v>1794</v>
      </c>
      <c r="E246" s="177" t="s">
        <v>8954</v>
      </c>
      <c r="F246" s="178" t="s">
        <v>8955</v>
      </c>
      <c r="G246" s="179" t="s">
        <v>7777</v>
      </c>
      <c r="H246" s="180">
        <v>2.8130000000000002</v>
      </c>
      <c r="I246" s="181"/>
      <c r="J246" s="182">
        <f>ROUND(I246*H246,2)</f>
        <v>0</v>
      </c>
      <c r="K246" s="178" t="s">
        <v>327</v>
      </c>
      <c r="L246" s="183"/>
      <c r="M246" s="184" t="s">
        <v>19</v>
      </c>
      <c r="N246" s="185" t="s">
        <v>40</v>
      </c>
      <c r="P246" s="134">
        <f>O246*H246</f>
        <v>0</v>
      </c>
      <c r="Q246" s="134">
        <v>0</v>
      </c>
      <c r="R246" s="134">
        <f>Q246*H246</f>
        <v>0</v>
      </c>
      <c r="S246" s="134">
        <v>0</v>
      </c>
      <c r="T246" s="135">
        <f>S246*H246</f>
        <v>0</v>
      </c>
      <c r="AR246" s="136" t="s">
        <v>196</v>
      </c>
      <c r="AT246" s="136" t="s">
        <v>1794</v>
      </c>
      <c r="AU246" s="136" t="s">
        <v>79</v>
      </c>
      <c r="AY246" s="17" t="s">
        <v>181</v>
      </c>
      <c r="BE246" s="137">
        <f>IF(N246="základní",J246,0)</f>
        <v>0</v>
      </c>
      <c r="BF246" s="137">
        <f>IF(N246="snížená",J246,0)</f>
        <v>0</v>
      </c>
      <c r="BG246" s="137">
        <f>IF(N246="zákl. přenesená",J246,0)</f>
        <v>0</v>
      </c>
      <c r="BH246" s="137">
        <f>IF(N246="sníž. přenesená",J246,0)</f>
        <v>0</v>
      </c>
      <c r="BI246" s="137">
        <f>IF(N246="nulová",J246,0)</f>
        <v>0</v>
      </c>
      <c r="BJ246" s="17" t="s">
        <v>77</v>
      </c>
      <c r="BK246" s="137">
        <f>ROUND(I246*H246,2)</f>
        <v>0</v>
      </c>
      <c r="BL246" s="17" t="s">
        <v>187</v>
      </c>
      <c r="BM246" s="136" t="s">
        <v>288</v>
      </c>
    </row>
    <row r="247" spans="2:65" s="13" customFormat="1" ht="11.25" x14ac:dyDescent="0.2">
      <c r="B247" s="159"/>
      <c r="D247" s="138" t="s">
        <v>330</v>
      </c>
      <c r="E247" s="160" t="s">
        <v>19</v>
      </c>
      <c r="F247" s="161" t="s">
        <v>8956</v>
      </c>
      <c r="H247" s="162">
        <v>1.4065000000000001</v>
      </c>
      <c r="I247" s="163"/>
      <c r="L247" s="159"/>
      <c r="M247" s="164"/>
      <c r="T247" s="165"/>
      <c r="AT247" s="160" t="s">
        <v>330</v>
      </c>
      <c r="AU247" s="160" t="s">
        <v>79</v>
      </c>
      <c r="AV247" s="13" t="s">
        <v>79</v>
      </c>
      <c r="AW247" s="13" t="s">
        <v>31</v>
      </c>
      <c r="AX247" s="13" t="s">
        <v>69</v>
      </c>
      <c r="AY247" s="160" t="s">
        <v>181</v>
      </c>
    </row>
    <row r="248" spans="2:65" s="13" customFormat="1" ht="11.25" x14ac:dyDescent="0.2">
      <c r="B248" s="159"/>
      <c r="D248" s="138" t="s">
        <v>330</v>
      </c>
      <c r="E248" s="160" t="s">
        <v>19</v>
      </c>
      <c r="F248" s="161" t="s">
        <v>8957</v>
      </c>
      <c r="H248" s="162">
        <v>1.4065000000000001</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2.8130000000000002</v>
      </c>
      <c r="I249" s="170"/>
      <c r="L249" s="166"/>
      <c r="M249" s="171"/>
      <c r="T249" s="172"/>
      <c r="AT249" s="167" t="s">
        <v>330</v>
      </c>
      <c r="AU249" s="167" t="s">
        <v>79</v>
      </c>
      <c r="AV249" s="14" t="s">
        <v>187</v>
      </c>
      <c r="AW249" s="14" t="s">
        <v>31</v>
      </c>
      <c r="AX249" s="14" t="s">
        <v>77</v>
      </c>
      <c r="AY249" s="167" t="s">
        <v>181</v>
      </c>
    </row>
    <row r="250" spans="2:65" s="1" customFormat="1" ht="21.75" customHeight="1" x14ac:dyDescent="0.2">
      <c r="B250" s="32"/>
      <c r="C250" s="125" t="s">
        <v>290</v>
      </c>
      <c r="D250" s="125" t="s">
        <v>182</v>
      </c>
      <c r="E250" s="126" t="s">
        <v>8958</v>
      </c>
      <c r="F250" s="127" t="s">
        <v>8959</v>
      </c>
      <c r="G250" s="128" t="s">
        <v>510</v>
      </c>
      <c r="H250" s="129">
        <v>281.3</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293</v>
      </c>
    </row>
    <row r="251" spans="2:65" s="1" customFormat="1" ht="11.25" x14ac:dyDescent="0.2">
      <c r="B251" s="32"/>
      <c r="D251" s="151" t="s">
        <v>328</v>
      </c>
      <c r="F251" s="152" t="s">
        <v>8960</v>
      </c>
      <c r="I251" s="140"/>
      <c r="L251" s="32"/>
      <c r="M251" s="141"/>
      <c r="T251" s="53"/>
      <c r="AT251" s="17" t="s">
        <v>328</v>
      </c>
      <c r="AU251" s="17" t="s">
        <v>79</v>
      </c>
    </row>
    <row r="252" spans="2:65" s="13" customFormat="1" ht="11.25" x14ac:dyDescent="0.2">
      <c r="B252" s="159"/>
      <c r="D252" s="138" t="s">
        <v>330</v>
      </c>
      <c r="E252" s="160" t="s">
        <v>19</v>
      </c>
      <c r="F252" s="161" t="s">
        <v>8961</v>
      </c>
      <c r="H252" s="162">
        <v>281.3</v>
      </c>
      <c r="I252" s="163"/>
      <c r="L252" s="159"/>
      <c r="M252" s="164"/>
      <c r="T252" s="165"/>
      <c r="AT252" s="160" t="s">
        <v>330</v>
      </c>
      <c r="AU252" s="160" t="s">
        <v>79</v>
      </c>
      <c r="AV252" s="13" t="s">
        <v>79</v>
      </c>
      <c r="AW252" s="13" t="s">
        <v>31</v>
      </c>
      <c r="AX252" s="13" t="s">
        <v>69</v>
      </c>
      <c r="AY252" s="160" t="s">
        <v>181</v>
      </c>
    </row>
    <row r="253" spans="2:65" s="14" customFormat="1" ht="11.25" x14ac:dyDescent="0.2">
      <c r="B253" s="166"/>
      <c r="D253" s="138" t="s">
        <v>330</v>
      </c>
      <c r="E253" s="167" t="s">
        <v>19</v>
      </c>
      <c r="F253" s="168" t="s">
        <v>333</v>
      </c>
      <c r="H253" s="169">
        <v>281.3</v>
      </c>
      <c r="I253" s="170"/>
      <c r="L253" s="166"/>
      <c r="M253" s="171"/>
      <c r="T253" s="172"/>
      <c r="AT253" s="167" t="s">
        <v>330</v>
      </c>
      <c r="AU253" s="167" t="s">
        <v>79</v>
      </c>
      <c r="AV253" s="14" t="s">
        <v>187</v>
      </c>
      <c r="AW253" s="14" t="s">
        <v>31</v>
      </c>
      <c r="AX253" s="14" t="s">
        <v>77</v>
      </c>
      <c r="AY253" s="167" t="s">
        <v>181</v>
      </c>
    </row>
    <row r="254" spans="2:65" s="1" customFormat="1" ht="16.5" customHeight="1" x14ac:dyDescent="0.2">
      <c r="B254" s="32"/>
      <c r="C254" s="176" t="s">
        <v>239</v>
      </c>
      <c r="D254" s="176" t="s">
        <v>1794</v>
      </c>
      <c r="E254" s="177" t="s">
        <v>8962</v>
      </c>
      <c r="F254" s="178" t="s">
        <v>8963</v>
      </c>
      <c r="G254" s="179" t="s">
        <v>438</v>
      </c>
      <c r="H254" s="180">
        <v>2.7567400000000002</v>
      </c>
      <c r="I254" s="181"/>
      <c r="J254" s="182">
        <f>ROUND(I254*H254,2)</f>
        <v>0</v>
      </c>
      <c r="K254" s="178" t="s">
        <v>8964</v>
      </c>
      <c r="L254" s="183"/>
      <c r="M254" s="184" t="s">
        <v>19</v>
      </c>
      <c r="N254" s="185" t="s">
        <v>40</v>
      </c>
      <c r="P254" s="134">
        <f>O254*H254</f>
        <v>0</v>
      </c>
      <c r="Q254" s="134">
        <v>0</v>
      </c>
      <c r="R254" s="134">
        <f>Q254*H254</f>
        <v>0</v>
      </c>
      <c r="S254" s="134">
        <v>0</v>
      </c>
      <c r="T254" s="135">
        <f>S254*H254</f>
        <v>0</v>
      </c>
      <c r="AR254" s="136" t="s">
        <v>196</v>
      </c>
      <c r="AT254" s="136" t="s">
        <v>1794</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478</v>
      </c>
    </row>
    <row r="255" spans="2:65" s="13" customFormat="1" ht="11.25" x14ac:dyDescent="0.2">
      <c r="B255" s="159"/>
      <c r="D255" s="138" t="s">
        <v>330</v>
      </c>
      <c r="E255" s="160" t="s">
        <v>19</v>
      </c>
      <c r="F255" s="161" t="s">
        <v>8965</v>
      </c>
      <c r="H255" s="162">
        <v>2.7567400000000002</v>
      </c>
      <c r="I255" s="163"/>
      <c r="L255" s="159"/>
      <c r="M255" s="164"/>
      <c r="T255" s="165"/>
      <c r="AT255" s="160" t="s">
        <v>330</v>
      </c>
      <c r="AU255" s="160" t="s">
        <v>79</v>
      </c>
      <c r="AV255" s="13" t="s">
        <v>79</v>
      </c>
      <c r="AW255" s="13" t="s">
        <v>31</v>
      </c>
      <c r="AX255" s="13" t="s">
        <v>69</v>
      </c>
      <c r="AY255" s="160" t="s">
        <v>181</v>
      </c>
    </row>
    <row r="256" spans="2:65" s="14" customFormat="1" ht="11.25" x14ac:dyDescent="0.2">
      <c r="B256" s="166"/>
      <c r="D256" s="138" t="s">
        <v>330</v>
      </c>
      <c r="E256" s="167" t="s">
        <v>19</v>
      </c>
      <c r="F256" s="168" t="s">
        <v>333</v>
      </c>
      <c r="H256" s="169">
        <v>2.7567400000000002</v>
      </c>
      <c r="I256" s="170"/>
      <c r="L256" s="166"/>
      <c r="M256" s="171"/>
      <c r="T256" s="172"/>
      <c r="AT256" s="167" t="s">
        <v>330</v>
      </c>
      <c r="AU256" s="167" t="s">
        <v>79</v>
      </c>
      <c r="AV256" s="14" t="s">
        <v>187</v>
      </c>
      <c r="AW256" s="14" t="s">
        <v>31</v>
      </c>
      <c r="AX256" s="14" t="s">
        <v>77</v>
      </c>
      <c r="AY256" s="167" t="s">
        <v>181</v>
      </c>
    </row>
    <row r="257" spans="2:65" s="1" customFormat="1" ht="16.5" customHeight="1" x14ac:dyDescent="0.2">
      <c r="B257" s="32"/>
      <c r="C257" s="125" t="s">
        <v>481</v>
      </c>
      <c r="D257" s="125" t="s">
        <v>182</v>
      </c>
      <c r="E257" s="126" t="s">
        <v>8966</v>
      </c>
      <c r="F257" s="127" t="s">
        <v>8967</v>
      </c>
      <c r="G257" s="128" t="s">
        <v>510</v>
      </c>
      <c r="H257" s="129">
        <v>281.3</v>
      </c>
      <c r="I257" s="130"/>
      <c r="J257" s="131">
        <f>ROUND(I257*H257,2)</f>
        <v>0</v>
      </c>
      <c r="K257" s="127" t="s">
        <v>186</v>
      </c>
      <c r="L257" s="32"/>
      <c r="M257" s="132" t="s">
        <v>19</v>
      </c>
      <c r="N257" s="133" t="s">
        <v>40</v>
      </c>
      <c r="P257" s="134">
        <f>O257*H257</f>
        <v>0</v>
      </c>
      <c r="Q257" s="134">
        <v>0</v>
      </c>
      <c r="R257" s="134">
        <f>Q257*H257</f>
        <v>0</v>
      </c>
      <c r="S257" s="134">
        <v>0</v>
      </c>
      <c r="T257" s="135">
        <f>S257*H257</f>
        <v>0</v>
      </c>
      <c r="AR257" s="136" t="s">
        <v>187</v>
      </c>
      <c r="AT257" s="136" t="s">
        <v>182</v>
      </c>
      <c r="AU257" s="136" t="s">
        <v>79</v>
      </c>
      <c r="AY257" s="17" t="s">
        <v>181</v>
      </c>
      <c r="BE257" s="137">
        <f>IF(N257="základní",J257,0)</f>
        <v>0</v>
      </c>
      <c r="BF257" s="137">
        <f>IF(N257="snížená",J257,0)</f>
        <v>0</v>
      </c>
      <c r="BG257" s="137">
        <f>IF(N257="zákl. přenesená",J257,0)</f>
        <v>0</v>
      </c>
      <c r="BH257" s="137">
        <f>IF(N257="sníž. přenesená",J257,0)</f>
        <v>0</v>
      </c>
      <c r="BI257" s="137">
        <f>IF(N257="nulová",J257,0)</f>
        <v>0</v>
      </c>
      <c r="BJ257" s="17" t="s">
        <v>77</v>
      </c>
      <c r="BK257" s="137">
        <f>ROUND(I257*H257,2)</f>
        <v>0</v>
      </c>
      <c r="BL257" s="17" t="s">
        <v>187</v>
      </c>
      <c r="BM257" s="136" t="s">
        <v>484</v>
      </c>
    </row>
    <row r="258" spans="2:65" s="1" customFormat="1" ht="19.5" x14ac:dyDescent="0.2">
      <c r="B258" s="32"/>
      <c r="D258" s="138" t="s">
        <v>214</v>
      </c>
      <c r="F258" s="139" t="s">
        <v>8968</v>
      </c>
      <c r="I258" s="140"/>
      <c r="L258" s="32"/>
      <c r="M258" s="141"/>
      <c r="T258" s="53"/>
      <c r="AT258" s="17" t="s">
        <v>214</v>
      </c>
      <c r="AU258" s="17" t="s">
        <v>79</v>
      </c>
    </row>
    <row r="259" spans="2:65" s="13" customFormat="1" ht="11.25" x14ac:dyDescent="0.2">
      <c r="B259" s="159"/>
      <c r="D259" s="138" t="s">
        <v>330</v>
      </c>
      <c r="E259" s="160" t="s">
        <v>19</v>
      </c>
      <c r="F259" s="161" t="s">
        <v>8969</v>
      </c>
      <c r="H259" s="162">
        <v>281.3</v>
      </c>
      <c r="I259" s="163"/>
      <c r="L259" s="159"/>
      <c r="M259" s="164"/>
      <c r="T259" s="165"/>
      <c r="AT259" s="160" t="s">
        <v>330</v>
      </c>
      <c r="AU259" s="160" t="s">
        <v>79</v>
      </c>
      <c r="AV259" s="13" t="s">
        <v>79</v>
      </c>
      <c r="AW259" s="13" t="s">
        <v>31</v>
      </c>
      <c r="AX259" s="13" t="s">
        <v>69</v>
      </c>
      <c r="AY259" s="160" t="s">
        <v>181</v>
      </c>
    </row>
    <row r="260" spans="2:65" s="14" customFormat="1" ht="11.25" x14ac:dyDescent="0.2">
      <c r="B260" s="166"/>
      <c r="D260" s="138" t="s">
        <v>330</v>
      </c>
      <c r="E260" s="167" t="s">
        <v>19</v>
      </c>
      <c r="F260" s="168" t="s">
        <v>333</v>
      </c>
      <c r="H260" s="169">
        <v>281.3</v>
      </c>
      <c r="I260" s="170"/>
      <c r="L260" s="166"/>
      <c r="M260" s="171"/>
      <c r="T260" s="172"/>
      <c r="AT260" s="167" t="s">
        <v>330</v>
      </c>
      <c r="AU260" s="167" t="s">
        <v>79</v>
      </c>
      <c r="AV260" s="14" t="s">
        <v>187</v>
      </c>
      <c r="AW260" s="14" t="s">
        <v>31</v>
      </c>
      <c r="AX260" s="14" t="s">
        <v>77</v>
      </c>
      <c r="AY260" s="167" t="s">
        <v>181</v>
      </c>
    </row>
    <row r="261" spans="2:65" s="1" customFormat="1" ht="16.5" customHeight="1" x14ac:dyDescent="0.2">
      <c r="B261" s="32"/>
      <c r="C261" s="176" t="s">
        <v>407</v>
      </c>
      <c r="D261" s="176" t="s">
        <v>1794</v>
      </c>
      <c r="E261" s="177" t="s">
        <v>8970</v>
      </c>
      <c r="F261" s="178" t="s">
        <v>8971</v>
      </c>
      <c r="G261" s="179" t="s">
        <v>8972</v>
      </c>
      <c r="H261" s="180">
        <v>0.28129999999999999</v>
      </c>
      <c r="I261" s="181"/>
      <c r="J261" s="182">
        <f>ROUND(I261*H261,2)</f>
        <v>0</v>
      </c>
      <c r="K261" s="178" t="s">
        <v>8964</v>
      </c>
      <c r="L261" s="183"/>
      <c r="M261" s="184" t="s">
        <v>19</v>
      </c>
      <c r="N261" s="185" t="s">
        <v>40</v>
      </c>
      <c r="P261" s="134">
        <f>O261*H261</f>
        <v>0</v>
      </c>
      <c r="Q261" s="134">
        <v>0</v>
      </c>
      <c r="R261" s="134">
        <f>Q261*H261</f>
        <v>0</v>
      </c>
      <c r="S261" s="134">
        <v>0</v>
      </c>
      <c r="T261" s="135">
        <f>S261*H261</f>
        <v>0</v>
      </c>
      <c r="AR261" s="136" t="s">
        <v>196</v>
      </c>
      <c r="AT261" s="136" t="s">
        <v>1794</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487</v>
      </c>
    </row>
    <row r="262" spans="2:65" s="13" customFormat="1" ht="11.25" x14ac:dyDescent="0.2">
      <c r="B262" s="159"/>
      <c r="D262" s="138" t="s">
        <v>330</v>
      </c>
      <c r="E262" s="160" t="s">
        <v>19</v>
      </c>
      <c r="F262" s="161" t="s">
        <v>8973</v>
      </c>
      <c r="H262" s="162">
        <v>0.28129999999999999</v>
      </c>
      <c r="I262" s="163"/>
      <c r="L262" s="159"/>
      <c r="M262" s="164"/>
      <c r="T262" s="165"/>
      <c r="AT262" s="160" t="s">
        <v>330</v>
      </c>
      <c r="AU262" s="160" t="s">
        <v>79</v>
      </c>
      <c r="AV262" s="13" t="s">
        <v>79</v>
      </c>
      <c r="AW262" s="13" t="s">
        <v>31</v>
      </c>
      <c r="AX262" s="13" t="s">
        <v>69</v>
      </c>
      <c r="AY262" s="160" t="s">
        <v>181</v>
      </c>
    </row>
    <row r="263" spans="2:65" s="14" customFormat="1" ht="11.25" x14ac:dyDescent="0.2">
      <c r="B263" s="166"/>
      <c r="D263" s="138" t="s">
        <v>330</v>
      </c>
      <c r="E263" s="167" t="s">
        <v>19</v>
      </c>
      <c r="F263" s="168" t="s">
        <v>333</v>
      </c>
      <c r="H263" s="169">
        <v>0.28129999999999999</v>
      </c>
      <c r="I263" s="170"/>
      <c r="L263" s="166"/>
      <c r="M263" s="171"/>
      <c r="T263" s="172"/>
      <c r="AT263" s="167" t="s">
        <v>330</v>
      </c>
      <c r="AU263" s="167" t="s">
        <v>79</v>
      </c>
      <c r="AV263" s="14" t="s">
        <v>187</v>
      </c>
      <c r="AW263" s="14" t="s">
        <v>31</v>
      </c>
      <c r="AX263" s="14" t="s">
        <v>77</v>
      </c>
      <c r="AY263" s="167" t="s">
        <v>181</v>
      </c>
    </row>
    <row r="264" spans="2:65" s="1" customFormat="1" ht="16.5" customHeight="1" x14ac:dyDescent="0.2">
      <c r="B264" s="32"/>
      <c r="C264" s="125" t="s">
        <v>489</v>
      </c>
      <c r="D264" s="125" t="s">
        <v>182</v>
      </c>
      <c r="E264" s="126" t="s">
        <v>8974</v>
      </c>
      <c r="F264" s="127" t="s">
        <v>8975</v>
      </c>
      <c r="G264" s="128" t="s">
        <v>510</v>
      </c>
      <c r="H264" s="129">
        <v>87.9</v>
      </c>
      <c r="I264" s="130"/>
      <c r="J264" s="131">
        <f>ROUND(I264*H264,2)</f>
        <v>0</v>
      </c>
      <c r="K264" s="127" t="s">
        <v>186</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490</v>
      </c>
    </row>
    <row r="265" spans="2:65" s="1" customFormat="1" ht="48.75" x14ac:dyDescent="0.2">
      <c r="B265" s="32"/>
      <c r="D265" s="138" t="s">
        <v>214</v>
      </c>
      <c r="F265" s="139" t="s">
        <v>8976</v>
      </c>
      <c r="I265" s="140"/>
      <c r="L265" s="32"/>
      <c r="M265" s="141"/>
      <c r="T265" s="53"/>
      <c r="AT265" s="17" t="s">
        <v>214</v>
      </c>
      <c r="AU265" s="17" t="s">
        <v>79</v>
      </c>
    </row>
    <row r="266" spans="2:65" s="12" customFormat="1" ht="11.25" x14ac:dyDescent="0.2">
      <c r="B266" s="153"/>
      <c r="D266" s="138" t="s">
        <v>330</v>
      </c>
      <c r="E266" s="154" t="s">
        <v>19</v>
      </c>
      <c r="F266" s="155" t="s">
        <v>8977</v>
      </c>
      <c r="H266" s="154" t="s">
        <v>19</v>
      </c>
      <c r="I266" s="156"/>
      <c r="L266" s="153"/>
      <c r="M266" s="157"/>
      <c r="T266" s="158"/>
      <c r="AT266" s="154" t="s">
        <v>330</v>
      </c>
      <c r="AU266" s="154" t="s">
        <v>79</v>
      </c>
      <c r="AV266" s="12" t="s">
        <v>77</v>
      </c>
      <c r="AW266" s="12" t="s">
        <v>31</v>
      </c>
      <c r="AX266" s="12" t="s">
        <v>69</v>
      </c>
      <c r="AY266" s="154" t="s">
        <v>181</v>
      </c>
    </row>
    <row r="267" spans="2:65" s="13" customFormat="1" ht="11.25" x14ac:dyDescent="0.2">
      <c r="B267" s="159"/>
      <c r="D267" s="138" t="s">
        <v>330</v>
      </c>
      <c r="E267" s="160" t="s">
        <v>19</v>
      </c>
      <c r="F267" s="161" t="s">
        <v>8978</v>
      </c>
      <c r="H267" s="162">
        <v>44.2</v>
      </c>
      <c r="I267" s="163"/>
      <c r="L267" s="159"/>
      <c r="M267" s="164"/>
      <c r="T267" s="165"/>
      <c r="AT267" s="160" t="s">
        <v>330</v>
      </c>
      <c r="AU267" s="160" t="s">
        <v>79</v>
      </c>
      <c r="AV267" s="13" t="s">
        <v>79</v>
      </c>
      <c r="AW267" s="13" t="s">
        <v>31</v>
      </c>
      <c r="AX267" s="13" t="s">
        <v>69</v>
      </c>
      <c r="AY267" s="160" t="s">
        <v>181</v>
      </c>
    </row>
    <row r="268" spans="2:65" s="13" customFormat="1" ht="11.25" x14ac:dyDescent="0.2">
      <c r="B268" s="159"/>
      <c r="D268" s="138" t="s">
        <v>330</v>
      </c>
      <c r="E268" s="160" t="s">
        <v>19</v>
      </c>
      <c r="F268" s="161" t="s">
        <v>8979</v>
      </c>
      <c r="H268" s="162">
        <v>43.7</v>
      </c>
      <c r="I268" s="163"/>
      <c r="L268" s="159"/>
      <c r="M268" s="164"/>
      <c r="T268" s="165"/>
      <c r="AT268" s="160" t="s">
        <v>330</v>
      </c>
      <c r="AU268" s="160" t="s">
        <v>79</v>
      </c>
      <c r="AV268" s="13" t="s">
        <v>79</v>
      </c>
      <c r="AW268" s="13" t="s">
        <v>31</v>
      </c>
      <c r="AX268" s="13" t="s">
        <v>69</v>
      </c>
      <c r="AY268" s="160" t="s">
        <v>181</v>
      </c>
    </row>
    <row r="269" spans="2:65" s="14" customFormat="1" ht="11.25" x14ac:dyDescent="0.2">
      <c r="B269" s="166"/>
      <c r="D269" s="138" t="s">
        <v>330</v>
      </c>
      <c r="E269" s="167" t="s">
        <v>19</v>
      </c>
      <c r="F269" s="168" t="s">
        <v>333</v>
      </c>
      <c r="H269" s="169">
        <v>87.9</v>
      </c>
      <c r="I269" s="170"/>
      <c r="L269" s="166"/>
      <c r="M269" s="171"/>
      <c r="T269" s="172"/>
      <c r="AT269" s="167" t="s">
        <v>330</v>
      </c>
      <c r="AU269" s="167" t="s">
        <v>79</v>
      </c>
      <c r="AV269" s="14" t="s">
        <v>187</v>
      </c>
      <c r="AW269" s="14" t="s">
        <v>31</v>
      </c>
      <c r="AX269" s="14" t="s">
        <v>77</v>
      </c>
      <c r="AY269" s="167" t="s">
        <v>181</v>
      </c>
    </row>
    <row r="270" spans="2:65" s="1" customFormat="1" ht="21.75" customHeight="1" x14ac:dyDescent="0.2">
      <c r="B270" s="32"/>
      <c r="C270" s="125" t="s">
        <v>242</v>
      </c>
      <c r="D270" s="125" t="s">
        <v>182</v>
      </c>
      <c r="E270" s="126" t="s">
        <v>8980</v>
      </c>
      <c r="F270" s="127" t="s">
        <v>8981</v>
      </c>
      <c r="G270" s="128" t="s">
        <v>510</v>
      </c>
      <c r="H270" s="129">
        <v>785.6</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492</v>
      </c>
    </row>
    <row r="271" spans="2:65" s="1" customFormat="1" ht="11.25" x14ac:dyDescent="0.2">
      <c r="B271" s="32"/>
      <c r="D271" s="151" t="s">
        <v>328</v>
      </c>
      <c r="F271" s="152" t="s">
        <v>8982</v>
      </c>
      <c r="I271" s="140"/>
      <c r="L271" s="32"/>
      <c r="M271" s="141"/>
      <c r="T271" s="53"/>
      <c r="AT271" s="17" t="s">
        <v>328</v>
      </c>
      <c r="AU271" s="17" t="s">
        <v>79</v>
      </c>
    </row>
    <row r="272" spans="2:65" s="13" customFormat="1" ht="11.25" x14ac:dyDescent="0.2">
      <c r="B272" s="159"/>
      <c r="D272" s="138" t="s">
        <v>330</v>
      </c>
      <c r="E272" s="160" t="s">
        <v>19</v>
      </c>
      <c r="F272" s="161" t="s">
        <v>8983</v>
      </c>
      <c r="H272" s="162">
        <v>223</v>
      </c>
      <c r="I272" s="163"/>
      <c r="L272" s="159"/>
      <c r="M272" s="164"/>
      <c r="T272" s="165"/>
      <c r="AT272" s="160" t="s">
        <v>330</v>
      </c>
      <c r="AU272" s="160" t="s">
        <v>79</v>
      </c>
      <c r="AV272" s="13" t="s">
        <v>79</v>
      </c>
      <c r="AW272" s="13" t="s">
        <v>31</v>
      </c>
      <c r="AX272" s="13" t="s">
        <v>69</v>
      </c>
      <c r="AY272" s="160" t="s">
        <v>181</v>
      </c>
    </row>
    <row r="273" spans="2:65" s="13" customFormat="1" ht="11.25" x14ac:dyDescent="0.2">
      <c r="B273" s="159"/>
      <c r="D273" s="138" t="s">
        <v>330</v>
      </c>
      <c r="E273" s="160" t="s">
        <v>19</v>
      </c>
      <c r="F273" s="161" t="s">
        <v>8984</v>
      </c>
      <c r="H273" s="162">
        <v>562.6</v>
      </c>
      <c r="I273" s="163"/>
      <c r="L273" s="159"/>
      <c r="M273" s="164"/>
      <c r="T273" s="165"/>
      <c r="AT273" s="160" t="s">
        <v>330</v>
      </c>
      <c r="AU273" s="160" t="s">
        <v>79</v>
      </c>
      <c r="AV273" s="13" t="s">
        <v>79</v>
      </c>
      <c r="AW273" s="13" t="s">
        <v>31</v>
      </c>
      <c r="AX273" s="13" t="s">
        <v>69</v>
      </c>
      <c r="AY273" s="160" t="s">
        <v>181</v>
      </c>
    </row>
    <row r="274" spans="2:65" s="14" customFormat="1" ht="11.25" x14ac:dyDescent="0.2">
      <c r="B274" s="166"/>
      <c r="D274" s="138" t="s">
        <v>330</v>
      </c>
      <c r="E274" s="167" t="s">
        <v>19</v>
      </c>
      <c r="F274" s="168" t="s">
        <v>333</v>
      </c>
      <c r="H274" s="169">
        <v>785.6</v>
      </c>
      <c r="I274" s="170"/>
      <c r="L274" s="166"/>
      <c r="M274" s="171"/>
      <c r="T274" s="172"/>
      <c r="AT274" s="167" t="s">
        <v>330</v>
      </c>
      <c r="AU274" s="167" t="s">
        <v>79</v>
      </c>
      <c r="AV274" s="14" t="s">
        <v>187</v>
      </c>
      <c r="AW274" s="14" t="s">
        <v>31</v>
      </c>
      <c r="AX274" s="14" t="s">
        <v>77</v>
      </c>
      <c r="AY274" s="167" t="s">
        <v>181</v>
      </c>
    </row>
    <row r="275" spans="2:65" s="1" customFormat="1" ht="21.75" customHeight="1" x14ac:dyDescent="0.2">
      <c r="B275" s="32"/>
      <c r="C275" s="125" t="s">
        <v>494</v>
      </c>
      <c r="D275" s="125" t="s">
        <v>182</v>
      </c>
      <c r="E275" s="126" t="s">
        <v>8985</v>
      </c>
      <c r="F275" s="127" t="s">
        <v>8986</v>
      </c>
      <c r="G275" s="128" t="s">
        <v>510</v>
      </c>
      <c r="H275" s="129">
        <v>88.4</v>
      </c>
      <c r="I275" s="130"/>
      <c r="J275" s="131">
        <f>ROUND(I275*H275,2)</f>
        <v>0</v>
      </c>
      <c r="K275" s="127" t="s">
        <v>327</v>
      </c>
      <c r="L275" s="32"/>
      <c r="M275" s="132" t="s">
        <v>19</v>
      </c>
      <c r="N275" s="133" t="s">
        <v>40</v>
      </c>
      <c r="P275" s="134">
        <f>O275*H275</f>
        <v>0</v>
      </c>
      <c r="Q275" s="134">
        <v>0</v>
      </c>
      <c r="R275" s="134">
        <f>Q275*H275</f>
        <v>0</v>
      </c>
      <c r="S275" s="134">
        <v>0</v>
      </c>
      <c r="T275" s="135">
        <f>S275*H275</f>
        <v>0</v>
      </c>
      <c r="AR275" s="136" t="s">
        <v>187</v>
      </c>
      <c r="AT275" s="136" t="s">
        <v>182</v>
      </c>
      <c r="AU275" s="136" t="s">
        <v>79</v>
      </c>
      <c r="AY275" s="17" t="s">
        <v>181</v>
      </c>
      <c r="BE275" s="137">
        <f>IF(N275="základní",J275,0)</f>
        <v>0</v>
      </c>
      <c r="BF275" s="137">
        <f>IF(N275="snížená",J275,0)</f>
        <v>0</v>
      </c>
      <c r="BG275" s="137">
        <f>IF(N275="zákl. přenesená",J275,0)</f>
        <v>0</v>
      </c>
      <c r="BH275" s="137">
        <f>IF(N275="sníž. přenesená",J275,0)</f>
        <v>0</v>
      </c>
      <c r="BI275" s="137">
        <f>IF(N275="nulová",J275,0)</f>
        <v>0</v>
      </c>
      <c r="BJ275" s="17" t="s">
        <v>77</v>
      </c>
      <c r="BK275" s="137">
        <f>ROUND(I275*H275,2)</f>
        <v>0</v>
      </c>
      <c r="BL275" s="17" t="s">
        <v>187</v>
      </c>
      <c r="BM275" s="136" t="s">
        <v>495</v>
      </c>
    </row>
    <row r="276" spans="2:65" s="1" customFormat="1" ht="11.25" x14ac:dyDescent="0.2">
      <c r="B276" s="32"/>
      <c r="D276" s="151" t="s">
        <v>328</v>
      </c>
      <c r="F276" s="152" t="s">
        <v>8987</v>
      </c>
      <c r="I276" s="140"/>
      <c r="L276" s="32"/>
      <c r="M276" s="141"/>
      <c r="T276" s="53"/>
      <c r="AT276" s="17" t="s">
        <v>328</v>
      </c>
      <c r="AU276" s="17" t="s">
        <v>79</v>
      </c>
    </row>
    <row r="277" spans="2:65" s="13" customFormat="1" ht="11.25" x14ac:dyDescent="0.2">
      <c r="B277" s="159"/>
      <c r="D277" s="138" t="s">
        <v>330</v>
      </c>
      <c r="E277" s="160" t="s">
        <v>19</v>
      </c>
      <c r="F277" s="161" t="s">
        <v>8988</v>
      </c>
      <c r="H277" s="162">
        <v>88.4</v>
      </c>
      <c r="I277" s="163"/>
      <c r="L277" s="159"/>
      <c r="M277" s="164"/>
      <c r="T277" s="165"/>
      <c r="AT277" s="160" t="s">
        <v>330</v>
      </c>
      <c r="AU277" s="160" t="s">
        <v>79</v>
      </c>
      <c r="AV277" s="13" t="s">
        <v>79</v>
      </c>
      <c r="AW277" s="13" t="s">
        <v>31</v>
      </c>
      <c r="AX277" s="13" t="s">
        <v>69</v>
      </c>
      <c r="AY277" s="160" t="s">
        <v>181</v>
      </c>
    </row>
    <row r="278" spans="2:65" s="14" customFormat="1" ht="11.25" x14ac:dyDescent="0.2">
      <c r="B278" s="166"/>
      <c r="D278" s="138" t="s">
        <v>330</v>
      </c>
      <c r="E278" s="167" t="s">
        <v>19</v>
      </c>
      <c r="F278" s="168" t="s">
        <v>333</v>
      </c>
      <c r="H278" s="169">
        <v>88.4</v>
      </c>
      <c r="I278" s="170"/>
      <c r="L278" s="166"/>
      <c r="M278" s="171"/>
      <c r="T278" s="172"/>
      <c r="AT278" s="167" t="s">
        <v>330</v>
      </c>
      <c r="AU278" s="167" t="s">
        <v>79</v>
      </c>
      <c r="AV278" s="14" t="s">
        <v>187</v>
      </c>
      <c r="AW278" s="14" t="s">
        <v>31</v>
      </c>
      <c r="AX278" s="14" t="s">
        <v>77</v>
      </c>
      <c r="AY278" s="167" t="s">
        <v>181</v>
      </c>
    </row>
    <row r="279" spans="2:65" s="1" customFormat="1" ht="21.75" customHeight="1" x14ac:dyDescent="0.2">
      <c r="B279" s="32"/>
      <c r="C279" s="125" t="s">
        <v>246</v>
      </c>
      <c r="D279" s="125" t="s">
        <v>182</v>
      </c>
      <c r="E279" s="126" t="s">
        <v>8989</v>
      </c>
      <c r="F279" s="127" t="s">
        <v>8990</v>
      </c>
      <c r="G279" s="128" t="s">
        <v>510</v>
      </c>
      <c r="H279" s="129">
        <v>87.4</v>
      </c>
      <c r="I279" s="130"/>
      <c r="J279" s="131">
        <f>ROUND(I279*H279,2)</f>
        <v>0</v>
      </c>
      <c r="K279" s="127" t="s">
        <v>327</v>
      </c>
      <c r="L279" s="32"/>
      <c r="M279" s="132" t="s">
        <v>19</v>
      </c>
      <c r="N279" s="133" t="s">
        <v>40</v>
      </c>
      <c r="P279" s="134">
        <f>O279*H279</f>
        <v>0</v>
      </c>
      <c r="Q279" s="134">
        <v>0</v>
      </c>
      <c r="R279" s="134">
        <f>Q279*H279</f>
        <v>0</v>
      </c>
      <c r="S279" s="134">
        <v>0</v>
      </c>
      <c r="T279" s="135">
        <f>S279*H279</f>
        <v>0</v>
      </c>
      <c r="AR279" s="136" t="s">
        <v>187</v>
      </c>
      <c r="AT279" s="136" t="s">
        <v>182</v>
      </c>
      <c r="AU279" s="136" t="s">
        <v>79</v>
      </c>
      <c r="AY279" s="17" t="s">
        <v>181</v>
      </c>
      <c r="BE279" s="137">
        <f>IF(N279="základní",J279,0)</f>
        <v>0</v>
      </c>
      <c r="BF279" s="137">
        <f>IF(N279="snížená",J279,0)</f>
        <v>0</v>
      </c>
      <c r="BG279" s="137">
        <f>IF(N279="zákl. přenesená",J279,0)</f>
        <v>0</v>
      </c>
      <c r="BH279" s="137">
        <f>IF(N279="sníž. přenesená",J279,0)</f>
        <v>0</v>
      </c>
      <c r="BI279" s="137">
        <f>IF(N279="nulová",J279,0)</f>
        <v>0</v>
      </c>
      <c r="BJ279" s="17" t="s">
        <v>77</v>
      </c>
      <c r="BK279" s="137">
        <f>ROUND(I279*H279,2)</f>
        <v>0</v>
      </c>
      <c r="BL279" s="17" t="s">
        <v>187</v>
      </c>
      <c r="BM279" s="136" t="s">
        <v>497</v>
      </c>
    </row>
    <row r="280" spans="2:65" s="1" customFormat="1" ht="11.25" x14ac:dyDescent="0.2">
      <c r="B280" s="32"/>
      <c r="D280" s="151" t="s">
        <v>328</v>
      </c>
      <c r="F280" s="152" t="s">
        <v>8991</v>
      </c>
      <c r="I280" s="140"/>
      <c r="L280" s="32"/>
      <c r="M280" s="141"/>
      <c r="T280" s="53"/>
      <c r="AT280" s="17" t="s">
        <v>328</v>
      </c>
      <c r="AU280" s="17" t="s">
        <v>79</v>
      </c>
    </row>
    <row r="281" spans="2:65" s="13" customFormat="1" ht="11.25" x14ac:dyDescent="0.2">
      <c r="B281" s="159"/>
      <c r="D281" s="138" t="s">
        <v>330</v>
      </c>
      <c r="E281" s="160" t="s">
        <v>19</v>
      </c>
      <c r="F281" s="161" t="s">
        <v>8992</v>
      </c>
      <c r="H281" s="162">
        <v>87.4</v>
      </c>
      <c r="I281" s="163"/>
      <c r="L281" s="159"/>
      <c r="M281" s="164"/>
      <c r="T281" s="165"/>
      <c r="AT281" s="160" t="s">
        <v>330</v>
      </c>
      <c r="AU281" s="160" t="s">
        <v>79</v>
      </c>
      <c r="AV281" s="13" t="s">
        <v>79</v>
      </c>
      <c r="AW281" s="13" t="s">
        <v>31</v>
      </c>
      <c r="AX281" s="13" t="s">
        <v>69</v>
      </c>
      <c r="AY281" s="160" t="s">
        <v>181</v>
      </c>
    </row>
    <row r="282" spans="2:65" s="14" customFormat="1" ht="11.25" x14ac:dyDescent="0.2">
      <c r="B282" s="166"/>
      <c r="D282" s="138" t="s">
        <v>330</v>
      </c>
      <c r="E282" s="167" t="s">
        <v>19</v>
      </c>
      <c r="F282" s="168" t="s">
        <v>333</v>
      </c>
      <c r="H282" s="169">
        <v>87.4</v>
      </c>
      <c r="I282" s="170"/>
      <c r="L282" s="166"/>
      <c r="M282" s="171"/>
      <c r="T282" s="172"/>
      <c r="AT282" s="167" t="s">
        <v>330</v>
      </c>
      <c r="AU282" s="167" t="s">
        <v>79</v>
      </c>
      <c r="AV282" s="14" t="s">
        <v>187</v>
      </c>
      <c r="AW282" s="14" t="s">
        <v>31</v>
      </c>
      <c r="AX282" s="14" t="s">
        <v>77</v>
      </c>
      <c r="AY282" s="167" t="s">
        <v>181</v>
      </c>
    </row>
    <row r="283" spans="2:65" s="1" customFormat="1" ht="16.5" customHeight="1" x14ac:dyDescent="0.2">
      <c r="B283" s="32"/>
      <c r="C283" s="125" t="s">
        <v>499</v>
      </c>
      <c r="D283" s="125" t="s">
        <v>182</v>
      </c>
      <c r="E283" s="126" t="s">
        <v>8993</v>
      </c>
      <c r="F283" s="127" t="s">
        <v>8994</v>
      </c>
      <c r="G283" s="128" t="s">
        <v>519</v>
      </c>
      <c r="H283" s="129">
        <v>10</v>
      </c>
      <c r="I283" s="130"/>
      <c r="J283" s="131">
        <f>ROUND(I283*H283,2)</f>
        <v>0</v>
      </c>
      <c r="K283" s="127" t="s">
        <v>327</v>
      </c>
      <c r="L283" s="32"/>
      <c r="M283" s="132" t="s">
        <v>19</v>
      </c>
      <c r="N283" s="133" t="s">
        <v>40</v>
      </c>
      <c r="P283" s="134">
        <f>O283*H283</f>
        <v>0</v>
      </c>
      <c r="Q283" s="134">
        <v>0</v>
      </c>
      <c r="R283" s="134">
        <f>Q283*H283</f>
        <v>0</v>
      </c>
      <c r="S283" s="134">
        <v>0</v>
      </c>
      <c r="T283" s="135">
        <f>S283*H283</f>
        <v>0</v>
      </c>
      <c r="AR283" s="136" t="s">
        <v>187</v>
      </c>
      <c r="AT283" s="136" t="s">
        <v>182</v>
      </c>
      <c r="AU283" s="136" t="s">
        <v>79</v>
      </c>
      <c r="AY283" s="17" t="s">
        <v>181</v>
      </c>
      <c r="BE283" s="137">
        <f>IF(N283="základní",J283,0)</f>
        <v>0</v>
      </c>
      <c r="BF283" s="137">
        <f>IF(N283="snížená",J283,0)</f>
        <v>0</v>
      </c>
      <c r="BG283" s="137">
        <f>IF(N283="zákl. přenesená",J283,0)</f>
        <v>0</v>
      </c>
      <c r="BH283" s="137">
        <f>IF(N283="sníž. přenesená",J283,0)</f>
        <v>0</v>
      </c>
      <c r="BI283" s="137">
        <f>IF(N283="nulová",J283,0)</f>
        <v>0</v>
      </c>
      <c r="BJ283" s="17" t="s">
        <v>77</v>
      </c>
      <c r="BK283" s="137">
        <f>ROUND(I283*H283,2)</f>
        <v>0</v>
      </c>
      <c r="BL283" s="17" t="s">
        <v>187</v>
      </c>
      <c r="BM283" s="136" t="s">
        <v>500</v>
      </c>
    </row>
    <row r="284" spans="2:65" s="1" customFormat="1" ht="11.25" x14ac:dyDescent="0.2">
      <c r="B284" s="32"/>
      <c r="D284" s="151" t="s">
        <v>328</v>
      </c>
      <c r="F284" s="152" t="s">
        <v>8995</v>
      </c>
      <c r="I284" s="140"/>
      <c r="L284" s="32"/>
      <c r="M284" s="141"/>
      <c r="T284" s="53"/>
      <c r="AT284" s="17" t="s">
        <v>328</v>
      </c>
      <c r="AU284" s="17" t="s">
        <v>79</v>
      </c>
    </row>
    <row r="285" spans="2:65" s="13" customFormat="1" ht="11.25" x14ac:dyDescent="0.2">
      <c r="B285" s="159"/>
      <c r="D285" s="138" t="s">
        <v>330</v>
      </c>
      <c r="E285" s="160" t="s">
        <v>19</v>
      </c>
      <c r="F285" s="161" t="s">
        <v>8996</v>
      </c>
      <c r="H285" s="162">
        <v>6</v>
      </c>
      <c r="I285" s="163"/>
      <c r="L285" s="159"/>
      <c r="M285" s="164"/>
      <c r="T285" s="165"/>
      <c r="AT285" s="160" t="s">
        <v>330</v>
      </c>
      <c r="AU285" s="160" t="s">
        <v>79</v>
      </c>
      <c r="AV285" s="13" t="s">
        <v>79</v>
      </c>
      <c r="AW285" s="13" t="s">
        <v>31</v>
      </c>
      <c r="AX285" s="13" t="s">
        <v>69</v>
      </c>
      <c r="AY285" s="160" t="s">
        <v>181</v>
      </c>
    </row>
    <row r="286" spans="2:65" s="13" customFormat="1" ht="11.25" x14ac:dyDescent="0.2">
      <c r="B286" s="159"/>
      <c r="D286" s="138" t="s">
        <v>330</v>
      </c>
      <c r="E286" s="160" t="s">
        <v>19</v>
      </c>
      <c r="F286" s="161" t="s">
        <v>8997</v>
      </c>
      <c r="H286" s="162">
        <v>4</v>
      </c>
      <c r="I286" s="163"/>
      <c r="L286" s="159"/>
      <c r="M286" s="164"/>
      <c r="T286" s="165"/>
      <c r="AT286" s="160" t="s">
        <v>330</v>
      </c>
      <c r="AU286" s="160" t="s">
        <v>79</v>
      </c>
      <c r="AV286" s="13" t="s">
        <v>79</v>
      </c>
      <c r="AW286" s="13" t="s">
        <v>31</v>
      </c>
      <c r="AX286" s="13" t="s">
        <v>69</v>
      </c>
      <c r="AY286" s="160" t="s">
        <v>181</v>
      </c>
    </row>
    <row r="287" spans="2:65" s="14" customFormat="1" ht="11.25" x14ac:dyDescent="0.2">
      <c r="B287" s="166"/>
      <c r="D287" s="138" t="s">
        <v>330</v>
      </c>
      <c r="E287" s="167" t="s">
        <v>19</v>
      </c>
      <c r="F287" s="168" t="s">
        <v>333</v>
      </c>
      <c r="H287" s="169">
        <v>10</v>
      </c>
      <c r="I287" s="170"/>
      <c r="L287" s="166"/>
      <c r="M287" s="171"/>
      <c r="T287" s="172"/>
      <c r="AT287" s="167" t="s">
        <v>330</v>
      </c>
      <c r="AU287" s="167" t="s">
        <v>79</v>
      </c>
      <c r="AV287" s="14" t="s">
        <v>187</v>
      </c>
      <c r="AW287" s="14" t="s">
        <v>31</v>
      </c>
      <c r="AX287" s="14" t="s">
        <v>77</v>
      </c>
      <c r="AY287" s="167" t="s">
        <v>181</v>
      </c>
    </row>
    <row r="288" spans="2:65" s="1" customFormat="1" ht="16.5" customHeight="1" x14ac:dyDescent="0.2">
      <c r="B288" s="32"/>
      <c r="C288" s="125" t="s">
        <v>250</v>
      </c>
      <c r="D288" s="125" t="s">
        <v>182</v>
      </c>
      <c r="E288" s="126" t="s">
        <v>8998</v>
      </c>
      <c r="F288" s="127" t="s">
        <v>8999</v>
      </c>
      <c r="G288" s="128" t="s">
        <v>519</v>
      </c>
      <c r="H288" s="129">
        <v>5</v>
      </c>
      <c r="I288" s="130"/>
      <c r="J288" s="131">
        <f>ROUND(I288*H288,2)</f>
        <v>0</v>
      </c>
      <c r="K288" s="127" t="s">
        <v>327</v>
      </c>
      <c r="L288" s="32"/>
      <c r="M288" s="132" t="s">
        <v>19</v>
      </c>
      <c r="N288" s="133" t="s">
        <v>40</v>
      </c>
      <c r="P288" s="134">
        <f>O288*H288</f>
        <v>0</v>
      </c>
      <c r="Q288" s="134">
        <v>0</v>
      </c>
      <c r="R288" s="134">
        <f>Q288*H288</f>
        <v>0</v>
      </c>
      <c r="S288" s="134">
        <v>0</v>
      </c>
      <c r="T288" s="135">
        <f>S288*H288</f>
        <v>0</v>
      </c>
      <c r="AR288" s="136" t="s">
        <v>187</v>
      </c>
      <c r="AT288" s="136" t="s">
        <v>182</v>
      </c>
      <c r="AU288" s="136" t="s">
        <v>79</v>
      </c>
      <c r="AY288" s="17" t="s">
        <v>181</v>
      </c>
      <c r="BE288" s="137">
        <f>IF(N288="základní",J288,0)</f>
        <v>0</v>
      </c>
      <c r="BF288" s="137">
        <f>IF(N288="snížená",J288,0)</f>
        <v>0</v>
      </c>
      <c r="BG288" s="137">
        <f>IF(N288="zákl. přenesená",J288,0)</f>
        <v>0</v>
      </c>
      <c r="BH288" s="137">
        <f>IF(N288="sníž. přenesená",J288,0)</f>
        <v>0</v>
      </c>
      <c r="BI288" s="137">
        <f>IF(N288="nulová",J288,0)</f>
        <v>0</v>
      </c>
      <c r="BJ288" s="17" t="s">
        <v>77</v>
      </c>
      <c r="BK288" s="137">
        <f>ROUND(I288*H288,2)</f>
        <v>0</v>
      </c>
      <c r="BL288" s="17" t="s">
        <v>187</v>
      </c>
      <c r="BM288" s="136" t="s">
        <v>502</v>
      </c>
    </row>
    <row r="289" spans="2:65" s="1" customFormat="1" ht="11.25" x14ac:dyDescent="0.2">
      <c r="B289" s="32"/>
      <c r="D289" s="151" t="s">
        <v>328</v>
      </c>
      <c r="F289" s="152" t="s">
        <v>9000</v>
      </c>
      <c r="I289" s="140"/>
      <c r="L289" s="32"/>
      <c r="M289" s="141"/>
      <c r="T289" s="53"/>
      <c r="AT289" s="17" t="s">
        <v>328</v>
      </c>
      <c r="AU289" s="17" t="s">
        <v>79</v>
      </c>
    </row>
    <row r="290" spans="2:65" s="13" customFormat="1" ht="11.25" x14ac:dyDescent="0.2">
      <c r="B290" s="159"/>
      <c r="D290" s="138" t="s">
        <v>330</v>
      </c>
      <c r="E290" s="160" t="s">
        <v>19</v>
      </c>
      <c r="F290" s="161" t="s">
        <v>9001</v>
      </c>
      <c r="H290" s="162">
        <v>3</v>
      </c>
      <c r="I290" s="163"/>
      <c r="L290" s="159"/>
      <c r="M290" s="164"/>
      <c r="T290" s="165"/>
      <c r="AT290" s="160" t="s">
        <v>330</v>
      </c>
      <c r="AU290" s="160" t="s">
        <v>79</v>
      </c>
      <c r="AV290" s="13" t="s">
        <v>79</v>
      </c>
      <c r="AW290" s="13" t="s">
        <v>31</v>
      </c>
      <c r="AX290" s="13" t="s">
        <v>69</v>
      </c>
      <c r="AY290" s="160" t="s">
        <v>181</v>
      </c>
    </row>
    <row r="291" spans="2:65" s="13" customFormat="1" ht="11.25" x14ac:dyDescent="0.2">
      <c r="B291" s="159"/>
      <c r="D291" s="138" t="s">
        <v>330</v>
      </c>
      <c r="E291" s="160" t="s">
        <v>19</v>
      </c>
      <c r="F291" s="161" t="s">
        <v>9002</v>
      </c>
      <c r="H291" s="162">
        <v>2</v>
      </c>
      <c r="I291" s="163"/>
      <c r="L291" s="159"/>
      <c r="M291" s="164"/>
      <c r="T291" s="165"/>
      <c r="AT291" s="160" t="s">
        <v>330</v>
      </c>
      <c r="AU291" s="160" t="s">
        <v>79</v>
      </c>
      <c r="AV291" s="13" t="s">
        <v>79</v>
      </c>
      <c r="AW291" s="13" t="s">
        <v>31</v>
      </c>
      <c r="AX291" s="13" t="s">
        <v>69</v>
      </c>
      <c r="AY291" s="160" t="s">
        <v>181</v>
      </c>
    </row>
    <row r="292" spans="2:65" s="14" customFormat="1" ht="11.25" x14ac:dyDescent="0.2">
      <c r="B292" s="166"/>
      <c r="D292" s="138" t="s">
        <v>330</v>
      </c>
      <c r="E292" s="167" t="s">
        <v>19</v>
      </c>
      <c r="F292" s="168" t="s">
        <v>333</v>
      </c>
      <c r="H292" s="169">
        <v>5</v>
      </c>
      <c r="I292" s="170"/>
      <c r="L292" s="166"/>
      <c r="M292" s="171"/>
      <c r="T292" s="172"/>
      <c r="AT292" s="167" t="s">
        <v>330</v>
      </c>
      <c r="AU292" s="167" t="s">
        <v>79</v>
      </c>
      <c r="AV292" s="14" t="s">
        <v>187</v>
      </c>
      <c r="AW292" s="14" t="s">
        <v>31</v>
      </c>
      <c r="AX292" s="14" t="s">
        <v>77</v>
      </c>
      <c r="AY292" s="167" t="s">
        <v>181</v>
      </c>
    </row>
    <row r="293" spans="2:65" s="1" customFormat="1" ht="16.5" customHeight="1" x14ac:dyDescent="0.2">
      <c r="B293" s="32"/>
      <c r="C293" s="125" t="s">
        <v>504</v>
      </c>
      <c r="D293" s="125" t="s">
        <v>182</v>
      </c>
      <c r="E293" s="126" t="s">
        <v>9003</v>
      </c>
      <c r="F293" s="127" t="s">
        <v>9004</v>
      </c>
      <c r="G293" s="128" t="s">
        <v>519</v>
      </c>
      <c r="H293" s="129">
        <v>1</v>
      </c>
      <c r="I293" s="130"/>
      <c r="J293" s="131">
        <f>ROUND(I293*H293,2)</f>
        <v>0</v>
      </c>
      <c r="K293" s="127" t="s">
        <v>327</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505</v>
      </c>
    </row>
    <row r="294" spans="2:65" s="1" customFormat="1" ht="11.25" x14ac:dyDescent="0.2">
      <c r="B294" s="32"/>
      <c r="D294" s="151" t="s">
        <v>328</v>
      </c>
      <c r="F294" s="152" t="s">
        <v>9005</v>
      </c>
      <c r="I294" s="140"/>
      <c r="L294" s="32"/>
      <c r="M294" s="141"/>
      <c r="T294" s="53"/>
      <c r="AT294" s="17" t="s">
        <v>328</v>
      </c>
      <c r="AU294" s="17" t="s">
        <v>79</v>
      </c>
    </row>
    <row r="295" spans="2:65" s="13" customFormat="1" ht="11.25" x14ac:dyDescent="0.2">
      <c r="B295" s="159"/>
      <c r="D295" s="138" t="s">
        <v>330</v>
      </c>
      <c r="E295" s="160" t="s">
        <v>19</v>
      </c>
      <c r="F295" s="161" t="s">
        <v>9006</v>
      </c>
      <c r="H295" s="162">
        <v>1</v>
      </c>
      <c r="I295" s="163"/>
      <c r="L295" s="159"/>
      <c r="M295" s="164"/>
      <c r="T295" s="165"/>
      <c r="AT295" s="160" t="s">
        <v>330</v>
      </c>
      <c r="AU295" s="160" t="s">
        <v>79</v>
      </c>
      <c r="AV295" s="13" t="s">
        <v>79</v>
      </c>
      <c r="AW295" s="13" t="s">
        <v>31</v>
      </c>
      <c r="AX295" s="13" t="s">
        <v>69</v>
      </c>
      <c r="AY295" s="160" t="s">
        <v>181</v>
      </c>
    </row>
    <row r="296" spans="2:65" s="14" customFormat="1" ht="11.25" x14ac:dyDescent="0.2">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x14ac:dyDescent="0.2">
      <c r="B297" s="32"/>
      <c r="C297" s="125" t="s">
        <v>254</v>
      </c>
      <c r="D297" s="125" t="s">
        <v>182</v>
      </c>
      <c r="E297" s="126" t="s">
        <v>9007</v>
      </c>
      <c r="F297" s="127" t="s">
        <v>9008</v>
      </c>
      <c r="G297" s="128" t="s">
        <v>438</v>
      </c>
      <c r="H297" s="129">
        <v>1.567E-2</v>
      </c>
      <c r="I297" s="130"/>
      <c r="J297" s="131">
        <f>ROUND(I297*H297,2)</f>
        <v>0</v>
      </c>
      <c r="K297" s="127" t="s">
        <v>327</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511</v>
      </c>
    </row>
    <row r="298" spans="2:65" s="1" customFormat="1" ht="11.25" x14ac:dyDescent="0.2">
      <c r="B298" s="32"/>
      <c r="D298" s="151" t="s">
        <v>328</v>
      </c>
      <c r="F298" s="152" t="s">
        <v>9009</v>
      </c>
      <c r="I298" s="140"/>
      <c r="L298" s="32"/>
      <c r="M298" s="141"/>
      <c r="T298" s="53"/>
      <c r="AT298" s="17" t="s">
        <v>328</v>
      </c>
      <c r="AU298" s="17" t="s">
        <v>79</v>
      </c>
    </row>
    <row r="299" spans="2:65" s="13" customFormat="1" ht="11.25" x14ac:dyDescent="0.2">
      <c r="B299" s="159"/>
      <c r="D299" s="138" t="s">
        <v>330</v>
      </c>
      <c r="E299" s="160" t="s">
        <v>19</v>
      </c>
      <c r="F299" s="161" t="s">
        <v>9010</v>
      </c>
      <c r="H299" s="162">
        <v>1.004E-2</v>
      </c>
      <c r="I299" s="163"/>
      <c r="L299" s="159"/>
      <c r="M299" s="164"/>
      <c r="T299" s="165"/>
      <c r="AT299" s="160" t="s">
        <v>330</v>
      </c>
      <c r="AU299" s="160" t="s">
        <v>79</v>
      </c>
      <c r="AV299" s="13" t="s">
        <v>79</v>
      </c>
      <c r="AW299" s="13" t="s">
        <v>31</v>
      </c>
      <c r="AX299" s="13" t="s">
        <v>69</v>
      </c>
      <c r="AY299" s="160" t="s">
        <v>181</v>
      </c>
    </row>
    <row r="300" spans="2:65" s="13" customFormat="1" ht="11.25" x14ac:dyDescent="0.2">
      <c r="B300" s="159"/>
      <c r="D300" s="138" t="s">
        <v>330</v>
      </c>
      <c r="E300" s="160" t="s">
        <v>19</v>
      </c>
      <c r="F300" s="161" t="s">
        <v>9011</v>
      </c>
      <c r="H300" s="162">
        <v>5.6299999999999996E-3</v>
      </c>
      <c r="I300" s="163"/>
      <c r="L300" s="159"/>
      <c r="M300" s="164"/>
      <c r="T300" s="165"/>
      <c r="AT300" s="160" t="s">
        <v>330</v>
      </c>
      <c r="AU300" s="160" t="s">
        <v>79</v>
      </c>
      <c r="AV300" s="13" t="s">
        <v>79</v>
      </c>
      <c r="AW300" s="13" t="s">
        <v>31</v>
      </c>
      <c r="AX300" s="13" t="s">
        <v>69</v>
      </c>
      <c r="AY300" s="160" t="s">
        <v>181</v>
      </c>
    </row>
    <row r="301" spans="2:65" s="14" customFormat="1" ht="11.25" x14ac:dyDescent="0.2">
      <c r="B301" s="166"/>
      <c r="D301" s="138" t="s">
        <v>330</v>
      </c>
      <c r="E301" s="167" t="s">
        <v>19</v>
      </c>
      <c r="F301" s="168" t="s">
        <v>333</v>
      </c>
      <c r="H301" s="169">
        <v>1.567E-2</v>
      </c>
      <c r="I301" s="170"/>
      <c r="L301" s="166"/>
      <c r="M301" s="171"/>
      <c r="T301" s="172"/>
      <c r="AT301" s="167" t="s">
        <v>330</v>
      </c>
      <c r="AU301" s="167" t="s">
        <v>79</v>
      </c>
      <c r="AV301" s="14" t="s">
        <v>187</v>
      </c>
      <c r="AW301" s="14" t="s">
        <v>31</v>
      </c>
      <c r="AX301" s="14" t="s">
        <v>77</v>
      </c>
      <c r="AY301" s="167" t="s">
        <v>181</v>
      </c>
    </row>
    <row r="302" spans="2:65" s="1" customFormat="1" ht="16.5" customHeight="1" x14ac:dyDescent="0.2">
      <c r="B302" s="32"/>
      <c r="C302" s="125" t="s">
        <v>516</v>
      </c>
      <c r="D302" s="125" t="s">
        <v>182</v>
      </c>
      <c r="E302" s="126" t="s">
        <v>9012</v>
      </c>
      <c r="F302" s="127" t="s">
        <v>9013</v>
      </c>
      <c r="G302" s="128" t="s">
        <v>438</v>
      </c>
      <c r="H302" s="129">
        <v>3.98E-3</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520</v>
      </c>
    </row>
    <row r="303" spans="2:65" s="1" customFormat="1" ht="11.25" x14ac:dyDescent="0.2">
      <c r="B303" s="32"/>
      <c r="D303" s="151" t="s">
        <v>328</v>
      </c>
      <c r="F303" s="152" t="s">
        <v>9014</v>
      </c>
      <c r="I303" s="140"/>
      <c r="L303" s="32"/>
      <c r="M303" s="141"/>
      <c r="T303" s="53"/>
      <c r="AT303" s="17" t="s">
        <v>328</v>
      </c>
      <c r="AU303" s="17" t="s">
        <v>79</v>
      </c>
    </row>
    <row r="304" spans="2:65" s="13" customFormat="1" ht="11.25" x14ac:dyDescent="0.2">
      <c r="B304" s="159"/>
      <c r="D304" s="138" t="s">
        <v>330</v>
      </c>
      <c r="E304" s="160" t="s">
        <v>19</v>
      </c>
      <c r="F304" s="161" t="s">
        <v>9015</v>
      </c>
      <c r="H304" s="162">
        <v>3.98E-3</v>
      </c>
      <c r="I304" s="163"/>
      <c r="L304" s="159"/>
      <c r="M304" s="164"/>
      <c r="T304" s="165"/>
      <c r="AT304" s="160" t="s">
        <v>330</v>
      </c>
      <c r="AU304" s="160" t="s">
        <v>79</v>
      </c>
      <c r="AV304" s="13" t="s">
        <v>79</v>
      </c>
      <c r="AW304" s="13" t="s">
        <v>31</v>
      </c>
      <c r="AX304" s="13" t="s">
        <v>69</v>
      </c>
      <c r="AY304" s="160" t="s">
        <v>181</v>
      </c>
    </row>
    <row r="305" spans="2:65" s="14" customFormat="1" ht="11.25" x14ac:dyDescent="0.2">
      <c r="B305" s="166"/>
      <c r="D305" s="138" t="s">
        <v>330</v>
      </c>
      <c r="E305" s="167" t="s">
        <v>19</v>
      </c>
      <c r="F305" s="168" t="s">
        <v>333</v>
      </c>
      <c r="H305" s="169">
        <v>3.98E-3</v>
      </c>
      <c r="I305" s="170"/>
      <c r="L305" s="166"/>
      <c r="M305" s="171"/>
      <c r="T305" s="172"/>
      <c r="AT305" s="167" t="s">
        <v>330</v>
      </c>
      <c r="AU305" s="167" t="s">
        <v>79</v>
      </c>
      <c r="AV305" s="14" t="s">
        <v>187</v>
      </c>
      <c r="AW305" s="14" t="s">
        <v>31</v>
      </c>
      <c r="AX305" s="14" t="s">
        <v>77</v>
      </c>
      <c r="AY305" s="167" t="s">
        <v>181</v>
      </c>
    </row>
    <row r="306" spans="2:65" s="1" customFormat="1" ht="16.5" customHeight="1" x14ac:dyDescent="0.2">
      <c r="B306" s="32"/>
      <c r="C306" s="125" t="s">
        <v>258</v>
      </c>
      <c r="D306" s="125" t="s">
        <v>182</v>
      </c>
      <c r="E306" s="126" t="s">
        <v>9016</v>
      </c>
      <c r="F306" s="127" t="s">
        <v>9017</v>
      </c>
      <c r="G306" s="128" t="s">
        <v>438</v>
      </c>
      <c r="H306" s="129">
        <v>3.9300000000000003E-3</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526</v>
      </c>
    </row>
    <row r="307" spans="2:65" s="1" customFormat="1" ht="11.25" x14ac:dyDescent="0.2">
      <c r="B307" s="32"/>
      <c r="D307" s="151" t="s">
        <v>328</v>
      </c>
      <c r="F307" s="152" t="s">
        <v>9018</v>
      </c>
      <c r="I307" s="140"/>
      <c r="L307" s="32"/>
      <c r="M307" s="141"/>
      <c r="T307" s="53"/>
      <c r="AT307" s="17" t="s">
        <v>328</v>
      </c>
      <c r="AU307" s="17" t="s">
        <v>79</v>
      </c>
    </row>
    <row r="308" spans="2:65" s="13" customFormat="1" ht="11.25" x14ac:dyDescent="0.2">
      <c r="B308" s="159"/>
      <c r="D308" s="138" t="s">
        <v>330</v>
      </c>
      <c r="E308" s="160" t="s">
        <v>19</v>
      </c>
      <c r="F308" s="161" t="s">
        <v>9019</v>
      </c>
      <c r="H308" s="162">
        <v>3.9300000000000003E-3</v>
      </c>
      <c r="I308" s="163"/>
      <c r="L308" s="159"/>
      <c r="M308" s="164"/>
      <c r="T308" s="165"/>
      <c r="AT308" s="160" t="s">
        <v>330</v>
      </c>
      <c r="AU308" s="160" t="s">
        <v>79</v>
      </c>
      <c r="AV308" s="13" t="s">
        <v>79</v>
      </c>
      <c r="AW308" s="13" t="s">
        <v>31</v>
      </c>
      <c r="AX308" s="13" t="s">
        <v>69</v>
      </c>
      <c r="AY308" s="160" t="s">
        <v>181</v>
      </c>
    </row>
    <row r="309" spans="2:65" s="14" customFormat="1" ht="11.25" x14ac:dyDescent="0.2">
      <c r="B309" s="166"/>
      <c r="D309" s="138" t="s">
        <v>330</v>
      </c>
      <c r="E309" s="167" t="s">
        <v>19</v>
      </c>
      <c r="F309" s="168" t="s">
        <v>333</v>
      </c>
      <c r="H309" s="169">
        <v>3.9300000000000003E-3</v>
      </c>
      <c r="I309" s="170"/>
      <c r="L309" s="166"/>
      <c r="M309" s="171"/>
      <c r="T309" s="172"/>
      <c r="AT309" s="167" t="s">
        <v>330</v>
      </c>
      <c r="AU309" s="167" t="s">
        <v>79</v>
      </c>
      <c r="AV309" s="14" t="s">
        <v>187</v>
      </c>
      <c r="AW309" s="14" t="s">
        <v>31</v>
      </c>
      <c r="AX309" s="14" t="s">
        <v>77</v>
      </c>
      <c r="AY309" s="167" t="s">
        <v>181</v>
      </c>
    </row>
    <row r="310" spans="2:65" s="1" customFormat="1" ht="16.5" customHeight="1" x14ac:dyDescent="0.2">
      <c r="B310" s="32"/>
      <c r="C310" s="176" t="s">
        <v>529</v>
      </c>
      <c r="D310" s="176" t="s">
        <v>1794</v>
      </c>
      <c r="E310" s="177" t="s">
        <v>9020</v>
      </c>
      <c r="F310" s="178" t="s">
        <v>9021</v>
      </c>
      <c r="G310" s="179" t="s">
        <v>7777</v>
      </c>
      <c r="H310" s="180">
        <v>23.571999999999999</v>
      </c>
      <c r="I310" s="181"/>
      <c r="J310" s="182">
        <f>ROUND(I310*H310,2)</f>
        <v>0</v>
      </c>
      <c r="K310" s="178" t="s">
        <v>327</v>
      </c>
      <c r="L310" s="183"/>
      <c r="M310" s="184" t="s">
        <v>19</v>
      </c>
      <c r="N310" s="185" t="s">
        <v>40</v>
      </c>
      <c r="P310" s="134">
        <f>O310*H310</f>
        <v>0</v>
      </c>
      <c r="Q310" s="134">
        <v>0</v>
      </c>
      <c r="R310" s="134">
        <f>Q310*H310</f>
        <v>0</v>
      </c>
      <c r="S310" s="134">
        <v>0</v>
      </c>
      <c r="T310" s="135">
        <f>S310*H310</f>
        <v>0</v>
      </c>
      <c r="AR310" s="136" t="s">
        <v>196</v>
      </c>
      <c r="AT310" s="136" t="s">
        <v>1794</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532</v>
      </c>
    </row>
    <row r="311" spans="2:65" s="13" customFormat="1" ht="11.25" x14ac:dyDescent="0.2">
      <c r="B311" s="159"/>
      <c r="D311" s="138" t="s">
        <v>330</v>
      </c>
      <c r="E311" s="160" t="s">
        <v>19</v>
      </c>
      <c r="F311" s="161" t="s">
        <v>9022</v>
      </c>
      <c r="H311" s="162">
        <v>17.946000000000002</v>
      </c>
      <c r="I311" s="163"/>
      <c r="L311" s="159"/>
      <c r="M311" s="164"/>
      <c r="T311" s="165"/>
      <c r="AT311" s="160" t="s">
        <v>330</v>
      </c>
      <c r="AU311" s="160" t="s">
        <v>79</v>
      </c>
      <c r="AV311" s="13" t="s">
        <v>79</v>
      </c>
      <c r="AW311" s="13" t="s">
        <v>31</v>
      </c>
      <c r="AX311" s="13" t="s">
        <v>69</v>
      </c>
      <c r="AY311" s="160" t="s">
        <v>181</v>
      </c>
    </row>
    <row r="312" spans="2:65" s="13" customFormat="1" ht="11.25" x14ac:dyDescent="0.2">
      <c r="B312" s="159"/>
      <c r="D312" s="138" t="s">
        <v>330</v>
      </c>
      <c r="E312" s="160" t="s">
        <v>19</v>
      </c>
      <c r="F312" s="161" t="s">
        <v>9023</v>
      </c>
      <c r="H312" s="162">
        <v>5.6260000000000003</v>
      </c>
      <c r="I312" s="163"/>
      <c r="L312" s="159"/>
      <c r="M312" s="164"/>
      <c r="T312" s="165"/>
      <c r="AT312" s="160" t="s">
        <v>330</v>
      </c>
      <c r="AU312" s="160" t="s">
        <v>79</v>
      </c>
      <c r="AV312" s="13" t="s">
        <v>79</v>
      </c>
      <c r="AW312" s="13" t="s">
        <v>31</v>
      </c>
      <c r="AX312" s="13" t="s">
        <v>69</v>
      </c>
      <c r="AY312" s="160" t="s">
        <v>181</v>
      </c>
    </row>
    <row r="313" spans="2:65" s="14" customFormat="1" ht="11.25" x14ac:dyDescent="0.2">
      <c r="B313" s="166"/>
      <c r="D313" s="138" t="s">
        <v>330</v>
      </c>
      <c r="E313" s="167" t="s">
        <v>19</v>
      </c>
      <c r="F313" s="168" t="s">
        <v>333</v>
      </c>
      <c r="H313" s="169">
        <v>23.571999999999999</v>
      </c>
      <c r="I313" s="170"/>
      <c r="L313" s="166"/>
      <c r="M313" s="171"/>
      <c r="T313" s="172"/>
      <c r="AT313" s="167" t="s">
        <v>330</v>
      </c>
      <c r="AU313" s="167" t="s">
        <v>79</v>
      </c>
      <c r="AV313" s="14" t="s">
        <v>187</v>
      </c>
      <c r="AW313" s="14" t="s">
        <v>31</v>
      </c>
      <c r="AX313" s="14" t="s">
        <v>77</v>
      </c>
      <c r="AY313" s="167" t="s">
        <v>181</v>
      </c>
    </row>
    <row r="314" spans="2:65" s="1" customFormat="1" ht="16.5" customHeight="1" x14ac:dyDescent="0.2">
      <c r="B314" s="32"/>
      <c r="C314" s="125" t="s">
        <v>263</v>
      </c>
      <c r="D314" s="125" t="s">
        <v>182</v>
      </c>
      <c r="E314" s="126" t="s">
        <v>9024</v>
      </c>
      <c r="F314" s="127" t="s">
        <v>9025</v>
      </c>
      <c r="G314" s="128" t="s">
        <v>510</v>
      </c>
      <c r="H314" s="129">
        <v>281.3</v>
      </c>
      <c r="I314" s="130"/>
      <c r="J314" s="131">
        <f>ROUND(I314*H314,2)</f>
        <v>0</v>
      </c>
      <c r="K314" s="127" t="s">
        <v>327</v>
      </c>
      <c r="L314" s="32"/>
      <c r="M314" s="132" t="s">
        <v>19</v>
      </c>
      <c r="N314" s="133" t="s">
        <v>40</v>
      </c>
      <c r="P314" s="134">
        <f>O314*H314</f>
        <v>0</v>
      </c>
      <c r="Q314" s="134">
        <v>0</v>
      </c>
      <c r="R314" s="134">
        <f>Q314*H314</f>
        <v>0</v>
      </c>
      <c r="S314" s="134">
        <v>0</v>
      </c>
      <c r="T314" s="135">
        <f>S314*H314</f>
        <v>0</v>
      </c>
      <c r="AR314" s="136" t="s">
        <v>187</v>
      </c>
      <c r="AT314" s="136" t="s">
        <v>182</v>
      </c>
      <c r="AU314" s="136" t="s">
        <v>79</v>
      </c>
      <c r="AY314" s="17" t="s">
        <v>181</v>
      </c>
      <c r="BE314" s="137">
        <f>IF(N314="základní",J314,0)</f>
        <v>0</v>
      </c>
      <c r="BF314" s="137">
        <f>IF(N314="snížená",J314,0)</f>
        <v>0</v>
      </c>
      <c r="BG314" s="137">
        <f>IF(N314="zákl. přenesená",J314,0)</f>
        <v>0</v>
      </c>
      <c r="BH314" s="137">
        <f>IF(N314="sníž. přenesená",J314,0)</f>
        <v>0</v>
      </c>
      <c r="BI314" s="137">
        <f>IF(N314="nulová",J314,0)</f>
        <v>0</v>
      </c>
      <c r="BJ314" s="17" t="s">
        <v>77</v>
      </c>
      <c r="BK314" s="137">
        <f>ROUND(I314*H314,2)</f>
        <v>0</v>
      </c>
      <c r="BL314" s="17" t="s">
        <v>187</v>
      </c>
      <c r="BM314" s="136" t="s">
        <v>536</v>
      </c>
    </row>
    <row r="315" spans="2:65" s="1" customFormat="1" ht="11.25" x14ac:dyDescent="0.2">
      <c r="B315" s="32"/>
      <c r="D315" s="151" t="s">
        <v>328</v>
      </c>
      <c r="F315" s="152" t="s">
        <v>9026</v>
      </c>
      <c r="I315" s="140"/>
      <c r="L315" s="32"/>
      <c r="M315" s="141"/>
      <c r="T315" s="53"/>
      <c r="AT315" s="17" t="s">
        <v>328</v>
      </c>
      <c r="AU315" s="17" t="s">
        <v>79</v>
      </c>
    </row>
    <row r="316" spans="2:65" s="13" customFormat="1" ht="11.25" x14ac:dyDescent="0.2">
      <c r="B316" s="159"/>
      <c r="D316" s="138" t="s">
        <v>330</v>
      </c>
      <c r="E316" s="160" t="s">
        <v>19</v>
      </c>
      <c r="F316" s="161" t="s">
        <v>9027</v>
      </c>
      <c r="H316" s="162">
        <v>281.3</v>
      </c>
      <c r="I316" s="163"/>
      <c r="L316" s="159"/>
      <c r="M316" s="164"/>
      <c r="T316" s="165"/>
      <c r="AT316" s="160" t="s">
        <v>330</v>
      </c>
      <c r="AU316" s="160" t="s">
        <v>79</v>
      </c>
      <c r="AV316" s="13" t="s">
        <v>79</v>
      </c>
      <c r="AW316" s="13" t="s">
        <v>31</v>
      </c>
      <c r="AX316" s="13" t="s">
        <v>69</v>
      </c>
      <c r="AY316" s="160" t="s">
        <v>181</v>
      </c>
    </row>
    <row r="317" spans="2:65" s="14" customFormat="1" ht="11.25" x14ac:dyDescent="0.2">
      <c r="B317" s="166"/>
      <c r="D317" s="138" t="s">
        <v>330</v>
      </c>
      <c r="E317" s="167" t="s">
        <v>19</v>
      </c>
      <c r="F317" s="168" t="s">
        <v>333</v>
      </c>
      <c r="H317" s="169">
        <v>281.3</v>
      </c>
      <c r="I317" s="170"/>
      <c r="L317" s="166"/>
      <c r="M317" s="171"/>
      <c r="T317" s="172"/>
      <c r="AT317" s="167" t="s">
        <v>330</v>
      </c>
      <c r="AU317" s="167" t="s">
        <v>79</v>
      </c>
      <c r="AV317" s="14" t="s">
        <v>187</v>
      </c>
      <c r="AW317" s="14" t="s">
        <v>31</v>
      </c>
      <c r="AX317" s="14" t="s">
        <v>77</v>
      </c>
      <c r="AY317" s="167" t="s">
        <v>181</v>
      </c>
    </row>
    <row r="318" spans="2:65" s="1" customFormat="1" ht="16.5" customHeight="1" x14ac:dyDescent="0.2">
      <c r="B318" s="32"/>
      <c r="C318" s="125" t="s">
        <v>538</v>
      </c>
      <c r="D318" s="125" t="s">
        <v>182</v>
      </c>
      <c r="E318" s="126" t="s">
        <v>9028</v>
      </c>
      <c r="F318" s="127" t="s">
        <v>9029</v>
      </c>
      <c r="G318" s="128" t="s">
        <v>326</v>
      </c>
      <c r="H318" s="129">
        <v>90.958500000000001</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541</v>
      </c>
    </row>
    <row r="319" spans="2:65" s="1" customFormat="1" ht="11.25" x14ac:dyDescent="0.2">
      <c r="B319" s="32"/>
      <c r="D319" s="151" t="s">
        <v>328</v>
      </c>
      <c r="F319" s="152" t="s">
        <v>9030</v>
      </c>
      <c r="I319" s="140"/>
      <c r="L319" s="32"/>
      <c r="M319" s="141"/>
      <c r="T319" s="53"/>
      <c r="AT319" s="17" t="s">
        <v>328</v>
      </c>
      <c r="AU319" s="17" t="s">
        <v>79</v>
      </c>
    </row>
    <row r="320" spans="2:65" s="13" customFormat="1" ht="11.25" x14ac:dyDescent="0.2">
      <c r="B320" s="159"/>
      <c r="D320" s="138" t="s">
        <v>330</v>
      </c>
      <c r="E320" s="160" t="s">
        <v>19</v>
      </c>
      <c r="F320" s="161" t="s">
        <v>9031</v>
      </c>
      <c r="H320" s="162">
        <v>2.9910000000000001</v>
      </c>
      <c r="I320" s="163"/>
      <c r="L320" s="159"/>
      <c r="M320" s="164"/>
      <c r="T320" s="165"/>
      <c r="AT320" s="160" t="s">
        <v>330</v>
      </c>
      <c r="AU320" s="160" t="s">
        <v>79</v>
      </c>
      <c r="AV320" s="13" t="s">
        <v>79</v>
      </c>
      <c r="AW320" s="13" t="s">
        <v>31</v>
      </c>
      <c r="AX320" s="13" t="s">
        <v>69</v>
      </c>
      <c r="AY320" s="160" t="s">
        <v>181</v>
      </c>
    </row>
    <row r="321" spans="2:65" s="13" customFormat="1" ht="11.25" x14ac:dyDescent="0.2">
      <c r="B321" s="159"/>
      <c r="D321" s="138" t="s">
        <v>330</v>
      </c>
      <c r="E321" s="160" t="s">
        <v>19</v>
      </c>
      <c r="F321" s="161" t="s">
        <v>9032</v>
      </c>
      <c r="H321" s="162">
        <v>83.748000000000005</v>
      </c>
      <c r="I321" s="163"/>
      <c r="L321" s="159"/>
      <c r="M321" s="164"/>
      <c r="T321" s="165"/>
      <c r="AT321" s="160" t="s">
        <v>330</v>
      </c>
      <c r="AU321" s="160" t="s">
        <v>79</v>
      </c>
      <c r="AV321" s="13" t="s">
        <v>79</v>
      </c>
      <c r="AW321" s="13" t="s">
        <v>31</v>
      </c>
      <c r="AX321" s="13" t="s">
        <v>69</v>
      </c>
      <c r="AY321" s="160" t="s">
        <v>181</v>
      </c>
    </row>
    <row r="322" spans="2:65" s="13" customFormat="1" ht="11.25" x14ac:dyDescent="0.2">
      <c r="B322" s="159"/>
      <c r="D322" s="138" t="s">
        <v>330</v>
      </c>
      <c r="E322" s="160" t="s">
        <v>19</v>
      </c>
      <c r="F322" s="161" t="s">
        <v>9033</v>
      </c>
      <c r="H322" s="162">
        <v>4.2195</v>
      </c>
      <c r="I322" s="163"/>
      <c r="L322" s="159"/>
      <c r="M322" s="164"/>
      <c r="T322" s="165"/>
      <c r="AT322" s="160" t="s">
        <v>330</v>
      </c>
      <c r="AU322" s="160" t="s">
        <v>79</v>
      </c>
      <c r="AV322" s="13" t="s">
        <v>79</v>
      </c>
      <c r="AW322" s="13" t="s">
        <v>31</v>
      </c>
      <c r="AX322" s="13" t="s">
        <v>69</v>
      </c>
      <c r="AY322" s="160" t="s">
        <v>181</v>
      </c>
    </row>
    <row r="323" spans="2:65" s="14" customFormat="1" ht="11.25" x14ac:dyDescent="0.2">
      <c r="B323" s="166"/>
      <c r="D323" s="138" t="s">
        <v>330</v>
      </c>
      <c r="E323" s="167" t="s">
        <v>19</v>
      </c>
      <c r="F323" s="168" t="s">
        <v>333</v>
      </c>
      <c r="H323" s="169">
        <v>90.958500000000001</v>
      </c>
      <c r="I323" s="170"/>
      <c r="L323" s="166"/>
      <c r="M323" s="171"/>
      <c r="T323" s="172"/>
      <c r="AT323" s="167" t="s">
        <v>330</v>
      </c>
      <c r="AU323" s="167" t="s">
        <v>79</v>
      </c>
      <c r="AV323" s="14" t="s">
        <v>187</v>
      </c>
      <c r="AW323" s="14" t="s">
        <v>31</v>
      </c>
      <c r="AX323" s="14" t="s">
        <v>77</v>
      </c>
      <c r="AY323" s="167" t="s">
        <v>181</v>
      </c>
    </row>
    <row r="324" spans="2:65" s="1" customFormat="1" ht="16.5" customHeight="1" x14ac:dyDescent="0.2">
      <c r="B324" s="32"/>
      <c r="C324" s="125" t="s">
        <v>266</v>
      </c>
      <c r="D324" s="125" t="s">
        <v>182</v>
      </c>
      <c r="E324" s="126" t="s">
        <v>9034</v>
      </c>
      <c r="F324" s="127" t="s">
        <v>9035</v>
      </c>
      <c r="G324" s="128" t="s">
        <v>438</v>
      </c>
      <c r="H324" s="129">
        <v>3.25</v>
      </c>
      <c r="I324" s="130"/>
      <c r="J324" s="131">
        <f>ROUND(I324*H324,2)</f>
        <v>0</v>
      </c>
      <c r="K324" s="127" t="s">
        <v>186</v>
      </c>
      <c r="L324" s="32"/>
      <c r="M324" s="132" t="s">
        <v>19</v>
      </c>
      <c r="N324" s="133" t="s">
        <v>40</v>
      </c>
      <c r="P324" s="134">
        <f>O324*H324</f>
        <v>0</v>
      </c>
      <c r="Q324" s="134">
        <v>0</v>
      </c>
      <c r="R324" s="134">
        <f>Q324*H324</f>
        <v>0</v>
      </c>
      <c r="S324" s="134">
        <v>0</v>
      </c>
      <c r="T324" s="135">
        <f>S324*H324</f>
        <v>0</v>
      </c>
      <c r="AR324" s="136" t="s">
        <v>187</v>
      </c>
      <c r="AT324" s="136" t="s">
        <v>182</v>
      </c>
      <c r="AU324" s="136" t="s">
        <v>79</v>
      </c>
      <c r="AY324" s="17" t="s">
        <v>181</v>
      </c>
      <c r="BE324" s="137">
        <f>IF(N324="základní",J324,0)</f>
        <v>0</v>
      </c>
      <c r="BF324" s="137">
        <f>IF(N324="snížená",J324,0)</f>
        <v>0</v>
      </c>
      <c r="BG324" s="137">
        <f>IF(N324="zákl. přenesená",J324,0)</f>
        <v>0</v>
      </c>
      <c r="BH324" s="137">
        <f>IF(N324="sníž. přenesená",J324,0)</f>
        <v>0</v>
      </c>
      <c r="BI324" s="137">
        <f>IF(N324="nulová",J324,0)</f>
        <v>0</v>
      </c>
      <c r="BJ324" s="17" t="s">
        <v>77</v>
      </c>
      <c r="BK324" s="137">
        <f>ROUND(I324*H324,2)</f>
        <v>0</v>
      </c>
      <c r="BL324" s="17" t="s">
        <v>187</v>
      </c>
      <c r="BM324" s="136" t="s">
        <v>545</v>
      </c>
    </row>
    <row r="325" spans="2:65" s="12" customFormat="1" ht="11.25" x14ac:dyDescent="0.2">
      <c r="B325" s="153"/>
      <c r="D325" s="138" t="s">
        <v>330</v>
      </c>
      <c r="E325" s="154" t="s">
        <v>19</v>
      </c>
      <c r="F325" s="155" t="s">
        <v>9036</v>
      </c>
      <c r="H325" s="154" t="s">
        <v>19</v>
      </c>
      <c r="I325" s="156"/>
      <c r="L325" s="153"/>
      <c r="M325" s="157"/>
      <c r="T325" s="158"/>
      <c r="AT325" s="154" t="s">
        <v>330</v>
      </c>
      <c r="AU325" s="154" t="s">
        <v>79</v>
      </c>
      <c r="AV325" s="12" t="s">
        <v>77</v>
      </c>
      <c r="AW325" s="12" t="s">
        <v>31</v>
      </c>
      <c r="AX325" s="12" t="s">
        <v>69</v>
      </c>
      <c r="AY325" s="154" t="s">
        <v>181</v>
      </c>
    </row>
    <row r="326" spans="2:65" s="13" customFormat="1" ht="11.25" x14ac:dyDescent="0.2">
      <c r="B326" s="159"/>
      <c r="D326" s="138" t="s">
        <v>330</v>
      </c>
      <c r="E326" s="160" t="s">
        <v>19</v>
      </c>
      <c r="F326" s="161" t="s">
        <v>9037</v>
      </c>
      <c r="H326" s="162">
        <v>3.25</v>
      </c>
      <c r="I326" s="163"/>
      <c r="L326" s="159"/>
      <c r="M326" s="164"/>
      <c r="T326" s="165"/>
      <c r="AT326" s="160" t="s">
        <v>330</v>
      </c>
      <c r="AU326" s="160" t="s">
        <v>79</v>
      </c>
      <c r="AV326" s="13" t="s">
        <v>79</v>
      </c>
      <c r="AW326" s="13" t="s">
        <v>31</v>
      </c>
      <c r="AX326" s="13" t="s">
        <v>69</v>
      </c>
      <c r="AY326" s="160" t="s">
        <v>181</v>
      </c>
    </row>
    <row r="327" spans="2:65" s="14" customFormat="1" ht="11.25" x14ac:dyDescent="0.2">
      <c r="B327" s="166"/>
      <c r="D327" s="138" t="s">
        <v>330</v>
      </c>
      <c r="E327" s="167" t="s">
        <v>19</v>
      </c>
      <c r="F327" s="168" t="s">
        <v>333</v>
      </c>
      <c r="H327" s="169">
        <v>3.25</v>
      </c>
      <c r="I327" s="170"/>
      <c r="L327" s="166"/>
      <c r="M327" s="171"/>
      <c r="T327" s="172"/>
      <c r="AT327" s="167" t="s">
        <v>330</v>
      </c>
      <c r="AU327" s="167" t="s">
        <v>79</v>
      </c>
      <c r="AV327" s="14" t="s">
        <v>187</v>
      </c>
      <c r="AW327" s="14" t="s">
        <v>31</v>
      </c>
      <c r="AX327" s="14" t="s">
        <v>77</v>
      </c>
      <c r="AY327" s="167" t="s">
        <v>181</v>
      </c>
    </row>
    <row r="328" spans="2:65" s="1" customFormat="1" ht="16.5" customHeight="1" x14ac:dyDescent="0.2">
      <c r="B328" s="32"/>
      <c r="C328" s="125" t="s">
        <v>546</v>
      </c>
      <c r="D328" s="125" t="s">
        <v>182</v>
      </c>
      <c r="E328" s="126" t="s">
        <v>9038</v>
      </c>
      <c r="F328" s="127" t="s">
        <v>9039</v>
      </c>
      <c r="G328" s="128" t="s">
        <v>438</v>
      </c>
      <c r="H328" s="129">
        <v>3.25</v>
      </c>
      <c r="I328" s="130"/>
      <c r="J328" s="131">
        <f>ROUND(I328*H328,2)</f>
        <v>0</v>
      </c>
      <c r="K328" s="127" t="s">
        <v>186</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549</v>
      </c>
    </row>
    <row r="329" spans="2:65" s="12" customFormat="1" ht="11.25" x14ac:dyDescent="0.2">
      <c r="B329" s="153"/>
      <c r="D329" s="138" t="s">
        <v>330</v>
      </c>
      <c r="E329" s="154" t="s">
        <v>19</v>
      </c>
      <c r="F329" s="155" t="s">
        <v>9040</v>
      </c>
      <c r="H329" s="154" t="s">
        <v>19</v>
      </c>
      <c r="I329" s="156"/>
      <c r="L329" s="153"/>
      <c r="M329" s="157"/>
      <c r="T329" s="158"/>
      <c r="AT329" s="154" t="s">
        <v>330</v>
      </c>
      <c r="AU329" s="154" t="s">
        <v>79</v>
      </c>
      <c r="AV329" s="12" t="s">
        <v>77</v>
      </c>
      <c r="AW329" s="12" t="s">
        <v>31</v>
      </c>
      <c r="AX329" s="12" t="s">
        <v>69</v>
      </c>
      <c r="AY329" s="154" t="s">
        <v>181</v>
      </c>
    </row>
    <row r="330" spans="2:65" s="13" customFormat="1" ht="11.25" x14ac:dyDescent="0.2">
      <c r="B330" s="159"/>
      <c r="D330" s="138" t="s">
        <v>330</v>
      </c>
      <c r="E330" s="160" t="s">
        <v>19</v>
      </c>
      <c r="F330" s="161" t="s">
        <v>9037</v>
      </c>
      <c r="H330" s="162">
        <v>3.25</v>
      </c>
      <c r="I330" s="163"/>
      <c r="L330" s="159"/>
      <c r="M330" s="164"/>
      <c r="T330" s="165"/>
      <c r="AT330" s="160" t="s">
        <v>330</v>
      </c>
      <c r="AU330" s="160" t="s">
        <v>79</v>
      </c>
      <c r="AV330" s="13" t="s">
        <v>79</v>
      </c>
      <c r="AW330" s="13" t="s">
        <v>31</v>
      </c>
      <c r="AX330" s="13" t="s">
        <v>69</v>
      </c>
      <c r="AY330" s="160" t="s">
        <v>181</v>
      </c>
    </row>
    <row r="331" spans="2:65" s="14" customFormat="1" ht="11.25" x14ac:dyDescent="0.2">
      <c r="B331" s="166"/>
      <c r="D331" s="138" t="s">
        <v>330</v>
      </c>
      <c r="E331" s="167" t="s">
        <v>19</v>
      </c>
      <c r="F331" s="168" t="s">
        <v>333</v>
      </c>
      <c r="H331" s="169">
        <v>3.25</v>
      </c>
      <c r="I331" s="170"/>
      <c r="L331" s="166"/>
      <c r="M331" s="171"/>
      <c r="T331" s="172"/>
      <c r="AT331" s="167" t="s">
        <v>330</v>
      </c>
      <c r="AU331" s="167" t="s">
        <v>79</v>
      </c>
      <c r="AV331" s="14" t="s">
        <v>187</v>
      </c>
      <c r="AW331" s="14" t="s">
        <v>31</v>
      </c>
      <c r="AX331" s="14" t="s">
        <v>77</v>
      </c>
      <c r="AY331" s="167" t="s">
        <v>181</v>
      </c>
    </row>
    <row r="332" spans="2:65" s="1" customFormat="1" ht="21.75" customHeight="1" x14ac:dyDescent="0.2">
      <c r="B332" s="32"/>
      <c r="C332" s="125" t="s">
        <v>270</v>
      </c>
      <c r="D332" s="125" t="s">
        <v>182</v>
      </c>
      <c r="E332" s="126" t="s">
        <v>9041</v>
      </c>
      <c r="F332" s="127" t="s">
        <v>9042</v>
      </c>
      <c r="G332" s="128" t="s">
        <v>438</v>
      </c>
      <c r="H332" s="129">
        <v>29.25</v>
      </c>
      <c r="I332" s="130"/>
      <c r="J332" s="131">
        <f>ROUND(I332*H332,2)</f>
        <v>0</v>
      </c>
      <c r="K332" s="127" t="s">
        <v>186</v>
      </c>
      <c r="L332" s="32"/>
      <c r="M332" s="132" t="s">
        <v>19</v>
      </c>
      <c r="N332" s="133" t="s">
        <v>40</v>
      </c>
      <c r="P332" s="134">
        <f>O332*H332</f>
        <v>0</v>
      </c>
      <c r="Q332" s="134">
        <v>0</v>
      </c>
      <c r="R332" s="134">
        <f>Q332*H332</f>
        <v>0</v>
      </c>
      <c r="S332" s="134">
        <v>0</v>
      </c>
      <c r="T332" s="135">
        <f>S332*H332</f>
        <v>0</v>
      </c>
      <c r="AR332" s="136" t="s">
        <v>187</v>
      </c>
      <c r="AT332" s="136" t="s">
        <v>182</v>
      </c>
      <c r="AU332" s="136" t="s">
        <v>79</v>
      </c>
      <c r="AY332" s="17" t="s">
        <v>181</v>
      </c>
      <c r="BE332" s="137">
        <f>IF(N332="základní",J332,0)</f>
        <v>0</v>
      </c>
      <c r="BF332" s="137">
        <f>IF(N332="snížená",J332,0)</f>
        <v>0</v>
      </c>
      <c r="BG332" s="137">
        <f>IF(N332="zákl. přenesená",J332,0)</f>
        <v>0</v>
      </c>
      <c r="BH332" s="137">
        <f>IF(N332="sníž. přenesená",J332,0)</f>
        <v>0</v>
      </c>
      <c r="BI332" s="137">
        <f>IF(N332="nulová",J332,0)</f>
        <v>0</v>
      </c>
      <c r="BJ332" s="17" t="s">
        <v>77</v>
      </c>
      <c r="BK332" s="137">
        <f>ROUND(I332*H332,2)</f>
        <v>0</v>
      </c>
      <c r="BL332" s="17" t="s">
        <v>187</v>
      </c>
      <c r="BM332" s="136" t="s">
        <v>552</v>
      </c>
    </row>
    <row r="333" spans="2:65" s="12" customFormat="1" ht="11.25" x14ac:dyDescent="0.2">
      <c r="B333" s="153"/>
      <c r="D333" s="138" t="s">
        <v>330</v>
      </c>
      <c r="E333" s="154" t="s">
        <v>19</v>
      </c>
      <c r="F333" s="155" t="s">
        <v>9043</v>
      </c>
      <c r="H333" s="154" t="s">
        <v>19</v>
      </c>
      <c r="I333" s="156"/>
      <c r="L333" s="153"/>
      <c r="M333" s="157"/>
      <c r="T333" s="158"/>
      <c r="AT333" s="154" t="s">
        <v>330</v>
      </c>
      <c r="AU333" s="154" t="s">
        <v>79</v>
      </c>
      <c r="AV333" s="12" t="s">
        <v>77</v>
      </c>
      <c r="AW333" s="12" t="s">
        <v>31</v>
      </c>
      <c r="AX333" s="12" t="s">
        <v>69</v>
      </c>
      <c r="AY333" s="154" t="s">
        <v>181</v>
      </c>
    </row>
    <row r="334" spans="2:65" s="13" customFormat="1" ht="11.25" x14ac:dyDescent="0.2">
      <c r="B334" s="159"/>
      <c r="D334" s="138" t="s">
        <v>330</v>
      </c>
      <c r="E334" s="160" t="s">
        <v>19</v>
      </c>
      <c r="F334" s="161" t="s">
        <v>9044</v>
      </c>
      <c r="H334" s="162">
        <v>29.25</v>
      </c>
      <c r="I334" s="163"/>
      <c r="L334" s="159"/>
      <c r="M334" s="164"/>
      <c r="T334" s="165"/>
      <c r="AT334" s="160" t="s">
        <v>330</v>
      </c>
      <c r="AU334" s="160" t="s">
        <v>79</v>
      </c>
      <c r="AV334" s="13" t="s">
        <v>79</v>
      </c>
      <c r="AW334" s="13" t="s">
        <v>31</v>
      </c>
      <c r="AX334" s="13" t="s">
        <v>69</v>
      </c>
      <c r="AY334" s="160" t="s">
        <v>181</v>
      </c>
    </row>
    <row r="335" spans="2:65" s="14" customFormat="1" ht="11.25" x14ac:dyDescent="0.2">
      <c r="B335" s="166"/>
      <c r="D335" s="138" t="s">
        <v>330</v>
      </c>
      <c r="E335" s="167" t="s">
        <v>19</v>
      </c>
      <c r="F335" s="168" t="s">
        <v>333</v>
      </c>
      <c r="H335" s="169">
        <v>29.25</v>
      </c>
      <c r="I335" s="170"/>
      <c r="L335" s="166"/>
      <c r="M335" s="171"/>
      <c r="T335" s="172"/>
      <c r="AT335" s="167" t="s">
        <v>330</v>
      </c>
      <c r="AU335" s="167" t="s">
        <v>79</v>
      </c>
      <c r="AV335" s="14" t="s">
        <v>187</v>
      </c>
      <c r="AW335" s="14" t="s">
        <v>31</v>
      </c>
      <c r="AX335" s="14" t="s">
        <v>77</v>
      </c>
      <c r="AY335" s="167" t="s">
        <v>181</v>
      </c>
    </row>
    <row r="336" spans="2:65" s="1" customFormat="1" ht="24.2" customHeight="1" x14ac:dyDescent="0.2">
      <c r="B336" s="32"/>
      <c r="C336" s="125" t="s">
        <v>553</v>
      </c>
      <c r="D336" s="125" t="s">
        <v>182</v>
      </c>
      <c r="E336" s="126" t="s">
        <v>9045</v>
      </c>
      <c r="F336" s="127" t="s">
        <v>9046</v>
      </c>
      <c r="G336" s="128" t="s">
        <v>438</v>
      </c>
      <c r="H336" s="129">
        <v>3.25</v>
      </c>
      <c r="I336" s="130"/>
      <c r="J336" s="131">
        <f>ROUND(I336*H336,2)</f>
        <v>0</v>
      </c>
      <c r="K336" s="127" t="s">
        <v>186</v>
      </c>
      <c r="L336" s="32"/>
      <c r="M336" s="132" t="s">
        <v>19</v>
      </c>
      <c r="N336" s="133" t="s">
        <v>40</v>
      </c>
      <c r="P336" s="134">
        <f>O336*H336</f>
        <v>0</v>
      </c>
      <c r="Q336" s="134">
        <v>0</v>
      </c>
      <c r="R336" s="134">
        <f>Q336*H336</f>
        <v>0</v>
      </c>
      <c r="S336" s="134">
        <v>0</v>
      </c>
      <c r="T336" s="135">
        <f>S336*H336</f>
        <v>0</v>
      </c>
      <c r="AR336" s="136" t="s">
        <v>187</v>
      </c>
      <c r="AT336" s="136" t="s">
        <v>182</v>
      </c>
      <c r="AU336" s="136" t="s">
        <v>79</v>
      </c>
      <c r="AY336" s="17" t="s">
        <v>181</v>
      </c>
      <c r="BE336" s="137">
        <f>IF(N336="základní",J336,0)</f>
        <v>0</v>
      </c>
      <c r="BF336" s="137">
        <f>IF(N336="snížená",J336,0)</f>
        <v>0</v>
      </c>
      <c r="BG336" s="137">
        <f>IF(N336="zákl. přenesená",J336,0)</f>
        <v>0</v>
      </c>
      <c r="BH336" s="137">
        <f>IF(N336="sníž. přenesená",J336,0)</f>
        <v>0</v>
      </c>
      <c r="BI336" s="137">
        <f>IF(N336="nulová",J336,0)</f>
        <v>0</v>
      </c>
      <c r="BJ336" s="17" t="s">
        <v>77</v>
      </c>
      <c r="BK336" s="137">
        <f>ROUND(I336*H336,2)</f>
        <v>0</v>
      </c>
      <c r="BL336" s="17" t="s">
        <v>187</v>
      </c>
      <c r="BM336" s="136" t="s">
        <v>556</v>
      </c>
    </row>
    <row r="337" spans="2:65" s="1" customFormat="1" ht="48.75" x14ac:dyDescent="0.2">
      <c r="B337" s="32"/>
      <c r="D337" s="138" t="s">
        <v>214</v>
      </c>
      <c r="F337" s="139" t="s">
        <v>9047</v>
      </c>
      <c r="I337" s="140"/>
      <c r="L337" s="32"/>
      <c r="M337" s="141"/>
      <c r="T337" s="53"/>
      <c r="AT337" s="17" t="s">
        <v>214</v>
      </c>
      <c r="AU337" s="17" t="s">
        <v>79</v>
      </c>
    </row>
    <row r="338" spans="2:65" s="13" customFormat="1" ht="11.25" x14ac:dyDescent="0.2">
      <c r="B338" s="159"/>
      <c r="D338" s="138" t="s">
        <v>330</v>
      </c>
      <c r="E338" s="160" t="s">
        <v>19</v>
      </c>
      <c r="F338" s="161" t="s">
        <v>9048</v>
      </c>
      <c r="H338" s="162">
        <v>3.25</v>
      </c>
      <c r="I338" s="163"/>
      <c r="L338" s="159"/>
      <c r="M338" s="164"/>
      <c r="T338" s="165"/>
      <c r="AT338" s="160" t="s">
        <v>330</v>
      </c>
      <c r="AU338" s="160" t="s">
        <v>79</v>
      </c>
      <c r="AV338" s="13" t="s">
        <v>79</v>
      </c>
      <c r="AW338" s="13" t="s">
        <v>31</v>
      </c>
      <c r="AX338" s="13" t="s">
        <v>69</v>
      </c>
      <c r="AY338" s="160" t="s">
        <v>181</v>
      </c>
    </row>
    <row r="339" spans="2:65" s="14" customFormat="1" ht="11.25" x14ac:dyDescent="0.2">
      <c r="B339" s="166"/>
      <c r="D339" s="138" t="s">
        <v>330</v>
      </c>
      <c r="E339" s="167" t="s">
        <v>19</v>
      </c>
      <c r="F339" s="168" t="s">
        <v>333</v>
      </c>
      <c r="H339" s="169">
        <v>3.25</v>
      </c>
      <c r="I339" s="170"/>
      <c r="L339" s="166"/>
      <c r="M339" s="171"/>
      <c r="T339" s="172"/>
      <c r="AT339" s="167" t="s">
        <v>330</v>
      </c>
      <c r="AU339" s="167" t="s">
        <v>79</v>
      </c>
      <c r="AV339" s="14" t="s">
        <v>187</v>
      </c>
      <c r="AW339" s="14" t="s">
        <v>31</v>
      </c>
      <c r="AX339" s="14" t="s">
        <v>77</v>
      </c>
      <c r="AY339" s="167" t="s">
        <v>181</v>
      </c>
    </row>
    <row r="340" spans="2:65" s="1" customFormat="1" ht="16.5" customHeight="1" x14ac:dyDescent="0.2">
      <c r="B340" s="32"/>
      <c r="C340" s="125" t="s">
        <v>273</v>
      </c>
      <c r="D340" s="125" t="s">
        <v>182</v>
      </c>
      <c r="E340" s="126" t="s">
        <v>5611</v>
      </c>
      <c r="F340" s="127" t="s">
        <v>5612</v>
      </c>
      <c r="G340" s="128" t="s">
        <v>326</v>
      </c>
      <c r="H340" s="129">
        <v>39.880000000000003</v>
      </c>
      <c r="I340" s="130"/>
      <c r="J340" s="131">
        <f>ROUND(I340*H340,2)</f>
        <v>0</v>
      </c>
      <c r="K340" s="127" t="s">
        <v>327</v>
      </c>
      <c r="L340" s="32"/>
      <c r="M340" s="132" t="s">
        <v>19</v>
      </c>
      <c r="N340" s="133" t="s">
        <v>40</v>
      </c>
      <c r="P340" s="134">
        <f>O340*H340</f>
        <v>0</v>
      </c>
      <c r="Q340" s="134">
        <v>0</v>
      </c>
      <c r="R340" s="134">
        <f>Q340*H340</f>
        <v>0</v>
      </c>
      <c r="S340" s="134">
        <v>0</v>
      </c>
      <c r="T340" s="135">
        <f>S340*H340</f>
        <v>0</v>
      </c>
      <c r="AR340" s="136" t="s">
        <v>187</v>
      </c>
      <c r="AT340" s="136" t="s">
        <v>182</v>
      </c>
      <c r="AU340" s="136" t="s">
        <v>79</v>
      </c>
      <c r="AY340" s="17" t="s">
        <v>181</v>
      </c>
      <c r="BE340" s="137">
        <f>IF(N340="základní",J340,0)</f>
        <v>0</v>
      </c>
      <c r="BF340" s="137">
        <f>IF(N340="snížená",J340,0)</f>
        <v>0</v>
      </c>
      <c r="BG340" s="137">
        <f>IF(N340="zákl. přenesená",J340,0)</f>
        <v>0</v>
      </c>
      <c r="BH340" s="137">
        <f>IF(N340="sníž. přenesená",J340,0)</f>
        <v>0</v>
      </c>
      <c r="BI340" s="137">
        <f>IF(N340="nulová",J340,0)</f>
        <v>0</v>
      </c>
      <c r="BJ340" s="17" t="s">
        <v>77</v>
      </c>
      <c r="BK340" s="137">
        <f>ROUND(I340*H340,2)</f>
        <v>0</v>
      </c>
      <c r="BL340" s="17" t="s">
        <v>187</v>
      </c>
      <c r="BM340" s="136" t="s">
        <v>560</v>
      </c>
    </row>
    <row r="341" spans="2:65" s="1" customFormat="1" ht="11.25" x14ac:dyDescent="0.2">
      <c r="B341" s="32"/>
      <c r="D341" s="151" t="s">
        <v>328</v>
      </c>
      <c r="F341" s="152" t="s">
        <v>5613</v>
      </c>
      <c r="I341" s="140"/>
      <c r="L341" s="32"/>
      <c r="M341" s="141"/>
      <c r="T341" s="53"/>
      <c r="AT341" s="17" t="s">
        <v>328</v>
      </c>
      <c r="AU341" s="17" t="s">
        <v>79</v>
      </c>
    </row>
    <row r="342" spans="2:65" s="1" customFormat="1" ht="19.5" x14ac:dyDescent="0.2">
      <c r="B342" s="32"/>
      <c r="D342" s="138" t="s">
        <v>214</v>
      </c>
      <c r="F342" s="139" t="s">
        <v>9049</v>
      </c>
      <c r="I342" s="140"/>
      <c r="L342" s="32"/>
      <c r="M342" s="141"/>
      <c r="T342" s="53"/>
      <c r="AT342" s="17" t="s">
        <v>214</v>
      </c>
      <c r="AU342" s="17" t="s">
        <v>79</v>
      </c>
    </row>
    <row r="343" spans="2:65" s="12" customFormat="1" ht="11.25" x14ac:dyDescent="0.2">
      <c r="B343" s="153"/>
      <c r="D343" s="138" t="s">
        <v>330</v>
      </c>
      <c r="E343" s="154" t="s">
        <v>19</v>
      </c>
      <c r="F343" s="155" t="s">
        <v>9050</v>
      </c>
      <c r="H343" s="154" t="s">
        <v>19</v>
      </c>
      <c r="I343" s="156"/>
      <c r="L343" s="153"/>
      <c r="M343" s="157"/>
      <c r="T343" s="158"/>
      <c r="AT343" s="154" t="s">
        <v>330</v>
      </c>
      <c r="AU343" s="154" t="s">
        <v>79</v>
      </c>
      <c r="AV343" s="12" t="s">
        <v>77</v>
      </c>
      <c r="AW343" s="12" t="s">
        <v>31</v>
      </c>
      <c r="AX343" s="12" t="s">
        <v>69</v>
      </c>
      <c r="AY343" s="154" t="s">
        <v>181</v>
      </c>
    </row>
    <row r="344" spans="2:65" s="13" customFormat="1" ht="11.25" x14ac:dyDescent="0.2">
      <c r="B344" s="159"/>
      <c r="D344" s="138" t="s">
        <v>330</v>
      </c>
      <c r="E344" s="160" t="s">
        <v>19</v>
      </c>
      <c r="F344" s="161" t="s">
        <v>9051</v>
      </c>
      <c r="H344" s="162">
        <v>19.940000000000001</v>
      </c>
      <c r="I344" s="163"/>
      <c r="L344" s="159"/>
      <c r="M344" s="164"/>
      <c r="T344" s="165"/>
      <c r="AT344" s="160" t="s">
        <v>330</v>
      </c>
      <c r="AU344" s="160" t="s">
        <v>79</v>
      </c>
      <c r="AV344" s="13" t="s">
        <v>79</v>
      </c>
      <c r="AW344" s="13" t="s">
        <v>31</v>
      </c>
      <c r="AX344" s="13" t="s">
        <v>69</v>
      </c>
      <c r="AY344" s="160" t="s">
        <v>181</v>
      </c>
    </row>
    <row r="345" spans="2:65" s="13" customFormat="1" ht="11.25" x14ac:dyDescent="0.2">
      <c r="B345" s="159"/>
      <c r="D345" s="138" t="s">
        <v>330</v>
      </c>
      <c r="E345" s="160" t="s">
        <v>19</v>
      </c>
      <c r="F345" s="161" t="s">
        <v>9052</v>
      </c>
      <c r="H345" s="162">
        <v>19.940000000000001</v>
      </c>
      <c r="I345" s="163"/>
      <c r="L345" s="159"/>
      <c r="M345" s="164"/>
      <c r="T345" s="165"/>
      <c r="AT345" s="160" t="s">
        <v>330</v>
      </c>
      <c r="AU345" s="160" t="s">
        <v>79</v>
      </c>
      <c r="AV345" s="13" t="s">
        <v>79</v>
      </c>
      <c r="AW345" s="13" t="s">
        <v>31</v>
      </c>
      <c r="AX345" s="13" t="s">
        <v>69</v>
      </c>
      <c r="AY345" s="160" t="s">
        <v>181</v>
      </c>
    </row>
    <row r="346" spans="2:65" s="14" customFormat="1" ht="11.25" x14ac:dyDescent="0.2">
      <c r="B346" s="166"/>
      <c r="D346" s="138" t="s">
        <v>330</v>
      </c>
      <c r="E346" s="167" t="s">
        <v>19</v>
      </c>
      <c r="F346" s="168" t="s">
        <v>333</v>
      </c>
      <c r="H346" s="169">
        <v>39.880000000000003</v>
      </c>
      <c r="I346" s="170"/>
      <c r="L346" s="166"/>
      <c r="M346" s="171"/>
      <c r="T346" s="172"/>
      <c r="AT346" s="167" t="s">
        <v>330</v>
      </c>
      <c r="AU346" s="167" t="s">
        <v>79</v>
      </c>
      <c r="AV346" s="14" t="s">
        <v>187</v>
      </c>
      <c r="AW346" s="14" t="s">
        <v>31</v>
      </c>
      <c r="AX346" s="14" t="s">
        <v>77</v>
      </c>
      <c r="AY346" s="167" t="s">
        <v>181</v>
      </c>
    </row>
    <row r="347" spans="2:65" s="1" customFormat="1" ht="21.75" customHeight="1" x14ac:dyDescent="0.2">
      <c r="B347" s="32"/>
      <c r="C347" s="125" t="s">
        <v>566</v>
      </c>
      <c r="D347" s="125" t="s">
        <v>182</v>
      </c>
      <c r="E347" s="126" t="s">
        <v>6834</v>
      </c>
      <c r="F347" s="127" t="s">
        <v>6835</v>
      </c>
      <c r="G347" s="128" t="s">
        <v>326</v>
      </c>
      <c r="H347" s="129">
        <v>39.880000000000003</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569</v>
      </c>
    </row>
    <row r="348" spans="2:65" s="1" customFormat="1" ht="11.25" x14ac:dyDescent="0.2">
      <c r="B348" s="32"/>
      <c r="D348" s="151" t="s">
        <v>328</v>
      </c>
      <c r="F348" s="152" t="s">
        <v>6836</v>
      </c>
      <c r="I348" s="140"/>
      <c r="L348" s="32"/>
      <c r="M348" s="141"/>
      <c r="T348" s="53"/>
      <c r="AT348" s="17" t="s">
        <v>328</v>
      </c>
      <c r="AU348" s="17" t="s">
        <v>79</v>
      </c>
    </row>
    <row r="349" spans="2:65" s="1" customFormat="1" ht="19.5" x14ac:dyDescent="0.2">
      <c r="B349" s="32"/>
      <c r="D349" s="138" t="s">
        <v>214</v>
      </c>
      <c r="F349" s="139" t="s">
        <v>6662</v>
      </c>
      <c r="I349" s="140"/>
      <c r="L349" s="32"/>
      <c r="M349" s="141"/>
      <c r="T349" s="53"/>
      <c r="AT349" s="17" t="s">
        <v>214</v>
      </c>
      <c r="AU349" s="17" t="s">
        <v>79</v>
      </c>
    </row>
    <row r="350" spans="2:65" s="12" customFormat="1" ht="11.25" x14ac:dyDescent="0.2">
      <c r="B350" s="153"/>
      <c r="D350" s="138" t="s">
        <v>330</v>
      </c>
      <c r="E350" s="154" t="s">
        <v>19</v>
      </c>
      <c r="F350" s="155" t="s">
        <v>9053</v>
      </c>
      <c r="H350" s="154" t="s">
        <v>19</v>
      </c>
      <c r="I350" s="156"/>
      <c r="L350" s="153"/>
      <c r="M350" s="157"/>
      <c r="T350" s="158"/>
      <c r="AT350" s="154" t="s">
        <v>330</v>
      </c>
      <c r="AU350" s="154" t="s">
        <v>79</v>
      </c>
      <c r="AV350" s="12" t="s">
        <v>77</v>
      </c>
      <c r="AW350" s="12" t="s">
        <v>31</v>
      </c>
      <c r="AX350" s="12" t="s">
        <v>69</v>
      </c>
      <c r="AY350" s="154" t="s">
        <v>181</v>
      </c>
    </row>
    <row r="351" spans="2:65" s="13" customFormat="1" ht="11.25" x14ac:dyDescent="0.2">
      <c r="B351" s="159"/>
      <c r="D351" s="138" t="s">
        <v>330</v>
      </c>
      <c r="E351" s="160" t="s">
        <v>19</v>
      </c>
      <c r="F351" s="161" t="s">
        <v>9051</v>
      </c>
      <c r="H351" s="162">
        <v>19.940000000000001</v>
      </c>
      <c r="I351" s="163"/>
      <c r="L351" s="159"/>
      <c r="M351" s="164"/>
      <c r="T351" s="165"/>
      <c r="AT351" s="160" t="s">
        <v>330</v>
      </c>
      <c r="AU351" s="160" t="s">
        <v>79</v>
      </c>
      <c r="AV351" s="13" t="s">
        <v>79</v>
      </c>
      <c r="AW351" s="13" t="s">
        <v>31</v>
      </c>
      <c r="AX351" s="13" t="s">
        <v>69</v>
      </c>
      <c r="AY351" s="160" t="s">
        <v>181</v>
      </c>
    </row>
    <row r="352" spans="2:65" s="13" customFormat="1" ht="11.25" x14ac:dyDescent="0.2">
      <c r="B352" s="159"/>
      <c r="D352" s="138" t="s">
        <v>330</v>
      </c>
      <c r="E352" s="160" t="s">
        <v>19</v>
      </c>
      <c r="F352" s="161" t="s">
        <v>9052</v>
      </c>
      <c r="H352" s="162">
        <v>19.940000000000001</v>
      </c>
      <c r="I352" s="163"/>
      <c r="L352" s="159"/>
      <c r="M352" s="164"/>
      <c r="T352" s="165"/>
      <c r="AT352" s="160" t="s">
        <v>330</v>
      </c>
      <c r="AU352" s="160" t="s">
        <v>79</v>
      </c>
      <c r="AV352" s="13" t="s">
        <v>79</v>
      </c>
      <c r="AW352" s="13" t="s">
        <v>31</v>
      </c>
      <c r="AX352" s="13" t="s">
        <v>69</v>
      </c>
      <c r="AY352" s="160" t="s">
        <v>181</v>
      </c>
    </row>
    <row r="353" spans="2:65" s="14" customFormat="1" ht="11.25" x14ac:dyDescent="0.2">
      <c r="B353" s="166"/>
      <c r="D353" s="138" t="s">
        <v>330</v>
      </c>
      <c r="E353" s="167" t="s">
        <v>19</v>
      </c>
      <c r="F353" s="168" t="s">
        <v>333</v>
      </c>
      <c r="H353" s="169">
        <v>39.880000000000003</v>
      </c>
      <c r="I353" s="170"/>
      <c r="L353" s="166"/>
      <c r="M353" s="171"/>
      <c r="T353" s="172"/>
      <c r="AT353" s="167" t="s">
        <v>330</v>
      </c>
      <c r="AU353" s="167" t="s">
        <v>79</v>
      </c>
      <c r="AV353" s="14" t="s">
        <v>187</v>
      </c>
      <c r="AW353" s="14" t="s">
        <v>31</v>
      </c>
      <c r="AX353" s="14" t="s">
        <v>77</v>
      </c>
      <c r="AY353" s="167" t="s">
        <v>181</v>
      </c>
    </row>
    <row r="354" spans="2:65" s="1" customFormat="1" ht="16.5" customHeight="1" x14ac:dyDescent="0.2">
      <c r="B354" s="32"/>
      <c r="C354" s="125" t="s">
        <v>277</v>
      </c>
      <c r="D354" s="125" t="s">
        <v>182</v>
      </c>
      <c r="E354" s="126" t="s">
        <v>6669</v>
      </c>
      <c r="F354" s="127" t="s">
        <v>6670</v>
      </c>
      <c r="G354" s="128" t="s">
        <v>326</v>
      </c>
      <c r="H354" s="129">
        <v>19.940000000000001</v>
      </c>
      <c r="I354" s="130"/>
      <c r="J354" s="131">
        <f>ROUND(I354*H354,2)</f>
        <v>0</v>
      </c>
      <c r="K354" s="127" t="s">
        <v>327</v>
      </c>
      <c r="L354" s="32"/>
      <c r="M354" s="132" t="s">
        <v>19</v>
      </c>
      <c r="N354" s="133" t="s">
        <v>40</v>
      </c>
      <c r="P354" s="134">
        <f>O354*H354</f>
        <v>0</v>
      </c>
      <c r="Q354" s="134">
        <v>0</v>
      </c>
      <c r="R354" s="134">
        <f>Q354*H354</f>
        <v>0</v>
      </c>
      <c r="S354" s="134">
        <v>0</v>
      </c>
      <c r="T354" s="135">
        <f>S354*H354</f>
        <v>0</v>
      </c>
      <c r="AR354" s="136" t="s">
        <v>187</v>
      </c>
      <c r="AT354" s="136" t="s">
        <v>182</v>
      </c>
      <c r="AU354" s="136" t="s">
        <v>79</v>
      </c>
      <c r="AY354" s="17" t="s">
        <v>181</v>
      </c>
      <c r="BE354" s="137">
        <f>IF(N354="základní",J354,0)</f>
        <v>0</v>
      </c>
      <c r="BF354" s="137">
        <f>IF(N354="snížená",J354,0)</f>
        <v>0</v>
      </c>
      <c r="BG354" s="137">
        <f>IF(N354="zákl. přenesená",J354,0)</f>
        <v>0</v>
      </c>
      <c r="BH354" s="137">
        <f>IF(N354="sníž. přenesená",J354,0)</f>
        <v>0</v>
      </c>
      <c r="BI354" s="137">
        <f>IF(N354="nulová",J354,0)</f>
        <v>0</v>
      </c>
      <c r="BJ354" s="17" t="s">
        <v>77</v>
      </c>
      <c r="BK354" s="137">
        <f>ROUND(I354*H354,2)</f>
        <v>0</v>
      </c>
      <c r="BL354" s="17" t="s">
        <v>187</v>
      </c>
      <c r="BM354" s="136" t="s">
        <v>578</v>
      </c>
    </row>
    <row r="355" spans="2:65" s="1" customFormat="1" ht="11.25" x14ac:dyDescent="0.2">
      <c r="B355" s="32"/>
      <c r="D355" s="151" t="s">
        <v>328</v>
      </c>
      <c r="F355" s="152" t="s">
        <v>6671</v>
      </c>
      <c r="I355" s="140"/>
      <c r="L355" s="32"/>
      <c r="M355" s="141"/>
      <c r="T355" s="53"/>
      <c r="AT355" s="17" t="s">
        <v>328</v>
      </c>
      <c r="AU355" s="17" t="s">
        <v>79</v>
      </c>
    </row>
    <row r="356" spans="2:65" s="13" customFormat="1" ht="11.25" x14ac:dyDescent="0.2">
      <c r="B356" s="159"/>
      <c r="D356" s="138" t="s">
        <v>330</v>
      </c>
      <c r="E356" s="160" t="s">
        <v>19</v>
      </c>
      <c r="F356" s="161" t="s">
        <v>9054</v>
      </c>
      <c r="H356" s="162">
        <v>19.940000000000001</v>
      </c>
      <c r="I356" s="163"/>
      <c r="L356" s="159"/>
      <c r="M356" s="164"/>
      <c r="T356" s="165"/>
      <c r="AT356" s="160" t="s">
        <v>330</v>
      </c>
      <c r="AU356" s="160" t="s">
        <v>79</v>
      </c>
      <c r="AV356" s="13" t="s">
        <v>79</v>
      </c>
      <c r="AW356" s="13" t="s">
        <v>31</v>
      </c>
      <c r="AX356" s="13" t="s">
        <v>69</v>
      </c>
      <c r="AY356" s="160" t="s">
        <v>181</v>
      </c>
    </row>
    <row r="357" spans="2:65" s="14" customFormat="1" ht="11.25" x14ac:dyDescent="0.2">
      <c r="B357" s="166"/>
      <c r="D357" s="138" t="s">
        <v>330</v>
      </c>
      <c r="E357" s="167" t="s">
        <v>19</v>
      </c>
      <c r="F357" s="168" t="s">
        <v>333</v>
      </c>
      <c r="H357" s="169">
        <v>19.940000000000001</v>
      </c>
      <c r="I357" s="170"/>
      <c r="L357" s="166"/>
      <c r="M357" s="171"/>
      <c r="T357" s="172"/>
      <c r="AT357" s="167" t="s">
        <v>330</v>
      </c>
      <c r="AU357" s="167" t="s">
        <v>79</v>
      </c>
      <c r="AV357" s="14" t="s">
        <v>187</v>
      </c>
      <c r="AW357" s="14" t="s">
        <v>31</v>
      </c>
      <c r="AX357" s="14" t="s">
        <v>77</v>
      </c>
      <c r="AY357" s="167" t="s">
        <v>181</v>
      </c>
    </row>
    <row r="358" spans="2:65" s="1" customFormat="1" ht="16.5" customHeight="1" x14ac:dyDescent="0.2">
      <c r="B358" s="32"/>
      <c r="C358" s="125" t="s">
        <v>584</v>
      </c>
      <c r="D358" s="125" t="s">
        <v>182</v>
      </c>
      <c r="E358" s="126" t="s">
        <v>388</v>
      </c>
      <c r="F358" s="127" t="s">
        <v>389</v>
      </c>
      <c r="G358" s="128" t="s">
        <v>326</v>
      </c>
      <c r="H358" s="129">
        <v>125.694</v>
      </c>
      <c r="I358" s="130"/>
      <c r="J358" s="131">
        <f>ROUND(I358*H358,2)</f>
        <v>0</v>
      </c>
      <c r="K358" s="127" t="s">
        <v>327</v>
      </c>
      <c r="L358" s="32"/>
      <c r="M358" s="132" t="s">
        <v>19</v>
      </c>
      <c r="N358" s="133" t="s">
        <v>40</v>
      </c>
      <c r="P358" s="134">
        <f>O358*H358</f>
        <v>0</v>
      </c>
      <c r="Q358" s="134">
        <v>0</v>
      </c>
      <c r="R358" s="134">
        <f>Q358*H358</f>
        <v>0</v>
      </c>
      <c r="S358" s="134">
        <v>0</v>
      </c>
      <c r="T358" s="135">
        <f>S358*H358</f>
        <v>0</v>
      </c>
      <c r="AR358" s="136" t="s">
        <v>187</v>
      </c>
      <c r="AT358" s="136" t="s">
        <v>182</v>
      </c>
      <c r="AU358" s="136" t="s">
        <v>79</v>
      </c>
      <c r="AY358" s="17" t="s">
        <v>181</v>
      </c>
      <c r="BE358" s="137">
        <f>IF(N358="základní",J358,0)</f>
        <v>0</v>
      </c>
      <c r="BF358" s="137">
        <f>IF(N358="snížená",J358,0)</f>
        <v>0</v>
      </c>
      <c r="BG358" s="137">
        <f>IF(N358="zákl. přenesená",J358,0)</f>
        <v>0</v>
      </c>
      <c r="BH358" s="137">
        <f>IF(N358="sníž. přenesená",J358,0)</f>
        <v>0</v>
      </c>
      <c r="BI358" s="137">
        <f>IF(N358="nulová",J358,0)</f>
        <v>0</v>
      </c>
      <c r="BJ358" s="17" t="s">
        <v>77</v>
      </c>
      <c r="BK358" s="137">
        <f>ROUND(I358*H358,2)</f>
        <v>0</v>
      </c>
      <c r="BL358" s="17" t="s">
        <v>187</v>
      </c>
      <c r="BM358" s="136" t="s">
        <v>587</v>
      </c>
    </row>
    <row r="359" spans="2:65" s="1" customFormat="1" ht="11.25" x14ac:dyDescent="0.2">
      <c r="B359" s="32"/>
      <c r="D359" s="151" t="s">
        <v>328</v>
      </c>
      <c r="F359" s="152" t="s">
        <v>390</v>
      </c>
      <c r="I359" s="140"/>
      <c r="L359" s="32"/>
      <c r="M359" s="141"/>
      <c r="T359" s="53"/>
      <c r="AT359" s="17" t="s">
        <v>328</v>
      </c>
      <c r="AU359" s="17" t="s">
        <v>79</v>
      </c>
    </row>
    <row r="360" spans="2:65" s="12" customFormat="1" ht="11.25" x14ac:dyDescent="0.2">
      <c r="B360" s="153"/>
      <c r="D360" s="138" t="s">
        <v>330</v>
      </c>
      <c r="E360" s="154" t="s">
        <v>19</v>
      </c>
      <c r="F360" s="155" t="s">
        <v>9055</v>
      </c>
      <c r="H360" s="154" t="s">
        <v>19</v>
      </c>
      <c r="I360" s="156"/>
      <c r="L360" s="153"/>
      <c r="M360" s="157"/>
      <c r="T360" s="158"/>
      <c r="AT360" s="154" t="s">
        <v>330</v>
      </c>
      <c r="AU360" s="154" t="s">
        <v>79</v>
      </c>
      <c r="AV360" s="12" t="s">
        <v>77</v>
      </c>
      <c r="AW360" s="12" t="s">
        <v>31</v>
      </c>
      <c r="AX360" s="12" t="s">
        <v>69</v>
      </c>
      <c r="AY360" s="154" t="s">
        <v>181</v>
      </c>
    </row>
    <row r="361" spans="2:65" s="13" customFormat="1" ht="11.25" x14ac:dyDescent="0.2">
      <c r="B361" s="159"/>
      <c r="D361" s="138" t="s">
        <v>330</v>
      </c>
      <c r="E361" s="160" t="s">
        <v>19</v>
      </c>
      <c r="F361" s="161" t="s">
        <v>9056</v>
      </c>
      <c r="H361" s="162">
        <v>125.694</v>
      </c>
      <c r="I361" s="163"/>
      <c r="L361" s="159"/>
      <c r="M361" s="164"/>
      <c r="T361" s="165"/>
      <c r="AT361" s="160" t="s">
        <v>330</v>
      </c>
      <c r="AU361" s="160" t="s">
        <v>79</v>
      </c>
      <c r="AV361" s="13" t="s">
        <v>79</v>
      </c>
      <c r="AW361" s="13" t="s">
        <v>31</v>
      </c>
      <c r="AX361" s="13" t="s">
        <v>69</v>
      </c>
      <c r="AY361" s="160" t="s">
        <v>181</v>
      </c>
    </row>
    <row r="362" spans="2:65" s="14" customFormat="1" ht="11.25" x14ac:dyDescent="0.2">
      <c r="B362" s="166"/>
      <c r="D362" s="138" t="s">
        <v>330</v>
      </c>
      <c r="E362" s="167" t="s">
        <v>19</v>
      </c>
      <c r="F362" s="168" t="s">
        <v>333</v>
      </c>
      <c r="H362" s="169">
        <v>125.694</v>
      </c>
      <c r="I362" s="170"/>
      <c r="L362" s="166"/>
      <c r="M362" s="171"/>
      <c r="T362" s="172"/>
      <c r="AT362" s="167" t="s">
        <v>330</v>
      </c>
      <c r="AU362" s="167" t="s">
        <v>79</v>
      </c>
      <c r="AV362" s="14" t="s">
        <v>187</v>
      </c>
      <c r="AW362" s="14" t="s">
        <v>31</v>
      </c>
      <c r="AX362" s="14" t="s">
        <v>77</v>
      </c>
      <c r="AY362" s="167" t="s">
        <v>181</v>
      </c>
    </row>
    <row r="363" spans="2:65" s="1" customFormat="1" ht="21.75" customHeight="1" x14ac:dyDescent="0.2">
      <c r="B363" s="32"/>
      <c r="C363" s="125" t="s">
        <v>280</v>
      </c>
      <c r="D363" s="125" t="s">
        <v>182</v>
      </c>
      <c r="E363" s="126" t="s">
        <v>405</v>
      </c>
      <c r="F363" s="127" t="s">
        <v>406</v>
      </c>
      <c r="G363" s="128" t="s">
        <v>326</v>
      </c>
      <c r="H363" s="129">
        <v>125.694</v>
      </c>
      <c r="I363" s="130"/>
      <c r="J363" s="131">
        <f>ROUND(I363*H363,2)</f>
        <v>0</v>
      </c>
      <c r="K363" s="127" t="s">
        <v>327</v>
      </c>
      <c r="L363" s="32"/>
      <c r="M363" s="132" t="s">
        <v>19</v>
      </c>
      <c r="N363" s="133" t="s">
        <v>40</v>
      </c>
      <c r="P363" s="134">
        <f>O363*H363</f>
        <v>0</v>
      </c>
      <c r="Q363" s="134">
        <v>0</v>
      </c>
      <c r="R363" s="134">
        <f>Q363*H363</f>
        <v>0</v>
      </c>
      <c r="S363" s="134">
        <v>0</v>
      </c>
      <c r="T363" s="135">
        <f>S363*H363</f>
        <v>0</v>
      </c>
      <c r="AR363" s="136" t="s">
        <v>187</v>
      </c>
      <c r="AT363" s="136" t="s">
        <v>182</v>
      </c>
      <c r="AU363" s="136" t="s">
        <v>79</v>
      </c>
      <c r="AY363" s="17" t="s">
        <v>181</v>
      </c>
      <c r="BE363" s="137">
        <f>IF(N363="základní",J363,0)</f>
        <v>0</v>
      </c>
      <c r="BF363" s="137">
        <f>IF(N363="snížená",J363,0)</f>
        <v>0</v>
      </c>
      <c r="BG363" s="137">
        <f>IF(N363="zákl. přenesená",J363,0)</f>
        <v>0</v>
      </c>
      <c r="BH363" s="137">
        <f>IF(N363="sníž. přenesená",J363,0)</f>
        <v>0</v>
      </c>
      <c r="BI363" s="137">
        <f>IF(N363="nulová",J363,0)</f>
        <v>0</v>
      </c>
      <c r="BJ363" s="17" t="s">
        <v>77</v>
      </c>
      <c r="BK363" s="137">
        <f>ROUND(I363*H363,2)</f>
        <v>0</v>
      </c>
      <c r="BL363" s="17" t="s">
        <v>187</v>
      </c>
      <c r="BM363" s="136" t="s">
        <v>592</v>
      </c>
    </row>
    <row r="364" spans="2:65" s="1" customFormat="1" ht="11.25" x14ac:dyDescent="0.2">
      <c r="B364" s="32"/>
      <c r="D364" s="151" t="s">
        <v>328</v>
      </c>
      <c r="F364" s="152" t="s">
        <v>408</v>
      </c>
      <c r="I364" s="140"/>
      <c r="L364" s="32"/>
      <c r="M364" s="141"/>
      <c r="T364" s="53"/>
      <c r="AT364" s="17" t="s">
        <v>328</v>
      </c>
      <c r="AU364" s="17" t="s">
        <v>79</v>
      </c>
    </row>
    <row r="365" spans="2:65" s="12" customFormat="1" ht="11.25" x14ac:dyDescent="0.2">
      <c r="B365" s="153"/>
      <c r="D365" s="138" t="s">
        <v>330</v>
      </c>
      <c r="E365" s="154" t="s">
        <v>19</v>
      </c>
      <c r="F365" s="155" t="s">
        <v>409</v>
      </c>
      <c r="H365" s="154" t="s">
        <v>19</v>
      </c>
      <c r="I365" s="156"/>
      <c r="L365" s="153"/>
      <c r="M365" s="157"/>
      <c r="T365" s="158"/>
      <c r="AT365" s="154" t="s">
        <v>330</v>
      </c>
      <c r="AU365" s="154" t="s">
        <v>79</v>
      </c>
      <c r="AV365" s="12" t="s">
        <v>77</v>
      </c>
      <c r="AW365" s="12" t="s">
        <v>31</v>
      </c>
      <c r="AX365" s="12" t="s">
        <v>69</v>
      </c>
      <c r="AY365" s="154" t="s">
        <v>181</v>
      </c>
    </row>
    <row r="366" spans="2:65" s="13" customFormat="1" ht="11.25" x14ac:dyDescent="0.2">
      <c r="B366" s="159"/>
      <c r="D366" s="138" t="s">
        <v>330</v>
      </c>
      <c r="E366" s="160" t="s">
        <v>19</v>
      </c>
      <c r="F366" s="161" t="s">
        <v>9057</v>
      </c>
      <c r="H366" s="162">
        <v>125.694</v>
      </c>
      <c r="I366" s="163"/>
      <c r="L366" s="159"/>
      <c r="M366" s="164"/>
      <c r="T366" s="165"/>
      <c r="AT366" s="160" t="s">
        <v>330</v>
      </c>
      <c r="AU366" s="160" t="s">
        <v>79</v>
      </c>
      <c r="AV366" s="13" t="s">
        <v>79</v>
      </c>
      <c r="AW366" s="13" t="s">
        <v>31</v>
      </c>
      <c r="AX366" s="13" t="s">
        <v>69</v>
      </c>
      <c r="AY366" s="160" t="s">
        <v>181</v>
      </c>
    </row>
    <row r="367" spans="2:65" s="14" customFormat="1" ht="11.25" x14ac:dyDescent="0.2">
      <c r="B367" s="166"/>
      <c r="D367" s="138" t="s">
        <v>330</v>
      </c>
      <c r="E367" s="167" t="s">
        <v>19</v>
      </c>
      <c r="F367" s="168" t="s">
        <v>333</v>
      </c>
      <c r="H367" s="169">
        <v>125.694</v>
      </c>
      <c r="I367" s="170"/>
      <c r="L367" s="166"/>
      <c r="M367" s="171"/>
      <c r="T367" s="172"/>
      <c r="AT367" s="167" t="s">
        <v>330</v>
      </c>
      <c r="AU367" s="167" t="s">
        <v>79</v>
      </c>
      <c r="AV367" s="14" t="s">
        <v>187</v>
      </c>
      <c r="AW367" s="14" t="s">
        <v>31</v>
      </c>
      <c r="AX367" s="14" t="s">
        <v>77</v>
      </c>
      <c r="AY367" s="167" t="s">
        <v>181</v>
      </c>
    </row>
    <row r="368" spans="2:65" s="1" customFormat="1" ht="24.2" customHeight="1" x14ac:dyDescent="0.2">
      <c r="B368" s="32"/>
      <c r="C368" s="125" t="s">
        <v>598</v>
      </c>
      <c r="D368" s="125" t="s">
        <v>182</v>
      </c>
      <c r="E368" s="126" t="s">
        <v>419</v>
      </c>
      <c r="F368" s="127" t="s">
        <v>420</v>
      </c>
      <c r="G368" s="128" t="s">
        <v>326</v>
      </c>
      <c r="H368" s="129">
        <v>1256.94</v>
      </c>
      <c r="I368" s="130"/>
      <c r="J368" s="131">
        <f>ROUND(I368*H368,2)</f>
        <v>0</v>
      </c>
      <c r="K368" s="127" t="s">
        <v>327</v>
      </c>
      <c r="L368" s="32"/>
      <c r="M368" s="132" t="s">
        <v>19</v>
      </c>
      <c r="N368" s="133" t="s">
        <v>40</v>
      </c>
      <c r="P368" s="134">
        <f>O368*H368</f>
        <v>0</v>
      </c>
      <c r="Q368" s="134">
        <v>0</v>
      </c>
      <c r="R368" s="134">
        <f>Q368*H368</f>
        <v>0</v>
      </c>
      <c r="S368" s="134">
        <v>0</v>
      </c>
      <c r="T368" s="135">
        <f>S368*H368</f>
        <v>0</v>
      </c>
      <c r="AR368" s="136" t="s">
        <v>187</v>
      </c>
      <c r="AT368" s="136" t="s">
        <v>182</v>
      </c>
      <c r="AU368" s="136" t="s">
        <v>79</v>
      </c>
      <c r="AY368" s="17" t="s">
        <v>181</v>
      </c>
      <c r="BE368" s="137">
        <f>IF(N368="základní",J368,0)</f>
        <v>0</v>
      </c>
      <c r="BF368" s="137">
        <f>IF(N368="snížená",J368,0)</f>
        <v>0</v>
      </c>
      <c r="BG368" s="137">
        <f>IF(N368="zákl. přenesená",J368,0)</f>
        <v>0</v>
      </c>
      <c r="BH368" s="137">
        <f>IF(N368="sníž. přenesená",J368,0)</f>
        <v>0</v>
      </c>
      <c r="BI368" s="137">
        <f>IF(N368="nulová",J368,0)</f>
        <v>0</v>
      </c>
      <c r="BJ368" s="17" t="s">
        <v>77</v>
      </c>
      <c r="BK368" s="137">
        <f>ROUND(I368*H368,2)</f>
        <v>0</v>
      </c>
      <c r="BL368" s="17" t="s">
        <v>187</v>
      </c>
      <c r="BM368" s="136" t="s">
        <v>601</v>
      </c>
    </row>
    <row r="369" spans="2:65" s="1" customFormat="1" ht="11.25" x14ac:dyDescent="0.2">
      <c r="B369" s="32"/>
      <c r="D369" s="151" t="s">
        <v>328</v>
      </c>
      <c r="F369" s="152" t="s">
        <v>421</v>
      </c>
      <c r="I369" s="140"/>
      <c r="L369" s="32"/>
      <c r="M369" s="141"/>
      <c r="T369" s="53"/>
      <c r="AT369" s="17" t="s">
        <v>328</v>
      </c>
      <c r="AU369" s="17" t="s">
        <v>79</v>
      </c>
    </row>
    <row r="370" spans="2:65" s="12" customFormat="1" ht="11.25" x14ac:dyDescent="0.2">
      <c r="B370" s="153"/>
      <c r="D370" s="138" t="s">
        <v>330</v>
      </c>
      <c r="E370" s="154" t="s">
        <v>19</v>
      </c>
      <c r="F370" s="155" t="s">
        <v>422</v>
      </c>
      <c r="H370" s="154" t="s">
        <v>19</v>
      </c>
      <c r="I370" s="156"/>
      <c r="L370" s="153"/>
      <c r="M370" s="157"/>
      <c r="T370" s="158"/>
      <c r="AT370" s="154" t="s">
        <v>330</v>
      </c>
      <c r="AU370" s="154" t="s">
        <v>79</v>
      </c>
      <c r="AV370" s="12" t="s">
        <v>77</v>
      </c>
      <c r="AW370" s="12" t="s">
        <v>31</v>
      </c>
      <c r="AX370" s="12" t="s">
        <v>69</v>
      </c>
      <c r="AY370" s="154" t="s">
        <v>181</v>
      </c>
    </row>
    <row r="371" spans="2:65" s="13" customFormat="1" ht="11.25" x14ac:dyDescent="0.2">
      <c r="B371" s="159"/>
      <c r="D371" s="138" t="s">
        <v>330</v>
      </c>
      <c r="E371" s="160" t="s">
        <v>19</v>
      </c>
      <c r="F371" s="161" t="s">
        <v>9058</v>
      </c>
      <c r="H371" s="162">
        <v>1256.94</v>
      </c>
      <c r="I371" s="163"/>
      <c r="L371" s="159"/>
      <c r="M371" s="164"/>
      <c r="T371" s="165"/>
      <c r="AT371" s="160" t="s">
        <v>330</v>
      </c>
      <c r="AU371" s="160" t="s">
        <v>79</v>
      </c>
      <c r="AV371" s="13" t="s">
        <v>79</v>
      </c>
      <c r="AW371" s="13" t="s">
        <v>31</v>
      </c>
      <c r="AX371" s="13" t="s">
        <v>69</v>
      </c>
      <c r="AY371" s="160" t="s">
        <v>181</v>
      </c>
    </row>
    <row r="372" spans="2:65" s="14" customFormat="1" ht="11.25" x14ac:dyDescent="0.2">
      <c r="B372" s="166"/>
      <c r="D372" s="138" t="s">
        <v>330</v>
      </c>
      <c r="E372" s="167" t="s">
        <v>19</v>
      </c>
      <c r="F372" s="168" t="s">
        <v>333</v>
      </c>
      <c r="H372" s="169">
        <v>1256.94</v>
      </c>
      <c r="I372" s="170"/>
      <c r="L372" s="166"/>
      <c r="M372" s="171"/>
      <c r="T372" s="172"/>
      <c r="AT372" s="167" t="s">
        <v>330</v>
      </c>
      <c r="AU372" s="167" t="s">
        <v>79</v>
      </c>
      <c r="AV372" s="14" t="s">
        <v>187</v>
      </c>
      <c r="AW372" s="14" t="s">
        <v>31</v>
      </c>
      <c r="AX372" s="14" t="s">
        <v>77</v>
      </c>
      <c r="AY372" s="167" t="s">
        <v>181</v>
      </c>
    </row>
    <row r="373" spans="2:65" s="1" customFormat="1" ht="16.5" customHeight="1" x14ac:dyDescent="0.2">
      <c r="B373" s="32"/>
      <c r="C373" s="125" t="s">
        <v>284</v>
      </c>
      <c r="D373" s="125" t="s">
        <v>182</v>
      </c>
      <c r="E373" s="126" t="s">
        <v>432</v>
      </c>
      <c r="F373" s="127" t="s">
        <v>433</v>
      </c>
      <c r="G373" s="128" t="s">
        <v>326</v>
      </c>
      <c r="H373" s="129">
        <v>125.694</v>
      </c>
      <c r="I373" s="130"/>
      <c r="J373" s="131">
        <f>ROUND(I373*H373,2)</f>
        <v>0</v>
      </c>
      <c r="K373" s="127" t="s">
        <v>327</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608</v>
      </c>
    </row>
    <row r="374" spans="2:65" s="1" customFormat="1" ht="11.25" x14ac:dyDescent="0.2">
      <c r="B374" s="32"/>
      <c r="D374" s="151" t="s">
        <v>328</v>
      </c>
      <c r="F374" s="152" t="s">
        <v>434</v>
      </c>
      <c r="I374" s="140"/>
      <c r="L374" s="32"/>
      <c r="M374" s="141"/>
      <c r="T374" s="53"/>
      <c r="AT374" s="17" t="s">
        <v>328</v>
      </c>
      <c r="AU374" s="17" t="s">
        <v>79</v>
      </c>
    </row>
    <row r="375" spans="2:65" s="13" customFormat="1" ht="11.25" x14ac:dyDescent="0.2">
      <c r="B375" s="159"/>
      <c r="D375" s="138" t="s">
        <v>330</v>
      </c>
      <c r="E375" s="160" t="s">
        <v>19</v>
      </c>
      <c r="F375" s="161" t="s">
        <v>9059</v>
      </c>
      <c r="H375" s="162">
        <v>125.694</v>
      </c>
      <c r="I375" s="163"/>
      <c r="L375" s="159"/>
      <c r="M375" s="164"/>
      <c r="T375" s="165"/>
      <c r="AT375" s="160" t="s">
        <v>330</v>
      </c>
      <c r="AU375" s="160" t="s">
        <v>79</v>
      </c>
      <c r="AV375" s="13" t="s">
        <v>79</v>
      </c>
      <c r="AW375" s="13" t="s">
        <v>31</v>
      </c>
      <c r="AX375" s="13" t="s">
        <v>69</v>
      </c>
      <c r="AY375" s="160" t="s">
        <v>181</v>
      </c>
    </row>
    <row r="376" spans="2:65" s="14" customFormat="1" ht="11.25" x14ac:dyDescent="0.2">
      <c r="B376" s="166"/>
      <c r="D376" s="138" t="s">
        <v>330</v>
      </c>
      <c r="E376" s="167" t="s">
        <v>19</v>
      </c>
      <c r="F376" s="168" t="s">
        <v>333</v>
      </c>
      <c r="H376" s="169">
        <v>125.694</v>
      </c>
      <c r="I376" s="170"/>
      <c r="L376" s="166"/>
      <c r="M376" s="171"/>
      <c r="T376" s="172"/>
      <c r="AT376" s="167" t="s">
        <v>330</v>
      </c>
      <c r="AU376" s="167" t="s">
        <v>79</v>
      </c>
      <c r="AV376" s="14" t="s">
        <v>187</v>
      </c>
      <c r="AW376" s="14" t="s">
        <v>31</v>
      </c>
      <c r="AX376" s="14" t="s">
        <v>77</v>
      </c>
      <c r="AY376" s="167" t="s">
        <v>181</v>
      </c>
    </row>
    <row r="377" spans="2:65" s="1" customFormat="1" ht="16.5" customHeight="1" x14ac:dyDescent="0.2">
      <c r="B377" s="32"/>
      <c r="C377" s="125" t="s">
        <v>611</v>
      </c>
      <c r="D377" s="125" t="s">
        <v>182</v>
      </c>
      <c r="E377" s="126" t="s">
        <v>436</v>
      </c>
      <c r="F377" s="127" t="s">
        <v>437</v>
      </c>
      <c r="G377" s="128" t="s">
        <v>438</v>
      </c>
      <c r="H377" s="129">
        <v>213.6798</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614</v>
      </c>
    </row>
    <row r="378" spans="2:65" s="1" customFormat="1" ht="11.25" x14ac:dyDescent="0.2">
      <c r="B378" s="32"/>
      <c r="D378" s="151" t="s">
        <v>328</v>
      </c>
      <c r="F378" s="152" t="s">
        <v>439</v>
      </c>
      <c r="I378" s="140"/>
      <c r="L378" s="32"/>
      <c r="M378" s="141"/>
      <c r="T378" s="53"/>
      <c r="AT378" s="17" t="s">
        <v>328</v>
      </c>
      <c r="AU378" s="17" t="s">
        <v>79</v>
      </c>
    </row>
    <row r="379" spans="2:65" s="1" customFormat="1" ht="48.75" x14ac:dyDescent="0.2">
      <c r="B379" s="32"/>
      <c r="D379" s="138" t="s">
        <v>214</v>
      </c>
      <c r="F379" s="139" t="s">
        <v>9060</v>
      </c>
      <c r="I379" s="140"/>
      <c r="L379" s="32"/>
      <c r="M379" s="141"/>
      <c r="T379" s="53"/>
      <c r="AT379" s="17" t="s">
        <v>214</v>
      </c>
      <c r="AU379" s="17" t="s">
        <v>79</v>
      </c>
    </row>
    <row r="380" spans="2:65" s="13" customFormat="1" ht="11.25" x14ac:dyDescent="0.2">
      <c r="B380" s="159"/>
      <c r="D380" s="138" t="s">
        <v>330</v>
      </c>
      <c r="E380" s="160" t="s">
        <v>19</v>
      </c>
      <c r="F380" s="161" t="s">
        <v>9061</v>
      </c>
      <c r="H380" s="162">
        <v>213.6798</v>
      </c>
      <c r="I380" s="163"/>
      <c r="L380" s="159"/>
      <c r="M380" s="164"/>
      <c r="T380" s="165"/>
      <c r="AT380" s="160" t="s">
        <v>330</v>
      </c>
      <c r="AU380" s="160" t="s">
        <v>79</v>
      </c>
      <c r="AV380" s="13" t="s">
        <v>79</v>
      </c>
      <c r="AW380" s="13" t="s">
        <v>31</v>
      </c>
      <c r="AX380" s="13" t="s">
        <v>69</v>
      </c>
      <c r="AY380" s="160" t="s">
        <v>181</v>
      </c>
    </row>
    <row r="381" spans="2:65" s="14" customFormat="1" ht="11.25" x14ac:dyDescent="0.2">
      <c r="B381" s="166"/>
      <c r="D381" s="138" t="s">
        <v>330</v>
      </c>
      <c r="E381" s="167" t="s">
        <v>19</v>
      </c>
      <c r="F381" s="168" t="s">
        <v>333</v>
      </c>
      <c r="H381" s="169">
        <v>213.6798</v>
      </c>
      <c r="I381" s="170"/>
      <c r="L381" s="166"/>
      <c r="M381" s="171"/>
      <c r="T381" s="172"/>
      <c r="AT381" s="167" t="s">
        <v>330</v>
      </c>
      <c r="AU381" s="167" t="s">
        <v>79</v>
      </c>
      <c r="AV381" s="14" t="s">
        <v>187</v>
      </c>
      <c r="AW381" s="14" t="s">
        <v>31</v>
      </c>
      <c r="AX381" s="14" t="s">
        <v>77</v>
      </c>
      <c r="AY381" s="167" t="s">
        <v>181</v>
      </c>
    </row>
    <row r="382" spans="2:65" s="10" customFormat="1" ht="22.9" customHeight="1" x14ac:dyDescent="0.2">
      <c r="B382" s="115"/>
      <c r="D382" s="116" t="s">
        <v>68</v>
      </c>
      <c r="E382" s="149" t="s">
        <v>947</v>
      </c>
      <c r="F382" s="149" t="s">
        <v>1157</v>
      </c>
      <c r="I382" s="118"/>
      <c r="J382" s="150">
        <f>BK382</f>
        <v>0</v>
      </c>
      <c r="L382" s="115"/>
      <c r="M382" s="120"/>
      <c r="P382" s="121">
        <f>SUM(P383:P391)</f>
        <v>0</v>
      </c>
      <c r="R382" s="121">
        <f>SUM(R383:R391)</f>
        <v>0</v>
      </c>
      <c r="T382" s="122">
        <f>SUM(T383:T391)</f>
        <v>0</v>
      </c>
      <c r="AR382" s="116" t="s">
        <v>77</v>
      </c>
      <c r="AT382" s="123" t="s">
        <v>68</v>
      </c>
      <c r="AU382" s="123" t="s">
        <v>77</v>
      </c>
      <c r="AY382" s="116" t="s">
        <v>181</v>
      </c>
      <c r="BK382" s="124">
        <f>SUM(BK383:BK391)</f>
        <v>0</v>
      </c>
    </row>
    <row r="383" spans="2:65" s="1" customFormat="1" ht="16.5" customHeight="1" x14ac:dyDescent="0.2">
      <c r="B383" s="32"/>
      <c r="C383" s="125" t="s">
        <v>288</v>
      </c>
      <c r="D383" s="125" t="s">
        <v>182</v>
      </c>
      <c r="E383" s="126" t="s">
        <v>9062</v>
      </c>
      <c r="F383" s="127" t="s">
        <v>9063</v>
      </c>
      <c r="G383" s="128" t="s">
        <v>438</v>
      </c>
      <c r="H383" s="129">
        <v>41.286999999999999</v>
      </c>
      <c r="I383" s="130"/>
      <c r="J383" s="131">
        <f>ROUND(I383*H383,2)</f>
        <v>0</v>
      </c>
      <c r="K383" s="127" t="s">
        <v>327</v>
      </c>
      <c r="L383" s="32"/>
      <c r="M383" s="132" t="s">
        <v>19</v>
      </c>
      <c r="N383" s="133" t="s">
        <v>40</v>
      </c>
      <c r="P383" s="134">
        <f>O383*H383</f>
        <v>0</v>
      </c>
      <c r="Q383" s="134">
        <v>0</v>
      </c>
      <c r="R383" s="134">
        <f>Q383*H383</f>
        <v>0</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619</v>
      </c>
    </row>
    <row r="384" spans="2:65" s="1" customFormat="1" ht="11.25" x14ac:dyDescent="0.2">
      <c r="B384" s="32"/>
      <c r="D384" s="151" t="s">
        <v>328</v>
      </c>
      <c r="F384" s="152" t="s">
        <v>9064</v>
      </c>
      <c r="I384" s="140"/>
      <c r="L384" s="32"/>
      <c r="M384" s="141"/>
      <c r="T384" s="53"/>
      <c r="AT384" s="17" t="s">
        <v>328</v>
      </c>
      <c r="AU384" s="17" t="s">
        <v>79</v>
      </c>
    </row>
    <row r="385" spans="2:65" s="13" customFormat="1" ht="11.25" x14ac:dyDescent="0.2">
      <c r="B385" s="159"/>
      <c r="D385" s="138" t="s">
        <v>330</v>
      </c>
      <c r="E385" s="160" t="s">
        <v>19</v>
      </c>
      <c r="F385" s="161" t="s">
        <v>9065</v>
      </c>
      <c r="H385" s="162">
        <v>41.286999999999999</v>
      </c>
      <c r="I385" s="163"/>
      <c r="L385" s="159"/>
      <c r="M385" s="164"/>
      <c r="T385" s="165"/>
      <c r="AT385" s="160" t="s">
        <v>330</v>
      </c>
      <c r="AU385" s="160" t="s">
        <v>79</v>
      </c>
      <c r="AV385" s="13" t="s">
        <v>79</v>
      </c>
      <c r="AW385" s="13" t="s">
        <v>31</v>
      </c>
      <c r="AX385" s="13" t="s">
        <v>69</v>
      </c>
      <c r="AY385" s="160" t="s">
        <v>181</v>
      </c>
    </row>
    <row r="386" spans="2:65" s="14" customFormat="1" ht="11.25" x14ac:dyDescent="0.2">
      <c r="B386" s="166"/>
      <c r="D386" s="138" t="s">
        <v>330</v>
      </c>
      <c r="E386" s="167" t="s">
        <v>19</v>
      </c>
      <c r="F386" s="168" t="s">
        <v>333</v>
      </c>
      <c r="H386" s="169">
        <v>41.286999999999999</v>
      </c>
      <c r="I386" s="170"/>
      <c r="L386" s="166"/>
      <c r="M386" s="171"/>
      <c r="T386" s="172"/>
      <c r="AT386" s="167" t="s">
        <v>330</v>
      </c>
      <c r="AU386" s="167" t="s">
        <v>79</v>
      </c>
      <c r="AV386" s="14" t="s">
        <v>187</v>
      </c>
      <c r="AW386" s="14" t="s">
        <v>31</v>
      </c>
      <c r="AX386" s="14" t="s">
        <v>77</v>
      </c>
      <c r="AY386" s="167" t="s">
        <v>181</v>
      </c>
    </row>
    <row r="387" spans="2:65" s="1" customFormat="1" ht="16.5" customHeight="1" x14ac:dyDescent="0.2">
      <c r="B387" s="32"/>
      <c r="C387" s="125" t="s">
        <v>622</v>
      </c>
      <c r="D387" s="125" t="s">
        <v>182</v>
      </c>
      <c r="E387" s="126" t="s">
        <v>5666</v>
      </c>
      <c r="F387" s="127" t="s">
        <v>5667</v>
      </c>
      <c r="G387" s="128" t="s">
        <v>1053</v>
      </c>
      <c r="H387" s="129">
        <v>25</v>
      </c>
      <c r="I387" s="130"/>
      <c r="J387" s="131">
        <f>ROUND(I387*H387,2)</f>
        <v>0</v>
      </c>
      <c r="K387" s="127" t="s">
        <v>327</v>
      </c>
      <c r="L387" s="32"/>
      <c r="M387" s="132" t="s">
        <v>19</v>
      </c>
      <c r="N387" s="133" t="s">
        <v>40</v>
      </c>
      <c r="P387" s="134">
        <f>O387*H387</f>
        <v>0</v>
      </c>
      <c r="Q387" s="134">
        <v>0</v>
      </c>
      <c r="R387" s="134">
        <f>Q387*H387</f>
        <v>0</v>
      </c>
      <c r="S387" s="134">
        <v>0</v>
      </c>
      <c r="T387" s="135">
        <f>S387*H387</f>
        <v>0</v>
      </c>
      <c r="AR387" s="136" t="s">
        <v>187</v>
      </c>
      <c r="AT387" s="136" t="s">
        <v>182</v>
      </c>
      <c r="AU387" s="136" t="s">
        <v>79</v>
      </c>
      <c r="AY387" s="17" t="s">
        <v>181</v>
      </c>
      <c r="BE387" s="137">
        <f>IF(N387="základní",J387,0)</f>
        <v>0</v>
      </c>
      <c r="BF387" s="137">
        <f>IF(N387="snížená",J387,0)</f>
        <v>0</v>
      </c>
      <c r="BG387" s="137">
        <f>IF(N387="zákl. přenesená",J387,0)</f>
        <v>0</v>
      </c>
      <c r="BH387" s="137">
        <f>IF(N387="sníž. přenesená",J387,0)</f>
        <v>0</v>
      </c>
      <c r="BI387" s="137">
        <f>IF(N387="nulová",J387,0)</f>
        <v>0</v>
      </c>
      <c r="BJ387" s="17" t="s">
        <v>77</v>
      </c>
      <c r="BK387" s="137">
        <f>ROUND(I387*H387,2)</f>
        <v>0</v>
      </c>
      <c r="BL387" s="17" t="s">
        <v>187</v>
      </c>
      <c r="BM387" s="136" t="s">
        <v>625</v>
      </c>
    </row>
    <row r="388" spans="2:65" s="1" customFormat="1" ht="11.25" x14ac:dyDescent="0.2">
      <c r="B388" s="32"/>
      <c r="D388" s="151" t="s">
        <v>328</v>
      </c>
      <c r="F388" s="152" t="s">
        <v>5668</v>
      </c>
      <c r="I388" s="140"/>
      <c r="L388" s="32"/>
      <c r="M388" s="141"/>
      <c r="T388" s="53"/>
      <c r="AT388" s="17" t="s">
        <v>328</v>
      </c>
      <c r="AU388" s="17" t="s">
        <v>79</v>
      </c>
    </row>
    <row r="389" spans="2:65" s="1" customFormat="1" ht="29.25" x14ac:dyDescent="0.2">
      <c r="B389" s="32"/>
      <c r="D389" s="138" t="s">
        <v>214</v>
      </c>
      <c r="F389" s="139" t="s">
        <v>9066</v>
      </c>
      <c r="I389" s="140"/>
      <c r="L389" s="32"/>
      <c r="M389" s="141"/>
      <c r="T389" s="53"/>
      <c r="AT389" s="17" t="s">
        <v>214</v>
      </c>
      <c r="AU389" s="17" t="s">
        <v>79</v>
      </c>
    </row>
    <row r="390" spans="2:65" s="13" customFormat="1" ht="11.25" x14ac:dyDescent="0.2">
      <c r="B390" s="159"/>
      <c r="D390" s="138" t="s">
        <v>330</v>
      </c>
      <c r="E390" s="160" t="s">
        <v>19</v>
      </c>
      <c r="F390" s="161" t="s">
        <v>9067</v>
      </c>
      <c r="H390" s="162">
        <v>25</v>
      </c>
      <c r="I390" s="163"/>
      <c r="L390" s="159"/>
      <c r="M390" s="164"/>
      <c r="T390" s="165"/>
      <c r="AT390" s="160" t="s">
        <v>330</v>
      </c>
      <c r="AU390" s="160" t="s">
        <v>79</v>
      </c>
      <c r="AV390" s="13" t="s">
        <v>79</v>
      </c>
      <c r="AW390" s="13" t="s">
        <v>31</v>
      </c>
      <c r="AX390" s="13" t="s">
        <v>69</v>
      </c>
      <c r="AY390" s="160" t="s">
        <v>181</v>
      </c>
    </row>
    <row r="391" spans="2:65" s="14" customFormat="1" ht="11.25" x14ac:dyDescent="0.2">
      <c r="B391" s="166"/>
      <c r="D391" s="138" t="s">
        <v>330</v>
      </c>
      <c r="E391" s="167" t="s">
        <v>19</v>
      </c>
      <c r="F391" s="168" t="s">
        <v>333</v>
      </c>
      <c r="H391" s="169">
        <v>25</v>
      </c>
      <c r="I391" s="170"/>
      <c r="L391" s="166"/>
      <c r="M391" s="173"/>
      <c r="N391" s="174"/>
      <c r="O391" s="174"/>
      <c r="P391" s="174"/>
      <c r="Q391" s="174"/>
      <c r="R391" s="174"/>
      <c r="S391" s="174"/>
      <c r="T391" s="175"/>
      <c r="AT391" s="167" t="s">
        <v>330</v>
      </c>
      <c r="AU391" s="167" t="s">
        <v>79</v>
      </c>
      <c r="AV391" s="14" t="s">
        <v>187</v>
      </c>
      <c r="AW391" s="14" t="s">
        <v>31</v>
      </c>
      <c r="AX391" s="14" t="s">
        <v>77</v>
      </c>
      <c r="AY391" s="167" t="s">
        <v>181</v>
      </c>
    </row>
    <row r="392" spans="2:65" s="1" customFormat="1" ht="6.95" customHeight="1" x14ac:dyDescent="0.2">
      <c r="B392" s="41"/>
      <c r="C392" s="42"/>
      <c r="D392" s="42"/>
      <c r="E392" s="42"/>
      <c r="F392" s="42"/>
      <c r="G392" s="42"/>
      <c r="H392" s="42"/>
      <c r="I392" s="42"/>
      <c r="J392" s="42"/>
      <c r="K392" s="42"/>
      <c r="L392" s="32"/>
    </row>
  </sheetData>
  <sheetProtection algorithmName="SHA-512" hashValue="iikjqIb4VhbreLOMxBQsoucLCdU2FnqNUBY4Y/LSgN4EZejc/HapiQ+G1m4K4H/tstANCCavokclg/14aWR40Q==" saltValue="Hzd03A9aY5FS/pWH2sGldlDwpvymwOMqteMRp8eOsWrfxxMqgWPBPhgZTFhK9vsCYawmS5Prq1aEqZEzocnsww==" spinCount="100000" sheet="1" objects="1" scenarios="1" formatColumns="0" formatRows="0" autoFilter="0"/>
  <autoFilter ref="C87:K391" xr:uid="{00000000-0009-0000-0000-000010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000-000000000000}"/>
    <hyperlink ref="F101" r:id="rId2" xr:uid="{00000000-0004-0000-1000-000001000000}"/>
    <hyperlink ref="F113" r:id="rId3" xr:uid="{00000000-0004-0000-1000-000002000000}"/>
    <hyperlink ref="F120" r:id="rId4" xr:uid="{00000000-0004-0000-1000-000003000000}"/>
    <hyperlink ref="F126" r:id="rId5" xr:uid="{00000000-0004-0000-1000-000004000000}"/>
    <hyperlink ref="F135" r:id="rId6" xr:uid="{00000000-0004-0000-1000-000005000000}"/>
    <hyperlink ref="F142" r:id="rId7" xr:uid="{00000000-0004-0000-1000-000006000000}"/>
    <hyperlink ref="F148" r:id="rId8" xr:uid="{00000000-0004-0000-1000-000007000000}"/>
    <hyperlink ref="F152" r:id="rId9" xr:uid="{00000000-0004-0000-1000-000008000000}"/>
    <hyperlink ref="F156" r:id="rId10" xr:uid="{00000000-0004-0000-1000-000009000000}"/>
    <hyperlink ref="F160" r:id="rId11" xr:uid="{00000000-0004-0000-1000-00000A000000}"/>
    <hyperlink ref="F165" r:id="rId12" xr:uid="{00000000-0004-0000-1000-00000B000000}"/>
    <hyperlink ref="F171" r:id="rId13" xr:uid="{00000000-0004-0000-1000-00000C000000}"/>
    <hyperlink ref="F177" r:id="rId14" xr:uid="{00000000-0004-0000-1000-00000D000000}"/>
    <hyperlink ref="F187" r:id="rId15" xr:uid="{00000000-0004-0000-1000-00000E000000}"/>
    <hyperlink ref="F191" r:id="rId16" xr:uid="{00000000-0004-0000-1000-00000F000000}"/>
    <hyperlink ref="F195" r:id="rId17" xr:uid="{00000000-0004-0000-1000-000010000000}"/>
    <hyperlink ref="F202" r:id="rId18" xr:uid="{00000000-0004-0000-1000-000011000000}"/>
    <hyperlink ref="F206" r:id="rId19" xr:uid="{00000000-0004-0000-1000-000012000000}"/>
    <hyperlink ref="F211" r:id="rId20" xr:uid="{00000000-0004-0000-1000-000013000000}"/>
    <hyperlink ref="F217" r:id="rId21" xr:uid="{00000000-0004-0000-1000-000014000000}"/>
    <hyperlink ref="F221" r:id="rId22" xr:uid="{00000000-0004-0000-1000-000015000000}"/>
    <hyperlink ref="F226" r:id="rId23" xr:uid="{00000000-0004-0000-1000-000016000000}"/>
    <hyperlink ref="F230" r:id="rId24" xr:uid="{00000000-0004-0000-1000-000017000000}"/>
    <hyperlink ref="F234" r:id="rId25" xr:uid="{00000000-0004-0000-1000-000018000000}"/>
    <hyperlink ref="F239" r:id="rId26" xr:uid="{00000000-0004-0000-1000-000019000000}"/>
    <hyperlink ref="F243" r:id="rId27" xr:uid="{00000000-0004-0000-1000-00001A000000}"/>
    <hyperlink ref="F251" r:id="rId28" xr:uid="{00000000-0004-0000-1000-00001B000000}"/>
    <hyperlink ref="F271" r:id="rId29" xr:uid="{00000000-0004-0000-1000-00001C000000}"/>
    <hyperlink ref="F276" r:id="rId30" xr:uid="{00000000-0004-0000-1000-00001D000000}"/>
    <hyperlink ref="F280" r:id="rId31" xr:uid="{00000000-0004-0000-1000-00001E000000}"/>
    <hyperlink ref="F284" r:id="rId32" xr:uid="{00000000-0004-0000-1000-00001F000000}"/>
    <hyperlink ref="F289" r:id="rId33" xr:uid="{00000000-0004-0000-1000-000020000000}"/>
    <hyperlink ref="F294" r:id="rId34" xr:uid="{00000000-0004-0000-1000-000021000000}"/>
    <hyperlink ref="F298" r:id="rId35" xr:uid="{00000000-0004-0000-1000-000022000000}"/>
    <hyperlink ref="F303" r:id="rId36" xr:uid="{00000000-0004-0000-1000-000023000000}"/>
    <hyperlink ref="F307" r:id="rId37" xr:uid="{00000000-0004-0000-1000-000024000000}"/>
    <hyperlink ref="F315" r:id="rId38" xr:uid="{00000000-0004-0000-1000-000025000000}"/>
    <hyperlink ref="F319" r:id="rId39" xr:uid="{00000000-0004-0000-1000-000026000000}"/>
    <hyperlink ref="F341" r:id="rId40" xr:uid="{00000000-0004-0000-1000-000027000000}"/>
    <hyperlink ref="F348" r:id="rId41" xr:uid="{00000000-0004-0000-1000-000028000000}"/>
    <hyperlink ref="F355" r:id="rId42" xr:uid="{00000000-0004-0000-1000-000029000000}"/>
    <hyperlink ref="F359" r:id="rId43" xr:uid="{00000000-0004-0000-1000-00002A000000}"/>
    <hyperlink ref="F364" r:id="rId44" xr:uid="{00000000-0004-0000-1000-00002B000000}"/>
    <hyperlink ref="F369" r:id="rId45" xr:uid="{00000000-0004-0000-1000-00002C000000}"/>
    <hyperlink ref="F374" r:id="rId46" xr:uid="{00000000-0004-0000-1000-00002D000000}"/>
    <hyperlink ref="F378" r:id="rId47" xr:uid="{00000000-0004-0000-1000-00002E000000}"/>
    <hyperlink ref="F384" r:id="rId48" xr:uid="{00000000-0004-0000-1000-00002F000000}"/>
    <hyperlink ref="F388" r:id="rId49" xr:uid="{00000000-0004-0000-10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4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137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8800</v>
      </c>
      <c r="F9" s="315"/>
      <c r="G9" s="315"/>
      <c r="H9" s="315"/>
      <c r="L9" s="32"/>
    </row>
    <row r="10" spans="2:46" s="1" customFormat="1" ht="12" customHeight="1" x14ac:dyDescent="0.2">
      <c r="B10" s="32"/>
      <c r="D10" s="27" t="s">
        <v>6093</v>
      </c>
      <c r="L10" s="32"/>
    </row>
    <row r="11" spans="2:46" s="1" customFormat="1" ht="16.5" customHeight="1" x14ac:dyDescent="0.2">
      <c r="B11" s="32"/>
      <c r="E11" s="279" t="s">
        <v>9068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ROUND(J88,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ROUND((SUM(BE88:BE407)),  2)</f>
        <v>0</v>
      </c>
      <c r="I35" s="93">
        <v>0.21</v>
      </c>
      <c r="J35" s="83">
        <f>ROUND(((SUM(BE88:BE407))*I35),  2)</f>
        <v>0</v>
      </c>
      <c r="L35" s="32"/>
    </row>
    <row r="36" spans="2:12" s="1" customFormat="1" ht="14.45" customHeight="1" x14ac:dyDescent="0.2">
      <c r="B36" s="32"/>
      <c r="E36" s="27" t="s">
        <v>41</v>
      </c>
      <c r="F36" s="83">
        <f>ROUND((SUM(BF88:BF407)),  2)</f>
        <v>0</v>
      </c>
      <c r="I36" s="93">
        <v>0.12</v>
      </c>
      <c r="J36" s="83">
        <f>ROUND(((SUM(BF88:BF407))*I36),  2)</f>
        <v>0</v>
      </c>
      <c r="L36" s="32"/>
    </row>
    <row r="37" spans="2:12" s="1" customFormat="1" ht="14.45" hidden="1" customHeight="1" x14ac:dyDescent="0.2">
      <c r="B37" s="32"/>
      <c r="E37" s="27" t="s">
        <v>42</v>
      </c>
      <c r="F37" s="83">
        <f>ROUND((SUM(BG88:BG407)),  2)</f>
        <v>0</v>
      </c>
      <c r="I37" s="93">
        <v>0.21</v>
      </c>
      <c r="J37" s="83">
        <f>0</f>
        <v>0</v>
      </c>
      <c r="L37" s="32"/>
    </row>
    <row r="38" spans="2:12" s="1" customFormat="1" ht="14.45" hidden="1" customHeight="1" x14ac:dyDescent="0.2">
      <c r="B38" s="32"/>
      <c r="E38" s="27" t="s">
        <v>43</v>
      </c>
      <c r="F38" s="83">
        <f>ROUND((SUM(BH88:BH407)),  2)</f>
        <v>0</v>
      </c>
      <c r="I38" s="93">
        <v>0.12</v>
      </c>
      <c r="J38" s="83">
        <f>0</f>
        <v>0</v>
      </c>
      <c r="L38" s="32"/>
    </row>
    <row r="39" spans="2:12" s="1" customFormat="1" ht="14.45" hidden="1" customHeight="1" x14ac:dyDescent="0.2">
      <c r="B39" s="32"/>
      <c r="E39" s="27" t="s">
        <v>44</v>
      </c>
      <c r="F39" s="83">
        <f>ROUND((SUM(BI88:BI407)),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8800</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D.1.4.10.1.-2 - SADOVÉ ÚPRAVY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J88</f>
        <v>0</v>
      </c>
      <c r="L63" s="32"/>
      <c r="AU63" s="17" t="s">
        <v>164</v>
      </c>
    </row>
    <row r="64" spans="2:47" s="8" customFormat="1" ht="24.95" customHeight="1" x14ac:dyDescent="0.2">
      <c r="B64" s="103"/>
      <c r="D64" s="104" t="s">
        <v>296</v>
      </c>
      <c r="E64" s="105"/>
      <c r="F64" s="105"/>
      <c r="G64" s="105"/>
      <c r="H64" s="105"/>
      <c r="I64" s="105"/>
      <c r="J64" s="106">
        <f>J89</f>
        <v>0</v>
      </c>
      <c r="L64" s="103"/>
    </row>
    <row r="65" spans="2:12" s="11" customFormat="1" ht="19.899999999999999" customHeight="1" x14ac:dyDescent="0.2">
      <c r="B65" s="145"/>
      <c r="D65" s="146" t="s">
        <v>297</v>
      </c>
      <c r="E65" s="147"/>
      <c r="F65" s="147"/>
      <c r="G65" s="147"/>
      <c r="H65" s="147"/>
      <c r="I65" s="147"/>
      <c r="J65" s="148">
        <f>J90</f>
        <v>0</v>
      </c>
      <c r="L65" s="145"/>
    </row>
    <row r="66" spans="2:12" s="11" customFormat="1" ht="19.899999999999999" customHeight="1" x14ac:dyDescent="0.2">
      <c r="B66" s="145"/>
      <c r="D66" s="146" t="s">
        <v>301</v>
      </c>
      <c r="E66" s="147"/>
      <c r="F66" s="147"/>
      <c r="G66" s="147"/>
      <c r="H66" s="147"/>
      <c r="I66" s="147"/>
      <c r="J66" s="148">
        <f>J394</f>
        <v>0</v>
      </c>
      <c r="L66" s="145"/>
    </row>
    <row r="67" spans="2:12" s="1" customFormat="1" ht="21.75" customHeight="1" x14ac:dyDescent="0.2">
      <c r="B67" s="32"/>
      <c r="L67" s="32"/>
    </row>
    <row r="68" spans="2:12" s="1" customFormat="1" ht="6.95" customHeight="1" x14ac:dyDescent="0.2">
      <c r="B68" s="41"/>
      <c r="C68" s="42"/>
      <c r="D68" s="42"/>
      <c r="E68" s="42"/>
      <c r="F68" s="42"/>
      <c r="G68" s="42"/>
      <c r="H68" s="42"/>
      <c r="I68" s="42"/>
      <c r="J68" s="42"/>
      <c r="K68" s="42"/>
      <c r="L68" s="32"/>
    </row>
    <row r="72" spans="2:12" s="1" customFormat="1" ht="6.95" customHeight="1" x14ac:dyDescent="0.2">
      <c r="B72" s="43"/>
      <c r="C72" s="44"/>
      <c r="D72" s="44"/>
      <c r="E72" s="44"/>
      <c r="F72" s="44"/>
      <c r="G72" s="44"/>
      <c r="H72" s="44"/>
      <c r="I72" s="44"/>
      <c r="J72" s="44"/>
      <c r="K72" s="44"/>
      <c r="L72" s="32"/>
    </row>
    <row r="73" spans="2:12" s="1" customFormat="1" ht="24.95" customHeight="1" x14ac:dyDescent="0.2">
      <c r="B73" s="32"/>
      <c r="C73" s="21" t="s">
        <v>166</v>
      </c>
      <c r="L73" s="32"/>
    </row>
    <row r="74" spans="2:12" s="1" customFormat="1" ht="6.95" customHeight="1" x14ac:dyDescent="0.2">
      <c r="B74" s="32"/>
      <c r="L74" s="32"/>
    </row>
    <row r="75" spans="2:12" s="1" customFormat="1" ht="12" customHeight="1" x14ac:dyDescent="0.2">
      <c r="B75" s="32"/>
      <c r="C75" s="27" t="s">
        <v>16</v>
      </c>
      <c r="L75" s="32"/>
    </row>
    <row r="76" spans="2:12" s="1" customFormat="1" ht="16.5" customHeight="1" x14ac:dyDescent="0.2">
      <c r="B76" s="32"/>
      <c r="E76" s="313" t="str">
        <f>E7</f>
        <v>Výstavba urgentního příjmu nemocnice Sokolov - Úprava po ZD č. 21</v>
      </c>
      <c r="F76" s="314"/>
      <c r="G76" s="314"/>
      <c r="H76" s="314"/>
      <c r="L76" s="32"/>
    </row>
    <row r="77" spans="2:12" ht="12" customHeight="1" x14ac:dyDescent="0.2">
      <c r="B77" s="20"/>
      <c r="C77" s="27" t="s">
        <v>159</v>
      </c>
      <c r="L77" s="20"/>
    </row>
    <row r="78" spans="2:12" s="1" customFormat="1" ht="16.5" customHeight="1" x14ac:dyDescent="0.2">
      <c r="B78" s="32"/>
      <c r="E78" s="313" t="s">
        <v>8800</v>
      </c>
      <c r="F78" s="315"/>
      <c r="G78" s="315"/>
      <c r="H78" s="315"/>
      <c r="L78" s="32"/>
    </row>
    <row r="79" spans="2:12" s="1" customFormat="1" ht="12" customHeight="1" x14ac:dyDescent="0.2">
      <c r="B79" s="32"/>
      <c r="C79" s="27" t="s">
        <v>6093</v>
      </c>
      <c r="L79" s="32"/>
    </row>
    <row r="80" spans="2:12" s="1" customFormat="1" ht="16.5" customHeight="1" x14ac:dyDescent="0.2">
      <c r="B80" s="32"/>
      <c r="E80" s="279" t="str">
        <f>E11</f>
        <v>D.1.4.10.1.-2 - SADOVÉ ÚPRAVY - OKOLO OBJEKTU</v>
      </c>
      <c r="F80" s="315"/>
      <c r="G80" s="315"/>
      <c r="H80" s="315"/>
      <c r="L80" s="32"/>
    </row>
    <row r="81" spans="2:65" s="1" customFormat="1" ht="6.95" customHeight="1" x14ac:dyDescent="0.2">
      <c r="B81" s="32"/>
      <c r="L81" s="32"/>
    </row>
    <row r="82" spans="2:65" s="1" customFormat="1" ht="12" customHeight="1" x14ac:dyDescent="0.2">
      <c r="B82" s="32"/>
      <c r="C82" s="27" t="s">
        <v>21</v>
      </c>
      <c r="F82" s="25" t="str">
        <f>F14</f>
        <v xml:space="preserve"> </v>
      </c>
      <c r="I82" s="27" t="s">
        <v>23</v>
      </c>
      <c r="J82" s="49" t="str">
        <f>IF(J14="","",J14)</f>
        <v>11. 2. 2025</v>
      </c>
      <c r="L82" s="32"/>
    </row>
    <row r="83" spans="2:65" s="1" customFormat="1" ht="6.95" customHeight="1" x14ac:dyDescent="0.2">
      <c r="B83" s="32"/>
      <c r="L83" s="32"/>
    </row>
    <row r="84" spans="2:65" s="1" customFormat="1" ht="15.2" customHeight="1" x14ac:dyDescent="0.2">
      <c r="B84" s="32"/>
      <c r="C84" s="27" t="s">
        <v>25</v>
      </c>
      <c r="F84" s="25" t="str">
        <f>E17</f>
        <v xml:space="preserve"> </v>
      </c>
      <c r="I84" s="27" t="s">
        <v>30</v>
      </c>
      <c r="J84" s="30" t="str">
        <f>E23</f>
        <v xml:space="preserve"> </v>
      </c>
      <c r="L84" s="32"/>
    </row>
    <row r="85" spans="2:65" s="1" customFormat="1" ht="15.2" customHeight="1" x14ac:dyDescent="0.2">
      <c r="B85" s="32"/>
      <c r="C85" s="27" t="s">
        <v>28</v>
      </c>
      <c r="F85" s="25" t="str">
        <f>IF(E20="","",E20)</f>
        <v>Vyplň údaj</v>
      </c>
      <c r="I85" s="27" t="s">
        <v>32</v>
      </c>
      <c r="J85" s="30" t="str">
        <f>E26</f>
        <v xml:space="preserve"> </v>
      </c>
      <c r="L85" s="32"/>
    </row>
    <row r="86" spans="2:65" s="1" customFormat="1" ht="10.35" customHeight="1" x14ac:dyDescent="0.2">
      <c r="B86" s="32"/>
      <c r="L86" s="32"/>
    </row>
    <row r="87" spans="2:65" s="9" customFormat="1" ht="29.25" customHeight="1" x14ac:dyDescent="0.2">
      <c r="B87" s="107"/>
      <c r="C87" s="108" t="s">
        <v>167</v>
      </c>
      <c r="D87" s="109" t="s">
        <v>54</v>
      </c>
      <c r="E87" s="109" t="s">
        <v>50</v>
      </c>
      <c r="F87" s="109" t="s">
        <v>51</v>
      </c>
      <c r="G87" s="109" t="s">
        <v>168</v>
      </c>
      <c r="H87" s="109" t="s">
        <v>169</v>
      </c>
      <c r="I87" s="109" t="s">
        <v>170</v>
      </c>
      <c r="J87" s="109" t="s">
        <v>163</v>
      </c>
      <c r="K87" s="110" t="s">
        <v>171</v>
      </c>
      <c r="L87" s="107"/>
      <c r="M87" s="56" t="s">
        <v>19</v>
      </c>
      <c r="N87" s="57" t="s">
        <v>39</v>
      </c>
      <c r="O87" s="57" t="s">
        <v>172</v>
      </c>
      <c r="P87" s="57" t="s">
        <v>173</v>
      </c>
      <c r="Q87" s="57" t="s">
        <v>174</v>
      </c>
      <c r="R87" s="57" t="s">
        <v>175</v>
      </c>
      <c r="S87" s="57" t="s">
        <v>176</v>
      </c>
      <c r="T87" s="58" t="s">
        <v>177</v>
      </c>
    </row>
    <row r="88" spans="2:65" s="1" customFormat="1" ht="22.9" customHeight="1" x14ac:dyDescent="0.25">
      <c r="B88" s="32"/>
      <c r="C88" s="61" t="s">
        <v>178</v>
      </c>
      <c r="J88" s="111">
        <f>BK88</f>
        <v>0</v>
      </c>
      <c r="L88" s="32"/>
      <c r="M88" s="59"/>
      <c r="N88" s="50"/>
      <c r="O88" s="50"/>
      <c r="P88" s="112">
        <f>P89</f>
        <v>0</v>
      </c>
      <c r="Q88" s="50"/>
      <c r="R88" s="112">
        <f>R89</f>
        <v>0</v>
      </c>
      <c r="S88" s="50"/>
      <c r="T88" s="113">
        <f>T89</f>
        <v>0</v>
      </c>
      <c r="AT88" s="17" t="s">
        <v>68</v>
      </c>
      <c r="AU88" s="17" t="s">
        <v>164</v>
      </c>
      <c r="BK88" s="114">
        <f>BK89</f>
        <v>0</v>
      </c>
    </row>
    <row r="89" spans="2:65" s="10" customFormat="1" ht="25.9" customHeight="1" x14ac:dyDescent="0.2">
      <c r="B89" s="115"/>
      <c r="D89" s="116" t="s">
        <v>68</v>
      </c>
      <c r="E89" s="117" t="s">
        <v>321</v>
      </c>
      <c r="F89" s="117" t="s">
        <v>322</v>
      </c>
      <c r="I89" s="118"/>
      <c r="J89" s="119">
        <f>BK89</f>
        <v>0</v>
      </c>
      <c r="L89" s="115"/>
      <c r="M89" s="120"/>
      <c r="P89" s="121">
        <f>P90+P394</f>
        <v>0</v>
      </c>
      <c r="R89" s="121">
        <f>R90+R394</f>
        <v>0</v>
      </c>
      <c r="T89" s="122">
        <f>T90+T394</f>
        <v>0</v>
      </c>
      <c r="AR89" s="116" t="s">
        <v>77</v>
      </c>
      <c r="AT89" s="123" t="s">
        <v>68</v>
      </c>
      <c r="AU89" s="123" t="s">
        <v>69</v>
      </c>
      <c r="AY89" s="116" t="s">
        <v>181</v>
      </c>
      <c r="BK89" s="124">
        <f>BK90+BK394</f>
        <v>0</v>
      </c>
    </row>
    <row r="90" spans="2:65" s="10" customFormat="1" ht="22.9" customHeight="1" x14ac:dyDescent="0.2">
      <c r="B90" s="115"/>
      <c r="D90" s="116" t="s">
        <v>68</v>
      </c>
      <c r="E90" s="149" t="s">
        <v>77</v>
      </c>
      <c r="F90" s="149" t="s">
        <v>323</v>
      </c>
      <c r="I90" s="118"/>
      <c r="J90" s="150">
        <f>BK90</f>
        <v>0</v>
      </c>
      <c r="L90" s="115"/>
      <c r="M90" s="120"/>
      <c r="P90" s="121">
        <f>SUM(P91:P393)</f>
        <v>0</v>
      </c>
      <c r="R90" s="121">
        <f>SUM(R91:R393)</f>
        <v>0</v>
      </c>
      <c r="T90" s="122">
        <f>SUM(T91:T393)</f>
        <v>0</v>
      </c>
      <c r="AR90" s="116" t="s">
        <v>77</v>
      </c>
      <c r="AT90" s="123" t="s">
        <v>68</v>
      </c>
      <c r="AU90" s="123" t="s">
        <v>77</v>
      </c>
      <c r="AY90" s="116" t="s">
        <v>181</v>
      </c>
      <c r="BK90" s="124">
        <f>SUM(BK91:BK393)</f>
        <v>0</v>
      </c>
    </row>
    <row r="91" spans="2:65" s="1" customFormat="1" ht="16.5" customHeight="1" x14ac:dyDescent="0.2">
      <c r="B91" s="32"/>
      <c r="C91" s="125" t="s">
        <v>77</v>
      </c>
      <c r="D91" s="125" t="s">
        <v>182</v>
      </c>
      <c r="E91" s="126" t="s">
        <v>9069</v>
      </c>
      <c r="F91" s="127" t="s">
        <v>9070</v>
      </c>
      <c r="G91" s="128" t="s">
        <v>510</v>
      </c>
      <c r="H91" s="129">
        <v>224.7</v>
      </c>
      <c r="I91" s="130"/>
      <c r="J91" s="131">
        <f>ROUND(I91*H91,2)</f>
        <v>0</v>
      </c>
      <c r="K91" s="127" t="s">
        <v>327</v>
      </c>
      <c r="L91" s="32"/>
      <c r="M91" s="132" t="s">
        <v>19</v>
      </c>
      <c r="N91" s="133" t="s">
        <v>40</v>
      </c>
      <c r="P91" s="134">
        <f>O91*H91</f>
        <v>0</v>
      </c>
      <c r="Q91" s="134">
        <v>0</v>
      </c>
      <c r="R91" s="134">
        <f>Q91*H91</f>
        <v>0</v>
      </c>
      <c r="S91" s="134">
        <v>0</v>
      </c>
      <c r="T91" s="135">
        <f>S91*H91</f>
        <v>0</v>
      </c>
      <c r="AR91" s="136" t="s">
        <v>187</v>
      </c>
      <c r="AT91" s="136" t="s">
        <v>182</v>
      </c>
      <c r="AU91" s="136" t="s">
        <v>79</v>
      </c>
      <c r="AY91" s="17" t="s">
        <v>181</v>
      </c>
      <c r="BE91" s="137">
        <f>IF(N91="základní",J91,0)</f>
        <v>0</v>
      </c>
      <c r="BF91" s="137">
        <f>IF(N91="snížená",J91,0)</f>
        <v>0</v>
      </c>
      <c r="BG91" s="137">
        <f>IF(N91="zákl. přenesená",J91,0)</f>
        <v>0</v>
      </c>
      <c r="BH91" s="137">
        <f>IF(N91="sníž. přenesená",J91,0)</f>
        <v>0</v>
      </c>
      <c r="BI91" s="137">
        <f>IF(N91="nulová",J91,0)</f>
        <v>0</v>
      </c>
      <c r="BJ91" s="17" t="s">
        <v>77</v>
      </c>
      <c r="BK91" s="137">
        <f>ROUND(I91*H91,2)</f>
        <v>0</v>
      </c>
      <c r="BL91" s="17" t="s">
        <v>187</v>
      </c>
      <c r="BM91" s="136" t="s">
        <v>79</v>
      </c>
    </row>
    <row r="92" spans="2:65" s="1" customFormat="1" ht="11.25" x14ac:dyDescent="0.2">
      <c r="B92" s="32"/>
      <c r="D92" s="151" t="s">
        <v>328</v>
      </c>
      <c r="F92" s="152" t="s">
        <v>9071</v>
      </c>
      <c r="I92" s="140"/>
      <c r="L92" s="32"/>
      <c r="M92" s="141"/>
      <c r="T92" s="53"/>
      <c r="AT92" s="17" t="s">
        <v>328</v>
      </c>
      <c r="AU92" s="17" t="s">
        <v>79</v>
      </c>
    </row>
    <row r="93" spans="2:65" s="13" customFormat="1" ht="11.25" x14ac:dyDescent="0.2">
      <c r="B93" s="159"/>
      <c r="D93" s="138" t="s">
        <v>330</v>
      </c>
      <c r="E93" s="160" t="s">
        <v>19</v>
      </c>
      <c r="F93" s="161" t="s">
        <v>9072</v>
      </c>
      <c r="H93" s="162">
        <v>224.7</v>
      </c>
      <c r="I93" s="163"/>
      <c r="L93" s="159"/>
      <c r="M93" s="164"/>
      <c r="T93" s="165"/>
      <c r="AT93" s="160" t="s">
        <v>330</v>
      </c>
      <c r="AU93" s="160" t="s">
        <v>79</v>
      </c>
      <c r="AV93" s="13" t="s">
        <v>79</v>
      </c>
      <c r="AW93" s="13" t="s">
        <v>31</v>
      </c>
      <c r="AX93" s="13" t="s">
        <v>69</v>
      </c>
      <c r="AY93" s="160" t="s">
        <v>181</v>
      </c>
    </row>
    <row r="94" spans="2:65" s="14" customFormat="1" ht="11.25" x14ac:dyDescent="0.2">
      <c r="B94" s="166"/>
      <c r="D94" s="138" t="s">
        <v>330</v>
      </c>
      <c r="E94" s="167" t="s">
        <v>19</v>
      </c>
      <c r="F94" s="168" t="s">
        <v>333</v>
      </c>
      <c r="H94" s="169">
        <v>224.7</v>
      </c>
      <c r="I94" s="170"/>
      <c r="L94" s="166"/>
      <c r="M94" s="171"/>
      <c r="T94" s="172"/>
      <c r="AT94" s="167" t="s">
        <v>330</v>
      </c>
      <c r="AU94" s="167" t="s">
        <v>79</v>
      </c>
      <c r="AV94" s="14" t="s">
        <v>187</v>
      </c>
      <c r="AW94" s="14" t="s">
        <v>31</v>
      </c>
      <c r="AX94" s="14" t="s">
        <v>77</v>
      </c>
      <c r="AY94" s="167" t="s">
        <v>181</v>
      </c>
    </row>
    <row r="95" spans="2:65" s="1" customFormat="1" ht="21.75" customHeight="1" x14ac:dyDescent="0.2">
      <c r="B95" s="32"/>
      <c r="C95" s="125" t="s">
        <v>79</v>
      </c>
      <c r="D95" s="125" t="s">
        <v>182</v>
      </c>
      <c r="E95" s="126" t="s">
        <v>8811</v>
      </c>
      <c r="F95" s="127" t="s">
        <v>8812</v>
      </c>
      <c r="G95" s="128" t="s">
        <v>510</v>
      </c>
      <c r="H95" s="129">
        <v>49.158560000000001</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187</v>
      </c>
    </row>
    <row r="96" spans="2:65" s="1" customFormat="1" ht="11.25" x14ac:dyDescent="0.2">
      <c r="B96" s="32"/>
      <c r="D96" s="151" t="s">
        <v>328</v>
      </c>
      <c r="F96" s="152" t="s">
        <v>8813</v>
      </c>
      <c r="I96" s="140"/>
      <c r="L96" s="32"/>
      <c r="M96" s="141"/>
      <c r="T96" s="53"/>
      <c r="AT96" s="17" t="s">
        <v>328</v>
      </c>
      <c r="AU96" s="17" t="s">
        <v>79</v>
      </c>
    </row>
    <row r="97" spans="2:65" s="1" customFormat="1" ht="39" x14ac:dyDescent="0.2">
      <c r="B97" s="32"/>
      <c r="D97" s="138" t="s">
        <v>214</v>
      </c>
      <c r="F97" s="139" t="s">
        <v>9073</v>
      </c>
      <c r="I97" s="140"/>
      <c r="L97" s="32"/>
      <c r="M97" s="141"/>
      <c r="T97" s="53"/>
      <c r="AT97" s="17" t="s">
        <v>214</v>
      </c>
      <c r="AU97" s="17" t="s">
        <v>79</v>
      </c>
    </row>
    <row r="98" spans="2:65" s="12" customFormat="1" ht="11.25" x14ac:dyDescent="0.2">
      <c r="B98" s="153"/>
      <c r="D98" s="138" t="s">
        <v>330</v>
      </c>
      <c r="E98" s="154" t="s">
        <v>19</v>
      </c>
      <c r="F98" s="155" t="s">
        <v>9074</v>
      </c>
      <c r="H98" s="154" t="s">
        <v>19</v>
      </c>
      <c r="I98" s="156"/>
      <c r="L98" s="153"/>
      <c r="M98" s="157"/>
      <c r="T98" s="158"/>
      <c r="AT98" s="154" t="s">
        <v>330</v>
      </c>
      <c r="AU98" s="154" t="s">
        <v>79</v>
      </c>
      <c r="AV98" s="12" t="s">
        <v>77</v>
      </c>
      <c r="AW98" s="12" t="s">
        <v>31</v>
      </c>
      <c r="AX98" s="12" t="s">
        <v>69</v>
      </c>
      <c r="AY98" s="154" t="s">
        <v>181</v>
      </c>
    </row>
    <row r="99" spans="2:65" s="13" customFormat="1" ht="11.25" x14ac:dyDescent="0.2">
      <c r="B99" s="159"/>
      <c r="D99" s="138" t="s">
        <v>330</v>
      </c>
      <c r="E99" s="160" t="s">
        <v>19</v>
      </c>
      <c r="F99" s="161" t="s">
        <v>9075</v>
      </c>
      <c r="H99" s="162">
        <v>7</v>
      </c>
      <c r="I99" s="163"/>
      <c r="L99" s="159"/>
      <c r="M99" s="164"/>
      <c r="T99" s="165"/>
      <c r="AT99" s="160" t="s">
        <v>330</v>
      </c>
      <c r="AU99" s="160" t="s">
        <v>79</v>
      </c>
      <c r="AV99" s="13" t="s">
        <v>79</v>
      </c>
      <c r="AW99" s="13" t="s">
        <v>31</v>
      </c>
      <c r="AX99" s="13" t="s">
        <v>69</v>
      </c>
      <c r="AY99" s="160" t="s">
        <v>181</v>
      </c>
    </row>
    <row r="100" spans="2:65" s="13" customFormat="1" ht="11.25" x14ac:dyDescent="0.2">
      <c r="B100" s="159"/>
      <c r="D100" s="138" t="s">
        <v>330</v>
      </c>
      <c r="E100" s="160" t="s">
        <v>19</v>
      </c>
      <c r="F100" s="161" t="s">
        <v>9076</v>
      </c>
      <c r="H100" s="162">
        <v>5.6</v>
      </c>
      <c r="I100" s="163"/>
      <c r="L100" s="159"/>
      <c r="M100" s="164"/>
      <c r="T100" s="165"/>
      <c r="AT100" s="160" t="s">
        <v>330</v>
      </c>
      <c r="AU100" s="160" t="s">
        <v>79</v>
      </c>
      <c r="AV100" s="13" t="s">
        <v>79</v>
      </c>
      <c r="AW100" s="13" t="s">
        <v>31</v>
      </c>
      <c r="AX100" s="13" t="s">
        <v>69</v>
      </c>
      <c r="AY100" s="160" t="s">
        <v>181</v>
      </c>
    </row>
    <row r="101" spans="2:65" s="13" customFormat="1" ht="11.25" x14ac:dyDescent="0.2">
      <c r="B101" s="159"/>
      <c r="D101" s="138" t="s">
        <v>330</v>
      </c>
      <c r="E101" s="160" t="s">
        <v>19</v>
      </c>
      <c r="F101" s="161" t="s">
        <v>9077</v>
      </c>
      <c r="H101" s="162">
        <v>29.05856</v>
      </c>
      <c r="I101" s="163"/>
      <c r="L101" s="159"/>
      <c r="M101" s="164"/>
      <c r="T101" s="165"/>
      <c r="AT101" s="160" t="s">
        <v>330</v>
      </c>
      <c r="AU101" s="160" t="s">
        <v>79</v>
      </c>
      <c r="AV101" s="13" t="s">
        <v>79</v>
      </c>
      <c r="AW101" s="13" t="s">
        <v>31</v>
      </c>
      <c r="AX101" s="13" t="s">
        <v>69</v>
      </c>
      <c r="AY101" s="160" t="s">
        <v>181</v>
      </c>
    </row>
    <row r="102" spans="2:65" s="13" customFormat="1" ht="11.25" x14ac:dyDescent="0.2">
      <c r="B102" s="159"/>
      <c r="D102" s="138" t="s">
        <v>330</v>
      </c>
      <c r="E102" s="160" t="s">
        <v>19</v>
      </c>
      <c r="F102" s="161" t="s">
        <v>9078</v>
      </c>
      <c r="H102" s="162">
        <v>7.5</v>
      </c>
      <c r="I102" s="163"/>
      <c r="L102" s="159"/>
      <c r="M102" s="164"/>
      <c r="T102" s="165"/>
      <c r="AT102" s="160" t="s">
        <v>330</v>
      </c>
      <c r="AU102" s="160" t="s">
        <v>79</v>
      </c>
      <c r="AV102" s="13" t="s">
        <v>79</v>
      </c>
      <c r="AW102" s="13" t="s">
        <v>31</v>
      </c>
      <c r="AX102" s="13" t="s">
        <v>69</v>
      </c>
      <c r="AY102" s="160" t="s">
        <v>181</v>
      </c>
    </row>
    <row r="103" spans="2:65" s="14" customFormat="1" ht="11.25" x14ac:dyDescent="0.2">
      <c r="B103" s="166"/>
      <c r="D103" s="138" t="s">
        <v>330</v>
      </c>
      <c r="E103" s="167" t="s">
        <v>19</v>
      </c>
      <c r="F103" s="168" t="s">
        <v>333</v>
      </c>
      <c r="H103" s="169">
        <v>49.158560000000001</v>
      </c>
      <c r="I103" s="170"/>
      <c r="L103" s="166"/>
      <c r="M103" s="171"/>
      <c r="T103" s="172"/>
      <c r="AT103" s="167" t="s">
        <v>330</v>
      </c>
      <c r="AU103" s="167" t="s">
        <v>79</v>
      </c>
      <c r="AV103" s="14" t="s">
        <v>187</v>
      </c>
      <c r="AW103" s="14" t="s">
        <v>31</v>
      </c>
      <c r="AX103" s="14" t="s">
        <v>77</v>
      </c>
      <c r="AY103" s="167" t="s">
        <v>181</v>
      </c>
    </row>
    <row r="104" spans="2:65" s="1" customFormat="1" ht="24.2" customHeight="1" x14ac:dyDescent="0.2">
      <c r="B104" s="32"/>
      <c r="C104" s="125" t="s">
        <v>190</v>
      </c>
      <c r="D104" s="125" t="s">
        <v>182</v>
      </c>
      <c r="E104" s="126" t="s">
        <v>9079</v>
      </c>
      <c r="F104" s="127" t="s">
        <v>9080</v>
      </c>
      <c r="G104" s="128" t="s">
        <v>636</v>
      </c>
      <c r="H104" s="129">
        <v>37</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193</v>
      </c>
    </row>
    <row r="105" spans="2:65" s="1" customFormat="1" ht="48.75" x14ac:dyDescent="0.2">
      <c r="B105" s="32"/>
      <c r="D105" s="138" t="s">
        <v>214</v>
      </c>
      <c r="F105" s="139" t="s">
        <v>9081</v>
      </c>
      <c r="I105" s="140"/>
      <c r="L105" s="32"/>
      <c r="M105" s="141"/>
      <c r="T105" s="53"/>
      <c r="AT105" s="17" t="s">
        <v>214</v>
      </c>
      <c r="AU105" s="17" t="s">
        <v>79</v>
      </c>
    </row>
    <row r="106" spans="2:65" s="1" customFormat="1" ht="16.5" customHeight="1" x14ac:dyDescent="0.2">
      <c r="B106" s="32"/>
      <c r="C106" s="125" t="s">
        <v>187</v>
      </c>
      <c r="D106" s="125" t="s">
        <v>182</v>
      </c>
      <c r="E106" s="126" t="s">
        <v>9082</v>
      </c>
      <c r="F106" s="127" t="s">
        <v>9083</v>
      </c>
      <c r="G106" s="128" t="s">
        <v>510</v>
      </c>
      <c r="H106" s="129">
        <v>224.7</v>
      </c>
      <c r="I106" s="130"/>
      <c r="J106" s="131">
        <f>ROUND(I106*H106,2)</f>
        <v>0</v>
      </c>
      <c r="K106" s="127" t="s">
        <v>327</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196</v>
      </c>
    </row>
    <row r="107" spans="2:65" s="1" customFormat="1" ht="11.25" x14ac:dyDescent="0.2">
      <c r="B107" s="32"/>
      <c r="D107" s="151" t="s">
        <v>328</v>
      </c>
      <c r="F107" s="152" t="s">
        <v>9084</v>
      </c>
      <c r="I107" s="140"/>
      <c r="L107" s="32"/>
      <c r="M107" s="141"/>
      <c r="T107" s="53"/>
      <c r="AT107" s="17" t="s">
        <v>328</v>
      </c>
      <c r="AU107" s="17" t="s">
        <v>79</v>
      </c>
    </row>
    <row r="108" spans="2:65" s="1" customFormat="1" ht="19.5" x14ac:dyDescent="0.2">
      <c r="B108" s="32"/>
      <c r="D108" s="138" t="s">
        <v>214</v>
      </c>
      <c r="F108" s="139" t="s">
        <v>9085</v>
      </c>
      <c r="I108" s="140"/>
      <c r="L108" s="32"/>
      <c r="M108" s="141"/>
      <c r="T108" s="53"/>
      <c r="AT108" s="17" t="s">
        <v>214</v>
      </c>
      <c r="AU108" s="17" t="s">
        <v>79</v>
      </c>
    </row>
    <row r="109" spans="2:65" s="12" customFormat="1" ht="11.25" x14ac:dyDescent="0.2">
      <c r="B109" s="153"/>
      <c r="D109" s="138" t="s">
        <v>330</v>
      </c>
      <c r="E109" s="154" t="s">
        <v>19</v>
      </c>
      <c r="F109" s="155" t="s">
        <v>9086</v>
      </c>
      <c r="H109" s="154" t="s">
        <v>19</v>
      </c>
      <c r="I109" s="156"/>
      <c r="L109" s="153"/>
      <c r="M109" s="157"/>
      <c r="T109" s="158"/>
      <c r="AT109" s="154" t="s">
        <v>330</v>
      </c>
      <c r="AU109" s="154" t="s">
        <v>79</v>
      </c>
      <c r="AV109" s="12" t="s">
        <v>77</v>
      </c>
      <c r="AW109" s="12" t="s">
        <v>31</v>
      </c>
      <c r="AX109" s="12" t="s">
        <v>69</v>
      </c>
      <c r="AY109" s="154" t="s">
        <v>181</v>
      </c>
    </row>
    <row r="110" spans="2:65" s="13" customFormat="1" ht="11.25" x14ac:dyDescent="0.2">
      <c r="B110" s="159"/>
      <c r="D110" s="138" t="s">
        <v>330</v>
      </c>
      <c r="E110" s="160" t="s">
        <v>19</v>
      </c>
      <c r="F110" s="161" t="s">
        <v>9087</v>
      </c>
      <c r="H110" s="162">
        <v>224.7</v>
      </c>
      <c r="I110" s="163"/>
      <c r="L110" s="159"/>
      <c r="M110" s="164"/>
      <c r="T110" s="165"/>
      <c r="AT110" s="160" t="s">
        <v>330</v>
      </c>
      <c r="AU110" s="160" t="s">
        <v>79</v>
      </c>
      <c r="AV110" s="13" t="s">
        <v>79</v>
      </c>
      <c r="AW110" s="13" t="s">
        <v>31</v>
      </c>
      <c r="AX110" s="13" t="s">
        <v>69</v>
      </c>
      <c r="AY110" s="160" t="s">
        <v>181</v>
      </c>
    </row>
    <row r="111" spans="2:65" s="14" customFormat="1" ht="11.25" x14ac:dyDescent="0.2">
      <c r="B111" s="166"/>
      <c r="D111" s="138" t="s">
        <v>330</v>
      </c>
      <c r="E111" s="167" t="s">
        <v>19</v>
      </c>
      <c r="F111" s="168" t="s">
        <v>333</v>
      </c>
      <c r="H111" s="169">
        <v>224.7</v>
      </c>
      <c r="I111" s="170"/>
      <c r="L111" s="166"/>
      <c r="M111" s="171"/>
      <c r="T111" s="172"/>
      <c r="AT111" s="167" t="s">
        <v>330</v>
      </c>
      <c r="AU111" s="167" t="s">
        <v>79</v>
      </c>
      <c r="AV111" s="14" t="s">
        <v>187</v>
      </c>
      <c r="AW111" s="14" t="s">
        <v>31</v>
      </c>
      <c r="AX111" s="14" t="s">
        <v>77</v>
      </c>
      <c r="AY111" s="167" t="s">
        <v>181</v>
      </c>
    </row>
    <row r="112" spans="2:65" s="1" customFormat="1" ht="21.75" customHeight="1" x14ac:dyDescent="0.2">
      <c r="B112" s="32"/>
      <c r="C112" s="125" t="s">
        <v>197</v>
      </c>
      <c r="D112" s="125" t="s">
        <v>182</v>
      </c>
      <c r="E112" s="126" t="s">
        <v>8856</v>
      </c>
      <c r="F112" s="127" t="s">
        <v>8857</v>
      </c>
      <c r="G112" s="128" t="s">
        <v>510</v>
      </c>
      <c r="H112" s="129">
        <v>225.9</v>
      </c>
      <c r="I112" s="130"/>
      <c r="J112" s="131">
        <f>ROUND(I112*H112,2)</f>
        <v>0</v>
      </c>
      <c r="K112" s="127" t="s">
        <v>327</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200</v>
      </c>
    </row>
    <row r="113" spans="2:65" s="1" customFormat="1" ht="11.25" x14ac:dyDescent="0.2">
      <c r="B113" s="32"/>
      <c r="D113" s="151" t="s">
        <v>328</v>
      </c>
      <c r="F113" s="152" t="s">
        <v>8858</v>
      </c>
      <c r="I113" s="140"/>
      <c r="L113" s="32"/>
      <c r="M113" s="141"/>
      <c r="T113" s="53"/>
      <c r="AT113" s="17" t="s">
        <v>328</v>
      </c>
      <c r="AU113" s="17" t="s">
        <v>79</v>
      </c>
    </row>
    <row r="114" spans="2:65" s="13" customFormat="1" ht="22.5" x14ac:dyDescent="0.2">
      <c r="B114" s="159"/>
      <c r="D114" s="138" t="s">
        <v>330</v>
      </c>
      <c r="E114" s="160" t="s">
        <v>19</v>
      </c>
      <c r="F114" s="161" t="s">
        <v>9088</v>
      </c>
      <c r="H114" s="162">
        <v>225.9</v>
      </c>
      <c r="I114" s="163"/>
      <c r="L114" s="159"/>
      <c r="M114" s="164"/>
      <c r="T114" s="165"/>
      <c r="AT114" s="160" t="s">
        <v>330</v>
      </c>
      <c r="AU114" s="160" t="s">
        <v>79</v>
      </c>
      <c r="AV114" s="13" t="s">
        <v>79</v>
      </c>
      <c r="AW114" s="13" t="s">
        <v>31</v>
      </c>
      <c r="AX114" s="13" t="s">
        <v>69</v>
      </c>
      <c r="AY114" s="160" t="s">
        <v>181</v>
      </c>
    </row>
    <row r="115" spans="2:65" s="14" customFormat="1" ht="11.25" x14ac:dyDescent="0.2">
      <c r="B115" s="166"/>
      <c r="D115" s="138" t="s">
        <v>330</v>
      </c>
      <c r="E115" s="167" t="s">
        <v>19</v>
      </c>
      <c r="F115" s="168" t="s">
        <v>333</v>
      </c>
      <c r="H115" s="169">
        <v>225.9</v>
      </c>
      <c r="I115" s="170"/>
      <c r="L115" s="166"/>
      <c r="M115" s="171"/>
      <c r="T115" s="172"/>
      <c r="AT115" s="167" t="s">
        <v>330</v>
      </c>
      <c r="AU115" s="167" t="s">
        <v>79</v>
      </c>
      <c r="AV115" s="14" t="s">
        <v>187</v>
      </c>
      <c r="AW115" s="14" t="s">
        <v>31</v>
      </c>
      <c r="AX115" s="14" t="s">
        <v>77</v>
      </c>
      <c r="AY115" s="167" t="s">
        <v>181</v>
      </c>
    </row>
    <row r="116" spans="2:65" s="1" customFormat="1" ht="24.2" customHeight="1" x14ac:dyDescent="0.2">
      <c r="B116" s="32"/>
      <c r="C116" s="125" t="s">
        <v>193</v>
      </c>
      <c r="D116" s="125" t="s">
        <v>182</v>
      </c>
      <c r="E116" s="126" t="s">
        <v>8860</v>
      </c>
      <c r="F116" s="127" t="s">
        <v>8861</v>
      </c>
      <c r="G116" s="128" t="s">
        <v>510</v>
      </c>
      <c r="H116" s="129">
        <v>6.6</v>
      </c>
      <c r="I116" s="130"/>
      <c r="J116" s="131">
        <f>ROUND(I116*H116,2)</f>
        <v>0</v>
      </c>
      <c r="K116" s="127" t="s">
        <v>327</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8</v>
      </c>
    </row>
    <row r="117" spans="2:65" s="1" customFormat="1" ht="11.25" x14ac:dyDescent="0.2">
      <c r="B117" s="32"/>
      <c r="D117" s="151" t="s">
        <v>328</v>
      </c>
      <c r="F117" s="152" t="s">
        <v>8862</v>
      </c>
      <c r="I117" s="140"/>
      <c r="L117" s="32"/>
      <c r="M117" s="141"/>
      <c r="T117" s="53"/>
      <c r="AT117" s="17" t="s">
        <v>328</v>
      </c>
      <c r="AU117" s="17" t="s">
        <v>79</v>
      </c>
    </row>
    <row r="118" spans="2:65" s="13" customFormat="1" ht="11.25" x14ac:dyDescent="0.2">
      <c r="B118" s="159"/>
      <c r="D118" s="138" t="s">
        <v>330</v>
      </c>
      <c r="E118" s="160" t="s">
        <v>19</v>
      </c>
      <c r="F118" s="161" t="s">
        <v>9089</v>
      </c>
      <c r="H118" s="162">
        <v>6.6</v>
      </c>
      <c r="I118" s="163"/>
      <c r="L118" s="159"/>
      <c r="M118" s="164"/>
      <c r="T118" s="165"/>
      <c r="AT118" s="160" t="s">
        <v>330</v>
      </c>
      <c r="AU118" s="160" t="s">
        <v>79</v>
      </c>
      <c r="AV118" s="13" t="s">
        <v>79</v>
      </c>
      <c r="AW118" s="13" t="s">
        <v>31</v>
      </c>
      <c r="AX118" s="13" t="s">
        <v>69</v>
      </c>
      <c r="AY118" s="160" t="s">
        <v>181</v>
      </c>
    </row>
    <row r="119" spans="2:65" s="14" customFormat="1" ht="11.25" x14ac:dyDescent="0.2">
      <c r="B119" s="166"/>
      <c r="D119" s="138" t="s">
        <v>330</v>
      </c>
      <c r="E119" s="167" t="s">
        <v>19</v>
      </c>
      <c r="F119" s="168" t="s">
        <v>333</v>
      </c>
      <c r="H119" s="169">
        <v>6.6</v>
      </c>
      <c r="I119" s="170"/>
      <c r="L119" s="166"/>
      <c r="M119" s="171"/>
      <c r="T119" s="172"/>
      <c r="AT119" s="167" t="s">
        <v>330</v>
      </c>
      <c r="AU119" s="167" t="s">
        <v>79</v>
      </c>
      <c r="AV119" s="14" t="s">
        <v>187</v>
      </c>
      <c r="AW119" s="14" t="s">
        <v>31</v>
      </c>
      <c r="AX119" s="14" t="s">
        <v>77</v>
      </c>
      <c r="AY119" s="167" t="s">
        <v>181</v>
      </c>
    </row>
    <row r="120" spans="2:65" s="1" customFormat="1" ht="24.2" customHeight="1" x14ac:dyDescent="0.2">
      <c r="B120" s="32"/>
      <c r="C120" s="125" t="s">
        <v>203</v>
      </c>
      <c r="D120" s="125" t="s">
        <v>182</v>
      </c>
      <c r="E120" s="126" t="s">
        <v>8864</v>
      </c>
      <c r="F120" s="127" t="s">
        <v>8865</v>
      </c>
      <c r="G120" s="128" t="s">
        <v>510</v>
      </c>
      <c r="H120" s="129">
        <v>4.3</v>
      </c>
      <c r="I120" s="130"/>
      <c r="J120" s="131">
        <f>ROUND(I120*H120,2)</f>
        <v>0</v>
      </c>
      <c r="K120" s="127" t="s">
        <v>327</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206</v>
      </c>
    </row>
    <row r="121" spans="2:65" s="1" customFormat="1" ht="11.25" x14ac:dyDescent="0.2">
      <c r="B121" s="32"/>
      <c r="D121" s="151" t="s">
        <v>328</v>
      </c>
      <c r="F121" s="152" t="s">
        <v>8866</v>
      </c>
      <c r="I121" s="140"/>
      <c r="L121" s="32"/>
      <c r="M121" s="141"/>
      <c r="T121" s="53"/>
      <c r="AT121" s="17" t="s">
        <v>328</v>
      </c>
      <c r="AU121" s="17" t="s">
        <v>79</v>
      </c>
    </row>
    <row r="122" spans="2:65" s="13" customFormat="1" ht="11.25" x14ac:dyDescent="0.2">
      <c r="B122" s="159"/>
      <c r="D122" s="138" t="s">
        <v>330</v>
      </c>
      <c r="E122" s="160" t="s">
        <v>19</v>
      </c>
      <c r="F122" s="161" t="s">
        <v>9090</v>
      </c>
      <c r="H122" s="162">
        <v>4.3</v>
      </c>
      <c r="I122" s="163"/>
      <c r="L122" s="159"/>
      <c r="M122" s="164"/>
      <c r="T122" s="165"/>
      <c r="AT122" s="160" t="s">
        <v>330</v>
      </c>
      <c r="AU122" s="160" t="s">
        <v>79</v>
      </c>
      <c r="AV122" s="13" t="s">
        <v>79</v>
      </c>
      <c r="AW122" s="13" t="s">
        <v>31</v>
      </c>
      <c r="AX122" s="13" t="s">
        <v>69</v>
      </c>
      <c r="AY122" s="160" t="s">
        <v>181</v>
      </c>
    </row>
    <row r="123" spans="2:65" s="14" customFormat="1" ht="11.25" x14ac:dyDescent="0.2">
      <c r="B123" s="166"/>
      <c r="D123" s="138" t="s">
        <v>330</v>
      </c>
      <c r="E123" s="167" t="s">
        <v>19</v>
      </c>
      <c r="F123" s="168" t="s">
        <v>333</v>
      </c>
      <c r="H123" s="169">
        <v>4.3</v>
      </c>
      <c r="I123" s="170"/>
      <c r="L123" s="166"/>
      <c r="M123" s="171"/>
      <c r="T123" s="172"/>
      <c r="AT123" s="167" t="s">
        <v>330</v>
      </c>
      <c r="AU123" s="167" t="s">
        <v>79</v>
      </c>
      <c r="AV123" s="14" t="s">
        <v>187</v>
      </c>
      <c r="AW123" s="14" t="s">
        <v>31</v>
      </c>
      <c r="AX123" s="14" t="s">
        <v>77</v>
      </c>
      <c r="AY123" s="167" t="s">
        <v>181</v>
      </c>
    </row>
    <row r="124" spans="2:65" s="1" customFormat="1" ht="21.75" customHeight="1" x14ac:dyDescent="0.2">
      <c r="B124" s="32"/>
      <c r="C124" s="125" t="s">
        <v>196</v>
      </c>
      <c r="D124" s="125" t="s">
        <v>182</v>
      </c>
      <c r="E124" s="126" t="s">
        <v>9091</v>
      </c>
      <c r="F124" s="127" t="s">
        <v>9092</v>
      </c>
      <c r="G124" s="128" t="s">
        <v>510</v>
      </c>
      <c r="H124" s="129">
        <v>27.1</v>
      </c>
      <c r="I124" s="130"/>
      <c r="J124" s="131">
        <f>ROUND(I124*H124,2)</f>
        <v>0</v>
      </c>
      <c r="K124" s="127" t="s">
        <v>327</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209</v>
      </c>
    </row>
    <row r="125" spans="2:65" s="1" customFormat="1" ht="11.25" x14ac:dyDescent="0.2">
      <c r="B125" s="32"/>
      <c r="D125" s="151" t="s">
        <v>328</v>
      </c>
      <c r="F125" s="152" t="s">
        <v>9093</v>
      </c>
      <c r="I125" s="140"/>
      <c r="L125" s="32"/>
      <c r="M125" s="141"/>
      <c r="T125" s="53"/>
      <c r="AT125" s="17" t="s">
        <v>328</v>
      </c>
      <c r="AU125" s="17" t="s">
        <v>79</v>
      </c>
    </row>
    <row r="126" spans="2:65" s="13" customFormat="1" ht="11.25" x14ac:dyDescent="0.2">
      <c r="B126" s="159"/>
      <c r="D126" s="138" t="s">
        <v>330</v>
      </c>
      <c r="E126" s="160" t="s">
        <v>19</v>
      </c>
      <c r="F126" s="161" t="s">
        <v>9094</v>
      </c>
      <c r="H126" s="162">
        <v>27.1</v>
      </c>
      <c r="I126" s="163"/>
      <c r="L126" s="159"/>
      <c r="M126" s="164"/>
      <c r="T126" s="165"/>
      <c r="AT126" s="160" t="s">
        <v>330</v>
      </c>
      <c r="AU126" s="160" t="s">
        <v>79</v>
      </c>
      <c r="AV126" s="13" t="s">
        <v>79</v>
      </c>
      <c r="AW126" s="13" t="s">
        <v>31</v>
      </c>
      <c r="AX126" s="13" t="s">
        <v>69</v>
      </c>
      <c r="AY126" s="160" t="s">
        <v>181</v>
      </c>
    </row>
    <row r="127" spans="2:65" s="14" customFormat="1" ht="11.25" x14ac:dyDescent="0.2">
      <c r="B127" s="166"/>
      <c r="D127" s="138" t="s">
        <v>330</v>
      </c>
      <c r="E127" s="167" t="s">
        <v>19</v>
      </c>
      <c r="F127" s="168" t="s">
        <v>333</v>
      </c>
      <c r="H127" s="169">
        <v>27.1</v>
      </c>
      <c r="I127" s="170"/>
      <c r="L127" s="166"/>
      <c r="M127" s="171"/>
      <c r="T127" s="172"/>
      <c r="AT127" s="167" t="s">
        <v>330</v>
      </c>
      <c r="AU127" s="167" t="s">
        <v>79</v>
      </c>
      <c r="AV127" s="14" t="s">
        <v>187</v>
      </c>
      <c r="AW127" s="14" t="s">
        <v>31</v>
      </c>
      <c r="AX127" s="14" t="s">
        <v>77</v>
      </c>
      <c r="AY127" s="167" t="s">
        <v>181</v>
      </c>
    </row>
    <row r="128" spans="2:65" s="1" customFormat="1" ht="16.5" customHeight="1" x14ac:dyDescent="0.2">
      <c r="B128" s="32"/>
      <c r="C128" s="125" t="s">
        <v>210</v>
      </c>
      <c r="D128" s="125" t="s">
        <v>182</v>
      </c>
      <c r="E128" s="126" t="s">
        <v>9095</v>
      </c>
      <c r="F128" s="127" t="s">
        <v>9096</v>
      </c>
      <c r="G128" s="128" t="s">
        <v>510</v>
      </c>
      <c r="H128" s="129">
        <v>225.9</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213</v>
      </c>
    </row>
    <row r="129" spans="2:65" s="1" customFormat="1" ht="11.25" x14ac:dyDescent="0.2">
      <c r="B129" s="32"/>
      <c r="D129" s="151" t="s">
        <v>328</v>
      </c>
      <c r="F129" s="152" t="s">
        <v>9097</v>
      </c>
      <c r="I129" s="140"/>
      <c r="L129" s="32"/>
      <c r="M129" s="141"/>
      <c r="T129" s="53"/>
      <c r="AT129" s="17" t="s">
        <v>328</v>
      </c>
      <c r="AU129" s="17" t="s">
        <v>79</v>
      </c>
    </row>
    <row r="130" spans="2:65" s="12" customFormat="1" ht="11.25" x14ac:dyDescent="0.2">
      <c r="B130" s="153"/>
      <c r="D130" s="138" t="s">
        <v>330</v>
      </c>
      <c r="E130" s="154" t="s">
        <v>19</v>
      </c>
      <c r="F130" s="155" t="s">
        <v>9098</v>
      </c>
      <c r="H130" s="154" t="s">
        <v>19</v>
      </c>
      <c r="I130" s="156"/>
      <c r="L130" s="153"/>
      <c r="M130" s="157"/>
      <c r="T130" s="158"/>
      <c r="AT130" s="154" t="s">
        <v>330</v>
      </c>
      <c r="AU130" s="154" t="s">
        <v>79</v>
      </c>
      <c r="AV130" s="12" t="s">
        <v>77</v>
      </c>
      <c r="AW130" s="12" t="s">
        <v>31</v>
      </c>
      <c r="AX130" s="12" t="s">
        <v>69</v>
      </c>
      <c r="AY130" s="154" t="s">
        <v>181</v>
      </c>
    </row>
    <row r="131" spans="2:65" s="13" customFormat="1" ht="11.25" x14ac:dyDescent="0.2">
      <c r="B131" s="159"/>
      <c r="D131" s="138" t="s">
        <v>330</v>
      </c>
      <c r="E131" s="160" t="s">
        <v>19</v>
      </c>
      <c r="F131" s="161" t="s">
        <v>9099</v>
      </c>
      <c r="H131" s="162">
        <v>225.9</v>
      </c>
      <c r="I131" s="163"/>
      <c r="L131" s="159"/>
      <c r="M131" s="164"/>
      <c r="T131" s="165"/>
      <c r="AT131" s="160" t="s">
        <v>330</v>
      </c>
      <c r="AU131" s="160" t="s">
        <v>79</v>
      </c>
      <c r="AV131" s="13" t="s">
        <v>79</v>
      </c>
      <c r="AW131" s="13" t="s">
        <v>31</v>
      </c>
      <c r="AX131" s="13" t="s">
        <v>69</v>
      </c>
      <c r="AY131" s="160" t="s">
        <v>181</v>
      </c>
    </row>
    <row r="132" spans="2:65" s="14" customFormat="1" ht="11.25" x14ac:dyDescent="0.2">
      <c r="B132" s="166"/>
      <c r="D132" s="138" t="s">
        <v>330</v>
      </c>
      <c r="E132" s="167" t="s">
        <v>19</v>
      </c>
      <c r="F132" s="168" t="s">
        <v>333</v>
      </c>
      <c r="H132" s="169">
        <v>225.9</v>
      </c>
      <c r="I132" s="170"/>
      <c r="L132" s="166"/>
      <c r="M132" s="171"/>
      <c r="T132" s="172"/>
      <c r="AT132" s="167" t="s">
        <v>330</v>
      </c>
      <c r="AU132" s="167" t="s">
        <v>79</v>
      </c>
      <c r="AV132" s="14" t="s">
        <v>187</v>
      </c>
      <c r="AW132" s="14" t="s">
        <v>31</v>
      </c>
      <c r="AX132" s="14" t="s">
        <v>77</v>
      </c>
      <c r="AY132" s="167" t="s">
        <v>181</v>
      </c>
    </row>
    <row r="133" spans="2:65" s="1" customFormat="1" ht="16.5" customHeight="1" x14ac:dyDescent="0.2">
      <c r="B133" s="32"/>
      <c r="C133" s="125" t="s">
        <v>200</v>
      </c>
      <c r="D133" s="125" t="s">
        <v>182</v>
      </c>
      <c r="E133" s="126" t="s">
        <v>8894</v>
      </c>
      <c r="F133" s="127" t="s">
        <v>8895</v>
      </c>
      <c r="G133" s="128" t="s">
        <v>510</v>
      </c>
      <c r="H133" s="129">
        <v>225.9</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218</v>
      </c>
    </row>
    <row r="134" spans="2:65" s="1" customFormat="1" ht="11.25" x14ac:dyDescent="0.2">
      <c r="B134" s="32"/>
      <c r="D134" s="151" t="s">
        <v>328</v>
      </c>
      <c r="F134" s="152" t="s">
        <v>8896</v>
      </c>
      <c r="I134" s="140"/>
      <c r="L134" s="32"/>
      <c r="M134" s="141"/>
      <c r="T134" s="53"/>
      <c r="AT134" s="17" t="s">
        <v>328</v>
      </c>
      <c r="AU134" s="17" t="s">
        <v>79</v>
      </c>
    </row>
    <row r="135" spans="2:65" s="13" customFormat="1" ht="11.25" x14ac:dyDescent="0.2">
      <c r="B135" s="159"/>
      <c r="D135" s="138" t="s">
        <v>330</v>
      </c>
      <c r="E135" s="160" t="s">
        <v>19</v>
      </c>
      <c r="F135" s="161" t="s">
        <v>9100</v>
      </c>
      <c r="H135" s="162">
        <v>225.9</v>
      </c>
      <c r="I135" s="163"/>
      <c r="L135" s="159"/>
      <c r="M135" s="164"/>
      <c r="T135" s="165"/>
      <c r="AT135" s="160" t="s">
        <v>330</v>
      </c>
      <c r="AU135" s="160" t="s">
        <v>79</v>
      </c>
      <c r="AV135" s="13" t="s">
        <v>79</v>
      </c>
      <c r="AW135" s="13" t="s">
        <v>31</v>
      </c>
      <c r="AX135" s="13" t="s">
        <v>69</v>
      </c>
      <c r="AY135" s="160" t="s">
        <v>181</v>
      </c>
    </row>
    <row r="136" spans="2:65" s="14" customFormat="1" ht="11.25" x14ac:dyDescent="0.2">
      <c r="B136" s="166"/>
      <c r="D136" s="138" t="s">
        <v>330</v>
      </c>
      <c r="E136" s="167" t="s">
        <v>19</v>
      </c>
      <c r="F136" s="168" t="s">
        <v>333</v>
      </c>
      <c r="H136" s="169">
        <v>225.9</v>
      </c>
      <c r="I136" s="170"/>
      <c r="L136" s="166"/>
      <c r="M136" s="171"/>
      <c r="T136" s="172"/>
      <c r="AT136" s="167" t="s">
        <v>330</v>
      </c>
      <c r="AU136" s="167" t="s">
        <v>79</v>
      </c>
      <c r="AV136" s="14" t="s">
        <v>187</v>
      </c>
      <c r="AW136" s="14" t="s">
        <v>31</v>
      </c>
      <c r="AX136" s="14" t="s">
        <v>77</v>
      </c>
      <c r="AY136" s="167" t="s">
        <v>181</v>
      </c>
    </row>
    <row r="137" spans="2:65" s="1" customFormat="1" ht="16.5" customHeight="1" x14ac:dyDescent="0.2">
      <c r="B137" s="32"/>
      <c r="C137" s="125" t="s">
        <v>219</v>
      </c>
      <c r="D137" s="125" t="s">
        <v>182</v>
      </c>
      <c r="E137" s="126" t="s">
        <v>8898</v>
      </c>
      <c r="F137" s="127" t="s">
        <v>8899</v>
      </c>
      <c r="G137" s="128" t="s">
        <v>510</v>
      </c>
      <c r="H137" s="129">
        <v>6.6</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222</v>
      </c>
    </row>
    <row r="138" spans="2:65" s="1" customFormat="1" ht="11.25" x14ac:dyDescent="0.2">
      <c r="B138" s="32"/>
      <c r="D138" s="151" t="s">
        <v>328</v>
      </c>
      <c r="F138" s="152" t="s">
        <v>8900</v>
      </c>
      <c r="I138" s="140"/>
      <c r="L138" s="32"/>
      <c r="M138" s="141"/>
      <c r="T138" s="53"/>
      <c r="AT138" s="17" t="s">
        <v>328</v>
      </c>
      <c r="AU138" s="17" t="s">
        <v>79</v>
      </c>
    </row>
    <row r="139" spans="2:65" s="13" customFormat="1" ht="11.25" x14ac:dyDescent="0.2">
      <c r="B139" s="159"/>
      <c r="D139" s="138" t="s">
        <v>330</v>
      </c>
      <c r="E139" s="160" t="s">
        <v>19</v>
      </c>
      <c r="F139" s="161" t="s">
        <v>9101</v>
      </c>
      <c r="H139" s="162">
        <v>6.6</v>
      </c>
      <c r="I139" s="163"/>
      <c r="L139" s="159"/>
      <c r="M139" s="164"/>
      <c r="T139" s="165"/>
      <c r="AT139" s="160" t="s">
        <v>330</v>
      </c>
      <c r="AU139" s="160" t="s">
        <v>79</v>
      </c>
      <c r="AV139" s="13" t="s">
        <v>79</v>
      </c>
      <c r="AW139" s="13" t="s">
        <v>31</v>
      </c>
      <c r="AX139" s="13" t="s">
        <v>69</v>
      </c>
      <c r="AY139" s="160" t="s">
        <v>181</v>
      </c>
    </row>
    <row r="140" spans="2:65" s="14" customFormat="1" ht="11.25" x14ac:dyDescent="0.2">
      <c r="B140" s="166"/>
      <c r="D140" s="138" t="s">
        <v>330</v>
      </c>
      <c r="E140" s="167" t="s">
        <v>19</v>
      </c>
      <c r="F140" s="168" t="s">
        <v>333</v>
      </c>
      <c r="H140" s="169">
        <v>6.6</v>
      </c>
      <c r="I140" s="170"/>
      <c r="L140" s="166"/>
      <c r="M140" s="171"/>
      <c r="T140" s="172"/>
      <c r="AT140" s="167" t="s">
        <v>330</v>
      </c>
      <c r="AU140" s="167" t="s">
        <v>79</v>
      </c>
      <c r="AV140" s="14" t="s">
        <v>187</v>
      </c>
      <c r="AW140" s="14" t="s">
        <v>31</v>
      </c>
      <c r="AX140" s="14" t="s">
        <v>77</v>
      </c>
      <c r="AY140" s="167" t="s">
        <v>181</v>
      </c>
    </row>
    <row r="141" spans="2:65" s="1" customFormat="1" ht="16.5" customHeight="1" x14ac:dyDescent="0.2">
      <c r="B141" s="32"/>
      <c r="C141" s="125" t="s">
        <v>8</v>
      </c>
      <c r="D141" s="125" t="s">
        <v>182</v>
      </c>
      <c r="E141" s="126" t="s">
        <v>8902</v>
      </c>
      <c r="F141" s="127" t="s">
        <v>8903</v>
      </c>
      <c r="G141" s="128" t="s">
        <v>510</v>
      </c>
      <c r="H141" s="129">
        <v>4.3</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328</v>
      </c>
      <c r="F142" s="152" t="s">
        <v>8904</v>
      </c>
      <c r="I142" s="140"/>
      <c r="L142" s="32"/>
      <c r="M142" s="141"/>
      <c r="T142" s="53"/>
      <c r="AT142" s="17" t="s">
        <v>328</v>
      </c>
      <c r="AU142" s="17" t="s">
        <v>79</v>
      </c>
    </row>
    <row r="143" spans="2:65" s="13" customFormat="1" ht="11.25" x14ac:dyDescent="0.2">
      <c r="B143" s="159"/>
      <c r="D143" s="138" t="s">
        <v>330</v>
      </c>
      <c r="E143" s="160" t="s">
        <v>19</v>
      </c>
      <c r="F143" s="161" t="s">
        <v>9102</v>
      </c>
      <c r="H143" s="162">
        <v>4.3</v>
      </c>
      <c r="I143" s="163"/>
      <c r="L143" s="159"/>
      <c r="M143" s="164"/>
      <c r="T143" s="165"/>
      <c r="AT143" s="160" t="s">
        <v>330</v>
      </c>
      <c r="AU143" s="160" t="s">
        <v>79</v>
      </c>
      <c r="AV143" s="13" t="s">
        <v>79</v>
      </c>
      <c r="AW143" s="13" t="s">
        <v>31</v>
      </c>
      <c r="AX143" s="13" t="s">
        <v>69</v>
      </c>
      <c r="AY143" s="160" t="s">
        <v>181</v>
      </c>
    </row>
    <row r="144" spans="2:65" s="14" customFormat="1" ht="11.25" x14ac:dyDescent="0.2">
      <c r="B144" s="166"/>
      <c r="D144" s="138" t="s">
        <v>330</v>
      </c>
      <c r="E144" s="167" t="s">
        <v>19</v>
      </c>
      <c r="F144" s="168" t="s">
        <v>333</v>
      </c>
      <c r="H144" s="169">
        <v>4.3</v>
      </c>
      <c r="I144" s="170"/>
      <c r="L144" s="166"/>
      <c r="M144" s="171"/>
      <c r="T144" s="172"/>
      <c r="AT144" s="167" t="s">
        <v>330</v>
      </c>
      <c r="AU144" s="167" t="s">
        <v>79</v>
      </c>
      <c r="AV144" s="14" t="s">
        <v>187</v>
      </c>
      <c r="AW144" s="14" t="s">
        <v>31</v>
      </c>
      <c r="AX144" s="14" t="s">
        <v>77</v>
      </c>
      <c r="AY144" s="167" t="s">
        <v>181</v>
      </c>
    </row>
    <row r="145" spans="2:65" s="1" customFormat="1" ht="16.5" customHeight="1" x14ac:dyDescent="0.2">
      <c r="B145" s="32"/>
      <c r="C145" s="125" t="s">
        <v>226</v>
      </c>
      <c r="D145" s="125" t="s">
        <v>182</v>
      </c>
      <c r="E145" s="126" t="s">
        <v>9103</v>
      </c>
      <c r="F145" s="127" t="s">
        <v>9104</v>
      </c>
      <c r="G145" s="128" t="s">
        <v>510</v>
      </c>
      <c r="H145" s="129">
        <v>27.1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229</v>
      </c>
    </row>
    <row r="146" spans="2:65" s="13" customFormat="1" ht="11.25" x14ac:dyDescent="0.2">
      <c r="B146" s="159"/>
      <c r="D146" s="138" t="s">
        <v>330</v>
      </c>
      <c r="E146" s="160" t="s">
        <v>19</v>
      </c>
      <c r="F146" s="161" t="s">
        <v>9105</v>
      </c>
      <c r="H146" s="162">
        <v>27.1</v>
      </c>
      <c r="I146" s="163"/>
      <c r="L146" s="159"/>
      <c r="M146" s="164"/>
      <c r="T146" s="165"/>
      <c r="AT146" s="160" t="s">
        <v>330</v>
      </c>
      <c r="AU146" s="160" t="s">
        <v>79</v>
      </c>
      <c r="AV146" s="13" t="s">
        <v>79</v>
      </c>
      <c r="AW146" s="13" t="s">
        <v>31</v>
      </c>
      <c r="AX146" s="13" t="s">
        <v>69</v>
      </c>
      <c r="AY146" s="160" t="s">
        <v>181</v>
      </c>
    </row>
    <row r="147" spans="2:65" s="14" customFormat="1" ht="11.25" x14ac:dyDescent="0.2">
      <c r="B147" s="166"/>
      <c r="D147" s="138" t="s">
        <v>330</v>
      </c>
      <c r="E147" s="167" t="s">
        <v>19</v>
      </c>
      <c r="F147" s="168" t="s">
        <v>333</v>
      </c>
      <c r="H147" s="169">
        <v>27.1</v>
      </c>
      <c r="I147" s="170"/>
      <c r="L147" s="166"/>
      <c r="M147" s="171"/>
      <c r="T147" s="172"/>
      <c r="AT147" s="167" t="s">
        <v>330</v>
      </c>
      <c r="AU147" s="167" t="s">
        <v>79</v>
      </c>
      <c r="AV147" s="14" t="s">
        <v>187</v>
      </c>
      <c r="AW147" s="14" t="s">
        <v>31</v>
      </c>
      <c r="AX147" s="14" t="s">
        <v>77</v>
      </c>
      <c r="AY147" s="167" t="s">
        <v>181</v>
      </c>
    </row>
    <row r="148" spans="2:65" s="1" customFormat="1" ht="16.5" customHeight="1" x14ac:dyDescent="0.2">
      <c r="B148" s="32"/>
      <c r="C148" s="176" t="s">
        <v>206</v>
      </c>
      <c r="D148" s="176" t="s">
        <v>1794</v>
      </c>
      <c r="E148" s="177" t="s">
        <v>8906</v>
      </c>
      <c r="F148" s="178" t="s">
        <v>8907</v>
      </c>
      <c r="G148" s="179" t="s">
        <v>510</v>
      </c>
      <c r="H148" s="180">
        <v>277.09500000000003</v>
      </c>
      <c r="I148" s="181"/>
      <c r="J148" s="182">
        <f>ROUND(I148*H148,2)</f>
        <v>0</v>
      </c>
      <c r="K148" s="178" t="s">
        <v>327</v>
      </c>
      <c r="L148" s="183"/>
      <c r="M148" s="184" t="s">
        <v>19</v>
      </c>
      <c r="N148" s="185" t="s">
        <v>40</v>
      </c>
      <c r="P148" s="134">
        <f>O148*H148</f>
        <v>0</v>
      </c>
      <c r="Q148" s="134">
        <v>0</v>
      </c>
      <c r="R148" s="134">
        <f>Q148*H148</f>
        <v>0</v>
      </c>
      <c r="S148" s="134">
        <v>0</v>
      </c>
      <c r="T148" s="135">
        <f>S148*H148</f>
        <v>0</v>
      </c>
      <c r="AR148" s="136" t="s">
        <v>196</v>
      </c>
      <c r="AT148" s="136" t="s">
        <v>1794</v>
      </c>
      <c r="AU148" s="136" t="s">
        <v>79</v>
      </c>
      <c r="AY148" s="17" t="s">
        <v>181</v>
      </c>
      <c r="BE148" s="137">
        <f>IF(N148="základní",J148,0)</f>
        <v>0</v>
      </c>
      <c r="BF148" s="137">
        <f>IF(N148="snížená",J148,0)</f>
        <v>0</v>
      </c>
      <c r="BG148" s="137">
        <f>IF(N148="zákl. přenesená",J148,0)</f>
        <v>0</v>
      </c>
      <c r="BH148" s="137">
        <f>IF(N148="sníž. přenesená",J148,0)</f>
        <v>0</v>
      </c>
      <c r="BI148" s="137">
        <f>IF(N148="nulová",J148,0)</f>
        <v>0</v>
      </c>
      <c r="BJ148" s="17" t="s">
        <v>77</v>
      </c>
      <c r="BK148" s="137">
        <f>ROUND(I148*H148,2)</f>
        <v>0</v>
      </c>
      <c r="BL148" s="17" t="s">
        <v>187</v>
      </c>
      <c r="BM148" s="136" t="s">
        <v>232</v>
      </c>
    </row>
    <row r="149" spans="2:65" s="13" customFormat="1" ht="11.25" x14ac:dyDescent="0.2">
      <c r="B149" s="159"/>
      <c r="D149" s="138" t="s">
        <v>330</v>
      </c>
      <c r="E149" s="160" t="s">
        <v>19</v>
      </c>
      <c r="F149" s="161" t="s">
        <v>9106</v>
      </c>
      <c r="H149" s="162">
        <v>277.09500000000003</v>
      </c>
      <c r="I149" s="163"/>
      <c r="L149" s="159"/>
      <c r="M149" s="164"/>
      <c r="T149" s="165"/>
      <c r="AT149" s="160" t="s">
        <v>330</v>
      </c>
      <c r="AU149" s="160" t="s">
        <v>79</v>
      </c>
      <c r="AV149" s="13" t="s">
        <v>79</v>
      </c>
      <c r="AW149" s="13" t="s">
        <v>31</v>
      </c>
      <c r="AX149" s="13" t="s">
        <v>69</v>
      </c>
      <c r="AY149" s="160" t="s">
        <v>181</v>
      </c>
    </row>
    <row r="150" spans="2:65" s="14" customFormat="1" ht="11.25" x14ac:dyDescent="0.2">
      <c r="B150" s="166"/>
      <c r="D150" s="138" t="s">
        <v>330</v>
      </c>
      <c r="E150" s="167" t="s">
        <v>19</v>
      </c>
      <c r="F150" s="168" t="s">
        <v>333</v>
      </c>
      <c r="H150" s="169">
        <v>277.09500000000003</v>
      </c>
      <c r="I150" s="170"/>
      <c r="L150" s="166"/>
      <c r="M150" s="171"/>
      <c r="T150" s="172"/>
      <c r="AT150" s="167" t="s">
        <v>330</v>
      </c>
      <c r="AU150" s="167" t="s">
        <v>79</v>
      </c>
      <c r="AV150" s="14" t="s">
        <v>187</v>
      </c>
      <c r="AW150" s="14" t="s">
        <v>31</v>
      </c>
      <c r="AX150" s="14" t="s">
        <v>77</v>
      </c>
      <c r="AY150" s="167" t="s">
        <v>181</v>
      </c>
    </row>
    <row r="151" spans="2:65" s="1" customFormat="1" ht="16.5" customHeight="1" x14ac:dyDescent="0.2">
      <c r="B151" s="32"/>
      <c r="C151" s="125" t="s">
        <v>233</v>
      </c>
      <c r="D151" s="125" t="s">
        <v>182</v>
      </c>
      <c r="E151" s="126" t="s">
        <v>9107</v>
      </c>
      <c r="F151" s="127" t="s">
        <v>8975</v>
      </c>
      <c r="G151" s="128" t="s">
        <v>510</v>
      </c>
      <c r="H151" s="129">
        <v>38</v>
      </c>
      <c r="I151" s="130"/>
      <c r="J151" s="131">
        <f>ROUND(I151*H151,2)</f>
        <v>0</v>
      </c>
      <c r="K151" s="127" t="s">
        <v>186</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236</v>
      </c>
    </row>
    <row r="152" spans="2:65" s="1" customFormat="1" ht="48.75" x14ac:dyDescent="0.2">
      <c r="B152" s="32"/>
      <c r="D152" s="138" t="s">
        <v>214</v>
      </c>
      <c r="F152" s="139" t="s">
        <v>8976</v>
      </c>
      <c r="I152" s="140"/>
      <c r="L152" s="32"/>
      <c r="M152" s="141"/>
      <c r="T152" s="53"/>
      <c r="AT152" s="17" t="s">
        <v>214</v>
      </c>
      <c r="AU152" s="17" t="s">
        <v>79</v>
      </c>
    </row>
    <row r="153" spans="2:65" s="12" customFormat="1" ht="11.25" x14ac:dyDescent="0.2">
      <c r="B153" s="153"/>
      <c r="D153" s="138" t="s">
        <v>330</v>
      </c>
      <c r="E153" s="154" t="s">
        <v>19</v>
      </c>
      <c r="F153" s="155" t="s">
        <v>8977</v>
      </c>
      <c r="H153" s="154" t="s">
        <v>19</v>
      </c>
      <c r="I153" s="156"/>
      <c r="L153" s="153"/>
      <c r="M153" s="157"/>
      <c r="T153" s="158"/>
      <c r="AT153" s="154" t="s">
        <v>330</v>
      </c>
      <c r="AU153" s="154" t="s">
        <v>79</v>
      </c>
      <c r="AV153" s="12" t="s">
        <v>77</v>
      </c>
      <c r="AW153" s="12" t="s">
        <v>31</v>
      </c>
      <c r="AX153" s="12" t="s">
        <v>69</v>
      </c>
      <c r="AY153" s="154" t="s">
        <v>181</v>
      </c>
    </row>
    <row r="154" spans="2:65" s="13" customFormat="1" ht="11.25" x14ac:dyDescent="0.2">
      <c r="B154" s="159"/>
      <c r="D154" s="138" t="s">
        <v>330</v>
      </c>
      <c r="E154" s="160" t="s">
        <v>19</v>
      </c>
      <c r="F154" s="161" t="s">
        <v>9108</v>
      </c>
      <c r="H154" s="162">
        <v>6.6</v>
      </c>
      <c r="I154" s="163"/>
      <c r="L154" s="159"/>
      <c r="M154" s="164"/>
      <c r="T154" s="165"/>
      <c r="AT154" s="160" t="s">
        <v>330</v>
      </c>
      <c r="AU154" s="160" t="s">
        <v>79</v>
      </c>
      <c r="AV154" s="13" t="s">
        <v>79</v>
      </c>
      <c r="AW154" s="13" t="s">
        <v>31</v>
      </c>
      <c r="AX154" s="13" t="s">
        <v>69</v>
      </c>
      <c r="AY154" s="160" t="s">
        <v>181</v>
      </c>
    </row>
    <row r="155" spans="2:65" s="13" customFormat="1" ht="11.25" x14ac:dyDescent="0.2">
      <c r="B155" s="159"/>
      <c r="D155" s="138" t="s">
        <v>330</v>
      </c>
      <c r="E155" s="160" t="s">
        <v>19</v>
      </c>
      <c r="F155" s="161" t="s">
        <v>9109</v>
      </c>
      <c r="H155" s="162">
        <v>4.3</v>
      </c>
      <c r="I155" s="163"/>
      <c r="L155" s="159"/>
      <c r="M155" s="164"/>
      <c r="T155" s="165"/>
      <c r="AT155" s="160" t="s">
        <v>330</v>
      </c>
      <c r="AU155" s="160" t="s">
        <v>79</v>
      </c>
      <c r="AV155" s="13" t="s">
        <v>79</v>
      </c>
      <c r="AW155" s="13" t="s">
        <v>31</v>
      </c>
      <c r="AX155" s="13" t="s">
        <v>69</v>
      </c>
      <c r="AY155" s="160" t="s">
        <v>181</v>
      </c>
    </row>
    <row r="156" spans="2:65" s="13" customFormat="1" ht="11.25" x14ac:dyDescent="0.2">
      <c r="B156" s="159"/>
      <c r="D156" s="138" t="s">
        <v>330</v>
      </c>
      <c r="E156" s="160" t="s">
        <v>19</v>
      </c>
      <c r="F156" s="161" t="s">
        <v>9110</v>
      </c>
      <c r="H156" s="162">
        <v>27.1</v>
      </c>
      <c r="I156" s="163"/>
      <c r="L156" s="159"/>
      <c r="M156" s="164"/>
      <c r="T156" s="165"/>
      <c r="AT156" s="160" t="s">
        <v>330</v>
      </c>
      <c r="AU156" s="160" t="s">
        <v>79</v>
      </c>
      <c r="AV156" s="13" t="s">
        <v>79</v>
      </c>
      <c r="AW156" s="13" t="s">
        <v>31</v>
      </c>
      <c r="AX156" s="13" t="s">
        <v>69</v>
      </c>
      <c r="AY156" s="160" t="s">
        <v>181</v>
      </c>
    </row>
    <row r="157" spans="2:65" s="14" customFormat="1" ht="11.25" x14ac:dyDescent="0.2">
      <c r="B157" s="166"/>
      <c r="D157" s="138" t="s">
        <v>330</v>
      </c>
      <c r="E157" s="167" t="s">
        <v>19</v>
      </c>
      <c r="F157" s="168" t="s">
        <v>333</v>
      </c>
      <c r="H157" s="169">
        <v>38</v>
      </c>
      <c r="I157" s="170"/>
      <c r="L157" s="166"/>
      <c r="M157" s="171"/>
      <c r="T157" s="172"/>
      <c r="AT157" s="167" t="s">
        <v>330</v>
      </c>
      <c r="AU157" s="167" t="s">
        <v>79</v>
      </c>
      <c r="AV157" s="14" t="s">
        <v>187</v>
      </c>
      <c r="AW157" s="14" t="s">
        <v>31</v>
      </c>
      <c r="AX157" s="14" t="s">
        <v>77</v>
      </c>
      <c r="AY157" s="167" t="s">
        <v>181</v>
      </c>
    </row>
    <row r="158" spans="2:65" s="1" customFormat="1" ht="16.5" customHeight="1" x14ac:dyDescent="0.2">
      <c r="B158" s="32"/>
      <c r="C158" s="125" t="s">
        <v>209</v>
      </c>
      <c r="D158" s="125" t="s">
        <v>182</v>
      </c>
      <c r="E158" s="126" t="s">
        <v>9111</v>
      </c>
      <c r="F158" s="127" t="s">
        <v>9112</v>
      </c>
      <c r="G158" s="128" t="s">
        <v>510</v>
      </c>
      <c r="H158" s="129">
        <v>4.3</v>
      </c>
      <c r="I158" s="130"/>
      <c r="J158" s="131">
        <f>ROUND(I158*H158,2)</f>
        <v>0</v>
      </c>
      <c r="K158" s="127" t="s">
        <v>327</v>
      </c>
      <c r="L158" s="32"/>
      <c r="M158" s="132" t="s">
        <v>19</v>
      </c>
      <c r="N158" s="133" t="s">
        <v>40</v>
      </c>
      <c r="P158" s="134">
        <f>O158*H158</f>
        <v>0</v>
      </c>
      <c r="Q158" s="134">
        <v>0</v>
      </c>
      <c r="R158" s="134">
        <f>Q158*H158</f>
        <v>0</v>
      </c>
      <c r="S158" s="134">
        <v>0</v>
      </c>
      <c r="T158" s="135">
        <f>S158*H158</f>
        <v>0</v>
      </c>
      <c r="AR158" s="136" t="s">
        <v>187</v>
      </c>
      <c r="AT158" s="136" t="s">
        <v>182</v>
      </c>
      <c r="AU158" s="136" t="s">
        <v>79</v>
      </c>
      <c r="AY158" s="17" t="s">
        <v>181</v>
      </c>
      <c r="BE158" s="137">
        <f>IF(N158="základní",J158,0)</f>
        <v>0</v>
      </c>
      <c r="BF158" s="137">
        <f>IF(N158="snížená",J158,0)</f>
        <v>0</v>
      </c>
      <c r="BG158" s="137">
        <f>IF(N158="zákl. přenesená",J158,0)</f>
        <v>0</v>
      </c>
      <c r="BH158" s="137">
        <f>IF(N158="sníž. přenesená",J158,0)</f>
        <v>0</v>
      </c>
      <c r="BI158" s="137">
        <f>IF(N158="nulová",J158,0)</f>
        <v>0</v>
      </c>
      <c r="BJ158" s="17" t="s">
        <v>77</v>
      </c>
      <c r="BK158" s="137">
        <f>ROUND(I158*H158,2)</f>
        <v>0</v>
      </c>
      <c r="BL158" s="17" t="s">
        <v>187</v>
      </c>
      <c r="BM158" s="136" t="s">
        <v>239</v>
      </c>
    </row>
    <row r="159" spans="2:65" s="1" customFormat="1" ht="11.25" x14ac:dyDescent="0.2">
      <c r="B159" s="32"/>
      <c r="D159" s="151" t="s">
        <v>328</v>
      </c>
      <c r="F159" s="152" t="s">
        <v>9113</v>
      </c>
      <c r="I159" s="140"/>
      <c r="L159" s="32"/>
      <c r="M159" s="141"/>
      <c r="T159" s="53"/>
      <c r="AT159" s="17" t="s">
        <v>328</v>
      </c>
      <c r="AU159" s="17" t="s">
        <v>79</v>
      </c>
    </row>
    <row r="160" spans="2:65" s="12" customFormat="1" ht="11.25" x14ac:dyDescent="0.2">
      <c r="B160" s="153"/>
      <c r="D160" s="138" t="s">
        <v>330</v>
      </c>
      <c r="E160" s="154" t="s">
        <v>19</v>
      </c>
      <c r="F160" s="155" t="s">
        <v>9114</v>
      </c>
      <c r="H160" s="154" t="s">
        <v>19</v>
      </c>
      <c r="I160" s="156"/>
      <c r="L160" s="153"/>
      <c r="M160" s="157"/>
      <c r="T160" s="158"/>
      <c r="AT160" s="154" t="s">
        <v>330</v>
      </c>
      <c r="AU160" s="154" t="s">
        <v>79</v>
      </c>
      <c r="AV160" s="12" t="s">
        <v>77</v>
      </c>
      <c r="AW160" s="12" t="s">
        <v>31</v>
      </c>
      <c r="AX160" s="12" t="s">
        <v>69</v>
      </c>
      <c r="AY160" s="154" t="s">
        <v>181</v>
      </c>
    </row>
    <row r="161" spans="2:65" s="13" customFormat="1" ht="11.25" x14ac:dyDescent="0.2">
      <c r="B161" s="159"/>
      <c r="D161" s="138" t="s">
        <v>330</v>
      </c>
      <c r="E161" s="160" t="s">
        <v>19</v>
      </c>
      <c r="F161" s="161" t="s">
        <v>9115</v>
      </c>
      <c r="H161" s="162">
        <v>4.3</v>
      </c>
      <c r="I161" s="163"/>
      <c r="L161" s="159"/>
      <c r="M161" s="164"/>
      <c r="T161" s="165"/>
      <c r="AT161" s="160" t="s">
        <v>330</v>
      </c>
      <c r="AU161" s="160" t="s">
        <v>79</v>
      </c>
      <c r="AV161" s="13" t="s">
        <v>79</v>
      </c>
      <c r="AW161" s="13" t="s">
        <v>31</v>
      </c>
      <c r="AX161" s="13" t="s">
        <v>69</v>
      </c>
      <c r="AY161" s="160" t="s">
        <v>181</v>
      </c>
    </row>
    <row r="162" spans="2:65" s="14" customFormat="1" ht="11.25" x14ac:dyDescent="0.2">
      <c r="B162" s="166"/>
      <c r="D162" s="138" t="s">
        <v>330</v>
      </c>
      <c r="E162" s="167" t="s">
        <v>19</v>
      </c>
      <c r="F162" s="168" t="s">
        <v>333</v>
      </c>
      <c r="H162" s="169">
        <v>4.3</v>
      </c>
      <c r="I162" s="170"/>
      <c r="L162" s="166"/>
      <c r="M162" s="171"/>
      <c r="T162" s="172"/>
      <c r="AT162" s="167" t="s">
        <v>330</v>
      </c>
      <c r="AU162" s="167" t="s">
        <v>79</v>
      </c>
      <c r="AV162" s="14" t="s">
        <v>187</v>
      </c>
      <c r="AW162" s="14" t="s">
        <v>31</v>
      </c>
      <c r="AX162" s="14" t="s">
        <v>77</v>
      </c>
      <c r="AY162" s="167" t="s">
        <v>181</v>
      </c>
    </row>
    <row r="163" spans="2:65" s="1" customFormat="1" ht="16.5" customHeight="1" x14ac:dyDescent="0.2">
      <c r="B163" s="32"/>
      <c r="C163" s="125" t="s">
        <v>404</v>
      </c>
      <c r="D163" s="125" t="s">
        <v>182</v>
      </c>
      <c r="E163" s="126" t="s">
        <v>9116</v>
      </c>
      <c r="F163" s="127" t="s">
        <v>9117</v>
      </c>
      <c r="G163" s="128" t="s">
        <v>510</v>
      </c>
      <c r="H163" s="129">
        <v>27.1</v>
      </c>
      <c r="I163" s="130"/>
      <c r="J163" s="131">
        <f>ROUND(I163*H163,2)</f>
        <v>0</v>
      </c>
      <c r="K163" s="127" t="s">
        <v>327</v>
      </c>
      <c r="L163" s="32"/>
      <c r="M163" s="132" t="s">
        <v>19</v>
      </c>
      <c r="N163" s="133" t="s">
        <v>40</v>
      </c>
      <c r="P163" s="134">
        <f>O163*H163</f>
        <v>0</v>
      </c>
      <c r="Q163" s="134">
        <v>0</v>
      </c>
      <c r="R163" s="134">
        <f>Q163*H163</f>
        <v>0</v>
      </c>
      <c r="S163" s="134">
        <v>0</v>
      </c>
      <c r="T163" s="135">
        <f>S163*H163</f>
        <v>0</v>
      </c>
      <c r="AR163" s="136" t="s">
        <v>187</v>
      </c>
      <c r="AT163" s="136" t="s">
        <v>182</v>
      </c>
      <c r="AU163" s="136" t="s">
        <v>79</v>
      </c>
      <c r="AY163" s="17" t="s">
        <v>181</v>
      </c>
      <c r="BE163" s="137">
        <f>IF(N163="základní",J163,0)</f>
        <v>0</v>
      </c>
      <c r="BF163" s="137">
        <f>IF(N163="snížená",J163,0)</f>
        <v>0</v>
      </c>
      <c r="BG163" s="137">
        <f>IF(N163="zákl. přenesená",J163,0)</f>
        <v>0</v>
      </c>
      <c r="BH163" s="137">
        <f>IF(N163="sníž. přenesená",J163,0)</f>
        <v>0</v>
      </c>
      <c r="BI163" s="137">
        <f>IF(N163="nulová",J163,0)</f>
        <v>0</v>
      </c>
      <c r="BJ163" s="17" t="s">
        <v>77</v>
      </c>
      <c r="BK163" s="137">
        <f>ROUND(I163*H163,2)</f>
        <v>0</v>
      </c>
      <c r="BL163" s="17" t="s">
        <v>187</v>
      </c>
      <c r="BM163" s="136" t="s">
        <v>407</v>
      </c>
    </row>
    <row r="164" spans="2:65" s="1" customFormat="1" ht="11.25" x14ac:dyDescent="0.2">
      <c r="B164" s="32"/>
      <c r="D164" s="151" t="s">
        <v>328</v>
      </c>
      <c r="F164" s="152" t="s">
        <v>9118</v>
      </c>
      <c r="I164" s="140"/>
      <c r="L164" s="32"/>
      <c r="M164" s="141"/>
      <c r="T164" s="53"/>
      <c r="AT164" s="17" t="s">
        <v>328</v>
      </c>
      <c r="AU164" s="17" t="s">
        <v>79</v>
      </c>
    </row>
    <row r="165" spans="2:65" s="12" customFormat="1" ht="11.25" x14ac:dyDescent="0.2">
      <c r="B165" s="153"/>
      <c r="D165" s="138" t="s">
        <v>330</v>
      </c>
      <c r="E165" s="154" t="s">
        <v>19</v>
      </c>
      <c r="F165" s="155" t="s">
        <v>9114</v>
      </c>
      <c r="H165" s="154" t="s">
        <v>19</v>
      </c>
      <c r="I165" s="156"/>
      <c r="L165" s="153"/>
      <c r="M165" s="157"/>
      <c r="T165" s="158"/>
      <c r="AT165" s="154" t="s">
        <v>330</v>
      </c>
      <c r="AU165" s="154" t="s">
        <v>79</v>
      </c>
      <c r="AV165" s="12" t="s">
        <v>77</v>
      </c>
      <c r="AW165" s="12" t="s">
        <v>31</v>
      </c>
      <c r="AX165" s="12" t="s">
        <v>69</v>
      </c>
      <c r="AY165" s="154" t="s">
        <v>181</v>
      </c>
    </row>
    <row r="166" spans="2:65" s="13" customFormat="1" ht="11.25" x14ac:dyDescent="0.2">
      <c r="B166" s="159"/>
      <c r="D166" s="138" t="s">
        <v>330</v>
      </c>
      <c r="E166" s="160" t="s">
        <v>19</v>
      </c>
      <c r="F166" s="161" t="s">
        <v>9119</v>
      </c>
      <c r="H166" s="162">
        <v>27.1</v>
      </c>
      <c r="I166" s="163"/>
      <c r="L166" s="159"/>
      <c r="M166" s="164"/>
      <c r="T166" s="165"/>
      <c r="AT166" s="160" t="s">
        <v>330</v>
      </c>
      <c r="AU166" s="160" t="s">
        <v>79</v>
      </c>
      <c r="AV166" s="13" t="s">
        <v>79</v>
      </c>
      <c r="AW166" s="13" t="s">
        <v>31</v>
      </c>
      <c r="AX166" s="13" t="s">
        <v>69</v>
      </c>
      <c r="AY166" s="160" t="s">
        <v>181</v>
      </c>
    </row>
    <row r="167" spans="2:65" s="14" customFormat="1" ht="11.25" x14ac:dyDescent="0.2">
      <c r="B167" s="166"/>
      <c r="D167" s="138" t="s">
        <v>330</v>
      </c>
      <c r="E167" s="167" t="s">
        <v>19</v>
      </c>
      <c r="F167" s="168" t="s">
        <v>333</v>
      </c>
      <c r="H167" s="169">
        <v>27.1</v>
      </c>
      <c r="I167" s="170"/>
      <c r="L167" s="166"/>
      <c r="M167" s="171"/>
      <c r="T167" s="172"/>
      <c r="AT167" s="167" t="s">
        <v>330</v>
      </c>
      <c r="AU167" s="167" t="s">
        <v>79</v>
      </c>
      <c r="AV167" s="14" t="s">
        <v>187</v>
      </c>
      <c r="AW167" s="14" t="s">
        <v>31</v>
      </c>
      <c r="AX167" s="14" t="s">
        <v>77</v>
      </c>
      <c r="AY167" s="167" t="s">
        <v>181</v>
      </c>
    </row>
    <row r="168" spans="2:65" s="1" customFormat="1" ht="16.5" customHeight="1" x14ac:dyDescent="0.2">
      <c r="B168" s="32"/>
      <c r="C168" s="176" t="s">
        <v>213</v>
      </c>
      <c r="D168" s="176" t="s">
        <v>1794</v>
      </c>
      <c r="E168" s="177" t="s">
        <v>9120</v>
      </c>
      <c r="F168" s="178" t="s">
        <v>9121</v>
      </c>
      <c r="G168" s="179" t="s">
        <v>510</v>
      </c>
      <c r="H168" s="180">
        <v>36.11</v>
      </c>
      <c r="I168" s="181"/>
      <c r="J168" s="182">
        <f>ROUND(I168*H168,2)</f>
        <v>0</v>
      </c>
      <c r="K168" s="178" t="s">
        <v>327</v>
      </c>
      <c r="L168" s="183"/>
      <c r="M168" s="184" t="s">
        <v>19</v>
      </c>
      <c r="N168" s="185" t="s">
        <v>40</v>
      </c>
      <c r="P168" s="134">
        <f>O168*H168</f>
        <v>0</v>
      </c>
      <c r="Q168" s="134">
        <v>0</v>
      </c>
      <c r="R168" s="134">
        <f>Q168*H168</f>
        <v>0</v>
      </c>
      <c r="S168" s="134">
        <v>0</v>
      </c>
      <c r="T168" s="135">
        <f>S168*H168</f>
        <v>0</v>
      </c>
      <c r="AR168" s="136" t="s">
        <v>196</v>
      </c>
      <c r="AT168" s="136" t="s">
        <v>1794</v>
      </c>
      <c r="AU168" s="136" t="s">
        <v>79</v>
      </c>
      <c r="AY168" s="17" t="s">
        <v>181</v>
      </c>
      <c r="BE168" s="137">
        <f>IF(N168="základní",J168,0)</f>
        <v>0</v>
      </c>
      <c r="BF168" s="137">
        <f>IF(N168="snížená",J168,0)</f>
        <v>0</v>
      </c>
      <c r="BG168" s="137">
        <f>IF(N168="zákl. přenesená",J168,0)</f>
        <v>0</v>
      </c>
      <c r="BH168" s="137">
        <f>IF(N168="sníž. přenesená",J168,0)</f>
        <v>0</v>
      </c>
      <c r="BI168" s="137">
        <f>IF(N168="nulová",J168,0)</f>
        <v>0</v>
      </c>
      <c r="BJ168" s="17" t="s">
        <v>77</v>
      </c>
      <c r="BK168" s="137">
        <f>ROUND(I168*H168,2)</f>
        <v>0</v>
      </c>
      <c r="BL168" s="17" t="s">
        <v>187</v>
      </c>
      <c r="BM168" s="136" t="s">
        <v>242</v>
      </c>
    </row>
    <row r="169" spans="2:65" s="13" customFormat="1" ht="11.25" x14ac:dyDescent="0.2">
      <c r="B169" s="159"/>
      <c r="D169" s="138" t="s">
        <v>330</v>
      </c>
      <c r="E169" s="160" t="s">
        <v>19</v>
      </c>
      <c r="F169" s="161" t="s">
        <v>9122</v>
      </c>
      <c r="H169" s="162">
        <v>36.11</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36.11</v>
      </c>
      <c r="I170" s="170"/>
      <c r="L170" s="166"/>
      <c r="M170" s="171"/>
      <c r="T170" s="172"/>
      <c r="AT170" s="167" t="s">
        <v>330</v>
      </c>
      <c r="AU170" s="167" t="s">
        <v>79</v>
      </c>
      <c r="AV170" s="14" t="s">
        <v>187</v>
      </c>
      <c r="AW170" s="14" t="s">
        <v>31</v>
      </c>
      <c r="AX170" s="14" t="s">
        <v>77</v>
      </c>
      <c r="AY170" s="167" t="s">
        <v>181</v>
      </c>
    </row>
    <row r="171" spans="2:65" s="1" customFormat="1" ht="16.5" customHeight="1" x14ac:dyDescent="0.2">
      <c r="B171" s="32"/>
      <c r="C171" s="125" t="s">
        <v>243</v>
      </c>
      <c r="D171" s="125" t="s">
        <v>182</v>
      </c>
      <c r="E171" s="126" t="s">
        <v>9123</v>
      </c>
      <c r="F171" s="127" t="s">
        <v>9124</v>
      </c>
      <c r="G171" s="128" t="s">
        <v>510</v>
      </c>
      <c r="H171" s="129">
        <v>9.5</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246</v>
      </c>
    </row>
    <row r="172" spans="2:65" s="1" customFormat="1" ht="11.25" x14ac:dyDescent="0.2">
      <c r="B172" s="32"/>
      <c r="D172" s="151" t="s">
        <v>328</v>
      </c>
      <c r="F172" s="152" t="s">
        <v>9125</v>
      </c>
      <c r="I172" s="140"/>
      <c r="L172" s="32"/>
      <c r="M172" s="141"/>
      <c r="T172" s="53"/>
      <c r="AT172" s="17" t="s">
        <v>328</v>
      </c>
      <c r="AU172" s="17" t="s">
        <v>79</v>
      </c>
    </row>
    <row r="173" spans="2:65" s="12" customFormat="1" ht="11.25" x14ac:dyDescent="0.2">
      <c r="B173" s="153"/>
      <c r="D173" s="138" t="s">
        <v>330</v>
      </c>
      <c r="E173" s="154" t="s">
        <v>19</v>
      </c>
      <c r="F173" s="155" t="s">
        <v>9126</v>
      </c>
      <c r="H173" s="154" t="s">
        <v>19</v>
      </c>
      <c r="I173" s="156"/>
      <c r="L173" s="153"/>
      <c r="M173" s="157"/>
      <c r="T173" s="158"/>
      <c r="AT173" s="154" t="s">
        <v>330</v>
      </c>
      <c r="AU173" s="154" t="s">
        <v>79</v>
      </c>
      <c r="AV173" s="12" t="s">
        <v>77</v>
      </c>
      <c r="AW173" s="12" t="s">
        <v>31</v>
      </c>
      <c r="AX173" s="12" t="s">
        <v>69</v>
      </c>
      <c r="AY173" s="154" t="s">
        <v>181</v>
      </c>
    </row>
    <row r="174" spans="2:65" s="13" customFormat="1" ht="11.25" x14ac:dyDescent="0.2">
      <c r="B174" s="159"/>
      <c r="D174" s="138" t="s">
        <v>330</v>
      </c>
      <c r="E174" s="160" t="s">
        <v>19</v>
      </c>
      <c r="F174" s="161" t="s">
        <v>9127</v>
      </c>
      <c r="H174" s="162">
        <v>1.65</v>
      </c>
      <c r="I174" s="163"/>
      <c r="L174" s="159"/>
      <c r="M174" s="164"/>
      <c r="T174" s="165"/>
      <c r="AT174" s="160" t="s">
        <v>330</v>
      </c>
      <c r="AU174" s="160" t="s">
        <v>79</v>
      </c>
      <c r="AV174" s="13" t="s">
        <v>79</v>
      </c>
      <c r="AW174" s="13" t="s">
        <v>31</v>
      </c>
      <c r="AX174" s="13" t="s">
        <v>69</v>
      </c>
      <c r="AY174" s="160" t="s">
        <v>181</v>
      </c>
    </row>
    <row r="175" spans="2:65" s="12" customFormat="1" ht="11.25" x14ac:dyDescent="0.2">
      <c r="B175" s="153"/>
      <c r="D175" s="138" t="s">
        <v>330</v>
      </c>
      <c r="E175" s="154" t="s">
        <v>19</v>
      </c>
      <c r="F175" s="155" t="s">
        <v>9128</v>
      </c>
      <c r="H175" s="154" t="s">
        <v>19</v>
      </c>
      <c r="I175" s="156"/>
      <c r="L175" s="153"/>
      <c r="M175" s="157"/>
      <c r="T175" s="158"/>
      <c r="AT175" s="154" t="s">
        <v>330</v>
      </c>
      <c r="AU175" s="154" t="s">
        <v>79</v>
      </c>
      <c r="AV175" s="12" t="s">
        <v>77</v>
      </c>
      <c r="AW175" s="12" t="s">
        <v>31</v>
      </c>
      <c r="AX175" s="12" t="s">
        <v>69</v>
      </c>
      <c r="AY175" s="154" t="s">
        <v>181</v>
      </c>
    </row>
    <row r="176" spans="2:65" s="13" customFormat="1" ht="11.25" x14ac:dyDescent="0.2">
      <c r="B176" s="159"/>
      <c r="D176" s="138" t="s">
        <v>330</v>
      </c>
      <c r="E176" s="160" t="s">
        <v>19</v>
      </c>
      <c r="F176" s="161" t="s">
        <v>9129</v>
      </c>
      <c r="H176" s="162">
        <v>1.075</v>
      </c>
      <c r="I176" s="163"/>
      <c r="L176" s="159"/>
      <c r="M176" s="164"/>
      <c r="T176" s="165"/>
      <c r="AT176" s="160" t="s">
        <v>330</v>
      </c>
      <c r="AU176" s="160" t="s">
        <v>79</v>
      </c>
      <c r="AV176" s="13" t="s">
        <v>79</v>
      </c>
      <c r="AW176" s="13" t="s">
        <v>31</v>
      </c>
      <c r="AX176" s="13" t="s">
        <v>69</v>
      </c>
      <c r="AY176" s="160" t="s">
        <v>181</v>
      </c>
    </row>
    <row r="177" spans="2:65" s="13" customFormat="1" ht="11.25" x14ac:dyDescent="0.2">
      <c r="B177" s="159"/>
      <c r="D177" s="138" t="s">
        <v>330</v>
      </c>
      <c r="E177" s="160" t="s">
        <v>19</v>
      </c>
      <c r="F177" s="161" t="s">
        <v>9130</v>
      </c>
      <c r="H177" s="162">
        <v>6.7750000000000004</v>
      </c>
      <c r="I177" s="163"/>
      <c r="L177" s="159"/>
      <c r="M177" s="164"/>
      <c r="T177" s="165"/>
      <c r="AT177" s="160" t="s">
        <v>330</v>
      </c>
      <c r="AU177" s="160" t="s">
        <v>79</v>
      </c>
      <c r="AV177" s="13" t="s">
        <v>79</v>
      </c>
      <c r="AW177" s="13" t="s">
        <v>31</v>
      </c>
      <c r="AX177" s="13" t="s">
        <v>69</v>
      </c>
      <c r="AY177" s="160" t="s">
        <v>181</v>
      </c>
    </row>
    <row r="178" spans="2:65" s="14" customFormat="1" ht="11.25" x14ac:dyDescent="0.2">
      <c r="B178" s="166"/>
      <c r="D178" s="138" t="s">
        <v>330</v>
      </c>
      <c r="E178" s="167" t="s">
        <v>19</v>
      </c>
      <c r="F178" s="168" t="s">
        <v>333</v>
      </c>
      <c r="H178" s="169">
        <v>9.5</v>
      </c>
      <c r="I178" s="170"/>
      <c r="L178" s="166"/>
      <c r="M178" s="171"/>
      <c r="T178" s="172"/>
      <c r="AT178" s="167" t="s">
        <v>330</v>
      </c>
      <c r="AU178" s="167" t="s">
        <v>79</v>
      </c>
      <c r="AV178" s="14" t="s">
        <v>187</v>
      </c>
      <c r="AW178" s="14" t="s">
        <v>31</v>
      </c>
      <c r="AX178" s="14" t="s">
        <v>77</v>
      </c>
      <c r="AY178" s="167" t="s">
        <v>181</v>
      </c>
    </row>
    <row r="179" spans="2:65" s="1" customFormat="1" ht="16.5" customHeight="1" x14ac:dyDescent="0.2">
      <c r="B179" s="32"/>
      <c r="C179" s="125" t="s">
        <v>218</v>
      </c>
      <c r="D179" s="125" t="s">
        <v>182</v>
      </c>
      <c r="E179" s="126" t="s">
        <v>9131</v>
      </c>
      <c r="F179" s="127" t="s">
        <v>9132</v>
      </c>
      <c r="G179" s="128" t="s">
        <v>510</v>
      </c>
      <c r="H179" s="129">
        <v>15.2</v>
      </c>
      <c r="I179" s="130"/>
      <c r="J179" s="131">
        <f>ROUND(I179*H179,2)</f>
        <v>0</v>
      </c>
      <c r="K179" s="127" t="s">
        <v>327</v>
      </c>
      <c r="L179" s="32"/>
      <c r="M179" s="132" t="s">
        <v>19</v>
      </c>
      <c r="N179" s="133" t="s">
        <v>40</v>
      </c>
      <c r="P179" s="134">
        <f>O179*H179</f>
        <v>0</v>
      </c>
      <c r="Q179" s="134">
        <v>0</v>
      </c>
      <c r="R179" s="134">
        <f>Q179*H179</f>
        <v>0</v>
      </c>
      <c r="S179" s="134">
        <v>0</v>
      </c>
      <c r="T179" s="135">
        <f>S179*H179</f>
        <v>0</v>
      </c>
      <c r="AR179" s="136" t="s">
        <v>187</v>
      </c>
      <c r="AT179" s="136" t="s">
        <v>182</v>
      </c>
      <c r="AU179" s="136" t="s">
        <v>79</v>
      </c>
      <c r="AY179" s="17" t="s">
        <v>181</v>
      </c>
      <c r="BE179" s="137">
        <f>IF(N179="základní",J179,0)</f>
        <v>0</v>
      </c>
      <c r="BF179" s="137">
        <f>IF(N179="snížená",J179,0)</f>
        <v>0</v>
      </c>
      <c r="BG179" s="137">
        <f>IF(N179="zákl. přenesená",J179,0)</f>
        <v>0</v>
      </c>
      <c r="BH179" s="137">
        <f>IF(N179="sníž. přenesená",J179,0)</f>
        <v>0</v>
      </c>
      <c r="BI179" s="137">
        <f>IF(N179="nulová",J179,0)</f>
        <v>0</v>
      </c>
      <c r="BJ179" s="17" t="s">
        <v>77</v>
      </c>
      <c r="BK179" s="137">
        <f>ROUND(I179*H179,2)</f>
        <v>0</v>
      </c>
      <c r="BL179" s="17" t="s">
        <v>187</v>
      </c>
      <c r="BM179" s="136" t="s">
        <v>250</v>
      </c>
    </row>
    <row r="180" spans="2:65" s="1" customFormat="1" ht="11.25" x14ac:dyDescent="0.2">
      <c r="B180" s="32"/>
      <c r="D180" s="151" t="s">
        <v>328</v>
      </c>
      <c r="F180" s="152" t="s">
        <v>9133</v>
      </c>
      <c r="I180" s="140"/>
      <c r="L180" s="32"/>
      <c r="M180" s="141"/>
      <c r="T180" s="53"/>
      <c r="AT180" s="17" t="s">
        <v>328</v>
      </c>
      <c r="AU180" s="17" t="s">
        <v>79</v>
      </c>
    </row>
    <row r="181" spans="2:65" s="12" customFormat="1" ht="11.25" x14ac:dyDescent="0.2">
      <c r="B181" s="153"/>
      <c r="D181" s="138" t="s">
        <v>330</v>
      </c>
      <c r="E181" s="154" t="s">
        <v>19</v>
      </c>
      <c r="F181" s="155" t="s">
        <v>9134</v>
      </c>
      <c r="H181" s="154" t="s">
        <v>19</v>
      </c>
      <c r="I181" s="156"/>
      <c r="L181" s="153"/>
      <c r="M181" s="157"/>
      <c r="T181" s="158"/>
      <c r="AT181" s="154" t="s">
        <v>330</v>
      </c>
      <c r="AU181" s="154" t="s">
        <v>79</v>
      </c>
      <c r="AV181" s="12" t="s">
        <v>77</v>
      </c>
      <c r="AW181" s="12" t="s">
        <v>31</v>
      </c>
      <c r="AX181" s="12" t="s">
        <v>69</v>
      </c>
      <c r="AY181" s="154" t="s">
        <v>181</v>
      </c>
    </row>
    <row r="182" spans="2:65" s="13" customFormat="1" ht="11.25" x14ac:dyDescent="0.2">
      <c r="B182" s="159"/>
      <c r="D182" s="138" t="s">
        <v>330</v>
      </c>
      <c r="E182" s="160" t="s">
        <v>19</v>
      </c>
      <c r="F182" s="161" t="s">
        <v>9135</v>
      </c>
      <c r="H182" s="162">
        <v>2.64</v>
      </c>
      <c r="I182" s="163"/>
      <c r="L182" s="159"/>
      <c r="M182" s="164"/>
      <c r="T182" s="165"/>
      <c r="AT182" s="160" t="s">
        <v>330</v>
      </c>
      <c r="AU182" s="160" t="s">
        <v>79</v>
      </c>
      <c r="AV182" s="13" t="s">
        <v>79</v>
      </c>
      <c r="AW182" s="13" t="s">
        <v>31</v>
      </c>
      <c r="AX182" s="13" t="s">
        <v>69</v>
      </c>
      <c r="AY182" s="160" t="s">
        <v>181</v>
      </c>
    </row>
    <row r="183" spans="2:65" s="12" customFormat="1" ht="11.25" x14ac:dyDescent="0.2">
      <c r="B183" s="153"/>
      <c r="D183" s="138" t="s">
        <v>330</v>
      </c>
      <c r="E183" s="154" t="s">
        <v>19</v>
      </c>
      <c r="F183" s="155" t="s">
        <v>9136</v>
      </c>
      <c r="H183" s="154" t="s">
        <v>19</v>
      </c>
      <c r="I183" s="156"/>
      <c r="L183" s="153"/>
      <c r="M183" s="157"/>
      <c r="T183" s="158"/>
      <c r="AT183" s="154" t="s">
        <v>330</v>
      </c>
      <c r="AU183" s="154" t="s">
        <v>79</v>
      </c>
      <c r="AV183" s="12" t="s">
        <v>77</v>
      </c>
      <c r="AW183" s="12" t="s">
        <v>31</v>
      </c>
      <c r="AX183" s="12" t="s">
        <v>69</v>
      </c>
      <c r="AY183" s="154" t="s">
        <v>181</v>
      </c>
    </row>
    <row r="184" spans="2:65" s="13" customFormat="1" ht="11.25" x14ac:dyDescent="0.2">
      <c r="B184" s="159"/>
      <c r="D184" s="138" t="s">
        <v>330</v>
      </c>
      <c r="E184" s="160" t="s">
        <v>19</v>
      </c>
      <c r="F184" s="161" t="s">
        <v>9137</v>
      </c>
      <c r="H184" s="162">
        <v>1.72</v>
      </c>
      <c r="I184" s="163"/>
      <c r="L184" s="159"/>
      <c r="M184" s="164"/>
      <c r="T184" s="165"/>
      <c r="AT184" s="160" t="s">
        <v>330</v>
      </c>
      <c r="AU184" s="160" t="s">
        <v>79</v>
      </c>
      <c r="AV184" s="13" t="s">
        <v>79</v>
      </c>
      <c r="AW184" s="13" t="s">
        <v>31</v>
      </c>
      <c r="AX184" s="13" t="s">
        <v>69</v>
      </c>
      <c r="AY184" s="160" t="s">
        <v>181</v>
      </c>
    </row>
    <row r="185" spans="2:65" s="13" customFormat="1" ht="11.25" x14ac:dyDescent="0.2">
      <c r="B185" s="159"/>
      <c r="D185" s="138" t="s">
        <v>330</v>
      </c>
      <c r="E185" s="160" t="s">
        <v>19</v>
      </c>
      <c r="F185" s="161" t="s">
        <v>9138</v>
      </c>
      <c r="H185" s="162">
        <v>10.84</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15.2</v>
      </c>
      <c r="I186" s="170"/>
      <c r="L186" s="166"/>
      <c r="M186" s="171"/>
      <c r="T186" s="172"/>
      <c r="AT186" s="167" t="s">
        <v>330</v>
      </c>
      <c r="AU186" s="167" t="s">
        <v>79</v>
      </c>
      <c r="AV186" s="14" t="s">
        <v>187</v>
      </c>
      <c r="AW186" s="14" t="s">
        <v>31</v>
      </c>
      <c r="AX186" s="14" t="s">
        <v>77</v>
      </c>
      <c r="AY186" s="167" t="s">
        <v>181</v>
      </c>
    </row>
    <row r="187" spans="2:65" s="1" customFormat="1" ht="16.5" customHeight="1" x14ac:dyDescent="0.2">
      <c r="B187" s="32"/>
      <c r="C187" s="125" t="s">
        <v>7</v>
      </c>
      <c r="D187" s="125" t="s">
        <v>182</v>
      </c>
      <c r="E187" s="126" t="s">
        <v>9139</v>
      </c>
      <c r="F187" s="127" t="s">
        <v>9140</v>
      </c>
      <c r="G187" s="128" t="s">
        <v>510</v>
      </c>
      <c r="H187" s="129">
        <v>13.3</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254</v>
      </c>
    </row>
    <row r="188" spans="2:65" s="1" customFormat="1" ht="11.25" x14ac:dyDescent="0.2">
      <c r="B188" s="32"/>
      <c r="D188" s="151" t="s">
        <v>328</v>
      </c>
      <c r="F188" s="152" t="s">
        <v>9141</v>
      </c>
      <c r="I188" s="140"/>
      <c r="L188" s="32"/>
      <c r="M188" s="141"/>
      <c r="T188" s="53"/>
      <c r="AT188" s="17" t="s">
        <v>328</v>
      </c>
      <c r="AU188" s="17" t="s">
        <v>79</v>
      </c>
    </row>
    <row r="189" spans="2:65" s="12" customFormat="1" ht="11.25" x14ac:dyDescent="0.2">
      <c r="B189" s="153"/>
      <c r="D189" s="138" t="s">
        <v>330</v>
      </c>
      <c r="E189" s="154" t="s">
        <v>19</v>
      </c>
      <c r="F189" s="155" t="s">
        <v>9142</v>
      </c>
      <c r="H189" s="154" t="s">
        <v>19</v>
      </c>
      <c r="I189" s="156"/>
      <c r="L189" s="153"/>
      <c r="M189" s="157"/>
      <c r="T189" s="158"/>
      <c r="AT189" s="154" t="s">
        <v>330</v>
      </c>
      <c r="AU189" s="154" t="s">
        <v>79</v>
      </c>
      <c r="AV189" s="12" t="s">
        <v>77</v>
      </c>
      <c r="AW189" s="12" t="s">
        <v>31</v>
      </c>
      <c r="AX189" s="12" t="s">
        <v>69</v>
      </c>
      <c r="AY189" s="154" t="s">
        <v>181</v>
      </c>
    </row>
    <row r="190" spans="2:65" s="13" customFormat="1" ht="11.25" x14ac:dyDescent="0.2">
      <c r="B190" s="159"/>
      <c r="D190" s="138" t="s">
        <v>330</v>
      </c>
      <c r="E190" s="160" t="s">
        <v>19</v>
      </c>
      <c r="F190" s="161" t="s">
        <v>9143</v>
      </c>
      <c r="H190" s="162">
        <v>2.31</v>
      </c>
      <c r="I190" s="163"/>
      <c r="L190" s="159"/>
      <c r="M190" s="164"/>
      <c r="T190" s="165"/>
      <c r="AT190" s="160" t="s">
        <v>330</v>
      </c>
      <c r="AU190" s="160" t="s">
        <v>79</v>
      </c>
      <c r="AV190" s="13" t="s">
        <v>79</v>
      </c>
      <c r="AW190" s="13" t="s">
        <v>31</v>
      </c>
      <c r="AX190" s="13" t="s">
        <v>69</v>
      </c>
      <c r="AY190" s="160" t="s">
        <v>181</v>
      </c>
    </row>
    <row r="191" spans="2:65" s="12" customFormat="1" ht="11.25" x14ac:dyDescent="0.2">
      <c r="B191" s="153"/>
      <c r="D191" s="138" t="s">
        <v>330</v>
      </c>
      <c r="E191" s="154" t="s">
        <v>19</v>
      </c>
      <c r="F191" s="155" t="s">
        <v>9144</v>
      </c>
      <c r="H191" s="154" t="s">
        <v>19</v>
      </c>
      <c r="I191" s="156"/>
      <c r="L191" s="153"/>
      <c r="M191" s="157"/>
      <c r="T191" s="158"/>
      <c r="AT191" s="154" t="s">
        <v>330</v>
      </c>
      <c r="AU191" s="154" t="s">
        <v>79</v>
      </c>
      <c r="AV191" s="12" t="s">
        <v>77</v>
      </c>
      <c r="AW191" s="12" t="s">
        <v>31</v>
      </c>
      <c r="AX191" s="12" t="s">
        <v>69</v>
      </c>
      <c r="AY191" s="154" t="s">
        <v>181</v>
      </c>
    </row>
    <row r="192" spans="2:65" s="13" customFormat="1" ht="11.25" x14ac:dyDescent="0.2">
      <c r="B192" s="159"/>
      <c r="D192" s="138" t="s">
        <v>330</v>
      </c>
      <c r="E192" s="160" t="s">
        <v>19</v>
      </c>
      <c r="F192" s="161" t="s">
        <v>9145</v>
      </c>
      <c r="H192" s="162">
        <v>1.5049999999999999</v>
      </c>
      <c r="I192" s="163"/>
      <c r="L192" s="159"/>
      <c r="M192" s="164"/>
      <c r="T192" s="165"/>
      <c r="AT192" s="160" t="s">
        <v>330</v>
      </c>
      <c r="AU192" s="160" t="s">
        <v>79</v>
      </c>
      <c r="AV192" s="13" t="s">
        <v>79</v>
      </c>
      <c r="AW192" s="13" t="s">
        <v>31</v>
      </c>
      <c r="AX192" s="13" t="s">
        <v>69</v>
      </c>
      <c r="AY192" s="160" t="s">
        <v>181</v>
      </c>
    </row>
    <row r="193" spans="2:65" s="13" customFormat="1" ht="11.25" x14ac:dyDescent="0.2">
      <c r="B193" s="159"/>
      <c r="D193" s="138" t="s">
        <v>330</v>
      </c>
      <c r="E193" s="160" t="s">
        <v>19</v>
      </c>
      <c r="F193" s="161" t="s">
        <v>9146</v>
      </c>
      <c r="H193" s="162">
        <v>9.4849999999999994</v>
      </c>
      <c r="I193" s="163"/>
      <c r="L193" s="159"/>
      <c r="M193" s="164"/>
      <c r="T193" s="165"/>
      <c r="AT193" s="160" t="s">
        <v>330</v>
      </c>
      <c r="AU193" s="160" t="s">
        <v>79</v>
      </c>
      <c r="AV193" s="13" t="s">
        <v>79</v>
      </c>
      <c r="AW193" s="13" t="s">
        <v>31</v>
      </c>
      <c r="AX193" s="13" t="s">
        <v>69</v>
      </c>
      <c r="AY193" s="160" t="s">
        <v>181</v>
      </c>
    </row>
    <row r="194" spans="2:65" s="14" customFormat="1" ht="11.25" x14ac:dyDescent="0.2">
      <c r="B194" s="166"/>
      <c r="D194" s="138" t="s">
        <v>330</v>
      </c>
      <c r="E194" s="167" t="s">
        <v>19</v>
      </c>
      <c r="F194" s="168" t="s">
        <v>333</v>
      </c>
      <c r="H194" s="169">
        <v>13.3</v>
      </c>
      <c r="I194" s="170"/>
      <c r="L194" s="166"/>
      <c r="M194" s="171"/>
      <c r="T194" s="172"/>
      <c r="AT194" s="167" t="s">
        <v>330</v>
      </c>
      <c r="AU194" s="167" t="s">
        <v>79</v>
      </c>
      <c r="AV194" s="14" t="s">
        <v>187</v>
      </c>
      <c r="AW194" s="14" t="s">
        <v>31</v>
      </c>
      <c r="AX194" s="14" t="s">
        <v>77</v>
      </c>
      <c r="AY194" s="167" t="s">
        <v>181</v>
      </c>
    </row>
    <row r="195" spans="2:65" s="1" customFormat="1" ht="16.5" customHeight="1" x14ac:dyDescent="0.2">
      <c r="B195" s="32"/>
      <c r="C195" s="125" t="s">
        <v>222</v>
      </c>
      <c r="D195" s="125" t="s">
        <v>182</v>
      </c>
      <c r="E195" s="126" t="s">
        <v>9147</v>
      </c>
      <c r="F195" s="127" t="s">
        <v>9148</v>
      </c>
      <c r="G195" s="128" t="s">
        <v>510</v>
      </c>
      <c r="H195" s="129">
        <v>38</v>
      </c>
      <c r="I195" s="130"/>
      <c r="J195" s="131">
        <f>ROUND(I195*H195,2)</f>
        <v>0</v>
      </c>
      <c r="K195" s="127" t="s">
        <v>327</v>
      </c>
      <c r="L195" s="32"/>
      <c r="M195" s="132" t="s">
        <v>19</v>
      </c>
      <c r="N195" s="133" t="s">
        <v>40</v>
      </c>
      <c r="P195" s="134">
        <f>O195*H195</f>
        <v>0</v>
      </c>
      <c r="Q195" s="134">
        <v>0</v>
      </c>
      <c r="R195" s="134">
        <f>Q195*H195</f>
        <v>0</v>
      </c>
      <c r="S195" s="134">
        <v>0</v>
      </c>
      <c r="T195" s="135">
        <f>S195*H195</f>
        <v>0</v>
      </c>
      <c r="AR195" s="136" t="s">
        <v>187</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187</v>
      </c>
      <c r="BM195" s="136" t="s">
        <v>258</v>
      </c>
    </row>
    <row r="196" spans="2:65" s="1" customFormat="1" ht="11.25" x14ac:dyDescent="0.2">
      <c r="B196" s="32"/>
      <c r="D196" s="151" t="s">
        <v>328</v>
      </c>
      <c r="F196" s="152" t="s">
        <v>9149</v>
      </c>
      <c r="I196" s="140"/>
      <c r="L196" s="32"/>
      <c r="M196" s="141"/>
      <c r="T196" s="53"/>
      <c r="AT196" s="17" t="s">
        <v>328</v>
      </c>
      <c r="AU196" s="17" t="s">
        <v>79</v>
      </c>
    </row>
    <row r="197" spans="2:65" s="12" customFormat="1" ht="11.25" x14ac:dyDescent="0.2">
      <c r="B197" s="153"/>
      <c r="D197" s="138" t="s">
        <v>330</v>
      </c>
      <c r="E197" s="154" t="s">
        <v>19</v>
      </c>
      <c r="F197" s="155" t="s">
        <v>9098</v>
      </c>
      <c r="H197" s="154" t="s">
        <v>19</v>
      </c>
      <c r="I197" s="156"/>
      <c r="L197" s="153"/>
      <c r="M197" s="157"/>
      <c r="T197" s="158"/>
      <c r="AT197" s="154" t="s">
        <v>330</v>
      </c>
      <c r="AU197" s="154" t="s">
        <v>79</v>
      </c>
      <c r="AV197" s="12" t="s">
        <v>77</v>
      </c>
      <c r="AW197" s="12" t="s">
        <v>31</v>
      </c>
      <c r="AX197" s="12" t="s">
        <v>69</v>
      </c>
      <c r="AY197" s="154" t="s">
        <v>181</v>
      </c>
    </row>
    <row r="198" spans="2:65" s="13" customFormat="1" ht="22.5" x14ac:dyDescent="0.2">
      <c r="B198" s="159"/>
      <c r="D198" s="138" t="s">
        <v>330</v>
      </c>
      <c r="E198" s="160" t="s">
        <v>19</v>
      </c>
      <c r="F198" s="161" t="s">
        <v>9150</v>
      </c>
      <c r="H198" s="162">
        <v>6.6</v>
      </c>
      <c r="I198" s="163"/>
      <c r="L198" s="159"/>
      <c r="M198" s="164"/>
      <c r="T198" s="165"/>
      <c r="AT198" s="160" t="s">
        <v>330</v>
      </c>
      <c r="AU198" s="160" t="s">
        <v>79</v>
      </c>
      <c r="AV198" s="13" t="s">
        <v>79</v>
      </c>
      <c r="AW198" s="13" t="s">
        <v>31</v>
      </c>
      <c r="AX198" s="13" t="s">
        <v>69</v>
      </c>
      <c r="AY198" s="160" t="s">
        <v>181</v>
      </c>
    </row>
    <row r="199" spans="2:65" s="12" customFormat="1" ht="22.5" x14ac:dyDescent="0.2">
      <c r="B199" s="153"/>
      <c r="D199" s="138" t="s">
        <v>330</v>
      </c>
      <c r="E199" s="154" t="s">
        <v>19</v>
      </c>
      <c r="F199" s="155" t="s">
        <v>9151</v>
      </c>
      <c r="H199" s="154" t="s">
        <v>19</v>
      </c>
      <c r="I199" s="156"/>
      <c r="L199" s="153"/>
      <c r="M199" s="157"/>
      <c r="T199" s="158"/>
      <c r="AT199" s="154" t="s">
        <v>330</v>
      </c>
      <c r="AU199" s="154" t="s">
        <v>79</v>
      </c>
      <c r="AV199" s="12" t="s">
        <v>77</v>
      </c>
      <c r="AW199" s="12" t="s">
        <v>31</v>
      </c>
      <c r="AX199" s="12" t="s">
        <v>69</v>
      </c>
      <c r="AY199" s="154" t="s">
        <v>181</v>
      </c>
    </row>
    <row r="200" spans="2:65" s="13" customFormat="1" ht="11.25" x14ac:dyDescent="0.2">
      <c r="B200" s="159"/>
      <c r="D200" s="138" t="s">
        <v>330</v>
      </c>
      <c r="E200" s="160" t="s">
        <v>19</v>
      </c>
      <c r="F200" s="161" t="s">
        <v>9152</v>
      </c>
      <c r="H200" s="162">
        <v>4.3</v>
      </c>
      <c r="I200" s="163"/>
      <c r="L200" s="159"/>
      <c r="M200" s="164"/>
      <c r="T200" s="165"/>
      <c r="AT200" s="160" t="s">
        <v>330</v>
      </c>
      <c r="AU200" s="160" t="s">
        <v>79</v>
      </c>
      <c r="AV200" s="13" t="s">
        <v>79</v>
      </c>
      <c r="AW200" s="13" t="s">
        <v>31</v>
      </c>
      <c r="AX200" s="13" t="s">
        <v>69</v>
      </c>
      <c r="AY200" s="160" t="s">
        <v>181</v>
      </c>
    </row>
    <row r="201" spans="2:65" s="12" customFormat="1" ht="22.5" x14ac:dyDescent="0.2">
      <c r="B201" s="153"/>
      <c r="D201" s="138" t="s">
        <v>330</v>
      </c>
      <c r="E201" s="154" t="s">
        <v>19</v>
      </c>
      <c r="F201" s="155" t="s">
        <v>9153</v>
      </c>
      <c r="H201" s="154" t="s">
        <v>19</v>
      </c>
      <c r="I201" s="156"/>
      <c r="L201" s="153"/>
      <c r="M201" s="157"/>
      <c r="T201" s="158"/>
      <c r="AT201" s="154" t="s">
        <v>330</v>
      </c>
      <c r="AU201" s="154" t="s">
        <v>79</v>
      </c>
      <c r="AV201" s="12" t="s">
        <v>77</v>
      </c>
      <c r="AW201" s="12" t="s">
        <v>31</v>
      </c>
      <c r="AX201" s="12" t="s">
        <v>69</v>
      </c>
      <c r="AY201" s="154" t="s">
        <v>181</v>
      </c>
    </row>
    <row r="202" spans="2:65" s="13" customFormat="1" ht="11.25" x14ac:dyDescent="0.2">
      <c r="B202" s="159"/>
      <c r="D202" s="138" t="s">
        <v>330</v>
      </c>
      <c r="E202" s="160" t="s">
        <v>19</v>
      </c>
      <c r="F202" s="161" t="s">
        <v>9154</v>
      </c>
      <c r="H202" s="162">
        <v>27.1</v>
      </c>
      <c r="I202" s="163"/>
      <c r="L202" s="159"/>
      <c r="M202" s="164"/>
      <c r="T202" s="165"/>
      <c r="AT202" s="160" t="s">
        <v>330</v>
      </c>
      <c r="AU202" s="160" t="s">
        <v>79</v>
      </c>
      <c r="AV202" s="13" t="s">
        <v>79</v>
      </c>
      <c r="AW202" s="13" t="s">
        <v>31</v>
      </c>
      <c r="AX202" s="13" t="s">
        <v>69</v>
      </c>
      <c r="AY202" s="160" t="s">
        <v>181</v>
      </c>
    </row>
    <row r="203" spans="2:65" s="14" customFormat="1" ht="11.25" x14ac:dyDescent="0.2">
      <c r="B203" s="166"/>
      <c r="D203" s="138" t="s">
        <v>330</v>
      </c>
      <c r="E203" s="167" t="s">
        <v>19</v>
      </c>
      <c r="F203" s="168" t="s">
        <v>333</v>
      </c>
      <c r="H203" s="169">
        <v>38</v>
      </c>
      <c r="I203" s="170"/>
      <c r="L203" s="166"/>
      <c r="M203" s="171"/>
      <c r="T203" s="172"/>
      <c r="AT203" s="167" t="s">
        <v>330</v>
      </c>
      <c r="AU203" s="167" t="s">
        <v>79</v>
      </c>
      <c r="AV203" s="14" t="s">
        <v>187</v>
      </c>
      <c r="AW203" s="14" t="s">
        <v>31</v>
      </c>
      <c r="AX203" s="14" t="s">
        <v>77</v>
      </c>
      <c r="AY203" s="167" t="s">
        <v>181</v>
      </c>
    </row>
    <row r="204" spans="2:65" s="1" customFormat="1" ht="16.5" customHeight="1" x14ac:dyDescent="0.2">
      <c r="B204" s="32"/>
      <c r="C204" s="176" t="s">
        <v>260</v>
      </c>
      <c r="D204" s="176" t="s">
        <v>1794</v>
      </c>
      <c r="E204" s="177" t="s">
        <v>8890</v>
      </c>
      <c r="F204" s="178" t="s">
        <v>8891</v>
      </c>
      <c r="G204" s="179" t="s">
        <v>438</v>
      </c>
      <c r="H204" s="180">
        <v>35.8904</v>
      </c>
      <c r="I204" s="181"/>
      <c r="J204" s="182">
        <f>ROUND(I204*H204,2)</f>
        <v>0</v>
      </c>
      <c r="K204" s="178" t="s">
        <v>327</v>
      </c>
      <c r="L204" s="183"/>
      <c r="M204" s="184" t="s">
        <v>19</v>
      </c>
      <c r="N204" s="185" t="s">
        <v>40</v>
      </c>
      <c r="P204" s="134">
        <f>O204*H204</f>
        <v>0</v>
      </c>
      <c r="Q204" s="134">
        <v>0</v>
      </c>
      <c r="R204" s="134">
        <f>Q204*H204</f>
        <v>0</v>
      </c>
      <c r="S204" s="134">
        <v>0</v>
      </c>
      <c r="T204" s="135">
        <f>S204*H204</f>
        <v>0</v>
      </c>
      <c r="AR204" s="136" t="s">
        <v>196</v>
      </c>
      <c r="AT204" s="136" t="s">
        <v>1794</v>
      </c>
      <c r="AU204" s="136" t="s">
        <v>79</v>
      </c>
      <c r="AY204" s="17" t="s">
        <v>181</v>
      </c>
      <c r="BE204" s="137">
        <f>IF(N204="základní",J204,0)</f>
        <v>0</v>
      </c>
      <c r="BF204" s="137">
        <f>IF(N204="snížená",J204,0)</f>
        <v>0</v>
      </c>
      <c r="BG204" s="137">
        <f>IF(N204="zákl. přenesená",J204,0)</f>
        <v>0</v>
      </c>
      <c r="BH204" s="137">
        <f>IF(N204="sníž. přenesená",J204,0)</f>
        <v>0</v>
      </c>
      <c r="BI204" s="137">
        <f>IF(N204="nulová",J204,0)</f>
        <v>0</v>
      </c>
      <c r="BJ204" s="17" t="s">
        <v>77</v>
      </c>
      <c r="BK204" s="137">
        <f>ROUND(I204*H204,2)</f>
        <v>0</v>
      </c>
      <c r="BL204" s="17" t="s">
        <v>187</v>
      </c>
      <c r="BM204" s="136" t="s">
        <v>263</v>
      </c>
    </row>
    <row r="205" spans="2:65" s="1" customFormat="1" ht="29.25" x14ac:dyDescent="0.2">
      <c r="B205" s="32"/>
      <c r="D205" s="138" t="s">
        <v>214</v>
      </c>
      <c r="F205" s="139" t="s">
        <v>9155</v>
      </c>
      <c r="I205" s="140"/>
      <c r="L205" s="32"/>
      <c r="M205" s="141"/>
      <c r="T205" s="53"/>
      <c r="AT205" s="17" t="s">
        <v>214</v>
      </c>
      <c r="AU205" s="17" t="s">
        <v>79</v>
      </c>
    </row>
    <row r="206" spans="2:65" s="13" customFormat="1" ht="11.25" x14ac:dyDescent="0.2">
      <c r="B206" s="159"/>
      <c r="D206" s="138" t="s">
        <v>330</v>
      </c>
      <c r="E206" s="160" t="s">
        <v>19</v>
      </c>
      <c r="F206" s="161" t="s">
        <v>9156</v>
      </c>
      <c r="H206" s="162">
        <v>35.8904</v>
      </c>
      <c r="I206" s="163"/>
      <c r="L206" s="159"/>
      <c r="M206" s="164"/>
      <c r="T206" s="165"/>
      <c r="AT206" s="160" t="s">
        <v>330</v>
      </c>
      <c r="AU206" s="160" t="s">
        <v>79</v>
      </c>
      <c r="AV206" s="13" t="s">
        <v>79</v>
      </c>
      <c r="AW206" s="13" t="s">
        <v>31</v>
      </c>
      <c r="AX206" s="13" t="s">
        <v>69</v>
      </c>
      <c r="AY206" s="160" t="s">
        <v>181</v>
      </c>
    </row>
    <row r="207" spans="2:65" s="14" customFormat="1" ht="11.25" x14ac:dyDescent="0.2">
      <c r="B207" s="166"/>
      <c r="D207" s="138" t="s">
        <v>330</v>
      </c>
      <c r="E207" s="167" t="s">
        <v>19</v>
      </c>
      <c r="F207" s="168" t="s">
        <v>333</v>
      </c>
      <c r="H207" s="169">
        <v>35.8904</v>
      </c>
      <c r="I207" s="170"/>
      <c r="L207" s="166"/>
      <c r="M207" s="171"/>
      <c r="T207" s="172"/>
      <c r="AT207" s="167" t="s">
        <v>330</v>
      </c>
      <c r="AU207" s="167" t="s">
        <v>79</v>
      </c>
      <c r="AV207" s="14" t="s">
        <v>187</v>
      </c>
      <c r="AW207" s="14" t="s">
        <v>31</v>
      </c>
      <c r="AX207" s="14" t="s">
        <v>77</v>
      </c>
      <c r="AY207" s="167" t="s">
        <v>181</v>
      </c>
    </row>
    <row r="208" spans="2:65" s="1" customFormat="1" ht="16.5" customHeight="1" x14ac:dyDescent="0.2">
      <c r="B208" s="32"/>
      <c r="C208" s="125" t="s">
        <v>225</v>
      </c>
      <c r="D208" s="125" t="s">
        <v>182</v>
      </c>
      <c r="E208" s="126" t="s">
        <v>8909</v>
      </c>
      <c r="F208" s="127" t="s">
        <v>8910</v>
      </c>
      <c r="G208" s="128" t="s">
        <v>510</v>
      </c>
      <c r="H208" s="129">
        <v>451.8</v>
      </c>
      <c r="I208" s="130"/>
      <c r="J208" s="131">
        <f>ROUND(I208*H208,2)</f>
        <v>0</v>
      </c>
      <c r="K208" s="127" t="s">
        <v>327</v>
      </c>
      <c r="L208" s="32"/>
      <c r="M208" s="132" t="s">
        <v>19</v>
      </c>
      <c r="N208" s="133" t="s">
        <v>40</v>
      </c>
      <c r="P208" s="134">
        <f>O208*H208</f>
        <v>0</v>
      </c>
      <c r="Q208" s="134">
        <v>0</v>
      </c>
      <c r="R208" s="134">
        <f>Q208*H208</f>
        <v>0</v>
      </c>
      <c r="S208" s="134">
        <v>0</v>
      </c>
      <c r="T208" s="135">
        <f>S208*H208</f>
        <v>0</v>
      </c>
      <c r="AR208" s="136" t="s">
        <v>187</v>
      </c>
      <c r="AT208" s="136" t="s">
        <v>182</v>
      </c>
      <c r="AU208" s="136" t="s">
        <v>79</v>
      </c>
      <c r="AY208" s="17" t="s">
        <v>181</v>
      </c>
      <c r="BE208" s="137">
        <f>IF(N208="základní",J208,0)</f>
        <v>0</v>
      </c>
      <c r="BF208" s="137">
        <f>IF(N208="snížená",J208,0)</f>
        <v>0</v>
      </c>
      <c r="BG208" s="137">
        <f>IF(N208="zákl. přenesená",J208,0)</f>
        <v>0</v>
      </c>
      <c r="BH208" s="137">
        <f>IF(N208="sníž. přenesená",J208,0)</f>
        <v>0</v>
      </c>
      <c r="BI208" s="137">
        <f>IF(N208="nulová",J208,0)</f>
        <v>0</v>
      </c>
      <c r="BJ208" s="17" t="s">
        <v>77</v>
      </c>
      <c r="BK208" s="137">
        <f>ROUND(I208*H208,2)</f>
        <v>0</v>
      </c>
      <c r="BL208" s="17" t="s">
        <v>187</v>
      </c>
      <c r="BM208" s="136" t="s">
        <v>266</v>
      </c>
    </row>
    <row r="209" spans="2:65" s="1" customFormat="1" ht="11.25" x14ac:dyDescent="0.2">
      <c r="B209" s="32"/>
      <c r="D209" s="151" t="s">
        <v>328</v>
      </c>
      <c r="F209" s="152" t="s">
        <v>8911</v>
      </c>
      <c r="I209" s="140"/>
      <c r="L209" s="32"/>
      <c r="M209" s="141"/>
      <c r="T209" s="53"/>
      <c r="AT209" s="17" t="s">
        <v>328</v>
      </c>
      <c r="AU209" s="17" t="s">
        <v>79</v>
      </c>
    </row>
    <row r="210" spans="2:65" s="13" customFormat="1" ht="11.25" x14ac:dyDescent="0.2">
      <c r="B210" s="159"/>
      <c r="D210" s="138" t="s">
        <v>330</v>
      </c>
      <c r="E210" s="160" t="s">
        <v>19</v>
      </c>
      <c r="F210" s="161" t="s">
        <v>9157</v>
      </c>
      <c r="H210" s="162">
        <v>451.8</v>
      </c>
      <c r="I210" s="163"/>
      <c r="L210" s="159"/>
      <c r="M210" s="164"/>
      <c r="T210" s="165"/>
      <c r="AT210" s="160" t="s">
        <v>330</v>
      </c>
      <c r="AU210" s="160" t="s">
        <v>79</v>
      </c>
      <c r="AV210" s="13" t="s">
        <v>79</v>
      </c>
      <c r="AW210" s="13" t="s">
        <v>31</v>
      </c>
      <c r="AX210" s="13" t="s">
        <v>69</v>
      </c>
      <c r="AY210" s="160" t="s">
        <v>181</v>
      </c>
    </row>
    <row r="211" spans="2:65" s="14" customFormat="1" ht="11.25" x14ac:dyDescent="0.2">
      <c r="B211" s="166"/>
      <c r="D211" s="138" t="s">
        <v>330</v>
      </c>
      <c r="E211" s="167" t="s">
        <v>19</v>
      </c>
      <c r="F211" s="168" t="s">
        <v>333</v>
      </c>
      <c r="H211" s="169">
        <v>451.8</v>
      </c>
      <c r="I211" s="170"/>
      <c r="L211" s="166"/>
      <c r="M211" s="171"/>
      <c r="T211" s="172"/>
      <c r="AT211" s="167" t="s">
        <v>330</v>
      </c>
      <c r="AU211" s="167" t="s">
        <v>79</v>
      </c>
      <c r="AV211" s="14" t="s">
        <v>187</v>
      </c>
      <c r="AW211" s="14" t="s">
        <v>31</v>
      </c>
      <c r="AX211" s="14" t="s">
        <v>77</v>
      </c>
      <c r="AY211" s="167" t="s">
        <v>181</v>
      </c>
    </row>
    <row r="212" spans="2:65" s="1" customFormat="1" ht="16.5" customHeight="1" x14ac:dyDescent="0.2">
      <c r="B212" s="32"/>
      <c r="C212" s="125" t="s">
        <v>267</v>
      </c>
      <c r="D212" s="125" t="s">
        <v>182</v>
      </c>
      <c r="E212" s="126" t="s">
        <v>8913</v>
      </c>
      <c r="F212" s="127" t="s">
        <v>8914</v>
      </c>
      <c r="G212" s="128" t="s">
        <v>510</v>
      </c>
      <c r="H212" s="129">
        <v>300.2</v>
      </c>
      <c r="I212" s="130"/>
      <c r="J212" s="131">
        <f>ROUND(I212*H212,2)</f>
        <v>0</v>
      </c>
      <c r="K212" s="127" t="s">
        <v>327</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270</v>
      </c>
    </row>
    <row r="213" spans="2:65" s="1" customFormat="1" ht="11.25" x14ac:dyDescent="0.2">
      <c r="B213" s="32"/>
      <c r="D213" s="151" t="s">
        <v>328</v>
      </c>
      <c r="F213" s="152" t="s">
        <v>8915</v>
      </c>
      <c r="I213" s="140"/>
      <c r="L213" s="32"/>
      <c r="M213" s="141"/>
      <c r="T213" s="53"/>
      <c r="AT213" s="17" t="s">
        <v>328</v>
      </c>
      <c r="AU213" s="17" t="s">
        <v>79</v>
      </c>
    </row>
    <row r="214" spans="2:65" s="13" customFormat="1" ht="11.25" x14ac:dyDescent="0.2">
      <c r="B214" s="159"/>
      <c r="D214" s="138" t="s">
        <v>330</v>
      </c>
      <c r="E214" s="160" t="s">
        <v>19</v>
      </c>
      <c r="F214" s="161" t="s">
        <v>9158</v>
      </c>
      <c r="H214" s="162">
        <v>225.9</v>
      </c>
      <c r="I214" s="163"/>
      <c r="L214" s="159"/>
      <c r="M214" s="164"/>
      <c r="T214" s="165"/>
      <c r="AT214" s="160" t="s">
        <v>330</v>
      </c>
      <c r="AU214" s="160" t="s">
        <v>79</v>
      </c>
      <c r="AV214" s="13" t="s">
        <v>79</v>
      </c>
      <c r="AW214" s="13" t="s">
        <v>31</v>
      </c>
      <c r="AX214" s="13" t="s">
        <v>69</v>
      </c>
      <c r="AY214" s="160" t="s">
        <v>181</v>
      </c>
    </row>
    <row r="215" spans="2:65" s="13" customFormat="1" ht="11.25" x14ac:dyDescent="0.2">
      <c r="B215" s="159"/>
      <c r="D215" s="138" t="s">
        <v>330</v>
      </c>
      <c r="E215" s="160" t="s">
        <v>19</v>
      </c>
      <c r="F215" s="161" t="s">
        <v>9159</v>
      </c>
      <c r="H215" s="162">
        <v>74.3</v>
      </c>
      <c r="I215" s="163"/>
      <c r="L215" s="159"/>
      <c r="M215" s="164"/>
      <c r="T215" s="165"/>
      <c r="AT215" s="160" t="s">
        <v>330</v>
      </c>
      <c r="AU215" s="160" t="s">
        <v>79</v>
      </c>
      <c r="AV215" s="13" t="s">
        <v>79</v>
      </c>
      <c r="AW215" s="13" t="s">
        <v>31</v>
      </c>
      <c r="AX215" s="13" t="s">
        <v>69</v>
      </c>
      <c r="AY215" s="160" t="s">
        <v>181</v>
      </c>
    </row>
    <row r="216" spans="2:65" s="14" customFormat="1" ht="11.25" x14ac:dyDescent="0.2">
      <c r="B216" s="166"/>
      <c r="D216" s="138" t="s">
        <v>330</v>
      </c>
      <c r="E216" s="167" t="s">
        <v>19</v>
      </c>
      <c r="F216" s="168" t="s">
        <v>333</v>
      </c>
      <c r="H216" s="169">
        <v>300.2</v>
      </c>
      <c r="I216" s="170"/>
      <c r="L216" s="166"/>
      <c r="M216" s="171"/>
      <c r="T216" s="172"/>
      <c r="AT216" s="167" t="s">
        <v>330</v>
      </c>
      <c r="AU216" s="167" t="s">
        <v>79</v>
      </c>
      <c r="AV216" s="14" t="s">
        <v>187</v>
      </c>
      <c r="AW216" s="14" t="s">
        <v>31</v>
      </c>
      <c r="AX216" s="14" t="s">
        <v>77</v>
      </c>
      <c r="AY216" s="167" t="s">
        <v>181</v>
      </c>
    </row>
    <row r="217" spans="2:65" s="1" customFormat="1" ht="16.5" customHeight="1" x14ac:dyDescent="0.2">
      <c r="B217" s="32"/>
      <c r="C217" s="125" t="s">
        <v>229</v>
      </c>
      <c r="D217" s="125" t="s">
        <v>182</v>
      </c>
      <c r="E217" s="126" t="s">
        <v>8918</v>
      </c>
      <c r="F217" s="127" t="s">
        <v>8919</v>
      </c>
      <c r="G217" s="128" t="s">
        <v>510</v>
      </c>
      <c r="H217" s="129">
        <v>752</v>
      </c>
      <c r="I217" s="130"/>
      <c r="J217" s="131">
        <f>ROUND(I217*H217,2)</f>
        <v>0</v>
      </c>
      <c r="K217" s="127" t="s">
        <v>327</v>
      </c>
      <c r="L217" s="32"/>
      <c r="M217" s="132" t="s">
        <v>19</v>
      </c>
      <c r="N217" s="133" t="s">
        <v>40</v>
      </c>
      <c r="P217" s="134">
        <f>O217*H217</f>
        <v>0</v>
      </c>
      <c r="Q217" s="134">
        <v>0</v>
      </c>
      <c r="R217" s="134">
        <f>Q217*H217</f>
        <v>0</v>
      </c>
      <c r="S217" s="134">
        <v>0</v>
      </c>
      <c r="T217" s="135">
        <f>S217*H217</f>
        <v>0</v>
      </c>
      <c r="AR217" s="136" t="s">
        <v>187</v>
      </c>
      <c r="AT217" s="136" t="s">
        <v>182</v>
      </c>
      <c r="AU217" s="136" t="s">
        <v>79</v>
      </c>
      <c r="AY217" s="17" t="s">
        <v>181</v>
      </c>
      <c r="BE217" s="137">
        <f>IF(N217="základní",J217,0)</f>
        <v>0</v>
      </c>
      <c r="BF217" s="137">
        <f>IF(N217="snížená",J217,0)</f>
        <v>0</v>
      </c>
      <c r="BG217" s="137">
        <f>IF(N217="zákl. přenesená",J217,0)</f>
        <v>0</v>
      </c>
      <c r="BH217" s="137">
        <f>IF(N217="sníž. přenesená",J217,0)</f>
        <v>0</v>
      </c>
      <c r="BI217" s="137">
        <f>IF(N217="nulová",J217,0)</f>
        <v>0</v>
      </c>
      <c r="BJ217" s="17" t="s">
        <v>77</v>
      </c>
      <c r="BK217" s="137">
        <f>ROUND(I217*H217,2)</f>
        <v>0</v>
      </c>
      <c r="BL217" s="17" t="s">
        <v>187</v>
      </c>
      <c r="BM217" s="136" t="s">
        <v>273</v>
      </c>
    </row>
    <row r="218" spans="2:65" s="1" customFormat="1" ht="11.25" x14ac:dyDescent="0.2">
      <c r="B218" s="32"/>
      <c r="D218" s="151" t="s">
        <v>328</v>
      </c>
      <c r="F218" s="152" t="s">
        <v>8920</v>
      </c>
      <c r="I218" s="140"/>
      <c r="L218" s="32"/>
      <c r="M218" s="141"/>
      <c r="T218" s="53"/>
      <c r="AT218" s="17" t="s">
        <v>328</v>
      </c>
      <c r="AU218" s="17" t="s">
        <v>79</v>
      </c>
    </row>
    <row r="219" spans="2:65" s="13" customFormat="1" ht="11.25" x14ac:dyDescent="0.2">
      <c r="B219" s="159"/>
      <c r="D219" s="138" t="s">
        <v>330</v>
      </c>
      <c r="E219" s="160" t="s">
        <v>19</v>
      </c>
      <c r="F219" s="161" t="s">
        <v>9160</v>
      </c>
      <c r="H219" s="162">
        <v>451.8</v>
      </c>
      <c r="I219" s="163"/>
      <c r="L219" s="159"/>
      <c r="M219" s="164"/>
      <c r="T219" s="165"/>
      <c r="AT219" s="160" t="s">
        <v>330</v>
      </c>
      <c r="AU219" s="160" t="s">
        <v>79</v>
      </c>
      <c r="AV219" s="13" t="s">
        <v>79</v>
      </c>
      <c r="AW219" s="13" t="s">
        <v>31</v>
      </c>
      <c r="AX219" s="13" t="s">
        <v>69</v>
      </c>
      <c r="AY219" s="160" t="s">
        <v>181</v>
      </c>
    </row>
    <row r="220" spans="2:65" s="13" customFormat="1" ht="11.25" x14ac:dyDescent="0.2">
      <c r="B220" s="159"/>
      <c r="D220" s="138" t="s">
        <v>330</v>
      </c>
      <c r="E220" s="160" t="s">
        <v>19</v>
      </c>
      <c r="F220" s="161" t="s">
        <v>9161</v>
      </c>
      <c r="H220" s="162">
        <v>225.9</v>
      </c>
      <c r="I220" s="163"/>
      <c r="L220" s="159"/>
      <c r="M220" s="164"/>
      <c r="T220" s="165"/>
      <c r="AT220" s="160" t="s">
        <v>330</v>
      </c>
      <c r="AU220" s="160" t="s">
        <v>79</v>
      </c>
      <c r="AV220" s="13" t="s">
        <v>79</v>
      </c>
      <c r="AW220" s="13" t="s">
        <v>31</v>
      </c>
      <c r="AX220" s="13" t="s">
        <v>69</v>
      </c>
      <c r="AY220" s="160" t="s">
        <v>181</v>
      </c>
    </row>
    <row r="221" spans="2:65" s="13" customFormat="1" ht="11.25" x14ac:dyDescent="0.2">
      <c r="B221" s="159"/>
      <c r="D221" s="138" t="s">
        <v>330</v>
      </c>
      <c r="E221" s="160" t="s">
        <v>19</v>
      </c>
      <c r="F221" s="161" t="s">
        <v>9162</v>
      </c>
      <c r="H221" s="162">
        <v>74.3</v>
      </c>
      <c r="I221" s="163"/>
      <c r="L221" s="159"/>
      <c r="M221" s="164"/>
      <c r="T221" s="165"/>
      <c r="AT221" s="160" t="s">
        <v>330</v>
      </c>
      <c r="AU221" s="160" t="s">
        <v>79</v>
      </c>
      <c r="AV221" s="13" t="s">
        <v>79</v>
      </c>
      <c r="AW221" s="13" t="s">
        <v>31</v>
      </c>
      <c r="AX221" s="13" t="s">
        <v>69</v>
      </c>
      <c r="AY221" s="160" t="s">
        <v>181</v>
      </c>
    </row>
    <row r="222" spans="2:65" s="14" customFormat="1" ht="11.25" x14ac:dyDescent="0.2">
      <c r="B222" s="166"/>
      <c r="D222" s="138" t="s">
        <v>330</v>
      </c>
      <c r="E222" s="167" t="s">
        <v>19</v>
      </c>
      <c r="F222" s="168" t="s">
        <v>333</v>
      </c>
      <c r="H222" s="169">
        <v>752</v>
      </c>
      <c r="I222" s="170"/>
      <c r="L222" s="166"/>
      <c r="M222" s="171"/>
      <c r="T222" s="172"/>
      <c r="AT222" s="167" t="s">
        <v>330</v>
      </c>
      <c r="AU222" s="167" t="s">
        <v>79</v>
      </c>
      <c r="AV222" s="14" t="s">
        <v>187</v>
      </c>
      <c r="AW222" s="14" t="s">
        <v>31</v>
      </c>
      <c r="AX222" s="14" t="s">
        <v>77</v>
      </c>
      <c r="AY222" s="167" t="s">
        <v>181</v>
      </c>
    </row>
    <row r="223" spans="2:65" s="1" customFormat="1" ht="16.5" customHeight="1" x14ac:dyDescent="0.2">
      <c r="B223" s="32"/>
      <c r="C223" s="125" t="s">
        <v>274</v>
      </c>
      <c r="D223" s="125" t="s">
        <v>182</v>
      </c>
      <c r="E223" s="126" t="s">
        <v>8924</v>
      </c>
      <c r="F223" s="127" t="s">
        <v>8925</v>
      </c>
      <c r="G223" s="128" t="s">
        <v>510</v>
      </c>
      <c r="H223" s="129">
        <v>13.2</v>
      </c>
      <c r="I223" s="130"/>
      <c r="J223" s="131">
        <f>ROUND(I223*H223,2)</f>
        <v>0</v>
      </c>
      <c r="K223" s="127" t="s">
        <v>327</v>
      </c>
      <c r="L223" s="32"/>
      <c r="M223" s="132" t="s">
        <v>19</v>
      </c>
      <c r="N223" s="133" t="s">
        <v>40</v>
      </c>
      <c r="P223" s="134">
        <f>O223*H223</f>
        <v>0</v>
      </c>
      <c r="Q223" s="134">
        <v>0</v>
      </c>
      <c r="R223" s="134">
        <f>Q223*H223</f>
        <v>0</v>
      </c>
      <c r="S223" s="134">
        <v>0</v>
      </c>
      <c r="T223" s="135">
        <f>S223*H223</f>
        <v>0</v>
      </c>
      <c r="AR223" s="136" t="s">
        <v>187</v>
      </c>
      <c r="AT223" s="136" t="s">
        <v>182</v>
      </c>
      <c r="AU223" s="136" t="s">
        <v>79</v>
      </c>
      <c r="AY223" s="17" t="s">
        <v>181</v>
      </c>
      <c r="BE223" s="137">
        <f>IF(N223="základní",J223,0)</f>
        <v>0</v>
      </c>
      <c r="BF223" s="137">
        <f>IF(N223="snížená",J223,0)</f>
        <v>0</v>
      </c>
      <c r="BG223" s="137">
        <f>IF(N223="zákl. přenesená",J223,0)</f>
        <v>0</v>
      </c>
      <c r="BH223" s="137">
        <f>IF(N223="sníž. přenesená",J223,0)</f>
        <v>0</v>
      </c>
      <c r="BI223" s="137">
        <f>IF(N223="nulová",J223,0)</f>
        <v>0</v>
      </c>
      <c r="BJ223" s="17" t="s">
        <v>77</v>
      </c>
      <c r="BK223" s="137">
        <f>ROUND(I223*H223,2)</f>
        <v>0</v>
      </c>
      <c r="BL223" s="17" t="s">
        <v>187</v>
      </c>
      <c r="BM223" s="136" t="s">
        <v>277</v>
      </c>
    </row>
    <row r="224" spans="2:65" s="1" customFormat="1" ht="11.25" x14ac:dyDescent="0.2">
      <c r="B224" s="32"/>
      <c r="D224" s="151" t="s">
        <v>328</v>
      </c>
      <c r="F224" s="152" t="s">
        <v>8926</v>
      </c>
      <c r="I224" s="140"/>
      <c r="L224" s="32"/>
      <c r="M224" s="141"/>
      <c r="T224" s="53"/>
      <c r="AT224" s="17" t="s">
        <v>328</v>
      </c>
      <c r="AU224" s="17" t="s">
        <v>79</v>
      </c>
    </row>
    <row r="225" spans="2:65" s="13" customFormat="1" ht="11.25" x14ac:dyDescent="0.2">
      <c r="B225" s="159"/>
      <c r="D225" s="138" t="s">
        <v>330</v>
      </c>
      <c r="E225" s="160" t="s">
        <v>19</v>
      </c>
      <c r="F225" s="161" t="s">
        <v>9163</v>
      </c>
      <c r="H225" s="162">
        <v>13.2</v>
      </c>
      <c r="I225" s="163"/>
      <c r="L225" s="159"/>
      <c r="M225" s="164"/>
      <c r="T225" s="165"/>
      <c r="AT225" s="160" t="s">
        <v>330</v>
      </c>
      <c r="AU225" s="160" t="s">
        <v>79</v>
      </c>
      <c r="AV225" s="13" t="s">
        <v>79</v>
      </c>
      <c r="AW225" s="13" t="s">
        <v>31</v>
      </c>
      <c r="AX225" s="13" t="s">
        <v>69</v>
      </c>
      <c r="AY225" s="160" t="s">
        <v>181</v>
      </c>
    </row>
    <row r="226" spans="2:65" s="14" customFormat="1" ht="11.25" x14ac:dyDescent="0.2">
      <c r="B226" s="166"/>
      <c r="D226" s="138" t="s">
        <v>330</v>
      </c>
      <c r="E226" s="167" t="s">
        <v>19</v>
      </c>
      <c r="F226" s="168" t="s">
        <v>333</v>
      </c>
      <c r="H226" s="169">
        <v>13.2</v>
      </c>
      <c r="I226" s="170"/>
      <c r="L226" s="166"/>
      <c r="M226" s="171"/>
      <c r="T226" s="172"/>
      <c r="AT226" s="167" t="s">
        <v>330</v>
      </c>
      <c r="AU226" s="167" t="s">
        <v>79</v>
      </c>
      <c r="AV226" s="14" t="s">
        <v>187</v>
      </c>
      <c r="AW226" s="14" t="s">
        <v>31</v>
      </c>
      <c r="AX226" s="14" t="s">
        <v>77</v>
      </c>
      <c r="AY226" s="167" t="s">
        <v>181</v>
      </c>
    </row>
    <row r="227" spans="2:65" s="1" customFormat="1" ht="16.5" customHeight="1" x14ac:dyDescent="0.2">
      <c r="B227" s="32"/>
      <c r="C227" s="125" t="s">
        <v>232</v>
      </c>
      <c r="D227" s="125" t="s">
        <v>182</v>
      </c>
      <c r="E227" s="126" t="s">
        <v>8933</v>
      </c>
      <c r="F227" s="127" t="s">
        <v>8934</v>
      </c>
      <c r="G227" s="128" t="s">
        <v>510</v>
      </c>
      <c r="H227" s="129">
        <v>6.6</v>
      </c>
      <c r="I227" s="130"/>
      <c r="J227" s="131">
        <f>ROUND(I227*H227,2)</f>
        <v>0</v>
      </c>
      <c r="K227" s="127" t="s">
        <v>327</v>
      </c>
      <c r="L227" s="32"/>
      <c r="M227" s="132" t="s">
        <v>19</v>
      </c>
      <c r="N227" s="133" t="s">
        <v>40</v>
      </c>
      <c r="P227" s="134">
        <f>O227*H227</f>
        <v>0</v>
      </c>
      <c r="Q227" s="134">
        <v>0</v>
      </c>
      <c r="R227" s="134">
        <f>Q227*H227</f>
        <v>0</v>
      </c>
      <c r="S227" s="134">
        <v>0</v>
      </c>
      <c r="T227" s="135">
        <f>S227*H227</f>
        <v>0</v>
      </c>
      <c r="AR227" s="136" t="s">
        <v>187</v>
      </c>
      <c r="AT227" s="136" t="s">
        <v>182</v>
      </c>
      <c r="AU227" s="136" t="s">
        <v>79</v>
      </c>
      <c r="AY227" s="17" t="s">
        <v>181</v>
      </c>
      <c r="BE227" s="137">
        <f>IF(N227="základní",J227,0)</f>
        <v>0</v>
      </c>
      <c r="BF227" s="137">
        <f>IF(N227="snížená",J227,0)</f>
        <v>0</v>
      </c>
      <c r="BG227" s="137">
        <f>IF(N227="zákl. přenesená",J227,0)</f>
        <v>0</v>
      </c>
      <c r="BH227" s="137">
        <f>IF(N227="sníž. přenesená",J227,0)</f>
        <v>0</v>
      </c>
      <c r="BI227" s="137">
        <f>IF(N227="nulová",J227,0)</f>
        <v>0</v>
      </c>
      <c r="BJ227" s="17" t="s">
        <v>77</v>
      </c>
      <c r="BK227" s="137">
        <f>ROUND(I227*H227,2)</f>
        <v>0</v>
      </c>
      <c r="BL227" s="17" t="s">
        <v>187</v>
      </c>
      <c r="BM227" s="136" t="s">
        <v>280</v>
      </c>
    </row>
    <row r="228" spans="2:65" s="1" customFormat="1" ht="11.25" x14ac:dyDescent="0.2">
      <c r="B228" s="32"/>
      <c r="D228" s="151" t="s">
        <v>328</v>
      </c>
      <c r="F228" s="152" t="s">
        <v>8935</v>
      </c>
      <c r="I228" s="140"/>
      <c r="L228" s="32"/>
      <c r="M228" s="141"/>
      <c r="T228" s="53"/>
      <c r="AT228" s="17" t="s">
        <v>328</v>
      </c>
      <c r="AU228" s="17" t="s">
        <v>79</v>
      </c>
    </row>
    <row r="229" spans="2:65" s="13" customFormat="1" ht="11.25" x14ac:dyDescent="0.2">
      <c r="B229" s="159"/>
      <c r="D229" s="138" t="s">
        <v>330</v>
      </c>
      <c r="E229" s="160" t="s">
        <v>19</v>
      </c>
      <c r="F229" s="161" t="s">
        <v>9164</v>
      </c>
      <c r="H229" s="162">
        <v>6.6</v>
      </c>
      <c r="I229" s="163"/>
      <c r="L229" s="159"/>
      <c r="M229" s="164"/>
      <c r="T229" s="165"/>
      <c r="AT229" s="160" t="s">
        <v>330</v>
      </c>
      <c r="AU229" s="160" t="s">
        <v>79</v>
      </c>
      <c r="AV229" s="13" t="s">
        <v>79</v>
      </c>
      <c r="AW229" s="13" t="s">
        <v>31</v>
      </c>
      <c r="AX229" s="13" t="s">
        <v>69</v>
      </c>
      <c r="AY229" s="160" t="s">
        <v>181</v>
      </c>
    </row>
    <row r="230" spans="2:65" s="14" customFormat="1" ht="11.25" x14ac:dyDescent="0.2">
      <c r="B230" s="166"/>
      <c r="D230" s="138" t="s">
        <v>330</v>
      </c>
      <c r="E230" s="167" t="s">
        <v>19</v>
      </c>
      <c r="F230" s="168" t="s">
        <v>333</v>
      </c>
      <c r="H230" s="169">
        <v>6.6</v>
      </c>
      <c r="I230" s="170"/>
      <c r="L230" s="166"/>
      <c r="M230" s="171"/>
      <c r="T230" s="172"/>
      <c r="AT230" s="167" t="s">
        <v>330</v>
      </c>
      <c r="AU230" s="167" t="s">
        <v>79</v>
      </c>
      <c r="AV230" s="14" t="s">
        <v>187</v>
      </c>
      <c r="AW230" s="14" t="s">
        <v>31</v>
      </c>
      <c r="AX230" s="14" t="s">
        <v>77</v>
      </c>
      <c r="AY230" s="167" t="s">
        <v>181</v>
      </c>
    </row>
    <row r="231" spans="2:65" s="1" customFormat="1" ht="16.5" customHeight="1" x14ac:dyDescent="0.2">
      <c r="B231" s="32"/>
      <c r="C231" s="125" t="s">
        <v>281</v>
      </c>
      <c r="D231" s="125" t="s">
        <v>182</v>
      </c>
      <c r="E231" s="126" t="s">
        <v>8928</v>
      </c>
      <c r="F231" s="127" t="s">
        <v>8929</v>
      </c>
      <c r="G231" s="128" t="s">
        <v>510</v>
      </c>
      <c r="H231" s="129">
        <v>19.8</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284</v>
      </c>
    </row>
    <row r="232" spans="2:65" s="1" customFormat="1" ht="11.25" x14ac:dyDescent="0.2">
      <c r="B232" s="32"/>
      <c r="D232" s="151" t="s">
        <v>328</v>
      </c>
      <c r="F232" s="152" t="s">
        <v>8930</v>
      </c>
      <c r="I232" s="140"/>
      <c r="L232" s="32"/>
      <c r="M232" s="141"/>
      <c r="T232" s="53"/>
      <c r="AT232" s="17" t="s">
        <v>328</v>
      </c>
      <c r="AU232" s="17" t="s">
        <v>79</v>
      </c>
    </row>
    <row r="233" spans="2:65" s="13" customFormat="1" ht="11.25" x14ac:dyDescent="0.2">
      <c r="B233" s="159"/>
      <c r="D233" s="138" t="s">
        <v>330</v>
      </c>
      <c r="E233" s="160" t="s">
        <v>19</v>
      </c>
      <c r="F233" s="161" t="s">
        <v>9165</v>
      </c>
      <c r="H233" s="162">
        <v>13.2</v>
      </c>
      <c r="I233" s="163"/>
      <c r="L233" s="159"/>
      <c r="M233" s="164"/>
      <c r="T233" s="165"/>
      <c r="AT233" s="160" t="s">
        <v>330</v>
      </c>
      <c r="AU233" s="160" t="s">
        <v>79</v>
      </c>
      <c r="AV233" s="13" t="s">
        <v>79</v>
      </c>
      <c r="AW233" s="13" t="s">
        <v>31</v>
      </c>
      <c r="AX233" s="13" t="s">
        <v>69</v>
      </c>
      <c r="AY233" s="160" t="s">
        <v>181</v>
      </c>
    </row>
    <row r="234" spans="2:65" s="13" customFormat="1" ht="11.25" x14ac:dyDescent="0.2">
      <c r="B234" s="159"/>
      <c r="D234" s="138" t="s">
        <v>330</v>
      </c>
      <c r="E234" s="160" t="s">
        <v>19</v>
      </c>
      <c r="F234" s="161" t="s">
        <v>9166</v>
      </c>
      <c r="H234" s="162">
        <v>6.6</v>
      </c>
      <c r="I234" s="163"/>
      <c r="L234" s="159"/>
      <c r="M234" s="164"/>
      <c r="T234" s="165"/>
      <c r="AT234" s="160" t="s">
        <v>330</v>
      </c>
      <c r="AU234" s="160" t="s">
        <v>79</v>
      </c>
      <c r="AV234" s="13" t="s">
        <v>79</v>
      </c>
      <c r="AW234" s="13" t="s">
        <v>31</v>
      </c>
      <c r="AX234" s="13" t="s">
        <v>69</v>
      </c>
      <c r="AY234" s="160" t="s">
        <v>181</v>
      </c>
    </row>
    <row r="235" spans="2:65" s="14" customFormat="1" ht="11.25" x14ac:dyDescent="0.2">
      <c r="B235" s="166"/>
      <c r="D235" s="138" t="s">
        <v>330</v>
      </c>
      <c r="E235" s="167" t="s">
        <v>19</v>
      </c>
      <c r="F235" s="168" t="s">
        <v>333</v>
      </c>
      <c r="H235" s="169">
        <v>19.8</v>
      </c>
      <c r="I235" s="170"/>
      <c r="L235" s="166"/>
      <c r="M235" s="171"/>
      <c r="T235" s="172"/>
      <c r="AT235" s="167" t="s">
        <v>330</v>
      </c>
      <c r="AU235" s="167" t="s">
        <v>79</v>
      </c>
      <c r="AV235" s="14" t="s">
        <v>187</v>
      </c>
      <c r="AW235" s="14" t="s">
        <v>31</v>
      </c>
      <c r="AX235" s="14" t="s">
        <v>77</v>
      </c>
      <c r="AY235" s="167" t="s">
        <v>181</v>
      </c>
    </row>
    <row r="236" spans="2:65" s="1" customFormat="1" ht="16.5" customHeight="1" x14ac:dyDescent="0.2">
      <c r="B236" s="32"/>
      <c r="C236" s="125" t="s">
        <v>236</v>
      </c>
      <c r="D236" s="125" t="s">
        <v>182</v>
      </c>
      <c r="E236" s="126" t="s">
        <v>8937</v>
      </c>
      <c r="F236" s="127" t="s">
        <v>8938</v>
      </c>
      <c r="G236" s="128" t="s">
        <v>510</v>
      </c>
      <c r="H236" s="129">
        <v>4.3</v>
      </c>
      <c r="I236" s="130"/>
      <c r="J236" s="131">
        <f>ROUND(I236*H236,2)</f>
        <v>0</v>
      </c>
      <c r="K236" s="127" t="s">
        <v>327</v>
      </c>
      <c r="L236" s="32"/>
      <c r="M236" s="132" t="s">
        <v>19</v>
      </c>
      <c r="N236" s="133" t="s">
        <v>40</v>
      </c>
      <c r="P236" s="134">
        <f>O236*H236</f>
        <v>0</v>
      </c>
      <c r="Q236" s="134">
        <v>0</v>
      </c>
      <c r="R236" s="134">
        <f>Q236*H236</f>
        <v>0</v>
      </c>
      <c r="S236" s="134">
        <v>0</v>
      </c>
      <c r="T236" s="135">
        <f>S236*H236</f>
        <v>0</v>
      </c>
      <c r="AR236" s="136" t="s">
        <v>187</v>
      </c>
      <c r="AT236" s="136" t="s">
        <v>182</v>
      </c>
      <c r="AU236" s="136" t="s">
        <v>79</v>
      </c>
      <c r="AY236" s="17" t="s">
        <v>181</v>
      </c>
      <c r="BE236" s="137">
        <f>IF(N236="základní",J236,0)</f>
        <v>0</v>
      </c>
      <c r="BF236" s="137">
        <f>IF(N236="snížená",J236,0)</f>
        <v>0</v>
      </c>
      <c r="BG236" s="137">
        <f>IF(N236="zákl. přenesená",J236,0)</f>
        <v>0</v>
      </c>
      <c r="BH236" s="137">
        <f>IF(N236="sníž. přenesená",J236,0)</f>
        <v>0</v>
      </c>
      <c r="BI236" s="137">
        <f>IF(N236="nulová",J236,0)</f>
        <v>0</v>
      </c>
      <c r="BJ236" s="17" t="s">
        <v>77</v>
      </c>
      <c r="BK236" s="137">
        <f>ROUND(I236*H236,2)</f>
        <v>0</v>
      </c>
      <c r="BL236" s="17" t="s">
        <v>187</v>
      </c>
      <c r="BM236" s="136" t="s">
        <v>288</v>
      </c>
    </row>
    <row r="237" spans="2:65" s="1" customFormat="1" ht="11.25" x14ac:dyDescent="0.2">
      <c r="B237" s="32"/>
      <c r="D237" s="151" t="s">
        <v>328</v>
      </c>
      <c r="F237" s="152" t="s">
        <v>8939</v>
      </c>
      <c r="I237" s="140"/>
      <c r="L237" s="32"/>
      <c r="M237" s="141"/>
      <c r="T237" s="53"/>
      <c r="AT237" s="17" t="s">
        <v>328</v>
      </c>
      <c r="AU237" s="17" t="s">
        <v>79</v>
      </c>
    </row>
    <row r="238" spans="2:65" s="13" customFormat="1" ht="11.25" x14ac:dyDescent="0.2">
      <c r="B238" s="159"/>
      <c r="D238" s="138" t="s">
        <v>330</v>
      </c>
      <c r="E238" s="160" t="s">
        <v>19</v>
      </c>
      <c r="F238" s="161" t="s">
        <v>9167</v>
      </c>
      <c r="H238" s="162">
        <v>4.3</v>
      </c>
      <c r="I238" s="163"/>
      <c r="L238" s="159"/>
      <c r="M238" s="164"/>
      <c r="T238" s="165"/>
      <c r="AT238" s="160" t="s">
        <v>330</v>
      </c>
      <c r="AU238" s="160" t="s">
        <v>79</v>
      </c>
      <c r="AV238" s="13" t="s">
        <v>79</v>
      </c>
      <c r="AW238" s="13" t="s">
        <v>31</v>
      </c>
      <c r="AX238" s="13" t="s">
        <v>69</v>
      </c>
      <c r="AY238" s="160" t="s">
        <v>181</v>
      </c>
    </row>
    <row r="239" spans="2:65" s="14" customFormat="1" ht="11.25" x14ac:dyDescent="0.2">
      <c r="B239" s="166"/>
      <c r="D239" s="138" t="s">
        <v>330</v>
      </c>
      <c r="E239" s="167" t="s">
        <v>19</v>
      </c>
      <c r="F239" s="168" t="s">
        <v>333</v>
      </c>
      <c r="H239" s="169">
        <v>4.3</v>
      </c>
      <c r="I239" s="170"/>
      <c r="L239" s="166"/>
      <c r="M239" s="171"/>
      <c r="T239" s="172"/>
      <c r="AT239" s="167" t="s">
        <v>330</v>
      </c>
      <c r="AU239" s="167" t="s">
        <v>79</v>
      </c>
      <c r="AV239" s="14" t="s">
        <v>187</v>
      </c>
      <c r="AW239" s="14" t="s">
        <v>31</v>
      </c>
      <c r="AX239" s="14" t="s">
        <v>77</v>
      </c>
      <c r="AY239" s="167" t="s">
        <v>181</v>
      </c>
    </row>
    <row r="240" spans="2:65" s="1" customFormat="1" ht="16.5" customHeight="1" x14ac:dyDescent="0.2">
      <c r="B240" s="32"/>
      <c r="C240" s="125" t="s">
        <v>290</v>
      </c>
      <c r="D240" s="125" t="s">
        <v>182</v>
      </c>
      <c r="E240" s="126" t="s">
        <v>8941</v>
      </c>
      <c r="F240" s="127" t="s">
        <v>8942</v>
      </c>
      <c r="G240" s="128" t="s">
        <v>510</v>
      </c>
      <c r="H240" s="129">
        <v>12.9</v>
      </c>
      <c r="I240" s="130"/>
      <c r="J240" s="131">
        <f>ROUND(I240*H240,2)</f>
        <v>0</v>
      </c>
      <c r="K240" s="127" t="s">
        <v>327</v>
      </c>
      <c r="L240" s="32"/>
      <c r="M240" s="132" t="s">
        <v>19</v>
      </c>
      <c r="N240" s="133" t="s">
        <v>40</v>
      </c>
      <c r="P240" s="134">
        <f>O240*H240</f>
        <v>0</v>
      </c>
      <c r="Q240" s="134">
        <v>0</v>
      </c>
      <c r="R240" s="134">
        <f>Q240*H240</f>
        <v>0</v>
      </c>
      <c r="S240" s="134">
        <v>0</v>
      </c>
      <c r="T240" s="135">
        <f>S240*H240</f>
        <v>0</v>
      </c>
      <c r="AR240" s="136" t="s">
        <v>187</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187</v>
      </c>
      <c r="BM240" s="136" t="s">
        <v>293</v>
      </c>
    </row>
    <row r="241" spans="2:65" s="1" customFormat="1" ht="11.25" x14ac:dyDescent="0.2">
      <c r="B241" s="32"/>
      <c r="D241" s="151" t="s">
        <v>328</v>
      </c>
      <c r="F241" s="152" t="s">
        <v>8943</v>
      </c>
      <c r="I241" s="140"/>
      <c r="L241" s="32"/>
      <c r="M241" s="141"/>
      <c r="T241" s="53"/>
      <c r="AT241" s="17" t="s">
        <v>328</v>
      </c>
      <c r="AU241" s="17" t="s">
        <v>79</v>
      </c>
    </row>
    <row r="242" spans="2:65" s="13" customFormat="1" ht="11.25" x14ac:dyDescent="0.2">
      <c r="B242" s="159"/>
      <c r="D242" s="138" t="s">
        <v>330</v>
      </c>
      <c r="E242" s="160" t="s">
        <v>19</v>
      </c>
      <c r="F242" s="161" t="s">
        <v>9168</v>
      </c>
      <c r="H242" s="162">
        <v>8.6</v>
      </c>
      <c r="I242" s="163"/>
      <c r="L242" s="159"/>
      <c r="M242" s="164"/>
      <c r="T242" s="165"/>
      <c r="AT242" s="160" t="s">
        <v>330</v>
      </c>
      <c r="AU242" s="160" t="s">
        <v>79</v>
      </c>
      <c r="AV242" s="13" t="s">
        <v>79</v>
      </c>
      <c r="AW242" s="13" t="s">
        <v>31</v>
      </c>
      <c r="AX242" s="13" t="s">
        <v>69</v>
      </c>
      <c r="AY242" s="160" t="s">
        <v>181</v>
      </c>
    </row>
    <row r="243" spans="2:65" s="13" customFormat="1" ht="11.25" x14ac:dyDescent="0.2">
      <c r="B243" s="159"/>
      <c r="D243" s="138" t="s">
        <v>330</v>
      </c>
      <c r="E243" s="160" t="s">
        <v>19</v>
      </c>
      <c r="F243" s="161" t="s">
        <v>9169</v>
      </c>
      <c r="H243" s="162">
        <v>4.3</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12.9</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239</v>
      </c>
      <c r="D245" s="125" t="s">
        <v>182</v>
      </c>
      <c r="E245" s="126" t="s">
        <v>9170</v>
      </c>
      <c r="F245" s="127" t="s">
        <v>9171</v>
      </c>
      <c r="G245" s="128" t="s">
        <v>510</v>
      </c>
      <c r="H245" s="129">
        <v>54.2</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478</v>
      </c>
    </row>
    <row r="246" spans="2:65" s="1" customFormat="1" ht="29.25" x14ac:dyDescent="0.2">
      <c r="B246" s="32"/>
      <c r="D246" s="138" t="s">
        <v>214</v>
      </c>
      <c r="F246" s="139" t="s">
        <v>9172</v>
      </c>
      <c r="I246" s="140"/>
      <c r="L246" s="32"/>
      <c r="M246" s="141"/>
      <c r="T246" s="53"/>
      <c r="AT246" s="17" t="s">
        <v>214</v>
      </c>
      <c r="AU246" s="17" t="s">
        <v>79</v>
      </c>
    </row>
    <row r="247" spans="2:65" s="12" customFormat="1" ht="11.25" x14ac:dyDescent="0.2">
      <c r="B247" s="153"/>
      <c r="D247" s="138" t="s">
        <v>330</v>
      </c>
      <c r="E247" s="154" t="s">
        <v>19</v>
      </c>
      <c r="F247" s="155" t="s">
        <v>9173</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9174</v>
      </c>
      <c r="H248" s="162">
        <v>54.2</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54.2</v>
      </c>
      <c r="I249" s="170"/>
      <c r="L249" s="166"/>
      <c r="M249" s="171"/>
      <c r="T249" s="172"/>
      <c r="AT249" s="167" t="s">
        <v>330</v>
      </c>
      <c r="AU249" s="167" t="s">
        <v>79</v>
      </c>
      <c r="AV249" s="14" t="s">
        <v>187</v>
      </c>
      <c r="AW249" s="14" t="s">
        <v>31</v>
      </c>
      <c r="AX249" s="14" t="s">
        <v>77</v>
      </c>
      <c r="AY249" s="167" t="s">
        <v>181</v>
      </c>
    </row>
    <row r="250" spans="2:65" s="1" customFormat="1" ht="16.5" customHeight="1" x14ac:dyDescent="0.2">
      <c r="B250" s="32"/>
      <c r="C250" s="125" t="s">
        <v>481</v>
      </c>
      <c r="D250" s="125" t="s">
        <v>182</v>
      </c>
      <c r="E250" s="126" t="s">
        <v>8946</v>
      </c>
      <c r="F250" s="127" t="s">
        <v>8947</v>
      </c>
      <c r="G250" s="128" t="s">
        <v>510</v>
      </c>
      <c r="H250" s="129">
        <v>74.3</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484</v>
      </c>
    </row>
    <row r="251" spans="2:65" s="1" customFormat="1" ht="11.25" x14ac:dyDescent="0.2">
      <c r="B251" s="32"/>
      <c r="D251" s="151" t="s">
        <v>328</v>
      </c>
      <c r="F251" s="152" t="s">
        <v>8948</v>
      </c>
      <c r="I251" s="140"/>
      <c r="L251" s="32"/>
      <c r="M251" s="141"/>
      <c r="T251" s="53"/>
      <c r="AT251" s="17" t="s">
        <v>328</v>
      </c>
      <c r="AU251" s="17" t="s">
        <v>79</v>
      </c>
    </row>
    <row r="252" spans="2:65" s="13" customFormat="1" ht="11.25" x14ac:dyDescent="0.2">
      <c r="B252" s="159"/>
      <c r="D252" s="138" t="s">
        <v>330</v>
      </c>
      <c r="E252" s="160" t="s">
        <v>19</v>
      </c>
      <c r="F252" s="161" t="s">
        <v>9175</v>
      </c>
      <c r="H252" s="162">
        <v>74.3</v>
      </c>
      <c r="I252" s="163"/>
      <c r="L252" s="159"/>
      <c r="M252" s="164"/>
      <c r="T252" s="165"/>
      <c r="AT252" s="160" t="s">
        <v>330</v>
      </c>
      <c r="AU252" s="160" t="s">
        <v>79</v>
      </c>
      <c r="AV252" s="13" t="s">
        <v>79</v>
      </c>
      <c r="AW252" s="13" t="s">
        <v>31</v>
      </c>
      <c r="AX252" s="13" t="s">
        <v>69</v>
      </c>
      <c r="AY252" s="160" t="s">
        <v>181</v>
      </c>
    </row>
    <row r="253" spans="2:65" s="14" customFormat="1" ht="11.25" x14ac:dyDescent="0.2">
      <c r="B253" s="166"/>
      <c r="D253" s="138" t="s">
        <v>330</v>
      </c>
      <c r="E253" s="167" t="s">
        <v>19</v>
      </c>
      <c r="F253" s="168" t="s">
        <v>333</v>
      </c>
      <c r="H253" s="169">
        <v>74.3</v>
      </c>
      <c r="I253" s="170"/>
      <c r="L253" s="166"/>
      <c r="M253" s="171"/>
      <c r="T253" s="172"/>
      <c r="AT253" s="167" t="s">
        <v>330</v>
      </c>
      <c r="AU253" s="167" t="s">
        <v>79</v>
      </c>
      <c r="AV253" s="14" t="s">
        <v>187</v>
      </c>
      <c r="AW253" s="14" t="s">
        <v>31</v>
      </c>
      <c r="AX253" s="14" t="s">
        <v>77</v>
      </c>
      <c r="AY253" s="167" t="s">
        <v>181</v>
      </c>
    </row>
    <row r="254" spans="2:65" s="1" customFormat="1" ht="16.5" customHeight="1" x14ac:dyDescent="0.2">
      <c r="B254" s="32"/>
      <c r="C254" s="125" t="s">
        <v>407</v>
      </c>
      <c r="D254" s="125" t="s">
        <v>182</v>
      </c>
      <c r="E254" s="126" t="s">
        <v>8950</v>
      </c>
      <c r="F254" s="127" t="s">
        <v>8951</v>
      </c>
      <c r="G254" s="128" t="s">
        <v>510</v>
      </c>
      <c r="H254" s="129">
        <v>74.3</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487</v>
      </c>
    </row>
    <row r="255" spans="2:65" s="1" customFormat="1" ht="11.25" x14ac:dyDescent="0.2">
      <c r="B255" s="32"/>
      <c r="D255" s="151" t="s">
        <v>328</v>
      </c>
      <c r="F255" s="152" t="s">
        <v>8952</v>
      </c>
      <c r="I255" s="140"/>
      <c r="L255" s="32"/>
      <c r="M255" s="141"/>
      <c r="T255" s="53"/>
      <c r="AT255" s="17" t="s">
        <v>328</v>
      </c>
      <c r="AU255" s="17" t="s">
        <v>79</v>
      </c>
    </row>
    <row r="256" spans="2:65" s="13" customFormat="1" ht="11.25" x14ac:dyDescent="0.2">
      <c r="B256" s="159"/>
      <c r="D256" s="138" t="s">
        <v>330</v>
      </c>
      <c r="E256" s="160" t="s">
        <v>19</v>
      </c>
      <c r="F256" s="161" t="s">
        <v>9176</v>
      </c>
      <c r="H256" s="162">
        <v>74.3</v>
      </c>
      <c r="I256" s="163"/>
      <c r="L256" s="159"/>
      <c r="M256" s="164"/>
      <c r="T256" s="165"/>
      <c r="AT256" s="160" t="s">
        <v>330</v>
      </c>
      <c r="AU256" s="160" t="s">
        <v>79</v>
      </c>
      <c r="AV256" s="13" t="s">
        <v>79</v>
      </c>
      <c r="AW256" s="13" t="s">
        <v>31</v>
      </c>
      <c r="AX256" s="13" t="s">
        <v>69</v>
      </c>
      <c r="AY256" s="160" t="s">
        <v>181</v>
      </c>
    </row>
    <row r="257" spans="2:65" s="14" customFormat="1" ht="11.25" x14ac:dyDescent="0.2">
      <c r="B257" s="166"/>
      <c r="D257" s="138" t="s">
        <v>330</v>
      </c>
      <c r="E257" s="167" t="s">
        <v>19</v>
      </c>
      <c r="F257" s="168" t="s">
        <v>333</v>
      </c>
      <c r="H257" s="169">
        <v>74.3</v>
      </c>
      <c r="I257" s="170"/>
      <c r="L257" s="166"/>
      <c r="M257" s="171"/>
      <c r="T257" s="172"/>
      <c r="AT257" s="167" t="s">
        <v>330</v>
      </c>
      <c r="AU257" s="167" t="s">
        <v>79</v>
      </c>
      <c r="AV257" s="14" t="s">
        <v>187</v>
      </c>
      <c r="AW257" s="14" t="s">
        <v>31</v>
      </c>
      <c r="AX257" s="14" t="s">
        <v>77</v>
      </c>
      <c r="AY257" s="167" t="s">
        <v>181</v>
      </c>
    </row>
    <row r="258" spans="2:65" s="1" customFormat="1" ht="16.5" customHeight="1" x14ac:dyDescent="0.2">
      <c r="B258" s="32"/>
      <c r="C258" s="176" t="s">
        <v>489</v>
      </c>
      <c r="D258" s="176" t="s">
        <v>1794</v>
      </c>
      <c r="E258" s="177" t="s">
        <v>8954</v>
      </c>
      <c r="F258" s="178" t="s">
        <v>8955</v>
      </c>
      <c r="G258" s="179" t="s">
        <v>7777</v>
      </c>
      <c r="H258" s="180">
        <v>0.74299999999999999</v>
      </c>
      <c r="I258" s="181"/>
      <c r="J258" s="182">
        <f>ROUND(I258*H258,2)</f>
        <v>0</v>
      </c>
      <c r="K258" s="178" t="s">
        <v>327</v>
      </c>
      <c r="L258" s="183"/>
      <c r="M258" s="184" t="s">
        <v>19</v>
      </c>
      <c r="N258" s="185" t="s">
        <v>40</v>
      </c>
      <c r="P258" s="134">
        <f>O258*H258</f>
        <v>0</v>
      </c>
      <c r="Q258" s="134">
        <v>0</v>
      </c>
      <c r="R258" s="134">
        <f>Q258*H258</f>
        <v>0</v>
      </c>
      <c r="S258" s="134">
        <v>0</v>
      </c>
      <c r="T258" s="135">
        <f>S258*H258</f>
        <v>0</v>
      </c>
      <c r="AR258" s="136" t="s">
        <v>196</v>
      </c>
      <c r="AT258" s="136" t="s">
        <v>1794</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490</v>
      </c>
    </row>
    <row r="259" spans="2:65" s="13" customFormat="1" ht="11.25" x14ac:dyDescent="0.2">
      <c r="B259" s="159"/>
      <c r="D259" s="138" t="s">
        <v>330</v>
      </c>
      <c r="E259" s="160" t="s">
        <v>19</v>
      </c>
      <c r="F259" s="161" t="s">
        <v>9177</v>
      </c>
      <c r="H259" s="162">
        <v>0.3715</v>
      </c>
      <c r="I259" s="163"/>
      <c r="L259" s="159"/>
      <c r="M259" s="164"/>
      <c r="T259" s="165"/>
      <c r="AT259" s="160" t="s">
        <v>330</v>
      </c>
      <c r="AU259" s="160" t="s">
        <v>79</v>
      </c>
      <c r="AV259" s="13" t="s">
        <v>79</v>
      </c>
      <c r="AW259" s="13" t="s">
        <v>31</v>
      </c>
      <c r="AX259" s="13" t="s">
        <v>69</v>
      </c>
      <c r="AY259" s="160" t="s">
        <v>181</v>
      </c>
    </row>
    <row r="260" spans="2:65" s="13" customFormat="1" ht="11.25" x14ac:dyDescent="0.2">
      <c r="B260" s="159"/>
      <c r="D260" s="138" t="s">
        <v>330</v>
      </c>
      <c r="E260" s="160" t="s">
        <v>19</v>
      </c>
      <c r="F260" s="161" t="s">
        <v>9178</v>
      </c>
      <c r="H260" s="162">
        <v>0.3715</v>
      </c>
      <c r="I260" s="163"/>
      <c r="L260" s="159"/>
      <c r="M260" s="164"/>
      <c r="T260" s="165"/>
      <c r="AT260" s="160" t="s">
        <v>330</v>
      </c>
      <c r="AU260" s="160" t="s">
        <v>79</v>
      </c>
      <c r="AV260" s="13" t="s">
        <v>79</v>
      </c>
      <c r="AW260" s="13" t="s">
        <v>31</v>
      </c>
      <c r="AX260" s="13" t="s">
        <v>69</v>
      </c>
      <c r="AY260" s="160" t="s">
        <v>181</v>
      </c>
    </row>
    <row r="261" spans="2:65" s="14" customFormat="1" ht="11.25" x14ac:dyDescent="0.2">
      <c r="B261" s="166"/>
      <c r="D261" s="138" t="s">
        <v>330</v>
      </c>
      <c r="E261" s="167" t="s">
        <v>19</v>
      </c>
      <c r="F261" s="168" t="s">
        <v>333</v>
      </c>
      <c r="H261" s="169">
        <v>0.74299999999999999</v>
      </c>
      <c r="I261" s="170"/>
      <c r="L261" s="166"/>
      <c r="M261" s="171"/>
      <c r="T261" s="172"/>
      <c r="AT261" s="167" t="s">
        <v>330</v>
      </c>
      <c r="AU261" s="167" t="s">
        <v>79</v>
      </c>
      <c r="AV261" s="14" t="s">
        <v>187</v>
      </c>
      <c r="AW261" s="14" t="s">
        <v>31</v>
      </c>
      <c r="AX261" s="14" t="s">
        <v>77</v>
      </c>
      <c r="AY261" s="167" t="s">
        <v>181</v>
      </c>
    </row>
    <row r="262" spans="2:65" s="1" customFormat="1" ht="21.75" customHeight="1" x14ac:dyDescent="0.2">
      <c r="B262" s="32"/>
      <c r="C262" s="125" t="s">
        <v>242</v>
      </c>
      <c r="D262" s="125" t="s">
        <v>182</v>
      </c>
      <c r="E262" s="126" t="s">
        <v>8958</v>
      </c>
      <c r="F262" s="127" t="s">
        <v>8959</v>
      </c>
      <c r="G262" s="128" t="s">
        <v>510</v>
      </c>
      <c r="H262" s="129">
        <v>74.3</v>
      </c>
      <c r="I262" s="130"/>
      <c r="J262" s="131">
        <f>ROUND(I262*H262,2)</f>
        <v>0</v>
      </c>
      <c r="K262" s="127" t="s">
        <v>327</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492</v>
      </c>
    </row>
    <row r="263" spans="2:65" s="1" customFormat="1" ht="11.25" x14ac:dyDescent="0.2">
      <c r="B263" s="32"/>
      <c r="D263" s="151" t="s">
        <v>328</v>
      </c>
      <c r="F263" s="152" t="s">
        <v>8960</v>
      </c>
      <c r="I263" s="140"/>
      <c r="L263" s="32"/>
      <c r="M263" s="141"/>
      <c r="T263" s="53"/>
      <c r="AT263" s="17" t="s">
        <v>328</v>
      </c>
      <c r="AU263" s="17" t="s">
        <v>79</v>
      </c>
    </row>
    <row r="264" spans="2:65" s="13" customFormat="1" ht="11.25" x14ac:dyDescent="0.2">
      <c r="B264" s="159"/>
      <c r="D264" s="138" t="s">
        <v>330</v>
      </c>
      <c r="E264" s="160" t="s">
        <v>19</v>
      </c>
      <c r="F264" s="161" t="s">
        <v>9179</v>
      </c>
      <c r="H264" s="162">
        <v>74.3</v>
      </c>
      <c r="I264" s="163"/>
      <c r="L264" s="159"/>
      <c r="M264" s="164"/>
      <c r="T264" s="165"/>
      <c r="AT264" s="160" t="s">
        <v>330</v>
      </c>
      <c r="AU264" s="160" t="s">
        <v>79</v>
      </c>
      <c r="AV264" s="13" t="s">
        <v>79</v>
      </c>
      <c r="AW264" s="13" t="s">
        <v>31</v>
      </c>
      <c r="AX264" s="13" t="s">
        <v>69</v>
      </c>
      <c r="AY264" s="160" t="s">
        <v>181</v>
      </c>
    </row>
    <row r="265" spans="2:65" s="14" customFormat="1" ht="11.25" x14ac:dyDescent="0.2">
      <c r="B265" s="166"/>
      <c r="D265" s="138" t="s">
        <v>330</v>
      </c>
      <c r="E265" s="167" t="s">
        <v>19</v>
      </c>
      <c r="F265" s="168" t="s">
        <v>333</v>
      </c>
      <c r="H265" s="169">
        <v>74.3</v>
      </c>
      <c r="I265" s="170"/>
      <c r="L265" s="166"/>
      <c r="M265" s="171"/>
      <c r="T265" s="172"/>
      <c r="AT265" s="167" t="s">
        <v>330</v>
      </c>
      <c r="AU265" s="167" t="s">
        <v>79</v>
      </c>
      <c r="AV265" s="14" t="s">
        <v>187</v>
      </c>
      <c r="AW265" s="14" t="s">
        <v>31</v>
      </c>
      <c r="AX265" s="14" t="s">
        <v>77</v>
      </c>
      <c r="AY265" s="167" t="s">
        <v>181</v>
      </c>
    </row>
    <row r="266" spans="2:65" s="1" customFormat="1" ht="16.5" customHeight="1" x14ac:dyDescent="0.2">
      <c r="B266" s="32"/>
      <c r="C266" s="176" t="s">
        <v>494</v>
      </c>
      <c r="D266" s="176" t="s">
        <v>1794</v>
      </c>
      <c r="E266" s="177" t="s">
        <v>8962</v>
      </c>
      <c r="F266" s="178" t="s">
        <v>8963</v>
      </c>
      <c r="G266" s="179" t="s">
        <v>438</v>
      </c>
      <c r="H266" s="180">
        <v>0.72814000000000001</v>
      </c>
      <c r="I266" s="181"/>
      <c r="J266" s="182">
        <f>ROUND(I266*H266,2)</f>
        <v>0</v>
      </c>
      <c r="K266" s="178" t="s">
        <v>8964</v>
      </c>
      <c r="L266" s="183"/>
      <c r="M266" s="184" t="s">
        <v>19</v>
      </c>
      <c r="N266" s="185" t="s">
        <v>40</v>
      </c>
      <c r="P266" s="134">
        <f>O266*H266</f>
        <v>0</v>
      </c>
      <c r="Q266" s="134">
        <v>0</v>
      </c>
      <c r="R266" s="134">
        <f>Q266*H266</f>
        <v>0</v>
      </c>
      <c r="S266" s="134">
        <v>0</v>
      </c>
      <c r="T266" s="135">
        <f>S266*H266</f>
        <v>0</v>
      </c>
      <c r="AR266" s="136" t="s">
        <v>196</v>
      </c>
      <c r="AT266" s="136" t="s">
        <v>1794</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3" customFormat="1" ht="11.25" x14ac:dyDescent="0.2">
      <c r="B267" s="159"/>
      <c r="D267" s="138" t="s">
        <v>330</v>
      </c>
      <c r="E267" s="160" t="s">
        <v>19</v>
      </c>
      <c r="F267" s="161" t="s">
        <v>9180</v>
      </c>
      <c r="H267" s="162">
        <v>0.72814000000000001</v>
      </c>
      <c r="I267" s="163"/>
      <c r="L267" s="159"/>
      <c r="M267" s="164"/>
      <c r="T267" s="165"/>
      <c r="AT267" s="160" t="s">
        <v>330</v>
      </c>
      <c r="AU267" s="160" t="s">
        <v>79</v>
      </c>
      <c r="AV267" s="13" t="s">
        <v>79</v>
      </c>
      <c r="AW267" s="13" t="s">
        <v>31</v>
      </c>
      <c r="AX267" s="13" t="s">
        <v>69</v>
      </c>
      <c r="AY267" s="160" t="s">
        <v>181</v>
      </c>
    </row>
    <row r="268" spans="2:65" s="14" customFormat="1" ht="11.25" x14ac:dyDescent="0.2">
      <c r="B268" s="166"/>
      <c r="D268" s="138" t="s">
        <v>330</v>
      </c>
      <c r="E268" s="167" t="s">
        <v>19</v>
      </c>
      <c r="F268" s="168" t="s">
        <v>333</v>
      </c>
      <c r="H268" s="169">
        <v>0.72814000000000001</v>
      </c>
      <c r="I268" s="170"/>
      <c r="L268" s="166"/>
      <c r="M268" s="171"/>
      <c r="T268" s="172"/>
      <c r="AT268" s="167" t="s">
        <v>330</v>
      </c>
      <c r="AU268" s="167" t="s">
        <v>79</v>
      </c>
      <c r="AV268" s="14" t="s">
        <v>187</v>
      </c>
      <c r="AW268" s="14" t="s">
        <v>31</v>
      </c>
      <c r="AX268" s="14" t="s">
        <v>77</v>
      </c>
      <c r="AY268" s="167" t="s">
        <v>181</v>
      </c>
    </row>
    <row r="269" spans="2:65" s="1" customFormat="1" ht="16.5" customHeight="1" x14ac:dyDescent="0.2">
      <c r="B269" s="32"/>
      <c r="C269" s="125" t="s">
        <v>246</v>
      </c>
      <c r="D269" s="125" t="s">
        <v>182</v>
      </c>
      <c r="E269" s="126" t="s">
        <v>8966</v>
      </c>
      <c r="F269" s="127" t="s">
        <v>8967</v>
      </c>
      <c r="G269" s="128" t="s">
        <v>510</v>
      </c>
      <c r="H269" s="129">
        <v>74.3</v>
      </c>
      <c r="I269" s="130"/>
      <c r="J269" s="131">
        <f>ROUND(I269*H269,2)</f>
        <v>0</v>
      </c>
      <c r="K269" s="127" t="s">
        <v>186</v>
      </c>
      <c r="L269" s="32"/>
      <c r="M269" s="132" t="s">
        <v>19</v>
      </c>
      <c r="N269" s="133" t="s">
        <v>40</v>
      </c>
      <c r="P269" s="134">
        <f>O269*H269</f>
        <v>0</v>
      </c>
      <c r="Q269" s="134">
        <v>0</v>
      </c>
      <c r="R269" s="134">
        <f>Q269*H269</f>
        <v>0</v>
      </c>
      <c r="S269" s="134">
        <v>0</v>
      </c>
      <c r="T269" s="135">
        <f>S269*H269</f>
        <v>0</v>
      </c>
      <c r="AR269" s="136" t="s">
        <v>187</v>
      </c>
      <c r="AT269" s="136" t="s">
        <v>182</v>
      </c>
      <c r="AU269" s="136" t="s">
        <v>79</v>
      </c>
      <c r="AY269" s="17" t="s">
        <v>181</v>
      </c>
      <c r="BE269" s="137">
        <f>IF(N269="základní",J269,0)</f>
        <v>0</v>
      </c>
      <c r="BF269" s="137">
        <f>IF(N269="snížená",J269,0)</f>
        <v>0</v>
      </c>
      <c r="BG269" s="137">
        <f>IF(N269="zákl. přenesená",J269,0)</f>
        <v>0</v>
      </c>
      <c r="BH269" s="137">
        <f>IF(N269="sníž. přenesená",J269,0)</f>
        <v>0</v>
      </c>
      <c r="BI269" s="137">
        <f>IF(N269="nulová",J269,0)</f>
        <v>0</v>
      </c>
      <c r="BJ269" s="17" t="s">
        <v>77</v>
      </c>
      <c r="BK269" s="137">
        <f>ROUND(I269*H269,2)</f>
        <v>0</v>
      </c>
      <c r="BL269" s="17" t="s">
        <v>187</v>
      </c>
      <c r="BM269" s="136" t="s">
        <v>497</v>
      </c>
    </row>
    <row r="270" spans="2:65" s="13" customFormat="1" ht="11.25" x14ac:dyDescent="0.2">
      <c r="B270" s="159"/>
      <c r="D270" s="138" t="s">
        <v>330</v>
      </c>
      <c r="E270" s="160" t="s">
        <v>19</v>
      </c>
      <c r="F270" s="161" t="s">
        <v>9181</v>
      </c>
      <c r="H270" s="162">
        <v>74.3</v>
      </c>
      <c r="I270" s="163"/>
      <c r="L270" s="159"/>
      <c r="M270" s="164"/>
      <c r="T270" s="165"/>
      <c r="AT270" s="160" t="s">
        <v>330</v>
      </c>
      <c r="AU270" s="160" t="s">
        <v>79</v>
      </c>
      <c r="AV270" s="13" t="s">
        <v>79</v>
      </c>
      <c r="AW270" s="13" t="s">
        <v>31</v>
      </c>
      <c r="AX270" s="13" t="s">
        <v>69</v>
      </c>
      <c r="AY270" s="160" t="s">
        <v>181</v>
      </c>
    </row>
    <row r="271" spans="2:65" s="12" customFormat="1" ht="11.25" x14ac:dyDescent="0.2">
      <c r="B271" s="153"/>
      <c r="D271" s="138" t="s">
        <v>330</v>
      </c>
      <c r="E271" s="154" t="s">
        <v>19</v>
      </c>
      <c r="F271" s="155" t="s">
        <v>9182</v>
      </c>
      <c r="H271" s="154" t="s">
        <v>19</v>
      </c>
      <c r="I271" s="156"/>
      <c r="L271" s="153"/>
      <c r="M271" s="157"/>
      <c r="T271" s="158"/>
      <c r="AT271" s="154" t="s">
        <v>330</v>
      </c>
      <c r="AU271" s="154" t="s">
        <v>79</v>
      </c>
      <c r="AV271" s="12" t="s">
        <v>77</v>
      </c>
      <c r="AW271" s="12" t="s">
        <v>31</v>
      </c>
      <c r="AX271" s="12" t="s">
        <v>69</v>
      </c>
      <c r="AY271" s="154" t="s">
        <v>181</v>
      </c>
    </row>
    <row r="272" spans="2:65" s="14" customFormat="1" ht="11.25" x14ac:dyDescent="0.2">
      <c r="B272" s="166"/>
      <c r="D272" s="138" t="s">
        <v>330</v>
      </c>
      <c r="E272" s="167" t="s">
        <v>19</v>
      </c>
      <c r="F272" s="168" t="s">
        <v>333</v>
      </c>
      <c r="H272" s="169">
        <v>74.3</v>
      </c>
      <c r="I272" s="170"/>
      <c r="L272" s="166"/>
      <c r="M272" s="171"/>
      <c r="T272" s="172"/>
      <c r="AT272" s="167" t="s">
        <v>330</v>
      </c>
      <c r="AU272" s="167" t="s">
        <v>79</v>
      </c>
      <c r="AV272" s="14" t="s">
        <v>187</v>
      </c>
      <c r="AW272" s="14" t="s">
        <v>31</v>
      </c>
      <c r="AX272" s="14" t="s">
        <v>77</v>
      </c>
      <c r="AY272" s="167" t="s">
        <v>181</v>
      </c>
    </row>
    <row r="273" spans="2:65" s="1" customFormat="1" ht="16.5" customHeight="1" x14ac:dyDescent="0.2">
      <c r="B273" s="32"/>
      <c r="C273" s="176" t="s">
        <v>499</v>
      </c>
      <c r="D273" s="176" t="s">
        <v>1794</v>
      </c>
      <c r="E273" s="177" t="s">
        <v>8970</v>
      </c>
      <c r="F273" s="178" t="s">
        <v>8971</v>
      </c>
      <c r="G273" s="179" t="s">
        <v>8972</v>
      </c>
      <c r="H273" s="180">
        <v>7.4300000000000005E-2</v>
      </c>
      <c r="I273" s="181"/>
      <c r="J273" s="182">
        <f>ROUND(I273*H273,2)</f>
        <v>0</v>
      </c>
      <c r="K273" s="178" t="s">
        <v>8964</v>
      </c>
      <c r="L273" s="183"/>
      <c r="M273" s="184" t="s">
        <v>19</v>
      </c>
      <c r="N273" s="185" t="s">
        <v>40</v>
      </c>
      <c r="P273" s="134">
        <f>O273*H273</f>
        <v>0</v>
      </c>
      <c r="Q273" s="134">
        <v>0</v>
      </c>
      <c r="R273" s="134">
        <f>Q273*H273</f>
        <v>0</v>
      </c>
      <c r="S273" s="134">
        <v>0</v>
      </c>
      <c r="T273" s="135">
        <f>S273*H273</f>
        <v>0</v>
      </c>
      <c r="AR273" s="136" t="s">
        <v>196</v>
      </c>
      <c r="AT273" s="136" t="s">
        <v>1794</v>
      </c>
      <c r="AU273" s="136" t="s">
        <v>79</v>
      </c>
      <c r="AY273" s="17" t="s">
        <v>181</v>
      </c>
      <c r="BE273" s="137">
        <f>IF(N273="základní",J273,0)</f>
        <v>0</v>
      </c>
      <c r="BF273" s="137">
        <f>IF(N273="snížená",J273,0)</f>
        <v>0</v>
      </c>
      <c r="BG273" s="137">
        <f>IF(N273="zákl. přenesená",J273,0)</f>
        <v>0</v>
      </c>
      <c r="BH273" s="137">
        <f>IF(N273="sníž. přenesená",J273,0)</f>
        <v>0</v>
      </c>
      <c r="BI273" s="137">
        <f>IF(N273="nulová",J273,0)</f>
        <v>0</v>
      </c>
      <c r="BJ273" s="17" t="s">
        <v>77</v>
      </c>
      <c r="BK273" s="137">
        <f>ROUND(I273*H273,2)</f>
        <v>0</v>
      </c>
      <c r="BL273" s="17" t="s">
        <v>187</v>
      </c>
      <c r="BM273" s="136" t="s">
        <v>500</v>
      </c>
    </row>
    <row r="274" spans="2:65" s="13" customFormat="1" ht="11.25" x14ac:dyDescent="0.2">
      <c r="B274" s="159"/>
      <c r="D274" s="138" t="s">
        <v>330</v>
      </c>
      <c r="E274" s="160" t="s">
        <v>19</v>
      </c>
      <c r="F274" s="161" t="s">
        <v>9183</v>
      </c>
      <c r="H274" s="162">
        <v>7.4300000000000005E-2</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7.4300000000000005E-2</v>
      </c>
      <c r="I275" s="170"/>
      <c r="L275" s="166"/>
      <c r="M275" s="171"/>
      <c r="T275" s="172"/>
      <c r="AT275" s="167" t="s">
        <v>330</v>
      </c>
      <c r="AU275" s="167" t="s">
        <v>79</v>
      </c>
      <c r="AV275" s="14" t="s">
        <v>187</v>
      </c>
      <c r="AW275" s="14" t="s">
        <v>31</v>
      </c>
      <c r="AX275" s="14" t="s">
        <v>77</v>
      </c>
      <c r="AY275" s="167" t="s">
        <v>181</v>
      </c>
    </row>
    <row r="276" spans="2:65" s="1" customFormat="1" ht="21.75" customHeight="1" x14ac:dyDescent="0.2">
      <c r="B276" s="32"/>
      <c r="C276" s="125" t="s">
        <v>250</v>
      </c>
      <c r="D276" s="125" t="s">
        <v>182</v>
      </c>
      <c r="E276" s="126" t="s">
        <v>8980</v>
      </c>
      <c r="F276" s="127" t="s">
        <v>8981</v>
      </c>
      <c r="G276" s="128" t="s">
        <v>510</v>
      </c>
      <c r="H276" s="129">
        <v>600.4</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502</v>
      </c>
    </row>
    <row r="277" spans="2:65" s="1" customFormat="1" ht="11.25" x14ac:dyDescent="0.2">
      <c r="B277" s="32"/>
      <c r="D277" s="151" t="s">
        <v>328</v>
      </c>
      <c r="F277" s="152" t="s">
        <v>8982</v>
      </c>
      <c r="I277" s="140"/>
      <c r="L277" s="32"/>
      <c r="M277" s="141"/>
      <c r="T277" s="53"/>
      <c r="AT277" s="17" t="s">
        <v>328</v>
      </c>
      <c r="AU277" s="17" t="s">
        <v>79</v>
      </c>
    </row>
    <row r="278" spans="2:65" s="13" customFormat="1" ht="11.25" x14ac:dyDescent="0.2">
      <c r="B278" s="159"/>
      <c r="D278" s="138" t="s">
        <v>330</v>
      </c>
      <c r="E278" s="160" t="s">
        <v>19</v>
      </c>
      <c r="F278" s="161" t="s">
        <v>9184</v>
      </c>
      <c r="H278" s="162">
        <v>451.8</v>
      </c>
      <c r="I278" s="163"/>
      <c r="L278" s="159"/>
      <c r="M278" s="164"/>
      <c r="T278" s="165"/>
      <c r="AT278" s="160" t="s">
        <v>330</v>
      </c>
      <c r="AU278" s="160" t="s">
        <v>79</v>
      </c>
      <c r="AV278" s="13" t="s">
        <v>79</v>
      </c>
      <c r="AW278" s="13" t="s">
        <v>31</v>
      </c>
      <c r="AX278" s="13" t="s">
        <v>69</v>
      </c>
      <c r="AY278" s="160" t="s">
        <v>181</v>
      </c>
    </row>
    <row r="279" spans="2:65" s="13" customFormat="1" ht="11.25" x14ac:dyDescent="0.2">
      <c r="B279" s="159"/>
      <c r="D279" s="138" t="s">
        <v>330</v>
      </c>
      <c r="E279" s="160" t="s">
        <v>19</v>
      </c>
      <c r="F279" s="161" t="s">
        <v>9185</v>
      </c>
      <c r="H279" s="162">
        <v>148.6</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600.4</v>
      </c>
      <c r="I280" s="170"/>
      <c r="L280" s="166"/>
      <c r="M280" s="171"/>
      <c r="T280" s="172"/>
      <c r="AT280" s="167" t="s">
        <v>330</v>
      </c>
      <c r="AU280" s="167" t="s">
        <v>79</v>
      </c>
      <c r="AV280" s="14" t="s">
        <v>187</v>
      </c>
      <c r="AW280" s="14" t="s">
        <v>31</v>
      </c>
      <c r="AX280" s="14" t="s">
        <v>77</v>
      </c>
      <c r="AY280" s="167" t="s">
        <v>181</v>
      </c>
    </row>
    <row r="281" spans="2:65" s="1" customFormat="1" ht="21.75" customHeight="1" x14ac:dyDescent="0.2">
      <c r="B281" s="32"/>
      <c r="C281" s="125" t="s">
        <v>504</v>
      </c>
      <c r="D281" s="125" t="s">
        <v>182</v>
      </c>
      <c r="E281" s="126" t="s">
        <v>8985</v>
      </c>
      <c r="F281" s="127" t="s">
        <v>8986</v>
      </c>
      <c r="G281" s="128" t="s">
        <v>510</v>
      </c>
      <c r="H281" s="129">
        <v>13.2</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505</v>
      </c>
    </row>
    <row r="282" spans="2:65" s="1" customFormat="1" ht="11.25" x14ac:dyDescent="0.2">
      <c r="B282" s="32"/>
      <c r="D282" s="151" t="s">
        <v>328</v>
      </c>
      <c r="F282" s="152" t="s">
        <v>8987</v>
      </c>
      <c r="I282" s="140"/>
      <c r="L282" s="32"/>
      <c r="M282" s="141"/>
      <c r="T282" s="53"/>
      <c r="AT282" s="17" t="s">
        <v>328</v>
      </c>
      <c r="AU282" s="17" t="s">
        <v>79</v>
      </c>
    </row>
    <row r="283" spans="2:65" s="13" customFormat="1" ht="11.25" x14ac:dyDescent="0.2">
      <c r="B283" s="159"/>
      <c r="D283" s="138" t="s">
        <v>330</v>
      </c>
      <c r="E283" s="160" t="s">
        <v>19</v>
      </c>
      <c r="F283" s="161" t="s">
        <v>9186</v>
      </c>
      <c r="H283" s="162">
        <v>13.2</v>
      </c>
      <c r="I283" s="163"/>
      <c r="L283" s="159"/>
      <c r="M283" s="164"/>
      <c r="T283" s="165"/>
      <c r="AT283" s="160" t="s">
        <v>330</v>
      </c>
      <c r="AU283" s="160" t="s">
        <v>79</v>
      </c>
      <c r="AV283" s="13" t="s">
        <v>79</v>
      </c>
      <c r="AW283" s="13" t="s">
        <v>31</v>
      </c>
      <c r="AX283" s="13" t="s">
        <v>69</v>
      </c>
      <c r="AY283" s="160" t="s">
        <v>181</v>
      </c>
    </row>
    <row r="284" spans="2:65" s="14" customFormat="1" ht="11.25" x14ac:dyDescent="0.2">
      <c r="B284" s="166"/>
      <c r="D284" s="138" t="s">
        <v>330</v>
      </c>
      <c r="E284" s="167" t="s">
        <v>19</v>
      </c>
      <c r="F284" s="168" t="s">
        <v>333</v>
      </c>
      <c r="H284" s="169">
        <v>13.2</v>
      </c>
      <c r="I284" s="170"/>
      <c r="L284" s="166"/>
      <c r="M284" s="171"/>
      <c r="T284" s="172"/>
      <c r="AT284" s="167" t="s">
        <v>330</v>
      </c>
      <c r="AU284" s="167" t="s">
        <v>79</v>
      </c>
      <c r="AV284" s="14" t="s">
        <v>187</v>
      </c>
      <c r="AW284" s="14" t="s">
        <v>31</v>
      </c>
      <c r="AX284" s="14" t="s">
        <v>77</v>
      </c>
      <c r="AY284" s="167" t="s">
        <v>181</v>
      </c>
    </row>
    <row r="285" spans="2:65" s="1" customFormat="1" ht="21.75" customHeight="1" x14ac:dyDescent="0.2">
      <c r="B285" s="32"/>
      <c r="C285" s="125" t="s">
        <v>254</v>
      </c>
      <c r="D285" s="125" t="s">
        <v>182</v>
      </c>
      <c r="E285" s="126" t="s">
        <v>8989</v>
      </c>
      <c r="F285" s="127" t="s">
        <v>8990</v>
      </c>
      <c r="G285" s="128" t="s">
        <v>510</v>
      </c>
      <c r="H285" s="129">
        <v>8.6</v>
      </c>
      <c r="I285" s="130"/>
      <c r="J285" s="131">
        <f>ROUND(I285*H285,2)</f>
        <v>0</v>
      </c>
      <c r="K285" s="127" t="s">
        <v>327</v>
      </c>
      <c r="L285" s="32"/>
      <c r="M285" s="132" t="s">
        <v>19</v>
      </c>
      <c r="N285" s="133" t="s">
        <v>40</v>
      </c>
      <c r="P285" s="134">
        <f>O285*H285</f>
        <v>0</v>
      </c>
      <c r="Q285" s="134">
        <v>0</v>
      </c>
      <c r="R285" s="134">
        <f>Q285*H285</f>
        <v>0</v>
      </c>
      <c r="S285" s="134">
        <v>0</v>
      </c>
      <c r="T285" s="135">
        <f>S285*H285</f>
        <v>0</v>
      </c>
      <c r="AR285" s="136" t="s">
        <v>187</v>
      </c>
      <c r="AT285" s="136" t="s">
        <v>182</v>
      </c>
      <c r="AU285" s="136" t="s">
        <v>79</v>
      </c>
      <c r="AY285" s="17" t="s">
        <v>181</v>
      </c>
      <c r="BE285" s="137">
        <f>IF(N285="základní",J285,0)</f>
        <v>0</v>
      </c>
      <c r="BF285" s="137">
        <f>IF(N285="snížená",J285,0)</f>
        <v>0</v>
      </c>
      <c r="BG285" s="137">
        <f>IF(N285="zákl. přenesená",J285,0)</f>
        <v>0</v>
      </c>
      <c r="BH285" s="137">
        <f>IF(N285="sníž. přenesená",J285,0)</f>
        <v>0</v>
      </c>
      <c r="BI285" s="137">
        <f>IF(N285="nulová",J285,0)</f>
        <v>0</v>
      </c>
      <c r="BJ285" s="17" t="s">
        <v>77</v>
      </c>
      <c r="BK285" s="137">
        <f>ROUND(I285*H285,2)</f>
        <v>0</v>
      </c>
      <c r="BL285" s="17" t="s">
        <v>187</v>
      </c>
      <c r="BM285" s="136" t="s">
        <v>511</v>
      </c>
    </row>
    <row r="286" spans="2:65" s="1" customFormat="1" ht="11.25" x14ac:dyDescent="0.2">
      <c r="B286" s="32"/>
      <c r="D286" s="151" t="s">
        <v>328</v>
      </c>
      <c r="F286" s="152" t="s">
        <v>8991</v>
      </c>
      <c r="I286" s="140"/>
      <c r="L286" s="32"/>
      <c r="M286" s="141"/>
      <c r="T286" s="53"/>
      <c r="AT286" s="17" t="s">
        <v>328</v>
      </c>
      <c r="AU286" s="17" t="s">
        <v>79</v>
      </c>
    </row>
    <row r="287" spans="2:65" s="13" customFormat="1" ht="11.25" x14ac:dyDescent="0.2">
      <c r="B287" s="159"/>
      <c r="D287" s="138" t="s">
        <v>330</v>
      </c>
      <c r="E287" s="160" t="s">
        <v>19</v>
      </c>
      <c r="F287" s="161" t="s">
        <v>9187</v>
      </c>
      <c r="H287" s="162">
        <v>8.6</v>
      </c>
      <c r="I287" s="163"/>
      <c r="L287" s="159"/>
      <c r="M287" s="164"/>
      <c r="T287" s="165"/>
      <c r="AT287" s="160" t="s">
        <v>330</v>
      </c>
      <c r="AU287" s="160" t="s">
        <v>79</v>
      </c>
      <c r="AV287" s="13" t="s">
        <v>79</v>
      </c>
      <c r="AW287" s="13" t="s">
        <v>31</v>
      </c>
      <c r="AX287" s="13" t="s">
        <v>69</v>
      </c>
      <c r="AY287" s="160" t="s">
        <v>181</v>
      </c>
    </row>
    <row r="288" spans="2:65" s="14" customFormat="1" ht="11.25" x14ac:dyDescent="0.2">
      <c r="B288" s="166"/>
      <c r="D288" s="138" t="s">
        <v>330</v>
      </c>
      <c r="E288" s="167" t="s">
        <v>19</v>
      </c>
      <c r="F288" s="168" t="s">
        <v>333</v>
      </c>
      <c r="H288" s="169">
        <v>8.6</v>
      </c>
      <c r="I288" s="170"/>
      <c r="L288" s="166"/>
      <c r="M288" s="171"/>
      <c r="T288" s="172"/>
      <c r="AT288" s="167" t="s">
        <v>330</v>
      </c>
      <c r="AU288" s="167" t="s">
        <v>79</v>
      </c>
      <c r="AV288" s="14" t="s">
        <v>187</v>
      </c>
      <c r="AW288" s="14" t="s">
        <v>31</v>
      </c>
      <c r="AX288" s="14" t="s">
        <v>77</v>
      </c>
      <c r="AY288" s="167" t="s">
        <v>181</v>
      </c>
    </row>
    <row r="289" spans="2:65" s="1" customFormat="1" ht="16.5" customHeight="1" x14ac:dyDescent="0.2">
      <c r="B289" s="32"/>
      <c r="C289" s="125" t="s">
        <v>516</v>
      </c>
      <c r="D289" s="125" t="s">
        <v>182</v>
      </c>
      <c r="E289" s="126" t="s">
        <v>9188</v>
      </c>
      <c r="F289" s="127" t="s">
        <v>9189</v>
      </c>
      <c r="G289" s="128" t="s">
        <v>510</v>
      </c>
      <c r="H289" s="129">
        <v>54.2</v>
      </c>
      <c r="I289" s="130"/>
      <c r="J289" s="131">
        <f>ROUND(I289*H289,2)</f>
        <v>0</v>
      </c>
      <c r="K289" s="127" t="s">
        <v>327</v>
      </c>
      <c r="L289" s="32"/>
      <c r="M289" s="132" t="s">
        <v>19</v>
      </c>
      <c r="N289" s="133" t="s">
        <v>40</v>
      </c>
      <c r="P289" s="134">
        <f>O289*H289</f>
        <v>0</v>
      </c>
      <c r="Q289" s="134">
        <v>0</v>
      </c>
      <c r="R289" s="134">
        <f>Q289*H289</f>
        <v>0</v>
      </c>
      <c r="S289" s="134">
        <v>0</v>
      </c>
      <c r="T289" s="135">
        <f>S289*H289</f>
        <v>0</v>
      </c>
      <c r="AR289" s="136" t="s">
        <v>187</v>
      </c>
      <c r="AT289" s="136" t="s">
        <v>182</v>
      </c>
      <c r="AU289" s="136" t="s">
        <v>79</v>
      </c>
      <c r="AY289" s="17" t="s">
        <v>181</v>
      </c>
      <c r="BE289" s="137">
        <f>IF(N289="základní",J289,0)</f>
        <v>0</v>
      </c>
      <c r="BF289" s="137">
        <f>IF(N289="snížená",J289,0)</f>
        <v>0</v>
      </c>
      <c r="BG289" s="137">
        <f>IF(N289="zákl. přenesená",J289,0)</f>
        <v>0</v>
      </c>
      <c r="BH289" s="137">
        <f>IF(N289="sníž. přenesená",J289,0)</f>
        <v>0</v>
      </c>
      <c r="BI289" s="137">
        <f>IF(N289="nulová",J289,0)</f>
        <v>0</v>
      </c>
      <c r="BJ289" s="17" t="s">
        <v>77</v>
      </c>
      <c r="BK289" s="137">
        <f>ROUND(I289*H289,2)</f>
        <v>0</v>
      </c>
      <c r="BL289" s="17" t="s">
        <v>187</v>
      </c>
      <c r="BM289" s="136" t="s">
        <v>520</v>
      </c>
    </row>
    <row r="290" spans="2:65" s="1" customFormat="1" ht="11.25" x14ac:dyDescent="0.2">
      <c r="B290" s="32"/>
      <c r="D290" s="151" t="s">
        <v>328</v>
      </c>
      <c r="F290" s="152" t="s">
        <v>9190</v>
      </c>
      <c r="I290" s="140"/>
      <c r="L290" s="32"/>
      <c r="M290" s="141"/>
      <c r="T290" s="53"/>
      <c r="AT290" s="17" t="s">
        <v>328</v>
      </c>
      <c r="AU290" s="17" t="s">
        <v>79</v>
      </c>
    </row>
    <row r="291" spans="2:65" s="13" customFormat="1" ht="11.25" x14ac:dyDescent="0.2">
      <c r="B291" s="159"/>
      <c r="D291" s="138" t="s">
        <v>330</v>
      </c>
      <c r="E291" s="160" t="s">
        <v>19</v>
      </c>
      <c r="F291" s="161" t="s">
        <v>9191</v>
      </c>
      <c r="H291" s="162">
        <v>54.2</v>
      </c>
      <c r="I291" s="163"/>
      <c r="L291" s="159"/>
      <c r="M291" s="164"/>
      <c r="T291" s="165"/>
      <c r="AT291" s="160" t="s">
        <v>330</v>
      </c>
      <c r="AU291" s="160" t="s">
        <v>79</v>
      </c>
      <c r="AV291" s="13" t="s">
        <v>79</v>
      </c>
      <c r="AW291" s="13" t="s">
        <v>31</v>
      </c>
      <c r="AX291" s="13" t="s">
        <v>69</v>
      </c>
      <c r="AY291" s="160" t="s">
        <v>181</v>
      </c>
    </row>
    <row r="292" spans="2:65" s="14" customFormat="1" ht="11.25" x14ac:dyDescent="0.2">
      <c r="B292" s="166"/>
      <c r="D292" s="138" t="s">
        <v>330</v>
      </c>
      <c r="E292" s="167" t="s">
        <v>19</v>
      </c>
      <c r="F292" s="168" t="s">
        <v>333</v>
      </c>
      <c r="H292" s="169">
        <v>54.2</v>
      </c>
      <c r="I292" s="170"/>
      <c r="L292" s="166"/>
      <c r="M292" s="171"/>
      <c r="T292" s="172"/>
      <c r="AT292" s="167" t="s">
        <v>330</v>
      </c>
      <c r="AU292" s="167" t="s">
        <v>79</v>
      </c>
      <c r="AV292" s="14" t="s">
        <v>187</v>
      </c>
      <c r="AW292" s="14" t="s">
        <v>31</v>
      </c>
      <c r="AX292" s="14" t="s">
        <v>77</v>
      </c>
      <c r="AY292" s="167" t="s">
        <v>181</v>
      </c>
    </row>
    <row r="293" spans="2:65" s="1" customFormat="1" ht="16.5" customHeight="1" x14ac:dyDescent="0.2">
      <c r="B293" s="32"/>
      <c r="C293" s="125" t="s">
        <v>258</v>
      </c>
      <c r="D293" s="125" t="s">
        <v>182</v>
      </c>
      <c r="E293" s="126" t="s">
        <v>9007</v>
      </c>
      <c r="F293" s="127" t="s">
        <v>9008</v>
      </c>
      <c r="G293" s="128" t="s">
        <v>438</v>
      </c>
      <c r="H293" s="129">
        <v>2.1999999999999999E-2</v>
      </c>
      <c r="I293" s="130"/>
      <c r="J293" s="131">
        <f>ROUND(I293*H293,2)</f>
        <v>0</v>
      </c>
      <c r="K293" s="127" t="s">
        <v>327</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526</v>
      </c>
    </row>
    <row r="294" spans="2:65" s="1" customFormat="1" ht="11.25" x14ac:dyDescent="0.2">
      <c r="B294" s="32"/>
      <c r="D294" s="151" t="s">
        <v>328</v>
      </c>
      <c r="F294" s="152" t="s">
        <v>9009</v>
      </c>
      <c r="I294" s="140"/>
      <c r="L294" s="32"/>
      <c r="M294" s="141"/>
      <c r="T294" s="53"/>
      <c r="AT294" s="17" t="s">
        <v>328</v>
      </c>
      <c r="AU294" s="17" t="s">
        <v>79</v>
      </c>
    </row>
    <row r="295" spans="2:65" s="1" customFormat="1" ht="16.5" customHeight="1" x14ac:dyDescent="0.2">
      <c r="B295" s="32"/>
      <c r="C295" s="125" t="s">
        <v>529</v>
      </c>
      <c r="D295" s="125" t="s">
        <v>182</v>
      </c>
      <c r="E295" s="126" t="s">
        <v>9012</v>
      </c>
      <c r="F295" s="127" t="s">
        <v>9013</v>
      </c>
      <c r="G295" s="128" t="s">
        <v>438</v>
      </c>
      <c r="H295" s="129">
        <v>5.9000000000000003E-4</v>
      </c>
      <c r="I295" s="130"/>
      <c r="J295" s="131">
        <f>ROUND(I295*H295,2)</f>
        <v>0</v>
      </c>
      <c r="K295" s="127" t="s">
        <v>327</v>
      </c>
      <c r="L295" s="32"/>
      <c r="M295" s="132" t="s">
        <v>19</v>
      </c>
      <c r="N295" s="133" t="s">
        <v>40</v>
      </c>
      <c r="P295" s="134">
        <f>O295*H295</f>
        <v>0</v>
      </c>
      <c r="Q295" s="134">
        <v>0</v>
      </c>
      <c r="R295" s="134">
        <f>Q295*H295</f>
        <v>0</v>
      </c>
      <c r="S295" s="134">
        <v>0</v>
      </c>
      <c r="T295" s="135">
        <f>S295*H295</f>
        <v>0</v>
      </c>
      <c r="AR295" s="136" t="s">
        <v>187</v>
      </c>
      <c r="AT295" s="136" t="s">
        <v>182</v>
      </c>
      <c r="AU295" s="136" t="s">
        <v>79</v>
      </c>
      <c r="AY295" s="17" t="s">
        <v>181</v>
      </c>
      <c r="BE295" s="137">
        <f>IF(N295="základní",J295,0)</f>
        <v>0</v>
      </c>
      <c r="BF295" s="137">
        <f>IF(N295="snížená",J295,0)</f>
        <v>0</v>
      </c>
      <c r="BG295" s="137">
        <f>IF(N295="zákl. přenesená",J295,0)</f>
        <v>0</v>
      </c>
      <c r="BH295" s="137">
        <f>IF(N295="sníž. přenesená",J295,0)</f>
        <v>0</v>
      </c>
      <c r="BI295" s="137">
        <f>IF(N295="nulová",J295,0)</f>
        <v>0</v>
      </c>
      <c r="BJ295" s="17" t="s">
        <v>77</v>
      </c>
      <c r="BK295" s="137">
        <f>ROUND(I295*H295,2)</f>
        <v>0</v>
      </c>
      <c r="BL295" s="17" t="s">
        <v>187</v>
      </c>
      <c r="BM295" s="136" t="s">
        <v>532</v>
      </c>
    </row>
    <row r="296" spans="2:65" s="1" customFormat="1" ht="11.25" x14ac:dyDescent="0.2">
      <c r="B296" s="32"/>
      <c r="D296" s="151" t="s">
        <v>328</v>
      </c>
      <c r="F296" s="152" t="s">
        <v>9014</v>
      </c>
      <c r="I296" s="140"/>
      <c r="L296" s="32"/>
      <c r="M296" s="141"/>
      <c r="T296" s="53"/>
      <c r="AT296" s="17" t="s">
        <v>328</v>
      </c>
      <c r="AU296" s="17" t="s">
        <v>79</v>
      </c>
    </row>
    <row r="297" spans="2:65" s="13" customFormat="1" ht="11.25" x14ac:dyDescent="0.2">
      <c r="B297" s="159"/>
      <c r="D297" s="138" t="s">
        <v>330</v>
      </c>
      <c r="E297" s="160" t="s">
        <v>19</v>
      </c>
      <c r="F297" s="161" t="s">
        <v>9192</v>
      </c>
      <c r="H297" s="162">
        <v>5.9000000000000003E-4</v>
      </c>
      <c r="I297" s="163"/>
      <c r="L297" s="159"/>
      <c r="M297" s="164"/>
      <c r="T297" s="165"/>
      <c r="AT297" s="160" t="s">
        <v>330</v>
      </c>
      <c r="AU297" s="160" t="s">
        <v>79</v>
      </c>
      <c r="AV297" s="13" t="s">
        <v>79</v>
      </c>
      <c r="AW297" s="13" t="s">
        <v>31</v>
      </c>
      <c r="AX297" s="13" t="s">
        <v>69</v>
      </c>
      <c r="AY297" s="160" t="s">
        <v>181</v>
      </c>
    </row>
    <row r="298" spans="2:65" s="14" customFormat="1" ht="11.25" x14ac:dyDescent="0.2">
      <c r="B298" s="166"/>
      <c r="D298" s="138" t="s">
        <v>330</v>
      </c>
      <c r="E298" s="167" t="s">
        <v>19</v>
      </c>
      <c r="F298" s="168" t="s">
        <v>333</v>
      </c>
      <c r="H298" s="169">
        <v>5.9000000000000003E-4</v>
      </c>
      <c r="I298" s="170"/>
      <c r="L298" s="166"/>
      <c r="M298" s="171"/>
      <c r="T298" s="172"/>
      <c r="AT298" s="167" t="s">
        <v>330</v>
      </c>
      <c r="AU298" s="167" t="s">
        <v>79</v>
      </c>
      <c r="AV298" s="14" t="s">
        <v>187</v>
      </c>
      <c r="AW298" s="14" t="s">
        <v>31</v>
      </c>
      <c r="AX298" s="14" t="s">
        <v>77</v>
      </c>
      <c r="AY298" s="167" t="s">
        <v>181</v>
      </c>
    </row>
    <row r="299" spans="2:65" s="1" customFormat="1" ht="16.5" customHeight="1" x14ac:dyDescent="0.2">
      <c r="B299" s="32"/>
      <c r="C299" s="125" t="s">
        <v>263</v>
      </c>
      <c r="D299" s="125" t="s">
        <v>182</v>
      </c>
      <c r="E299" s="126" t="s">
        <v>9016</v>
      </c>
      <c r="F299" s="127" t="s">
        <v>9017</v>
      </c>
      <c r="G299" s="128" t="s">
        <v>438</v>
      </c>
      <c r="H299" s="129">
        <v>3.8999999999999999E-4</v>
      </c>
      <c r="I299" s="130"/>
      <c r="J299" s="131">
        <f>ROUND(I299*H299,2)</f>
        <v>0</v>
      </c>
      <c r="K299" s="127" t="s">
        <v>327</v>
      </c>
      <c r="L299" s="32"/>
      <c r="M299" s="132" t="s">
        <v>19</v>
      </c>
      <c r="N299" s="133" t="s">
        <v>40</v>
      </c>
      <c r="P299" s="134">
        <f>O299*H299</f>
        <v>0</v>
      </c>
      <c r="Q299" s="134">
        <v>0</v>
      </c>
      <c r="R299" s="134">
        <f>Q299*H299</f>
        <v>0</v>
      </c>
      <c r="S299" s="134">
        <v>0</v>
      </c>
      <c r="T299" s="135">
        <f>S299*H299</f>
        <v>0</v>
      </c>
      <c r="AR299" s="136" t="s">
        <v>187</v>
      </c>
      <c r="AT299" s="136" t="s">
        <v>182</v>
      </c>
      <c r="AU299" s="136" t="s">
        <v>79</v>
      </c>
      <c r="AY299" s="17" t="s">
        <v>181</v>
      </c>
      <c r="BE299" s="137">
        <f>IF(N299="základní",J299,0)</f>
        <v>0</v>
      </c>
      <c r="BF299" s="137">
        <f>IF(N299="snížená",J299,0)</f>
        <v>0</v>
      </c>
      <c r="BG299" s="137">
        <f>IF(N299="zákl. přenesená",J299,0)</f>
        <v>0</v>
      </c>
      <c r="BH299" s="137">
        <f>IF(N299="sníž. přenesená",J299,0)</f>
        <v>0</v>
      </c>
      <c r="BI299" s="137">
        <f>IF(N299="nulová",J299,0)</f>
        <v>0</v>
      </c>
      <c r="BJ299" s="17" t="s">
        <v>77</v>
      </c>
      <c r="BK299" s="137">
        <f>ROUND(I299*H299,2)</f>
        <v>0</v>
      </c>
      <c r="BL299" s="17" t="s">
        <v>187</v>
      </c>
      <c r="BM299" s="136" t="s">
        <v>536</v>
      </c>
    </row>
    <row r="300" spans="2:65" s="1" customFormat="1" ht="11.25" x14ac:dyDescent="0.2">
      <c r="B300" s="32"/>
      <c r="D300" s="151" t="s">
        <v>328</v>
      </c>
      <c r="F300" s="152" t="s">
        <v>9018</v>
      </c>
      <c r="I300" s="140"/>
      <c r="L300" s="32"/>
      <c r="M300" s="141"/>
      <c r="T300" s="53"/>
      <c r="AT300" s="17" t="s">
        <v>328</v>
      </c>
      <c r="AU300" s="17" t="s">
        <v>79</v>
      </c>
    </row>
    <row r="301" spans="2:65" s="13" customFormat="1" ht="11.25" x14ac:dyDescent="0.2">
      <c r="B301" s="159"/>
      <c r="D301" s="138" t="s">
        <v>330</v>
      </c>
      <c r="E301" s="160" t="s">
        <v>19</v>
      </c>
      <c r="F301" s="161" t="s">
        <v>9193</v>
      </c>
      <c r="H301" s="162">
        <v>3.8999999999999999E-4</v>
      </c>
      <c r="I301" s="163"/>
      <c r="L301" s="159"/>
      <c r="M301" s="164"/>
      <c r="T301" s="165"/>
      <c r="AT301" s="160" t="s">
        <v>330</v>
      </c>
      <c r="AU301" s="160" t="s">
        <v>79</v>
      </c>
      <c r="AV301" s="13" t="s">
        <v>79</v>
      </c>
      <c r="AW301" s="13" t="s">
        <v>31</v>
      </c>
      <c r="AX301" s="13" t="s">
        <v>69</v>
      </c>
      <c r="AY301" s="160" t="s">
        <v>181</v>
      </c>
    </row>
    <row r="302" spans="2:65" s="14" customFormat="1" ht="11.25" x14ac:dyDescent="0.2">
      <c r="B302" s="166"/>
      <c r="D302" s="138" t="s">
        <v>330</v>
      </c>
      <c r="E302" s="167" t="s">
        <v>19</v>
      </c>
      <c r="F302" s="168" t="s">
        <v>333</v>
      </c>
      <c r="H302" s="169">
        <v>3.8999999999999999E-4</v>
      </c>
      <c r="I302" s="170"/>
      <c r="L302" s="166"/>
      <c r="M302" s="171"/>
      <c r="T302" s="172"/>
      <c r="AT302" s="167" t="s">
        <v>330</v>
      </c>
      <c r="AU302" s="167" t="s">
        <v>79</v>
      </c>
      <c r="AV302" s="14" t="s">
        <v>187</v>
      </c>
      <c r="AW302" s="14" t="s">
        <v>31</v>
      </c>
      <c r="AX302" s="14" t="s">
        <v>77</v>
      </c>
      <c r="AY302" s="167" t="s">
        <v>181</v>
      </c>
    </row>
    <row r="303" spans="2:65" s="1" customFormat="1" ht="16.5" customHeight="1" x14ac:dyDescent="0.2">
      <c r="B303" s="32"/>
      <c r="C303" s="125" t="s">
        <v>538</v>
      </c>
      <c r="D303" s="125" t="s">
        <v>182</v>
      </c>
      <c r="E303" s="126" t="s">
        <v>9194</v>
      </c>
      <c r="F303" s="127" t="s">
        <v>9195</v>
      </c>
      <c r="G303" s="128" t="s">
        <v>438</v>
      </c>
      <c r="H303" s="129">
        <v>2.4399999999999999E-3</v>
      </c>
      <c r="I303" s="130"/>
      <c r="J303" s="131">
        <f>ROUND(I303*H303,2)</f>
        <v>0</v>
      </c>
      <c r="K303" s="127" t="s">
        <v>327</v>
      </c>
      <c r="L303" s="32"/>
      <c r="M303" s="132" t="s">
        <v>19</v>
      </c>
      <c r="N303" s="133" t="s">
        <v>40</v>
      </c>
      <c r="P303" s="134">
        <f>O303*H303</f>
        <v>0</v>
      </c>
      <c r="Q303" s="134">
        <v>0</v>
      </c>
      <c r="R303" s="134">
        <f>Q303*H303</f>
        <v>0</v>
      </c>
      <c r="S303" s="134">
        <v>0</v>
      </c>
      <c r="T303" s="135">
        <f>S303*H303</f>
        <v>0</v>
      </c>
      <c r="AR303" s="136" t="s">
        <v>187</v>
      </c>
      <c r="AT303" s="136" t="s">
        <v>182</v>
      </c>
      <c r="AU303" s="136" t="s">
        <v>79</v>
      </c>
      <c r="AY303" s="17" t="s">
        <v>181</v>
      </c>
      <c r="BE303" s="137">
        <f>IF(N303="základní",J303,0)</f>
        <v>0</v>
      </c>
      <c r="BF303" s="137">
        <f>IF(N303="snížená",J303,0)</f>
        <v>0</v>
      </c>
      <c r="BG303" s="137">
        <f>IF(N303="zákl. přenesená",J303,0)</f>
        <v>0</v>
      </c>
      <c r="BH303" s="137">
        <f>IF(N303="sníž. přenesená",J303,0)</f>
        <v>0</v>
      </c>
      <c r="BI303" s="137">
        <f>IF(N303="nulová",J303,0)</f>
        <v>0</v>
      </c>
      <c r="BJ303" s="17" t="s">
        <v>77</v>
      </c>
      <c r="BK303" s="137">
        <f>ROUND(I303*H303,2)</f>
        <v>0</v>
      </c>
      <c r="BL303" s="17" t="s">
        <v>187</v>
      </c>
      <c r="BM303" s="136" t="s">
        <v>541</v>
      </c>
    </row>
    <row r="304" spans="2:65" s="1" customFormat="1" ht="11.25" x14ac:dyDescent="0.2">
      <c r="B304" s="32"/>
      <c r="D304" s="151" t="s">
        <v>328</v>
      </c>
      <c r="F304" s="152" t="s">
        <v>9196</v>
      </c>
      <c r="I304" s="140"/>
      <c r="L304" s="32"/>
      <c r="M304" s="141"/>
      <c r="T304" s="53"/>
      <c r="AT304" s="17" t="s">
        <v>328</v>
      </c>
      <c r="AU304" s="17" t="s">
        <v>79</v>
      </c>
    </row>
    <row r="305" spans="2:65" s="13" customFormat="1" ht="11.25" x14ac:dyDescent="0.2">
      <c r="B305" s="159"/>
      <c r="D305" s="138" t="s">
        <v>330</v>
      </c>
      <c r="E305" s="160" t="s">
        <v>19</v>
      </c>
      <c r="F305" s="161" t="s">
        <v>9197</v>
      </c>
      <c r="H305" s="162">
        <v>2.4399999999999999E-3</v>
      </c>
      <c r="I305" s="163"/>
      <c r="L305" s="159"/>
      <c r="M305" s="164"/>
      <c r="T305" s="165"/>
      <c r="AT305" s="160" t="s">
        <v>330</v>
      </c>
      <c r="AU305" s="160" t="s">
        <v>79</v>
      </c>
      <c r="AV305" s="13" t="s">
        <v>79</v>
      </c>
      <c r="AW305" s="13" t="s">
        <v>31</v>
      </c>
      <c r="AX305" s="13" t="s">
        <v>69</v>
      </c>
      <c r="AY305" s="160" t="s">
        <v>181</v>
      </c>
    </row>
    <row r="306" spans="2:65" s="14" customFormat="1" ht="11.25" x14ac:dyDescent="0.2">
      <c r="B306" s="166"/>
      <c r="D306" s="138" t="s">
        <v>330</v>
      </c>
      <c r="E306" s="167" t="s">
        <v>19</v>
      </c>
      <c r="F306" s="168" t="s">
        <v>333</v>
      </c>
      <c r="H306" s="169">
        <v>2.4399999999999999E-3</v>
      </c>
      <c r="I306" s="170"/>
      <c r="L306" s="166"/>
      <c r="M306" s="171"/>
      <c r="T306" s="172"/>
      <c r="AT306" s="167" t="s">
        <v>330</v>
      </c>
      <c r="AU306" s="167" t="s">
        <v>79</v>
      </c>
      <c r="AV306" s="14" t="s">
        <v>187</v>
      </c>
      <c r="AW306" s="14" t="s">
        <v>31</v>
      </c>
      <c r="AX306" s="14" t="s">
        <v>77</v>
      </c>
      <c r="AY306" s="167" t="s">
        <v>181</v>
      </c>
    </row>
    <row r="307" spans="2:65" s="1" customFormat="1" ht="16.5" customHeight="1" x14ac:dyDescent="0.2">
      <c r="B307" s="32"/>
      <c r="C307" s="176" t="s">
        <v>266</v>
      </c>
      <c r="D307" s="176" t="s">
        <v>1794</v>
      </c>
      <c r="E307" s="177" t="s">
        <v>9020</v>
      </c>
      <c r="F307" s="178" t="s">
        <v>9021</v>
      </c>
      <c r="G307" s="179" t="s">
        <v>7777</v>
      </c>
      <c r="H307" s="180">
        <v>25.236999999999998</v>
      </c>
      <c r="I307" s="181"/>
      <c r="J307" s="182">
        <f>ROUND(I307*H307,2)</f>
        <v>0</v>
      </c>
      <c r="K307" s="178" t="s">
        <v>327</v>
      </c>
      <c r="L307" s="183"/>
      <c r="M307" s="184" t="s">
        <v>19</v>
      </c>
      <c r="N307" s="185" t="s">
        <v>40</v>
      </c>
      <c r="P307" s="134">
        <f>O307*H307</f>
        <v>0</v>
      </c>
      <c r="Q307" s="134">
        <v>0</v>
      </c>
      <c r="R307" s="134">
        <f>Q307*H307</f>
        <v>0</v>
      </c>
      <c r="S307" s="134">
        <v>0</v>
      </c>
      <c r="T307" s="135">
        <f>S307*H307</f>
        <v>0</v>
      </c>
      <c r="AR307" s="136" t="s">
        <v>196</v>
      </c>
      <c r="AT307" s="136" t="s">
        <v>1794</v>
      </c>
      <c r="AU307" s="136" t="s">
        <v>79</v>
      </c>
      <c r="AY307" s="17" t="s">
        <v>181</v>
      </c>
      <c r="BE307" s="137">
        <f>IF(N307="základní",J307,0)</f>
        <v>0</v>
      </c>
      <c r="BF307" s="137">
        <f>IF(N307="snížená",J307,0)</f>
        <v>0</v>
      </c>
      <c r="BG307" s="137">
        <f>IF(N307="zákl. přenesená",J307,0)</f>
        <v>0</v>
      </c>
      <c r="BH307" s="137">
        <f>IF(N307="sníž. přenesená",J307,0)</f>
        <v>0</v>
      </c>
      <c r="BI307" s="137">
        <f>IF(N307="nulová",J307,0)</f>
        <v>0</v>
      </c>
      <c r="BJ307" s="17" t="s">
        <v>77</v>
      </c>
      <c r="BK307" s="137">
        <f>ROUND(I307*H307,2)</f>
        <v>0</v>
      </c>
      <c r="BL307" s="17" t="s">
        <v>187</v>
      </c>
      <c r="BM307" s="136" t="s">
        <v>545</v>
      </c>
    </row>
    <row r="308" spans="2:65" s="13" customFormat="1" ht="11.25" x14ac:dyDescent="0.2">
      <c r="B308" s="159"/>
      <c r="D308" s="138" t="s">
        <v>330</v>
      </c>
      <c r="E308" s="160" t="s">
        <v>19</v>
      </c>
      <c r="F308" s="161" t="s">
        <v>9198</v>
      </c>
      <c r="H308" s="162">
        <v>23.751000000000001</v>
      </c>
      <c r="I308" s="163"/>
      <c r="L308" s="159"/>
      <c r="M308" s="164"/>
      <c r="T308" s="165"/>
      <c r="AT308" s="160" t="s">
        <v>330</v>
      </c>
      <c r="AU308" s="160" t="s">
        <v>79</v>
      </c>
      <c r="AV308" s="13" t="s">
        <v>79</v>
      </c>
      <c r="AW308" s="13" t="s">
        <v>31</v>
      </c>
      <c r="AX308" s="13" t="s">
        <v>69</v>
      </c>
      <c r="AY308" s="160" t="s">
        <v>181</v>
      </c>
    </row>
    <row r="309" spans="2:65" s="13" customFormat="1" ht="11.25" x14ac:dyDescent="0.2">
      <c r="B309" s="159"/>
      <c r="D309" s="138" t="s">
        <v>330</v>
      </c>
      <c r="E309" s="160" t="s">
        <v>19</v>
      </c>
      <c r="F309" s="161" t="s">
        <v>9199</v>
      </c>
      <c r="H309" s="162">
        <v>1.486</v>
      </c>
      <c r="I309" s="163"/>
      <c r="L309" s="159"/>
      <c r="M309" s="164"/>
      <c r="T309" s="165"/>
      <c r="AT309" s="160" t="s">
        <v>330</v>
      </c>
      <c r="AU309" s="160" t="s">
        <v>79</v>
      </c>
      <c r="AV309" s="13" t="s">
        <v>79</v>
      </c>
      <c r="AW309" s="13" t="s">
        <v>31</v>
      </c>
      <c r="AX309" s="13" t="s">
        <v>69</v>
      </c>
      <c r="AY309" s="160" t="s">
        <v>181</v>
      </c>
    </row>
    <row r="310" spans="2:65" s="14" customFormat="1" ht="11.25" x14ac:dyDescent="0.2">
      <c r="B310" s="166"/>
      <c r="D310" s="138" t="s">
        <v>330</v>
      </c>
      <c r="E310" s="167" t="s">
        <v>19</v>
      </c>
      <c r="F310" s="168" t="s">
        <v>333</v>
      </c>
      <c r="H310" s="169">
        <v>25.236999999999998</v>
      </c>
      <c r="I310" s="170"/>
      <c r="L310" s="166"/>
      <c r="M310" s="171"/>
      <c r="T310" s="172"/>
      <c r="AT310" s="167" t="s">
        <v>330</v>
      </c>
      <c r="AU310" s="167" t="s">
        <v>79</v>
      </c>
      <c r="AV310" s="14" t="s">
        <v>187</v>
      </c>
      <c r="AW310" s="14" t="s">
        <v>31</v>
      </c>
      <c r="AX310" s="14" t="s">
        <v>77</v>
      </c>
      <c r="AY310" s="167" t="s">
        <v>181</v>
      </c>
    </row>
    <row r="311" spans="2:65" s="1" customFormat="1" ht="24.2" customHeight="1" x14ac:dyDescent="0.2">
      <c r="B311" s="32"/>
      <c r="C311" s="125" t="s">
        <v>546</v>
      </c>
      <c r="D311" s="125" t="s">
        <v>182</v>
      </c>
      <c r="E311" s="126" t="s">
        <v>9200</v>
      </c>
      <c r="F311" s="127" t="s">
        <v>9201</v>
      </c>
      <c r="G311" s="128" t="s">
        <v>519</v>
      </c>
      <c r="H311" s="129">
        <v>3</v>
      </c>
      <c r="I311" s="130"/>
      <c r="J311" s="131">
        <f>ROUND(I311*H311,2)</f>
        <v>0</v>
      </c>
      <c r="K311" s="127" t="s">
        <v>186</v>
      </c>
      <c r="L311" s="32"/>
      <c r="M311" s="132" t="s">
        <v>19</v>
      </c>
      <c r="N311" s="133" t="s">
        <v>40</v>
      </c>
      <c r="P311" s="134">
        <f>O311*H311</f>
        <v>0</v>
      </c>
      <c r="Q311" s="134">
        <v>0</v>
      </c>
      <c r="R311" s="134">
        <f>Q311*H311</f>
        <v>0</v>
      </c>
      <c r="S311" s="134">
        <v>0</v>
      </c>
      <c r="T311" s="135">
        <f>S311*H311</f>
        <v>0</v>
      </c>
      <c r="AR311" s="136" t="s">
        <v>187</v>
      </c>
      <c r="AT311" s="136" t="s">
        <v>182</v>
      </c>
      <c r="AU311" s="136" t="s">
        <v>79</v>
      </c>
      <c r="AY311" s="17" t="s">
        <v>181</v>
      </c>
      <c r="BE311" s="137">
        <f>IF(N311="základní",J311,0)</f>
        <v>0</v>
      </c>
      <c r="BF311" s="137">
        <f>IF(N311="snížená",J311,0)</f>
        <v>0</v>
      </c>
      <c r="BG311" s="137">
        <f>IF(N311="zákl. přenesená",J311,0)</f>
        <v>0</v>
      </c>
      <c r="BH311" s="137">
        <f>IF(N311="sníž. přenesená",J311,0)</f>
        <v>0</v>
      </c>
      <c r="BI311" s="137">
        <f>IF(N311="nulová",J311,0)</f>
        <v>0</v>
      </c>
      <c r="BJ311" s="17" t="s">
        <v>77</v>
      </c>
      <c r="BK311" s="137">
        <f>ROUND(I311*H311,2)</f>
        <v>0</v>
      </c>
      <c r="BL311" s="17" t="s">
        <v>187</v>
      </c>
      <c r="BM311" s="136" t="s">
        <v>549</v>
      </c>
    </row>
    <row r="312" spans="2:65" s="1" customFormat="1" ht="68.25" x14ac:dyDescent="0.2">
      <c r="B312" s="32"/>
      <c r="D312" s="138" t="s">
        <v>214</v>
      </c>
      <c r="F312" s="139" t="s">
        <v>9202</v>
      </c>
      <c r="I312" s="140"/>
      <c r="L312" s="32"/>
      <c r="M312" s="141"/>
      <c r="T312" s="53"/>
      <c r="AT312" s="17" t="s">
        <v>214</v>
      </c>
      <c r="AU312" s="17" t="s">
        <v>79</v>
      </c>
    </row>
    <row r="313" spans="2:65" s="13" customFormat="1" ht="22.5" x14ac:dyDescent="0.2">
      <c r="B313" s="159"/>
      <c r="D313" s="138" t="s">
        <v>330</v>
      </c>
      <c r="E313" s="160" t="s">
        <v>19</v>
      </c>
      <c r="F313" s="161" t="s">
        <v>9203</v>
      </c>
      <c r="H313" s="162">
        <v>3</v>
      </c>
      <c r="I313" s="163"/>
      <c r="L313" s="159"/>
      <c r="M313" s="164"/>
      <c r="T313" s="165"/>
      <c r="AT313" s="160" t="s">
        <v>330</v>
      </c>
      <c r="AU313" s="160" t="s">
        <v>79</v>
      </c>
      <c r="AV313" s="13" t="s">
        <v>79</v>
      </c>
      <c r="AW313" s="13" t="s">
        <v>31</v>
      </c>
      <c r="AX313" s="13" t="s">
        <v>69</v>
      </c>
      <c r="AY313" s="160" t="s">
        <v>181</v>
      </c>
    </row>
    <row r="314" spans="2:65" s="14" customFormat="1" ht="11.25" x14ac:dyDescent="0.2">
      <c r="B314" s="166"/>
      <c r="D314" s="138" t="s">
        <v>330</v>
      </c>
      <c r="E314" s="167" t="s">
        <v>19</v>
      </c>
      <c r="F314" s="168" t="s">
        <v>333</v>
      </c>
      <c r="H314" s="169">
        <v>3</v>
      </c>
      <c r="I314" s="170"/>
      <c r="L314" s="166"/>
      <c r="M314" s="171"/>
      <c r="T314" s="172"/>
      <c r="AT314" s="167" t="s">
        <v>330</v>
      </c>
      <c r="AU314" s="167" t="s">
        <v>79</v>
      </c>
      <c r="AV314" s="14" t="s">
        <v>187</v>
      </c>
      <c r="AW314" s="14" t="s">
        <v>31</v>
      </c>
      <c r="AX314" s="14" t="s">
        <v>77</v>
      </c>
      <c r="AY314" s="167" t="s">
        <v>181</v>
      </c>
    </row>
    <row r="315" spans="2:65" s="1" customFormat="1" ht="16.5" customHeight="1" x14ac:dyDescent="0.2">
      <c r="B315" s="32"/>
      <c r="C315" s="125" t="s">
        <v>270</v>
      </c>
      <c r="D315" s="125" t="s">
        <v>182</v>
      </c>
      <c r="E315" s="126" t="s">
        <v>9024</v>
      </c>
      <c r="F315" s="127" t="s">
        <v>9025</v>
      </c>
      <c r="G315" s="128" t="s">
        <v>510</v>
      </c>
      <c r="H315" s="129">
        <v>74.3</v>
      </c>
      <c r="I315" s="130"/>
      <c r="J315" s="131">
        <f>ROUND(I315*H315,2)</f>
        <v>0</v>
      </c>
      <c r="K315" s="127" t="s">
        <v>327</v>
      </c>
      <c r="L315" s="32"/>
      <c r="M315" s="132" t="s">
        <v>19</v>
      </c>
      <c r="N315" s="133" t="s">
        <v>40</v>
      </c>
      <c r="P315" s="134">
        <f>O315*H315</f>
        <v>0</v>
      </c>
      <c r="Q315" s="134">
        <v>0</v>
      </c>
      <c r="R315" s="134">
        <f>Q315*H315</f>
        <v>0</v>
      </c>
      <c r="S315" s="134">
        <v>0</v>
      </c>
      <c r="T315" s="135">
        <f>S315*H315</f>
        <v>0</v>
      </c>
      <c r="AR315" s="136" t="s">
        <v>187</v>
      </c>
      <c r="AT315" s="136" t="s">
        <v>182</v>
      </c>
      <c r="AU315" s="136" t="s">
        <v>79</v>
      </c>
      <c r="AY315" s="17" t="s">
        <v>181</v>
      </c>
      <c r="BE315" s="137">
        <f>IF(N315="základní",J315,0)</f>
        <v>0</v>
      </c>
      <c r="BF315" s="137">
        <f>IF(N315="snížená",J315,0)</f>
        <v>0</v>
      </c>
      <c r="BG315" s="137">
        <f>IF(N315="zákl. přenesená",J315,0)</f>
        <v>0</v>
      </c>
      <c r="BH315" s="137">
        <f>IF(N315="sníž. přenesená",J315,0)</f>
        <v>0</v>
      </c>
      <c r="BI315" s="137">
        <f>IF(N315="nulová",J315,0)</f>
        <v>0</v>
      </c>
      <c r="BJ315" s="17" t="s">
        <v>77</v>
      </c>
      <c r="BK315" s="137">
        <f>ROUND(I315*H315,2)</f>
        <v>0</v>
      </c>
      <c r="BL315" s="17" t="s">
        <v>187</v>
      </c>
      <c r="BM315" s="136" t="s">
        <v>552</v>
      </c>
    </row>
    <row r="316" spans="2:65" s="1" customFormat="1" ht="11.25" x14ac:dyDescent="0.2">
      <c r="B316" s="32"/>
      <c r="D316" s="151" t="s">
        <v>328</v>
      </c>
      <c r="F316" s="152" t="s">
        <v>9026</v>
      </c>
      <c r="I316" s="140"/>
      <c r="L316" s="32"/>
      <c r="M316" s="141"/>
      <c r="T316" s="53"/>
      <c r="AT316" s="17" t="s">
        <v>328</v>
      </c>
      <c r="AU316" s="17" t="s">
        <v>79</v>
      </c>
    </row>
    <row r="317" spans="2:65" s="13" customFormat="1" ht="11.25" x14ac:dyDescent="0.2">
      <c r="B317" s="159"/>
      <c r="D317" s="138" t="s">
        <v>330</v>
      </c>
      <c r="E317" s="160" t="s">
        <v>19</v>
      </c>
      <c r="F317" s="161" t="s">
        <v>9204</v>
      </c>
      <c r="H317" s="162">
        <v>74.3</v>
      </c>
      <c r="I317" s="163"/>
      <c r="L317" s="159"/>
      <c r="M317" s="164"/>
      <c r="T317" s="165"/>
      <c r="AT317" s="160" t="s">
        <v>330</v>
      </c>
      <c r="AU317" s="160" t="s">
        <v>79</v>
      </c>
      <c r="AV317" s="13" t="s">
        <v>79</v>
      </c>
      <c r="AW317" s="13" t="s">
        <v>31</v>
      </c>
      <c r="AX317" s="13" t="s">
        <v>69</v>
      </c>
      <c r="AY317" s="160" t="s">
        <v>181</v>
      </c>
    </row>
    <row r="318" spans="2:65" s="14" customFormat="1" ht="11.25" x14ac:dyDescent="0.2">
      <c r="B318" s="166"/>
      <c r="D318" s="138" t="s">
        <v>330</v>
      </c>
      <c r="E318" s="167" t="s">
        <v>19</v>
      </c>
      <c r="F318" s="168" t="s">
        <v>333</v>
      </c>
      <c r="H318" s="169">
        <v>74.3</v>
      </c>
      <c r="I318" s="170"/>
      <c r="L318" s="166"/>
      <c r="M318" s="171"/>
      <c r="T318" s="172"/>
      <c r="AT318" s="167" t="s">
        <v>330</v>
      </c>
      <c r="AU318" s="167" t="s">
        <v>79</v>
      </c>
      <c r="AV318" s="14" t="s">
        <v>187</v>
      </c>
      <c r="AW318" s="14" t="s">
        <v>31</v>
      </c>
      <c r="AX318" s="14" t="s">
        <v>77</v>
      </c>
      <c r="AY318" s="167" t="s">
        <v>181</v>
      </c>
    </row>
    <row r="319" spans="2:65" s="1" customFormat="1" ht="16.5" customHeight="1" x14ac:dyDescent="0.2">
      <c r="B319" s="32"/>
      <c r="C319" s="125" t="s">
        <v>553</v>
      </c>
      <c r="D319" s="125" t="s">
        <v>182</v>
      </c>
      <c r="E319" s="126" t="s">
        <v>9028</v>
      </c>
      <c r="F319" s="127" t="s">
        <v>9029</v>
      </c>
      <c r="G319" s="128" t="s">
        <v>326</v>
      </c>
      <c r="H319" s="129">
        <v>115.911</v>
      </c>
      <c r="I319" s="130"/>
      <c r="J319" s="131">
        <f>ROUND(I319*H319,2)</f>
        <v>0</v>
      </c>
      <c r="K319" s="127" t="s">
        <v>327</v>
      </c>
      <c r="L319" s="32"/>
      <c r="M319" s="132" t="s">
        <v>19</v>
      </c>
      <c r="N319" s="133" t="s">
        <v>40</v>
      </c>
      <c r="P319" s="134">
        <f>O319*H319</f>
        <v>0</v>
      </c>
      <c r="Q319" s="134">
        <v>0</v>
      </c>
      <c r="R319" s="134">
        <f>Q319*H319</f>
        <v>0</v>
      </c>
      <c r="S319" s="134">
        <v>0</v>
      </c>
      <c r="T319" s="135">
        <f>S319*H319</f>
        <v>0</v>
      </c>
      <c r="AR319" s="136" t="s">
        <v>187</v>
      </c>
      <c r="AT319" s="136" t="s">
        <v>182</v>
      </c>
      <c r="AU319" s="136" t="s">
        <v>79</v>
      </c>
      <c r="AY319" s="17" t="s">
        <v>181</v>
      </c>
      <c r="BE319" s="137">
        <f>IF(N319="základní",J319,0)</f>
        <v>0</v>
      </c>
      <c r="BF319" s="137">
        <f>IF(N319="snížená",J319,0)</f>
        <v>0</v>
      </c>
      <c r="BG319" s="137">
        <f>IF(N319="zákl. přenesená",J319,0)</f>
        <v>0</v>
      </c>
      <c r="BH319" s="137">
        <f>IF(N319="sníž. přenesená",J319,0)</f>
        <v>0</v>
      </c>
      <c r="BI319" s="137">
        <f>IF(N319="nulová",J319,0)</f>
        <v>0</v>
      </c>
      <c r="BJ319" s="17" t="s">
        <v>77</v>
      </c>
      <c r="BK319" s="137">
        <f>ROUND(I319*H319,2)</f>
        <v>0</v>
      </c>
      <c r="BL319" s="17" t="s">
        <v>187</v>
      </c>
      <c r="BM319" s="136" t="s">
        <v>556</v>
      </c>
    </row>
    <row r="320" spans="2:65" s="1" customFormat="1" ht="11.25" x14ac:dyDescent="0.2">
      <c r="B320" s="32"/>
      <c r="D320" s="151" t="s">
        <v>328</v>
      </c>
      <c r="F320" s="152" t="s">
        <v>9030</v>
      </c>
      <c r="I320" s="140"/>
      <c r="L320" s="32"/>
      <c r="M320" s="141"/>
      <c r="T320" s="53"/>
      <c r="AT320" s="17" t="s">
        <v>328</v>
      </c>
      <c r="AU320" s="17" t="s">
        <v>79</v>
      </c>
    </row>
    <row r="321" spans="2:65" s="13" customFormat="1" ht="11.25" x14ac:dyDescent="0.2">
      <c r="B321" s="159"/>
      <c r="D321" s="138" t="s">
        <v>330</v>
      </c>
      <c r="E321" s="160" t="s">
        <v>19</v>
      </c>
      <c r="F321" s="161" t="s">
        <v>9205</v>
      </c>
      <c r="H321" s="162">
        <v>3.9584999999999999</v>
      </c>
      <c r="I321" s="163"/>
      <c r="L321" s="159"/>
      <c r="M321" s="164"/>
      <c r="T321" s="165"/>
      <c r="AT321" s="160" t="s">
        <v>330</v>
      </c>
      <c r="AU321" s="160" t="s">
        <v>79</v>
      </c>
      <c r="AV321" s="13" t="s">
        <v>79</v>
      </c>
      <c r="AW321" s="13" t="s">
        <v>31</v>
      </c>
      <c r="AX321" s="13" t="s">
        <v>69</v>
      </c>
      <c r="AY321" s="160" t="s">
        <v>181</v>
      </c>
    </row>
    <row r="322" spans="2:65" s="13" customFormat="1" ht="11.25" x14ac:dyDescent="0.2">
      <c r="B322" s="159"/>
      <c r="D322" s="138" t="s">
        <v>330</v>
      </c>
      <c r="E322" s="160" t="s">
        <v>19</v>
      </c>
      <c r="F322" s="161" t="s">
        <v>9206</v>
      </c>
      <c r="H322" s="162">
        <v>110.83799999999999</v>
      </c>
      <c r="I322" s="163"/>
      <c r="L322" s="159"/>
      <c r="M322" s="164"/>
      <c r="T322" s="165"/>
      <c r="AT322" s="160" t="s">
        <v>330</v>
      </c>
      <c r="AU322" s="160" t="s">
        <v>79</v>
      </c>
      <c r="AV322" s="13" t="s">
        <v>79</v>
      </c>
      <c r="AW322" s="13" t="s">
        <v>31</v>
      </c>
      <c r="AX322" s="13" t="s">
        <v>69</v>
      </c>
      <c r="AY322" s="160" t="s">
        <v>181</v>
      </c>
    </row>
    <row r="323" spans="2:65" s="13" customFormat="1" ht="11.25" x14ac:dyDescent="0.2">
      <c r="B323" s="159"/>
      <c r="D323" s="138" t="s">
        <v>330</v>
      </c>
      <c r="E323" s="160" t="s">
        <v>19</v>
      </c>
      <c r="F323" s="161" t="s">
        <v>9207</v>
      </c>
      <c r="H323" s="162">
        <v>1.1145</v>
      </c>
      <c r="I323" s="163"/>
      <c r="L323" s="159"/>
      <c r="M323" s="164"/>
      <c r="T323" s="165"/>
      <c r="AT323" s="160" t="s">
        <v>330</v>
      </c>
      <c r="AU323" s="160" t="s">
        <v>79</v>
      </c>
      <c r="AV323" s="13" t="s">
        <v>79</v>
      </c>
      <c r="AW323" s="13" t="s">
        <v>31</v>
      </c>
      <c r="AX323" s="13" t="s">
        <v>69</v>
      </c>
      <c r="AY323" s="160" t="s">
        <v>181</v>
      </c>
    </row>
    <row r="324" spans="2:65" s="14" customFormat="1" ht="11.25" x14ac:dyDescent="0.2">
      <c r="B324" s="166"/>
      <c r="D324" s="138" t="s">
        <v>330</v>
      </c>
      <c r="E324" s="167" t="s">
        <v>19</v>
      </c>
      <c r="F324" s="168" t="s">
        <v>333</v>
      </c>
      <c r="H324" s="169">
        <v>115.911</v>
      </c>
      <c r="I324" s="170"/>
      <c r="L324" s="166"/>
      <c r="M324" s="171"/>
      <c r="T324" s="172"/>
      <c r="AT324" s="167" t="s">
        <v>330</v>
      </c>
      <c r="AU324" s="167" t="s">
        <v>79</v>
      </c>
      <c r="AV324" s="14" t="s">
        <v>187</v>
      </c>
      <c r="AW324" s="14" t="s">
        <v>31</v>
      </c>
      <c r="AX324" s="14" t="s">
        <v>77</v>
      </c>
      <c r="AY324" s="167" t="s">
        <v>181</v>
      </c>
    </row>
    <row r="325" spans="2:65" s="1" customFormat="1" ht="16.5" customHeight="1" x14ac:dyDescent="0.2">
      <c r="B325" s="32"/>
      <c r="C325" s="125" t="s">
        <v>273</v>
      </c>
      <c r="D325" s="125" t="s">
        <v>182</v>
      </c>
      <c r="E325" s="126" t="s">
        <v>9208</v>
      </c>
      <c r="F325" s="127" t="s">
        <v>9209</v>
      </c>
      <c r="G325" s="128" t="s">
        <v>438</v>
      </c>
      <c r="H325" s="129">
        <v>0.5</v>
      </c>
      <c r="I325" s="130"/>
      <c r="J325" s="131">
        <f>ROUND(I325*H325,2)</f>
        <v>0</v>
      </c>
      <c r="K325" s="127" t="s">
        <v>186</v>
      </c>
      <c r="L325" s="32"/>
      <c r="M325" s="132" t="s">
        <v>19</v>
      </c>
      <c r="N325" s="133" t="s">
        <v>40</v>
      </c>
      <c r="P325" s="134">
        <f>O325*H325</f>
        <v>0</v>
      </c>
      <c r="Q325" s="134">
        <v>0</v>
      </c>
      <c r="R325" s="134">
        <f>Q325*H325</f>
        <v>0</v>
      </c>
      <c r="S325" s="134">
        <v>0</v>
      </c>
      <c r="T325" s="135">
        <f>S325*H325</f>
        <v>0</v>
      </c>
      <c r="AR325" s="136" t="s">
        <v>187</v>
      </c>
      <c r="AT325" s="136" t="s">
        <v>182</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560</v>
      </c>
    </row>
    <row r="326" spans="2:65" s="12" customFormat="1" ht="11.25" x14ac:dyDescent="0.2">
      <c r="B326" s="153"/>
      <c r="D326" s="138" t="s">
        <v>330</v>
      </c>
      <c r="E326" s="154" t="s">
        <v>19</v>
      </c>
      <c r="F326" s="155" t="s">
        <v>9210</v>
      </c>
      <c r="H326" s="154" t="s">
        <v>19</v>
      </c>
      <c r="I326" s="156"/>
      <c r="L326" s="153"/>
      <c r="M326" s="157"/>
      <c r="T326" s="158"/>
      <c r="AT326" s="154" t="s">
        <v>330</v>
      </c>
      <c r="AU326" s="154" t="s">
        <v>79</v>
      </c>
      <c r="AV326" s="12" t="s">
        <v>77</v>
      </c>
      <c r="AW326" s="12" t="s">
        <v>31</v>
      </c>
      <c r="AX326" s="12" t="s">
        <v>69</v>
      </c>
      <c r="AY326" s="154" t="s">
        <v>181</v>
      </c>
    </row>
    <row r="327" spans="2:65" s="13" customFormat="1" ht="11.25" x14ac:dyDescent="0.2">
      <c r="B327" s="159"/>
      <c r="D327" s="138" t="s">
        <v>330</v>
      </c>
      <c r="E327" s="160" t="s">
        <v>19</v>
      </c>
      <c r="F327" s="161" t="s">
        <v>9211</v>
      </c>
      <c r="H327" s="162">
        <v>0.5</v>
      </c>
      <c r="I327" s="163"/>
      <c r="L327" s="159"/>
      <c r="M327" s="164"/>
      <c r="T327" s="165"/>
      <c r="AT327" s="160" t="s">
        <v>330</v>
      </c>
      <c r="AU327" s="160" t="s">
        <v>79</v>
      </c>
      <c r="AV327" s="13" t="s">
        <v>79</v>
      </c>
      <c r="AW327" s="13" t="s">
        <v>31</v>
      </c>
      <c r="AX327" s="13" t="s">
        <v>69</v>
      </c>
      <c r="AY327" s="160" t="s">
        <v>181</v>
      </c>
    </row>
    <row r="328" spans="2:65" s="14" customFormat="1" ht="11.25" x14ac:dyDescent="0.2">
      <c r="B328" s="166"/>
      <c r="D328" s="138" t="s">
        <v>330</v>
      </c>
      <c r="E328" s="167" t="s">
        <v>19</v>
      </c>
      <c r="F328" s="168" t="s">
        <v>333</v>
      </c>
      <c r="H328" s="169">
        <v>0.5</v>
      </c>
      <c r="I328" s="170"/>
      <c r="L328" s="166"/>
      <c r="M328" s="171"/>
      <c r="T328" s="172"/>
      <c r="AT328" s="167" t="s">
        <v>330</v>
      </c>
      <c r="AU328" s="167" t="s">
        <v>79</v>
      </c>
      <c r="AV328" s="14" t="s">
        <v>187</v>
      </c>
      <c r="AW328" s="14" t="s">
        <v>31</v>
      </c>
      <c r="AX328" s="14" t="s">
        <v>77</v>
      </c>
      <c r="AY328" s="167" t="s">
        <v>181</v>
      </c>
    </row>
    <row r="329" spans="2:65" s="1" customFormat="1" ht="16.5" customHeight="1" x14ac:dyDescent="0.2">
      <c r="B329" s="32"/>
      <c r="C329" s="125" t="s">
        <v>566</v>
      </c>
      <c r="D329" s="125" t="s">
        <v>182</v>
      </c>
      <c r="E329" s="126" t="s">
        <v>9034</v>
      </c>
      <c r="F329" s="127" t="s">
        <v>9035</v>
      </c>
      <c r="G329" s="128" t="s">
        <v>438</v>
      </c>
      <c r="H329" s="129">
        <v>0.5</v>
      </c>
      <c r="I329" s="130"/>
      <c r="J329" s="131">
        <f>ROUND(I329*H329,2)</f>
        <v>0</v>
      </c>
      <c r="K329" s="127" t="s">
        <v>186</v>
      </c>
      <c r="L329" s="32"/>
      <c r="M329" s="132" t="s">
        <v>19</v>
      </c>
      <c r="N329" s="133" t="s">
        <v>40</v>
      </c>
      <c r="P329" s="134">
        <f>O329*H329</f>
        <v>0</v>
      </c>
      <c r="Q329" s="134">
        <v>0</v>
      </c>
      <c r="R329" s="134">
        <f>Q329*H329</f>
        <v>0</v>
      </c>
      <c r="S329" s="134">
        <v>0</v>
      </c>
      <c r="T329" s="135">
        <f>S329*H329</f>
        <v>0</v>
      </c>
      <c r="AR329" s="136" t="s">
        <v>187</v>
      </c>
      <c r="AT329" s="136" t="s">
        <v>182</v>
      </c>
      <c r="AU329" s="136" t="s">
        <v>79</v>
      </c>
      <c r="AY329" s="17" t="s">
        <v>181</v>
      </c>
      <c r="BE329" s="137">
        <f>IF(N329="základní",J329,0)</f>
        <v>0</v>
      </c>
      <c r="BF329" s="137">
        <f>IF(N329="snížená",J329,0)</f>
        <v>0</v>
      </c>
      <c r="BG329" s="137">
        <f>IF(N329="zákl. přenesená",J329,0)</f>
        <v>0</v>
      </c>
      <c r="BH329" s="137">
        <f>IF(N329="sníž. přenesená",J329,0)</f>
        <v>0</v>
      </c>
      <c r="BI329" s="137">
        <f>IF(N329="nulová",J329,0)</f>
        <v>0</v>
      </c>
      <c r="BJ329" s="17" t="s">
        <v>77</v>
      </c>
      <c r="BK329" s="137">
        <f>ROUND(I329*H329,2)</f>
        <v>0</v>
      </c>
      <c r="BL329" s="17" t="s">
        <v>187</v>
      </c>
      <c r="BM329" s="136" t="s">
        <v>569</v>
      </c>
    </row>
    <row r="330" spans="2:65" s="12" customFormat="1" ht="11.25" x14ac:dyDescent="0.2">
      <c r="B330" s="153"/>
      <c r="D330" s="138" t="s">
        <v>330</v>
      </c>
      <c r="E330" s="154" t="s">
        <v>19</v>
      </c>
      <c r="F330" s="155" t="s">
        <v>9212</v>
      </c>
      <c r="H330" s="154" t="s">
        <v>19</v>
      </c>
      <c r="I330" s="156"/>
      <c r="L330" s="153"/>
      <c r="M330" s="157"/>
      <c r="T330" s="158"/>
      <c r="AT330" s="154" t="s">
        <v>330</v>
      </c>
      <c r="AU330" s="154" t="s">
        <v>79</v>
      </c>
      <c r="AV330" s="12" t="s">
        <v>77</v>
      </c>
      <c r="AW330" s="12" t="s">
        <v>31</v>
      </c>
      <c r="AX330" s="12" t="s">
        <v>69</v>
      </c>
      <c r="AY330" s="154" t="s">
        <v>181</v>
      </c>
    </row>
    <row r="331" spans="2:65" s="13" customFormat="1" ht="11.25" x14ac:dyDescent="0.2">
      <c r="B331" s="159"/>
      <c r="D331" s="138" t="s">
        <v>330</v>
      </c>
      <c r="E331" s="160" t="s">
        <v>19</v>
      </c>
      <c r="F331" s="161" t="s">
        <v>9213</v>
      </c>
      <c r="H331" s="162">
        <v>0.5</v>
      </c>
      <c r="I331" s="163"/>
      <c r="L331" s="159"/>
      <c r="M331" s="164"/>
      <c r="T331" s="165"/>
      <c r="AT331" s="160" t="s">
        <v>330</v>
      </c>
      <c r="AU331" s="160" t="s">
        <v>79</v>
      </c>
      <c r="AV331" s="13" t="s">
        <v>79</v>
      </c>
      <c r="AW331" s="13" t="s">
        <v>31</v>
      </c>
      <c r="AX331" s="13" t="s">
        <v>69</v>
      </c>
      <c r="AY331" s="160" t="s">
        <v>181</v>
      </c>
    </row>
    <row r="332" spans="2:65" s="14" customFormat="1" ht="11.25" x14ac:dyDescent="0.2">
      <c r="B332" s="166"/>
      <c r="D332" s="138" t="s">
        <v>330</v>
      </c>
      <c r="E332" s="167" t="s">
        <v>19</v>
      </c>
      <c r="F332" s="168" t="s">
        <v>333</v>
      </c>
      <c r="H332" s="169">
        <v>0.5</v>
      </c>
      <c r="I332" s="170"/>
      <c r="L332" s="166"/>
      <c r="M332" s="171"/>
      <c r="T332" s="172"/>
      <c r="AT332" s="167" t="s">
        <v>330</v>
      </c>
      <c r="AU332" s="167" t="s">
        <v>79</v>
      </c>
      <c r="AV332" s="14" t="s">
        <v>187</v>
      </c>
      <c r="AW332" s="14" t="s">
        <v>31</v>
      </c>
      <c r="AX332" s="14" t="s">
        <v>77</v>
      </c>
      <c r="AY332" s="167" t="s">
        <v>181</v>
      </c>
    </row>
    <row r="333" spans="2:65" s="1" customFormat="1" ht="16.5" customHeight="1" x14ac:dyDescent="0.2">
      <c r="B333" s="32"/>
      <c r="C333" s="125" t="s">
        <v>277</v>
      </c>
      <c r="D333" s="125" t="s">
        <v>182</v>
      </c>
      <c r="E333" s="126" t="s">
        <v>9038</v>
      </c>
      <c r="F333" s="127" t="s">
        <v>9039</v>
      </c>
      <c r="G333" s="128" t="s">
        <v>438</v>
      </c>
      <c r="H333" s="129">
        <v>0.5</v>
      </c>
      <c r="I333" s="130"/>
      <c r="J333" s="131">
        <f>ROUND(I333*H333,2)</f>
        <v>0</v>
      </c>
      <c r="K333" s="127" t="s">
        <v>186</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578</v>
      </c>
    </row>
    <row r="334" spans="2:65" s="12" customFormat="1" ht="11.25" x14ac:dyDescent="0.2">
      <c r="B334" s="153"/>
      <c r="D334" s="138" t="s">
        <v>330</v>
      </c>
      <c r="E334" s="154" t="s">
        <v>19</v>
      </c>
      <c r="F334" s="155" t="s">
        <v>9040</v>
      </c>
      <c r="H334" s="154" t="s">
        <v>19</v>
      </c>
      <c r="I334" s="156"/>
      <c r="L334" s="153"/>
      <c r="M334" s="157"/>
      <c r="T334" s="158"/>
      <c r="AT334" s="154" t="s">
        <v>330</v>
      </c>
      <c r="AU334" s="154" t="s">
        <v>79</v>
      </c>
      <c r="AV334" s="12" t="s">
        <v>77</v>
      </c>
      <c r="AW334" s="12" t="s">
        <v>31</v>
      </c>
      <c r="AX334" s="12" t="s">
        <v>69</v>
      </c>
      <c r="AY334" s="154" t="s">
        <v>181</v>
      </c>
    </row>
    <row r="335" spans="2:65" s="13" customFormat="1" ht="11.25" x14ac:dyDescent="0.2">
      <c r="B335" s="159"/>
      <c r="D335" s="138" t="s">
        <v>330</v>
      </c>
      <c r="E335" s="160" t="s">
        <v>19</v>
      </c>
      <c r="F335" s="161" t="s">
        <v>9213</v>
      </c>
      <c r="H335" s="162">
        <v>0.5</v>
      </c>
      <c r="I335" s="163"/>
      <c r="L335" s="159"/>
      <c r="M335" s="164"/>
      <c r="T335" s="165"/>
      <c r="AT335" s="160" t="s">
        <v>330</v>
      </c>
      <c r="AU335" s="160" t="s">
        <v>79</v>
      </c>
      <c r="AV335" s="13" t="s">
        <v>79</v>
      </c>
      <c r="AW335" s="13" t="s">
        <v>31</v>
      </c>
      <c r="AX335" s="13" t="s">
        <v>69</v>
      </c>
      <c r="AY335" s="160" t="s">
        <v>181</v>
      </c>
    </row>
    <row r="336" spans="2:65" s="14" customFormat="1" ht="11.25" x14ac:dyDescent="0.2">
      <c r="B336" s="166"/>
      <c r="D336" s="138" t="s">
        <v>330</v>
      </c>
      <c r="E336" s="167" t="s">
        <v>19</v>
      </c>
      <c r="F336" s="168" t="s">
        <v>333</v>
      </c>
      <c r="H336" s="169">
        <v>0.5</v>
      </c>
      <c r="I336" s="170"/>
      <c r="L336" s="166"/>
      <c r="M336" s="171"/>
      <c r="T336" s="172"/>
      <c r="AT336" s="167" t="s">
        <v>330</v>
      </c>
      <c r="AU336" s="167" t="s">
        <v>79</v>
      </c>
      <c r="AV336" s="14" t="s">
        <v>187</v>
      </c>
      <c r="AW336" s="14" t="s">
        <v>31</v>
      </c>
      <c r="AX336" s="14" t="s">
        <v>77</v>
      </c>
      <c r="AY336" s="167" t="s">
        <v>181</v>
      </c>
    </row>
    <row r="337" spans="2:65" s="1" customFormat="1" ht="21.75" customHeight="1" x14ac:dyDescent="0.2">
      <c r="B337" s="32"/>
      <c r="C337" s="125" t="s">
        <v>584</v>
      </c>
      <c r="D337" s="125" t="s">
        <v>182</v>
      </c>
      <c r="E337" s="126" t="s">
        <v>9041</v>
      </c>
      <c r="F337" s="127" t="s">
        <v>9042</v>
      </c>
      <c r="G337" s="128" t="s">
        <v>438</v>
      </c>
      <c r="H337" s="129">
        <v>4.5</v>
      </c>
      <c r="I337" s="130"/>
      <c r="J337" s="131">
        <f>ROUND(I337*H337,2)</f>
        <v>0</v>
      </c>
      <c r="K337" s="127" t="s">
        <v>186</v>
      </c>
      <c r="L337" s="32"/>
      <c r="M337" s="132" t="s">
        <v>19</v>
      </c>
      <c r="N337" s="133" t="s">
        <v>40</v>
      </c>
      <c r="P337" s="134">
        <f>O337*H337</f>
        <v>0</v>
      </c>
      <c r="Q337" s="134">
        <v>0</v>
      </c>
      <c r="R337" s="134">
        <f>Q337*H337</f>
        <v>0</v>
      </c>
      <c r="S337" s="134">
        <v>0</v>
      </c>
      <c r="T337" s="135">
        <f>S337*H337</f>
        <v>0</v>
      </c>
      <c r="AR337" s="136" t="s">
        <v>187</v>
      </c>
      <c r="AT337" s="136" t="s">
        <v>182</v>
      </c>
      <c r="AU337" s="136" t="s">
        <v>79</v>
      </c>
      <c r="AY337" s="17" t="s">
        <v>181</v>
      </c>
      <c r="BE337" s="137">
        <f>IF(N337="základní",J337,0)</f>
        <v>0</v>
      </c>
      <c r="BF337" s="137">
        <f>IF(N337="snížená",J337,0)</f>
        <v>0</v>
      </c>
      <c r="BG337" s="137">
        <f>IF(N337="zákl. přenesená",J337,0)</f>
        <v>0</v>
      </c>
      <c r="BH337" s="137">
        <f>IF(N337="sníž. přenesená",J337,0)</f>
        <v>0</v>
      </c>
      <c r="BI337" s="137">
        <f>IF(N337="nulová",J337,0)</f>
        <v>0</v>
      </c>
      <c r="BJ337" s="17" t="s">
        <v>77</v>
      </c>
      <c r="BK337" s="137">
        <f>ROUND(I337*H337,2)</f>
        <v>0</v>
      </c>
      <c r="BL337" s="17" t="s">
        <v>187</v>
      </c>
      <c r="BM337" s="136" t="s">
        <v>587</v>
      </c>
    </row>
    <row r="338" spans="2:65" s="12" customFormat="1" ht="11.25" x14ac:dyDescent="0.2">
      <c r="B338" s="153"/>
      <c r="D338" s="138" t="s">
        <v>330</v>
      </c>
      <c r="E338" s="154" t="s">
        <v>19</v>
      </c>
      <c r="F338" s="155" t="s">
        <v>9043</v>
      </c>
      <c r="H338" s="154" t="s">
        <v>19</v>
      </c>
      <c r="I338" s="156"/>
      <c r="L338" s="153"/>
      <c r="M338" s="157"/>
      <c r="T338" s="158"/>
      <c r="AT338" s="154" t="s">
        <v>330</v>
      </c>
      <c r="AU338" s="154" t="s">
        <v>79</v>
      </c>
      <c r="AV338" s="12" t="s">
        <v>77</v>
      </c>
      <c r="AW338" s="12" t="s">
        <v>31</v>
      </c>
      <c r="AX338" s="12" t="s">
        <v>69</v>
      </c>
      <c r="AY338" s="154" t="s">
        <v>181</v>
      </c>
    </row>
    <row r="339" spans="2:65" s="13" customFormat="1" ht="11.25" x14ac:dyDescent="0.2">
      <c r="B339" s="159"/>
      <c r="D339" s="138" t="s">
        <v>330</v>
      </c>
      <c r="E339" s="160" t="s">
        <v>19</v>
      </c>
      <c r="F339" s="161" t="s">
        <v>9214</v>
      </c>
      <c r="H339" s="162">
        <v>4.5</v>
      </c>
      <c r="I339" s="163"/>
      <c r="L339" s="159"/>
      <c r="M339" s="164"/>
      <c r="T339" s="165"/>
      <c r="AT339" s="160" t="s">
        <v>330</v>
      </c>
      <c r="AU339" s="160" t="s">
        <v>79</v>
      </c>
      <c r="AV339" s="13" t="s">
        <v>79</v>
      </c>
      <c r="AW339" s="13" t="s">
        <v>31</v>
      </c>
      <c r="AX339" s="13" t="s">
        <v>69</v>
      </c>
      <c r="AY339" s="160" t="s">
        <v>181</v>
      </c>
    </row>
    <row r="340" spans="2:65" s="14" customFormat="1" ht="11.25" x14ac:dyDescent="0.2">
      <c r="B340" s="166"/>
      <c r="D340" s="138" t="s">
        <v>330</v>
      </c>
      <c r="E340" s="167" t="s">
        <v>19</v>
      </c>
      <c r="F340" s="168" t="s">
        <v>333</v>
      </c>
      <c r="H340" s="169">
        <v>4.5</v>
      </c>
      <c r="I340" s="170"/>
      <c r="L340" s="166"/>
      <c r="M340" s="171"/>
      <c r="T340" s="172"/>
      <c r="AT340" s="167" t="s">
        <v>330</v>
      </c>
      <c r="AU340" s="167" t="s">
        <v>79</v>
      </c>
      <c r="AV340" s="14" t="s">
        <v>187</v>
      </c>
      <c r="AW340" s="14" t="s">
        <v>31</v>
      </c>
      <c r="AX340" s="14" t="s">
        <v>77</v>
      </c>
      <c r="AY340" s="167" t="s">
        <v>181</v>
      </c>
    </row>
    <row r="341" spans="2:65" s="1" customFormat="1" ht="24.2" customHeight="1" x14ac:dyDescent="0.2">
      <c r="B341" s="32"/>
      <c r="C341" s="125" t="s">
        <v>280</v>
      </c>
      <c r="D341" s="125" t="s">
        <v>182</v>
      </c>
      <c r="E341" s="126" t="s">
        <v>9045</v>
      </c>
      <c r="F341" s="127" t="s">
        <v>9046</v>
      </c>
      <c r="G341" s="128" t="s">
        <v>438</v>
      </c>
      <c r="H341" s="129">
        <v>0.5</v>
      </c>
      <c r="I341" s="130"/>
      <c r="J341" s="131">
        <f>ROUND(I341*H341,2)</f>
        <v>0</v>
      </c>
      <c r="K341" s="127" t="s">
        <v>186</v>
      </c>
      <c r="L341" s="32"/>
      <c r="M341" s="132" t="s">
        <v>19</v>
      </c>
      <c r="N341" s="133" t="s">
        <v>40</v>
      </c>
      <c r="P341" s="134">
        <f>O341*H341</f>
        <v>0</v>
      </c>
      <c r="Q341" s="134">
        <v>0</v>
      </c>
      <c r="R341" s="134">
        <f>Q341*H341</f>
        <v>0</v>
      </c>
      <c r="S341" s="134">
        <v>0</v>
      </c>
      <c r="T341" s="135">
        <f>S341*H341</f>
        <v>0</v>
      </c>
      <c r="AR341" s="136" t="s">
        <v>187</v>
      </c>
      <c r="AT341" s="136" t="s">
        <v>182</v>
      </c>
      <c r="AU341" s="136" t="s">
        <v>79</v>
      </c>
      <c r="AY341" s="17" t="s">
        <v>181</v>
      </c>
      <c r="BE341" s="137">
        <f>IF(N341="základní",J341,0)</f>
        <v>0</v>
      </c>
      <c r="BF341" s="137">
        <f>IF(N341="snížená",J341,0)</f>
        <v>0</v>
      </c>
      <c r="BG341" s="137">
        <f>IF(N341="zákl. přenesená",J341,0)</f>
        <v>0</v>
      </c>
      <c r="BH341" s="137">
        <f>IF(N341="sníž. přenesená",J341,0)</f>
        <v>0</v>
      </c>
      <c r="BI341" s="137">
        <f>IF(N341="nulová",J341,0)</f>
        <v>0</v>
      </c>
      <c r="BJ341" s="17" t="s">
        <v>77</v>
      </c>
      <c r="BK341" s="137">
        <f>ROUND(I341*H341,2)</f>
        <v>0</v>
      </c>
      <c r="BL341" s="17" t="s">
        <v>187</v>
      </c>
      <c r="BM341" s="136" t="s">
        <v>592</v>
      </c>
    </row>
    <row r="342" spans="2:65" s="1" customFormat="1" ht="48.75" x14ac:dyDescent="0.2">
      <c r="B342" s="32"/>
      <c r="D342" s="138" t="s">
        <v>214</v>
      </c>
      <c r="F342" s="139" t="s">
        <v>9047</v>
      </c>
      <c r="I342" s="140"/>
      <c r="L342" s="32"/>
      <c r="M342" s="141"/>
      <c r="T342" s="53"/>
      <c r="AT342" s="17" t="s">
        <v>214</v>
      </c>
      <c r="AU342" s="17" t="s">
        <v>79</v>
      </c>
    </row>
    <row r="343" spans="2:65" s="13" customFormat="1" ht="11.25" x14ac:dyDescent="0.2">
      <c r="B343" s="159"/>
      <c r="D343" s="138" t="s">
        <v>330</v>
      </c>
      <c r="E343" s="160" t="s">
        <v>19</v>
      </c>
      <c r="F343" s="161" t="s">
        <v>9215</v>
      </c>
      <c r="H343" s="162">
        <v>0.5</v>
      </c>
      <c r="I343" s="163"/>
      <c r="L343" s="159"/>
      <c r="M343" s="164"/>
      <c r="T343" s="165"/>
      <c r="AT343" s="160" t="s">
        <v>330</v>
      </c>
      <c r="AU343" s="160" t="s">
        <v>79</v>
      </c>
      <c r="AV343" s="13" t="s">
        <v>79</v>
      </c>
      <c r="AW343" s="13" t="s">
        <v>31</v>
      </c>
      <c r="AX343" s="13" t="s">
        <v>69</v>
      </c>
      <c r="AY343" s="160" t="s">
        <v>181</v>
      </c>
    </row>
    <row r="344" spans="2:65" s="14" customFormat="1" ht="11.25" x14ac:dyDescent="0.2">
      <c r="B344" s="166"/>
      <c r="D344" s="138" t="s">
        <v>330</v>
      </c>
      <c r="E344" s="167" t="s">
        <v>19</v>
      </c>
      <c r="F344" s="168" t="s">
        <v>333</v>
      </c>
      <c r="H344" s="169">
        <v>0.5</v>
      </c>
      <c r="I344" s="170"/>
      <c r="L344" s="166"/>
      <c r="M344" s="171"/>
      <c r="T344" s="172"/>
      <c r="AT344" s="167" t="s">
        <v>330</v>
      </c>
      <c r="AU344" s="167" t="s">
        <v>79</v>
      </c>
      <c r="AV344" s="14" t="s">
        <v>187</v>
      </c>
      <c r="AW344" s="14" t="s">
        <v>31</v>
      </c>
      <c r="AX344" s="14" t="s">
        <v>77</v>
      </c>
      <c r="AY344" s="167" t="s">
        <v>181</v>
      </c>
    </row>
    <row r="345" spans="2:65" s="1" customFormat="1" ht="16.5" customHeight="1" x14ac:dyDescent="0.2">
      <c r="B345" s="32"/>
      <c r="C345" s="125" t="s">
        <v>598</v>
      </c>
      <c r="D345" s="125" t="s">
        <v>182</v>
      </c>
      <c r="E345" s="126" t="s">
        <v>442</v>
      </c>
      <c r="F345" s="127" t="s">
        <v>443</v>
      </c>
      <c r="G345" s="128" t="s">
        <v>326</v>
      </c>
      <c r="H345" s="129">
        <v>76.608000000000004</v>
      </c>
      <c r="I345" s="130"/>
      <c r="J345" s="131">
        <f>ROUND(I345*H345,2)</f>
        <v>0</v>
      </c>
      <c r="K345" s="127" t="s">
        <v>327</v>
      </c>
      <c r="L345" s="32"/>
      <c r="M345" s="132" t="s">
        <v>19</v>
      </c>
      <c r="N345" s="133" t="s">
        <v>40</v>
      </c>
      <c r="P345" s="134">
        <f>O345*H345</f>
        <v>0</v>
      </c>
      <c r="Q345" s="134">
        <v>0</v>
      </c>
      <c r="R345" s="134">
        <f>Q345*H345</f>
        <v>0</v>
      </c>
      <c r="S345" s="134">
        <v>0</v>
      </c>
      <c r="T345" s="135">
        <f>S345*H345</f>
        <v>0</v>
      </c>
      <c r="AR345" s="136" t="s">
        <v>187</v>
      </c>
      <c r="AT345" s="136" t="s">
        <v>182</v>
      </c>
      <c r="AU345" s="136" t="s">
        <v>79</v>
      </c>
      <c r="AY345" s="17" t="s">
        <v>181</v>
      </c>
      <c r="BE345" s="137">
        <f>IF(N345="základní",J345,0)</f>
        <v>0</v>
      </c>
      <c r="BF345" s="137">
        <f>IF(N345="snížená",J345,0)</f>
        <v>0</v>
      </c>
      <c r="BG345" s="137">
        <f>IF(N345="zákl. přenesená",J345,0)</f>
        <v>0</v>
      </c>
      <c r="BH345" s="137">
        <f>IF(N345="sníž. přenesená",J345,0)</f>
        <v>0</v>
      </c>
      <c r="BI345" s="137">
        <f>IF(N345="nulová",J345,0)</f>
        <v>0</v>
      </c>
      <c r="BJ345" s="17" t="s">
        <v>77</v>
      </c>
      <c r="BK345" s="137">
        <f>ROUND(I345*H345,2)</f>
        <v>0</v>
      </c>
      <c r="BL345" s="17" t="s">
        <v>187</v>
      </c>
      <c r="BM345" s="136" t="s">
        <v>601</v>
      </c>
    </row>
    <row r="346" spans="2:65" s="1" customFormat="1" ht="11.25" x14ac:dyDescent="0.2">
      <c r="B346" s="32"/>
      <c r="D346" s="151" t="s">
        <v>328</v>
      </c>
      <c r="F346" s="152" t="s">
        <v>444</v>
      </c>
      <c r="I346" s="140"/>
      <c r="L346" s="32"/>
      <c r="M346" s="141"/>
      <c r="T346" s="53"/>
      <c r="AT346" s="17" t="s">
        <v>328</v>
      </c>
      <c r="AU346" s="17" t="s">
        <v>79</v>
      </c>
    </row>
    <row r="347" spans="2:65" s="1" customFormat="1" ht="19.5" x14ac:dyDescent="0.2">
      <c r="B347" s="32"/>
      <c r="D347" s="138" t="s">
        <v>214</v>
      </c>
      <c r="F347" s="139" t="s">
        <v>9216</v>
      </c>
      <c r="I347" s="140"/>
      <c r="L347" s="32"/>
      <c r="M347" s="141"/>
      <c r="T347" s="53"/>
      <c r="AT347" s="17" t="s">
        <v>214</v>
      </c>
      <c r="AU347" s="17" t="s">
        <v>79</v>
      </c>
    </row>
    <row r="348" spans="2:65" s="12" customFormat="1" ht="11.25" x14ac:dyDescent="0.2">
      <c r="B348" s="153"/>
      <c r="D348" s="138" t="s">
        <v>330</v>
      </c>
      <c r="E348" s="154" t="s">
        <v>19</v>
      </c>
      <c r="F348" s="155" t="s">
        <v>9050</v>
      </c>
      <c r="H348" s="154" t="s">
        <v>19</v>
      </c>
      <c r="I348" s="156"/>
      <c r="L348" s="153"/>
      <c r="M348" s="157"/>
      <c r="T348" s="158"/>
      <c r="AT348" s="154" t="s">
        <v>330</v>
      </c>
      <c r="AU348" s="154" t="s">
        <v>79</v>
      </c>
      <c r="AV348" s="12" t="s">
        <v>77</v>
      </c>
      <c r="AW348" s="12" t="s">
        <v>31</v>
      </c>
      <c r="AX348" s="12" t="s">
        <v>69</v>
      </c>
      <c r="AY348" s="154" t="s">
        <v>181</v>
      </c>
    </row>
    <row r="349" spans="2:65" s="13" customFormat="1" ht="11.25" x14ac:dyDescent="0.2">
      <c r="B349" s="159"/>
      <c r="D349" s="138" t="s">
        <v>330</v>
      </c>
      <c r="E349" s="160" t="s">
        <v>19</v>
      </c>
      <c r="F349" s="161" t="s">
        <v>9217</v>
      </c>
      <c r="H349" s="162">
        <v>44.94</v>
      </c>
      <c r="I349" s="163"/>
      <c r="L349" s="159"/>
      <c r="M349" s="164"/>
      <c r="T349" s="165"/>
      <c r="AT349" s="160" t="s">
        <v>330</v>
      </c>
      <c r="AU349" s="160" t="s">
        <v>79</v>
      </c>
      <c r="AV349" s="13" t="s">
        <v>79</v>
      </c>
      <c r="AW349" s="13" t="s">
        <v>31</v>
      </c>
      <c r="AX349" s="13" t="s">
        <v>69</v>
      </c>
      <c r="AY349" s="160" t="s">
        <v>181</v>
      </c>
    </row>
    <row r="350" spans="2:65" s="13" customFormat="1" ht="11.25" x14ac:dyDescent="0.2">
      <c r="B350" s="159"/>
      <c r="D350" s="138" t="s">
        <v>330</v>
      </c>
      <c r="E350" s="160" t="s">
        <v>19</v>
      </c>
      <c r="F350" s="161" t="s">
        <v>9218</v>
      </c>
      <c r="H350" s="162">
        <v>31.667999999999999</v>
      </c>
      <c r="I350" s="163"/>
      <c r="L350" s="159"/>
      <c r="M350" s="164"/>
      <c r="T350" s="165"/>
      <c r="AT350" s="160" t="s">
        <v>330</v>
      </c>
      <c r="AU350" s="160" t="s">
        <v>79</v>
      </c>
      <c r="AV350" s="13" t="s">
        <v>79</v>
      </c>
      <c r="AW350" s="13" t="s">
        <v>31</v>
      </c>
      <c r="AX350" s="13" t="s">
        <v>69</v>
      </c>
      <c r="AY350" s="160" t="s">
        <v>181</v>
      </c>
    </row>
    <row r="351" spans="2:65" s="14" customFormat="1" ht="11.25" x14ac:dyDescent="0.2">
      <c r="B351" s="166"/>
      <c r="D351" s="138" t="s">
        <v>330</v>
      </c>
      <c r="E351" s="167" t="s">
        <v>19</v>
      </c>
      <c r="F351" s="168" t="s">
        <v>333</v>
      </c>
      <c r="H351" s="169">
        <v>76.608000000000004</v>
      </c>
      <c r="I351" s="170"/>
      <c r="L351" s="166"/>
      <c r="M351" s="171"/>
      <c r="T351" s="172"/>
      <c r="AT351" s="167" t="s">
        <v>330</v>
      </c>
      <c r="AU351" s="167" t="s">
        <v>79</v>
      </c>
      <c r="AV351" s="14" t="s">
        <v>187</v>
      </c>
      <c r="AW351" s="14" t="s">
        <v>31</v>
      </c>
      <c r="AX351" s="14" t="s">
        <v>77</v>
      </c>
      <c r="AY351" s="167" t="s">
        <v>181</v>
      </c>
    </row>
    <row r="352" spans="2:65" s="1" customFormat="1" ht="21.75" customHeight="1" x14ac:dyDescent="0.2">
      <c r="B352" s="32"/>
      <c r="C352" s="125" t="s">
        <v>284</v>
      </c>
      <c r="D352" s="125" t="s">
        <v>182</v>
      </c>
      <c r="E352" s="126" t="s">
        <v>455</v>
      </c>
      <c r="F352" s="127" t="s">
        <v>456</v>
      </c>
      <c r="G352" s="128" t="s">
        <v>326</v>
      </c>
      <c r="H352" s="129">
        <v>76.608000000000004</v>
      </c>
      <c r="I352" s="130"/>
      <c r="J352" s="131">
        <f>ROUND(I352*H352,2)</f>
        <v>0</v>
      </c>
      <c r="K352" s="127" t="s">
        <v>327</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608</v>
      </c>
    </row>
    <row r="353" spans="2:65" s="1" customFormat="1" ht="11.25" x14ac:dyDescent="0.2">
      <c r="B353" s="32"/>
      <c r="D353" s="151" t="s">
        <v>328</v>
      </c>
      <c r="F353" s="152" t="s">
        <v>457</v>
      </c>
      <c r="I353" s="140"/>
      <c r="L353" s="32"/>
      <c r="M353" s="141"/>
      <c r="T353" s="53"/>
      <c r="AT353" s="17" t="s">
        <v>328</v>
      </c>
      <c r="AU353" s="17" t="s">
        <v>79</v>
      </c>
    </row>
    <row r="354" spans="2:65" s="1" customFormat="1" ht="19.5" x14ac:dyDescent="0.2">
      <c r="B354" s="32"/>
      <c r="D354" s="138" t="s">
        <v>214</v>
      </c>
      <c r="F354" s="139" t="s">
        <v>6662</v>
      </c>
      <c r="I354" s="140"/>
      <c r="L354" s="32"/>
      <c r="M354" s="141"/>
      <c r="T354" s="53"/>
      <c r="AT354" s="17" t="s">
        <v>214</v>
      </c>
      <c r="AU354" s="17" t="s">
        <v>79</v>
      </c>
    </row>
    <row r="355" spans="2:65" s="12" customFormat="1" ht="11.25" x14ac:dyDescent="0.2">
      <c r="B355" s="153"/>
      <c r="D355" s="138" t="s">
        <v>330</v>
      </c>
      <c r="E355" s="154" t="s">
        <v>19</v>
      </c>
      <c r="F355" s="155" t="s">
        <v>9219</v>
      </c>
      <c r="H355" s="154" t="s">
        <v>19</v>
      </c>
      <c r="I355" s="156"/>
      <c r="L355" s="153"/>
      <c r="M355" s="157"/>
      <c r="T355" s="158"/>
      <c r="AT355" s="154" t="s">
        <v>330</v>
      </c>
      <c r="AU355" s="154" t="s">
        <v>79</v>
      </c>
      <c r="AV355" s="12" t="s">
        <v>77</v>
      </c>
      <c r="AW355" s="12" t="s">
        <v>31</v>
      </c>
      <c r="AX355" s="12" t="s">
        <v>69</v>
      </c>
      <c r="AY355" s="154" t="s">
        <v>181</v>
      </c>
    </row>
    <row r="356" spans="2:65" s="13" customFormat="1" ht="11.25" x14ac:dyDescent="0.2">
      <c r="B356" s="159"/>
      <c r="D356" s="138" t="s">
        <v>330</v>
      </c>
      <c r="E356" s="160" t="s">
        <v>19</v>
      </c>
      <c r="F356" s="161" t="s">
        <v>9217</v>
      </c>
      <c r="H356" s="162">
        <v>44.94</v>
      </c>
      <c r="I356" s="163"/>
      <c r="L356" s="159"/>
      <c r="M356" s="164"/>
      <c r="T356" s="165"/>
      <c r="AT356" s="160" t="s">
        <v>330</v>
      </c>
      <c r="AU356" s="160" t="s">
        <v>79</v>
      </c>
      <c r="AV356" s="13" t="s">
        <v>79</v>
      </c>
      <c r="AW356" s="13" t="s">
        <v>31</v>
      </c>
      <c r="AX356" s="13" t="s">
        <v>69</v>
      </c>
      <c r="AY356" s="160" t="s">
        <v>181</v>
      </c>
    </row>
    <row r="357" spans="2:65" s="13" customFormat="1" ht="11.25" x14ac:dyDescent="0.2">
      <c r="B357" s="159"/>
      <c r="D357" s="138" t="s">
        <v>330</v>
      </c>
      <c r="E357" s="160" t="s">
        <v>19</v>
      </c>
      <c r="F357" s="161" t="s">
        <v>9218</v>
      </c>
      <c r="H357" s="162">
        <v>31.667999999999999</v>
      </c>
      <c r="I357" s="163"/>
      <c r="L357" s="159"/>
      <c r="M357" s="164"/>
      <c r="T357" s="165"/>
      <c r="AT357" s="160" t="s">
        <v>330</v>
      </c>
      <c r="AU357" s="160" t="s">
        <v>79</v>
      </c>
      <c r="AV357" s="13" t="s">
        <v>79</v>
      </c>
      <c r="AW357" s="13" t="s">
        <v>31</v>
      </c>
      <c r="AX357" s="13" t="s">
        <v>69</v>
      </c>
      <c r="AY357" s="160" t="s">
        <v>181</v>
      </c>
    </row>
    <row r="358" spans="2:65" s="14" customFormat="1" ht="11.25" x14ac:dyDescent="0.2">
      <c r="B358" s="166"/>
      <c r="D358" s="138" t="s">
        <v>330</v>
      </c>
      <c r="E358" s="167" t="s">
        <v>19</v>
      </c>
      <c r="F358" s="168" t="s">
        <v>333</v>
      </c>
      <c r="H358" s="169">
        <v>76.608000000000004</v>
      </c>
      <c r="I358" s="170"/>
      <c r="L358" s="166"/>
      <c r="M358" s="171"/>
      <c r="T358" s="172"/>
      <c r="AT358" s="167" t="s">
        <v>330</v>
      </c>
      <c r="AU358" s="167" t="s">
        <v>79</v>
      </c>
      <c r="AV358" s="14" t="s">
        <v>187</v>
      </c>
      <c r="AW358" s="14" t="s">
        <v>31</v>
      </c>
      <c r="AX358" s="14" t="s">
        <v>77</v>
      </c>
      <c r="AY358" s="167" t="s">
        <v>181</v>
      </c>
    </row>
    <row r="359" spans="2:65" s="1" customFormat="1" ht="24.2" customHeight="1" x14ac:dyDescent="0.2">
      <c r="B359" s="32"/>
      <c r="C359" s="125" t="s">
        <v>611</v>
      </c>
      <c r="D359" s="125" t="s">
        <v>182</v>
      </c>
      <c r="E359" s="126" t="s">
        <v>470</v>
      </c>
      <c r="F359" s="127" t="s">
        <v>471</v>
      </c>
      <c r="G359" s="128" t="s">
        <v>326</v>
      </c>
      <c r="H359" s="129">
        <v>1455.5519999999999</v>
      </c>
      <c r="I359" s="130"/>
      <c r="J359" s="131">
        <f>ROUND(I359*H359,2)</f>
        <v>0</v>
      </c>
      <c r="K359" s="127" t="s">
        <v>327</v>
      </c>
      <c r="L359" s="32"/>
      <c r="M359" s="132" t="s">
        <v>19</v>
      </c>
      <c r="N359" s="133" t="s">
        <v>40</v>
      </c>
      <c r="P359" s="134">
        <f>O359*H359</f>
        <v>0</v>
      </c>
      <c r="Q359" s="134">
        <v>0</v>
      </c>
      <c r="R359" s="134">
        <f>Q359*H359</f>
        <v>0</v>
      </c>
      <c r="S359" s="134">
        <v>0</v>
      </c>
      <c r="T359" s="135">
        <f>S359*H359</f>
        <v>0</v>
      </c>
      <c r="AR359" s="136" t="s">
        <v>187</v>
      </c>
      <c r="AT359" s="136" t="s">
        <v>182</v>
      </c>
      <c r="AU359" s="136" t="s">
        <v>79</v>
      </c>
      <c r="AY359" s="17" t="s">
        <v>181</v>
      </c>
      <c r="BE359" s="137">
        <f>IF(N359="základní",J359,0)</f>
        <v>0</v>
      </c>
      <c r="BF359" s="137">
        <f>IF(N359="snížená",J359,0)</f>
        <v>0</v>
      </c>
      <c r="BG359" s="137">
        <f>IF(N359="zákl. přenesená",J359,0)</f>
        <v>0</v>
      </c>
      <c r="BH359" s="137">
        <f>IF(N359="sníž. přenesená",J359,0)</f>
        <v>0</v>
      </c>
      <c r="BI359" s="137">
        <f>IF(N359="nulová",J359,0)</f>
        <v>0</v>
      </c>
      <c r="BJ359" s="17" t="s">
        <v>77</v>
      </c>
      <c r="BK359" s="137">
        <f>ROUND(I359*H359,2)</f>
        <v>0</v>
      </c>
      <c r="BL359" s="17" t="s">
        <v>187</v>
      </c>
      <c r="BM359" s="136" t="s">
        <v>614</v>
      </c>
    </row>
    <row r="360" spans="2:65" s="1" customFormat="1" ht="11.25" x14ac:dyDescent="0.2">
      <c r="B360" s="32"/>
      <c r="D360" s="151" t="s">
        <v>328</v>
      </c>
      <c r="F360" s="152" t="s">
        <v>472</v>
      </c>
      <c r="I360" s="140"/>
      <c r="L360" s="32"/>
      <c r="M360" s="141"/>
      <c r="T360" s="53"/>
      <c r="AT360" s="17" t="s">
        <v>328</v>
      </c>
      <c r="AU360" s="17" t="s">
        <v>79</v>
      </c>
    </row>
    <row r="361" spans="2:65" s="12" customFormat="1" ht="22.5" x14ac:dyDescent="0.2">
      <c r="B361" s="153"/>
      <c r="D361" s="138" t="s">
        <v>330</v>
      </c>
      <c r="E361" s="154" t="s">
        <v>19</v>
      </c>
      <c r="F361" s="155" t="s">
        <v>473</v>
      </c>
      <c r="H361" s="154" t="s">
        <v>19</v>
      </c>
      <c r="I361" s="156"/>
      <c r="L361" s="153"/>
      <c r="M361" s="157"/>
      <c r="T361" s="158"/>
      <c r="AT361" s="154" t="s">
        <v>330</v>
      </c>
      <c r="AU361" s="154" t="s">
        <v>79</v>
      </c>
      <c r="AV361" s="12" t="s">
        <v>77</v>
      </c>
      <c r="AW361" s="12" t="s">
        <v>31</v>
      </c>
      <c r="AX361" s="12" t="s">
        <v>69</v>
      </c>
      <c r="AY361" s="154" t="s">
        <v>181</v>
      </c>
    </row>
    <row r="362" spans="2:65" s="12" customFormat="1" ht="11.25" x14ac:dyDescent="0.2">
      <c r="B362" s="153"/>
      <c r="D362" s="138" t="s">
        <v>330</v>
      </c>
      <c r="E362" s="154" t="s">
        <v>19</v>
      </c>
      <c r="F362" s="155" t="s">
        <v>9220</v>
      </c>
      <c r="H362" s="154" t="s">
        <v>19</v>
      </c>
      <c r="I362" s="156"/>
      <c r="L362" s="153"/>
      <c r="M362" s="157"/>
      <c r="T362" s="158"/>
      <c r="AT362" s="154" t="s">
        <v>330</v>
      </c>
      <c r="AU362" s="154" t="s">
        <v>79</v>
      </c>
      <c r="AV362" s="12" t="s">
        <v>77</v>
      </c>
      <c r="AW362" s="12" t="s">
        <v>31</v>
      </c>
      <c r="AX362" s="12" t="s">
        <v>69</v>
      </c>
      <c r="AY362" s="154" t="s">
        <v>181</v>
      </c>
    </row>
    <row r="363" spans="2:65" s="13" customFormat="1" ht="11.25" x14ac:dyDescent="0.2">
      <c r="B363" s="159"/>
      <c r="D363" s="138" t="s">
        <v>330</v>
      </c>
      <c r="E363" s="160" t="s">
        <v>19</v>
      </c>
      <c r="F363" s="161" t="s">
        <v>9221</v>
      </c>
      <c r="H363" s="162">
        <v>853.86</v>
      </c>
      <c r="I363" s="163"/>
      <c r="L363" s="159"/>
      <c r="M363" s="164"/>
      <c r="T363" s="165"/>
      <c r="AT363" s="160" t="s">
        <v>330</v>
      </c>
      <c r="AU363" s="160" t="s">
        <v>79</v>
      </c>
      <c r="AV363" s="13" t="s">
        <v>79</v>
      </c>
      <c r="AW363" s="13" t="s">
        <v>31</v>
      </c>
      <c r="AX363" s="13" t="s">
        <v>69</v>
      </c>
      <c r="AY363" s="160" t="s">
        <v>181</v>
      </c>
    </row>
    <row r="364" spans="2:65" s="13" customFormat="1" ht="11.25" x14ac:dyDescent="0.2">
      <c r="B364" s="159"/>
      <c r="D364" s="138" t="s">
        <v>330</v>
      </c>
      <c r="E364" s="160" t="s">
        <v>19</v>
      </c>
      <c r="F364" s="161" t="s">
        <v>9222</v>
      </c>
      <c r="H364" s="162">
        <v>601.69200000000001</v>
      </c>
      <c r="I364" s="163"/>
      <c r="L364" s="159"/>
      <c r="M364" s="164"/>
      <c r="T364" s="165"/>
      <c r="AT364" s="160" t="s">
        <v>330</v>
      </c>
      <c r="AU364" s="160" t="s">
        <v>79</v>
      </c>
      <c r="AV364" s="13" t="s">
        <v>79</v>
      </c>
      <c r="AW364" s="13" t="s">
        <v>31</v>
      </c>
      <c r="AX364" s="13" t="s">
        <v>69</v>
      </c>
      <c r="AY364" s="160" t="s">
        <v>181</v>
      </c>
    </row>
    <row r="365" spans="2:65" s="14" customFormat="1" ht="11.25" x14ac:dyDescent="0.2">
      <c r="B365" s="166"/>
      <c r="D365" s="138" t="s">
        <v>330</v>
      </c>
      <c r="E365" s="167" t="s">
        <v>19</v>
      </c>
      <c r="F365" s="168" t="s">
        <v>333</v>
      </c>
      <c r="H365" s="169">
        <v>1455.5519999999999</v>
      </c>
      <c r="I365" s="170"/>
      <c r="L365" s="166"/>
      <c r="M365" s="171"/>
      <c r="T365" s="172"/>
      <c r="AT365" s="167" t="s">
        <v>330</v>
      </c>
      <c r="AU365" s="167" t="s">
        <v>79</v>
      </c>
      <c r="AV365" s="14" t="s">
        <v>187</v>
      </c>
      <c r="AW365" s="14" t="s">
        <v>31</v>
      </c>
      <c r="AX365" s="14" t="s">
        <v>77</v>
      </c>
      <c r="AY365" s="167" t="s">
        <v>181</v>
      </c>
    </row>
    <row r="366" spans="2:65" s="1" customFormat="1" ht="16.5" customHeight="1" x14ac:dyDescent="0.2">
      <c r="B366" s="32"/>
      <c r="C366" s="125" t="s">
        <v>288</v>
      </c>
      <c r="D366" s="125" t="s">
        <v>182</v>
      </c>
      <c r="E366" s="126" t="s">
        <v>6669</v>
      </c>
      <c r="F366" s="127" t="s">
        <v>6670</v>
      </c>
      <c r="G366" s="128" t="s">
        <v>326</v>
      </c>
      <c r="H366" s="129">
        <v>44.94</v>
      </c>
      <c r="I366" s="130"/>
      <c r="J366" s="131">
        <f>ROUND(I366*H366,2)</f>
        <v>0</v>
      </c>
      <c r="K366" s="127" t="s">
        <v>327</v>
      </c>
      <c r="L366" s="32"/>
      <c r="M366" s="132" t="s">
        <v>19</v>
      </c>
      <c r="N366" s="133" t="s">
        <v>40</v>
      </c>
      <c r="P366" s="134">
        <f>O366*H366</f>
        <v>0</v>
      </c>
      <c r="Q366" s="134">
        <v>0</v>
      </c>
      <c r="R366" s="134">
        <f>Q366*H366</f>
        <v>0</v>
      </c>
      <c r="S366" s="134">
        <v>0</v>
      </c>
      <c r="T366" s="135">
        <f>S366*H366</f>
        <v>0</v>
      </c>
      <c r="AR366" s="136" t="s">
        <v>187</v>
      </c>
      <c r="AT366" s="136" t="s">
        <v>182</v>
      </c>
      <c r="AU366" s="136" t="s">
        <v>79</v>
      </c>
      <c r="AY366" s="17" t="s">
        <v>181</v>
      </c>
      <c r="BE366" s="137">
        <f>IF(N366="základní",J366,0)</f>
        <v>0</v>
      </c>
      <c r="BF366" s="137">
        <f>IF(N366="snížená",J366,0)</f>
        <v>0</v>
      </c>
      <c r="BG366" s="137">
        <f>IF(N366="zákl. přenesená",J366,0)</f>
        <v>0</v>
      </c>
      <c r="BH366" s="137">
        <f>IF(N366="sníž. přenesená",J366,0)</f>
        <v>0</v>
      </c>
      <c r="BI366" s="137">
        <f>IF(N366="nulová",J366,0)</f>
        <v>0</v>
      </c>
      <c r="BJ366" s="17" t="s">
        <v>77</v>
      </c>
      <c r="BK366" s="137">
        <f>ROUND(I366*H366,2)</f>
        <v>0</v>
      </c>
      <c r="BL366" s="17" t="s">
        <v>187</v>
      </c>
      <c r="BM366" s="136" t="s">
        <v>619</v>
      </c>
    </row>
    <row r="367" spans="2:65" s="1" customFormat="1" ht="11.25" x14ac:dyDescent="0.2">
      <c r="B367" s="32"/>
      <c r="D367" s="151" t="s">
        <v>328</v>
      </c>
      <c r="F367" s="152" t="s">
        <v>6671</v>
      </c>
      <c r="I367" s="140"/>
      <c r="L367" s="32"/>
      <c r="M367" s="141"/>
      <c r="T367" s="53"/>
      <c r="AT367" s="17" t="s">
        <v>328</v>
      </c>
      <c r="AU367" s="17" t="s">
        <v>79</v>
      </c>
    </row>
    <row r="368" spans="2:65" s="13" customFormat="1" ht="11.25" x14ac:dyDescent="0.2">
      <c r="B368" s="159"/>
      <c r="D368" s="138" t="s">
        <v>330</v>
      </c>
      <c r="E368" s="160" t="s">
        <v>19</v>
      </c>
      <c r="F368" s="161" t="s">
        <v>9223</v>
      </c>
      <c r="H368" s="162">
        <v>44.94</v>
      </c>
      <c r="I368" s="163"/>
      <c r="L368" s="159"/>
      <c r="M368" s="164"/>
      <c r="T368" s="165"/>
      <c r="AT368" s="160" t="s">
        <v>330</v>
      </c>
      <c r="AU368" s="160" t="s">
        <v>79</v>
      </c>
      <c r="AV368" s="13" t="s">
        <v>79</v>
      </c>
      <c r="AW368" s="13" t="s">
        <v>31</v>
      </c>
      <c r="AX368" s="13" t="s">
        <v>69</v>
      </c>
      <c r="AY368" s="160" t="s">
        <v>181</v>
      </c>
    </row>
    <row r="369" spans="2:65" s="14" customFormat="1" ht="11.25" x14ac:dyDescent="0.2">
      <c r="B369" s="166"/>
      <c r="D369" s="138" t="s">
        <v>330</v>
      </c>
      <c r="E369" s="167" t="s">
        <v>19</v>
      </c>
      <c r="F369" s="168" t="s">
        <v>333</v>
      </c>
      <c r="H369" s="169">
        <v>44.94</v>
      </c>
      <c r="I369" s="170"/>
      <c r="L369" s="166"/>
      <c r="M369" s="171"/>
      <c r="T369" s="172"/>
      <c r="AT369" s="167" t="s">
        <v>330</v>
      </c>
      <c r="AU369" s="167" t="s">
        <v>79</v>
      </c>
      <c r="AV369" s="14" t="s">
        <v>187</v>
      </c>
      <c r="AW369" s="14" t="s">
        <v>31</v>
      </c>
      <c r="AX369" s="14" t="s">
        <v>77</v>
      </c>
      <c r="AY369" s="167" t="s">
        <v>181</v>
      </c>
    </row>
    <row r="370" spans="2:65" s="1" customFormat="1" ht="16.5" customHeight="1" x14ac:dyDescent="0.2">
      <c r="B370" s="32"/>
      <c r="C370" s="125" t="s">
        <v>622</v>
      </c>
      <c r="D370" s="125" t="s">
        <v>182</v>
      </c>
      <c r="E370" s="126" t="s">
        <v>5611</v>
      </c>
      <c r="F370" s="127" t="s">
        <v>5612</v>
      </c>
      <c r="G370" s="128" t="s">
        <v>326</v>
      </c>
      <c r="H370" s="129">
        <v>13.272</v>
      </c>
      <c r="I370" s="130"/>
      <c r="J370" s="131">
        <f>ROUND(I370*H370,2)</f>
        <v>0</v>
      </c>
      <c r="K370" s="127" t="s">
        <v>327</v>
      </c>
      <c r="L370" s="32"/>
      <c r="M370" s="132" t="s">
        <v>19</v>
      </c>
      <c r="N370" s="133" t="s">
        <v>40</v>
      </c>
      <c r="P370" s="134">
        <f>O370*H370</f>
        <v>0</v>
      </c>
      <c r="Q370" s="134">
        <v>0</v>
      </c>
      <c r="R370" s="134">
        <f>Q370*H370</f>
        <v>0</v>
      </c>
      <c r="S370" s="134">
        <v>0</v>
      </c>
      <c r="T370" s="135">
        <f>S370*H370</f>
        <v>0</v>
      </c>
      <c r="AR370" s="136" t="s">
        <v>187</v>
      </c>
      <c r="AT370" s="136" t="s">
        <v>182</v>
      </c>
      <c r="AU370" s="136" t="s">
        <v>79</v>
      </c>
      <c r="AY370" s="17" t="s">
        <v>181</v>
      </c>
      <c r="BE370" s="137">
        <f>IF(N370="základní",J370,0)</f>
        <v>0</v>
      </c>
      <c r="BF370" s="137">
        <f>IF(N370="snížená",J370,0)</f>
        <v>0</v>
      </c>
      <c r="BG370" s="137">
        <f>IF(N370="zákl. přenesená",J370,0)</f>
        <v>0</v>
      </c>
      <c r="BH370" s="137">
        <f>IF(N370="sníž. přenesená",J370,0)</f>
        <v>0</v>
      </c>
      <c r="BI370" s="137">
        <f>IF(N370="nulová",J370,0)</f>
        <v>0</v>
      </c>
      <c r="BJ370" s="17" t="s">
        <v>77</v>
      </c>
      <c r="BK370" s="137">
        <f>ROUND(I370*H370,2)</f>
        <v>0</v>
      </c>
      <c r="BL370" s="17" t="s">
        <v>187</v>
      </c>
      <c r="BM370" s="136" t="s">
        <v>625</v>
      </c>
    </row>
    <row r="371" spans="2:65" s="1" customFormat="1" ht="11.25" x14ac:dyDescent="0.2">
      <c r="B371" s="32"/>
      <c r="D371" s="151" t="s">
        <v>328</v>
      </c>
      <c r="F371" s="152" t="s">
        <v>5613</v>
      </c>
      <c r="I371" s="140"/>
      <c r="L371" s="32"/>
      <c r="M371" s="141"/>
      <c r="T371" s="53"/>
      <c r="AT371" s="17" t="s">
        <v>328</v>
      </c>
      <c r="AU371" s="17" t="s">
        <v>79</v>
      </c>
    </row>
    <row r="372" spans="2:65" s="12" customFormat="1" ht="11.25" x14ac:dyDescent="0.2">
      <c r="B372" s="153"/>
      <c r="D372" s="138" t="s">
        <v>330</v>
      </c>
      <c r="E372" s="154" t="s">
        <v>19</v>
      </c>
      <c r="F372" s="155" t="s">
        <v>9055</v>
      </c>
      <c r="H372" s="154" t="s">
        <v>19</v>
      </c>
      <c r="I372" s="156"/>
      <c r="L372" s="153"/>
      <c r="M372" s="157"/>
      <c r="T372" s="158"/>
      <c r="AT372" s="154" t="s">
        <v>330</v>
      </c>
      <c r="AU372" s="154" t="s">
        <v>79</v>
      </c>
      <c r="AV372" s="12" t="s">
        <v>77</v>
      </c>
      <c r="AW372" s="12" t="s">
        <v>31</v>
      </c>
      <c r="AX372" s="12" t="s">
        <v>69</v>
      </c>
      <c r="AY372" s="154" t="s">
        <v>181</v>
      </c>
    </row>
    <row r="373" spans="2:65" s="13" customFormat="1" ht="11.25" x14ac:dyDescent="0.2">
      <c r="B373" s="159"/>
      <c r="D373" s="138" t="s">
        <v>330</v>
      </c>
      <c r="E373" s="160" t="s">
        <v>19</v>
      </c>
      <c r="F373" s="161" t="s">
        <v>9224</v>
      </c>
      <c r="H373" s="162">
        <v>13.272</v>
      </c>
      <c r="I373" s="163"/>
      <c r="L373" s="159"/>
      <c r="M373" s="164"/>
      <c r="T373" s="165"/>
      <c r="AT373" s="160" t="s">
        <v>330</v>
      </c>
      <c r="AU373" s="160" t="s">
        <v>79</v>
      </c>
      <c r="AV373" s="13" t="s">
        <v>79</v>
      </c>
      <c r="AW373" s="13" t="s">
        <v>31</v>
      </c>
      <c r="AX373" s="13" t="s">
        <v>69</v>
      </c>
      <c r="AY373" s="160" t="s">
        <v>181</v>
      </c>
    </row>
    <row r="374" spans="2:65" s="14" customFormat="1" ht="11.25" x14ac:dyDescent="0.2">
      <c r="B374" s="166"/>
      <c r="D374" s="138" t="s">
        <v>330</v>
      </c>
      <c r="E374" s="167" t="s">
        <v>19</v>
      </c>
      <c r="F374" s="168" t="s">
        <v>333</v>
      </c>
      <c r="H374" s="169">
        <v>13.272</v>
      </c>
      <c r="I374" s="170"/>
      <c r="L374" s="166"/>
      <c r="M374" s="171"/>
      <c r="T374" s="172"/>
      <c r="AT374" s="167" t="s">
        <v>330</v>
      </c>
      <c r="AU374" s="167" t="s">
        <v>79</v>
      </c>
      <c r="AV374" s="14" t="s">
        <v>187</v>
      </c>
      <c r="AW374" s="14" t="s">
        <v>31</v>
      </c>
      <c r="AX374" s="14" t="s">
        <v>77</v>
      </c>
      <c r="AY374" s="167" t="s">
        <v>181</v>
      </c>
    </row>
    <row r="375" spans="2:65" s="1" customFormat="1" ht="21.75" customHeight="1" x14ac:dyDescent="0.2">
      <c r="B375" s="32"/>
      <c r="C375" s="125" t="s">
        <v>293</v>
      </c>
      <c r="D375" s="125" t="s">
        <v>182</v>
      </c>
      <c r="E375" s="126" t="s">
        <v>405</v>
      </c>
      <c r="F375" s="127" t="s">
        <v>406</v>
      </c>
      <c r="G375" s="128" t="s">
        <v>326</v>
      </c>
      <c r="H375" s="129">
        <v>13.272</v>
      </c>
      <c r="I375" s="130"/>
      <c r="J375" s="131">
        <f>ROUND(I375*H375,2)</f>
        <v>0</v>
      </c>
      <c r="K375" s="127" t="s">
        <v>327</v>
      </c>
      <c r="L375" s="32"/>
      <c r="M375" s="132" t="s">
        <v>19</v>
      </c>
      <c r="N375" s="133" t="s">
        <v>40</v>
      </c>
      <c r="P375" s="134">
        <f>O375*H375</f>
        <v>0</v>
      </c>
      <c r="Q375" s="134">
        <v>0</v>
      </c>
      <c r="R375" s="134">
        <f>Q375*H375</f>
        <v>0</v>
      </c>
      <c r="S375" s="134">
        <v>0</v>
      </c>
      <c r="T375" s="135">
        <f>S375*H375</f>
        <v>0</v>
      </c>
      <c r="AR375" s="136" t="s">
        <v>187</v>
      </c>
      <c r="AT375" s="136" t="s">
        <v>182</v>
      </c>
      <c r="AU375" s="136" t="s">
        <v>79</v>
      </c>
      <c r="AY375" s="17" t="s">
        <v>181</v>
      </c>
      <c r="BE375" s="137">
        <f>IF(N375="základní",J375,0)</f>
        <v>0</v>
      </c>
      <c r="BF375" s="137">
        <f>IF(N375="snížená",J375,0)</f>
        <v>0</v>
      </c>
      <c r="BG375" s="137">
        <f>IF(N375="zákl. přenesená",J375,0)</f>
        <v>0</v>
      </c>
      <c r="BH375" s="137">
        <f>IF(N375="sníž. přenesená",J375,0)</f>
        <v>0</v>
      </c>
      <c r="BI375" s="137">
        <f>IF(N375="nulová",J375,0)</f>
        <v>0</v>
      </c>
      <c r="BJ375" s="17" t="s">
        <v>77</v>
      </c>
      <c r="BK375" s="137">
        <f>ROUND(I375*H375,2)</f>
        <v>0</v>
      </c>
      <c r="BL375" s="17" t="s">
        <v>187</v>
      </c>
      <c r="BM375" s="136" t="s">
        <v>630</v>
      </c>
    </row>
    <row r="376" spans="2:65" s="1" customFormat="1" ht="11.25" x14ac:dyDescent="0.2">
      <c r="B376" s="32"/>
      <c r="D376" s="151" t="s">
        <v>328</v>
      </c>
      <c r="F376" s="152" t="s">
        <v>408</v>
      </c>
      <c r="I376" s="140"/>
      <c r="L376" s="32"/>
      <c r="M376" s="141"/>
      <c r="T376" s="53"/>
      <c r="AT376" s="17" t="s">
        <v>328</v>
      </c>
      <c r="AU376" s="17" t="s">
        <v>79</v>
      </c>
    </row>
    <row r="377" spans="2:65" s="12" customFormat="1" ht="11.25" x14ac:dyDescent="0.2">
      <c r="B377" s="153"/>
      <c r="D377" s="138" t="s">
        <v>330</v>
      </c>
      <c r="E377" s="154" t="s">
        <v>19</v>
      </c>
      <c r="F377" s="155" t="s">
        <v>409</v>
      </c>
      <c r="H377" s="154" t="s">
        <v>19</v>
      </c>
      <c r="I377" s="156"/>
      <c r="L377" s="153"/>
      <c r="M377" s="157"/>
      <c r="T377" s="158"/>
      <c r="AT377" s="154" t="s">
        <v>330</v>
      </c>
      <c r="AU377" s="154" t="s">
        <v>79</v>
      </c>
      <c r="AV377" s="12" t="s">
        <v>77</v>
      </c>
      <c r="AW377" s="12" t="s">
        <v>31</v>
      </c>
      <c r="AX377" s="12" t="s">
        <v>69</v>
      </c>
      <c r="AY377" s="154" t="s">
        <v>181</v>
      </c>
    </row>
    <row r="378" spans="2:65" s="13" customFormat="1" ht="11.25" x14ac:dyDescent="0.2">
      <c r="B378" s="159"/>
      <c r="D378" s="138" t="s">
        <v>330</v>
      </c>
      <c r="E378" s="160" t="s">
        <v>19</v>
      </c>
      <c r="F378" s="161" t="s">
        <v>9225</v>
      </c>
      <c r="H378" s="162">
        <v>13.272</v>
      </c>
      <c r="I378" s="163"/>
      <c r="L378" s="159"/>
      <c r="M378" s="164"/>
      <c r="T378" s="165"/>
      <c r="AT378" s="160" t="s">
        <v>330</v>
      </c>
      <c r="AU378" s="160" t="s">
        <v>79</v>
      </c>
      <c r="AV378" s="13" t="s">
        <v>79</v>
      </c>
      <c r="AW378" s="13" t="s">
        <v>31</v>
      </c>
      <c r="AX378" s="13" t="s">
        <v>69</v>
      </c>
      <c r="AY378" s="160" t="s">
        <v>181</v>
      </c>
    </row>
    <row r="379" spans="2:65" s="14" customFormat="1" ht="11.25" x14ac:dyDescent="0.2">
      <c r="B379" s="166"/>
      <c r="D379" s="138" t="s">
        <v>330</v>
      </c>
      <c r="E379" s="167" t="s">
        <v>19</v>
      </c>
      <c r="F379" s="168" t="s">
        <v>333</v>
      </c>
      <c r="H379" s="169">
        <v>13.272</v>
      </c>
      <c r="I379" s="170"/>
      <c r="L379" s="166"/>
      <c r="M379" s="171"/>
      <c r="T379" s="172"/>
      <c r="AT379" s="167" t="s">
        <v>330</v>
      </c>
      <c r="AU379" s="167" t="s">
        <v>79</v>
      </c>
      <c r="AV379" s="14" t="s">
        <v>187</v>
      </c>
      <c r="AW379" s="14" t="s">
        <v>31</v>
      </c>
      <c r="AX379" s="14" t="s">
        <v>77</v>
      </c>
      <c r="AY379" s="167" t="s">
        <v>181</v>
      </c>
    </row>
    <row r="380" spans="2:65" s="1" customFormat="1" ht="24.2" customHeight="1" x14ac:dyDescent="0.2">
      <c r="B380" s="32"/>
      <c r="C380" s="125" t="s">
        <v>633</v>
      </c>
      <c r="D380" s="125" t="s">
        <v>182</v>
      </c>
      <c r="E380" s="126" t="s">
        <v>419</v>
      </c>
      <c r="F380" s="127" t="s">
        <v>420</v>
      </c>
      <c r="G380" s="128" t="s">
        <v>326</v>
      </c>
      <c r="H380" s="129">
        <v>132.72</v>
      </c>
      <c r="I380" s="130"/>
      <c r="J380" s="131">
        <f>ROUND(I380*H380,2)</f>
        <v>0</v>
      </c>
      <c r="K380" s="127" t="s">
        <v>327</v>
      </c>
      <c r="L380" s="32"/>
      <c r="M380" s="132" t="s">
        <v>19</v>
      </c>
      <c r="N380" s="133" t="s">
        <v>40</v>
      </c>
      <c r="P380" s="134">
        <f>O380*H380</f>
        <v>0</v>
      </c>
      <c r="Q380" s="134">
        <v>0</v>
      </c>
      <c r="R380" s="134">
        <f>Q380*H380</f>
        <v>0</v>
      </c>
      <c r="S380" s="134">
        <v>0</v>
      </c>
      <c r="T380" s="135">
        <f>S380*H380</f>
        <v>0</v>
      </c>
      <c r="AR380" s="136" t="s">
        <v>187</v>
      </c>
      <c r="AT380" s="136" t="s">
        <v>182</v>
      </c>
      <c r="AU380" s="136" t="s">
        <v>79</v>
      </c>
      <c r="AY380" s="17" t="s">
        <v>181</v>
      </c>
      <c r="BE380" s="137">
        <f>IF(N380="základní",J380,0)</f>
        <v>0</v>
      </c>
      <c r="BF380" s="137">
        <f>IF(N380="snížená",J380,0)</f>
        <v>0</v>
      </c>
      <c r="BG380" s="137">
        <f>IF(N380="zákl. přenesená",J380,0)</f>
        <v>0</v>
      </c>
      <c r="BH380" s="137">
        <f>IF(N380="sníž. přenesená",J380,0)</f>
        <v>0</v>
      </c>
      <c r="BI380" s="137">
        <f>IF(N380="nulová",J380,0)</f>
        <v>0</v>
      </c>
      <c r="BJ380" s="17" t="s">
        <v>77</v>
      </c>
      <c r="BK380" s="137">
        <f>ROUND(I380*H380,2)</f>
        <v>0</v>
      </c>
      <c r="BL380" s="17" t="s">
        <v>187</v>
      </c>
      <c r="BM380" s="136" t="s">
        <v>637</v>
      </c>
    </row>
    <row r="381" spans="2:65" s="1" customFormat="1" ht="11.25" x14ac:dyDescent="0.2">
      <c r="B381" s="32"/>
      <c r="D381" s="151" t="s">
        <v>328</v>
      </c>
      <c r="F381" s="152" t="s">
        <v>421</v>
      </c>
      <c r="I381" s="140"/>
      <c r="L381" s="32"/>
      <c r="M381" s="141"/>
      <c r="T381" s="53"/>
      <c r="AT381" s="17" t="s">
        <v>328</v>
      </c>
      <c r="AU381" s="17" t="s">
        <v>79</v>
      </c>
    </row>
    <row r="382" spans="2:65" s="12" customFormat="1" ht="11.25" x14ac:dyDescent="0.2">
      <c r="B382" s="153"/>
      <c r="D382" s="138" t="s">
        <v>330</v>
      </c>
      <c r="E382" s="154" t="s">
        <v>19</v>
      </c>
      <c r="F382" s="155" t="s">
        <v>422</v>
      </c>
      <c r="H382" s="154" t="s">
        <v>19</v>
      </c>
      <c r="I382" s="156"/>
      <c r="L382" s="153"/>
      <c r="M382" s="157"/>
      <c r="T382" s="158"/>
      <c r="AT382" s="154" t="s">
        <v>330</v>
      </c>
      <c r="AU382" s="154" t="s">
        <v>79</v>
      </c>
      <c r="AV382" s="12" t="s">
        <v>77</v>
      </c>
      <c r="AW382" s="12" t="s">
        <v>31</v>
      </c>
      <c r="AX382" s="12" t="s">
        <v>69</v>
      </c>
      <c r="AY382" s="154" t="s">
        <v>181</v>
      </c>
    </row>
    <row r="383" spans="2:65" s="13" customFormat="1" ht="11.25" x14ac:dyDescent="0.2">
      <c r="B383" s="159"/>
      <c r="D383" s="138" t="s">
        <v>330</v>
      </c>
      <c r="E383" s="160" t="s">
        <v>19</v>
      </c>
      <c r="F383" s="161" t="s">
        <v>9226</v>
      </c>
      <c r="H383" s="162">
        <v>132.72</v>
      </c>
      <c r="I383" s="163"/>
      <c r="L383" s="159"/>
      <c r="M383" s="164"/>
      <c r="T383" s="165"/>
      <c r="AT383" s="160" t="s">
        <v>330</v>
      </c>
      <c r="AU383" s="160" t="s">
        <v>79</v>
      </c>
      <c r="AV383" s="13" t="s">
        <v>79</v>
      </c>
      <c r="AW383" s="13" t="s">
        <v>31</v>
      </c>
      <c r="AX383" s="13" t="s">
        <v>69</v>
      </c>
      <c r="AY383" s="160" t="s">
        <v>181</v>
      </c>
    </row>
    <row r="384" spans="2:65" s="14" customFormat="1" ht="11.25" x14ac:dyDescent="0.2">
      <c r="B384" s="166"/>
      <c r="D384" s="138" t="s">
        <v>330</v>
      </c>
      <c r="E384" s="167" t="s">
        <v>19</v>
      </c>
      <c r="F384" s="168" t="s">
        <v>333</v>
      </c>
      <c r="H384" s="169">
        <v>132.72</v>
      </c>
      <c r="I384" s="170"/>
      <c r="L384" s="166"/>
      <c r="M384" s="171"/>
      <c r="T384" s="172"/>
      <c r="AT384" s="167" t="s">
        <v>330</v>
      </c>
      <c r="AU384" s="167" t="s">
        <v>79</v>
      </c>
      <c r="AV384" s="14" t="s">
        <v>187</v>
      </c>
      <c r="AW384" s="14" t="s">
        <v>31</v>
      </c>
      <c r="AX384" s="14" t="s">
        <v>77</v>
      </c>
      <c r="AY384" s="167" t="s">
        <v>181</v>
      </c>
    </row>
    <row r="385" spans="2:65" s="1" customFormat="1" ht="16.5" customHeight="1" x14ac:dyDescent="0.2">
      <c r="B385" s="32"/>
      <c r="C385" s="125" t="s">
        <v>478</v>
      </c>
      <c r="D385" s="125" t="s">
        <v>182</v>
      </c>
      <c r="E385" s="126" t="s">
        <v>432</v>
      </c>
      <c r="F385" s="127" t="s">
        <v>433</v>
      </c>
      <c r="G385" s="128" t="s">
        <v>326</v>
      </c>
      <c r="H385" s="129">
        <v>13.272</v>
      </c>
      <c r="I385" s="130"/>
      <c r="J385" s="131">
        <f>ROUND(I385*H385,2)</f>
        <v>0</v>
      </c>
      <c r="K385" s="127" t="s">
        <v>327</v>
      </c>
      <c r="L385" s="32"/>
      <c r="M385" s="132" t="s">
        <v>19</v>
      </c>
      <c r="N385" s="133" t="s">
        <v>40</v>
      </c>
      <c r="P385" s="134">
        <f>O385*H385</f>
        <v>0</v>
      </c>
      <c r="Q385" s="134">
        <v>0</v>
      </c>
      <c r="R385" s="134">
        <f>Q385*H385</f>
        <v>0</v>
      </c>
      <c r="S385" s="134">
        <v>0</v>
      </c>
      <c r="T385" s="135">
        <f>S385*H385</f>
        <v>0</v>
      </c>
      <c r="AR385" s="136" t="s">
        <v>187</v>
      </c>
      <c r="AT385" s="136" t="s">
        <v>182</v>
      </c>
      <c r="AU385" s="136" t="s">
        <v>79</v>
      </c>
      <c r="AY385" s="17" t="s">
        <v>181</v>
      </c>
      <c r="BE385" s="137">
        <f>IF(N385="základní",J385,0)</f>
        <v>0</v>
      </c>
      <c r="BF385" s="137">
        <f>IF(N385="snížená",J385,0)</f>
        <v>0</v>
      </c>
      <c r="BG385" s="137">
        <f>IF(N385="zákl. přenesená",J385,0)</f>
        <v>0</v>
      </c>
      <c r="BH385" s="137">
        <f>IF(N385="sníž. přenesená",J385,0)</f>
        <v>0</v>
      </c>
      <c r="BI385" s="137">
        <f>IF(N385="nulová",J385,0)</f>
        <v>0</v>
      </c>
      <c r="BJ385" s="17" t="s">
        <v>77</v>
      </c>
      <c r="BK385" s="137">
        <f>ROUND(I385*H385,2)</f>
        <v>0</v>
      </c>
      <c r="BL385" s="17" t="s">
        <v>187</v>
      </c>
      <c r="BM385" s="136" t="s">
        <v>642</v>
      </c>
    </row>
    <row r="386" spans="2:65" s="1" customFormat="1" ht="11.25" x14ac:dyDescent="0.2">
      <c r="B386" s="32"/>
      <c r="D386" s="151" t="s">
        <v>328</v>
      </c>
      <c r="F386" s="152" t="s">
        <v>434</v>
      </c>
      <c r="I386" s="140"/>
      <c r="L386" s="32"/>
      <c r="M386" s="141"/>
      <c r="T386" s="53"/>
      <c r="AT386" s="17" t="s">
        <v>328</v>
      </c>
      <c r="AU386" s="17" t="s">
        <v>79</v>
      </c>
    </row>
    <row r="387" spans="2:65" s="13" customFormat="1" ht="11.25" x14ac:dyDescent="0.2">
      <c r="B387" s="159"/>
      <c r="D387" s="138" t="s">
        <v>330</v>
      </c>
      <c r="E387" s="160" t="s">
        <v>19</v>
      </c>
      <c r="F387" s="161" t="s">
        <v>9227</v>
      </c>
      <c r="H387" s="162">
        <v>13.272</v>
      </c>
      <c r="I387" s="163"/>
      <c r="L387" s="159"/>
      <c r="M387" s="164"/>
      <c r="T387" s="165"/>
      <c r="AT387" s="160" t="s">
        <v>330</v>
      </c>
      <c r="AU387" s="160" t="s">
        <v>79</v>
      </c>
      <c r="AV387" s="13" t="s">
        <v>79</v>
      </c>
      <c r="AW387" s="13" t="s">
        <v>31</v>
      </c>
      <c r="AX387" s="13" t="s">
        <v>69</v>
      </c>
      <c r="AY387" s="160" t="s">
        <v>181</v>
      </c>
    </row>
    <row r="388" spans="2:65" s="14" customFormat="1" ht="11.25" x14ac:dyDescent="0.2">
      <c r="B388" s="166"/>
      <c r="D388" s="138" t="s">
        <v>330</v>
      </c>
      <c r="E388" s="167" t="s">
        <v>19</v>
      </c>
      <c r="F388" s="168" t="s">
        <v>333</v>
      </c>
      <c r="H388" s="169">
        <v>13.272</v>
      </c>
      <c r="I388" s="170"/>
      <c r="L388" s="166"/>
      <c r="M388" s="171"/>
      <c r="T388" s="172"/>
      <c r="AT388" s="167" t="s">
        <v>330</v>
      </c>
      <c r="AU388" s="167" t="s">
        <v>79</v>
      </c>
      <c r="AV388" s="14" t="s">
        <v>187</v>
      </c>
      <c r="AW388" s="14" t="s">
        <v>31</v>
      </c>
      <c r="AX388" s="14" t="s">
        <v>77</v>
      </c>
      <c r="AY388" s="167" t="s">
        <v>181</v>
      </c>
    </row>
    <row r="389" spans="2:65" s="1" customFormat="1" ht="16.5" customHeight="1" x14ac:dyDescent="0.2">
      <c r="B389" s="32"/>
      <c r="C389" s="125" t="s">
        <v>645</v>
      </c>
      <c r="D389" s="125" t="s">
        <v>182</v>
      </c>
      <c r="E389" s="126" t="s">
        <v>436</v>
      </c>
      <c r="F389" s="127" t="s">
        <v>437</v>
      </c>
      <c r="G389" s="128" t="s">
        <v>438</v>
      </c>
      <c r="H389" s="129">
        <v>22.5624</v>
      </c>
      <c r="I389" s="130"/>
      <c r="J389" s="131">
        <f>ROUND(I389*H389,2)</f>
        <v>0</v>
      </c>
      <c r="K389" s="127" t="s">
        <v>327</v>
      </c>
      <c r="L389" s="32"/>
      <c r="M389" s="132" t="s">
        <v>19</v>
      </c>
      <c r="N389" s="133" t="s">
        <v>40</v>
      </c>
      <c r="P389" s="134">
        <f>O389*H389</f>
        <v>0</v>
      </c>
      <c r="Q389" s="134">
        <v>0</v>
      </c>
      <c r="R389" s="134">
        <f>Q389*H389</f>
        <v>0</v>
      </c>
      <c r="S389" s="134">
        <v>0</v>
      </c>
      <c r="T389" s="135">
        <f>S389*H389</f>
        <v>0</v>
      </c>
      <c r="AR389" s="136" t="s">
        <v>187</v>
      </c>
      <c r="AT389" s="136" t="s">
        <v>182</v>
      </c>
      <c r="AU389" s="136" t="s">
        <v>79</v>
      </c>
      <c r="AY389" s="17" t="s">
        <v>181</v>
      </c>
      <c r="BE389" s="137">
        <f>IF(N389="základní",J389,0)</f>
        <v>0</v>
      </c>
      <c r="BF389" s="137">
        <f>IF(N389="snížená",J389,0)</f>
        <v>0</v>
      </c>
      <c r="BG389" s="137">
        <f>IF(N389="zákl. přenesená",J389,0)</f>
        <v>0</v>
      </c>
      <c r="BH389" s="137">
        <f>IF(N389="sníž. přenesená",J389,0)</f>
        <v>0</v>
      </c>
      <c r="BI389" s="137">
        <f>IF(N389="nulová",J389,0)</f>
        <v>0</v>
      </c>
      <c r="BJ389" s="17" t="s">
        <v>77</v>
      </c>
      <c r="BK389" s="137">
        <f>ROUND(I389*H389,2)</f>
        <v>0</v>
      </c>
      <c r="BL389" s="17" t="s">
        <v>187</v>
      </c>
      <c r="BM389" s="136" t="s">
        <v>648</v>
      </c>
    </row>
    <row r="390" spans="2:65" s="1" customFormat="1" ht="11.25" x14ac:dyDescent="0.2">
      <c r="B390" s="32"/>
      <c r="D390" s="151" t="s">
        <v>328</v>
      </c>
      <c r="F390" s="152" t="s">
        <v>439</v>
      </c>
      <c r="I390" s="140"/>
      <c r="L390" s="32"/>
      <c r="M390" s="141"/>
      <c r="T390" s="53"/>
      <c r="AT390" s="17" t="s">
        <v>328</v>
      </c>
      <c r="AU390" s="17" t="s">
        <v>79</v>
      </c>
    </row>
    <row r="391" spans="2:65" s="1" customFormat="1" ht="48.75" x14ac:dyDescent="0.2">
      <c r="B391" s="32"/>
      <c r="D391" s="138" t="s">
        <v>214</v>
      </c>
      <c r="F391" s="139" t="s">
        <v>9060</v>
      </c>
      <c r="I391" s="140"/>
      <c r="L391" s="32"/>
      <c r="M391" s="141"/>
      <c r="T391" s="53"/>
      <c r="AT391" s="17" t="s">
        <v>214</v>
      </c>
      <c r="AU391" s="17" t="s">
        <v>79</v>
      </c>
    </row>
    <row r="392" spans="2:65" s="13" customFormat="1" ht="11.25" x14ac:dyDescent="0.2">
      <c r="B392" s="159"/>
      <c r="D392" s="138" t="s">
        <v>330</v>
      </c>
      <c r="E392" s="160" t="s">
        <v>19</v>
      </c>
      <c r="F392" s="161" t="s">
        <v>9228</v>
      </c>
      <c r="H392" s="162">
        <v>22.5624</v>
      </c>
      <c r="I392" s="163"/>
      <c r="L392" s="159"/>
      <c r="M392" s="164"/>
      <c r="T392" s="165"/>
      <c r="AT392" s="160" t="s">
        <v>330</v>
      </c>
      <c r="AU392" s="160" t="s">
        <v>79</v>
      </c>
      <c r="AV392" s="13" t="s">
        <v>79</v>
      </c>
      <c r="AW392" s="13" t="s">
        <v>31</v>
      </c>
      <c r="AX392" s="13" t="s">
        <v>69</v>
      </c>
      <c r="AY392" s="160" t="s">
        <v>181</v>
      </c>
    </row>
    <row r="393" spans="2:65" s="14" customFormat="1" ht="11.25" x14ac:dyDescent="0.2">
      <c r="B393" s="166"/>
      <c r="D393" s="138" t="s">
        <v>330</v>
      </c>
      <c r="E393" s="167" t="s">
        <v>19</v>
      </c>
      <c r="F393" s="168" t="s">
        <v>333</v>
      </c>
      <c r="H393" s="169">
        <v>22.5624</v>
      </c>
      <c r="I393" s="170"/>
      <c r="L393" s="166"/>
      <c r="M393" s="171"/>
      <c r="T393" s="172"/>
      <c r="AT393" s="167" t="s">
        <v>330</v>
      </c>
      <c r="AU393" s="167" t="s">
        <v>79</v>
      </c>
      <c r="AV393" s="14" t="s">
        <v>187</v>
      </c>
      <c r="AW393" s="14" t="s">
        <v>31</v>
      </c>
      <c r="AX393" s="14" t="s">
        <v>77</v>
      </c>
      <c r="AY393" s="167" t="s">
        <v>181</v>
      </c>
    </row>
    <row r="394" spans="2:65" s="10" customFormat="1" ht="22.9" customHeight="1" x14ac:dyDescent="0.2">
      <c r="B394" s="115"/>
      <c r="D394" s="116" t="s">
        <v>68</v>
      </c>
      <c r="E394" s="149" t="s">
        <v>947</v>
      </c>
      <c r="F394" s="149" t="s">
        <v>1157</v>
      </c>
      <c r="I394" s="118"/>
      <c r="J394" s="150">
        <f>BK394</f>
        <v>0</v>
      </c>
      <c r="L394" s="115"/>
      <c r="M394" s="120"/>
      <c r="P394" s="121">
        <f>SUM(P395:P407)</f>
        <v>0</v>
      </c>
      <c r="R394" s="121">
        <f>SUM(R395:R407)</f>
        <v>0</v>
      </c>
      <c r="T394" s="122">
        <f>SUM(T395:T407)</f>
        <v>0</v>
      </c>
      <c r="AR394" s="116" t="s">
        <v>77</v>
      </c>
      <c r="AT394" s="123" t="s">
        <v>68</v>
      </c>
      <c r="AU394" s="123" t="s">
        <v>77</v>
      </c>
      <c r="AY394" s="116" t="s">
        <v>181</v>
      </c>
      <c r="BK394" s="124">
        <f>SUM(BK395:BK407)</f>
        <v>0</v>
      </c>
    </row>
    <row r="395" spans="2:65" s="1" customFormat="1" ht="16.5" customHeight="1" x14ac:dyDescent="0.2">
      <c r="B395" s="32"/>
      <c r="C395" s="125" t="s">
        <v>484</v>
      </c>
      <c r="D395" s="125" t="s">
        <v>182</v>
      </c>
      <c r="E395" s="126" t="s">
        <v>9229</v>
      </c>
      <c r="F395" s="127" t="s">
        <v>9230</v>
      </c>
      <c r="G395" s="128" t="s">
        <v>438</v>
      </c>
      <c r="H395" s="129">
        <v>42.234000000000002</v>
      </c>
      <c r="I395" s="130"/>
      <c r="J395" s="131">
        <f>ROUND(I395*H395,2)</f>
        <v>0</v>
      </c>
      <c r="K395" s="127" t="s">
        <v>327</v>
      </c>
      <c r="L395" s="32"/>
      <c r="M395" s="132" t="s">
        <v>19</v>
      </c>
      <c r="N395" s="133" t="s">
        <v>40</v>
      </c>
      <c r="P395" s="134">
        <f>O395*H395</f>
        <v>0</v>
      </c>
      <c r="Q395" s="134">
        <v>0</v>
      </c>
      <c r="R395" s="134">
        <f>Q395*H395</f>
        <v>0</v>
      </c>
      <c r="S395" s="134">
        <v>0</v>
      </c>
      <c r="T395" s="135">
        <f>S395*H395</f>
        <v>0</v>
      </c>
      <c r="AR395" s="136" t="s">
        <v>187</v>
      </c>
      <c r="AT395" s="136" t="s">
        <v>182</v>
      </c>
      <c r="AU395" s="136" t="s">
        <v>79</v>
      </c>
      <c r="AY395" s="17" t="s">
        <v>181</v>
      </c>
      <c r="BE395" s="137">
        <f>IF(N395="základní",J395,0)</f>
        <v>0</v>
      </c>
      <c r="BF395" s="137">
        <f>IF(N395="snížená",J395,0)</f>
        <v>0</v>
      </c>
      <c r="BG395" s="137">
        <f>IF(N395="zákl. přenesená",J395,0)</f>
        <v>0</v>
      </c>
      <c r="BH395" s="137">
        <f>IF(N395="sníž. přenesená",J395,0)</f>
        <v>0</v>
      </c>
      <c r="BI395" s="137">
        <f>IF(N395="nulová",J395,0)</f>
        <v>0</v>
      </c>
      <c r="BJ395" s="17" t="s">
        <v>77</v>
      </c>
      <c r="BK395" s="137">
        <f>ROUND(I395*H395,2)</f>
        <v>0</v>
      </c>
      <c r="BL395" s="17" t="s">
        <v>187</v>
      </c>
      <c r="BM395" s="136" t="s">
        <v>653</v>
      </c>
    </row>
    <row r="396" spans="2:65" s="1" customFormat="1" ht="11.25" x14ac:dyDescent="0.2">
      <c r="B396" s="32"/>
      <c r="D396" s="151" t="s">
        <v>328</v>
      </c>
      <c r="F396" s="152" t="s">
        <v>9231</v>
      </c>
      <c r="I396" s="140"/>
      <c r="L396" s="32"/>
      <c r="M396" s="141"/>
      <c r="T396" s="53"/>
      <c r="AT396" s="17" t="s">
        <v>328</v>
      </c>
      <c r="AU396" s="17" t="s">
        <v>79</v>
      </c>
    </row>
    <row r="397" spans="2:65" s="13" customFormat="1" ht="11.25" x14ac:dyDescent="0.2">
      <c r="B397" s="159"/>
      <c r="D397" s="138" t="s">
        <v>330</v>
      </c>
      <c r="E397" s="160" t="s">
        <v>19</v>
      </c>
      <c r="F397" s="161" t="s">
        <v>9232</v>
      </c>
      <c r="H397" s="162">
        <v>42.234000000000002</v>
      </c>
      <c r="I397" s="163"/>
      <c r="L397" s="159"/>
      <c r="M397" s="164"/>
      <c r="T397" s="165"/>
      <c r="AT397" s="160" t="s">
        <v>330</v>
      </c>
      <c r="AU397" s="160" t="s">
        <v>79</v>
      </c>
      <c r="AV397" s="13" t="s">
        <v>79</v>
      </c>
      <c r="AW397" s="13" t="s">
        <v>31</v>
      </c>
      <c r="AX397" s="13" t="s">
        <v>69</v>
      </c>
      <c r="AY397" s="160" t="s">
        <v>181</v>
      </c>
    </row>
    <row r="398" spans="2:65" s="14" customFormat="1" ht="11.25" x14ac:dyDescent="0.2">
      <c r="B398" s="166"/>
      <c r="D398" s="138" t="s">
        <v>330</v>
      </c>
      <c r="E398" s="167" t="s">
        <v>19</v>
      </c>
      <c r="F398" s="168" t="s">
        <v>333</v>
      </c>
      <c r="H398" s="169">
        <v>42.234000000000002</v>
      </c>
      <c r="I398" s="170"/>
      <c r="L398" s="166"/>
      <c r="M398" s="171"/>
      <c r="T398" s="172"/>
      <c r="AT398" s="167" t="s">
        <v>330</v>
      </c>
      <c r="AU398" s="167" t="s">
        <v>79</v>
      </c>
      <c r="AV398" s="14" t="s">
        <v>187</v>
      </c>
      <c r="AW398" s="14" t="s">
        <v>31</v>
      </c>
      <c r="AX398" s="14" t="s">
        <v>77</v>
      </c>
      <c r="AY398" s="167" t="s">
        <v>181</v>
      </c>
    </row>
    <row r="399" spans="2:65" s="1" customFormat="1" ht="21.75" customHeight="1" x14ac:dyDescent="0.2">
      <c r="B399" s="32"/>
      <c r="C399" s="125" t="s">
        <v>660</v>
      </c>
      <c r="D399" s="125" t="s">
        <v>182</v>
      </c>
      <c r="E399" s="126" t="s">
        <v>9233</v>
      </c>
      <c r="F399" s="127" t="s">
        <v>9234</v>
      </c>
      <c r="G399" s="128" t="s">
        <v>438</v>
      </c>
      <c r="H399" s="129">
        <v>42.234000000000002</v>
      </c>
      <c r="I399" s="130"/>
      <c r="J399" s="131">
        <f>ROUND(I399*H399,2)</f>
        <v>0</v>
      </c>
      <c r="K399" s="127" t="s">
        <v>327</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663</v>
      </c>
    </row>
    <row r="400" spans="2:65" s="1" customFormat="1" ht="11.25" x14ac:dyDescent="0.2">
      <c r="B400" s="32"/>
      <c r="D400" s="151" t="s">
        <v>328</v>
      </c>
      <c r="F400" s="152" t="s">
        <v>9235</v>
      </c>
      <c r="I400" s="140"/>
      <c r="L400" s="32"/>
      <c r="M400" s="141"/>
      <c r="T400" s="53"/>
      <c r="AT400" s="17" t="s">
        <v>328</v>
      </c>
      <c r="AU400" s="17" t="s">
        <v>79</v>
      </c>
    </row>
    <row r="401" spans="2:65" s="13" customFormat="1" ht="22.5" x14ac:dyDescent="0.2">
      <c r="B401" s="159"/>
      <c r="D401" s="138" t="s">
        <v>330</v>
      </c>
      <c r="E401" s="160" t="s">
        <v>19</v>
      </c>
      <c r="F401" s="161" t="s">
        <v>9236</v>
      </c>
      <c r="H401" s="162">
        <v>42.234000000000002</v>
      </c>
      <c r="I401" s="163"/>
      <c r="L401" s="159"/>
      <c r="M401" s="164"/>
      <c r="T401" s="165"/>
      <c r="AT401" s="160" t="s">
        <v>330</v>
      </c>
      <c r="AU401" s="160" t="s">
        <v>79</v>
      </c>
      <c r="AV401" s="13" t="s">
        <v>79</v>
      </c>
      <c r="AW401" s="13" t="s">
        <v>31</v>
      </c>
      <c r="AX401" s="13" t="s">
        <v>69</v>
      </c>
      <c r="AY401" s="160" t="s">
        <v>181</v>
      </c>
    </row>
    <row r="402" spans="2:65" s="14" customFormat="1" ht="11.25" x14ac:dyDescent="0.2">
      <c r="B402" s="166"/>
      <c r="D402" s="138" t="s">
        <v>330</v>
      </c>
      <c r="E402" s="167" t="s">
        <v>19</v>
      </c>
      <c r="F402" s="168" t="s">
        <v>333</v>
      </c>
      <c r="H402" s="169">
        <v>42.234000000000002</v>
      </c>
      <c r="I402" s="170"/>
      <c r="L402" s="166"/>
      <c r="M402" s="171"/>
      <c r="T402" s="172"/>
      <c r="AT402" s="167" t="s">
        <v>330</v>
      </c>
      <c r="AU402" s="167" t="s">
        <v>79</v>
      </c>
      <c r="AV402" s="14" t="s">
        <v>187</v>
      </c>
      <c r="AW402" s="14" t="s">
        <v>31</v>
      </c>
      <c r="AX402" s="14" t="s">
        <v>77</v>
      </c>
      <c r="AY402" s="167" t="s">
        <v>181</v>
      </c>
    </row>
    <row r="403" spans="2:65" s="1" customFormat="1" ht="16.5" customHeight="1" x14ac:dyDescent="0.2">
      <c r="B403" s="32"/>
      <c r="C403" s="125" t="s">
        <v>487</v>
      </c>
      <c r="D403" s="125" t="s">
        <v>182</v>
      </c>
      <c r="E403" s="126" t="s">
        <v>5666</v>
      </c>
      <c r="F403" s="127" t="s">
        <v>5667</v>
      </c>
      <c r="G403" s="128" t="s">
        <v>1053</v>
      </c>
      <c r="H403" s="129">
        <v>25</v>
      </c>
      <c r="I403" s="130"/>
      <c r="J403" s="131">
        <f>ROUND(I403*H403,2)</f>
        <v>0</v>
      </c>
      <c r="K403" s="127" t="s">
        <v>327</v>
      </c>
      <c r="L403" s="32"/>
      <c r="M403" s="132" t="s">
        <v>19</v>
      </c>
      <c r="N403" s="133" t="s">
        <v>40</v>
      </c>
      <c r="P403" s="134">
        <f>O403*H403</f>
        <v>0</v>
      </c>
      <c r="Q403" s="134">
        <v>0</v>
      </c>
      <c r="R403" s="134">
        <f>Q403*H403</f>
        <v>0</v>
      </c>
      <c r="S403" s="134">
        <v>0</v>
      </c>
      <c r="T403" s="135">
        <f>S403*H403</f>
        <v>0</v>
      </c>
      <c r="AR403" s="136" t="s">
        <v>187</v>
      </c>
      <c r="AT403" s="136" t="s">
        <v>182</v>
      </c>
      <c r="AU403" s="136" t="s">
        <v>79</v>
      </c>
      <c r="AY403" s="17" t="s">
        <v>181</v>
      </c>
      <c r="BE403" s="137">
        <f>IF(N403="základní",J403,0)</f>
        <v>0</v>
      </c>
      <c r="BF403" s="137">
        <f>IF(N403="snížená",J403,0)</f>
        <v>0</v>
      </c>
      <c r="BG403" s="137">
        <f>IF(N403="zákl. přenesená",J403,0)</f>
        <v>0</v>
      </c>
      <c r="BH403" s="137">
        <f>IF(N403="sníž. přenesená",J403,0)</f>
        <v>0</v>
      </c>
      <c r="BI403" s="137">
        <f>IF(N403="nulová",J403,0)</f>
        <v>0</v>
      </c>
      <c r="BJ403" s="17" t="s">
        <v>77</v>
      </c>
      <c r="BK403" s="137">
        <f>ROUND(I403*H403,2)</f>
        <v>0</v>
      </c>
      <c r="BL403" s="17" t="s">
        <v>187</v>
      </c>
      <c r="BM403" s="136" t="s">
        <v>672</v>
      </c>
    </row>
    <row r="404" spans="2:65" s="1" customFormat="1" ht="11.25" x14ac:dyDescent="0.2">
      <c r="B404" s="32"/>
      <c r="D404" s="151" t="s">
        <v>328</v>
      </c>
      <c r="F404" s="152" t="s">
        <v>5668</v>
      </c>
      <c r="I404" s="140"/>
      <c r="L404" s="32"/>
      <c r="M404" s="141"/>
      <c r="T404" s="53"/>
      <c r="AT404" s="17" t="s">
        <v>328</v>
      </c>
      <c r="AU404" s="17" t="s">
        <v>79</v>
      </c>
    </row>
    <row r="405" spans="2:65" s="1" customFormat="1" ht="29.25" x14ac:dyDescent="0.2">
      <c r="B405" s="32"/>
      <c r="D405" s="138" t="s">
        <v>214</v>
      </c>
      <c r="F405" s="139" t="s">
        <v>9066</v>
      </c>
      <c r="I405" s="140"/>
      <c r="L405" s="32"/>
      <c r="M405" s="141"/>
      <c r="T405" s="53"/>
      <c r="AT405" s="17" t="s">
        <v>214</v>
      </c>
      <c r="AU405" s="17" t="s">
        <v>79</v>
      </c>
    </row>
    <row r="406" spans="2:65" s="13" customFormat="1" ht="11.25" x14ac:dyDescent="0.2">
      <c r="B406" s="159"/>
      <c r="D406" s="138" t="s">
        <v>330</v>
      </c>
      <c r="E406" s="160" t="s">
        <v>19</v>
      </c>
      <c r="F406" s="161" t="s">
        <v>9067</v>
      </c>
      <c r="H406" s="162">
        <v>25</v>
      </c>
      <c r="I406" s="163"/>
      <c r="L406" s="159"/>
      <c r="M406" s="164"/>
      <c r="T406" s="165"/>
      <c r="AT406" s="160" t="s">
        <v>330</v>
      </c>
      <c r="AU406" s="160" t="s">
        <v>79</v>
      </c>
      <c r="AV406" s="13" t="s">
        <v>79</v>
      </c>
      <c r="AW406" s="13" t="s">
        <v>31</v>
      </c>
      <c r="AX406" s="13" t="s">
        <v>69</v>
      </c>
      <c r="AY406" s="160" t="s">
        <v>181</v>
      </c>
    </row>
    <row r="407" spans="2:65" s="14" customFormat="1" ht="11.25" x14ac:dyDescent="0.2">
      <c r="B407" s="166"/>
      <c r="D407" s="138" t="s">
        <v>330</v>
      </c>
      <c r="E407" s="167" t="s">
        <v>19</v>
      </c>
      <c r="F407" s="168" t="s">
        <v>333</v>
      </c>
      <c r="H407" s="169">
        <v>25</v>
      </c>
      <c r="I407" s="170"/>
      <c r="L407" s="166"/>
      <c r="M407" s="173"/>
      <c r="N407" s="174"/>
      <c r="O407" s="174"/>
      <c r="P407" s="174"/>
      <c r="Q407" s="174"/>
      <c r="R407" s="174"/>
      <c r="S407" s="174"/>
      <c r="T407" s="175"/>
      <c r="AT407" s="167" t="s">
        <v>330</v>
      </c>
      <c r="AU407" s="167" t="s">
        <v>79</v>
      </c>
      <c r="AV407" s="14" t="s">
        <v>187</v>
      </c>
      <c r="AW407" s="14" t="s">
        <v>31</v>
      </c>
      <c r="AX407" s="14" t="s">
        <v>77</v>
      </c>
      <c r="AY407" s="167" t="s">
        <v>181</v>
      </c>
    </row>
    <row r="408" spans="2:65" s="1" customFormat="1" ht="6.95" customHeight="1" x14ac:dyDescent="0.2">
      <c r="B408" s="41"/>
      <c r="C408" s="42"/>
      <c r="D408" s="42"/>
      <c r="E408" s="42"/>
      <c r="F408" s="42"/>
      <c r="G408" s="42"/>
      <c r="H408" s="42"/>
      <c r="I408" s="42"/>
      <c r="J408" s="42"/>
      <c r="K408" s="42"/>
      <c r="L408" s="32"/>
    </row>
  </sheetData>
  <sheetProtection algorithmName="SHA-512" hashValue="BeUYG96RgSDqVSFs+KK6x4+vbf5X5APspKk8WOGcJFjReyDyA9t8/ApkF6o1FVoqnlftHzJRFdlejwAvI1ivaw==" saltValue="JuyQsU8HXk23UcN0wSBWYz9MQHj/FiJwKw7vCD2lnLjKs3OFhEuKt+b8VVjBaSnaIUWUcXDjkT8FCh7sL1/FwA==" spinCount="100000" sheet="1" objects="1" scenarios="1" formatColumns="0" formatRows="0" autoFilter="0"/>
  <autoFilter ref="C87:K40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100-000000000000}"/>
    <hyperlink ref="F96" r:id="rId2" xr:uid="{00000000-0004-0000-1100-000001000000}"/>
    <hyperlink ref="F107" r:id="rId3" xr:uid="{00000000-0004-0000-1100-000002000000}"/>
    <hyperlink ref="F113" r:id="rId4" xr:uid="{00000000-0004-0000-1100-000003000000}"/>
    <hyperlink ref="F117" r:id="rId5" xr:uid="{00000000-0004-0000-1100-000004000000}"/>
    <hyperlink ref="F121" r:id="rId6" xr:uid="{00000000-0004-0000-1100-000005000000}"/>
    <hyperlink ref="F125" r:id="rId7" xr:uid="{00000000-0004-0000-1100-000006000000}"/>
    <hyperlink ref="F129" r:id="rId8" xr:uid="{00000000-0004-0000-1100-000007000000}"/>
    <hyperlink ref="F134" r:id="rId9" xr:uid="{00000000-0004-0000-1100-000008000000}"/>
    <hyperlink ref="F138" r:id="rId10" xr:uid="{00000000-0004-0000-1100-000009000000}"/>
    <hyperlink ref="F142" r:id="rId11" xr:uid="{00000000-0004-0000-1100-00000A000000}"/>
    <hyperlink ref="F159" r:id="rId12" xr:uid="{00000000-0004-0000-1100-00000B000000}"/>
    <hyperlink ref="F164" r:id="rId13" xr:uid="{00000000-0004-0000-1100-00000C000000}"/>
    <hyperlink ref="F172" r:id="rId14" xr:uid="{00000000-0004-0000-1100-00000D000000}"/>
    <hyperlink ref="F180" r:id="rId15" xr:uid="{00000000-0004-0000-1100-00000E000000}"/>
    <hyperlink ref="F188" r:id="rId16" xr:uid="{00000000-0004-0000-1100-00000F000000}"/>
    <hyperlink ref="F196" r:id="rId17" xr:uid="{00000000-0004-0000-1100-000010000000}"/>
    <hyperlink ref="F209" r:id="rId18" xr:uid="{00000000-0004-0000-1100-000011000000}"/>
    <hyperlink ref="F213" r:id="rId19" xr:uid="{00000000-0004-0000-1100-000012000000}"/>
    <hyperlink ref="F218" r:id="rId20" xr:uid="{00000000-0004-0000-1100-000013000000}"/>
    <hyperlink ref="F224" r:id="rId21" xr:uid="{00000000-0004-0000-1100-000014000000}"/>
    <hyperlink ref="F228" r:id="rId22" xr:uid="{00000000-0004-0000-1100-000015000000}"/>
    <hyperlink ref="F232" r:id="rId23" xr:uid="{00000000-0004-0000-1100-000016000000}"/>
    <hyperlink ref="F237" r:id="rId24" xr:uid="{00000000-0004-0000-1100-000017000000}"/>
    <hyperlink ref="F241" r:id="rId25" xr:uid="{00000000-0004-0000-1100-000018000000}"/>
    <hyperlink ref="F251" r:id="rId26" xr:uid="{00000000-0004-0000-1100-000019000000}"/>
    <hyperlink ref="F255" r:id="rId27" xr:uid="{00000000-0004-0000-1100-00001A000000}"/>
    <hyperlink ref="F263" r:id="rId28" xr:uid="{00000000-0004-0000-1100-00001B000000}"/>
    <hyperlink ref="F277" r:id="rId29" xr:uid="{00000000-0004-0000-1100-00001C000000}"/>
    <hyperlink ref="F282" r:id="rId30" xr:uid="{00000000-0004-0000-1100-00001D000000}"/>
    <hyperlink ref="F286" r:id="rId31" xr:uid="{00000000-0004-0000-1100-00001E000000}"/>
    <hyperlink ref="F290" r:id="rId32" xr:uid="{00000000-0004-0000-1100-00001F000000}"/>
    <hyperlink ref="F294" r:id="rId33" xr:uid="{00000000-0004-0000-1100-000020000000}"/>
    <hyperlink ref="F296" r:id="rId34" xr:uid="{00000000-0004-0000-1100-000021000000}"/>
    <hyperlink ref="F300" r:id="rId35" xr:uid="{00000000-0004-0000-1100-000022000000}"/>
    <hyperlink ref="F304" r:id="rId36" xr:uid="{00000000-0004-0000-1100-000023000000}"/>
    <hyperlink ref="F316" r:id="rId37" xr:uid="{00000000-0004-0000-1100-000024000000}"/>
    <hyperlink ref="F320" r:id="rId38" xr:uid="{00000000-0004-0000-1100-000025000000}"/>
    <hyperlink ref="F346" r:id="rId39" xr:uid="{00000000-0004-0000-1100-000026000000}"/>
    <hyperlink ref="F353" r:id="rId40" xr:uid="{00000000-0004-0000-1100-000027000000}"/>
    <hyperlink ref="F360" r:id="rId41" xr:uid="{00000000-0004-0000-1100-000028000000}"/>
    <hyperlink ref="F367" r:id="rId42" xr:uid="{00000000-0004-0000-1100-000029000000}"/>
    <hyperlink ref="F371" r:id="rId43" xr:uid="{00000000-0004-0000-1100-00002A000000}"/>
    <hyperlink ref="F376" r:id="rId44" xr:uid="{00000000-0004-0000-1100-00002B000000}"/>
    <hyperlink ref="F381" r:id="rId45" xr:uid="{00000000-0004-0000-1100-00002C000000}"/>
    <hyperlink ref="F386" r:id="rId46" xr:uid="{00000000-0004-0000-1100-00002D000000}"/>
    <hyperlink ref="F390" r:id="rId47" xr:uid="{00000000-0004-0000-1100-00002E000000}"/>
    <hyperlink ref="F396" r:id="rId48" xr:uid="{00000000-0004-0000-1100-00002F000000}"/>
    <hyperlink ref="F400" r:id="rId49" xr:uid="{00000000-0004-0000-1100-000030000000}"/>
    <hyperlink ref="F404" r:id="rId50" xr:uid="{00000000-0004-0000-1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69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143</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9237</v>
      </c>
      <c r="F9" s="315"/>
      <c r="G9" s="315"/>
      <c r="H9" s="315"/>
      <c r="L9" s="32"/>
    </row>
    <row r="10" spans="2:46" s="1" customFormat="1" ht="12" customHeight="1" x14ac:dyDescent="0.2">
      <c r="B10" s="32"/>
      <c r="D10" s="27" t="s">
        <v>6093</v>
      </c>
      <c r="L10" s="32"/>
    </row>
    <row r="11" spans="2:46" s="1" customFormat="1" ht="16.5" customHeight="1" x14ac:dyDescent="0.2">
      <c r="B11" s="32"/>
      <c r="E11" s="279" t="s">
        <v>9238</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ROUND(J92,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ROUND((SUM(BE92:BE692)),  2)</f>
        <v>0</v>
      </c>
      <c r="I35" s="93">
        <v>0.21</v>
      </c>
      <c r="J35" s="83">
        <f>ROUND(((SUM(BE92:BE692))*I35),  2)</f>
        <v>0</v>
      </c>
      <c r="L35" s="32"/>
    </row>
    <row r="36" spans="2:12" s="1" customFormat="1" ht="14.45" customHeight="1" x14ac:dyDescent="0.2">
      <c r="B36" s="32"/>
      <c r="E36" s="27" t="s">
        <v>41</v>
      </c>
      <c r="F36" s="83">
        <f>ROUND((SUM(BF92:BF692)),  2)</f>
        <v>0</v>
      </c>
      <c r="I36" s="93">
        <v>0.12</v>
      </c>
      <c r="J36" s="83">
        <f>ROUND(((SUM(BF92:BF692))*I36),  2)</f>
        <v>0</v>
      </c>
      <c r="L36" s="32"/>
    </row>
    <row r="37" spans="2:12" s="1" customFormat="1" ht="14.45" hidden="1" customHeight="1" x14ac:dyDescent="0.2">
      <c r="B37" s="32"/>
      <c r="E37" s="27" t="s">
        <v>42</v>
      </c>
      <c r="F37" s="83">
        <f>ROUND((SUM(BG92:BG692)),  2)</f>
        <v>0</v>
      </c>
      <c r="I37" s="93">
        <v>0.21</v>
      </c>
      <c r="J37" s="83">
        <f>0</f>
        <v>0</v>
      </c>
      <c r="L37" s="32"/>
    </row>
    <row r="38" spans="2:12" s="1" customFormat="1" ht="14.45" hidden="1" customHeight="1" x14ac:dyDescent="0.2">
      <c r="B38" s="32"/>
      <c r="E38" s="27" t="s">
        <v>43</v>
      </c>
      <c r="F38" s="83">
        <f>ROUND((SUM(BH92:BH692)),  2)</f>
        <v>0</v>
      </c>
      <c r="I38" s="93">
        <v>0.12</v>
      </c>
      <c r="J38" s="83">
        <f>0</f>
        <v>0</v>
      </c>
      <c r="L38" s="32"/>
    </row>
    <row r="39" spans="2:12" s="1" customFormat="1" ht="14.45" hidden="1" customHeight="1" x14ac:dyDescent="0.2">
      <c r="B39" s="32"/>
      <c r="E39" s="27" t="s">
        <v>44</v>
      </c>
      <c r="F39" s="83">
        <f>ROUND((SUM(BI92:BI692)),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9237</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D.1.4.10.2.-1 - ZPEVNĚNÉ PLOCHY A KOMUNIKACE - PŘED OBJEKTEM</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J92</f>
        <v>0</v>
      </c>
      <c r="L63" s="32"/>
      <c r="AU63" s="17" t="s">
        <v>164</v>
      </c>
    </row>
    <row r="64" spans="2:47" s="8" customFormat="1" ht="24.95" customHeight="1" x14ac:dyDescent="0.2">
      <c r="B64" s="103"/>
      <c r="D64" s="104" t="s">
        <v>296</v>
      </c>
      <c r="E64" s="105"/>
      <c r="F64" s="105"/>
      <c r="G64" s="105"/>
      <c r="H64" s="105"/>
      <c r="I64" s="105"/>
      <c r="J64" s="106">
        <f>J93</f>
        <v>0</v>
      </c>
      <c r="L64" s="103"/>
    </row>
    <row r="65" spans="2:12" s="11" customFormat="1" ht="19.899999999999999" customHeight="1" x14ac:dyDescent="0.2">
      <c r="B65" s="145"/>
      <c r="D65" s="146" t="s">
        <v>297</v>
      </c>
      <c r="E65" s="147"/>
      <c r="F65" s="147"/>
      <c r="G65" s="147"/>
      <c r="H65" s="147"/>
      <c r="I65" s="147"/>
      <c r="J65" s="148">
        <f>J94</f>
        <v>0</v>
      </c>
      <c r="L65" s="145"/>
    </row>
    <row r="66" spans="2:12" s="11" customFormat="1" ht="19.899999999999999" customHeight="1" x14ac:dyDescent="0.2">
      <c r="B66" s="145"/>
      <c r="D66" s="146" t="s">
        <v>1706</v>
      </c>
      <c r="E66" s="147"/>
      <c r="F66" s="147"/>
      <c r="G66" s="147"/>
      <c r="H66" s="147"/>
      <c r="I66" s="147"/>
      <c r="J66" s="148">
        <f>J315</f>
        <v>0</v>
      </c>
      <c r="L66" s="145"/>
    </row>
    <row r="67" spans="2:12" s="11" customFormat="1" ht="19.899999999999999" customHeight="1" x14ac:dyDescent="0.2">
      <c r="B67" s="145"/>
      <c r="D67" s="146" t="s">
        <v>9239</v>
      </c>
      <c r="E67" s="147"/>
      <c r="F67" s="147"/>
      <c r="G67" s="147"/>
      <c r="H67" s="147"/>
      <c r="I67" s="147"/>
      <c r="J67" s="148">
        <f>J337</f>
        <v>0</v>
      </c>
      <c r="L67" s="145"/>
    </row>
    <row r="68" spans="2:12" s="11" customFormat="1" ht="19.899999999999999" customHeight="1" x14ac:dyDescent="0.2">
      <c r="B68" s="145"/>
      <c r="D68" s="146" t="s">
        <v>5502</v>
      </c>
      <c r="E68" s="147"/>
      <c r="F68" s="147"/>
      <c r="G68" s="147"/>
      <c r="H68" s="147"/>
      <c r="I68" s="147"/>
      <c r="J68" s="148">
        <f>J467</f>
        <v>0</v>
      </c>
      <c r="L68" s="145"/>
    </row>
    <row r="69" spans="2:12" s="11" customFormat="1" ht="19.899999999999999" customHeight="1" x14ac:dyDescent="0.2">
      <c r="B69" s="145"/>
      <c r="D69" s="146" t="s">
        <v>300</v>
      </c>
      <c r="E69" s="147"/>
      <c r="F69" s="147"/>
      <c r="G69" s="147"/>
      <c r="H69" s="147"/>
      <c r="I69" s="147"/>
      <c r="J69" s="148">
        <f>J472</f>
        <v>0</v>
      </c>
      <c r="L69" s="145"/>
    </row>
    <row r="70" spans="2:12" s="11" customFormat="1" ht="19.899999999999999" customHeight="1" x14ac:dyDescent="0.2">
      <c r="B70" s="145"/>
      <c r="D70" s="146" t="s">
        <v>301</v>
      </c>
      <c r="E70" s="147"/>
      <c r="F70" s="147"/>
      <c r="G70" s="147"/>
      <c r="H70" s="147"/>
      <c r="I70" s="147"/>
      <c r="J70" s="148">
        <f>J677</f>
        <v>0</v>
      </c>
      <c r="L70" s="145"/>
    </row>
    <row r="71" spans="2:12" s="1" customFormat="1" ht="21.75" customHeight="1" x14ac:dyDescent="0.2">
      <c r="B71" s="32"/>
      <c r="L71" s="32"/>
    </row>
    <row r="72" spans="2:12" s="1" customFormat="1" ht="6.95" customHeight="1" x14ac:dyDescent="0.2">
      <c r="B72" s="41"/>
      <c r="C72" s="42"/>
      <c r="D72" s="42"/>
      <c r="E72" s="42"/>
      <c r="F72" s="42"/>
      <c r="G72" s="42"/>
      <c r="H72" s="42"/>
      <c r="I72" s="42"/>
      <c r="J72" s="42"/>
      <c r="K72" s="42"/>
      <c r="L72" s="32"/>
    </row>
    <row r="76" spans="2:12" s="1" customFormat="1" ht="6.95" customHeight="1" x14ac:dyDescent="0.2">
      <c r="B76" s="43"/>
      <c r="C76" s="44"/>
      <c r="D76" s="44"/>
      <c r="E76" s="44"/>
      <c r="F76" s="44"/>
      <c r="G76" s="44"/>
      <c r="H76" s="44"/>
      <c r="I76" s="44"/>
      <c r="J76" s="44"/>
      <c r="K76" s="44"/>
      <c r="L76" s="32"/>
    </row>
    <row r="77" spans="2:12" s="1" customFormat="1" ht="24.95" customHeight="1" x14ac:dyDescent="0.2">
      <c r="B77" s="32"/>
      <c r="C77" s="21" t="s">
        <v>166</v>
      </c>
      <c r="L77" s="32"/>
    </row>
    <row r="78" spans="2:12" s="1" customFormat="1" ht="6.95" customHeight="1" x14ac:dyDescent="0.2">
      <c r="B78" s="32"/>
      <c r="L78" s="32"/>
    </row>
    <row r="79" spans="2:12" s="1" customFormat="1" ht="12" customHeight="1" x14ac:dyDescent="0.2">
      <c r="B79" s="32"/>
      <c r="C79" s="27" t="s">
        <v>16</v>
      </c>
      <c r="L79" s="32"/>
    </row>
    <row r="80" spans="2:12" s="1" customFormat="1" ht="16.5" customHeight="1" x14ac:dyDescent="0.2">
      <c r="B80" s="32"/>
      <c r="E80" s="313" t="str">
        <f>E7</f>
        <v>Výstavba urgentního příjmu nemocnice Sokolov - Úprava po ZD č. 21</v>
      </c>
      <c r="F80" s="314"/>
      <c r="G80" s="314"/>
      <c r="H80" s="314"/>
      <c r="L80" s="32"/>
    </row>
    <row r="81" spans="2:65" ht="12" customHeight="1" x14ac:dyDescent="0.2">
      <c r="B81" s="20"/>
      <c r="C81" s="27" t="s">
        <v>159</v>
      </c>
      <c r="L81" s="20"/>
    </row>
    <row r="82" spans="2:65" s="1" customFormat="1" ht="16.5" customHeight="1" x14ac:dyDescent="0.2">
      <c r="B82" s="32"/>
      <c r="E82" s="313" t="s">
        <v>9237</v>
      </c>
      <c r="F82" s="315"/>
      <c r="G82" s="315"/>
      <c r="H82" s="315"/>
      <c r="L82" s="32"/>
    </row>
    <row r="83" spans="2:65" s="1" customFormat="1" ht="12" customHeight="1" x14ac:dyDescent="0.2">
      <c r="B83" s="32"/>
      <c r="C83" s="27" t="s">
        <v>6093</v>
      </c>
      <c r="L83" s="32"/>
    </row>
    <row r="84" spans="2:65" s="1" customFormat="1" ht="16.5" customHeight="1" x14ac:dyDescent="0.2">
      <c r="B84" s="32"/>
      <c r="E84" s="279" t="str">
        <f>E11</f>
        <v>D.1.4.10.2.-1 - ZPEVNĚNÉ PLOCHY A KOMUNIKACE - PŘED OBJEKTEM</v>
      </c>
      <c r="F84" s="315"/>
      <c r="G84" s="315"/>
      <c r="H84" s="315"/>
      <c r="L84" s="32"/>
    </row>
    <row r="85" spans="2:65" s="1" customFormat="1" ht="6.95" customHeight="1" x14ac:dyDescent="0.2">
      <c r="B85" s="32"/>
      <c r="L85" s="32"/>
    </row>
    <row r="86" spans="2:65" s="1" customFormat="1" ht="12" customHeight="1" x14ac:dyDescent="0.2">
      <c r="B86" s="32"/>
      <c r="C86" s="27" t="s">
        <v>21</v>
      </c>
      <c r="F86" s="25" t="str">
        <f>F14</f>
        <v xml:space="preserve"> </v>
      </c>
      <c r="I86" s="27" t="s">
        <v>23</v>
      </c>
      <c r="J86" s="49" t="str">
        <f>IF(J14="","",J14)</f>
        <v>11. 2. 2025</v>
      </c>
      <c r="L86" s="32"/>
    </row>
    <row r="87" spans="2:65" s="1" customFormat="1" ht="6.95" customHeight="1" x14ac:dyDescent="0.2">
      <c r="B87" s="32"/>
      <c r="L87" s="32"/>
    </row>
    <row r="88" spans="2:65" s="1" customFormat="1" ht="15.2" customHeight="1" x14ac:dyDescent="0.2">
      <c r="B88" s="32"/>
      <c r="C88" s="27" t="s">
        <v>25</v>
      </c>
      <c r="F88" s="25" t="str">
        <f>E17</f>
        <v xml:space="preserve"> </v>
      </c>
      <c r="I88" s="27" t="s">
        <v>30</v>
      </c>
      <c r="J88" s="30" t="str">
        <f>E23</f>
        <v xml:space="preserve"> </v>
      </c>
      <c r="L88" s="32"/>
    </row>
    <row r="89" spans="2:65" s="1" customFormat="1" ht="15.2" customHeight="1" x14ac:dyDescent="0.2">
      <c r="B89" s="32"/>
      <c r="C89" s="27" t="s">
        <v>28</v>
      </c>
      <c r="F89" s="25" t="str">
        <f>IF(E20="","",E20)</f>
        <v>Vyplň údaj</v>
      </c>
      <c r="I89" s="27" t="s">
        <v>32</v>
      </c>
      <c r="J89" s="30" t="str">
        <f>E26</f>
        <v xml:space="preserve"> </v>
      </c>
      <c r="L89" s="32"/>
    </row>
    <row r="90" spans="2:65" s="1" customFormat="1" ht="10.35" customHeight="1" x14ac:dyDescent="0.2">
      <c r="B90" s="32"/>
      <c r="L90" s="32"/>
    </row>
    <row r="91" spans="2:65" s="9" customFormat="1" ht="29.25" customHeight="1" x14ac:dyDescent="0.2">
      <c r="B91" s="107"/>
      <c r="C91" s="108" t="s">
        <v>167</v>
      </c>
      <c r="D91" s="109" t="s">
        <v>54</v>
      </c>
      <c r="E91" s="109" t="s">
        <v>50</v>
      </c>
      <c r="F91" s="109" t="s">
        <v>51</v>
      </c>
      <c r="G91" s="109" t="s">
        <v>168</v>
      </c>
      <c r="H91" s="109" t="s">
        <v>169</v>
      </c>
      <c r="I91" s="109" t="s">
        <v>170</v>
      </c>
      <c r="J91" s="109" t="s">
        <v>163</v>
      </c>
      <c r="K91" s="110" t="s">
        <v>171</v>
      </c>
      <c r="L91" s="107"/>
      <c r="M91" s="56" t="s">
        <v>19</v>
      </c>
      <c r="N91" s="57" t="s">
        <v>39</v>
      </c>
      <c r="O91" s="57" t="s">
        <v>172</v>
      </c>
      <c r="P91" s="57" t="s">
        <v>173</v>
      </c>
      <c r="Q91" s="57" t="s">
        <v>174</v>
      </c>
      <c r="R91" s="57" t="s">
        <v>175</v>
      </c>
      <c r="S91" s="57" t="s">
        <v>176</v>
      </c>
      <c r="T91" s="58" t="s">
        <v>177</v>
      </c>
    </row>
    <row r="92" spans="2:65" s="1" customFormat="1" ht="22.9" customHeight="1" x14ac:dyDescent="0.25">
      <c r="B92" s="32"/>
      <c r="C92" s="61" t="s">
        <v>178</v>
      </c>
      <c r="J92" s="111">
        <f>BK92</f>
        <v>0</v>
      </c>
      <c r="L92" s="32"/>
      <c r="M92" s="59"/>
      <c r="N92" s="50"/>
      <c r="O92" s="50"/>
      <c r="P92" s="112">
        <f>P93</f>
        <v>0</v>
      </c>
      <c r="Q92" s="50"/>
      <c r="R92" s="112">
        <f>R93</f>
        <v>0.10706399999999999</v>
      </c>
      <c r="S92" s="50"/>
      <c r="T92" s="113">
        <f>T93</f>
        <v>0</v>
      </c>
      <c r="AT92" s="17" t="s">
        <v>68</v>
      </c>
      <c r="AU92" s="17" t="s">
        <v>164</v>
      </c>
      <c r="BK92" s="114">
        <f>BK93</f>
        <v>0</v>
      </c>
    </row>
    <row r="93" spans="2:65" s="10" customFormat="1" ht="25.9" customHeight="1" x14ac:dyDescent="0.2">
      <c r="B93" s="115"/>
      <c r="D93" s="116" t="s">
        <v>68</v>
      </c>
      <c r="E93" s="117" t="s">
        <v>321</v>
      </c>
      <c r="F93" s="117" t="s">
        <v>322</v>
      </c>
      <c r="I93" s="118"/>
      <c r="J93" s="119">
        <f>BK93</f>
        <v>0</v>
      </c>
      <c r="L93" s="115"/>
      <c r="M93" s="120"/>
      <c r="P93" s="121">
        <f>P94+P315+P337+P467+P472+P677</f>
        <v>0</v>
      </c>
      <c r="R93" s="121">
        <f>R94+R315+R337+R467+R472+R677</f>
        <v>0.10706399999999999</v>
      </c>
      <c r="T93" s="122">
        <f>T94+T315+T337+T467+T472+T677</f>
        <v>0</v>
      </c>
      <c r="AR93" s="116" t="s">
        <v>77</v>
      </c>
      <c r="AT93" s="123" t="s">
        <v>68</v>
      </c>
      <c r="AU93" s="123" t="s">
        <v>69</v>
      </c>
      <c r="AY93" s="116" t="s">
        <v>181</v>
      </c>
      <c r="BK93" s="124">
        <f>BK94+BK315+BK337+BK467+BK472+BK677</f>
        <v>0</v>
      </c>
    </row>
    <row r="94" spans="2:65" s="10" customFormat="1" ht="22.9" customHeight="1" x14ac:dyDescent="0.2">
      <c r="B94" s="115"/>
      <c r="D94" s="116" t="s">
        <v>68</v>
      </c>
      <c r="E94" s="149" t="s">
        <v>77</v>
      </c>
      <c r="F94" s="149" t="s">
        <v>323</v>
      </c>
      <c r="I94" s="118"/>
      <c r="J94" s="150">
        <f>BK94</f>
        <v>0</v>
      </c>
      <c r="L94" s="115"/>
      <c r="M94" s="120"/>
      <c r="P94" s="121">
        <f>SUM(P95:P314)</f>
        <v>0</v>
      </c>
      <c r="R94" s="121">
        <f>SUM(R95:R314)</f>
        <v>0</v>
      </c>
      <c r="T94" s="122">
        <f>SUM(T95:T314)</f>
        <v>0</v>
      </c>
      <c r="AR94" s="116" t="s">
        <v>77</v>
      </c>
      <c r="AT94" s="123" t="s">
        <v>68</v>
      </c>
      <c r="AU94" s="123" t="s">
        <v>77</v>
      </c>
      <c r="AY94" s="116" t="s">
        <v>181</v>
      </c>
      <c r="BK94" s="124">
        <f>SUM(BK95:BK314)</f>
        <v>0</v>
      </c>
    </row>
    <row r="95" spans="2:65" s="1" customFormat="1" ht="16.5" customHeight="1" x14ac:dyDescent="0.2">
      <c r="B95" s="32"/>
      <c r="C95" s="125" t="s">
        <v>77</v>
      </c>
      <c r="D95" s="125" t="s">
        <v>182</v>
      </c>
      <c r="E95" s="126" t="s">
        <v>9240</v>
      </c>
      <c r="F95" s="127" t="s">
        <v>9241</v>
      </c>
      <c r="G95" s="128" t="s">
        <v>510</v>
      </c>
      <c r="H95" s="129">
        <v>8.3000000000000007</v>
      </c>
      <c r="I95" s="130"/>
      <c r="J95" s="131">
        <f>ROUND(I95*H95,2)</f>
        <v>0</v>
      </c>
      <c r="K95" s="127" t="s">
        <v>327</v>
      </c>
      <c r="L95" s="32"/>
      <c r="M95" s="132" t="s">
        <v>19</v>
      </c>
      <c r="N95" s="133" t="s">
        <v>40</v>
      </c>
      <c r="P95" s="134">
        <f>O95*H95</f>
        <v>0</v>
      </c>
      <c r="Q95" s="134">
        <v>0</v>
      </c>
      <c r="R95" s="134">
        <f>Q95*H95</f>
        <v>0</v>
      </c>
      <c r="S95" s="134">
        <v>0</v>
      </c>
      <c r="T95" s="135">
        <f>S95*H95</f>
        <v>0</v>
      </c>
      <c r="AR95" s="136" t="s">
        <v>187</v>
      </c>
      <c r="AT95" s="136" t="s">
        <v>182</v>
      </c>
      <c r="AU95" s="136" t="s">
        <v>79</v>
      </c>
      <c r="AY95" s="17" t="s">
        <v>181</v>
      </c>
      <c r="BE95" s="137">
        <f>IF(N95="základní",J95,0)</f>
        <v>0</v>
      </c>
      <c r="BF95" s="137">
        <f>IF(N95="snížená",J95,0)</f>
        <v>0</v>
      </c>
      <c r="BG95" s="137">
        <f>IF(N95="zákl. přenesená",J95,0)</f>
        <v>0</v>
      </c>
      <c r="BH95" s="137">
        <f>IF(N95="sníž. přenesená",J95,0)</f>
        <v>0</v>
      </c>
      <c r="BI95" s="137">
        <f>IF(N95="nulová",J95,0)</f>
        <v>0</v>
      </c>
      <c r="BJ95" s="17" t="s">
        <v>77</v>
      </c>
      <c r="BK95" s="137">
        <f>ROUND(I95*H95,2)</f>
        <v>0</v>
      </c>
      <c r="BL95" s="17" t="s">
        <v>187</v>
      </c>
      <c r="BM95" s="136" t="s">
        <v>79</v>
      </c>
    </row>
    <row r="96" spans="2:65" s="1" customFormat="1" ht="11.25" x14ac:dyDescent="0.2">
      <c r="B96" s="32"/>
      <c r="D96" s="151" t="s">
        <v>328</v>
      </c>
      <c r="F96" s="152" t="s">
        <v>9242</v>
      </c>
      <c r="I96" s="140"/>
      <c r="L96" s="32"/>
      <c r="M96" s="141"/>
      <c r="T96" s="53"/>
      <c r="AT96" s="17" t="s">
        <v>328</v>
      </c>
      <c r="AU96" s="17" t="s">
        <v>79</v>
      </c>
    </row>
    <row r="97" spans="2:65" s="12" customFormat="1" ht="11.25" x14ac:dyDescent="0.2">
      <c r="B97" s="153"/>
      <c r="D97" s="138" t="s">
        <v>330</v>
      </c>
      <c r="E97" s="154" t="s">
        <v>19</v>
      </c>
      <c r="F97" s="155" t="s">
        <v>9243</v>
      </c>
      <c r="H97" s="154" t="s">
        <v>19</v>
      </c>
      <c r="I97" s="156"/>
      <c r="L97" s="153"/>
      <c r="M97" s="157"/>
      <c r="T97" s="158"/>
      <c r="AT97" s="154" t="s">
        <v>330</v>
      </c>
      <c r="AU97" s="154" t="s">
        <v>79</v>
      </c>
      <c r="AV97" s="12" t="s">
        <v>77</v>
      </c>
      <c r="AW97" s="12" t="s">
        <v>31</v>
      </c>
      <c r="AX97" s="12" t="s">
        <v>69</v>
      </c>
      <c r="AY97" s="154" t="s">
        <v>181</v>
      </c>
    </row>
    <row r="98" spans="2:65" s="13" customFormat="1" ht="11.25" x14ac:dyDescent="0.2">
      <c r="B98" s="159"/>
      <c r="D98" s="138" t="s">
        <v>330</v>
      </c>
      <c r="E98" s="160" t="s">
        <v>19</v>
      </c>
      <c r="F98" s="161" t="s">
        <v>9244</v>
      </c>
      <c r="H98" s="162">
        <v>8.3000000000000007</v>
      </c>
      <c r="I98" s="163"/>
      <c r="L98" s="159"/>
      <c r="M98" s="164"/>
      <c r="T98" s="165"/>
      <c r="AT98" s="160" t="s">
        <v>330</v>
      </c>
      <c r="AU98" s="160" t="s">
        <v>79</v>
      </c>
      <c r="AV98" s="13" t="s">
        <v>79</v>
      </c>
      <c r="AW98" s="13" t="s">
        <v>31</v>
      </c>
      <c r="AX98" s="13" t="s">
        <v>69</v>
      </c>
      <c r="AY98" s="160" t="s">
        <v>181</v>
      </c>
    </row>
    <row r="99" spans="2:65" s="14" customFormat="1" ht="11.25" x14ac:dyDescent="0.2">
      <c r="B99" s="166"/>
      <c r="D99" s="138" t="s">
        <v>330</v>
      </c>
      <c r="E99" s="167" t="s">
        <v>19</v>
      </c>
      <c r="F99" s="168" t="s">
        <v>333</v>
      </c>
      <c r="H99" s="169">
        <v>8.3000000000000007</v>
      </c>
      <c r="I99" s="170"/>
      <c r="L99" s="166"/>
      <c r="M99" s="171"/>
      <c r="T99" s="172"/>
      <c r="AT99" s="167" t="s">
        <v>330</v>
      </c>
      <c r="AU99" s="167" t="s">
        <v>79</v>
      </c>
      <c r="AV99" s="14" t="s">
        <v>187</v>
      </c>
      <c r="AW99" s="14" t="s">
        <v>31</v>
      </c>
      <c r="AX99" s="14" t="s">
        <v>77</v>
      </c>
      <c r="AY99" s="167" t="s">
        <v>181</v>
      </c>
    </row>
    <row r="100" spans="2:65" s="1" customFormat="1" ht="16.5" customHeight="1" x14ac:dyDescent="0.2">
      <c r="B100" s="32"/>
      <c r="C100" s="125" t="s">
        <v>79</v>
      </c>
      <c r="D100" s="125" t="s">
        <v>182</v>
      </c>
      <c r="E100" s="126" t="s">
        <v>9245</v>
      </c>
      <c r="F100" s="127" t="s">
        <v>9246</v>
      </c>
      <c r="G100" s="128" t="s">
        <v>510</v>
      </c>
      <c r="H100" s="129">
        <v>20</v>
      </c>
      <c r="I100" s="130"/>
      <c r="J100" s="131">
        <f>ROUND(I100*H100,2)</f>
        <v>0</v>
      </c>
      <c r="K100" s="127" t="s">
        <v>327</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187</v>
      </c>
    </row>
    <row r="101" spans="2:65" s="1" customFormat="1" ht="11.25" x14ac:dyDescent="0.2">
      <c r="B101" s="32"/>
      <c r="D101" s="151" t="s">
        <v>328</v>
      </c>
      <c r="F101" s="152" t="s">
        <v>9247</v>
      </c>
      <c r="I101" s="140"/>
      <c r="L101" s="32"/>
      <c r="M101" s="141"/>
      <c r="T101" s="53"/>
      <c r="AT101" s="17" t="s">
        <v>328</v>
      </c>
      <c r="AU101" s="17" t="s">
        <v>79</v>
      </c>
    </row>
    <row r="102" spans="2:65" s="12" customFormat="1" ht="11.25" x14ac:dyDescent="0.2">
      <c r="B102" s="153"/>
      <c r="D102" s="138" t="s">
        <v>330</v>
      </c>
      <c r="E102" s="154" t="s">
        <v>19</v>
      </c>
      <c r="F102" s="155" t="s">
        <v>9248</v>
      </c>
      <c r="H102" s="154" t="s">
        <v>19</v>
      </c>
      <c r="I102" s="156"/>
      <c r="L102" s="153"/>
      <c r="M102" s="157"/>
      <c r="T102" s="158"/>
      <c r="AT102" s="154" t="s">
        <v>330</v>
      </c>
      <c r="AU102" s="154" t="s">
        <v>79</v>
      </c>
      <c r="AV102" s="12" t="s">
        <v>77</v>
      </c>
      <c r="AW102" s="12" t="s">
        <v>31</v>
      </c>
      <c r="AX102" s="12" t="s">
        <v>69</v>
      </c>
      <c r="AY102" s="154" t="s">
        <v>181</v>
      </c>
    </row>
    <row r="103" spans="2:65" s="13" customFormat="1" ht="11.25" x14ac:dyDescent="0.2">
      <c r="B103" s="159"/>
      <c r="D103" s="138" t="s">
        <v>330</v>
      </c>
      <c r="E103" s="160" t="s">
        <v>19</v>
      </c>
      <c r="F103" s="161" t="s">
        <v>9249</v>
      </c>
      <c r="H103" s="162">
        <v>20</v>
      </c>
      <c r="I103" s="163"/>
      <c r="L103" s="159"/>
      <c r="M103" s="164"/>
      <c r="T103" s="165"/>
      <c r="AT103" s="160" t="s">
        <v>330</v>
      </c>
      <c r="AU103" s="160" t="s">
        <v>79</v>
      </c>
      <c r="AV103" s="13" t="s">
        <v>79</v>
      </c>
      <c r="AW103" s="13" t="s">
        <v>31</v>
      </c>
      <c r="AX103" s="13" t="s">
        <v>69</v>
      </c>
      <c r="AY103" s="160" t="s">
        <v>181</v>
      </c>
    </row>
    <row r="104" spans="2:65" s="14" customFormat="1" ht="11.25" x14ac:dyDescent="0.2">
      <c r="B104" s="166"/>
      <c r="D104" s="138" t="s">
        <v>330</v>
      </c>
      <c r="E104" s="167" t="s">
        <v>19</v>
      </c>
      <c r="F104" s="168" t="s">
        <v>333</v>
      </c>
      <c r="H104" s="169">
        <v>20</v>
      </c>
      <c r="I104" s="170"/>
      <c r="L104" s="166"/>
      <c r="M104" s="171"/>
      <c r="T104" s="172"/>
      <c r="AT104" s="167" t="s">
        <v>330</v>
      </c>
      <c r="AU104" s="167" t="s">
        <v>79</v>
      </c>
      <c r="AV104" s="14" t="s">
        <v>187</v>
      </c>
      <c r="AW104" s="14" t="s">
        <v>31</v>
      </c>
      <c r="AX104" s="14" t="s">
        <v>77</v>
      </c>
      <c r="AY104" s="167" t="s">
        <v>181</v>
      </c>
    </row>
    <row r="105" spans="2:65" s="1" customFormat="1" ht="16.5" customHeight="1" x14ac:dyDescent="0.2">
      <c r="B105" s="32"/>
      <c r="C105" s="125" t="s">
        <v>190</v>
      </c>
      <c r="D105" s="125" t="s">
        <v>182</v>
      </c>
      <c r="E105" s="126" t="s">
        <v>9250</v>
      </c>
      <c r="F105" s="127" t="s">
        <v>9251</v>
      </c>
      <c r="G105" s="128" t="s">
        <v>510</v>
      </c>
      <c r="H105" s="129">
        <v>61.3</v>
      </c>
      <c r="I105" s="130"/>
      <c r="J105" s="131">
        <f>ROUND(I105*H105,2)</f>
        <v>0</v>
      </c>
      <c r="K105" s="127" t="s">
        <v>327</v>
      </c>
      <c r="L105" s="32"/>
      <c r="M105" s="132" t="s">
        <v>19</v>
      </c>
      <c r="N105" s="133" t="s">
        <v>40</v>
      </c>
      <c r="P105" s="134">
        <f>O105*H105</f>
        <v>0</v>
      </c>
      <c r="Q105" s="134">
        <v>0</v>
      </c>
      <c r="R105" s="134">
        <f>Q105*H105</f>
        <v>0</v>
      </c>
      <c r="S105" s="134">
        <v>0</v>
      </c>
      <c r="T105" s="135">
        <f>S105*H105</f>
        <v>0</v>
      </c>
      <c r="AR105" s="136" t="s">
        <v>187</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187</v>
      </c>
      <c r="BM105" s="136" t="s">
        <v>193</v>
      </c>
    </row>
    <row r="106" spans="2:65" s="1" customFormat="1" ht="11.25" x14ac:dyDescent="0.2">
      <c r="B106" s="32"/>
      <c r="D106" s="151" t="s">
        <v>328</v>
      </c>
      <c r="F106" s="152" t="s">
        <v>9252</v>
      </c>
      <c r="I106" s="140"/>
      <c r="L106" s="32"/>
      <c r="M106" s="141"/>
      <c r="T106" s="53"/>
      <c r="AT106" s="17" t="s">
        <v>328</v>
      </c>
      <c r="AU106" s="17" t="s">
        <v>79</v>
      </c>
    </row>
    <row r="107" spans="2:65" s="12" customFormat="1" ht="11.25" x14ac:dyDescent="0.2">
      <c r="B107" s="153"/>
      <c r="D107" s="138" t="s">
        <v>330</v>
      </c>
      <c r="E107" s="154" t="s">
        <v>19</v>
      </c>
      <c r="F107" s="155" t="s">
        <v>9253</v>
      </c>
      <c r="H107" s="154" t="s">
        <v>19</v>
      </c>
      <c r="I107" s="156"/>
      <c r="L107" s="153"/>
      <c r="M107" s="157"/>
      <c r="T107" s="158"/>
      <c r="AT107" s="154" t="s">
        <v>330</v>
      </c>
      <c r="AU107" s="154" t="s">
        <v>79</v>
      </c>
      <c r="AV107" s="12" t="s">
        <v>77</v>
      </c>
      <c r="AW107" s="12" t="s">
        <v>31</v>
      </c>
      <c r="AX107" s="12" t="s">
        <v>69</v>
      </c>
      <c r="AY107" s="154" t="s">
        <v>181</v>
      </c>
    </row>
    <row r="108" spans="2:65" s="13" customFormat="1" ht="11.25" x14ac:dyDescent="0.2">
      <c r="B108" s="159"/>
      <c r="D108" s="138" t="s">
        <v>330</v>
      </c>
      <c r="E108" s="160" t="s">
        <v>19</v>
      </c>
      <c r="F108" s="161" t="s">
        <v>9254</v>
      </c>
      <c r="H108" s="162">
        <v>20</v>
      </c>
      <c r="I108" s="163"/>
      <c r="L108" s="159"/>
      <c r="M108" s="164"/>
      <c r="T108" s="165"/>
      <c r="AT108" s="160" t="s">
        <v>330</v>
      </c>
      <c r="AU108" s="160" t="s">
        <v>79</v>
      </c>
      <c r="AV108" s="13" t="s">
        <v>79</v>
      </c>
      <c r="AW108" s="13" t="s">
        <v>31</v>
      </c>
      <c r="AX108" s="13" t="s">
        <v>69</v>
      </c>
      <c r="AY108" s="160" t="s">
        <v>181</v>
      </c>
    </row>
    <row r="109" spans="2:65" s="13" customFormat="1" ht="11.25" x14ac:dyDescent="0.2">
      <c r="B109" s="159"/>
      <c r="D109" s="138" t="s">
        <v>330</v>
      </c>
      <c r="E109" s="160" t="s">
        <v>19</v>
      </c>
      <c r="F109" s="161" t="s">
        <v>9255</v>
      </c>
      <c r="H109" s="162">
        <v>8.3000000000000007</v>
      </c>
      <c r="I109" s="163"/>
      <c r="L109" s="159"/>
      <c r="M109" s="164"/>
      <c r="T109" s="165"/>
      <c r="AT109" s="160" t="s">
        <v>330</v>
      </c>
      <c r="AU109" s="160" t="s">
        <v>79</v>
      </c>
      <c r="AV109" s="13" t="s">
        <v>79</v>
      </c>
      <c r="AW109" s="13" t="s">
        <v>31</v>
      </c>
      <c r="AX109" s="13" t="s">
        <v>69</v>
      </c>
      <c r="AY109" s="160" t="s">
        <v>181</v>
      </c>
    </row>
    <row r="110" spans="2:65" s="12" customFormat="1" ht="11.25" x14ac:dyDescent="0.2">
      <c r="B110" s="153"/>
      <c r="D110" s="138" t="s">
        <v>330</v>
      </c>
      <c r="E110" s="154" t="s">
        <v>19</v>
      </c>
      <c r="F110" s="155" t="s">
        <v>9256</v>
      </c>
      <c r="H110" s="154" t="s">
        <v>19</v>
      </c>
      <c r="I110" s="156"/>
      <c r="L110" s="153"/>
      <c r="M110" s="157"/>
      <c r="T110" s="158"/>
      <c r="AT110" s="154" t="s">
        <v>330</v>
      </c>
      <c r="AU110" s="154" t="s">
        <v>79</v>
      </c>
      <c r="AV110" s="12" t="s">
        <v>77</v>
      </c>
      <c r="AW110" s="12" t="s">
        <v>31</v>
      </c>
      <c r="AX110" s="12" t="s">
        <v>69</v>
      </c>
      <c r="AY110" s="154" t="s">
        <v>181</v>
      </c>
    </row>
    <row r="111" spans="2:65" s="13" customFormat="1" ht="11.25" x14ac:dyDescent="0.2">
      <c r="B111" s="159"/>
      <c r="D111" s="138" t="s">
        <v>330</v>
      </c>
      <c r="E111" s="160" t="s">
        <v>19</v>
      </c>
      <c r="F111" s="161" t="s">
        <v>9257</v>
      </c>
      <c r="H111" s="162">
        <v>33</v>
      </c>
      <c r="I111" s="163"/>
      <c r="L111" s="159"/>
      <c r="M111" s="164"/>
      <c r="T111" s="165"/>
      <c r="AT111" s="160" t="s">
        <v>330</v>
      </c>
      <c r="AU111" s="160" t="s">
        <v>79</v>
      </c>
      <c r="AV111" s="13" t="s">
        <v>79</v>
      </c>
      <c r="AW111" s="13" t="s">
        <v>31</v>
      </c>
      <c r="AX111" s="13" t="s">
        <v>69</v>
      </c>
      <c r="AY111" s="160" t="s">
        <v>181</v>
      </c>
    </row>
    <row r="112" spans="2:65" s="14" customFormat="1" ht="11.25" x14ac:dyDescent="0.2">
      <c r="B112" s="166"/>
      <c r="D112" s="138" t="s">
        <v>330</v>
      </c>
      <c r="E112" s="167" t="s">
        <v>19</v>
      </c>
      <c r="F112" s="168" t="s">
        <v>333</v>
      </c>
      <c r="H112" s="169">
        <v>61.3</v>
      </c>
      <c r="I112" s="170"/>
      <c r="L112" s="166"/>
      <c r="M112" s="171"/>
      <c r="T112" s="172"/>
      <c r="AT112" s="167" t="s">
        <v>330</v>
      </c>
      <c r="AU112" s="167" t="s">
        <v>79</v>
      </c>
      <c r="AV112" s="14" t="s">
        <v>187</v>
      </c>
      <c r="AW112" s="14" t="s">
        <v>31</v>
      </c>
      <c r="AX112" s="14" t="s">
        <v>77</v>
      </c>
      <c r="AY112" s="167" t="s">
        <v>181</v>
      </c>
    </row>
    <row r="113" spans="2:65" s="1" customFormat="1" ht="16.5" customHeight="1" x14ac:dyDescent="0.2">
      <c r="B113" s="32"/>
      <c r="C113" s="125" t="s">
        <v>187</v>
      </c>
      <c r="D113" s="125" t="s">
        <v>182</v>
      </c>
      <c r="E113" s="126" t="s">
        <v>9258</v>
      </c>
      <c r="F113" s="127" t="s">
        <v>9259</v>
      </c>
      <c r="G113" s="128" t="s">
        <v>510</v>
      </c>
      <c r="H113" s="129">
        <v>4.8</v>
      </c>
      <c r="I113" s="130"/>
      <c r="J113" s="131">
        <f>ROUND(I113*H113,2)</f>
        <v>0</v>
      </c>
      <c r="K113" s="127" t="s">
        <v>327</v>
      </c>
      <c r="L113" s="32"/>
      <c r="M113" s="132" t="s">
        <v>19</v>
      </c>
      <c r="N113" s="133" t="s">
        <v>40</v>
      </c>
      <c r="P113" s="134">
        <f>O113*H113</f>
        <v>0</v>
      </c>
      <c r="Q113" s="134">
        <v>0</v>
      </c>
      <c r="R113" s="134">
        <f>Q113*H113</f>
        <v>0</v>
      </c>
      <c r="S113" s="134">
        <v>0</v>
      </c>
      <c r="T113" s="135">
        <f>S113*H113</f>
        <v>0</v>
      </c>
      <c r="AR113" s="136" t="s">
        <v>187</v>
      </c>
      <c r="AT113" s="136" t="s">
        <v>182</v>
      </c>
      <c r="AU113" s="136" t="s">
        <v>79</v>
      </c>
      <c r="AY113" s="17" t="s">
        <v>181</v>
      </c>
      <c r="BE113" s="137">
        <f>IF(N113="základní",J113,0)</f>
        <v>0</v>
      </c>
      <c r="BF113" s="137">
        <f>IF(N113="snížená",J113,0)</f>
        <v>0</v>
      </c>
      <c r="BG113" s="137">
        <f>IF(N113="zákl. přenesená",J113,0)</f>
        <v>0</v>
      </c>
      <c r="BH113" s="137">
        <f>IF(N113="sníž. přenesená",J113,0)</f>
        <v>0</v>
      </c>
      <c r="BI113" s="137">
        <f>IF(N113="nulová",J113,0)</f>
        <v>0</v>
      </c>
      <c r="BJ113" s="17" t="s">
        <v>77</v>
      </c>
      <c r="BK113" s="137">
        <f>ROUND(I113*H113,2)</f>
        <v>0</v>
      </c>
      <c r="BL113" s="17" t="s">
        <v>187</v>
      </c>
      <c r="BM113" s="136" t="s">
        <v>196</v>
      </c>
    </row>
    <row r="114" spans="2:65" s="1" customFormat="1" ht="11.25" x14ac:dyDescent="0.2">
      <c r="B114" s="32"/>
      <c r="D114" s="151" t="s">
        <v>328</v>
      </c>
      <c r="F114" s="152" t="s">
        <v>9260</v>
      </c>
      <c r="I114" s="140"/>
      <c r="L114" s="32"/>
      <c r="M114" s="141"/>
      <c r="T114" s="53"/>
      <c r="AT114" s="17" t="s">
        <v>328</v>
      </c>
      <c r="AU114" s="17" t="s">
        <v>79</v>
      </c>
    </row>
    <row r="115" spans="2:65" s="12" customFormat="1" ht="11.25" x14ac:dyDescent="0.2">
      <c r="B115" s="153"/>
      <c r="D115" s="138" t="s">
        <v>330</v>
      </c>
      <c r="E115" s="154" t="s">
        <v>19</v>
      </c>
      <c r="F115" s="155" t="s">
        <v>9261</v>
      </c>
      <c r="H115" s="154" t="s">
        <v>19</v>
      </c>
      <c r="I115" s="156"/>
      <c r="L115" s="153"/>
      <c r="M115" s="157"/>
      <c r="T115" s="158"/>
      <c r="AT115" s="154" t="s">
        <v>330</v>
      </c>
      <c r="AU115" s="154" t="s">
        <v>79</v>
      </c>
      <c r="AV115" s="12" t="s">
        <v>77</v>
      </c>
      <c r="AW115" s="12" t="s">
        <v>31</v>
      </c>
      <c r="AX115" s="12" t="s">
        <v>69</v>
      </c>
      <c r="AY115" s="154" t="s">
        <v>181</v>
      </c>
    </row>
    <row r="116" spans="2:65" s="13" customFormat="1" ht="11.25" x14ac:dyDescent="0.2">
      <c r="B116" s="159"/>
      <c r="D116" s="138" t="s">
        <v>330</v>
      </c>
      <c r="E116" s="160" t="s">
        <v>19</v>
      </c>
      <c r="F116" s="161" t="s">
        <v>9262</v>
      </c>
      <c r="H116" s="162">
        <v>4.8</v>
      </c>
      <c r="I116" s="163"/>
      <c r="L116" s="159"/>
      <c r="M116" s="164"/>
      <c r="T116" s="165"/>
      <c r="AT116" s="160" t="s">
        <v>330</v>
      </c>
      <c r="AU116" s="160" t="s">
        <v>79</v>
      </c>
      <c r="AV116" s="13" t="s">
        <v>79</v>
      </c>
      <c r="AW116" s="13" t="s">
        <v>31</v>
      </c>
      <c r="AX116" s="13" t="s">
        <v>69</v>
      </c>
      <c r="AY116" s="160" t="s">
        <v>181</v>
      </c>
    </row>
    <row r="117" spans="2:65" s="14" customFormat="1" ht="11.25" x14ac:dyDescent="0.2">
      <c r="B117" s="166"/>
      <c r="D117" s="138" t="s">
        <v>330</v>
      </c>
      <c r="E117" s="167" t="s">
        <v>19</v>
      </c>
      <c r="F117" s="168" t="s">
        <v>333</v>
      </c>
      <c r="H117" s="169">
        <v>4.8</v>
      </c>
      <c r="I117" s="170"/>
      <c r="L117" s="166"/>
      <c r="M117" s="171"/>
      <c r="T117" s="172"/>
      <c r="AT117" s="167" t="s">
        <v>330</v>
      </c>
      <c r="AU117" s="167" t="s">
        <v>79</v>
      </c>
      <c r="AV117" s="14" t="s">
        <v>187</v>
      </c>
      <c r="AW117" s="14" t="s">
        <v>31</v>
      </c>
      <c r="AX117" s="14" t="s">
        <v>77</v>
      </c>
      <c r="AY117" s="167" t="s">
        <v>181</v>
      </c>
    </row>
    <row r="118" spans="2:65" s="1" customFormat="1" ht="16.5" customHeight="1" x14ac:dyDescent="0.2">
      <c r="B118" s="32"/>
      <c r="C118" s="125" t="s">
        <v>197</v>
      </c>
      <c r="D118" s="125" t="s">
        <v>182</v>
      </c>
      <c r="E118" s="126" t="s">
        <v>9263</v>
      </c>
      <c r="F118" s="127" t="s">
        <v>9264</v>
      </c>
      <c r="G118" s="128" t="s">
        <v>510</v>
      </c>
      <c r="H118" s="129">
        <v>4.8</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328</v>
      </c>
      <c r="F119" s="152" t="s">
        <v>9265</v>
      </c>
      <c r="I119" s="140"/>
      <c r="L119" s="32"/>
      <c r="M119" s="141"/>
      <c r="T119" s="53"/>
      <c r="AT119" s="17" t="s">
        <v>328</v>
      </c>
      <c r="AU119" s="17" t="s">
        <v>79</v>
      </c>
    </row>
    <row r="120" spans="2:65" s="12" customFormat="1" ht="11.25" x14ac:dyDescent="0.2">
      <c r="B120" s="153"/>
      <c r="D120" s="138" t="s">
        <v>330</v>
      </c>
      <c r="E120" s="154" t="s">
        <v>19</v>
      </c>
      <c r="F120" s="155" t="s">
        <v>9266</v>
      </c>
      <c r="H120" s="154" t="s">
        <v>19</v>
      </c>
      <c r="I120" s="156"/>
      <c r="L120" s="153"/>
      <c r="M120" s="157"/>
      <c r="T120" s="158"/>
      <c r="AT120" s="154" t="s">
        <v>330</v>
      </c>
      <c r="AU120" s="154" t="s">
        <v>79</v>
      </c>
      <c r="AV120" s="12" t="s">
        <v>77</v>
      </c>
      <c r="AW120" s="12" t="s">
        <v>31</v>
      </c>
      <c r="AX120" s="12" t="s">
        <v>69</v>
      </c>
      <c r="AY120" s="154" t="s">
        <v>181</v>
      </c>
    </row>
    <row r="121" spans="2:65" s="13" customFormat="1" ht="11.25" x14ac:dyDescent="0.2">
      <c r="B121" s="159"/>
      <c r="D121" s="138" t="s">
        <v>330</v>
      </c>
      <c r="E121" s="160" t="s">
        <v>19</v>
      </c>
      <c r="F121" s="161" t="s">
        <v>9267</v>
      </c>
      <c r="H121" s="162">
        <v>4.8</v>
      </c>
      <c r="I121" s="163"/>
      <c r="L121" s="159"/>
      <c r="M121" s="164"/>
      <c r="T121" s="165"/>
      <c r="AT121" s="160" t="s">
        <v>330</v>
      </c>
      <c r="AU121" s="160" t="s">
        <v>79</v>
      </c>
      <c r="AV121" s="13" t="s">
        <v>79</v>
      </c>
      <c r="AW121" s="13" t="s">
        <v>31</v>
      </c>
      <c r="AX121" s="13" t="s">
        <v>69</v>
      </c>
      <c r="AY121" s="160" t="s">
        <v>181</v>
      </c>
    </row>
    <row r="122" spans="2:65" s="14" customFormat="1" ht="11.25" x14ac:dyDescent="0.2">
      <c r="B122" s="166"/>
      <c r="D122" s="138" t="s">
        <v>330</v>
      </c>
      <c r="E122" s="167" t="s">
        <v>19</v>
      </c>
      <c r="F122" s="168" t="s">
        <v>333</v>
      </c>
      <c r="H122" s="169">
        <v>4.8</v>
      </c>
      <c r="I122" s="170"/>
      <c r="L122" s="166"/>
      <c r="M122" s="171"/>
      <c r="T122" s="172"/>
      <c r="AT122" s="167" t="s">
        <v>330</v>
      </c>
      <c r="AU122" s="167" t="s">
        <v>79</v>
      </c>
      <c r="AV122" s="14" t="s">
        <v>187</v>
      </c>
      <c r="AW122" s="14" t="s">
        <v>31</v>
      </c>
      <c r="AX122" s="14" t="s">
        <v>77</v>
      </c>
      <c r="AY122" s="167" t="s">
        <v>181</v>
      </c>
    </row>
    <row r="123" spans="2:65" s="1" customFormat="1" ht="16.5" customHeight="1" x14ac:dyDescent="0.2">
      <c r="B123" s="32"/>
      <c r="C123" s="125" t="s">
        <v>193</v>
      </c>
      <c r="D123" s="125" t="s">
        <v>182</v>
      </c>
      <c r="E123" s="126" t="s">
        <v>9268</v>
      </c>
      <c r="F123" s="127" t="s">
        <v>9269</v>
      </c>
      <c r="G123" s="128" t="s">
        <v>510</v>
      </c>
      <c r="H123" s="129">
        <v>983.8</v>
      </c>
      <c r="I123" s="130"/>
      <c r="J123" s="131">
        <f>ROUND(I123*H123,2)</f>
        <v>0</v>
      </c>
      <c r="K123" s="127" t="s">
        <v>327</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328</v>
      </c>
      <c r="F124" s="152" t="s">
        <v>9270</v>
      </c>
      <c r="I124" s="140"/>
      <c r="L124" s="32"/>
      <c r="M124" s="141"/>
      <c r="T124" s="53"/>
      <c r="AT124" s="17" t="s">
        <v>328</v>
      </c>
      <c r="AU124" s="17" t="s">
        <v>79</v>
      </c>
    </row>
    <row r="125" spans="2:65" s="12" customFormat="1" ht="11.25" x14ac:dyDescent="0.2">
      <c r="B125" s="153"/>
      <c r="D125" s="138" t="s">
        <v>330</v>
      </c>
      <c r="E125" s="154" t="s">
        <v>19</v>
      </c>
      <c r="F125" s="155" t="s">
        <v>9271</v>
      </c>
      <c r="H125" s="154" t="s">
        <v>19</v>
      </c>
      <c r="I125" s="156"/>
      <c r="L125" s="153"/>
      <c r="M125" s="157"/>
      <c r="T125" s="158"/>
      <c r="AT125" s="154" t="s">
        <v>330</v>
      </c>
      <c r="AU125" s="154" t="s">
        <v>79</v>
      </c>
      <c r="AV125" s="12" t="s">
        <v>77</v>
      </c>
      <c r="AW125" s="12" t="s">
        <v>31</v>
      </c>
      <c r="AX125" s="12" t="s">
        <v>69</v>
      </c>
      <c r="AY125" s="154" t="s">
        <v>181</v>
      </c>
    </row>
    <row r="126" spans="2:65" s="13" customFormat="1" ht="11.25" x14ac:dyDescent="0.2">
      <c r="B126" s="159"/>
      <c r="D126" s="138" t="s">
        <v>330</v>
      </c>
      <c r="E126" s="160" t="s">
        <v>19</v>
      </c>
      <c r="F126" s="161" t="s">
        <v>9272</v>
      </c>
      <c r="H126" s="162">
        <v>983.8</v>
      </c>
      <c r="I126" s="163"/>
      <c r="L126" s="159"/>
      <c r="M126" s="164"/>
      <c r="T126" s="165"/>
      <c r="AT126" s="160" t="s">
        <v>330</v>
      </c>
      <c r="AU126" s="160" t="s">
        <v>79</v>
      </c>
      <c r="AV126" s="13" t="s">
        <v>79</v>
      </c>
      <c r="AW126" s="13" t="s">
        <v>31</v>
      </c>
      <c r="AX126" s="13" t="s">
        <v>69</v>
      </c>
      <c r="AY126" s="160" t="s">
        <v>181</v>
      </c>
    </row>
    <row r="127" spans="2:65" s="14" customFormat="1" ht="11.25" x14ac:dyDescent="0.2">
      <c r="B127" s="166"/>
      <c r="D127" s="138" t="s">
        <v>330</v>
      </c>
      <c r="E127" s="167" t="s">
        <v>19</v>
      </c>
      <c r="F127" s="168" t="s">
        <v>333</v>
      </c>
      <c r="H127" s="169">
        <v>983.8</v>
      </c>
      <c r="I127" s="170"/>
      <c r="L127" s="166"/>
      <c r="M127" s="171"/>
      <c r="T127" s="172"/>
      <c r="AT127" s="167" t="s">
        <v>330</v>
      </c>
      <c r="AU127" s="167" t="s">
        <v>79</v>
      </c>
      <c r="AV127" s="14" t="s">
        <v>187</v>
      </c>
      <c r="AW127" s="14" t="s">
        <v>31</v>
      </c>
      <c r="AX127" s="14" t="s">
        <v>77</v>
      </c>
      <c r="AY127" s="167" t="s">
        <v>181</v>
      </c>
    </row>
    <row r="128" spans="2:65" s="1" customFormat="1" ht="16.5" customHeight="1" x14ac:dyDescent="0.2">
      <c r="B128" s="32"/>
      <c r="C128" s="125" t="s">
        <v>203</v>
      </c>
      <c r="D128" s="125" t="s">
        <v>182</v>
      </c>
      <c r="E128" s="126" t="s">
        <v>9273</v>
      </c>
      <c r="F128" s="127" t="s">
        <v>9274</v>
      </c>
      <c r="G128" s="128" t="s">
        <v>510</v>
      </c>
      <c r="H128" s="129">
        <v>983.8</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328</v>
      </c>
      <c r="F129" s="152" t="s">
        <v>9275</v>
      </c>
      <c r="I129" s="140"/>
      <c r="L129" s="32"/>
      <c r="M129" s="141"/>
      <c r="T129" s="53"/>
      <c r="AT129" s="17" t="s">
        <v>328</v>
      </c>
      <c r="AU129" s="17" t="s">
        <v>79</v>
      </c>
    </row>
    <row r="130" spans="2:65" s="12" customFormat="1" ht="11.25" x14ac:dyDescent="0.2">
      <c r="B130" s="153"/>
      <c r="D130" s="138" t="s">
        <v>330</v>
      </c>
      <c r="E130" s="154" t="s">
        <v>19</v>
      </c>
      <c r="F130" s="155" t="s">
        <v>9276</v>
      </c>
      <c r="H130" s="154" t="s">
        <v>19</v>
      </c>
      <c r="I130" s="156"/>
      <c r="L130" s="153"/>
      <c r="M130" s="157"/>
      <c r="T130" s="158"/>
      <c r="AT130" s="154" t="s">
        <v>330</v>
      </c>
      <c r="AU130" s="154" t="s">
        <v>79</v>
      </c>
      <c r="AV130" s="12" t="s">
        <v>77</v>
      </c>
      <c r="AW130" s="12" t="s">
        <v>31</v>
      </c>
      <c r="AX130" s="12" t="s">
        <v>69</v>
      </c>
      <c r="AY130" s="154" t="s">
        <v>181</v>
      </c>
    </row>
    <row r="131" spans="2:65" s="13" customFormat="1" ht="11.25" x14ac:dyDescent="0.2">
      <c r="B131" s="159"/>
      <c r="D131" s="138" t="s">
        <v>330</v>
      </c>
      <c r="E131" s="160" t="s">
        <v>19</v>
      </c>
      <c r="F131" s="161" t="s">
        <v>9277</v>
      </c>
      <c r="H131" s="162">
        <v>983.8</v>
      </c>
      <c r="I131" s="163"/>
      <c r="L131" s="159"/>
      <c r="M131" s="164"/>
      <c r="T131" s="165"/>
      <c r="AT131" s="160" t="s">
        <v>330</v>
      </c>
      <c r="AU131" s="160" t="s">
        <v>79</v>
      </c>
      <c r="AV131" s="13" t="s">
        <v>79</v>
      </c>
      <c r="AW131" s="13" t="s">
        <v>31</v>
      </c>
      <c r="AX131" s="13" t="s">
        <v>69</v>
      </c>
      <c r="AY131" s="160" t="s">
        <v>181</v>
      </c>
    </row>
    <row r="132" spans="2:65" s="14" customFormat="1" ht="11.25" x14ac:dyDescent="0.2">
      <c r="B132" s="166"/>
      <c r="D132" s="138" t="s">
        <v>330</v>
      </c>
      <c r="E132" s="167" t="s">
        <v>19</v>
      </c>
      <c r="F132" s="168" t="s">
        <v>333</v>
      </c>
      <c r="H132" s="169">
        <v>983.8</v>
      </c>
      <c r="I132" s="170"/>
      <c r="L132" s="166"/>
      <c r="M132" s="171"/>
      <c r="T132" s="172"/>
      <c r="AT132" s="167" t="s">
        <v>330</v>
      </c>
      <c r="AU132" s="167" t="s">
        <v>79</v>
      </c>
      <c r="AV132" s="14" t="s">
        <v>187</v>
      </c>
      <c r="AW132" s="14" t="s">
        <v>31</v>
      </c>
      <c r="AX132" s="14" t="s">
        <v>77</v>
      </c>
      <c r="AY132" s="167" t="s">
        <v>181</v>
      </c>
    </row>
    <row r="133" spans="2:65" s="1" customFormat="1" ht="16.5" customHeight="1" x14ac:dyDescent="0.2">
      <c r="B133" s="32"/>
      <c r="C133" s="125" t="s">
        <v>196</v>
      </c>
      <c r="D133" s="125" t="s">
        <v>182</v>
      </c>
      <c r="E133" s="126" t="s">
        <v>9278</v>
      </c>
      <c r="F133" s="127" t="s">
        <v>9279</v>
      </c>
      <c r="G133" s="128" t="s">
        <v>636</v>
      </c>
      <c r="H133" s="129">
        <v>3.7</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328</v>
      </c>
      <c r="F134" s="152" t="s">
        <v>9280</v>
      </c>
      <c r="I134" s="140"/>
      <c r="L134" s="32"/>
      <c r="M134" s="141"/>
      <c r="T134" s="53"/>
      <c r="AT134" s="17" t="s">
        <v>328</v>
      </c>
      <c r="AU134" s="17" t="s">
        <v>79</v>
      </c>
    </row>
    <row r="135" spans="2:65" s="1" customFormat="1" ht="19.5" x14ac:dyDescent="0.2">
      <c r="B135" s="32"/>
      <c r="D135" s="138" t="s">
        <v>214</v>
      </c>
      <c r="F135" s="139" t="s">
        <v>9281</v>
      </c>
      <c r="I135" s="140"/>
      <c r="L135" s="32"/>
      <c r="M135" s="141"/>
      <c r="T135" s="53"/>
      <c r="AT135" s="17" t="s">
        <v>214</v>
      </c>
      <c r="AU135" s="17" t="s">
        <v>79</v>
      </c>
    </row>
    <row r="136" spans="2:65" s="13" customFormat="1" ht="11.25" x14ac:dyDescent="0.2">
      <c r="B136" s="159"/>
      <c r="D136" s="138" t="s">
        <v>330</v>
      </c>
      <c r="E136" s="160" t="s">
        <v>19</v>
      </c>
      <c r="F136" s="161" t="s">
        <v>9282</v>
      </c>
      <c r="H136" s="162">
        <v>3.7</v>
      </c>
      <c r="I136" s="163"/>
      <c r="L136" s="159"/>
      <c r="M136" s="164"/>
      <c r="T136" s="165"/>
      <c r="AT136" s="160" t="s">
        <v>330</v>
      </c>
      <c r="AU136" s="160" t="s">
        <v>79</v>
      </c>
      <c r="AV136" s="13" t="s">
        <v>79</v>
      </c>
      <c r="AW136" s="13" t="s">
        <v>31</v>
      </c>
      <c r="AX136" s="13" t="s">
        <v>69</v>
      </c>
      <c r="AY136" s="160" t="s">
        <v>181</v>
      </c>
    </row>
    <row r="137" spans="2:65" s="14" customFormat="1" ht="11.25" x14ac:dyDescent="0.2">
      <c r="B137" s="166"/>
      <c r="D137" s="138" t="s">
        <v>330</v>
      </c>
      <c r="E137" s="167" t="s">
        <v>19</v>
      </c>
      <c r="F137" s="168" t="s">
        <v>333</v>
      </c>
      <c r="H137" s="169">
        <v>3.7</v>
      </c>
      <c r="I137" s="170"/>
      <c r="L137" s="166"/>
      <c r="M137" s="171"/>
      <c r="T137" s="172"/>
      <c r="AT137" s="167" t="s">
        <v>330</v>
      </c>
      <c r="AU137" s="167" t="s">
        <v>79</v>
      </c>
      <c r="AV137" s="14" t="s">
        <v>187</v>
      </c>
      <c r="AW137" s="14" t="s">
        <v>31</v>
      </c>
      <c r="AX137" s="14" t="s">
        <v>77</v>
      </c>
      <c r="AY137" s="167" t="s">
        <v>181</v>
      </c>
    </row>
    <row r="138" spans="2:65" s="1" customFormat="1" ht="16.5" customHeight="1" x14ac:dyDescent="0.2">
      <c r="B138" s="32"/>
      <c r="C138" s="125" t="s">
        <v>210</v>
      </c>
      <c r="D138" s="125" t="s">
        <v>182</v>
      </c>
      <c r="E138" s="126" t="s">
        <v>9283</v>
      </c>
      <c r="F138" s="127" t="s">
        <v>9284</v>
      </c>
      <c r="G138" s="128" t="s">
        <v>636</v>
      </c>
      <c r="H138" s="129">
        <v>265.5</v>
      </c>
      <c r="I138" s="130"/>
      <c r="J138" s="131">
        <f>ROUND(I138*H138,2)</f>
        <v>0</v>
      </c>
      <c r="K138" s="127" t="s">
        <v>327</v>
      </c>
      <c r="L138" s="32"/>
      <c r="M138" s="132" t="s">
        <v>19</v>
      </c>
      <c r="N138" s="133" t="s">
        <v>40</v>
      </c>
      <c r="P138" s="134">
        <f>O138*H138</f>
        <v>0</v>
      </c>
      <c r="Q138" s="134">
        <v>0</v>
      </c>
      <c r="R138" s="134">
        <f>Q138*H138</f>
        <v>0</v>
      </c>
      <c r="S138" s="134">
        <v>0</v>
      </c>
      <c r="T138" s="135">
        <f>S138*H138</f>
        <v>0</v>
      </c>
      <c r="AR138" s="136" t="s">
        <v>187</v>
      </c>
      <c r="AT138" s="136" t="s">
        <v>182</v>
      </c>
      <c r="AU138" s="136" t="s">
        <v>79</v>
      </c>
      <c r="AY138" s="17" t="s">
        <v>181</v>
      </c>
      <c r="BE138" s="137">
        <f>IF(N138="základní",J138,0)</f>
        <v>0</v>
      </c>
      <c r="BF138" s="137">
        <f>IF(N138="snížená",J138,0)</f>
        <v>0</v>
      </c>
      <c r="BG138" s="137">
        <f>IF(N138="zákl. přenesená",J138,0)</f>
        <v>0</v>
      </c>
      <c r="BH138" s="137">
        <f>IF(N138="sníž. přenesená",J138,0)</f>
        <v>0</v>
      </c>
      <c r="BI138" s="137">
        <f>IF(N138="nulová",J138,0)</f>
        <v>0</v>
      </c>
      <c r="BJ138" s="17" t="s">
        <v>77</v>
      </c>
      <c r="BK138" s="137">
        <f>ROUND(I138*H138,2)</f>
        <v>0</v>
      </c>
      <c r="BL138" s="17" t="s">
        <v>187</v>
      </c>
      <c r="BM138" s="136" t="s">
        <v>213</v>
      </c>
    </row>
    <row r="139" spans="2:65" s="1" customFormat="1" ht="11.25" x14ac:dyDescent="0.2">
      <c r="B139" s="32"/>
      <c r="D139" s="151" t="s">
        <v>328</v>
      </c>
      <c r="F139" s="152" t="s">
        <v>9285</v>
      </c>
      <c r="I139" s="140"/>
      <c r="L139" s="32"/>
      <c r="M139" s="141"/>
      <c r="T139" s="53"/>
      <c r="AT139" s="17" t="s">
        <v>328</v>
      </c>
      <c r="AU139" s="17" t="s">
        <v>79</v>
      </c>
    </row>
    <row r="140" spans="2:65" s="1" customFormat="1" ht="19.5" x14ac:dyDescent="0.2">
      <c r="B140" s="32"/>
      <c r="D140" s="138" t="s">
        <v>214</v>
      </c>
      <c r="F140" s="139" t="s">
        <v>9281</v>
      </c>
      <c r="I140" s="140"/>
      <c r="L140" s="32"/>
      <c r="M140" s="141"/>
      <c r="T140" s="53"/>
      <c r="AT140" s="17" t="s">
        <v>214</v>
      </c>
      <c r="AU140" s="17" t="s">
        <v>79</v>
      </c>
    </row>
    <row r="141" spans="2:65" s="13" customFormat="1" ht="11.25" x14ac:dyDescent="0.2">
      <c r="B141" s="159"/>
      <c r="D141" s="138" t="s">
        <v>330</v>
      </c>
      <c r="E141" s="160" t="s">
        <v>19</v>
      </c>
      <c r="F141" s="161" t="s">
        <v>9286</v>
      </c>
      <c r="H141" s="162">
        <v>241.2</v>
      </c>
      <c r="I141" s="163"/>
      <c r="L141" s="159"/>
      <c r="M141" s="164"/>
      <c r="T141" s="165"/>
      <c r="AT141" s="160" t="s">
        <v>330</v>
      </c>
      <c r="AU141" s="160" t="s">
        <v>79</v>
      </c>
      <c r="AV141" s="13" t="s">
        <v>79</v>
      </c>
      <c r="AW141" s="13" t="s">
        <v>31</v>
      </c>
      <c r="AX141" s="13" t="s">
        <v>69</v>
      </c>
      <c r="AY141" s="160" t="s">
        <v>181</v>
      </c>
    </row>
    <row r="142" spans="2:65" s="13" customFormat="1" ht="11.25" x14ac:dyDescent="0.2">
      <c r="B142" s="159"/>
      <c r="D142" s="138" t="s">
        <v>330</v>
      </c>
      <c r="E142" s="160" t="s">
        <v>19</v>
      </c>
      <c r="F142" s="161" t="s">
        <v>9287</v>
      </c>
      <c r="H142" s="162">
        <v>24.3</v>
      </c>
      <c r="I142" s="163"/>
      <c r="L142" s="159"/>
      <c r="M142" s="164"/>
      <c r="T142" s="165"/>
      <c r="AT142" s="160" t="s">
        <v>330</v>
      </c>
      <c r="AU142" s="160" t="s">
        <v>79</v>
      </c>
      <c r="AV142" s="13" t="s">
        <v>79</v>
      </c>
      <c r="AW142" s="13" t="s">
        <v>31</v>
      </c>
      <c r="AX142" s="13" t="s">
        <v>69</v>
      </c>
      <c r="AY142" s="160" t="s">
        <v>181</v>
      </c>
    </row>
    <row r="143" spans="2:65" s="14" customFormat="1" ht="11.25" x14ac:dyDescent="0.2">
      <c r="B143" s="166"/>
      <c r="D143" s="138" t="s">
        <v>330</v>
      </c>
      <c r="E143" s="167" t="s">
        <v>19</v>
      </c>
      <c r="F143" s="168" t="s">
        <v>333</v>
      </c>
      <c r="H143" s="169">
        <v>265.5</v>
      </c>
      <c r="I143" s="170"/>
      <c r="L143" s="166"/>
      <c r="M143" s="171"/>
      <c r="T143" s="172"/>
      <c r="AT143" s="167" t="s">
        <v>330</v>
      </c>
      <c r="AU143" s="167" t="s">
        <v>79</v>
      </c>
      <c r="AV143" s="14" t="s">
        <v>187</v>
      </c>
      <c r="AW143" s="14" t="s">
        <v>31</v>
      </c>
      <c r="AX143" s="14" t="s">
        <v>77</v>
      </c>
      <c r="AY143" s="167" t="s">
        <v>181</v>
      </c>
    </row>
    <row r="144" spans="2:65" s="1" customFormat="1" ht="16.5" customHeight="1" x14ac:dyDescent="0.2">
      <c r="B144" s="32"/>
      <c r="C144" s="125" t="s">
        <v>200</v>
      </c>
      <c r="D144" s="125" t="s">
        <v>182</v>
      </c>
      <c r="E144" s="126" t="s">
        <v>9288</v>
      </c>
      <c r="F144" s="127" t="s">
        <v>9289</v>
      </c>
      <c r="G144" s="128" t="s">
        <v>636</v>
      </c>
      <c r="H144" s="129">
        <v>54.3</v>
      </c>
      <c r="I144" s="130"/>
      <c r="J144" s="131">
        <f>ROUND(I144*H144,2)</f>
        <v>0</v>
      </c>
      <c r="K144" s="127" t="s">
        <v>327</v>
      </c>
      <c r="L144" s="32"/>
      <c r="M144" s="132" t="s">
        <v>19</v>
      </c>
      <c r="N144" s="133" t="s">
        <v>40</v>
      </c>
      <c r="P144" s="134">
        <f>O144*H144</f>
        <v>0</v>
      </c>
      <c r="Q144" s="134">
        <v>0</v>
      </c>
      <c r="R144" s="134">
        <f>Q144*H144</f>
        <v>0</v>
      </c>
      <c r="S144" s="134">
        <v>0</v>
      </c>
      <c r="T144" s="135">
        <f>S144*H144</f>
        <v>0</v>
      </c>
      <c r="AR144" s="136" t="s">
        <v>187</v>
      </c>
      <c r="AT144" s="136" t="s">
        <v>182</v>
      </c>
      <c r="AU144" s="136" t="s">
        <v>79</v>
      </c>
      <c r="AY144" s="17" t="s">
        <v>181</v>
      </c>
      <c r="BE144" s="137">
        <f>IF(N144="základní",J144,0)</f>
        <v>0</v>
      </c>
      <c r="BF144" s="137">
        <f>IF(N144="snížená",J144,0)</f>
        <v>0</v>
      </c>
      <c r="BG144" s="137">
        <f>IF(N144="zákl. přenesená",J144,0)</f>
        <v>0</v>
      </c>
      <c r="BH144" s="137">
        <f>IF(N144="sníž. přenesená",J144,0)</f>
        <v>0</v>
      </c>
      <c r="BI144" s="137">
        <f>IF(N144="nulová",J144,0)</f>
        <v>0</v>
      </c>
      <c r="BJ144" s="17" t="s">
        <v>77</v>
      </c>
      <c r="BK144" s="137">
        <f>ROUND(I144*H144,2)</f>
        <v>0</v>
      </c>
      <c r="BL144" s="17" t="s">
        <v>187</v>
      </c>
      <c r="BM144" s="136" t="s">
        <v>218</v>
      </c>
    </row>
    <row r="145" spans="2:65" s="1" customFormat="1" ht="11.25" x14ac:dyDescent="0.2">
      <c r="B145" s="32"/>
      <c r="D145" s="151" t="s">
        <v>328</v>
      </c>
      <c r="F145" s="152" t="s">
        <v>9290</v>
      </c>
      <c r="I145" s="140"/>
      <c r="L145" s="32"/>
      <c r="M145" s="141"/>
      <c r="T145" s="53"/>
      <c r="AT145" s="17" t="s">
        <v>328</v>
      </c>
      <c r="AU145" s="17" t="s">
        <v>79</v>
      </c>
    </row>
    <row r="146" spans="2:65" s="1" customFormat="1" ht="19.5" x14ac:dyDescent="0.2">
      <c r="B146" s="32"/>
      <c r="D146" s="138" t="s">
        <v>214</v>
      </c>
      <c r="F146" s="139" t="s">
        <v>9281</v>
      </c>
      <c r="I146" s="140"/>
      <c r="L146" s="32"/>
      <c r="M146" s="141"/>
      <c r="T146" s="53"/>
      <c r="AT146" s="17" t="s">
        <v>214</v>
      </c>
      <c r="AU146" s="17" t="s">
        <v>79</v>
      </c>
    </row>
    <row r="147" spans="2:65" s="13" customFormat="1" ht="11.25" x14ac:dyDescent="0.2">
      <c r="B147" s="159"/>
      <c r="D147" s="138" t="s">
        <v>330</v>
      </c>
      <c r="E147" s="160" t="s">
        <v>19</v>
      </c>
      <c r="F147" s="161" t="s">
        <v>9291</v>
      </c>
      <c r="H147" s="162">
        <v>54.3</v>
      </c>
      <c r="I147" s="163"/>
      <c r="L147" s="159"/>
      <c r="M147" s="164"/>
      <c r="T147" s="165"/>
      <c r="AT147" s="160" t="s">
        <v>330</v>
      </c>
      <c r="AU147" s="160" t="s">
        <v>79</v>
      </c>
      <c r="AV147" s="13" t="s">
        <v>79</v>
      </c>
      <c r="AW147" s="13" t="s">
        <v>31</v>
      </c>
      <c r="AX147" s="13" t="s">
        <v>69</v>
      </c>
      <c r="AY147" s="160" t="s">
        <v>181</v>
      </c>
    </row>
    <row r="148" spans="2:65" s="14" customFormat="1" ht="11.25" x14ac:dyDescent="0.2">
      <c r="B148" s="166"/>
      <c r="D148" s="138" t="s">
        <v>330</v>
      </c>
      <c r="E148" s="167" t="s">
        <v>19</v>
      </c>
      <c r="F148" s="168" t="s">
        <v>333</v>
      </c>
      <c r="H148" s="169">
        <v>54.3</v>
      </c>
      <c r="I148" s="170"/>
      <c r="L148" s="166"/>
      <c r="M148" s="171"/>
      <c r="T148" s="172"/>
      <c r="AT148" s="167" t="s">
        <v>330</v>
      </c>
      <c r="AU148" s="167" t="s">
        <v>79</v>
      </c>
      <c r="AV148" s="14" t="s">
        <v>187</v>
      </c>
      <c r="AW148" s="14" t="s">
        <v>31</v>
      </c>
      <c r="AX148" s="14" t="s">
        <v>77</v>
      </c>
      <c r="AY148" s="167" t="s">
        <v>181</v>
      </c>
    </row>
    <row r="149" spans="2:65" s="1" customFormat="1" ht="16.5" customHeight="1" x14ac:dyDescent="0.2">
      <c r="B149" s="32"/>
      <c r="C149" s="125" t="s">
        <v>219</v>
      </c>
      <c r="D149" s="125" t="s">
        <v>182</v>
      </c>
      <c r="E149" s="126" t="s">
        <v>1764</v>
      </c>
      <c r="F149" s="127" t="s">
        <v>1765</v>
      </c>
      <c r="G149" s="128" t="s">
        <v>1053</v>
      </c>
      <c r="H149" s="129">
        <v>80</v>
      </c>
      <c r="I149" s="130"/>
      <c r="J149" s="131">
        <f>ROUND(I149*H149,2)</f>
        <v>0</v>
      </c>
      <c r="K149" s="127" t="s">
        <v>327</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222</v>
      </c>
    </row>
    <row r="150" spans="2:65" s="1" customFormat="1" ht="11.25" x14ac:dyDescent="0.2">
      <c r="B150" s="32"/>
      <c r="D150" s="151" t="s">
        <v>328</v>
      </c>
      <c r="F150" s="152" t="s">
        <v>1766</v>
      </c>
      <c r="I150" s="140"/>
      <c r="L150" s="32"/>
      <c r="M150" s="141"/>
      <c r="T150" s="53"/>
      <c r="AT150" s="17" t="s">
        <v>328</v>
      </c>
      <c r="AU150" s="17" t="s">
        <v>79</v>
      </c>
    </row>
    <row r="151" spans="2:65" s="1" customFormat="1" ht="16.5" customHeight="1" x14ac:dyDescent="0.2">
      <c r="B151" s="32"/>
      <c r="C151" s="125" t="s">
        <v>8</v>
      </c>
      <c r="D151" s="125" t="s">
        <v>182</v>
      </c>
      <c r="E151" s="126" t="s">
        <v>1767</v>
      </c>
      <c r="F151" s="127" t="s">
        <v>1768</v>
      </c>
      <c r="G151" s="128" t="s">
        <v>1769</v>
      </c>
      <c r="H151" s="129">
        <v>10</v>
      </c>
      <c r="I151" s="130"/>
      <c r="J151" s="131">
        <f>ROUND(I151*H151,2)</f>
        <v>0</v>
      </c>
      <c r="K151" s="127" t="s">
        <v>327</v>
      </c>
      <c r="L151" s="32"/>
      <c r="M151" s="132" t="s">
        <v>19</v>
      </c>
      <c r="N151" s="133" t="s">
        <v>40</v>
      </c>
      <c r="P151" s="134">
        <f>O151*H151</f>
        <v>0</v>
      </c>
      <c r="Q151" s="134">
        <v>0</v>
      </c>
      <c r="R151" s="134">
        <f>Q151*H151</f>
        <v>0</v>
      </c>
      <c r="S151" s="134">
        <v>0</v>
      </c>
      <c r="T151" s="135">
        <f>S151*H151</f>
        <v>0</v>
      </c>
      <c r="AR151" s="136" t="s">
        <v>187</v>
      </c>
      <c r="AT151" s="136" t="s">
        <v>182</v>
      </c>
      <c r="AU151" s="136" t="s">
        <v>79</v>
      </c>
      <c r="AY151" s="17" t="s">
        <v>181</v>
      </c>
      <c r="BE151" s="137">
        <f>IF(N151="základní",J151,0)</f>
        <v>0</v>
      </c>
      <c r="BF151" s="137">
        <f>IF(N151="snížená",J151,0)</f>
        <v>0</v>
      </c>
      <c r="BG151" s="137">
        <f>IF(N151="zákl. přenesená",J151,0)</f>
        <v>0</v>
      </c>
      <c r="BH151" s="137">
        <f>IF(N151="sníž. přenesená",J151,0)</f>
        <v>0</v>
      </c>
      <c r="BI151" s="137">
        <f>IF(N151="nulová",J151,0)</f>
        <v>0</v>
      </c>
      <c r="BJ151" s="17" t="s">
        <v>77</v>
      </c>
      <c r="BK151" s="137">
        <f>ROUND(I151*H151,2)</f>
        <v>0</v>
      </c>
      <c r="BL151" s="17" t="s">
        <v>187</v>
      </c>
      <c r="BM151" s="136" t="s">
        <v>225</v>
      </c>
    </row>
    <row r="152" spans="2:65" s="1" customFormat="1" ht="11.25" x14ac:dyDescent="0.2">
      <c r="B152" s="32"/>
      <c r="D152" s="151" t="s">
        <v>328</v>
      </c>
      <c r="F152" s="152" t="s">
        <v>1770</v>
      </c>
      <c r="I152" s="140"/>
      <c r="L152" s="32"/>
      <c r="M152" s="141"/>
      <c r="T152" s="53"/>
      <c r="AT152" s="17" t="s">
        <v>328</v>
      </c>
      <c r="AU152" s="17" t="s">
        <v>79</v>
      </c>
    </row>
    <row r="153" spans="2:65" s="1" customFormat="1" ht="16.5" customHeight="1" x14ac:dyDescent="0.2">
      <c r="B153" s="32"/>
      <c r="C153" s="125" t="s">
        <v>226</v>
      </c>
      <c r="D153" s="125" t="s">
        <v>182</v>
      </c>
      <c r="E153" s="126" t="s">
        <v>1771</v>
      </c>
      <c r="F153" s="127" t="s">
        <v>1772</v>
      </c>
      <c r="G153" s="128" t="s">
        <v>636</v>
      </c>
      <c r="H153" s="129">
        <v>5</v>
      </c>
      <c r="I153" s="130"/>
      <c r="J153" s="131">
        <f>ROUND(I153*H153,2)</f>
        <v>0</v>
      </c>
      <c r="K153" s="127" t="s">
        <v>327</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229</v>
      </c>
    </row>
    <row r="154" spans="2:65" s="1" customFormat="1" ht="11.25" x14ac:dyDescent="0.2">
      <c r="B154" s="32"/>
      <c r="D154" s="151" t="s">
        <v>328</v>
      </c>
      <c r="F154" s="152" t="s">
        <v>1773</v>
      </c>
      <c r="I154" s="140"/>
      <c r="L154" s="32"/>
      <c r="M154" s="141"/>
      <c r="T154" s="53"/>
      <c r="AT154" s="17" t="s">
        <v>328</v>
      </c>
      <c r="AU154" s="17" t="s">
        <v>79</v>
      </c>
    </row>
    <row r="155" spans="2:65" s="1" customFormat="1" ht="16.5" customHeight="1" x14ac:dyDescent="0.2">
      <c r="B155" s="32"/>
      <c r="C155" s="125" t="s">
        <v>206</v>
      </c>
      <c r="D155" s="125" t="s">
        <v>182</v>
      </c>
      <c r="E155" s="126" t="s">
        <v>1774</v>
      </c>
      <c r="F155" s="127" t="s">
        <v>1775</v>
      </c>
      <c r="G155" s="128" t="s">
        <v>636</v>
      </c>
      <c r="H155" s="129">
        <v>5</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232</v>
      </c>
    </row>
    <row r="156" spans="2:65" s="1" customFormat="1" ht="11.25" x14ac:dyDescent="0.2">
      <c r="B156" s="32"/>
      <c r="D156" s="151" t="s">
        <v>328</v>
      </c>
      <c r="F156" s="152" t="s">
        <v>1776</v>
      </c>
      <c r="I156" s="140"/>
      <c r="L156" s="32"/>
      <c r="M156" s="141"/>
      <c r="T156" s="53"/>
      <c r="AT156" s="17" t="s">
        <v>328</v>
      </c>
      <c r="AU156" s="17" t="s">
        <v>79</v>
      </c>
    </row>
    <row r="157" spans="2:65" s="1" customFormat="1" ht="16.5" customHeight="1" x14ac:dyDescent="0.2">
      <c r="B157" s="32"/>
      <c r="C157" s="125" t="s">
        <v>233</v>
      </c>
      <c r="D157" s="125" t="s">
        <v>182</v>
      </c>
      <c r="E157" s="126" t="s">
        <v>1777</v>
      </c>
      <c r="F157" s="127" t="s">
        <v>1778</v>
      </c>
      <c r="G157" s="128" t="s">
        <v>636</v>
      </c>
      <c r="H157" s="129">
        <v>3</v>
      </c>
      <c r="I157" s="130"/>
      <c r="J157" s="131">
        <f>ROUND(I157*H157,2)</f>
        <v>0</v>
      </c>
      <c r="K157" s="127" t="s">
        <v>327</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236</v>
      </c>
    </row>
    <row r="158" spans="2:65" s="1" customFormat="1" ht="11.25" x14ac:dyDescent="0.2">
      <c r="B158" s="32"/>
      <c r="D158" s="151" t="s">
        <v>328</v>
      </c>
      <c r="F158" s="152" t="s">
        <v>1779</v>
      </c>
      <c r="I158" s="140"/>
      <c r="L158" s="32"/>
      <c r="M158" s="141"/>
      <c r="T158" s="53"/>
      <c r="AT158" s="17" t="s">
        <v>328</v>
      </c>
      <c r="AU158" s="17" t="s">
        <v>79</v>
      </c>
    </row>
    <row r="159" spans="2:65" s="1" customFormat="1" ht="16.5" customHeight="1" x14ac:dyDescent="0.2">
      <c r="B159" s="32"/>
      <c r="C159" s="125" t="s">
        <v>209</v>
      </c>
      <c r="D159" s="125" t="s">
        <v>182</v>
      </c>
      <c r="E159" s="126" t="s">
        <v>1780</v>
      </c>
      <c r="F159" s="127" t="s">
        <v>1781</v>
      </c>
      <c r="G159" s="128" t="s">
        <v>636</v>
      </c>
      <c r="H159" s="129">
        <v>30</v>
      </c>
      <c r="I159" s="130"/>
      <c r="J159" s="131">
        <f>ROUND(I159*H159,2)</f>
        <v>0</v>
      </c>
      <c r="K159" s="127" t="s">
        <v>327</v>
      </c>
      <c r="L159" s="32"/>
      <c r="M159" s="132" t="s">
        <v>19</v>
      </c>
      <c r="N159" s="133" t="s">
        <v>40</v>
      </c>
      <c r="P159" s="134">
        <f>O159*H159</f>
        <v>0</v>
      </c>
      <c r="Q159" s="134">
        <v>0</v>
      </c>
      <c r="R159" s="134">
        <f>Q159*H159</f>
        <v>0</v>
      </c>
      <c r="S159" s="134">
        <v>0</v>
      </c>
      <c r="T159" s="135">
        <f>S159*H159</f>
        <v>0</v>
      </c>
      <c r="AR159" s="136" t="s">
        <v>187</v>
      </c>
      <c r="AT159" s="136" t="s">
        <v>182</v>
      </c>
      <c r="AU159" s="136" t="s">
        <v>79</v>
      </c>
      <c r="AY159" s="17" t="s">
        <v>181</v>
      </c>
      <c r="BE159" s="137">
        <f>IF(N159="základní",J159,0)</f>
        <v>0</v>
      </c>
      <c r="BF159" s="137">
        <f>IF(N159="snížená",J159,0)</f>
        <v>0</v>
      </c>
      <c r="BG159" s="137">
        <f>IF(N159="zákl. přenesená",J159,0)</f>
        <v>0</v>
      </c>
      <c r="BH159" s="137">
        <f>IF(N159="sníž. přenesená",J159,0)</f>
        <v>0</v>
      </c>
      <c r="BI159" s="137">
        <f>IF(N159="nulová",J159,0)</f>
        <v>0</v>
      </c>
      <c r="BJ159" s="17" t="s">
        <v>77</v>
      </c>
      <c r="BK159" s="137">
        <f>ROUND(I159*H159,2)</f>
        <v>0</v>
      </c>
      <c r="BL159" s="17" t="s">
        <v>187</v>
      </c>
      <c r="BM159" s="136" t="s">
        <v>239</v>
      </c>
    </row>
    <row r="160" spans="2:65" s="1" customFormat="1" ht="11.25" x14ac:dyDescent="0.2">
      <c r="B160" s="32"/>
      <c r="D160" s="151" t="s">
        <v>328</v>
      </c>
      <c r="F160" s="152" t="s">
        <v>1782</v>
      </c>
      <c r="I160" s="140"/>
      <c r="L160" s="32"/>
      <c r="M160" s="141"/>
      <c r="T160" s="53"/>
      <c r="AT160" s="17" t="s">
        <v>328</v>
      </c>
      <c r="AU160" s="17" t="s">
        <v>79</v>
      </c>
    </row>
    <row r="161" spans="2:65" s="1" customFormat="1" ht="24.2" customHeight="1" x14ac:dyDescent="0.2">
      <c r="B161" s="32"/>
      <c r="C161" s="125" t="s">
        <v>404</v>
      </c>
      <c r="D161" s="125" t="s">
        <v>182</v>
      </c>
      <c r="E161" s="126" t="s">
        <v>6097</v>
      </c>
      <c r="F161" s="127" t="s">
        <v>9292</v>
      </c>
      <c r="G161" s="128" t="s">
        <v>185</v>
      </c>
      <c r="H161" s="129">
        <v>1</v>
      </c>
      <c r="I161" s="130"/>
      <c r="J161" s="131">
        <f>ROUND(I161*H161,2)</f>
        <v>0</v>
      </c>
      <c r="K161" s="127" t="s">
        <v>186</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407</v>
      </c>
    </row>
    <row r="162" spans="2:65" s="1" customFormat="1" ht="48.75" x14ac:dyDescent="0.2">
      <c r="B162" s="32"/>
      <c r="D162" s="138" t="s">
        <v>214</v>
      </c>
      <c r="F162" s="139" t="s">
        <v>9293</v>
      </c>
      <c r="I162" s="140"/>
      <c r="L162" s="32"/>
      <c r="M162" s="141"/>
      <c r="T162" s="53"/>
      <c r="AT162" s="17" t="s">
        <v>214</v>
      </c>
      <c r="AU162" s="17" t="s">
        <v>79</v>
      </c>
    </row>
    <row r="163" spans="2:65" s="13" customFormat="1" ht="11.25" x14ac:dyDescent="0.2">
      <c r="B163" s="159"/>
      <c r="D163" s="138" t="s">
        <v>330</v>
      </c>
      <c r="E163" s="160" t="s">
        <v>19</v>
      </c>
      <c r="F163" s="161" t="s">
        <v>6100</v>
      </c>
      <c r="H163" s="162">
        <v>1</v>
      </c>
      <c r="I163" s="163"/>
      <c r="L163" s="159"/>
      <c r="M163" s="164"/>
      <c r="T163" s="165"/>
      <c r="AT163" s="160" t="s">
        <v>330</v>
      </c>
      <c r="AU163" s="160" t="s">
        <v>79</v>
      </c>
      <c r="AV163" s="13" t="s">
        <v>79</v>
      </c>
      <c r="AW163" s="13" t="s">
        <v>31</v>
      </c>
      <c r="AX163" s="13" t="s">
        <v>69</v>
      </c>
      <c r="AY163" s="160" t="s">
        <v>181</v>
      </c>
    </row>
    <row r="164" spans="2:65" s="14" customFormat="1" ht="11.25" x14ac:dyDescent="0.2">
      <c r="B164" s="166"/>
      <c r="D164" s="138" t="s">
        <v>330</v>
      </c>
      <c r="E164" s="167" t="s">
        <v>19</v>
      </c>
      <c r="F164" s="168" t="s">
        <v>333</v>
      </c>
      <c r="H164" s="169">
        <v>1</v>
      </c>
      <c r="I164" s="170"/>
      <c r="L164" s="166"/>
      <c r="M164" s="171"/>
      <c r="T164" s="172"/>
      <c r="AT164" s="167" t="s">
        <v>330</v>
      </c>
      <c r="AU164" s="167" t="s">
        <v>79</v>
      </c>
      <c r="AV164" s="14" t="s">
        <v>187</v>
      </c>
      <c r="AW164" s="14" t="s">
        <v>31</v>
      </c>
      <c r="AX164" s="14" t="s">
        <v>77</v>
      </c>
      <c r="AY164" s="167" t="s">
        <v>181</v>
      </c>
    </row>
    <row r="165" spans="2:65" s="1" customFormat="1" ht="21.75" customHeight="1" x14ac:dyDescent="0.2">
      <c r="B165" s="32"/>
      <c r="C165" s="125" t="s">
        <v>218</v>
      </c>
      <c r="D165" s="125" t="s">
        <v>182</v>
      </c>
      <c r="E165" s="126" t="s">
        <v>9294</v>
      </c>
      <c r="F165" s="127" t="s">
        <v>9295</v>
      </c>
      <c r="G165" s="128" t="s">
        <v>326</v>
      </c>
      <c r="H165" s="129">
        <v>282.04244999999997</v>
      </c>
      <c r="I165" s="130"/>
      <c r="J165" s="131">
        <f>ROUND(I165*H165,2)</f>
        <v>0</v>
      </c>
      <c r="K165" s="127" t="s">
        <v>327</v>
      </c>
      <c r="L165" s="32"/>
      <c r="M165" s="132" t="s">
        <v>19</v>
      </c>
      <c r="N165" s="133" t="s">
        <v>40</v>
      </c>
      <c r="P165" s="134">
        <f>O165*H165</f>
        <v>0</v>
      </c>
      <c r="Q165" s="134">
        <v>0</v>
      </c>
      <c r="R165" s="134">
        <f>Q165*H165</f>
        <v>0</v>
      </c>
      <c r="S165" s="134">
        <v>0</v>
      </c>
      <c r="T165" s="135">
        <f>S165*H165</f>
        <v>0</v>
      </c>
      <c r="AR165" s="136" t="s">
        <v>187</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187</v>
      </c>
      <c r="BM165" s="136" t="s">
        <v>250</v>
      </c>
    </row>
    <row r="166" spans="2:65" s="1" customFormat="1" ht="11.25" x14ac:dyDescent="0.2">
      <c r="B166" s="32"/>
      <c r="D166" s="151" t="s">
        <v>328</v>
      </c>
      <c r="F166" s="152" t="s">
        <v>9296</v>
      </c>
      <c r="I166" s="140"/>
      <c r="L166" s="32"/>
      <c r="M166" s="141"/>
      <c r="T166" s="53"/>
      <c r="AT166" s="17" t="s">
        <v>328</v>
      </c>
      <c r="AU166" s="17" t="s">
        <v>79</v>
      </c>
    </row>
    <row r="167" spans="2:65" s="1" customFormat="1" ht="19.5" x14ac:dyDescent="0.2">
      <c r="B167" s="32"/>
      <c r="D167" s="138" t="s">
        <v>214</v>
      </c>
      <c r="F167" s="139" t="s">
        <v>9297</v>
      </c>
      <c r="I167" s="140"/>
      <c r="L167" s="32"/>
      <c r="M167" s="141"/>
      <c r="T167" s="53"/>
      <c r="AT167" s="17" t="s">
        <v>214</v>
      </c>
      <c r="AU167" s="17" t="s">
        <v>79</v>
      </c>
    </row>
    <row r="168" spans="2:65" s="12" customFormat="1" ht="11.25" x14ac:dyDescent="0.2">
      <c r="B168" s="153"/>
      <c r="D168" s="138" t="s">
        <v>330</v>
      </c>
      <c r="E168" s="154" t="s">
        <v>19</v>
      </c>
      <c r="F168" s="155" t="s">
        <v>9298</v>
      </c>
      <c r="H168" s="154" t="s">
        <v>19</v>
      </c>
      <c r="I168" s="156"/>
      <c r="L168" s="153"/>
      <c r="M168" s="157"/>
      <c r="T168" s="158"/>
      <c r="AT168" s="154" t="s">
        <v>330</v>
      </c>
      <c r="AU168" s="154" t="s">
        <v>79</v>
      </c>
      <c r="AV168" s="12" t="s">
        <v>77</v>
      </c>
      <c r="AW168" s="12" t="s">
        <v>31</v>
      </c>
      <c r="AX168" s="12" t="s">
        <v>69</v>
      </c>
      <c r="AY168" s="154" t="s">
        <v>181</v>
      </c>
    </row>
    <row r="169" spans="2:65" s="13" customFormat="1" ht="11.25" x14ac:dyDescent="0.2">
      <c r="B169" s="159"/>
      <c r="D169" s="138" t="s">
        <v>330</v>
      </c>
      <c r="E169" s="160" t="s">
        <v>19</v>
      </c>
      <c r="F169" s="161" t="s">
        <v>9299</v>
      </c>
      <c r="H169" s="162">
        <v>118.7073</v>
      </c>
      <c r="I169" s="163"/>
      <c r="L169" s="159"/>
      <c r="M169" s="164"/>
      <c r="T169" s="165"/>
      <c r="AT169" s="160" t="s">
        <v>330</v>
      </c>
      <c r="AU169" s="160" t="s">
        <v>79</v>
      </c>
      <c r="AV169" s="13" t="s">
        <v>79</v>
      </c>
      <c r="AW169" s="13" t="s">
        <v>31</v>
      </c>
      <c r="AX169" s="13" t="s">
        <v>69</v>
      </c>
      <c r="AY169" s="160" t="s">
        <v>181</v>
      </c>
    </row>
    <row r="170" spans="2:65" s="13" customFormat="1" ht="11.25" x14ac:dyDescent="0.2">
      <c r="B170" s="159"/>
      <c r="D170" s="138" t="s">
        <v>330</v>
      </c>
      <c r="E170" s="160" t="s">
        <v>19</v>
      </c>
      <c r="F170" s="161" t="s">
        <v>9300</v>
      </c>
      <c r="H170" s="162">
        <v>23.668199999999999</v>
      </c>
      <c r="I170" s="163"/>
      <c r="L170" s="159"/>
      <c r="M170" s="164"/>
      <c r="T170" s="165"/>
      <c r="AT170" s="160" t="s">
        <v>330</v>
      </c>
      <c r="AU170" s="160" t="s">
        <v>79</v>
      </c>
      <c r="AV170" s="13" t="s">
        <v>79</v>
      </c>
      <c r="AW170" s="13" t="s">
        <v>31</v>
      </c>
      <c r="AX170" s="13" t="s">
        <v>69</v>
      </c>
      <c r="AY170" s="160" t="s">
        <v>181</v>
      </c>
    </row>
    <row r="171" spans="2:65" s="13" customFormat="1" ht="11.25" x14ac:dyDescent="0.2">
      <c r="B171" s="159"/>
      <c r="D171" s="138" t="s">
        <v>330</v>
      </c>
      <c r="E171" s="160" t="s">
        <v>19</v>
      </c>
      <c r="F171" s="161" t="s">
        <v>9301</v>
      </c>
      <c r="H171" s="162">
        <v>13.2516</v>
      </c>
      <c r="I171" s="163"/>
      <c r="L171" s="159"/>
      <c r="M171" s="164"/>
      <c r="T171" s="165"/>
      <c r="AT171" s="160" t="s">
        <v>330</v>
      </c>
      <c r="AU171" s="160" t="s">
        <v>79</v>
      </c>
      <c r="AV171" s="13" t="s">
        <v>79</v>
      </c>
      <c r="AW171" s="13" t="s">
        <v>31</v>
      </c>
      <c r="AX171" s="13" t="s">
        <v>69</v>
      </c>
      <c r="AY171" s="160" t="s">
        <v>181</v>
      </c>
    </row>
    <row r="172" spans="2:65" s="13" customFormat="1" ht="11.25" x14ac:dyDescent="0.2">
      <c r="B172" s="159"/>
      <c r="D172" s="138" t="s">
        <v>330</v>
      </c>
      <c r="E172" s="160" t="s">
        <v>19</v>
      </c>
      <c r="F172" s="161" t="s">
        <v>9302</v>
      </c>
      <c r="H172" s="162">
        <v>0.12959999999999999</v>
      </c>
      <c r="I172" s="163"/>
      <c r="L172" s="159"/>
      <c r="M172" s="164"/>
      <c r="T172" s="165"/>
      <c r="AT172" s="160" t="s">
        <v>330</v>
      </c>
      <c r="AU172" s="160" t="s">
        <v>79</v>
      </c>
      <c r="AV172" s="13" t="s">
        <v>79</v>
      </c>
      <c r="AW172" s="13" t="s">
        <v>31</v>
      </c>
      <c r="AX172" s="13" t="s">
        <v>69</v>
      </c>
      <c r="AY172" s="160" t="s">
        <v>181</v>
      </c>
    </row>
    <row r="173" spans="2:65" s="13" customFormat="1" ht="11.25" x14ac:dyDescent="0.2">
      <c r="B173" s="159"/>
      <c r="D173" s="138" t="s">
        <v>330</v>
      </c>
      <c r="E173" s="160" t="s">
        <v>19</v>
      </c>
      <c r="F173" s="161" t="s">
        <v>9303</v>
      </c>
      <c r="H173" s="162">
        <v>2.97675</v>
      </c>
      <c r="I173" s="163"/>
      <c r="L173" s="159"/>
      <c r="M173" s="164"/>
      <c r="T173" s="165"/>
      <c r="AT173" s="160" t="s">
        <v>330</v>
      </c>
      <c r="AU173" s="160" t="s">
        <v>79</v>
      </c>
      <c r="AV173" s="13" t="s">
        <v>79</v>
      </c>
      <c r="AW173" s="13" t="s">
        <v>31</v>
      </c>
      <c r="AX173" s="13" t="s">
        <v>69</v>
      </c>
      <c r="AY173" s="160" t="s">
        <v>181</v>
      </c>
    </row>
    <row r="174" spans="2:65" s="13" customFormat="1" ht="11.25" x14ac:dyDescent="0.2">
      <c r="B174" s="159"/>
      <c r="D174" s="138" t="s">
        <v>330</v>
      </c>
      <c r="E174" s="160" t="s">
        <v>19</v>
      </c>
      <c r="F174" s="161" t="s">
        <v>9304</v>
      </c>
      <c r="H174" s="162">
        <v>123.309</v>
      </c>
      <c r="I174" s="163"/>
      <c r="L174" s="159"/>
      <c r="M174" s="164"/>
      <c r="T174" s="165"/>
      <c r="AT174" s="160" t="s">
        <v>330</v>
      </c>
      <c r="AU174" s="160" t="s">
        <v>79</v>
      </c>
      <c r="AV174" s="13" t="s">
        <v>79</v>
      </c>
      <c r="AW174" s="13" t="s">
        <v>31</v>
      </c>
      <c r="AX174" s="13" t="s">
        <v>69</v>
      </c>
      <c r="AY174" s="160" t="s">
        <v>181</v>
      </c>
    </row>
    <row r="175" spans="2:65" s="14" customFormat="1" ht="11.25" x14ac:dyDescent="0.2">
      <c r="B175" s="166"/>
      <c r="D175" s="138" t="s">
        <v>330</v>
      </c>
      <c r="E175" s="167" t="s">
        <v>19</v>
      </c>
      <c r="F175" s="168" t="s">
        <v>333</v>
      </c>
      <c r="H175" s="169">
        <v>282.04244999999997</v>
      </c>
      <c r="I175" s="170"/>
      <c r="L175" s="166"/>
      <c r="M175" s="171"/>
      <c r="T175" s="172"/>
      <c r="AT175" s="167" t="s">
        <v>330</v>
      </c>
      <c r="AU175" s="167" t="s">
        <v>79</v>
      </c>
      <c r="AV175" s="14" t="s">
        <v>187</v>
      </c>
      <c r="AW175" s="14" t="s">
        <v>31</v>
      </c>
      <c r="AX175" s="14" t="s">
        <v>77</v>
      </c>
      <c r="AY175" s="167" t="s">
        <v>181</v>
      </c>
    </row>
    <row r="176" spans="2:65" s="1" customFormat="1" ht="21.75" customHeight="1" x14ac:dyDescent="0.2">
      <c r="B176" s="32"/>
      <c r="C176" s="125" t="s">
        <v>7</v>
      </c>
      <c r="D176" s="125" t="s">
        <v>182</v>
      </c>
      <c r="E176" s="126" t="s">
        <v>9305</v>
      </c>
      <c r="F176" s="127" t="s">
        <v>9306</v>
      </c>
      <c r="G176" s="128" t="s">
        <v>326</v>
      </c>
      <c r="H176" s="129">
        <v>282.04244999999997</v>
      </c>
      <c r="I176" s="130"/>
      <c r="J176" s="131">
        <f>ROUND(I176*H176,2)</f>
        <v>0</v>
      </c>
      <c r="K176" s="127" t="s">
        <v>327</v>
      </c>
      <c r="L176" s="32"/>
      <c r="M176" s="132" t="s">
        <v>19</v>
      </c>
      <c r="N176" s="133" t="s">
        <v>40</v>
      </c>
      <c r="P176" s="134">
        <f>O176*H176</f>
        <v>0</v>
      </c>
      <c r="Q176" s="134">
        <v>0</v>
      </c>
      <c r="R176" s="134">
        <f>Q176*H176</f>
        <v>0</v>
      </c>
      <c r="S176" s="134">
        <v>0</v>
      </c>
      <c r="T176" s="135">
        <f>S176*H176</f>
        <v>0</v>
      </c>
      <c r="AR176" s="136" t="s">
        <v>187</v>
      </c>
      <c r="AT176" s="136" t="s">
        <v>182</v>
      </c>
      <c r="AU176" s="136" t="s">
        <v>79</v>
      </c>
      <c r="AY176" s="17" t="s">
        <v>181</v>
      </c>
      <c r="BE176" s="137">
        <f>IF(N176="základní",J176,0)</f>
        <v>0</v>
      </c>
      <c r="BF176" s="137">
        <f>IF(N176="snížená",J176,0)</f>
        <v>0</v>
      </c>
      <c r="BG176" s="137">
        <f>IF(N176="zákl. přenesená",J176,0)</f>
        <v>0</v>
      </c>
      <c r="BH176" s="137">
        <f>IF(N176="sníž. přenesená",J176,0)</f>
        <v>0</v>
      </c>
      <c r="BI176" s="137">
        <f>IF(N176="nulová",J176,0)</f>
        <v>0</v>
      </c>
      <c r="BJ176" s="17" t="s">
        <v>77</v>
      </c>
      <c r="BK176" s="137">
        <f>ROUND(I176*H176,2)</f>
        <v>0</v>
      </c>
      <c r="BL176" s="17" t="s">
        <v>187</v>
      </c>
      <c r="BM176" s="136" t="s">
        <v>254</v>
      </c>
    </row>
    <row r="177" spans="2:65" s="1" customFormat="1" ht="11.25" x14ac:dyDescent="0.2">
      <c r="B177" s="32"/>
      <c r="D177" s="151" t="s">
        <v>328</v>
      </c>
      <c r="F177" s="152" t="s">
        <v>9307</v>
      </c>
      <c r="I177" s="140"/>
      <c r="L177" s="32"/>
      <c r="M177" s="141"/>
      <c r="T177" s="53"/>
      <c r="AT177" s="17" t="s">
        <v>328</v>
      </c>
      <c r="AU177" s="17" t="s">
        <v>79</v>
      </c>
    </row>
    <row r="178" spans="2:65" s="1" customFormat="1" ht="19.5" x14ac:dyDescent="0.2">
      <c r="B178" s="32"/>
      <c r="D178" s="138" t="s">
        <v>214</v>
      </c>
      <c r="F178" s="139" t="s">
        <v>9297</v>
      </c>
      <c r="I178" s="140"/>
      <c r="L178" s="32"/>
      <c r="M178" s="141"/>
      <c r="T178" s="53"/>
      <c r="AT178" s="17" t="s">
        <v>214</v>
      </c>
      <c r="AU178" s="17" t="s">
        <v>79</v>
      </c>
    </row>
    <row r="179" spans="2:65" s="12" customFormat="1" ht="11.25" x14ac:dyDescent="0.2">
      <c r="B179" s="153"/>
      <c r="D179" s="138" t="s">
        <v>330</v>
      </c>
      <c r="E179" s="154" t="s">
        <v>19</v>
      </c>
      <c r="F179" s="155" t="s">
        <v>9298</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9299</v>
      </c>
      <c r="H180" s="162">
        <v>118.7073</v>
      </c>
      <c r="I180" s="163"/>
      <c r="L180" s="159"/>
      <c r="M180" s="164"/>
      <c r="T180" s="165"/>
      <c r="AT180" s="160" t="s">
        <v>330</v>
      </c>
      <c r="AU180" s="160" t="s">
        <v>79</v>
      </c>
      <c r="AV180" s="13" t="s">
        <v>79</v>
      </c>
      <c r="AW180" s="13" t="s">
        <v>31</v>
      </c>
      <c r="AX180" s="13" t="s">
        <v>69</v>
      </c>
      <c r="AY180" s="160" t="s">
        <v>181</v>
      </c>
    </row>
    <row r="181" spans="2:65" s="13" customFormat="1" ht="11.25" x14ac:dyDescent="0.2">
      <c r="B181" s="159"/>
      <c r="D181" s="138" t="s">
        <v>330</v>
      </c>
      <c r="E181" s="160" t="s">
        <v>19</v>
      </c>
      <c r="F181" s="161" t="s">
        <v>9300</v>
      </c>
      <c r="H181" s="162">
        <v>23.668199999999999</v>
      </c>
      <c r="I181" s="163"/>
      <c r="L181" s="159"/>
      <c r="M181" s="164"/>
      <c r="T181" s="165"/>
      <c r="AT181" s="160" t="s">
        <v>330</v>
      </c>
      <c r="AU181" s="160" t="s">
        <v>79</v>
      </c>
      <c r="AV181" s="13" t="s">
        <v>79</v>
      </c>
      <c r="AW181" s="13" t="s">
        <v>31</v>
      </c>
      <c r="AX181" s="13" t="s">
        <v>69</v>
      </c>
      <c r="AY181" s="160" t="s">
        <v>181</v>
      </c>
    </row>
    <row r="182" spans="2:65" s="13" customFormat="1" ht="11.25" x14ac:dyDescent="0.2">
      <c r="B182" s="159"/>
      <c r="D182" s="138" t="s">
        <v>330</v>
      </c>
      <c r="E182" s="160" t="s">
        <v>19</v>
      </c>
      <c r="F182" s="161" t="s">
        <v>9301</v>
      </c>
      <c r="H182" s="162">
        <v>13.2516</v>
      </c>
      <c r="I182" s="163"/>
      <c r="L182" s="159"/>
      <c r="M182" s="164"/>
      <c r="T182" s="165"/>
      <c r="AT182" s="160" t="s">
        <v>330</v>
      </c>
      <c r="AU182" s="160" t="s">
        <v>79</v>
      </c>
      <c r="AV182" s="13" t="s">
        <v>79</v>
      </c>
      <c r="AW182" s="13" t="s">
        <v>31</v>
      </c>
      <c r="AX182" s="13" t="s">
        <v>69</v>
      </c>
      <c r="AY182" s="160" t="s">
        <v>181</v>
      </c>
    </row>
    <row r="183" spans="2:65" s="13" customFormat="1" ht="11.25" x14ac:dyDescent="0.2">
      <c r="B183" s="159"/>
      <c r="D183" s="138" t="s">
        <v>330</v>
      </c>
      <c r="E183" s="160" t="s">
        <v>19</v>
      </c>
      <c r="F183" s="161" t="s">
        <v>9302</v>
      </c>
      <c r="H183" s="162">
        <v>0.12959999999999999</v>
      </c>
      <c r="I183" s="163"/>
      <c r="L183" s="159"/>
      <c r="M183" s="164"/>
      <c r="T183" s="165"/>
      <c r="AT183" s="160" t="s">
        <v>330</v>
      </c>
      <c r="AU183" s="160" t="s">
        <v>79</v>
      </c>
      <c r="AV183" s="13" t="s">
        <v>79</v>
      </c>
      <c r="AW183" s="13" t="s">
        <v>31</v>
      </c>
      <c r="AX183" s="13" t="s">
        <v>69</v>
      </c>
      <c r="AY183" s="160" t="s">
        <v>181</v>
      </c>
    </row>
    <row r="184" spans="2:65" s="13" customFormat="1" ht="11.25" x14ac:dyDescent="0.2">
      <c r="B184" s="159"/>
      <c r="D184" s="138" t="s">
        <v>330</v>
      </c>
      <c r="E184" s="160" t="s">
        <v>19</v>
      </c>
      <c r="F184" s="161" t="s">
        <v>9303</v>
      </c>
      <c r="H184" s="162">
        <v>2.97675</v>
      </c>
      <c r="I184" s="163"/>
      <c r="L184" s="159"/>
      <c r="M184" s="164"/>
      <c r="T184" s="165"/>
      <c r="AT184" s="160" t="s">
        <v>330</v>
      </c>
      <c r="AU184" s="160" t="s">
        <v>79</v>
      </c>
      <c r="AV184" s="13" t="s">
        <v>79</v>
      </c>
      <c r="AW184" s="13" t="s">
        <v>31</v>
      </c>
      <c r="AX184" s="13" t="s">
        <v>69</v>
      </c>
      <c r="AY184" s="160" t="s">
        <v>181</v>
      </c>
    </row>
    <row r="185" spans="2:65" s="13" customFormat="1" ht="11.25" x14ac:dyDescent="0.2">
      <c r="B185" s="159"/>
      <c r="D185" s="138" t="s">
        <v>330</v>
      </c>
      <c r="E185" s="160" t="s">
        <v>19</v>
      </c>
      <c r="F185" s="161" t="s">
        <v>9304</v>
      </c>
      <c r="H185" s="162">
        <v>123.309</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282.04244999999997</v>
      </c>
      <c r="I186" s="170"/>
      <c r="L186" s="166"/>
      <c r="M186" s="171"/>
      <c r="T186" s="172"/>
      <c r="AT186" s="167" t="s">
        <v>330</v>
      </c>
      <c r="AU186" s="167" t="s">
        <v>79</v>
      </c>
      <c r="AV186" s="14" t="s">
        <v>187</v>
      </c>
      <c r="AW186" s="14" t="s">
        <v>31</v>
      </c>
      <c r="AX186" s="14" t="s">
        <v>77</v>
      </c>
      <c r="AY186" s="167" t="s">
        <v>181</v>
      </c>
    </row>
    <row r="187" spans="2:65" s="1" customFormat="1" ht="21.75" customHeight="1" x14ac:dyDescent="0.2">
      <c r="B187" s="32"/>
      <c r="C187" s="125" t="s">
        <v>222</v>
      </c>
      <c r="D187" s="125" t="s">
        <v>182</v>
      </c>
      <c r="E187" s="126" t="s">
        <v>9308</v>
      </c>
      <c r="F187" s="127" t="s">
        <v>9309</v>
      </c>
      <c r="G187" s="128" t="s">
        <v>326</v>
      </c>
      <c r="H187" s="129">
        <v>50.140880000000003</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258</v>
      </c>
    </row>
    <row r="188" spans="2:65" s="1" customFormat="1" ht="11.25" x14ac:dyDescent="0.2">
      <c r="B188" s="32"/>
      <c r="D188" s="151" t="s">
        <v>328</v>
      </c>
      <c r="F188" s="152" t="s">
        <v>9310</v>
      </c>
      <c r="I188" s="140"/>
      <c r="L188" s="32"/>
      <c r="M188" s="141"/>
      <c r="T188" s="53"/>
      <c r="AT188" s="17" t="s">
        <v>328</v>
      </c>
      <c r="AU188" s="17" t="s">
        <v>79</v>
      </c>
    </row>
    <row r="189" spans="2:65" s="1" customFormat="1" ht="19.5" x14ac:dyDescent="0.2">
      <c r="B189" s="32"/>
      <c r="D189" s="138" t="s">
        <v>214</v>
      </c>
      <c r="F189" s="139" t="s">
        <v>9297</v>
      </c>
      <c r="I189" s="140"/>
      <c r="L189" s="32"/>
      <c r="M189" s="141"/>
      <c r="T189" s="53"/>
      <c r="AT189" s="17" t="s">
        <v>214</v>
      </c>
      <c r="AU189" s="17" t="s">
        <v>79</v>
      </c>
    </row>
    <row r="190" spans="2:65" s="12" customFormat="1" ht="11.25" x14ac:dyDescent="0.2">
      <c r="B190" s="153"/>
      <c r="D190" s="138" t="s">
        <v>330</v>
      </c>
      <c r="E190" s="154" t="s">
        <v>19</v>
      </c>
      <c r="F190" s="155" t="s">
        <v>9311</v>
      </c>
      <c r="H190" s="154" t="s">
        <v>19</v>
      </c>
      <c r="I190" s="156"/>
      <c r="L190" s="153"/>
      <c r="M190" s="157"/>
      <c r="T190" s="158"/>
      <c r="AT190" s="154" t="s">
        <v>330</v>
      </c>
      <c r="AU190" s="154" t="s">
        <v>79</v>
      </c>
      <c r="AV190" s="12" t="s">
        <v>77</v>
      </c>
      <c r="AW190" s="12" t="s">
        <v>31</v>
      </c>
      <c r="AX190" s="12" t="s">
        <v>69</v>
      </c>
      <c r="AY190" s="154" t="s">
        <v>181</v>
      </c>
    </row>
    <row r="191" spans="2:65" s="13" customFormat="1" ht="11.25" x14ac:dyDescent="0.2">
      <c r="B191" s="159"/>
      <c r="D191" s="138" t="s">
        <v>330</v>
      </c>
      <c r="E191" s="160" t="s">
        <v>19</v>
      </c>
      <c r="F191" s="161" t="s">
        <v>9312</v>
      </c>
      <c r="H191" s="162">
        <v>21.10352</v>
      </c>
      <c r="I191" s="163"/>
      <c r="L191" s="159"/>
      <c r="M191" s="164"/>
      <c r="T191" s="165"/>
      <c r="AT191" s="160" t="s">
        <v>330</v>
      </c>
      <c r="AU191" s="160" t="s">
        <v>79</v>
      </c>
      <c r="AV191" s="13" t="s">
        <v>79</v>
      </c>
      <c r="AW191" s="13" t="s">
        <v>31</v>
      </c>
      <c r="AX191" s="13" t="s">
        <v>69</v>
      </c>
      <c r="AY191" s="160" t="s">
        <v>181</v>
      </c>
    </row>
    <row r="192" spans="2:65" s="13" customFormat="1" ht="11.25" x14ac:dyDescent="0.2">
      <c r="B192" s="159"/>
      <c r="D192" s="138" t="s">
        <v>330</v>
      </c>
      <c r="E192" s="160" t="s">
        <v>19</v>
      </c>
      <c r="F192" s="161" t="s">
        <v>9313</v>
      </c>
      <c r="H192" s="162">
        <v>4.2076799999999999</v>
      </c>
      <c r="I192" s="163"/>
      <c r="L192" s="159"/>
      <c r="M192" s="164"/>
      <c r="T192" s="165"/>
      <c r="AT192" s="160" t="s">
        <v>330</v>
      </c>
      <c r="AU192" s="160" t="s">
        <v>79</v>
      </c>
      <c r="AV192" s="13" t="s">
        <v>79</v>
      </c>
      <c r="AW192" s="13" t="s">
        <v>31</v>
      </c>
      <c r="AX192" s="13" t="s">
        <v>69</v>
      </c>
      <c r="AY192" s="160" t="s">
        <v>181</v>
      </c>
    </row>
    <row r="193" spans="2:65" s="13" customFormat="1" ht="11.25" x14ac:dyDescent="0.2">
      <c r="B193" s="159"/>
      <c r="D193" s="138" t="s">
        <v>330</v>
      </c>
      <c r="E193" s="160" t="s">
        <v>19</v>
      </c>
      <c r="F193" s="161" t="s">
        <v>9314</v>
      </c>
      <c r="H193" s="162">
        <v>2.3558400000000002</v>
      </c>
      <c r="I193" s="163"/>
      <c r="L193" s="159"/>
      <c r="M193" s="164"/>
      <c r="T193" s="165"/>
      <c r="AT193" s="160" t="s">
        <v>330</v>
      </c>
      <c r="AU193" s="160" t="s">
        <v>79</v>
      </c>
      <c r="AV193" s="13" t="s">
        <v>79</v>
      </c>
      <c r="AW193" s="13" t="s">
        <v>31</v>
      </c>
      <c r="AX193" s="13" t="s">
        <v>69</v>
      </c>
      <c r="AY193" s="160" t="s">
        <v>181</v>
      </c>
    </row>
    <row r="194" spans="2:65" s="13" customFormat="1" ht="11.25" x14ac:dyDescent="0.2">
      <c r="B194" s="159"/>
      <c r="D194" s="138" t="s">
        <v>330</v>
      </c>
      <c r="E194" s="160" t="s">
        <v>19</v>
      </c>
      <c r="F194" s="161" t="s">
        <v>9315</v>
      </c>
      <c r="H194" s="162">
        <v>2.3040000000000001E-2</v>
      </c>
      <c r="I194" s="163"/>
      <c r="L194" s="159"/>
      <c r="M194" s="164"/>
      <c r="T194" s="165"/>
      <c r="AT194" s="160" t="s">
        <v>330</v>
      </c>
      <c r="AU194" s="160" t="s">
        <v>79</v>
      </c>
      <c r="AV194" s="13" t="s">
        <v>79</v>
      </c>
      <c r="AW194" s="13" t="s">
        <v>31</v>
      </c>
      <c r="AX194" s="13" t="s">
        <v>69</v>
      </c>
      <c r="AY194" s="160" t="s">
        <v>181</v>
      </c>
    </row>
    <row r="195" spans="2:65" s="13" customFormat="1" ht="11.25" x14ac:dyDescent="0.2">
      <c r="B195" s="159"/>
      <c r="D195" s="138" t="s">
        <v>330</v>
      </c>
      <c r="E195" s="160" t="s">
        <v>19</v>
      </c>
      <c r="F195" s="161" t="s">
        <v>9316</v>
      </c>
      <c r="H195" s="162">
        <v>0.5292</v>
      </c>
      <c r="I195" s="163"/>
      <c r="L195" s="159"/>
      <c r="M195" s="164"/>
      <c r="T195" s="165"/>
      <c r="AT195" s="160" t="s">
        <v>330</v>
      </c>
      <c r="AU195" s="160" t="s">
        <v>79</v>
      </c>
      <c r="AV195" s="13" t="s">
        <v>79</v>
      </c>
      <c r="AW195" s="13" t="s">
        <v>31</v>
      </c>
      <c r="AX195" s="13" t="s">
        <v>69</v>
      </c>
      <c r="AY195" s="160" t="s">
        <v>181</v>
      </c>
    </row>
    <row r="196" spans="2:65" s="13" customFormat="1" ht="11.25" x14ac:dyDescent="0.2">
      <c r="B196" s="159"/>
      <c r="D196" s="138" t="s">
        <v>330</v>
      </c>
      <c r="E196" s="160" t="s">
        <v>19</v>
      </c>
      <c r="F196" s="161" t="s">
        <v>9317</v>
      </c>
      <c r="H196" s="162">
        <v>21.921600000000002</v>
      </c>
      <c r="I196" s="163"/>
      <c r="L196" s="159"/>
      <c r="M196" s="164"/>
      <c r="T196" s="165"/>
      <c r="AT196" s="160" t="s">
        <v>330</v>
      </c>
      <c r="AU196" s="160" t="s">
        <v>79</v>
      </c>
      <c r="AV196" s="13" t="s">
        <v>79</v>
      </c>
      <c r="AW196" s="13" t="s">
        <v>31</v>
      </c>
      <c r="AX196" s="13" t="s">
        <v>69</v>
      </c>
      <c r="AY196" s="160" t="s">
        <v>181</v>
      </c>
    </row>
    <row r="197" spans="2:65" s="14" customFormat="1" ht="11.25" x14ac:dyDescent="0.2">
      <c r="B197" s="166"/>
      <c r="D197" s="138" t="s">
        <v>330</v>
      </c>
      <c r="E197" s="167" t="s">
        <v>19</v>
      </c>
      <c r="F197" s="168" t="s">
        <v>333</v>
      </c>
      <c r="H197" s="169">
        <v>50.140880000000003</v>
      </c>
      <c r="I197" s="170"/>
      <c r="L197" s="166"/>
      <c r="M197" s="171"/>
      <c r="T197" s="172"/>
      <c r="AT197" s="167" t="s">
        <v>330</v>
      </c>
      <c r="AU197" s="167" t="s">
        <v>79</v>
      </c>
      <c r="AV197" s="14" t="s">
        <v>187</v>
      </c>
      <c r="AW197" s="14" t="s">
        <v>31</v>
      </c>
      <c r="AX197" s="14" t="s">
        <v>77</v>
      </c>
      <c r="AY197" s="167" t="s">
        <v>181</v>
      </c>
    </row>
    <row r="198" spans="2:65" s="1" customFormat="1" ht="21.75" customHeight="1" x14ac:dyDescent="0.2">
      <c r="B198" s="32"/>
      <c r="C198" s="125" t="s">
        <v>260</v>
      </c>
      <c r="D198" s="125" t="s">
        <v>182</v>
      </c>
      <c r="E198" s="126" t="s">
        <v>9318</v>
      </c>
      <c r="F198" s="127" t="s">
        <v>9319</v>
      </c>
      <c r="G198" s="128" t="s">
        <v>326</v>
      </c>
      <c r="H198" s="129">
        <v>12.535220000000001</v>
      </c>
      <c r="I198" s="130"/>
      <c r="J198" s="131">
        <f>ROUND(I198*H198,2)</f>
        <v>0</v>
      </c>
      <c r="K198" s="127" t="s">
        <v>327</v>
      </c>
      <c r="L198" s="32"/>
      <c r="M198" s="132" t="s">
        <v>19</v>
      </c>
      <c r="N198" s="133" t="s">
        <v>40</v>
      </c>
      <c r="P198" s="134">
        <f>O198*H198</f>
        <v>0</v>
      </c>
      <c r="Q198" s="134">
        <v>0</v>
      </c>
      <c r="R198" s="134">
        <f>Q198*H198</f>
        <v>0</v>
      </c>
      <c r="S198" s="134">
        <v>0</v>
      </c>
      <c r="T198" s="135">
        <f>S198*H198</f>
        <v>0</v>
      </c>
      <c r="AR198" s="136" t="s">
        <v>187</v>
      </c>
      <c r="AT198" s="136" t="s">
        <v>182</v>
      </c>
      <c r="AU198" s="136" t="s">
        <v>79</v>
      </c>
      <c r="AY198" s="17" t="s">
        <v>181</v>
      </c>
      <c r="BE198" s="137">
        <f>IF(N198="základní",J198,0)</f>
        <v>0</v>
      </c>
      <c r="BF198" s="137">
        <f>IF(N198="snížená",J198,0)</f>
        <v>0</v>
      </c>
      <c r="BG198" s="137">
        <f>IF(N198="zákl. přenesená",J198,0)</f>
        <v>0</v>
      </c>
      <c r="BH198" s="137">
        <f>IF(N198="sníž. přenesená",J198,0)</f>
        <v>0</v>
      </c>
      <c r="BI198" s="137">
        <f>IF(N198="nulová",J198,0)</f>
        <v>0</v>
      </c>
      <c r="BJ198" s="17" t="s">
        <v>77</v>
      </c>
      <c r="BK198" s="137">
        <f>ROUND(I198*H198,2)</f>
        <v>0</v>
      </c>
      <c r="BL198" s="17" t="s">
        <v>187</v>
      </c>
      <c r="BM198" s="136" t="s">
        <v>263</v>
      </c>
    </row>
    <row r="199" spans="2:65" s="1" customFormat="1" ht="11.25" x14ac:dyDescent="0.2">
      <c r="B199" s="32"/>
      <c r="D199" s="151" t="s">
        <v>328</v>
      </c>
      <c r="F199" s="152" t="s">
        <v>9320</v>
      </c>
      <c r="I199" s="140"/>
      <c r="L199" s="32"/>
      <c r="M199" s="141"/>
      <c r="T199" s="53"/>
      <c r="AT199" s="17" t="s">
        <v>328</v>
      </c>
      <c r="AU199" s="17" t="s">
        <v>79</v>
      </c>
    </row>
    <row r="200" spans="2:65" s="1" customFormat="1" ht="19.5" x14ac:dyDescent="0.2">
      <c r="B200" s="32"/>
      <c r="D200" s="138" t="s">
        <v>214</v>
      </c>
      <c r="F200" s="139" t="s">
        <v>9297</v>
      </c>
      <c r="I200" s="140"/>
      <c r="L200" s="32"/>
      <c r="M200" s="141"/>
      <c r="T200" s="53"/>
      <c r="AT200" s="17" t="s">
        <v>214</v>
      </c>
      <c r="AU200" s="17" t="s">
        <v>79</v>
      </c>
    </row>
    <row r="201" spans="2:65" s="12" customFormat="1" ht="11.25" x14ac:dyDescent="0.2">
      <c r="B201" s="153"/>
      <c r="D201" s="138" t="s">
        <v>330</v>
      </c>
      <c r="E201" s="154" t="s">
        <v>19</v>
      </c>
      <c r="F201" s="155" t="s">
        <v>9321</v>
      </c>
      <c r="H201" s="154" t="s">
        <v>19</v>
      </c>
      <c r="I201" s="156"/>
      <c r="L201" s="153"/>
      <c r="M201" s="157"/>
      <c r="T201" s="158"/>
      <c r="AT201" s="154" t="s">
        <v>330</v>
      </c>
      <c r="AU201" s="154" t="s">
        <v>79</v>
      </c>
      <c r="AV201" s="12" t="s">
        <v>77</v>
      </c>
      <c r="AW201" s="12" t="s">
        <v>31</v>
      </c>
      <c r="AX201" s="12" t="s">
        <v>69</v>
      </c>
      <c r="AY201" s="154" t="s">
        <v>181</v>
      </c>
    </row>
    <row r="202" spans="2:65" s="13" customFormat="1" ht="11.25" x14ac:dyDescent="0.2">
      <c r="B202" s="159"/>
      <c r="D202" s="138" t="s">
        <v>330</v>
      </c>
      <c r="E202" s="160" t="s">
        <v>19</v>
      </c>
      <c r="F202" s="161" t="s">
        <v>9322</v>
      </c>
      <c r="H202" s="162">
        <v>5.2758799999999999</v>
      </c>
      <c r="I202" s="163"/>
      <c r="L202" s="159"/>
      <c r="M202" s="164"/>
      <c r="T202" s="165"/>
      <c r="AT202" s="160" t="s">
        <v>330</v>
      </c>
      <c r="AU202" s="160" t="s">
        <v>79</v>
      </c>
      <c r="AV202" s="13" t="s">
        <v>79</v>
      </c>
      <c r="AW202" s="13" t="s">
        <v>31</v>
      </c>
      <c r="AX202" s="13" t="s">
        <v>69</v>
      </c>
      <c r="AY202" s="160" t="s">
        <v>181</v>
      </c>
    </row>
    <row r="203" spans="2:65" s="13" customFormat="1" ht="11.25" x14ac:dyDescent="0.2">
      <c r="B203" s="159"/>
      <c r="D203" s="138" t="s">
        <v>330</v>
      </c>
      <c r="E203" s="160" t="s">
        <v>19</v>
      </c>
      <c r="F203" s="161" t="s">
        <v>9323</v>
      </c>
      <c r="H203" s="162">
        <v>1.05192</v>
      </c>
      <c r="I203" s="163"/>
      <c r="L203" s="159"/>
      <c r="M203" s="164"/>
      <c r="T203" s="165"/>
      <c r="AT203" s="160" t="s">
        <v>330</v>
      </c>
      <c r="AU203" s="160" t="s">
        <v>79</v>
      </c>
      <c r="AV203" s="13" t="s">
        <v>79</v>
      </c>
      <c r="AW203" s="13" t="s">
        <v>31</v>
      </c>
      <c r="AX203" s="13" t="s">
        <v>69</v>
      </c>
      <c r="AY203" s="160" t="s">
        <v>181</v>
      </c>
    </row>
    <row r="204" spans="2:65" s="13" customFormat="1" ht="11.25" x14ac:dyDescent="0.2">
      <c r="B204" s="159"/>
      <c r="D204" s="138" t="s">
        <v>330</v>
      </c>
      <c r="E204" s="160" t="s">
        <v>19</v>
      </c>
      <c r="F204" s="161" t="s">
        <v>9324</v>
      </c>
      <c r="H204" s="162">
        <v>0.58896000000000004</v>
      </c>
      <c r="I204" s="163"/>
      <c r="L204" s="159"/>
      <c r="M204" s="164"/>
      <c r="T204" s="165"/>
      <c r="AT204" s="160" t="s">
        <v>330</v>
      </c>
      <c r="AU204" s="160" t="s">
        <v>79</v>
      </c>
      <c r="AV204" s="13" t="s">
        <v>79</v>
      </c>
      <c r="AW204" s="13" t="s">
        <v>31</v>
      </c>
      <c r="AX204" s="13" t="s">
        <v>69</v>
      </c>
      <c r="AY204" s="160" t="s">
        <v>181</v>
      </c>
    </row>
    <row r="205" spans="2:65" s="13" customFormat="1" ht="11.25" x14ac:dyDescent="0.2">
      <c r="B205" s="159"/>
      <c r="D205" s="138" t="s">
        <v>330</v>
      </c>
      <c r="E205" s="160" t="s">
        <v>19</v>
      </c>
      <c r="F205" s="161" t="s">
        <v>9325</v>
      </c>
      <c r="H205" s="162">
        <v>5.7600000000000004E-3</v>
      </c>
      <c r="I205" s="163"/>
      <c r="L205" s="159"/>
      <c r="M205" s="164"/>
      <c r="T205" s="165"/>
      <c r="AT205" s="160" t="s">
        <v>330</v>
      </c>
      <c r="AU205" s="160" t="s">
        <v>79</v>
      </c>
      <c r="AV205" s="13" t="s">
        <v>79</v>
      </c>
      <c r="AW205" s="13" t="s">
        <v>31</v>
      </c>
      <c r="AX205" s="13" t="s">
        <v>69</v>
      </c>
      <c r="AY205" s="160" t="s">
        <v>181</v>
      </c>
    </row>
    <row r="206" spans="2:65" s="13" customFormat="1" ht="11.25" x14ac:dyDescent="0.2">
      <c r="B206" s="159"/>
      <c r="D206" s="138" t="s">
        <v>330</v>
      </c>
      <c r="E206" s="160" t="s">
        <v>19</v>
      </c>
      <c r="F206" s="161" t="s">
        <v>9326</v>
      </c>
      <c r="H206" s="162">
        <v>0.1323</v>
      </c>
      <c r="I206" s="163"/>
      <c r="L206" s="159"/>
      <c r="M206" s="164"/>
      <c r="T206" s="165"/>
      <c r="AT206" s="160" t="s">
        <v>330</v>
      </c>
      <c r="AU206" s="160" t="s">
        <v>79</v>
      </c>
      <c r="AV206" s="13" t="s">
        <v>79</v>
      </c>
      <c r="AW206" s="13" t="s">
        <v>31</v>
      </c>
      <c r="AX206" s="13" t="s">
        <v>69</v>
      </c>
      <c r="AY206" s="160" t="s">
        <v>181</v>
      </c>
    </row>
    <row r="207" spans="2:65" s="13" customFormat="1" ht="11.25" x14ac:dyDescent="0.2">
      <c r="B207" s="159"/>
      <c r="D207" s="138" t="s">
        <v>330</v>
      </c>
      <c r="E207" s="160" t="s">
        <v>19</v>
      </c>
      <c r="F207" s="161" t="s">
        <v>9327</v>
      </c>
      <c r="H207" s="162">
        <v>5.4804000000000004</v>
      </c>
      <c r="I207" s="163"/>
      <c r="L207" s="159"/>
      <c r="M207" s="164"/>
      <c r="T207" s="165"/>
      <c r="AT207" s="160" t="s">
        <v>330</v>
      </c>
      <c r="AU207" s="160" t="s">
        <v>79</v>
      </c>
      <c r="AV207" s="13" t="s">
        <v>79</v>
      </c>
      <c r="AW207" s="13" t="s">
        <v>31</v>
      </c>
      <c r="AX207" s="13" t="s">
        <v>69</v>
      </c>
      <c r="AY207" s="160" t="s">
        <v>181</v>
      </c>
    </row>
    <row r="208" spans="2:65" s="14" customFormat="1" ht="11.25" x14ac:dyDescent="0.2">
      <c r="B208" s="166"/>
      <c r="D208" s="138" t="s">
        <v>330</v>
      </c>
      <c r="E208" s="167" t="s">
        <v>19</v>
      </c>
      <c r="F208" s="168" t="s">
        <v>333</v>
      </c>
      <c r="H208" s="169">
        <v>12.535220000000001</v>
      </c>
      <c r="I208" s="170"/>
      <c r="L208" s="166"/>
      <c r="M208" s="171"/>
      <c r="T208" s="172"/>
      <c r="AT208" s="167" t="s">
        <v>330</v>
      </c>
      <c r="AU208" s="167" t="s">
        <v>79</v>
      </c>
      <c r="AV208" s="14" t="s">
        <v>187</v>
      </c>
      <c r="AW208" s="14" t="s">
        <v>31</v>
      </c>
      <c r="AX208" s="14" t="s">
        <v>77</v>
      </c>
      <c r="AY208" s="167" t="s">
        <v>181</v>
      </c>
    </row>
    <row r="209" spans="2:65" s="1" customFormat="1" ht="16.5" customHeight="1" x14ac:dyDescent="0.2">
      <c r="B209" s="32"/>
      <c r="C209" s="125" t="s">
        <v>225</v>
      </c>
      <c r="D209" s="125" t="s">
        <v>182</v>
      </c>
      <c r="E209" s="126" t="s">
        <v>9328</v>
      </c>
      <c r="F209" s="127" t="s">
        <v>9329</v>
      </c>
      <c r="G209" s="128" t="s">
        <v>326</v>
      </c>
      <c r="H209" s="129">
        <v>12.5352</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266</v>
      </c>
    </row>
    <row r="210" spans="2:65" s="1" customFormat="1" ht="11.25" x14ac:dyDescent="0.2">
      <c r="B210" s="32"/>
      <c r="D210" s="151" t="s">
        <v>328</v>
      </c>
      <c r="F210" s="152" t="s">
        <v>9330</v>
      </c>
      <c r="I210" s="140"/>
      <c r="L210" s="32"/>
      <c r="M210" s="141"/>
      <c r="T210" s="53"/>
      <c r="AT210" s="17" t="s">
        <v>328</v>
      </c>
      <c r="AU210" s="17" t="s">
        <v>79</v>
      </c>
    </row>
    <row r="211" spans="2:65" s="13" customFormat="1" ht="11.25" x14ac:dyDescent="0.2">
      <c r="B211" s="159"/>
      <c r="D211" s="138" t="s">
        <v>330</v>
      </c>
      <c r="E211" s="160" t="s">
        <v>19</v>
      </c>
      <c r="F211" s="161" t="s">
        <v>9331</v>
      </c>
      <c r="H211" s="162">
        <v>12.5352</v>
      </c>
      <c r="I211" s="163"/>
      <c r="L211" s="159"/>
      <c r="M211" s="164"/>
      <c r="T211" s="165"/>
      <c r="AT211" s="160" t="s">
        <v>330</v>
      </c>
      <c r="AU211" s="160" t="s">
        <v>79</v>
      </c>
      <c r="AV211" s="13" t="s">
        <v>79</v>
      </c>
      <c r="AW211" s="13" t="s">
        <v>31</v>
      </c>
      <c r="AX211" s="13" t="s">
        <v>69</v>
      </c>
      <c r="AY211" s="160" t="s">
        <v>181</v>
      </c>
    </row>
    <row r="212" spans="2:65" s="14" customFormat="1" ht="11.25" x14ac:dyDescent="0.2">
      <c r="B212" s="166"/>
      <c r="D212" s="138" t="s">
        <v>330</v>
      </c>
      <c r="E212" s="167" t="s">
        <v>19</v>
      </c>
      <c r="F212" s="168" t="s">
        <v>333</v>
      </c>
      <c r="H212" s="169">
        <v>12.5352</v>
      </c>
      <c r="I212" s="170"/>
      <c r="L212" s="166"/>
      <c r="M212" s="171"/>
      <c r="T212" s="172"/>
      <c r="AT212" s="167" t="s">
        <v>330</v>
      </c>
      <c r="AU212" s="167" t="s">
        <v>79</v>
      </c>
      <c r="AV212" s="14" t="s">
        <v>187</v>
      </c>
      <c r="AW212" s="14" t="s">
        <v>31</v>
      </c>
      <c r="AX212" s="14" t="s">
        <v>77</v>
      </c>
      <c r="AY212" s="167" t="s">
        <v>181</v>
      </c>
    </row>
    <row r="213" spans="2:65" s="1" customFormat="1" ht="21.75" customHeight="1" x14ac:dyDescent="0.2">
      <c r="B213" s="32"/>
      <c r="C213" s="125" t="s">
        <v>267</v>
      </c>
      <c r="D213" s="125" t="s">
        <v>182</v>
      </c>
      <c r="E213" s="126" t="s">
        <v>9332</v>
      </c>
      <c r="F213" s="127" t="s">
        <v>9333</v>
      </c>
      <c r="G213" s="128" t="s">
        <v>326</v>
      </c>
      <c r="H213" s="129">
        <v>1.0853999999999999</v>
      </c>
      <c r="I213" s="130"/>
      <c r="J213" s="131">
        <f>ROUND(I213*H213,2)</f>
        <v>0</v>
      </c>
      <c r="K213" s="127" t="s">
        <v>327</v>
      </c>
      <c r="L213" s="32"/>
      <c r="M213" s="132" t="s">
        <v>19</v>
      </c>
      <c r="N213" s="133" t="s">
        <v>40</v>
      </c>
      <c r="P213" s="134">
        <f>O213*H213</f>
        <v>0</v>
      </c>
      <c r="Q213" s="134">
        <v>0</v>
      </c>
      <c r="R213" s="134">
        <f>Q213*H213</f>
        <v>0</v>
      </c>
      <c r="S213" s="134">
        <v>0</v>
      </c>
      <c r="T213" s="135">
        <f>S213*H213</f>
        <v>0</v>
      </c>
      <c r="AR213" s="136" t="s">
        <v>187</v>
      </c>
      <c r="AT213" s="136" t="s">
        <v>182</v>
      </c>
      <c r="AU213" s="136" t="s">
        <v>79</v>
      </c>
      <c r="AY213" s="17" t="s">
        <v>181</v>
      </c>
      <c r="BE213" s="137">
        <f>IF(N213="základní",J213,0)</f>
        <v>0</v>
      </c>
      <c r="BF213" s="137">
        <f>IF(N213="snížená",J213,0)</f>
        <v>0</v>
      </c>
      <c r="BG213" s="137">
        <f>IF(N213="zákl. přenesená",J213,0)</f>
        <v>0</v>
      </c>
      <c r="BH213" s="137">
        <f>IF(N213="sníž. přenesená",J213,0)</f>
        <v>0</v>
      </c>
      <c r="BI213" s="137">
        <f>IF(N213="nulová",J213,0)</f>
        <v>0</v>
      </c>
      <c r="BJ213" s="17" t="s">
        <v>77</v>
      </c>
      <c r="BK213" s="137">
        <f>ROUND(I213*H213,2)</f>
        <v>0</v>
      </c>
      <c r="BL213" s="17" t="s">
        <v>187</v>
      </c>
      <c r="BM213" s="136" t="s">
        <v>270</v>
      </c>
    </row>
    <row r="214" spans="2:65" s="1" customFormat="1" ht="11.25" x14ac:dyDescent="0.2">
      <c r="B214" s="32"/>
      <c r="D214" s="151" t="s">
        <v>328</v>
      </c>
      <c r="F214" s="152" t="s">
        <v>9334</v>
      </c>
      <c r="I214" s="140"/>
      <c r="L214" s="32"/>
      <c r="M214" s="141"/>
      <c r="T214" s="53"/>
      <c r="AT214" s="17" t="s">
        <v>328</v>
      </c>
      <c r="AU214" s="17" t="s">
        <v>79</v>
      </c>
    </row>
    <row r="215" spans="2:65" s="1" customFormat="1" ht="39" x14ac:dyDescent="0.2">
      <c r="B215" s="32"/>
      <c r="D215" s="138" t="s">
        <v>214</v>
      </c>
      <c r="F215" s="139" t="s">
        <v>9335</v>
      </c>
      <c r="I215" s="140"/>
      <c r="L215" s="32"/>
      <c r="M215" s="141"/>
      <c r="T215" s="53"/>
      <c r="AT215" s="17" t="s">
        <v>214</v>
      </c>
      <c r="AU215" s="17" t="s">
        <v>79</v>
      </c>
    </row>
    <row r="216" spans="2:65" s="12" customFormat="1" ht="11.25" x14ac:dyDescent="0.2">
      <c r="B216" s="153"/>
      <c r="D216" s="138" t="s">
        <v>330</v>
      </c>
      <c r="E216" s="154" t="s">
        <v>19</v>
      </c>
      <c r="F216" s="155" t="s">
        <v>9336</v>
      </c>
      <c r="H216" s="154" t="s">
        <v>19</v>
      </c>
      <c r="I216" s="156"/>
      <c r="L216" s="153"/>
      <c r="M216" s="157"/>
      <c r="T216" s="158"/>
      <c r="AT216" s="154" t="s">
        <v>330</v>
      </c>
      <c r="AU216" s="154" t="s">
        <v>79</v>
      </c>
      <c r="AV216" s="12" t="s">
        <v>77</v>
      </c>
      <c r="AW216" s="12" t="s">
        <v>31</v>
      </c>
      <c r="AX216" s="12" t="s">
        <v>69</v>
      </c>
      <c r="AY216" s="154" t="s">
        <v>181</v>
      </c>
    </row>
    <row r="217" spans="2:65" s="13" customFormat="1" ht="11.25" x14ac:dyDescent="0.2">
      <c r="B217" s="159"/>
      <c r="D217" s="138" t="s">
        <v>330</v>
      </c>
      <c r="E217" s="160" t="s">
        <v>19</v>
      </c>
      <c r="F217" s="161" t="s">
        <v>9337</v>
      </c>
      <c r="H217" s="162">
        <v>1.0853999999999999</v>
      </c>
      <c r="I217" s="163"/>
      <c r="L217" s="159"/>
      <c r="M217" s="164"/>
      <c r="T217" s="165"/>
      <c r="AT217" s="160" t="s">
        <v>330</v>
      </c>
      <c r="AU217" s="160" t="s">
        <v>79</v>
      </c>
      <c r="AV217" s="13" t="s">
        <v>79</v>
      </c>
      <c r="AW217" s="13" t="s">
        <v>31</v>
      </c>
      <c r="AX217" s="13" t="s">
        <v>69</v>
      </c>
      <c r="AY217" s="160" t="s">
        <v>181</v>
      </c>
    </row>
    <row r="218" spans="2:65" s="14" customFormat="1" ht="11.25" x14ac:dyDescent="0.2">
      <c r="B218" s="166"/>
      <c r="D218" s="138" t="s">
        <v>330</v>
      </c>
      <c r="E218" s="167" t="s">
        <v>19</v>
      </c>
      <c r="F218" s="168" t="s">
        <v>333</v>
      </c>
      <c r="H218" s="169">
        <v>1.0853999999999999</v>
      </c>
      <c r="I218" s="170"/>
      <c r="L218" s="166"/>
      <c r="M218" s="171"/>
      <c r="T218" s="172"/>
      <c r="AT218" s="167" t="s">
        <v>330</v>
      </c>
      <c r="AU218" s="167" t="s">
        <v>79</v>
      </c>
      <c r="AV218" s="14" t="s">
        <v>187</v>
      </c>
      <c r="AW218" s="14" t="s">
        <v>31</v>
      </c>
      <c r="AX218" s="14" t="s">
        <v>77</v>
      </c>
      <c r="AY218" s="167" t="s">
        <v>181</v>
      </c>
    </row>
    <row r="219" spans="2:65" s="1" customFormat="1" ht="21.75" customHeight="1" x14ac:dyDescent="0.2">
      <c r="B219" s="32"/>
      <c r="C219" s="125" t="s">
        <v>229</v>
      </c>
      <c r="D219" s="125" t="s">
        <v>182</v>
      </c>
      <c r="E219" s="126" t="s">
        <v>9338</v>
      </c>
      <c r="F219" s="127" t="s">
        <v>9339</v>
      </c>
      <c r="G219" s="128" t="s">
        <v>326</v>
      </c>
      <c r="H219" s="129">
        <v>1.0853999999999999</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273</v>
      </c>
    </row>
    <row r="220" spans="2:65" s="1" customFormat="1" ht="11.25" x14ac:dyDescent="0.2">
      <c r="B220" s="32"/>
      <c r="D220" s="151" t="s">
        <v>328</v>
      </c>
      <c r="F220" s="152" t="s">
        <v>9340</v>
      </c>
      <c r="I220" s="140"/>
      <c r="L220" s="32"/>
      <c r="M220" s="141"/>
      <c r="T220" s="53"/>
      <c r="AT220" s="17" t="s">
        <v>328</v>
      </c>
      <c r="AU220" s="17" t="s">
        <v>79</v>
      </c>
    </row>
    <row r="221" spans="2:65" s="1" customFormat="1" ht="39" x14ac:dyDescent="0.2">
      <c r="B221" s="32"/>
      <c r="D221" s="138" t="s">
        <v>214</v>
      </c>
      <c r="F221" s="139" t="s">
        <v>9335</v>
      </c>
      <c r="I221" s="140"/>
      <c r="L221" s="32"/>
      <c r="M221" s="141"/>
      <c r="T221" s="53"/>
      <c r="AT221" s="17" t="s">
        <v>214</v>
      </c>
      <c r="AU221" s="17" t="s">
        <v>79</v>
      </c>
    </row>
    <row r="222" spans="2:65" s="12" customFormat="1" ht="11.25" x14ac:dyDescent="0.2">
      <c r="B222" s="153"/>
      <c r="D222" s="138" t="s">
        <v>330</v>
      </c>
      <c r="E222" s="154" t="s">
        <v>19</v>
      </c>
      <c r="F222" s="155" t="s">
        <v>9336</v>
      </c>
      <c r="H222" s="154" t="s">
        <v>19</v>
      </c>
      <c r="I222" s="156"/>
      <c r="L222" s="153"/>
      <c r="M222" s="157"/>
      <c r="T222" s="158"/>
      <c r="AT222" s="154" t="s">
        <v>330</v>
      </c>
      <c r="AU222" s="154" t="s">
        <v>79</v>
      </c>
      <c r="AV222" s="12" t="s">
        <v>77</v>
      </c>
      <c r="AW222" s="12" t="s">
        <v>31</v>
      </c>
      <c r="AX222" s="12" t="s">
        <v>69</v>
      </c>
      <c r="AY222" s="154" t="s">
        <v>181</v>
      </c>
    </row>
    <row r="223" spans="2:65" s="13" customFormat="1" ht="11.25" x14ac:dyDescent="0.2">
      <c r="B223" s="159"/>
      <c r="D223" s="138" t="s">
        <v>330</v>
      </c>
      <c r="E223" s="160" t="s">
        <v>19</v>
      </c>
      <c r="F223" s="161" t="s">
        <v>9337</v>
      </c>
      <c r="H223" s="162">
        <v>1.0853999999999999</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1.0853999999999999</v>
      </c>
      <c r="I224" s="170"/>
      <c r="L224" s="166"/>
      <c r="M224" s="171"/>
      <c r="T224" s="172"/>
      <c r="AT224" s="167" t="s">
        <v>330</v>
      </c>
      <c r="AU224" s="167" t="s">
        <v>79</v>
      </c>
      <c r="AV224" s="14" t="s">
        <v>187</v>
      </c>
      <c r="AW224" s="14" t="s">
        <v>31</v>
      </c>
      <c r="AX224" s="14" t="s">
        <v>77</v>
      </c>
      <c r="AY224" s="167" t="s">
        <v>181</v>
      </c>
    </row>
    <row r="225" spans="2:65" s="1" customFormat="1" ht="21.75" customHeight="1" x14ac:dyDescent="0.2">
      <c r="B225" s="32"/>
      <c r="C225" s="125" t="s">
        <v>274</v>
      </c>
      <c r="D225" s="125" t="s">
        <v>182</v>
      </c>
      <c r="E225" s="126" t="s">
        <v>9341</v>
      </c>
      <c r="F225" s="127" t="s">
        <v>9342</v>
      </c>
      <c r="G225" s="128" t="s">
        <v>326</v>
      </c>
      <c r="H225" s="129">
        <v>0.19295999999999999</v>
      </c>
      <c r="I225" s="130"/>
      <c r="J225" s="131">
        <f>ROUND(I225*H225,2)</f>
        <v>0</v>
      </c>
      <c r="K225" s="127" t="s">
        <v>327</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277</v>
      </c>
    </row>
    <row r="226" spans="2:65" s="1" customFormat="1" ht="11.25" x14ac:dyDescent="0.2">
      <c r="B226" s="32"/>
      <c r="D226" s="151" t="s">
        <v>328</v>
      </c>
      <c r="F226" s="152" t="s">
        <v>9343</v>
      </c>
      <c r="I226" s="140"/>
      <c r="L226" s="32"/>
      <c r="M226" s="141"/>
      <c r="T226" s="53"/>
      <c r="AT226" s="17" t="s">
        <v>328</v>
      </c>
      <c r="AU226" s="17" t="s">
        <v>79</v>
      </c>
    </row>
    <row r="227" spans="2:65" s="1" customFormat="1" ht="39" x14ac:dyDescent="0.2">
      <c r="B227" s="32"/>
      <c r="D227" s="138" t="s">
        <v>214</v>
      </c>
      <c r="F227" s="139" t="s">
        <v>9335</v>
      </c>
      <c r="I227" s="140"/>
      <c r="L227" s="32"/>
      <c r="M227" s="141"/>
      <c r="T227" s="53"/>
      <c r="AT227" s="17" t="s">
        <v>214</v>
      </c>
      <c r="AU227" s="17" t="s">
        <v>79</v>
      </c>
    </row>
    <row r="228" spans="2:65" s="12" customFormat="1" ht="11.25" x14ac:dyDescent="0.2">
      <c r="B228" s="153"/>
      <c r="D228" s="138" t="s">
        <v>330</v>
      </c>
      <c r="E228" s="154" t="s">
        <v>19</v>
      </c>
      <c r="F228" s="155" t="s">
        <v>9344</v>
      </c>
      <c r="H228" s="154" t="s">
        <v>19</v>
      </c>
      <c r="I228" s="156"/>
      <c r="L228" s="153"/>
      <c r="M228" s="157"/>
      <c r="T228" s="158"/>
      <c r="AT228" s="154" t="s">
        <v>330</v>
      </c>
      <c r="AU228" s="154" t="s">
        <v>79</v>
      </c>
      <c r="AV228" s="12" t="s">
        <v>77</v>
      </c>
      <c r="AW228" s="12" t="s">
        <v>31</v>
      </c>
      <c r="AX228" s="12" t="s">
        <v>69</v>
      </c>
      <c r="AY228" s="154" t="s">
        <v>181</v>
      </c>
    </row>
    <row r="229" spans="2:65" s="13" customFormat="1" ht="11.25" x14ac:dyDescent="0.2">
      <c r="B229" s="159"/>
      <c r="D229" s="138" t="s">
        <v>330</v>
      </c>
      <c r="E229" s="160" t="s">
        <v>19</v>
      </c>
      <c r="F229" s="161" t="s">
        <v>9345</v>
      </c>
      <c r="H229" s="162">
        <v>0.19295999999999999</v>
      </c>
      <c r="I229" s="163"/>
      <c r="L229" s="159"/>
      <c r="M229" s="164"/>
      <c r="T229" s="165"/>
      <c r="AT229" s="160" t="s">
        <v>330</v>
      </c>
      <c r="AU229" s="160" t="s">
        <v>79</v>
      </c>
      <c r="AV229" s="13" t="s">
        <v>79</v>
      </c>
      <c r="AW229" s="13" t="s">
        <v>31</v>
      </c>
      <c r="AX229" s="13" t="s">
        <v>69</v>
      </c>
      <c r="AY229" s="160" t="s">
        <v>181</v>
      </c>
    </row>
    <row r="230" spans="2:65" s="14" customFormat="1" ht="11.25" x14ac:dyDescent="0.2">
      <c r="B230" s="166"/>
      <c r="D230" s="138" t="s">
        <v>330</v>
      </c>
      <c r="E230" s="167" t="s">
        <v>19</v>
      </c>
      <c r="F230" s="168" t="s">
        <v>333</v>
      </c>
      <c r="H230" s="169">
        <v>0.19295999999999999</v>
      </c>
      <c r="I230" s="170"/>
      <c r="L230" s="166"/>
      <c r="M230" s="171"/>
      <c r="T230" s="172"/>
      <c r="AT230" s="167" t="s">
        <v>330</v>
      </c>
      <c r="AU230" s="167" t="s">
        <v>79</v>
      </c>
      <c r="AV230" s="14" t="s">
        <v>187</v>
      </c>
      <c r="AW230" s="14" t="s">
        <v>31</v>
      </c>
      <c r="AX230" s="14" t="s">
        <v>77</v>
      </c>
      <c r="AY230" s="167" t="s">
        <v>181</v>
      </c>
    </row>
    <row r="231" spans="2:65" s="1" customFormat="1" ht="21.75" customHeight="1" x14ac:dyDescent="0.2">
      <c r="B231" s="32"/>
      <c r="C231" s="125" t="s">
        <v>232</v>
      </c>
      <c r="D231" s="125" t="s">
        <v>182</v>
      </c>
      <c r="E231" s="126" t="s">
        <v>9346</v>
      </c>
      <c r="F231" s="127" t="s">
        <v>9347</v>
      </c>
      <c r="G231" s="128" t="s">
        <v>326</v>
      </c>
      <c r="H231" s="129">
        <v>4.8239999999999998E-2</v>
      </c>
      <c r="I231" s="130"/>
      <c r="J231" s="131">
        <f>ROUND(I231*H231,2)</f>
        <v>0</v>
      </c>
      <c r="K231" s="127" t="s">
        <v>327</v>
      </c>
      <c r="L231" s="32"/>
      <c r="M231" s="132" t="s">
        <v>19</v>
      </c>
      <c r="N231" s="133" t="s">
        <v>40</v>
      </c>
      <c r="P231" s="134">
        <f>O231*H231</f>
        <v>0</v>
      </c>
      <c r="Q231" s="134">
        <v>0</v>
      </c>
      <c r="R231" s="134">
        <f>Q231*H231</f>
        <v>0</v>
      </c>
      <c r="S231" s="134">
        <v>0</v>
      </c>
      <c r="T231" s="135">
        <f>S231*H231</f>
        <v>0</v>
      </c>
      <c r="AR231" s="136" t="s">
        <v>187</v>
      </c>
      <c r="AT231" s="136" t="s">
        <v>182</v>
      </c>
      <c r="AU231" s="136" t="s">
        <v>79</v>
      </c>
      <c r="AY231" s="17" t="s">
        <v>181</v>
      </c>
      <c r="BE231" s="137">
        <f>IF(N231="základní",J231,0)</f>
        <v>0</v>
      </c>
      <c r="BF231" s="137">
        <f>IF(N231="snížená",J231,0)</f>
        <v>0</v>
      </c>
      <c r="BG231" s="137">
        <f>IF(N231="zákl. přenesená",J231,0)</f>
        <v>0</v>
      </c>
      <c r="BH231" s="137">
        <f>IF(N231="sníž. přenesená",J231,0)</f>
        <v>0</v>
      </c>
      <c r="BI231" s="137">
        <f>IF(N231="nulová",J231,0)</f>
        <v>0</v>
      </c>
      <c r="BJ231" s="17" t="s">
        <v>77</v>
      </c>
      <c r="BK231" s="137">
        <f>ROUND(I231*H231,2)</f>
        <v>0</v>
      </c>
      <c r="BL231" s="17" t="s">
        <v>187</v>
      </c>
      <c r="BM231" s="136" t="s">
        <v>280</v>
      </c>
    </row>
    <row r="232" spans="2:65" s="1" customFormat="1" ht="11.25" x14ac:dyDescent="0.2">
      <c r="B232" s="32"/>
      <c r="D232" s="151" t="s">
        <v>328</v>
      </c>
      <c r="F232" s="152" t="s">
        <v>9348</v>
      </c>
      <c r="I232" s="140"/>
      <c r="L232" s="32"/>
      <c r="M232" s="141"/>
      <c r="T232" s="53"/>
      <c r="AT232" s="17" t="s">
        <v>328</v>
      </c>
      <c r="AU232" s="17" t="s">
        <v>79</v>
      </c>
    </row>
    <row r="233" spans="2:65" s="1" customFormat="1" ht="39" x14ac:dyDescent="0.2">
      <c r="B233" s="32"/>
      <c r="D233" s="138" t="s">
        <v>214</v>
      </c>
      <c r="F233" s="139" t="s">
        <v>9335</v>
      </c>
      <c r="I233" s="140"/>
      <c r="L233" s="32"/>
      <c r="M233" s="141"/>
      <c r="T233" s="53"/>
      <c r="AT233" s="17" t="s">
        <v>214</v>
      </c>
      <c r="AU233" s="17" t="s">
        <v>79</v>
      </c>
    </row>
    <row r="234" spans="2:65" s="12" customFormat="1" ht="11.25" x14ac:dyDescent="0.2">
      <c r="B234" s="153"/>
      <c r="D234" s="138" t="s">
        <v>330</v>
      </c>
      <c r="E234" s="154" t="s">
        <v>19</v>
      </c>
      <c r="F234" s="155" t="s">
        <v>9349</v>
      </c>
      <c r="H234" s="154" t="s">
        <v>19</v>
      </c>
      <c r="I234" s="156"/>
      <c r="L234" s="153"/>
      <c r="M234" s="157"/>
      <c r="T234" s="158"/>
      <c r="AT234" s="154" t="s">
        <v>330</v>
      </c>
      <c r="AU234" s="154" t="s">
        <v>79</v>
      </c>
      <c r="AV234" s="12" t="s">
        <v>77</v>
      </c>
      <c r="AW234" s="12" t="s">
        <v>31</v>
      </c>
      <c r="AX234" s="12" t="s">
        <v>69</v>
      </c>
      <c r="AY234" s="154" t="s">
        <v>181</v>
      </c>
    </row>
    <row r="235" spans="2:65" s="13" customFormat="1" ht="11.25" x14ac:dyDescent="0.2">
      <c r="B235" s="159"/>
      <c r="D235" s="138" t="s">
        <v>330</v>
      </c>
      <c r="E235" s="160" t="s">
        <v>19</v>
      </c>
      <c r="F235" s="161" t="s">
        <v>9350</v>
      </c>
      <c r="H235" s="162">
        <v>4.8239999999999998E-2</v>
      </c>
      <c r="I235" s="163"/>
      <c r="L235" s="159"/>
      <c r="M235" s="164"/>
      <c r="T235" s="165"/>
      <c r="AT235" s="160" t="s">
        <v>330</v>
      </c>
      <c r="AU235" s="160" t="s">
        <v>79</v>
      </c>
      <c r="AV235" s="13" t="s">
        <v>79</v>
      </c>
      <c r="AW235" s="13" t="s">
        <v>31</v>
      </c>
      <c r="AX235" s="13" t="s">
        <v>69</v>
      </c>
      <c r="AY235" s="160" t="s">
        <v>181</v>
      </c>
    </row>
    <row r="236" spans="2:65" s="14" customFormat="1" ht="11.25" x14ac:dyDescent="0.2">
      <c r="B236" s="166"/>
      <c r="D236" s="138" t="s">
        <v>330</v>
      </c>
      <c r="E236" s="167" t="s">
        <v>19</v>
      </c>
      <c r="F236" s="168" t="s">
        <v>333</v>
      </c>
      <c r="H236" s="169">
        <v>4.8239999999999998E-2</v>
      </c>
      <c r="I236" s="170"/>
      <c r="L236" s="166"/>
      <c r="M236" s="171"/>
      <c r="T236" s="172"/>
      <c r="AT236" s="167" t="s">
        <v>330</v>
      </c>
      <c r="AU236" s="167" t="s">
        <v>79</v>
      </c>
      <c r="AV236" s="14" t="s">
        <v>187</v>
      </c>
      <c r="AW236" s="14" t="s">
        <v>31</v>
      </c>
      <c r="AX236" s="14" t="s">
        <v>77</v>
      </c>
      <c r="AY236" s="167" t="s">
        <v>181</v>
      </c>
    </row>
    <row r="237" spans="2:65" s="1" customFormat="1" ht="16.5" customHeight="1" x14ac:dyDescent="0.2">
      <c r="B237" s="32"/>
      <c r="C237" s="125" t="s">
        <v>281</v>
      </c>
      <c r="D237" s="125" t="s">
        <v>182</v>
      </c>
      <c r="E237" s="126" t="s">
        <v>384</v>
      </c>
      <c r="F237" s="127" t="s">
        <v>385</v>
      </c>
      <c r="G237" s="128" t="s">
        <v>326</v>
      </c>
      <c r="H237" s="129">
        <v>0.24199999999999999</v>
      </c>
      <c r="I237" s="130"/>
      <c r="J237" s="131">
        <f>ROUND(I237*H237,2)</f>
        <v>0</v>
      </c>
      <c r="K237" s="127" t="s">
        <v>327</v>
      </c>
      <c r="L237" s="32"/>
      <c r="M237" s="132" t="s">
        <v>19</v>
      </c>
      <c r="N237" s="133" t="s">
        <v>40</v>
      </c>
      <c r="P237" s="134">
        <f>O237*H237</f>
        <v>0</v>
      </c>
      <c r="Q237" s="134">
        <v>0</v>
      </c>
      <c r="R237" s="134">
        <f>Q237*H237</f>
        <v>0</v>
      </c>
      <c r="S237" s="134">
        <v>0</v>
      </c>
      <c r="T237" s="135">
        <f>S237*H237</f>
        <v>0</v>
      </c>
      <c r="AR237" s="136" t="s">
        <v>187</v>
      </c>
      <c r="AT237" s="136" t="s">
        <v>182</v>
      </c>
      <c r="AU237" s="136" t="s">
        <v>79</v>
      </c>
      <c r="AY237" s="17" t="s">
        <v>181</v>
      </c>
      <c r="BE237" s="137">
        <f>IF(N237="základní",J237,0)</f>
        <v>0</v>
      </c>
      <c r="BF237" s="137">
        <f>IF(N237="snížená",J237,0)</f>
        <v>0</v>
      </c>
      <c r="BG237" s="137">
        <f>IF(N237="zákl. přenesená",J237,0)</f>
        <v>0</v>
      </c>
      <c r="BH237" s="137">
        <f>IF(N237="sníž. přenesená",J237,0)</f>
        <v>0</v>
      </c>
      <c r="BI237" s="137">
        <f>IF(N237="nulová",J237,0)</f>
        <v>0</v>
      </c>
      <c r="BJ237" s="17" t="s">
        <v>77</v>
      </c>
      <c r="BK237" s="137">
        <f>ROUND(I237*H237,2)</f>
        <v>0</v>
      </c>
      <c r="BL237" s="17" t="s">
        <v>187</v>
      </c>
      <c r="BM237" s="136" t="s">
        <v>284</v>
      </c>
    </row>
    <row r="238" spans="2:65" s="1" customFormat="1" ht="11.25" x14ac:dyDescent="0.2">
      <c r="B238" s="32"/>
      <c r="D238" s="151" t="s">
        <v>328</v>
      </c>
      <c r="F238" s="152" t="s">
        <v>386</v>
      </c>
      <c r="I238" s="140"/>
      <c r="L238" s="32"/>
      <c r="M238" s="141"/>
      <c r="T238" s="53"/>
      <c r="AT238" s="17" t="s">
        <v>328</v>
      </c>
      <c r="AU238" s="17" t="s">
        <v>79</v>
      </c>
    </row>
    <row r="239" spans="2:65" s="13" customFormat="1" ht="11.25" x14ac:dyDescent="0.2">
      <c r="B239" s="159"/>
      <c r="D239" s="138" t="s">
        <v>330</v>
      </c>
      <c r="E239" s="160" t="s">
        <v>19</v>
      </c>
      <c r="F239" s="161" t="s">
        <v>9351</v>
      </c>
      <c r="H239" s="162">
        <v>0.24199999999999999</v>
      </c>
      <c r="I239" s="163"/>
      <c r="L239" s="159"/>
      <c r="M239" s="164"/>
      <c r="T239" s="165"/>
      <c r="AT239" s="160" t="s">
        <v>330</v>
      </c>
      <c r="AU239" s="160" t="s">
        <v>79</v>
      </c>
      <c r="AV239" s="13" t="s">
        <v>79</v>
      </c>
      <c r="AW239" s="13" t="s">
        <v>31</v>
      </c>
      <c r="AX239" s="13" t="s">
        <v>69</v>
      </c>
      <c r="AY239" s="160" t="s">
        <v>181</v>
      </c>
    </row>
    <row r="240" spans="2:65" s="14" customFormat="1" ht="11.25" x14ac:dyDescent="0.2">
      <c r="B240" s="166"/>
      <c r="D240" s="138" t="s">
        <v>330</v>
      </c>
      <c r="E240" s="167" t="s">
        <v>19</v>
      </c>
      <c r="F240" s="168" t="s">
        <v>333</v>
      </c>
      <c r="H240" s="169">
        <v>0.24199999999999999</v>
      </c>
      <c r="I240" s="170"/>
      <c r="L240" s="166"/>
      <c r="M240" s="171"/>
      <c r="T240" s="172"/>
      <c r="AT240" s="167" t="s">
        <v>330</v>
      </c>
      <c r="AU240" s="167" t="s">
        <v>79</v>
      </c>
      <c r="AV240" s="14" t="s">
        <v>187</v>
      </c>
      <c r="AW240" s="14" t="s">
        <v>31</v>
      </c>
      <c r="AX240" s="14" t="s">
        <v>77</v>
      </c>
      <c r="AY240" s="167" t="s">
        <v>181</v>
      </c>
    </row>
    <row r="241" spans="2:65" s="1" customFormat="1" ht="16.5" customHeight="1" x14ac:dyDescent="0.2">
      <c r="B241" s="32"/>
      <c r="C241" s="125" t="s">
        <v>236</v>
      </c>
      <c r="D241" s="125" t="s">
        <v>182</v>
      </c>
      <c r="E241" s="126" t="s">
        <v>1836</v>
      </c>
      <c r="F241" s="127" t="s">
        <v>1837</v>
      </c>
      <c r="G241" s="128" t="s">
        <v>510</v>
      </c>
      <c r="H241" s="129">
        <v>913.4</v>
      </c>
      <c r="I241" s="130"/>
      <c r="J241" s="131">
        <f>ROUND(I241*H241,2)</f>
        <v>0</v>
      </c>
      <c r="K241" s="127" t="s">
        <v>327</v>
      </c>
      <c r="L241" s="32"/>
      <c r="M241" s="132" t="s">
        <v>19</v>
      </c>
      <c r="N241" s="133" t="s">
        <v>40</v>
      </c>
      <c r="P241" s="134">
        <f>O241*H241</f>
        <v>0</v>
      </c>
      <c r="Q241" s="134">
        <v>0</v>
      </c>
      <c r="R241" s="134">
        <f>Q241*H241</f>
        <v>0</v>
      </c>
      <c r="S241" s="134">
        <v>0</v>
      </c>
      <c r="T241" s="135">
        <f>S241*H241</f>
        <v>0</v>
      </c>
      <c r="AR241" s="136" t="s">
        <v>187</v>
      </c>
      <c r="AT241" s="136" t="s">
        <v>182</v>
      </c>
      <c r="AU241" s="136" t="s">
        <v>79</v>
      </c>
      <c r="AY241" s="17" t="s">
        <v>181</v>
      </c>
      <c r="BE241" s="137">
        <f>IF(N241="základní",J241,0)</f>
        <v>0</v>
      </c>
      <c r="BF241" s="137">
        <f>IF(N241="snížená",J241,0)</f>
        <v>0</v>
      </c>
      <c r="BG241" s="137">
        <f>IF(N241="zákl. přenesená",J241,0)</f>
        <v>0</v>
      </c>
      <c r="BH241" s="137">
        <f>IF(N241="sníž. přenesená",J241,0)</f>
        <v>0</v>
      </c>
      <c r="BI241" s="137">
        <f>IF(N241="nulová",J241,0)</f>
        <v>0</v>
      </c>
      <c r="BJ241" s="17" t="s">
        <v>77</v>
      </c>
      <c r="BK241" s="137">
        <f>ROUND(I241*H241,2)</f>
        <v>0</v>
      </c>
      <c r="BL241" s="17" t="s">
        <v>187</v>
      </c>
      <c r="BM241" s="136" t="s">
        <v>288</v>
      </c>
    </row>
    <row r="242" spans="2:65" s="1" customFormat="1" ht="11.25" x14ac:dyDescent="0.2">
      <c r="B242" s="32"/>
      <c r="D242" s="151" t="s">
        <v>328</v>
      </c>
      <c r="F242" s="152" t="s">
        <v>1838</v>
      </c>
      <c r="I242" s="140"/>
      <c r="L242" s="32"/>
      <c r="M242" s="141"/>
      <c r="T242" s="53"/>
      <c r="AT242" s="17" t="s">
        <v>328</v>
      </c>
      <c r="AU242" s="17" t="s">
        <v>79</v>
      </c>
    </row>
    <row r="243" spans="2:65" s="13" customFormat="1" ht="11.25" x14ac:dyDescent="0.2">
      <c r="B243" s="159"/>
      <c r="D243" s="138" t="s">
        <v>330</v>
      </c>
      <c r="E243" s="160" t="s">
        <v>19</v>
      </c>
      <c r="F243" s="161" t="s">
        <v>9352</v>
      </c>
      <c r="H243" s="162">
        <v>913.4</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913.4</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290</v>
      </c>
      <c r="D245" s="125" t="s">
        <v>182</v>
      </c>
      <c r="E245" s="126" t="s">
        <v>5598</v>
      </c>
      <c r="F245" s="127" t="s">
        <v>5599</v>
      </c>
      <c r="G245" s="128" t="s">
        <v>326</v>
      </c>
      <c r="H245" s="129">
        <v>1.206</v>
      </c>
      <c r="I245" s="130"/>
      <c r="J245" s="131">
        <f>ROUND(I245*H245,2)</f>
        <v>0</v>
      </c>
      <c r="K245" s="127" t="s">
        <v>327</v>
      </c>
      <c r="L245" s="32"/>
      <c r="M245" s="132" t="s">
        <v>19</v>
      </c>
      <c r="N245" s="133" t="s">
        <v>40</v>
      </c>
      <c r="P245" s="134">
        <f>O245*H245</f>
        <v>0</v>
      </c>
      <c r="Q245" s="134">
        <v>0</v>
      </c>
      <c r="R245" s="134">
        <f>Q245*H245</f>
        <v>0</v>
      </c>
      <c r="S245" s="134">
        <v>0</v>
      </c>
      <c r="T245" s="135">
        <f>S245*H245</f>
        <v>0</v>
      </c>
      <c r="AR245" s="136" t="s">
        <v>187</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187</v>
      </c>
      <c r="BM245" s="136" t="s">
        <v>293</v>
      </c>
    </row>
    <row r="246" spans="2:65" s="1" customFormat="1" ht="11.25" x14ac:dyDescent="0.2">
      <c r="B246" s="32"/>
      <c r="D246" s="151" t="s">
        <v>328</v>
      </c>
      <c r="F246" s="152" t="s">
        <v>5600</v>
      </c>
      <c r="I246" s="140"/>
      <c r="L246" s="32"/>
      <c r="M246" s="141"/>
      <c r="T246" s="53"/>
      <c r="AT246" s="17" t="s">
        <v>328</v>
      </c>
      <c r="AU246" s="17" t="s">
        <v>79</v>
      </c>
    </row>
    <row r="247" spans="2:65" s="12" customFormat="1" ht="11.25" x14ac:dyDescent="0.2">
      <c r="B247" s="153"/>
      <c r="D247" s="138" t="s">
        <v>330</v>
      </c>
      <c r="E247" s="154" t="s">
        <v>19</v>
      </c>
      <c r="F247" s="155" t="s">
        <v>9353</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9354</v>
      </c>
      <c r="H248" s="162">
        <v>1.206</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1.206</v>
      </c>
      <c r="I249" s="170"/>
      <c r="L249" s="166"/>
      <c r="M249" s="171"/>
      <c r="T249" s="172"/>
      <c r="AT249" s="167" t="s">
        <v>330</v>
      </c>
      <c r="AU249" s="167" t="s">
        <v>79</v>
      </c>
      <c r="AV249" s="14" t="s">
        <v>187</v>
      </c>
      <c r="AW249" s="14" t="s">
        <v>31</v>
      </c>
      <c r="AX249" s="14" t="s">
        <v>77</v>
      </c>
      <c r="AY249" s="167" t="s">
        <v>181</v>
      </c>
    </row>
    <row r="250" spans="2:65" s="1" customFormat="1" ht="16.5" customHeight="1" x14ac:dyDescent="0.2">
      <c r="B250" s="32"/>
      <c r="C250" s="176" t="s">
        <v>239</v>
      </c>
      <c r="D250" s="176" t="s">
        <v>1794</v>
      </c>
      <c r="E250" s="177" t="s">
        <v>5606</v>
      </c>
      <c r="F250" s="178" t="s">
        <v>5607</v>
      </c>
      <c r="G250" s="179" t="s">
        <v>438</v>
      </c>
      <c r="H250" s="180">
        <v>2.42</v>
      </c>
      <c r="I250" s="181"/>
      <c r="J250" s="182">
        <f>ROUND(I250*H250,2)</f>
        <v>0</v>
      </c>
      <c r="K250" s="178" t="s">
        <v>327</v>
      </c>
      <c r="L250" s="183"/>
      <c r="M250" s="184" t="s">
        <v>19</v>
      </c>
      <c r="N250" s="185" t="s">
        <v>40</v>
      </c>
      <c r="P250" s="134">
        <f>O250*H250</f>
        <v>0</v>
      </c>
      <c r="Q250" s="134">
        <v>0</v>
      </c>
      <c r="R250" s="134">
        <f>Q250*H250</f>
        <v>0</v>
      </c>
      <c r="S250" s="134">
        <v>0</v>
      </c>
      <c r="T250" s="135">
        <f>S250*H250</f>
        <v>0</v>
      </c>
      <c r="AR250" s="136" t="s">
        <v>196</v>
      </c>
      <c r="AT250" s="136" t="s">
        <v>1794</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478</v>
      </c>
    </row>
    <row r="251" spans="2:65" s="12" customFormat="1" ht="11.25" x14ac:dyDescent="0.2">
      <c r="B251" s="153"/>
      <c r="D251" s="138" t="s">
        <v>330</v>
      </c>
      <c r="E251" s="154" t="s">
        <v>19</v>
      </c>
      <c r="F251" s="155" t="s">
        <v>9355</v>
      </c>
      <c r="H251" s="154" t="s">
        <v>19</v>
      </c>
      <c r="I251" s="156"/>
      <c r="L251" s="153"/>
      <c r="M251" s="157"/>
      <c r="T251" s="158"/>
      <c r="AT251" s="154" t="s">
        <v>330</v>
      </c>
      <c r="AU251" s="154" t="s">
        <v>79</v>
      </c>
      <c r="AV251" s="12" t="s">
        <v>77</v>
      </c>
      <c r="AW251" s="12" t="s">
        <v>31</v>
      </c>
      <c r="AX251" s="12" t="s">
        <v>69</v>
      </c>
      <c r="AY251" s="154" t="s">
        <v>181</v>
      </c>
    </row>
    <row r="252" spans="2:65" s="13" customFormat="1" ht="11.25" x14ac:dyDescent="0.2">
      <c r="B252" s="159"/>
      <c r="D252" s="138" t="s">
        <v>330</v>
      </c>
      <c r="E252" s="160" t="s">
        <v>19</v>
      </c>
      <c r="F252" s="161" t="s">
        <v>9356</v>
      </c>
      <c r="H252" s="162">
        <v>2.42</v>
      </c>
      <c r="I252" s="163"/>
      <c r="L252" s="159"/>
      <c r="M252" s="164"/>
      <c r="T252" s="165"/>
      <c r="AT252" s="160" t="s">
        <v>330</v>
      </c>
      <c r="AU252" s="160" t="s">
        <v>79</v>
      </c>
      <c r="AV252" s="13" t="s">
        <v>79</v>
      </c>
      <c r="AW252" s="13" t="s">
        <v>31</v>
      </c>
      <c r="AX252" s="13" t="s">
        <v>69</v>
      </c>
      <c r="AY252" s="160" t="s">
        <v>181</v>
      </c>
    </row>
    <row r="253" spans="2:65" s="14" customFormat="1" ht="11.25" x14ac:dyDescent="0.2">
      <c r="B253" s="166"/>
      <c r="D253" s="138" t="s">
        <v>330</v>
      </c>
      <c r="E253" s="167" t="s">
        <v>19</v>
      </c>
      <c r="F253" s="168" t="s">
        <v>333</v>
      </c>
      <c r="H253" s="169">
        <v>2.42</v>
      </c>
      <c r="I253" s="170"/>
      <c r="L253" s="166"/>
      <c r="M253" s="171"/>
      <c r="T253" s="172"/>
      <c r="AT253" s="167" t="s">
        <v>330</v>
      </c>
      <c r="AU253" s="167" t="s">
        <v>79</v>
      </c>
      <c r="AV253" s="14" t="s">
        <v>187</v>
      </c>
      <c r="AW253" s="14" t="s">
        <v>31</v>
      </c>
      <c r="AX253" s="14" t="s">
        <v>77</v>
      </c>
      <c r="AY253" s="167" t="s">
        <v>181</v>
      </c>
    </row>
    <row r="254" spans="2:65" s="1" customFormat="1" ht="21.75" customHeight="1" x14ac:dyDescent="0.2">
      <c r="B254" s="32"/>
      <c r="C254" s="125" t="s">
        <v>481</v>
      </c>
      <c r="D254" s="125" t="s">
        <v>182</v>
      </c>
      <c r="E254" s="126" t="s">
        <v>9357</v>
      </c>
      <c r="F254" s="127" t="s">
        <v>9358</v>
      </c>
      <c r="G254" s="128" t="s">
        <v>510</v>
      </c>
      <c r="H254" s="129">
        <v>957.5</v>
      </c>
      <c r="I254" s="130"/>
      <c r="J254" s="131">
        <f>ROUND(I254*H254,2)</f>
        <v>0</v>
      </c>
      <c r="K254" s="127" t="s">
        <v>327</v>
      </c>
      <c r="L254" s="32"/>
      <c r="M254" s="132" t="s">
        <v>19</v>
      </c>
      <c r="N254" s="133" t="s">
        <v>40</v>
      </c>
      <c r="P254" s="134">
        <f>O254*H254</f>
        <v>0</v>
      </c>
      <c r="Q254" s="134">
        <v>0</v>
      </c>
      <c r="R254" s="134">
        <f>Q254*H254</f>
        <v>0</v>
      </c>
      <c r="S254" s="134">
        <v>0</v>
      </c>
      <c r="T254" s="135">
        <f>S254*H254</f>
        <v>0</v>
      </c>
      <c r="AR254" s="136" t="s">
        <v>187</v>
      </c>
      <c r="AT254" s="136" t="s">
        <v>182</v>
      </c>
      <c r="AU254" s="136" t="s">
        <v>79</v>
      </c>
      <c r="AY254" s="17" t="s">
        <v>181</v>
      </c>
      <c r="BE254" s="137">
        <f>IF(N254="základní",J254,0)</f>
        <v>0</v>
      </c>
      <c r="BF254" s="137">
        <f>IF(N254="snížená",J254,0)</f>
        <v>0</v>
      </c>
      <c r="BG254" s="137">
        <f>IF(N254="zákl. přenesená",J254,0)</f>
        <v>0</v>
      </c>
      <c r="BH254" s="137">
        <f>IF(N254="sníž. přenesená",J254,0)</f>
        <v>0</v>
      </c>
      <c r="BI254" s="137">
        <f>IF(N254="nulová",J254,0)</f>
        <v>0</v>
      </c>
      <c r="BJ254" s="17" t="s">
        <v>77</v>
      </c>
      <c r="BK254" s="137">
        <f>ROUND(I254*H254,2)</f>
        <v>0</v>
      </c>
      <c r="BL254" s="17" t="s">
        <v>187</v>
      </c>
      <c r="BM254" s="136" t="s">
        <v>484</v>
      </c>
    </row>
    <row r="255" spans="2:65" s="1" customFormat="1" ht="11.25" x14ac:dyDescent="0.2">
      <c r="B255" s="32"/>
      <c r="D255" s="151" t="s">
        <v>328</v>
      </c>
      <c r="F255" s="152" t="s">
        <v>9359</v>
      </c>
      <c r="I255" s="140"/>
      <c r="L255" s="32"/>
      <c r="M255" s="141"/>
      <c r="T255" s="53"/>
      <c r="AT255" s="17" t="s">
        <v>328</v>
      </c>
      <c r="AU255" s="17" t="s">
        <v>79</v>
      </c>
    </row>
    <row r="256" spans="2:65" s="13" customFormat="1" ht="22.5" x14ac:dyDescent="0.2">
      <c r="B256" s="159"/>
      <c r="D256" s="138" t="s">
        <v>330</v>
      </c>
      <c r="E256" s="160" t="s">
        <v>19</v>
      </c>
      <c r="F256" s="161" t="s">
        <v>9360</v>
      </c>
      <c r="H256" s="162">
        <v>957.5</v>
      </c>
      <c r="I256" s="163"/>
      <c r="L256" s="159"/>
      <c r="M256" s="164"/>
      <c r="T256" s="165"/>
      <c r="AT256" s="160" t="s">
        <v>330</v>
      </c>
      <c r="AU256" s="160" t="s">
        <v>79</v>
      </c>
      <c r="AV256" s="13" t="s">
        <v>79</v>
      </c>
      <c r="AW256" s="13" t="s">
        <v>31</v>
      </c>
      <c r="AX256" s="13" t="s">
        <v>69</v>
      </c>
      <c r="AY256" s="160" t="s">
        <v>181</v>
      </c>
    </row>
    <row r="257" spans="2:65" s="14" customFormat="1" ht="11.25" x14ac:dyDescent="0.2">
      <c r="B257" s="166"/>
      <c r="D257" s="138" t="s">
        <v>330</v>
      </c>
      <c r="E257" s="167" t="s">
        <v>19</v>
      </c>
      <c r="F257" s="168" t="s">
        <v>333</v>
      </c>
      <c r="H257" s="169">
        <v>957.5</v>
      </c>
      <c r="I257" s="170"/>
      <c r="L257" s="166"/>
      <c r="M257" s="171"/>
      <c r="T257" s="172"/>
      <c r="AT257" s="167" t="s">
        <v>330</v>
      </c>
      <c r="AU257" s="167" t="s">
        <v>79</v>
      </c>
      <c r="AV257" s="14" t="s">
        <v>187</v>
      </c>
      <c r="AW257" s="14" t="s">
        <v>31</v>
      </c>
      <c r="AX257" s="14" t="s">
        <v>77</v>
      </c>
      <c r="AY257" s="167" t="s">
        <v>181</v>
      </c>
    </row>
    <row r="258" spans="2:65" s="1" customFormat="1" ht="16.5" customHeight="1" x14ac:dyDescent="0.2">
      <c r="B258" s="32"/>
      <c r="C258" s="125" t="s">
        <v>407</v>
      </c>
      <c r="D258" s="125" t="s">
        <v>182</v>
      </c>
      <c r="E258" s="126" t="s">
        <v>388</v>
      </c>
      <c r="F258" s="127" t="s">
        <v>389</v>
      </c>
      <c r="G258" s="128" t="s">
        <v>326</v>
      </c>
      <c r="H258" s="129">
        <v>283.12700000000001</v>
      </c>
      <c r="I258" s="130"/>
      <c r="J258" s="131">
        <f>ROUND(I258*H258,2)</f>
        <v>0</v>
      </c>
      <c r="K258" s="127" t="s">
        <v>327</v>
      </c>
      <c r="L258" s="32"/>
      <c r="M258" s="132" t="s">
        <v>19</v>
      </c>
      <c r="N258" s="133" t="s">
        <v>40</v>
      </c>
      <c r="P258" s="134">
        <f>O258*H258</f>
        <v>0</v>
      </c>
      <c r="Q258" s="134">
        <v>0</v>
      </c>
      <c r="R258" s="134">
        <f>Q258*H258</f>
        <v>0</v>
      </c>
      <c r="S258" s="134">
        <v>0</v>
      </c>
      <c r="T258" s="135">
        <f>S258*H258</f>
        <v>0</v>
      </c>
      <c r="AR258" s="136" t="s">
        <v>187</v>
      </c>
      <c r="AT258" s="136" t="s">
        <v>182</v>
      </c>
      <c r="AU258" s="136" t="s">
        <v>79</v>
      </c>
      <c r="AY258" s="17" t="s">
        <v>181</v>
      </c>
      <c r="BE258" s="137">
        <f>IF(N258="základní",J258,0)</f>
        <v>0</v>
      </c>
      <c r="BF258" s="137">
        <f>IF(N258="snížená",J258,0)</f>
        <v>0</v>
      </c>
      <c r="BG258" s="137">
        <f>IF(N258="zákl. přenesená",J258,0)</f>
        <v>0</v>
      </c>
      <c r="BH258" s="137">
        <f>IF(N258="sníž. přenesená",J258,0)</f>
        <v>0</v>
      </c>
      <c r="BI258" s="137">
        <f>IF(N258="nulová",J258,0)</f>
        <v>0</v>
      </c>
      <c r="BJ258" s="17" t="s">
        <v>77</v>
      </c>
      <c r="BK258" s="137">
        <f>ROUND(I258*H258,2)</f>
        <v>0</v>
      </c>
      <c r="BL258" s="17" t="s">
        <v>187</v>
      </c>
      <c r="BM258" s="136" t="s">
        <v>487</v>
      </c>
    </row>
    <row r="259" spans="2:65" s="1" customFormat="1" ht="11.25" x14ac:dyDescent="0.2">
      <c r="B259" s="32"/>
      <c r="D259" s="151" t="s">
        <v>328</v>
      </c>
      <c r="F259" s="152" t="s">
        <v>390</v>
      </c>
      <c r="I259" s="140"/>
      <c r="L259" s="32"/>
      <c r="M259" s="141"/>
      <c r="T259" s="53"/>
      <c r="AT259" s="17" t="s">
        <v>328</v>
      </c>
      <c r="AU259" s="17" t="s">
        <v>79</v>
      </c>
    </row>
    <row r="260" spans="2:65" s="12" customFormat="1" ht="11.25" x14ac:dyDescent="0.2">
      <c r="B260" s="153"/>
      <c r="D260" s="138" t="s">
        <v>330</v>
      </c>
      <c r="E260" s="154" t="s">
        <v>19</v>
      </c>
      <c r="F260" s="155" t="s">
        <v>5614</v>
      </c>
      <c r="H260" s="154" t="s">
        <v>19</v>
      </c>
      <c r="I260" s="156"/>
      <c r="L260" s="153"/>
      <c r="M260" s="157"/>
      <c r="T260" s="158"/>
      <c r="AT260" s="154" t="s">
        <v>330</v>
      </c>
      <c r="AU260" s="154" t="s">
        <v>79</v>
      </c>
      <c r="AV260" s="12" t="s">
        <v>77</v>
      </c>
      <c r="AW260" s="12" t="s">
        <v>31</v>
      </c>
      <c r="AX260" s="12" t="s">
        <v>69</v>
      </c>
      <c r="AY260" s="154" t="s">
        <v>181</v>
      </c>
    </row>
    <row r="261" spans="2:65" s="13" customFormat="1" ht="11.25" x14ac:dyDescent="0.2">
      <c r="B261" s="159"/>
      <c r="D261" s="138" t="s">
        <v>330</v>
      </c>
      <c r="E261" s="160" t="s">
        <v>19</v>
      </c>
      <c r="F261" s="161" t="s">
        <v>9361</v>
      </c>
      <c r="H261" s="162">
        <v>282.04199999999997</v>
      </c>
      <c r="I261" s="163"/>
      <c r="L261" s="159"/>
      <c r="M261" s="164"/>
      <c r="T261" s="165"/>
      <c r="AT261" s="160" t="s">
        <v>330</v>
      </c>
      <c r="AU261" s="160" t="s">
        <v>79</v>
      </c>
      <c r="AV261" s="13" t="s">
        <v>79</v>
      </c>
      <c r="AW261" s="13" t="s">
        <v>31</v>
      </c>
      <c r="AX261" s="13" t="s">
        <v>69</v>
      </c>
      <c r="AY261" s="160" t="s">
        <v>181</v>
      </c>
    </row>
    <row r="262" spans="2:65" s="13" customFormat="1" ht="11.25" x14ac:dyDescent="0.2">
      <c r="B262" s="159"/>
      <c r="D262" s="138" t="s">
        <v>330</v>
      </c>
      <c r="E262" s="160" t="s">
        <v>19</v>
      </c>
      <c r="F262" s="161" t="s">
        <v>9362</v>
      </c>
      <c r="H262" s="162">
        <v>1.085</v>
      </c>
      <c r="I262" s="163"/>
      <c r="L262" s="159"/>
      <c r="M262" s="164"/>
      <c r="T262" s="165"/>
      <c r="AT262" s="160" t="s">
        <v>330</v>
      </c>
      <c r="AU262" s="160" t="s">
        <v>79</v>
      </c>
      <c r="AV262" s="13" t="s">
        <v>79</v>
      </c>
      <c r="AW262" s="13" t="s">
        <v>31</v>
      </c>
      <c r="AX262" s="13" t="s">
        <v>69</v>
      </c>
      <c r="AY262" s="160" t="s">
        <v>181</v>
      </c>
    </row>
    <row r="263" spans="2:65" s="14" customFormat="1" ht="11.25" x14ac:dyDescent="0.2">
      <c r="B263" s="166"/>
      <c r="D263" s="138" t="s">
        <v>330</v>
      </c>
      <c r="E263" s="167" t="s">
        <v>19</v>
      </c>
      <c r="F263" s="168" t="s">
        <v>333</v>
      </c>
      <c r="H263" s="169">
        <v>283.12700000000001</v>
      </c>
      <c r="I263" s="170"/>
      <c r="L263" s="166"/>
      <c r="M263" s="171"/>
      <c r="T263" s="172"/>
      <c r="AT263" s="167" t="s">
        <v>330</v>
      </c>
      <c r="AU263" s="167" t="s">
        <v>79</v>
      </c>
      <c r="AV263" s="14" t="s">
        <v>187</v>
      </c>
      <c r="AW263" s="14" t="s">
        <v>31</v>
      </c>
      <c r="AX263" s="14" t="s">
        <v>77</v>
      </c>
      <c r="AY263" s="167" t="s">
        <v>181</v>
      </c>
    </row>
    <row r="264" spans="2:65" s="1" customFormat="1" ht="16.5" customHeight="1" x14ac:dyDescent="0.2">
      <c r="B264" s="32"/>
      <c r="C264" s="125" t="s">
        <v>489</v>
      </c>
      <c r="D264" s="125" t="s">
        <v>182</v>
      </c>
      <c r="E264" s="126" t="s">
        <v>394</v>
      </c>
      <c r="F264" s="127" t="s">
        <v>395</v>
      </c>
      <c r="G264" s="128" t="s">
        <v>326</v>
      </c>
      <c r="H264" s="129">
        <v>333.46100000000001</v>
      </c>
      <c r="I264" s="130"/>
      <c r="J264" s="131">
        <f>ROUND(I264*H264,2)</f>
        <v>0</v>
      </c>
      <c r="K264" s="127" t="s">
        <v>327</v>
      </c>
      <c r="L264" s="32"/>
      <c r="M264" s="132" t="s">
        <v>19</v>
      </c>
      <c r="N264" s="133" t="s">
        <v>40</v>
      </c>
      <c r="P264" s="134">
        <f>O264*H264</f>
        <v>0</v>
      </c>
      <c r="Q264" s="134">
        <v>0</v>
      </c>
      <c r="R264" s="134">
        <f>Q264*H264</f>
        <v>0</v>
      </c>
      <c r="S264" s="134">
        <v>0</v>
      </c>
      <c r="T264" s="135">
        <f>S264*H264</f>
        <v>0</v>
      </c>
      <c r="AR264" s="136" t="s">
        <v>187</v>
      </c>
      <c r="AT264" s="136" t="s">
        <v>182</v>
      </c>
      <c r="AU264" s="136" t="s">
        <v>79</v>
      </c>
      <c r="AY264" s="17" t="s">
        <v>181</v>
      </c>
      <c r="BE264" s="137">
        <f>IF(N264="základní",J264,0)</f>
        <v>0</v>
      </c>
      <c r="BF264" s="137">
        <f>IF(N264="snížená",J264,0)</f>
        <v>0</v>
      </c>
      <c r="BG264" s="137">
        <f>IF(N264="zákl. přenesená",J264,0)</f>
        <v>0</v>
      </c>
      <c r="BH264" s="137">
        <f>IF(N264="sníž. přenesená",J264,0)</f>
        <v>0</v>
      </c>
      <c r="BI264" s="137">
        <f>IF(N264="nulová",J264,0)</f>
        <v>0</v>
      </c>
      <c r="BJ264" s="17" t="s">
        <v>77</v>
      </c>
      <c r="BK264" s="137">
        <f>ROUND(I264*H264,2)</f>
        <v>0</v>
      </c>
      <c r="BL264" s="17" t="s">
        <v>187</v>
      </c>
      <c r="BM264" s="136" t="s">
        <v>490</v>
      </c>
    </row>
    <row r="265" spans="2:65" s="1" customFormat="1" ht="11.25" x14ac:dyDescent="0.2">
      <c r="B265" s="32"/>
      <c r="D265" s="151" t="s">
        <v>328</v>
      </c>
      <c r="F265" s="152" t="s">
        <v>396</v>
      </c>
      <c r="I265" s="140"/>
      <c r="L265" s="32"/>
      <c r="M265" s="141"/>
      <c r="T265" s="53"/>
      <c r="AT265" s="17" t="s">
        <v>328</v>
      </c>
      <c r="AU265" s="17" t="s">
        <v>79</v>
      </c>
    </row>
    <row r="266" spans="2:65" s="12" customFormat="1" ht="11.25" x14ac:dyDescent="0.2">
      <c r="B266" s="153"/>
      <c r="D266" s="138" t="s">
        <v>330</v>
      </c>
      <c r="E266" s="154" t="s">
        <v>19</v>
      </c>
      <c r="F266" s="155" t="s">
        <v>5614</v>
      </c>
      <c r="H266" s="154" t="s">
        <v>19</v>
      </c>
      <c r="I266" s="156"/>
      <c r="L266" s="153"/>
      <c r="M266" s="157"/>
      <c r="T266" s="158"/>
      <c r="AT266" s="154" t="s">
        <v>330</v>
      </c>
      <c r="AU266" s="154" t="s">
        <v>79</v>
      </c>
      <c r="AV266" s="12" t="s">
        <v>77</v>
      </c>
      <c r="AW266" s="12" t="s">
        <v>31</v>
      </c>
      <c r="AX266" s="12" t="s">
        <v>69</v>
      </c>
      <c r="AY266" s="154" t="s">
        <v>181</v>
      </c>
    </row>
    <row r="267" spans="2:65" s="13" customFormat="1" ht="11.25" x14ac:dyDescent="0.2">
      <c r="B267" s="159"/>
      <c r="D267" s="138" t="s">
        <v>330</v>
      </c>
      <c r="E267" s="160" t="s">
        <v>19</v>
      </c>
      <c r="F267" s="161" t="s">
        <v>9363</v>
      </c>
      <c r="H267" s="162">
        <v>332.18299999999999</v>
      </c>
      <c r="I267" s="163"/>
      <c r="L267" s="159"/>
      <c r="M267" s="164"/>
      <c r="T267" s="165"/>
      <c r="AT267" s="160" t="s">
        <v>330</v>
      </c>
      <c r="AU267" s="160" t="s">
        <v>79</v>
      </c>
      <c r="AV267" s="13" t="s">
        <v>79</v>
      </c>
      <c r="AW267" s="13" t="s">
        <v>31</v>
      </c>
      <c r="AX267" s="13" t="s">
        <v>69</v>
      </c>
      <c r="AY267" s="160" t="s">
        <v>181</v>
      </c>
    </row>
    <row r="268" spans="2:65" s="13" customFormat="1" ht="11.25" x14ac:dyDescent="0.2">
      <c r="B268" s="159"/>
      <c r="D268" s="138" t="s">
        <v>330</v>
      </c>
      <c r="E268" s="160" t="s">
        <v>19</v>
      </c>
      <c r="F268" s="161" t="s">
        <v>9364</v>
      </c>
      <c r="H268" s="162">
        <v>1.278</v>
      </c>
      <c r="I268" s="163"/>
      <c r="L268" s="159"/>
      <c r="M268" s="164"/>
      <c r="T268" s="165"/>
      <c r="AT268" s="160" t="s">
        <v>330</v>
      </c>
      <c r="AU268" s="160" t="s">
        <v>79</v>
      </c>
      <c r="AV268" s="13" t="s">
        <v>79</v>
      </c>
      <c r="AW268" s="13" t="s">
        <v>31</v>
      </c>
      <c r="AX268" s="13" t="s">
        <v>69</v>
      </c>
      <c r="AY268" s="160" t="s">
        <v>181</v>
      </c>
    </row>
    <row r="269" spans="2:65" s="14" customFormat="1" ht="11.25" x14ac:dyDescent="0.2">
      <c r="B269" s="166"/>
      <c r="D269" s="138" t="s">
        <v>330</v>
      </c>
      <c r="E269" s="167" t="s">
        <v>19</v>
      </c>
      <c r="F269" s="168" t="s">
        <v>333</v>
      </c>
      <c r="H269" s="169">
        <v>333.46100000000001</v>
      </c>
      <c r="I269" s="170"/>
      <c r="L269" s="166"/>
      <c r="M269" s="171"/>
      <c r="T269" s="172"/>
      <c r="AT269" s="167" t="s">
        <v>330</v>
      </c>
      <c r="AU269" s="167" t="s">
        <v>79</v>
      </c>
      <c r="AV269" s="14" t="s">
        <v>187</v>
      </c>
      <c r="AW269" s="14" t="s">
        <v>31</v>
      </c>
      <c r="AX269" s="14" t="s">
        <v>77</v>
      </c>
      <c r="AY269" s="167" t="s">
        <v>181</v>
      </c>
    </row>
    <row r="270" spans="2:65" s="1" customFormat="1" ht="16.5" customHeight="1" x14ac:dyDescent="0.2">
      <c r="B270" s="32"/>
      <c r="C270" s="125" t="s">
        <v>242</v>
      </c>
      <c r="D270" s="125" t="s">
        <v>182</v>
      </c>
      <c r="E270" s="126" t="s">
        <v>1869</v>
      </c>
      <c r="F270" s="127" t="s">
        <v>1870</v>
      </c>
      <c r="G270" s="128" t="s">
        <v>326</v>
      </c>
      <c r="H270" s="129">
        <v>12.583</v>
      </c>
      <c r="I270" s="130"/>
      <c r="J270" s="131">
        <f>ROUND(I270*H270,2)</f>
        <v>0</v>
      </c>
      <c r="K270" s="127" t="s">
        <v>327</v>
      </c>
      <c r="L270" s="32"/>
      <c r="M270" s="132" t="s">
        <v>19</v>
      </c>
      <c r="N270" s="133" t="s">
        <v>40</v>
      </c>
      <c r="P270" s="134">
        <f>O270*H270</f>
        <v>0</v>
      </c>
      <c r="Q270" s="134">
        <v>0</v>
      </c>
      <c r="R270" s="134">
        <f>Q270*H270</f>
        <v>0</v>
      </c>
      <c r="S270" s="134">
        <v>0</v>
      </c>
      <c r="T270" s="135">
        <f>S270*H270</f>
        <v>0</v>
      </c>
      <c r="AR270" s="136" t="s">
        <v>187</v>
      </c>
      <c r="AT270" s="136" t="s">
        <v>182</v>
      </c>
      <c r="AU270" s="136" t="s">
        <v>79</v>
      </c>
      <c r="AY270" s="17" t="s">
        <v>181</v>
      </c>
      <c r="BE270" s="137">
        <f>IF(N270="základní",J270,0)</f>
        <v>0</v>
      </c>
      <c r="BF270" s="137">
        <f>IF(N270="snížená",J270,0)</f>
        <v>0</v>
      </c>
      <c r="BG270" s="137">
        <f>IF(N270="zákl. přenesená",J270,0)</f>
        <v>0</v>
      </c>
      <c r="BH270" s="137">
        <f>IF(N270="sníž. přenesená",J270,0)</f>
        <v>0</v>
      </c>
      <c r="BI270" s="137">
        <f>IF(N270="nulová",J270,0)</f>
        <v>0</v>
      </c>
      <c r="BJ270" s="17" t="s">
        <v>77</v>
      </c>
      <c r="BK270" s="137">
        <f>ROUND(I270*H270,2)</f>
        <v>0</v>
      </c>
      <c r="BL270" s="17" t="s">
        <v>187</v>
      </c>
      <c r="BM270" s="136" t="s">
        <v>492</v>
      </c>
    </row>
    <row r="271" spans="2:65" s="1" customFormat="1" ht="11.25" x14ac:dyDescent="0.2">
      <c r="B271" s="32"/>
      <c r="D271" s="151" t="s">
        <v>328</v>
      </c>
      <c r="F271" s="152" t="s">
        <v>1871</v>
      </c>
      <c r="I271" s="140"/>
      <c r="L271" s="32"/>
      <c r="M271" s="141"/>
      <c r="T271" s="53"/>
      <c r="AT271" s="17" t="s">
        <v>328</v>
      </c>
      <c r="AU271" s="17" t="s">
        <v>79</v>
      </c>
    </row>
    <row r="272" spans="2:65" s="12" customFormat="1" ht="11.25" x14ac:dyDescent="0.2">
      <c r="B272" s="153"/>
      <c r="D272" s="138" t="s">
        <v>330</v>
      </c>
      <c r="E272" s="154" t="s">
        <v>19</v>
      </c>
      <c r="F272" s="155" t="s">
        <v>5614</v>
      </c>
      <c r="H272" s="154" t="s">
        <v>19</v>
      </c>
      <c r="I272" s="156"/>
      <c r="L272" s="153"/>
      <c r="M272" s="157"/>
      <c r="T272" s="158"/>
      <c r="AT272" s="154" t="s">
        <v>330</v>
      </c>
      <c r="AU272" s="154" t="s">
        <v>79</v>
      </c>
      <c r="AV272" s="12" t="s">
        <v>77</v>
      </c>
      <c r="AW272" s="12" t="s">
        <v>31</v>
      </c>
      <c r="AX272" s="12" t="s">
        <v>69</v>
      </c>
      <c r="AY272" s="154" t="s">
        <v>181</v>
      </c>
    </row>
    <row r="273" spans="2:65" s="13" customFormat="1" ht="11.25" x14ac:dyDescent="0.2">
      <c r="B273" s="159"/>
      <c r="D273" s="138" t="s">
        <v>330</v>
      </c>
      <c r="E273" s="160" t="s">
        <v>19</v>
      </c>
      <c r="F273" s="161" t="s">
        <v>9365</v>
      </c>
      <c r="H273" s="162">
        <v>12.535</v>
      </c>
      <c r="I273" s="163"/>
      <c r="L273" s="159"/>
      <c r="M273" s="164"/>
      <c r="T273" s="165"/>
      <c r="AT273" s="160" t="s">
        <v>330</v>
      </c>
      <c r="AU273" s="160" t="s">
        <v>79</v>
      </c>
      <c r="AV273" s="13" t="s">
        <v>79</v>
      </c>
      <c r="AW273" s="13" t="s">
        <v>31</v>
      </c>
      <c r="AX273" s="13" t="s">
        <v>69</v>
      </c>
      <c r="AY273" s="160" t="s">
        <v>181</v>
      </c>
    </row>
    <row r="274" spans="2:65" s="13" customFormat="1" ht="11.25" x14ac:dyDescent="0.2">
      <c r="B274" s="159"/>
      <c r="D274" s="138" t="s">
        <v>330</v>
      </c>
      <c r="E274" s="160" t="s">
        <v>19</v>
      </c>
      <c r="F274" s="161" t="s">
        <v>9366</v>
      </c>
      <c r="H274" s="162">
        <v>4.8000000000000001E-2</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12.583</v>
      </c>
      <c r="I275" s="170"/>
      <c r="L275" s="166"/>
      <c r="M275" s="171"/>
      <c r="T275" s="172"/>
      <c r="AT275" s="167" t="s">
        <v>330</v>
      </c>
      <c r="AU275" s="167" t="s">
        <v>79</v>
      </c>
      <c r="AV275" s="14" t="s">
        <v>187</v>
      </c>
      <c r="AW275" s="14" t="s">
        <v>31</v>
      </c>
      <c r="AX275" s="14" t="s">
        <v>77</v>
      </c>
      <c r="AY275" s="167" t="s">
        <v>181</v>
      </c>
    </row>
    <row r="276" spans="2:65" s="1" customFormat="1" ht="21.75" customHeight="1" x14ac:dyDescent="0.2">
      <c r="B276" s="32"/>
      <c r="C276" s="125" t="s">
        <v>494</v>
      </c>
      <c r="D276" s="125" t="s">
        <v>182</v>
      </c>
      <c r="E276" s="126" t="s">
        <v>405</v>
      </c>
      <c r="F276" s="127" t="s">
        <v>406</v>
      </c>
      <c r="G276" s="128" t="s">
        <v>326</v>
      </c>
      <c r="H276" s="129">
        <v>283.12700000000001</v>
      </c>
      <c r="I276" s="130"/>
      <c r="J276" s="131">
        <f>ROUND(I276*H276,2)</f>
        <v>0</v>
      </c>
      <c r="K276" s="127" t="s">
        <v>327</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495</v>
      </c>
    </row>
    <row r="277" spans="2:65" s="1" customFormat="1" ht="11.25" x14ac:dyDescent="0.2">
      <c r="B277" s="32"/>
      <c r="D277" s="151" t="s">
        <v>328</v>
      </c>
      <c r="F277" s="152" t="s">
        <v>408</v>
      </c>
      <c r="I277" s="140"/>
      <c r="L277" s="32"/>
      <c r="M277" s="141"/>
      <c r="T277" s="53"/>
      <c r="AT277" s="17" t="s">
        <v>328</v>
      </c>
      <c r="AU277" s="17" t="s">
        <v>79</v>
      </c>
    </row>
    <row r="278" spans="2:65" s="12" customFormat="1" ht="11.25" x14ac:dyDescent="0.2">
      <c r="B278" s="153"/>
      <c r="D278" s="138" t="s">
        <v>330</v>
      </c>
      <c r="E278" s="154" t="s">
        <v>19</v>
      </c>
      <c r="F278" s="155" t="s">
        <v>409</v>
      </c>
      <c r="H278" s="154" t="s">
        <v>19</v>
      </c>
      <c r="I278" s="156"/>
      <c r="L278" s="153"/>
      <c r="M278" s="157"/>
      <c r="T278" s="158"/>
      <c r="AT278" s="154" t="s">
        <v>330</v>
      </c>
      <c r="AU278" s="154" t="s">
        <v>79</v>
      </c>
      <c r="AV278" s="12" t="s">
        <v>77</v>
      </c>
      <c r="AW278" s="12" t="s">
        <v>31</v>
      </c>
      <c r="AX278" s="12" t="s">
        <v>69</v>
      </c>
      <c r="AY278" s="154" t="s">
        <v>181</v>
      </c>
    </row>
    <row r="279" spans="2:65" s="13" customFormat="1" ht="11.25" x14ac:dyDescent="0.2">
      <c r="B279" s="159"/>
      <c r="D279" s="138" t="s">
        <v>330</v>
      </c>
      <c r="E279" s="160" t="s">
        <v>19</v>
      </c>
      <c r="F279" s="161" t="s">
        <v>9367</v>
      </c>
      <c r="H279" s="162">
        <v>283.12700000000001</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283.12700000000001</v>
      </c>
      <c r="I280" s="170"/>
      <c r="L280" s="166"/>
      <c r="M280" s="171"/>
      <c r="T280" s="172"/>
      <c r="AT280" s="167" t="s">
        <v>330</v>
      </c>
      <c r="AU280" s="167" t="s">
        <v>79</v>
      </c>
      <c r="AV280" s="14" t="s">
        <v>187</v>
      </c>
      <c r="AW280" s="14" t="s">
        <v>31</v>
      </c>
      <c r="AX280" s="14" t="s">
        <v>77</v>
      </c>
      <c r="AY280" s="167" t="s">
        <v>181</v>
      </c>
    </row>
    <row r="281" spans="2:65" s="1" customFormat="1" ht="21.75" customHeight="1" x14ac:dyDescent="0.2">
      <c r="B281" s="32"/>
      <c r="C281" s="125" t="s">
        <v>246</v>
      </c>
      <c r="D281" s="125" t="s">
        <v>182</v>
      </c>
      <c r="E281" s="126" t="s">
        <v>411</v>
      </c>
      <c r="F281" s="127" t="s">
        <v>412</v>
      </c>
      <c r="G281" s="128" t="s">
        <v>326</v>
      </c>
      <c r="H281" s="129">
        <v>333.46100000000001</v>
      </c>
      <c r="I281" s="130"/>
      <c r="J281" s="131">
        <f>ROUND(I281*H281,2)</f>
        <v>0</v>
      </c>
      <c r="K281" s="127" t="s">
        <v>327</v>
      </c>
      <c r="L281" s="32"/>
      <c r="M281" s="132" t="s">
        <v>19</v>
      </c>
      <c r="N281" s="133" t="s">
        <v>40</v>
      </c>
      <c r="P281" s="134">
        <f>O281*H281</f>
        <v>0</v>
      </c>
      <c r="Q281" s="134">
        <v>0</v>
      </c>
      <c r="R281" s="134">
        <f>Q281*H281</f>
        <v>0</v>
      </c>
      <c r="S281" s="134">
        <v>0</v>
      </c>
      <c r="T281" s="135">
        <f>S281*H281</f>
        <v>0</v>
      </c>
      <c r="AR281" s="136" t="s">
        <v>187</v>
      </c>
      <c r="AT281" s="136" t="s">
        <v>182</v>
      </c>
      <c r="AU281" s="136" t="s">
        <v>79</v>
      </c>
      <c r="AY281" s="17" t="s">
        <v>181</v>
      </c>
      <c r="BE281" s="137">
        <f>IF(N281="základní",J281,0)</f>
        <v>0</v>
      </c>
      <c r="BF281" s="137">
        <f>IF(N281="snížená",J281,0)</f>
        <v>0</v>
      </c>
      <c r="BG281" s="137">
        <f>IF(N281="zákl. přenesená",J281,0)</f>
        <v>0</v>
      </c>
      <c r="BH281" s="137">
        <f>IF(N281="sníž. přenesená",J281,0)</f>
        <v>0</v>
      </c>
      <c r="BI281" s="137">
        <f>IF(N281="nulová",J281,0)</f>
        <v>0</v>
      </c>
      <c r="BJ281" s="17" t="s">
        <v>77</v>
      </c>
      <c r="BK281" s="137">
        <f>ROUND(I281*H281,2)</f>
        <v>0</v>
      </c>
      <c r="BL281" s="17" t="s">
        <v>187</v>
      </c>
      <c r="BM281" s="136" t="s">
        <v>497</v>
      </c>
    </row>
    <row r="282" spans="2:65" s="1" customFormat="1" ht="11.25" x14ac:dyDescent="0.2">
      <c r="B282" s="32"/>
      <c r="D282" s="151" t="s">
        <v>328</v>
      </c>
      <c r="F282" s="152" t="s">
        <v>413</v>
      </c>
      <c r="I282" s="140"/>
      <c r="L282" s="32"/>
      <c r="M282" s="141"/>
      <c r="T282" s="53"/>
      <c r="AT282" s="17" t="s">
        <v>328</v>
      </c>
      <c r="AU282" s="17" t="s">
        <v>79</v>
      </c>
    </row>
    <row r="283" spans="2:65" s="12" customFormat="1" ht="11.25" x14ac:dyDescent="0.2">
      <c r="B283" s="153"/>
      <c r="D283" s="138" t="s">
        <v>330</v>
      </c>
      <c r="E283" s="154" t="s">
        <v>19</v>
      </c>
      <c r="F283" s="155" t="s">
        <v>409</v>
      </c>
      <c r="H283" s="154" t="s">
        <v>19</v>
      </c>
      <c r="I283" s="156"/>
      <c r="L283" s="153"/>
      <c r="M283" s="157"/>
      <c r="T283" s="158"/>
      <c r="AT283" s="154" t="s">
        <v>330</v>
      </c>
      <c r="AU283" s="154" t="s">
        <v>79</v>
      </c>
      <c r="AV283" s="12" t="s">
        <v>77</v>
      </c>
      <c r="AW283" s="12" t="s">
        <v>31</v>
      </c>
      <c r="AX283" s="12" t="s">
        <v>69</v>
      </c>
      <c r="AY283" s="154" t="s">
        <v>181</v>
      </c>
    </row>
    <row r="284" spans="2:65" s="13" customFormat="1" ht="11.25" x14ac:dyDescent="0.2">
      <c r="B284" s="159"/>
      <c r="D284" s="138" t="s">
        <v>330</v>
      </c>
      <c r="E284" s="160" t="s">
        <v>19</v>
      </c>
      <c r="F284" s="161" t="s">
        <v>9368</v>
      </c>
      <c r="H284" s="162">
        <v>333.46100000000001</v>
      </c>
      <c r="I284" s="163"/>
      <c r="L284" s="159"/>
      <c r="M284" s="164"/>
      <c r="T284" s="165"/>
      <c r="AT284" s="160" t="s">
        <v>330</v>
      </c>
      <c r="AU284" s="160" t="s">
        <v>79</v>
      </c>
      <c r="AV284" s="13" t="s">
        <v>79</v>
      </c>
      <c r="AW284" s="13" t="s">
        <v>31</v>
      </c>
      <c r="AX284" s="13" t="s">
        <v>69</v>
      </c>
      <c r="AY284" s="160" t="s">
        <v>181</v>
      </c>
    </row>
    <row r="285" spans="2:65" s="14" customFormat="1" ht="11.25" x14ac:dyDescent="0.2">
      <c r="B285" s="166"/>
      <c r="D285" s="138" t="s">
        <v>330</v>
      </c>
      <c r="E285" s="167" t="s">
        <v>19</v>
      </c>
      <c r="F285" s="168" t="s">
        <v>333</v>
      </c>
      <c r="H285" s="169">
        <v>333.46100000000001</v>
      </c>
      <c r="I285" s="170"/>
      <c r="L285" s="166"/>
      <c r="M285" s="171"/>
      <c r="T285" s="172"/>
      <c r="AT285" s="167" t="s">
        <v>330</v>
      </c>
      <c r="AU285" s="167" t="s">
        <v>79</v>
      </c>
      <c r="AV285" s="14" t="s">
        <v>187</v>
      </c>
      <c r="AW285" s="14" t="s">
        <v>31</v>
      </c>
      <c r="AX285" s="14" t="s">
        <v>77</v>
      </c>
      <c r="AY285" s="167" t="s">
        <v>181</v>
      </c>
    </row>
    <row r="286" spans="2:65" s="1" customFormat="1" ht="21.75" customHeight="1" x14ac:dyDescent="0.2">
      <c r="B286" s="32"/>
      <c r="C286" s="125" t="s">
        <v>499</v>
      </c>
      <c r="D286" s="125" t="s">
        <v>182</v>
      </c>
      <c r="E286" s="126" t="s">
        <v>415</v>
      </c>
      <c r="F286" s="127" t="s">
        <v>416</v>
      </c>
      <c r="G286" s="128" t="s">
        <v>326</v>
      </c>
      <c r="H286" s="129">
        <v>12.583</v>
      </c>
      <c r="I286" s="130"/>
      <c r="J286" s="131">
        <f>ROUND(I286*H286,2)</f>
        <v>0</v>
      </c>
      <c r="K286" s="127" t="s">
        <v>327</v>
      </c>
      <c r="L286" s="32"/>
      <c r="M286" s="132" t="s">
        <v>19</v>
      </c>
      <c r="N286" s="133" t="s">
        <v>40</v>
      </c>
      <c r="P286" s="134">
        <f>O286*H286</f>
        <v>0</v>
      </c>
      <c r="Q286" s="134">
        <v>0</v>
      </c>
      <c r="R286" s="134">
        <f>Q286*H286</f>
        <v>0</v>
      </c>
      <c r="S286" s="134">
        <v>0</v>
      </c>
      <c r="T286" s="135">
        <f>S286*H286</f>
        <v>0</v>
      </c>
      <c r="AR286" s="136" t="s">
        <v>187</v>
      </c>
      <c r="AT286" s="136" t="s">
        <v>182</v>
      </c>
      <c r="AU286" s="136" t="s">
        <v>79</v>
      </c>
      <c r="AY286" s="17" t="s">
        <v>181</v>
      </c>
      <c r="BE286" s="137">
        <f>IF(N286="základní",J286,0)</f>
        <v>0</v>
      </c>
      <c r="BF286" s="137">
        <f>IF(N286="snížená",J286,0)</f>
        <v>0</v>
      </c>
      <c r="BG286" s="137">
        <f>IF(N286="zákl. přenesená",J286,0)</f>
        <v>0</v>
      </c>
      <c r="BH286" s="137">
        <f>IF(N286="sníž. přenesená",J286,0)</f>
        <v>0</v>
      </c>
      <c r="BI286" s="137">
        <f>IF(N286="nulová",J286,0)</f>
        <v>0</v>
      </c>
      <c r="BJ286" s="17" t="s">
        <v>77</v>
      </c>
      <c r="BK286" s="137">
        <f>ROUND(I286*H286,2)</f>
        <v>0</v>
      </c>
      <c r="BL286" s="17" t="s">
        <v>187</v>
      </c>
      <c r="BM286" s="136" t="s">
        <v>500</v>
      </c>
    </row>
    <row r="287" spans="2:65" s="1" customFormat="1" ht="11.25" x14ac:dyDescent="0.2">
      <c r="B287" s="32"/>
      <c r="D287" s="151" t="s">
        <v>328</v>
      </c>
      <c r="F287" s="152" t="s">
        <v>417</v>
      </c>
      <c r="I287" s="140"/>
      <c r="L287" s="32"/>
      <c r="M287" s="141"/>
      <c r="T287" s="53"/>
      <c r="AT287" s="17" t="s">
        <v>328</v>
      </c>
      <c r="AU287" s="17" t="s">
        <v>79</v>
      </c>
    </row>
    <row r="288" spans="2:65" s="12" customFormat="1" ht="11.25" x14ac:dyDescent="0.2">
      <c r="B288" s="153"/>
      <c r="D288" s="138" t="s">
        <v>330</v>
      </c>
      <c r="E288" s="154" t="s">
        <v>19</v>
      </c>
      <c r="F288" s="155" t="s">
        <v>409</v>
      </c>
      <c r="H288" s="154" t="s">
        <v>19</v>
      </c>
      <c r="I288" s="156"/>
      <c r="L288" s="153"/>
      <c r="M288" s="157"/>
      <c r="T288" s="158"/>
      <c r="AT288" s="154" t="s">
        <v>330</v>
      </c>
      <c r="AU288" s="154" t="s">
        <v>79</v>
      </c>
      <c r="AV288" s="12" t="s">
        <v>77</v>
      </c>
      <c r="AW288" s="12" t="s">
        <v>31</v>
      </c>
      <c r="AX288" s="12" t="s">
        <v>69</v>
      </c>
      <c r="AY288" s="154" t="s">
        <v>181</v>
      </c>
    </row>
    <row r="289" spans="2:65" s="13" customFormat="1" ht="11.25" x14ac:dyDescent="0.2">
      <c r="B289" s="159"/>
      <c r="D289" s="138" t="s">
        <v>330</v>
      </c>
      <c r="E289" s="160" t="s">
        <v>19</v>
      </c>
      <c r="F289" s="161" t="s">
        <v>9369</v>
      </c>
      <c r="H289" s="162">
        <v>12.583</v>
      </c>
      <c r="I289" s="163"/>
      <c r="L289" s="159"/>
      <c r="M289" s="164"/>
      <c r="T289" s="165"/>
      <c r="AT289" s="160" t="s">
        <v>330</v>
      </c>
      <c r="AU289" s="160" t="s">
        <v>79</v>
      </c>
      <c r="AV289" s="13" t="s">
        <v>79</v>
      </c>
      <c r="AW289" s="13" t="s">
        <v>31</v>
      </c>
      <c r="AX289" s="13" t="s">
        <v>69</v>
      </c>
      <c r="AY289" s="160" t="s">
        <v>181</v>
      </c>
    </row>
    <row r="290" spans="2:65" s="14" customFormat="1" ht="11.25" x14ac:dyDescent="0.2">
      <c r="B290" s="166"/>
      <c r="D290" s="138" t="s">
        <v>330</v>
      </c>
      <c r="E290" s="167" t="s">
        <v>19</v>
      </c>
      <c r="F290" s="168" t="s">
        <v>333</v>
      </c>
      <c r="H290" s="169">
        <v>12.583</v>
      </c>
      <c r="I290" s="170"/>
      <c r="L290" s="166"/>
      <c r="M290" s="171"/>
      <c r="T290" s="172"/>
      <c r="AT290" s="167" t="s">
        <v>330</v>
      </c>
      <c r="AU290" s="167" t="s">
        <v>79</v>
      </c>
      <c r="AV290" s="14" t="s">
        <v>187</v>
      </c>
      <c r="AW290" s="14" t="s">
        <v>31</v>
      </c>
      <c r="AX290" s="14" t="s">
        <v>77</v>
      </c>
      <c r="AY290" s="167" t="s">
        <v>181</v>
      </c>
    </row>
    <row r="291" spans="2:65" s="1" customFormat="1" ht="24.2" customHeight="1" x14ac:dyDescent="0.2">
      <c r="B291" s="32"/>
      <c r="C291" s="125" t="s">
        <v>250</v>
      </c>
      <c r="D291" s="125" t="s">
        <v>182</v>
      </c>
      <c r="E291" s="126" t="s">
        <v>419</v>
      </c>
      <c r="F291" s="127" t="s">
        <v>420</v>
      </c>
      <c r="G291" s="128" t="s">
        <v>326</v>
      </c>
      <c r="H291" s="129">
        <v>2831.27</v>
      </c>
      <c r="I291" s="130"/>
      <c r="J291" s="131">
        <f>ROUND(I291*H291,2)</f>
        <v>0</v>
      </c>
      <c r="K291" s="127" t="s">
        <v>327</v>
      </c>
      <c r="L291" s="32"/>
      <c r="M291" s="132" t="s">
        <v>19</v>
      </c>
      <c r="N291" s="133" t="s">
        <v>40</v>
      </c>
      <c r="P291" s="134">
        <f>O291*H291</f>
        <v>0</v>
      </c>
      <c r="Q291" s="134">
        <v>0</v>
      </c>
      <c r="R291" s="134">
        <f>Q291*H291</f>
        <v>0</v>
      </c>
      <c r="S291" s="134">
        <v>0</v>
      </c>
      <c r="T291" s="135">
        <f>S291*H291</f>
        <v>0</v>
      </c>
      <c r="AR291" s="136" t="s">
        <v>187</v>
      </c>
      <c r="AT291" s="136" t="s">
        <v>182</v>
      </c>
      <c r="AU291" s="136" t="s">
        <v>79</v>
      </c>
      <c r="AY291" s="17" t="s">
        <v>181</v>
      </c>
      <c r="BE291" s="137">
        <f>IF(N291="základní",J291,0)</f>
        <v>0</v>
      </c>
      <c r="BF291" s="137">
        <f>IF(N291="snížená",J291,0)</f>
        <v>0</v>
      </c>
      <c r="BG291" s="137">
        <f>IF(N291="zákl. přenesená",J291,0)</f>
        <v>0</v>
      </c>
      <c r="BH291" s="137">
        <f>IF(N291="sníž. přenesená",J291,0)</f>
        <v>0</v>
      </c>
      <c r="BI291" s="137">
        <f>IF(N291="nulová",J291,0)</f>
        <v>0</v>
      </c>
      <c r="BJ291" s="17" t="s">
        <v>77</v>
      </c>
      <c r="BK291" s="137">
        <f>ROUND(I291*H291,2)</f>
        <v>0</v>
      </c>
      <c r="BL291" s="17" t="s">
        <v>187</v>
      </c>
      <c r="BM291" s="136" t="s">
        <v>502</v>
      </c>
    </row>
    <row r="292" spans="2:65" s="1" customFormat="1" ht="11.25" x14ac:dyDescent="0.2">
      <c r="B292" s="32"/>
      <c r="D292" s="151" t="s">
        <v>328</v>
      </c>
      <c r="F292" s="152" t="s">
        <v>421</v>
      </c>
      <c r="I292" s="140"/>
      <c r="L292" s="32"/>
      <c r="M292" s="141"/>
      <c r="T292" s="53"/>
      <c r="AT292" s="17" t="s">
        <v>328</v>
      </c>
      <c r="AU292" s="17" t="s">
        <v>79</v>
      </c>
    </row>
    <row r="293" spans="2:65" s="12" customFormat="1" ht="11.25" x14ac:dyDescent="0.2">
      <c r="B293" s="153"/>
      <c r="D293" s="138" t="s">
        <v>330</v>
      </c>
      <c r="E293" s="154" t="s">
        <v>19</v>
      </c>
      <c r="F293" s="155" t="s">
        <v>422</v>
      </c>
      <c r="H293" s="154" t="s">
        <v>19</v>
      </c>
      <c r="I293" s="156"/>
      <c r="L293" s="153"/>
      <c r="M293" s="157"/>
      <c r="T293" s="158"/>
      <c r="AT293" s="154" t="s">
        <v>330</v>
      </c>
      <c r="AU293" s="154" t="s">
        <v>79</v>
      </c>
      <c r="AV293" s="12" t="s">
        <v>77</v>
      </c>
      <c r="AW293" s="12" t="s">
        <v>31</v>
      </c>
      <c r="AX293" s="12" t="s">
        <v>69</v>
      </c>
      <c r="AY293" s="154" t="s">
        <v>181</v>
      </c>
    </row>
    <row r="294" spans="2:65" s="13" customFormat="1" ht="11.25" x14ac:dyDescent="0.2">
      <c r="B294" s="159"/>
      <c r="D294" s="138" t="s">
        <v>330</v>
      </c>
      <c r="E294" s="160" t="s">
        <v>19</v>
      </c>
      <c r="F294" s="161" t="s">
        <v>9370</v>
      </c>
      <c r="H294" s="162">
        <v>2831.27</v>
      </c>
      <c r="I294" s="163"/>
      <c r="L294" s="159"/>
      <c r="M294" s="164"/>
      <c r="T294" s="165"/>
      <c r="AT294" s="160" t="s">
        <v>330</v>
      </c>
      <c r="AU294" s="160" t="s">
        <v>79</v>
      </c>
      <c r="AV294" s="13" t="s">
        <v>79</v>
      </c>
      <c r="AW294" s="13" t="s">
        <v>31</v>
      </c>
      <c r="AX294" s="13" t="s">
        <v>69</v>
      </c>
      <c r="AY294" s="160" t="s">
        <v>181</v>
      </c>
    </row>
    <row r="295" spans="2:65" s="14" customFormat="1" ht="11.25" x14ac:dyDescent="0.2">
      <c r="B295" s="166"/>
      <c r="D295" s="138" t="s">
        <v>330</v>
      </c>
      <c r="E295" s="167" t="s">
        <v>19</v>
      </c>
      <c r="F295" s="168" t="s">
        <v>333</v>
      </c>
      <c r="H295" s="169">
        <v>2831.27</v>
      </c>
      <c r="I295" s="170"/>
      <c r="L295" s="166"/>
      <c r="M295" s="171"/>
      <c r="T295" s="172"/>
      <c r="AT295" s="167" t="s">
        <v>330</v>
      </c>
      <c r="AU295" s="167" t="s">
        <v>79</v>
      </c>
      <c r="AV295" s="14" t="s">
        <v>187</v>
      </c>
      <c r="AW295" s="14" t="s">
        <v>31</v>
      </c>
      <c r="AX295" s="14" t="s">
        <v>77</v>
      </c>
      <c r="AY295" s="167" t="s">
        <v>181</v>
      </c>
    </row>
    <row r="296" spans="2:65" s="1" customFormat="1" ht="24.2" customHeight="1" x14ac:dyDescent="0.2">
      <c r="B296" s="32"/>
      <c r="C296" s="125" t="s">
        <v>504</v>
      </c>
      <c r="D296" s="125" t="s">
        <v>182</v>
      </c>
      <c r="E296" s="126" t="s">
        <v>424</v>
      </c>
      <c r="F296" s="127" t="s">
        <v>425</v>
      </c>
      <c r="G296" s="128" t="s">
        <v>326</v>
      </c>
      <c r="H296" s="129">
        <v>3334.61</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505</v>
      </c>
    </row>
    <row r="297" spans="2:65" s="1" customFormat="1" ht="11.25" x14ac:dyDescent="0.2">
      <c r="B297" s="32"/>
      <c r="D297" s="151" t="s">
        <v>328</v>
      </c>
      <c r="F297" s="152" t="s">
        <v>426</v>
      </c>
      <c r="I297" s="140"/>
      <c r="L297" s="32"/>
      <c r="M297" s="141"/>
      <c r="T297" s="53"/>
      <c r="AT297" s="17" t="s">
        <v>328</v>
      </c>
      <c r="AU297" s="17" t="s">
        <v>79</v>
      </c>
    </row>
    <row r="298" spans="2:65" s="12" customFormat="1" ht="11.25" x14ac:dyDescent="0.2">
      <c r="B298" s="153"/>
      <c r="D298" s="138" t="s">
        <v>330</v>
      </c>
      <c r="E298" s="154" t="s">
        <v>19</v>
      </c>
      <c r="F298" s="155" t="s">
        <v>422</v>
      </c>
      <c r="H298" s="154" t="s">
        <v>19</v>
      </c>
      <c r="I298" s="156"/>
      <c r="L298" s="153"/>
      <c r="M298" s="157"/>
      <c r="T298" s="158"/>
      <c r="AT298" s="154" t="s">
        <v>330</v>
      </c>
      <c r="AU298" s="154" t="s">
        <v>79</v>
      </c>
      <c r="AV298" s="12" t="s">
        <v>77</v>
      </c>
      <c r="AW298" s="12" t="s">
        <v>31</v>
      </c>
      <c r="AX298" s="12" t="s">
        <v>69</v>
      </c>
      <c r="AY298" s="154" t="s">
        <v>181</v>
      </c>
    </row>
    <row r="299" spans="2:65" s="13" customFormat="1" ht="11.25" x14ac:dyDescent="0.2">
      <c r="B299" s="159"/>
      <c r="D299" s="138" t="s">
        <v>330</v>
      </c>
      <c r="E299" s="160" t="s">
        <v>19</v>
      </c>
      <c r="F299" s="161" t="s">
        <v>9371</v>
      </c>
      <c r="H299" s="162">
        <v>3334.61</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3334.61</v>
      </c>
      <c r="I300" s="170"/>
      <c r="L300" s="166"/>
      <c r="M300" s="171"/>
      <c r="T300" s="172"/>
      <c r="AT300" s="167" t="s">
        <v>330</v>
      </c>
      <c r="AU300" s="167" t="s">
        <v>79</v>
      </c>
      <c r="AV300" s="14" t="s">
        <v>187</v>
      </c>
      <c r="AW300" s="14" t="s">
        <v>31</v>
      </c>
      <c r="AX300" s="14" t="s">
        <v>77</v>
      </c>
      <c r="AY300" s="167" t="s">
        <v>181</v>
      </c>
    </row>
    <row r="301" spans="2:65" s="1" customFormat="1" ht="24.2" customHeight="1" x14ac:dyDescent="0.2">
      <c r="B301" s="32"/>
      <c r="C301" s="125" t="s">
        <v>254</v>
      </c>
      <c r="D301" s="125" t="s">
        <v>182</v>
      </c>
      <c r="E301" s="126" t="s">
        <v>428</v>
      </c>
      <c r="F301" s="127" t="s">
        <v>429</v>
      </c>
      <c r="G301" s="128" t="s">
        <v>326</v>
      </c>
      <c r="H301" s="129">
        <v>125.83</v>
      </c>
      <c r="I301" s="130"/>
      <c r="J301" s="131">
        <f>ROUND(I301*H301,2)</f>
        <v>0</v>
      </c>
      <c r="K301" s="127" t="s">
        <v>327</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511</v>
      </c>
    </row>
    <row r="302" spans="2:65" s="1" customFormat="1" ht="11.25" x14ac:dyDescent="0.2">
      <c r="B302" s="32"/>
      <c r="D302" s="151" t="s">
        <v>328</v>
      </c>
      <c r="F302" s="152" t="s">
        <v>430</v>
      </c>
      <c r="I302" s="140"/>
      <c r="L302" s="32"/>
      <c r="M302" s="141"/>
      <c r="T302" s="53"/>
      <c r="AT302" s="17" t="s">
        <v>328</v>
      </c>
      <c r="AU302" s="17" t="s">
        <v>79</v>
      </c>
    </row>
    <row r="303" spans="2:65" s="12" customFormat="1" ht="11.25" x14ac:dyDescent="0.2">
      <c r="B303" s="153"/>
      <c r="D303" s="138" t="s">
        <v>330</v>
      </c>
      <c r="E303" s="154" t="s">
        <v>19</v>
      </c>
      <c r="F303" s="155" t="s">
        <v>422</v>
      </c>
      <c r="H303" s="154" t="s">
        <v>19</v>
      </c>
      <c r="I303" s="156"/>
      <c r="L303" s="153"/>
      <c r="M303" s="157"/>
      <c r="T303" s="158"/>
      <c r="AT303" s="154" t="s">
        <v>330</v>
      </c>
      <c r="AU303" s="154" t="s">
        <v>79</v>
      </c>
      <c r="AV303" s="12" t="s">
        <v>77</v>
      </c>
      <c r="AW303" s="12" t="s">
        <v>31</v>
      </c>
      <c r="AX303" s="12" t="s">
        <v>69</v>
      </c>
      <c r="AY303" s="154" t="s">
        <v>181</v>
      </c>
    </row>
    <row r="304" spans="2:65" s="13" customFormat="1" ht="11.25" x14ac:dyDescent="0.2">
      <c r="B304" s="159"/>
      <c r="D304" s="138" t="s">
        <v>330</v>
      </c>
      <c r="E304" s="160" t="s">
        <v>19</v>
      </c>
      <c r="F304" s="161" t="s">
        <v>9372</v>
      </c>
      <c r="H304" s="162">
        <v>125.83</v>
      </c>
      <c r="I304" s="163"/>
      <c r="L304" s="159"/>
      <c r="M304" s="164"/>
      <c r="T304" s="165"/>
      <c r="AT304" s="160" t="s">
        <v>330</v>
      </c>
      <c r="AU304" s="160" t="s">
        <v>79</v>
      </c>
      <c r="AV304" s="13" t="s">
        <v>79</v>
      </c>
      <c r="AW304" s="13" t="s">
        <v>31</v>
      </c>
      <c r="AX304" s="13" t="s">
        <v>69</v>
      </c>
      <c r="AY304" s="160" t="s">
        <v>181</v>
      </c>
    </row>
    <row r="305" spans="2:65" s="14" customFormat="1" ht="11.25" x14ac:dyDescent="0.2">
      <c r="B305" s="166"/>
      <c r="D305" s="138" t="s">
        <v>330</v>
      </c>
      <c r="E305" s="167" t="s">
        <v>19</v>
      </c>
      <c r="F305" s="168" t="s">
        <v>333</v>
      </c>
      <c r="H305" s="169">
        <v>125.83</v>
      </c>
      <c r="I305" s="170"/>
      <c r="L305" s="166"/>
      <c r="M305" s="171"/>
      <c r="T305" s="172"/>
      <c r="AT305" s="167" t="s">
        <v>330</v>
      </c>
      <c r="AU305" s="167" t="s">
        <v>79</v>
      </c>
      <c r="AV305" s="14" t="s">
        <v>187</v>
      </c>
      <c r="AW305" s="14" t="s">
        <v>31</v>
      </c>
      <c r="AX305" s="14" t="s">
        <v>77</v>
      </c>
      <c r="AY305" s="167" t="s">
        <v>181</v>
      </c>
    </row>
    <row r="306" spans="2:65" s="1" customFormat="1" ht="16.5" customHeight="1" x14ac:dyDescent="0.2">
      <c r="B306" s="32"/>
      <c r="C306" s="125" t="s">
        <v>516</v>
      </c>
      <c r="D306" s="125" t="s">
        <v>182</v>
      </c>
      <c r="E306" s="126" t="s">
        <v>432</v>
      </c>
      <c r="F306" s="127" t="s">
        <v>433</v>
      </c>
      <c r="G306" s="128" t="s">
        <v>326</v>
      </c>
      <c r="H306" s="129">
        <v>629.17100000000005</v>
      </c>
      <c r="I306" s="130"/>
      <c r="J306" s="131">
        <f>ROUND(I306*H306,2)</f>
        <v>0</v>
      </c>
      <c r="K306" s="127" t="s">
        <v>327</v>
      </c>
      <c r="L306" s="32"/>
      <c r="M306" s="132" t="s">
        <v>19</v>
      </c>
      <c r="N306" s="133" t="s">
        <v>40</v>
      </c>
      <c r="P306" s="134">
        <f>O306*H306</f>
        <v>0</v>
      </c>
      <c r="Q306" s="134">
        <v>0</v>
      </c>
      <c r="R306" s="134">
        <f>Q306*H306</f>
        <v>0</v>
      </c>
      <c r="S306" s="134">
        <v>0</v>
      </c>
      <c r="T306" s="135">
        <f>S306*H306</f>
        <v>0</v>
      </c>
      <c r="AR306" s="136" t="s">
        <v>187</v>
      </c>
      <c r="AT306" s="136" t="s">
        <v>182</v>
      </c>
      <c r="AU306" s="136" t="s">
        <v>79</v>
      </c>
      <c r="AY306" s="17" t="s">
        <v>181</v>
      </c>
      <c r="BE306" s="137">
        <f>IF(N306="základní",J306,0)</f>
        <v>0</v>
      </c>
      <c r="BF306" s="137">
        <f>IF(N306="snížená",J306,0)</f>
        <v>0</v>
      </c>
      <c r="BG306" s="137">
        <f>IF(N306="zákl. přenesená",J306,0)</f>
        <v>0</v>
      </c>
      <c r="BH306" s="137">
        <f>IF(N306="sníž. přenesená",J306,0)</f>
        <v>0</v>
      </c>
      <c r="BI306" s="137">
        <f>IF(N306="nulová",J306,0)</f>
        <v>0</v>
      </c>
      <c r="BJ306" s="17" t="s">
        <v>77</v>
      </c>
      <c r="BK306" s="137">
        <f>ROUND(I306*H306,2)</f>
        <v>0</v>
      </c>
      <c r="BL306" s="17" t="s">
        <v>187</v>
      </c>
      <c r="BM306" s="136" t="s">
        <v>520</v>
      </c>
    </row>
    <row r="307" spans="2:65" s="1" customFormat="1" ht="11.25" x14ac:dyDescent="0.2">
      <c r="B307" s="32"/>
      <c r="D307" s="151" t="s">
        <v>328</v>
      </c>
      <c r="F307" s="152" t="s">
        <v>434</v>
      </c>
      <c r="I307" s="140"/>
      <c r="L307" s="32"/>
      <c r="M307" s="141"/>
      <c r="T307" s="53"/>
      <c r="AT307" s="17" t="s">
        <v>328</v>
      </c>
      <c r="AU307" s="17" t="s">
        <v>79</v>
      </c>
    </row>
    <row r="308" spans="2:65" s="13" customFormat="1" ht="11.25" x14ac:dyDescent="0.2">
      <c r="B308" s="159"/>
      <c r="D308" s="138" t="s">
        <v>330</v>
      </c>
      <c r="E308" s="160" t="s">
        <v>19</v>
      </c>
      <c r="F308" s="161" t="s">
        <v>9373</v>
      </c>
      <c r="H308" s="162">
        <v>629.17100000000005</v>
      </c>
      <c r="I308" s="163"/>
      <c r="L308" s="159"/>
      <c r="M308" s="164"/>
      <c r="T308" s="165"/>
      <c r="AT308" s="160" t="s">
        <v>330</v>
      </c>
      <c r="AU308" s="160" t="s">
        <v>79</v>
      </c>
      <c r="AV308" s="13" t="s">
        <v>79</v>
      </c>
      <c r="AW308" s="13" t="s">
        <v>31</v>
      </c>
      <c r="AX308" s="13" t="s">
        <v>69</v>
      </c>
      <c r="AY308" s="160" t="s">
        <v>181</v>
      </c>
    </row>
    <row r="309" spans="2:65" s="14" customFormat="1" ht="11.25" x14ac:dyDescent="0.2">
      <c r="B309" s="166"/>
      <c r="D309" s="138" t="s">
        <v>330</v>
      </c>
      <c r="E309" s="167" t="s">
        <v>19</v>
      </c>
      <c r="F309" s="168" t="s">
        <v>333</v>
      </c>
      <c r="H309" s="169">
        <v>629.17100000000005</v>
      </c>
      <c r="I309" s="170"/>
      <c r="L309" s="166"/>
      <c r="M309" s="171"/>
      <c r="T309" s="172"/>
      <c r="AT309" s="167" t="s">
        <v>330</v>
      </c>
      <c r="AU309" s="167" t="s">
        <v>79</v>
      </c>
      <c r="AV309" s="14" t="s">
        <v>187</v>
      </c>
      <c r="AW309" s="14" t="s">
        <v>31</v>
      </c>
      <c r="AX309" s="14" t="s">
        <v>77</v>
      </c>
      <c r="AY309" s="167" t="s">
        <v>181</v>
      </c>
    </row>
    <row r="310" spans="2:65" s="1" customFormat="1" ht="16.5" customHeight="1" x14ac:dyDescent="0.2">
      <c r="B310" s="32"/>
      <c r="C310" s="125" t="s">
        <v>258</v>
      </c>
      <c r="D310" s="125" t="s">
        <v>182</v>
      </c>
      <c r="E310" s="126" t="s">
        <v>436</v>
      </c>
      <c r="F310" s="127" t="s">
        <v>437</v>
      </c>
      <c r="G310" s="128" t="s">
        <v>438</v>
      </c>
      <c r="H310" s="129">
        <v>1258.3420000000001</v>
      </c>
      <c r="I310" s="130"/>
      <c r="J310" s="131">
        <f>ROUND(I310*H310,2)</f>
        <v>0</v>
      </c>
      <c r="K310" s="127" t="s">
        <v>327</v>
      </c>
      <c r="L310" s="32"/>
      <c r="M310" s="132" t="s">
        <v>19</v>
      </c>
      <c r="N310" s="133" t="s">
        <v>40</v>
      </c>
      <c r="P310" s="134">
        <f>O310*H310</f>
        <v>0</v>
      </c>
      <c r="Q310" s="134">
        <v>0</v>
      </c>
      <c r="R310" s="134">
        <f>Q310*H310</f>
        <v>0</v>
      </c>
      <c r="S310" s="134">
        <v>0</v>
      </c>
      <c r="T310" s="135">
        <f>S310*H310</f>
        <v>0</v>
      </c>
      <c r="AR310" s="136" t="s">
        <v>187</v>
      </c>
      <c r="AT310" s="136" t="s">
        <v>182</v>
      </c>
      <c r="AU310" s="136" t="s">
        <v>79</v>
      </c>
      <c r="AY310" s="17" t="s">
        <v>181</v>
      </c>
      <c r="BE310" s="137">
        <f>IF(N310="základní",J310,0)</f>
        <v>0</v>
      </c>
      <c r="BF310" s="137">
        <f>IF(N310="snížená",J310,0)</f>
        <v>0</v>
      </c>
      <c r="BG310" s="137">
        <f>IF(N310="zákl. přenesená",J310,0)</f>
        <v>0</v>
      </c>
      <c r="BH310" s="137">
        <f>IF(N310="sníž. přenesená",J310,0)</f>
        <v>0</v>
      </c>
      <c r="BI310" s="137">
        <f>IF(N310="nulová",J310,0)</f>
        <v>0</v>
      </c>
      <c r="BJ310" s="17" t="s">
        <v>77</v>
      </c>
      <c r="BK310" s="137">
        <f>ROUND(I310*H310,2)</f>
        <v>0</v>
      </c>
      <c r="BL310" s="17" t="s">
        <v>187</v>
      </c>
      <c r="BM310" s="136" t="s">
        <v>526</v>
      </c>
    </row>
    <row r="311" spans="2:65" s="1" customFormat="1" ht="11.25" x14ac:dyDescent="0.2">
      <c r="B311" s="32"/>
      <c r="D311" s="151" t="s">
        <v>328</v>
      </c>
      <c r="F311" s="152" t="s">
        <v>439</v>
      </c>
      <c r="I311" s="140"/>
      <c r="L311" s="32"/>
      <c r="M311" s="141"/>
      <c r="T311" s="53"/>
      <c r="AT311" s="17" t="s">
        <v>328</v>
      </c>
      <c r="AU311" s="17" t="s">
        <v>79</v>
      </c>
    </row>
    <row r="312" spans="2:65" s="1" customFormat="1" ht="48.75" x14ac:dyDescent="0.2">
      <c r="B312" s="32"/>
      <c r="D312" s="138" t="s">
        <v>214</v>
      </c>
      <c r="F312" s="139" t="s">
        <v>440</v>
      </c>
      <c r="I312" s="140"/>
      <c r="L312" s="32"/>
      <c r="M312" s="141"/>
      <c r="T312" s="53"/>
      <c r="AT312" s="17" t="s">
        <v>214</v>
      </c>
      <c r="AU312" s="17" t="s">
        <v>79</v>
      </c>
    </row>
    <row r="313" spans="2:65" s="13" customFormat="1" ht="11.25" x14ac:dyDescent="0.2">
      <c r="B313" s="159"/>
      <c r="D313" s="138" t="s">
        <v>330</v>
      </c>
      <c r="E313" s="160" t="s">
        <v>19</v>
      </c>
      <c r="F313" s="161" t="s">
        <v>9374</v>
      </c>
      <c r="H313" s="162">
        <v>1258.3420000000001</v>
      </c>
      <c r="I313" s="163"/>
      <c r="L313" s="159"/>
      <c r="M313" s="164"/>
      <c r="T313" s="165"/>
      <c r="AT313" s="160" t="s">
        <v>330</v>
      </c>
      <c r="AU313" s="160" t="s">
        <v>79</v>
      </c>
      <c r="AV313" s="13" t="s">
        <v>79</v>
      </c>
      <c r="AW313" s="13" t="s">
        <v>31</v>
      </c>
      <c r="AX313" s="13" t="s">
        <v>69</v>
      </c>
      <c r="AY313" s="160" t="s">
        <v>181</v>
      </c>
    </row>
    <row r="314" spans="2:65" s="14" customFormat="1" ht="11.25" x14ac:dyDescent="0.2">
      <c r="B314" s="166"/>
      <c r="D314" s="138" t="s">
        <v>330</v>
      </c>
      <c r="E314" s="167" t="s">
        <v>19</v>
      </c>
      <c r="F314" s="168" t="s">
        <v>333</v>
      </c>
      <c r="H314" s="169">
        <v>1258.3420000000001</v>
      </c>
      <c r="I314" s="170"/>
      <c r="L314" s="166"/>
      <c r="M314" s="171"/>
      <c r="T314" s="172"/>
      <c r="AT314" s="167" t="s">
        <v>330</v>
      </c>
      <c r="AU314" s="167" t="s">
        <v>79</v>
      </c>
      <c r="AV314" s="14" t="s">
        <v>187</v>
      </c>
      <c r="AW314" s="14" t="s">
        <v>31</v>
      </c>
      <c r="AX314" s="14" t="s">
        <v>77</v>
      </c>
      <c r="AY314" s="167" t="s">
        <v>181</v>
      </c>
    </row>
    <row r="315" spans="2:65" s="10" customFormat="1" ht="22.9" customHeight="1" x14ac:dyDescent="0.2">
      <c r="B315" s="115"/>
      <c r="D315" s="116" t="s">
        <v>68</v>
      </c>
      <c r="E315" s="149" t="s">
        <v>79</v>
      </c>
      <c r="F315" s="149" t="s">
        <v>1892</v>
      </c>
      <c r="I315" s="118"/>
      <c r="J315" s="150">
        <f>BK315</f>
        <v>0</v>
      </c>
      <c r="L315" s="115"/>
      <c r="M315" s="120"/>
      <c r="P315" s="121">
        <f>SUM(P316:P336)</f>
        <v>0</v>
      </c>
      <c r="R315" s="121">
        <f>SUM(R316:R336)</f>
        <v>0</v>
      </c>
      <c r="T315" s="122">
        <f>SUM(T316:T336)</f>
        <v>0</v>
      </c>
      <c r="AR315" s="116" t="s">
        <v>77</v>
      </c>
      <c r="AT315" s="123" t="s">
        <v>68</v>
      </c>
      <c r="AU315" s="123" t="s">
        <v>77</v>
      </c>
      <c r="AY315" s="116" t="s">
        <v>181</v>
      </c>
      <c r="BK315" s="124">
        <f>SUM(BK316:BK336)</f>
        <v>0</v>
      </c>
    </row>
    <row r="316" spans="2:65" s="1" customFormat="1" ht="16.5" customHeight="1" x14ac:dyDescent="0.2">
      <c r="B316" s="32"/>
      <c r="C316" s="125" t="s">
        <v>529</v>
      </c>
      <c r="D316" s="125" t="s">
        <v>182</v>
      </c>
      <c r="E316" s="126" t="s">
        <v>9375</v>
      </c>
      <c r="F316" s="127" t="s">
        <v>9376</v>
      </c>
      <c r="G316" s="128" t="s">
        <v>326</v>
      </c>
      <c r="H316" s="129">
        <v>0.80400000000000005</v>
      </c>
      <c r="I316" s="130"/>
      <c r="J316" s="131">
        <f>ROUND(I316*H316,2)</f>
        <v>0</v>
      </c>
      <c r="K316" s="127" t="s">
        <v>186</v>
      </c>
      <c r="L316" s="32"/>
      <c r="M316" s="132" t="s">
        <v>19</v>
      </c>
      <c r="N316" s="133" t="s">
        <v>40</v>
      </c>
      <c r="P316" s="134">
        <f>O316*H316</f>
        <v>0</v>
      </c>
      <c r="Q316" s="134">
        <v>0</v>
      </c>
      <c r="R316" s="134">
        <f>Q316*H316</f>
        <v>0</v>
      </c>
      <c r="S316" s="134">
        <v>0</v>
      </c>
      <c r="T316" s="135">
        <f>S316*H316</f>
        <v>0</v>
      </c>
      <c r="AR316" s="136" t="s">
        <v>187</v>
      </c>
      <c r="AT316" s="136" t="s">
        <v>182</v>
      </c>
      <c r="AU316" s="136" t="s">
        <v>79</v>
      </c>
      <c r="AY316" s="17" t="s">
        <v>181</v>
      </c>
      <c r="BE316" s="137">
        <f>IF(N316="základní",J316,0)</f>
        <v>0</v>
      </c>
      <c r="BF316" s="137">
        <f>IF(N316="snížená",J316,0)</f>
        <v>0</v>
      </c>
      <c r="BG316" s="137">
        <f>IF(N316="zákl. přenesená",J316,0)</f>
        <v>0</v>
      </c>
      <c r="BH316" s="137">
        <f>IF(N316="sníž. přenesená",J316,0)</f>
        <v>0</v>
      </c>
      <c r="BI316" s="137">
        <f>IF(N316="nulová",J316,0)</f>
        <v>0</v>
      </c>
      <c r="BJ316" s="17" t="s">
        <v>77</v>
      </c>
      <c r="BK316" s="137">
        <f>ROUND(I316*H316,2)</f>
        <v>0</v>
      </c>
      <c r="BL316" s="17" t="s">
        <v>187</v>
      </c>
      <c r="BM316" s="136" t="s">
        <v>532</v>
      </c>
    </row>
    <row r="317" spans="2:65" s="1" customFormat="1" ht="19.5" x14ac:dyDescent="0.2">
      <c r="B317" s="32"/>
      <c r="D317" s="138" t="s">
        <v>214</v>
      </c>
      <c r="F317" s="139" t="s">
        <v>9377</v>
      </c>
      <c r="I317" s="140"/>
      <c r="L317" s="32"/>
      <c r="M317" s="141"/>
      <c r="T317" s="53"/>
      <c r="AT317" s="17" t="s">
        <v>214</v>
      </c>
      <c r="AU317" s="17" t="s">
        <v>79</v>
      </c>
    </row>
    <row r="318" spans="2:65" s="13" customFormat="1" ht="11.25" x14ac:dyDescent="0.2">
      <c r="B318" s="159"/>
      <c r="D318" s="138" t="s">
        <v>330</v>
      </c>
      <c r="E318" s="160" t="s">
        <v>19</v>
      </c>
      <c r="F318" s="161" t="s">
        <v>9378</v>
      </c>
      <c r="H318" s="162">
        <v>0.80400000000000005</v>
      </c>
      <c r="I318" s="163"/>
      <c r="L318" s="159"/>
      <c r="M318" s="164"/>
      <c r="T318" s="165"/>
      <c r="AT318" s="160" t="s">
        <v>330</v>
      </c>
      <c r="AU318" s="160" t="s">
        <v>79</v>
      </c>
      <c r="AV318" s="13" t="s">
        <v>79</v>
      </c>
      <c r="AW318" s="13" t="s">
        <v>31</v>
      </c>
      <c r="AX318" s="13" t="s">
        <v>69</v>
      </c>
      <c r="AY318" s="160" t="s">
        <v>181</v>
      </c>
    </row>
    <row r="319" spans="2:65" s="14" customFormat="1" ht="11.25" x14ac:dyDescent="0.2">
      <c r="B319" s="166"/>
      <c r="D319" s="138" t="s">
        <v>330</v>
      </c>
      <c r="E319" s="167" t="s">
        <v>19</v>
      </c>
      <c r="F319" s="168" t="s">
        <v>333</v>
      </c>
      <c r="H319" s="169">
        <v>0.80400000000000005</v>
      </c>
      <c r="I319" s="170"/>
      <c r="L319" s="166"/>
      <c r="M319" s="171"/>
      <c r="T319" s="172"/>
      <c r="AT319" s="167" t="s">
        <v>330</v>
      </c>
      <c r="AU319" s="167" t="s">
        <v>79</v>
      </c>
      <c r="AV319" s="14" t="s">
        <v>187</v>
      </c>
      <c r="AW319" s="14" t="s">
        <v>31</v>
      </c>
      <c r="AX319" s="14" t="s">
        <v>77</v>
      </c>
      <c r="AY319" s="167" t="s">
        <v>181</v>
      </c>
    </row>
    <row r="320" spans="2:65" s="1" customFormat="1" ht="16.5" customHeight="1" x14ac:dyDescent="0.2">
      <c r="B320" s="32"/>
      <c r="C320" s="125" t="s">
        <v>263</v>
      </c>
      <c r="D320" s="125" t="s">
        <v>182</v>
      </c>
      <c r="E320" s="126" t="s">
        <v>9379</v>
      </c>
      <c r="F320" s="127" t="s">
        <v>9380</v>
      </c>
      <c r="G320" s="128" t="s">
        <v>510</v>
      </c>
      <c r="H320" s="129">
        <v>24.12</v>
      </c>
      <c r="I320" s="130"/>
      <c r="J320" s="131">
        <f>ROUND(I320*H320,2)</f>
        <v>0</v>
      </c>
      <c r="K320" s="127" t="s">
        <v>327</v>
      </c>
      <c r="L320" s="32"/>
      <c r="M320" s="132" t="s">
        <v>19</v>
      </c>
      <c r="N320" s="133" t="s">
        <v>40</v>
      </c>
      <c r="P320" s="134">
        <f>O320*H320</f>
        <v>0</v>
      </c>
      <c r="Q320" s="134">
        <v>0</v>
      </c>
      <c r="R320" s="134">
        <f>Q320*H320</f>
        <v>0</v>
      </c>
      <c r="S320" s="134">
        <v>0</v>
      </c>
      <c r="T320" s="135">
        <f>S320*H320</f>
        <v>0</v>
      </c>
      <c r="AR320" s="136" t="s">
        <v>187</v>
      </c>
      <c r="AT320" s="136" t="s">
        <v>182</v>
      </c>
      <c r="AU320" s="136" t="s">
        <v>79</v>
      </c>
      <c r="AY320" s="17" t="s">
        <v>181</v>
      </c>
      <c r="BE320" s="137">
        <f>IF(N320="základní",J320,0)</f>
        <v>0</v>
      </c>
      <c r="BF320" s="137">
        <f>IF(N320="snížená",J320,0)</f>
        <v>0</v>
      </c>
      <c r="BG320" s="137">
        <f>IF(N320="zákl. přenesená",J320,0)</f>
        <v>0</v>
      </c>
      <c r="BH320" s="137">
        <f>IF(N320="sníž. přenesená",J320,0)</f>
        <v>0</v>
      </c>
      <c r="BI320" s="137">
        <f>IF(N320="nulová",J320,0)</f>
        <v>0</v>
      </c>
      <c r="BJ320" s="17" t="s">
        <v>77</v>
      </c>
      <c r="BK320" s="137">
        <f>ROUND(I320*H320,2)</f>
        <v>0</v>
      </c>
      <c r="BL320" s="17" t="s">
        <v>187</v>
      </c>
      <c r="BM320" s="136" t="s">
        <v>536</v>
      </c>
    </row>
    <row r="321" spans="2:65" s="1" customFormat="1" ht="11.25" x14ac:dyDescent="0.2">
      <c r="B321" s="32"/>
      <c r="D321" s="151" t="s">
        <v>328</v>
      </c>
      <c r="F321" s="152" t="s">
        <v>9381</v>
      </c>
      <c r="I321" s="140"/>
      <c r="L321" s="32"/>
      <c r="M321" s="141"/>
      <c r="T321" s="53"/>
      <c r="AT321" s="17" t="s">
        <v>328</v>
      </c>
      <c r="AU321" s="17" t="s">
        <v>79</v>
      </c>
    </row>
    <row r="322" spans="2:65" s="1" customFormat="1" ht="19.5" x14ac:dyDescent="0.2">
      <c r="B322" s="32"/>
      <c r="D322" s="138" t="s">
        <v>214</v>
      </c>
      <c r="F322" s="139" t="s">
        <v>9382</v>
      </c>
      <c r="I322" s="140"/>
      <c r="L322" s="32"/>
      <c r="M322" s="141"/>
      <c r="T322" s="53"/>
      <c r="AT322" s="17" t="s">
        <v>214</v>
      </c>
      <c r="AU322" s="17" t="s">
        <v>79</v>
      </c>
    </row>
    <row r="323" spans="2:65" s="13" customFormat="1" ht="11.25" x14ac:dyDescent="0.2">
      <c r="B323" s="159"/>
      <c r="D323" s="138" t="s">
        <v>330</v>
      </c>
      <c r="E323" s="160" t="s">
        <v>19</v>
      </c>
      <c r="F323" s="161" t="s">
        <v>9383</v>
      </c>
      <c r="H323" s="162">
        <v>24.12</v>
      </c>
      <c r="I323" s="163"/>
      <c r="L323" s="159"/>
      <c r="M323" s="164"/>
      <c r="T323" s="165"/>
      <c r="AT323" s="160" t="s">
        <v>330</v>
      </c>
      <c r="AU323" s="160" t="s">
        <v>79</v>
      </c>
      <c r="AV323" s="13" t="s">
        <v>79</v>
      </c>
      <c r="AW323" s="13" t="s">
        <v>31</v>
      </c>
      <c r="AX323" s="13" t="s">
        <v>69</v>
      </c>
      <c r="AY323" s="160" t="s">
        <v>181</v>
      </c>
    </row>
    <row r="324" spans="2:65" s="14" customFormat="1" ht="11.25" x14ac:dyDescent="0.2">
      <c r="B324" s="166"/>
      <c r="D324" s="138" t="s">
        <v>330</v>
      </c>
      <c r="E324" s="167" t="s">
        <v>19</v>
      </c>
      <c r="F324" s="168" t="s">
        <v>333</v>
      </c>
      <c r="H324" s="169">
        <v>24.12</v>
      </c>
      <c r="I324" s="170"/>
      <c r="L324" s="166"/>
      <c r="M324" s="171"/>
      <c r="T324" s="172"/>
      <c r="AT324" s="167" t="s">
        <v>330</v>
      </c>
      <c r="AU324" s="167" t="s">
        <v>79</v>
      </c>
      <c r="AV324" s="14" t="s">
        <v>187</v>
      </c>
      <c r="AW324" s="14" t="s">
        <v>31</v>
      </c>
      <c r="AX324" s="14" t="s">
        <v>77</v>
      </c>
      <c r="AY324" s="167" t="s">
        <v>181</v>
      </c>
    </row>
    <row r="325" spans="2:65" s="1" customFormat="1" ht="16.5" customHeight="1" x14ac:dyDescent="0.2">
      <c r="B325" s="32"/>
      <c r="C325" s="176" t="s">
        <v>538</v>
      </c>
      <c r="D325" s="176" t="s">
        <v>1794</v>
      </c>
      <c r="E325" s="177" t="s">
        <v>9384</v>
      </c>
      <c r="F325" s="178" t="s">
        <v>9385</v>
      </c>
      <c r="G325" s="179" t="s">
        <v>510</v>
      </c>
      <c r="H325" s="180">
        <v>27.738</v>
      </c>
      <c r="I325" s="181"/>
      <c r="J325" s="182">
        <f>ROUND(I325*H325,2)</f>
        <v>0</v>
      </c>
      <c r="K325" s="178" t="s">
        <v>327</v>
      </c>
      <c r="L325" s="183"/>
      <c r="M325" s="184" t="s">
        <v>19</v>
      </c>
      <c r="N325" s="185" t="s">
        <v>40</v>
      </c>
      <c r="P325" s="134">
        <f>O325*H325</f>
        <v>0</v>
      </c>
      <c r="Q325" s="134">
        <v>0</v>
      </c>
      <c r="R325" s="134">
        <f>Q325*H325</f>
        <v>0</v>
      </c>
      <c r="S325" s="134">
        <v>0</v>
      </c>
      <c r="T325" s="135">
        <f>S325*H325</f>
        <v>0</v>
      </c>
      <c r="AR325" s="136" t="s">
        <v>196</v>
      </c>
      <c r="AT325" s="136" t="s">
        <v>1794</v>
      </c>
      <c r="AU325" s="136" t="s">
        <v>79</v>
      </c>
      <c r="AY325" s="17" t="s">
        <v>181</v>
      </c>
      <c r="BE325" s="137">
        <f>IF(N325="základní",J325,0)</f>
        <v>0</v>
      </c>
      <c r="BF325" s="137">
        <f>IF(N325="snížená",J325,0)</f>
        <v>0</v>
      </c>
      <c r="BG325" s="137">
        <f>IF(N325="zákl. přenesená",J325,0)</f>
        <v>0</v>
      </c>
      <c r="BH325" s="137">
        <f>IF(N325="sníž. přenesená",J325,0)</f>
        <v>0</v>
      </c>
      <c r="BI325" s="137">
        <f>IF(N325="nulová",J325,0)</f>
        <v>0</v>
      </c>
      <c r="BJ325" s="17" t="s">
        <v>77</v>
      </c>
      <c r="BK325" s="137">
        <f>ROUND(I325*H325,2)</f>
        <v>0</v>
      </c>
      <c r="BL325" s="17" t="s">
        <v>187</v>
      </c>
      <c r="BM325" s="136" t="s">
        <v>541</v>
      </c>
    </row>
    <row r="326" spans="2:65" s="13" customFormat="1" ht="11.25" x14ac:dyDescent="0.2">
      <c r="B326" s="159"/>
      <c r="D326" s="138" t="s">
        <v>330</v>
      </c>
      <c r="E326" s="160" t="s">
        <v>19</v>
      </c>
      <c r="F326" s="161" t="s">
        <v>9386</v>
      </c>
      <c r="H326" s="162">
        <v>27.738</v>
      </c>
      <c r="I326" s="163"/>
      <c r="L326" s="159"/>
      <c r="M326" s="164"/>
      <c r="T326" s="165"/>
      <c r="AT326" s="160" t="s">
        <v>330</v>
      </c>
      <c r="AU326" s="160" t="s">
        <v>79</v>
      </c>
      <c r="AV326" s="13" t="s">
        <v>79</v>
      </c>
      <c r="AW326" s="13" t="s">
        <v>31</v>
      </c>
      <c r="AX326" s="13" t="s">
        <v>69</v>
      </c>
      <c r="AY326" s="160" t="s">
        <v>181</v>
      </c>
    </row>
    <row r="327" spans="2:65" s="14" customFormat="1" ht="11.25" x14ac:dyDescent="0.2">
      <c r="B327" s="166"/>
      <c r="D327" s="138" t="s">
        <v>330</v>
      </c>
      <c r="E327" s="167" t="s">
        <v>19</v>
      </c>
      <c r="F327" s="168" t="s">
        <v>333</v>
      </c>
      <c r="H327" s="169">
        <v>27.738</v>
      </c>
      <c r="I327" s="170"/>
      <c r="L327" s="166"/>
      <c r="M327" s="171"/>
      <c r="T327" s="172"/>
      <c r="AT327" s="167" t="s">
        <v>330</v>
      </c>
      <c r="AU327" s="167" t="s">
        <v>79</v>
      </c>
      <c r="AV327" s="14" t="s">
        <v>187</v>
      </c>
      <c r="AW327" s="14" t="s">
        <v>31</v>
      </c>
      <c r="AX327" s="14" t="s">
        <v>77</v>
      </c>
      <c r="AY327" s="167" t="s">
        <v>181</v>
      </c>
    </row>
    <row r="328" spans="2:65" s="1" customFormat="1" ht="16.5" customHeight="1" x14ac:dyDescent="0.2">
      <c r="B328" s="32"/>
      <c r="C328" s="125" t="s">
        <v>266</v>
      </c>
      <c r="D328" s="125" t="s">
        <v>182</v>
      </c>
      <c r="E328" s="126" t="s">
        <v>9387</v>
      </c>
      <c r="F328" s="127" t="s">
        <v>9388</v>
      </c>
      <c r="G328" s="128" t="s">
        <v>326</v>
      </c>
      <c r="H328" s="129">
        <v>0.4002</v>
      </c>
      <c r="I328" s="130"/>
      <c r="J328" s="131">
        <f>ROUND(I328*H328,2)</f>
        <v>0</v>
      </c>
      <c r="K328" s="127" t="s">
        <v>327</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545</v>
      </c>
    </row>
    <row r="329" spans="2:65" s="1" customFormat="1" ht="11.25" x14ac:dyDescent="0.2">
      <c r="B329" s="32"/>
      <c r="D329" s="151" t="s">
        <v>328</v>
      </c>
      <c r="F329" s="152" t="s">
        <v>9389</v>
      </c>
      <c r="I329" s="140"/>
      <c r="L329" s="32"/>
      <c r="M329" s="141"/>
      <c r="T329" s="53"/>
      <c r="AT329" s="17" t="s">
        <v>328</v>
      </c>
      <c r="AU329" s="17" t="s">
        <v>79</v>
      </c>
    </row>
    <row r="330" spans="2:65" s="13" customFormat="1" ht="11.25" x14ac:dyDescent="0.2">
      <c r="B330" s="159"/>
      <c r="D330" s="138" t="s">
        <v>330</v>
      </c>
      <c r="E330" s="160" t="s">
        <v>19</v>
      </c>
      <c r="F330" s="161" t="s">
        <v>9390</v>
      </c>
      <c r="H330" s="162">
        <v>0.4002</v>
      </c>
      <c r="I330" s="163"/>
      <c r="L330" s="159"/>
      <c r="M330" s="164"/>
      <c r="T330" s="165"/>
      <c r="AT330" s="160" t="s">
        <v>330</v>
      </c>
      <c r="AU330" s="160" t="s">
        <v>79</v>
      </c>
      <c r="AV330" s="13" t="s">
        <v>79</v>
      </c>
      <c r="AW330" s="13" t="s">
        <v>31</v>
      </c>
      <c r="AX330" s="13" t="s">
        <v>69</v>
      </c>
      <c r="AY330" s="160" t="s">
        <v>181</v>
      </c>
    </row>
    <row r="331" spans="2:65" s="12" customFormat="1" ht="11.25" x14ac:dyDescent="0.2">
      <c r="B331" s="153"/>
      <c r="D331" s="138" t="s">
        <v>330</v>
      </c>
      <c r="E331" s="154" t="s">
        <v>19</v>
      </c>
      <c r="F331" s="155" t="s">
        <v>9391</v>
      </c>
      <c r="H331" s="154" t="s">
        <v>19</v>
      </c>
      <c r="I331" s="156"/>
      <c r="L331" s="153"/>
      <c r="M331" s="157"/>
      <c r="T331" s="158"/>
      <c r="AT331" s="154" t="s">
        <v>330</v>
      </c>
      <c r="AU331" s="154" t="s">
        <v>79</v>
      </c>
      <c r="AV331" s="12" t="s">
        <v>77</v>
      </c>
      <c r="AW331" s="12" t="s">
        <v>31</v>
      </c>
      <c r="AX331" s="12" t="s">
        <v>69</v>
      </c>
      <c r="AY331" s="154" t="s">
        <v>181</v>
      </c>
    </row>
    <row r="332" spans="2:65" s="14" customFormat="1" ht="11.25" x14ac:dyDescent="0.2">
      <c r="B332" s="166"/>
      <c r="D332" s="138" t="s">
        <v>330</v>
      </c>
      <c r="E332" s="167" t="s">
        <v>19</v>
      </c>
      <c r="F332" s="168" t="s">
        <v>333</v>
      </c>
      <c r="H332" s="169">
        <v>0.4002</v>
      </c>
      <c r="I332" s="170"/>
      <c r="L332" s="166"/>
      <c r="M332" s="171"/>
      <c r="T332" s="172"/>
      <c r="AT332" s="167" t="s">
        <v>330</v>
      </c>
      <c r="AU332" s="167" t="s">
        <v>79</v>
      </c>
      <c r="AV332" s="14" t="s">
        <v>187</v>
      </c>
      <c r="AW332" s="14" t="s">
        <v>31</v>
      </c>
      <c r="AX332" s="14" t="s">
        <v>77</v>
      </c>
      <c r="AY332" s="167" t="s">
        <v>181</v>
      </c>
    </row>
    <row r="333" spans="2:65" s="1" customFormat="1" ht="16.5" customHeight="1" x14ac:dyDescent="0.2">
      <c r="B333" s="32"/>
      <c r="C333" s="125" t="s">
        <v>546</v>
      </c>
      <c r="D333" s="125" t="s">
        <v>182</v>
      </c>
      <c r="E333" s="126" t="s">
        <v>9392</v>
      </c>
      <c r="F333" s="127" t="s">
        <v>9393</v>
      </c>
      <c r="G333" s="128" t="s">
        <v>636</v>
      </c>
      <c r="H333" s="129">
        <v>22.11</v>
      </c>
      <c r="I333" s="130"/>
      <c r="J333" s="131">
        <f>ROUND(I333*H333,2)</f>
        <v>0</v>
      </c>
      <c r="K333" s="127" t="s">
        <v>327</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549</v>
      </c>
    </row>
    <row r="334" spans="2:65" s="1" customFormat="1" ht="11.25" x14ac:dyDescent="0.2">
      <c r="B334" s="32"/>
      <c r="D334" s="151" t="s">
        <v>328</v>
      </c>
      <c r="F334" s="152" t="s">
        <v>9394</v>
      </c>
      <c r="I334" s="140"/>
      <c r="L334" s="32"/>
      <c r="M334" s="141"/>
      <c r="T334" s="53"/>
      <c r="AT334" s="17" t="s">
        <v>328</v>
      </c>
      <c r="AU334" s="17" t="s">
        <v>79</v>
      </c>
    </row>
    <row r="335" spans="2:65" s="13" customFormat="1" ht="11.25" x14ac:dyDescent="0.2">
      <c r="B335" s="159"/>
      <c r="D335" s="138" t="s">
        <v>330</v>
      </c>
      <c r="E335" s="160" t="s">
        <v>19</v>
      </c>
      <c r="F335" s="161" t="s">
        <v>9395</v>
      </c>
      <c r="H335" s="162">
        <v>22.11</v>
      </c>
      <c r="I335" s="163"/>
      <c r="L335" s="159"/>
      <c r="M335" s="164"/>
      <c r="T335" s="165"/>
      <c r="AT335" s="160" t="s">
        <v>330</v>
      </c>
      <c r="AU335" s="160" t="s">
        <v>79</v>
      </c>
      <c r="AV335" s="13" t="s">
        <v>79</v>
      </c>
      <c r="AW335" s="13" t="s">
        <v>31</v>
      </c>
      <c r="AX335" s="13" t="s">
        <v>69</v>
      </c>
      <c r="AY335" s="160" t="s">
        <v>181</v>
      </c>
    </row>
    <row r="336" spans="2:65" s="14" customFormat="1" ht="11.25" x14ac:dyDescent="0.2">
      <c r="B336" s="166"/>
      <c r="D336" s="138" t="s">
        <v>330</v>
      </c>
      <c r="E336" s="167" t="s">
        <v>19</v>
      </c>
      <c r="F336" s="168" t="s">
        <v>333</v>
      </c>
      <c r="H336" s="169">
        <v>22.11</v>
      </c>
      <c r="I336" s="170"/>
      <c r="L336" s="166"/>
      <c r="M336" s="171"/>
      <c r="T336" s="172"/>
      <c r="AT336" s="167" t="s">
        <v>330</v>
      </c>
      <c r="AU336" s="167" t="s">
        <v>79</v>
      </c>
      <c r="AV336" s="14" t="s">
        <v>187</v>
      </c>
      <c r="AW336" s="14" t="s">
        <v>31</v>
      </c>
      <c r="AX336" s="14" t="s">
        <v>77</v>
      </c>
      <c r="AY336" s="167" t="s">
        <v>181</v>
      </c>
    </row>
    <row r="337" spans="2:65" s="10" customFormat="1" ht="22.9" customHeight="1" x14ac:dyDescent="0.2">
      <c r="B337" s="115"/>
      <c r="D337" s="116" t="s">
        <v>68</v>
      </c>
      <c r="E337" s="149" t="s">
        <v>197</v>
      </c>
      <c r="F337" s="149" t="s">
        <v>9396</v>
      </c>
      <c r="I337" s="118"/>
      <c r="J337" s="150">
        <f>BK337</f>
        <v>0</v>
      </c>
      <c r="L337" s="115"/>
      <c r="M337" s="120"/>
      <c r="P337" s="121">
        <f>SUM(P338:P466)</f>
        <v>0</v>
      </c>
      <c r="R337" s="121">
        <f>SUM(R338:R466)</f>
        <v>0.10706399999999999</v>
      </c>
      <c r="T337" s="122">
        <f>SUM(T338:T466)</f>
        <v>0</v>
      </c>
      <c r="AR337" s="116" t="s">
        <v>77</v>
      </c>
      <c r="AT337" s="123" t="s">
        <v>68</v>
      </c>
      <c r="AU337" s="123" t="s">
        <v>77</v>
      </c>
      <c r="AY337" s="116" t="s">
        <v>181</v>
      </c>
      <c r="BK337" s="124">
        <f>SUM(BK338:BK466)</f>
        <v>0</v>
      </c>
    </row>
    <row r="338" spans="2:65" s="1" customFormat="1" ht="21.75" customHeight="1" x14ac:dyDescent="0.2">
      <c r="B338" s="32"/>
      <c r="C338" s="125" t="s">
        <v>270</v>
      </c>
      <c r="D338" s="125" t="s">
        <v>182</v>
      </c>
      <c r="E338" s="126" t="s">
        <v>9397</v>
      </c>
      <c r="F338" s="127" t="s">
        <v>9398</v>
      </c>
      <c r="G338" s="128" t="s">
        <v>510</v>
      </c>
      <c r="H338" s="129">
        <v>707.74</v>
      </c>
      <c r="I338" s="130"/>
      <c r="J338" s="131">
        <f>ROUND(I338*H338,2)</f>
        <v>0</v>
      </c>
      <c r="K338" s="127" t="s">
        <v>327</v>
      </c>
      <c r="L338" s="32"/>
      <c r="M338" s="132" t="s">
        <v>19</v>
      </c>
      <c r="N338" s="133" t="s">
        <v>40</v>
      </c>
      <c r="P338" s="134">
        <f>O338*H338</f>
        <v>0</v>
      </c>
      <c r="Q338" s="134">
        <v>0</v>
      </c>
      <c r="R338" s="134">
        <f>Q338*H338</f>
        <v>0</v>
      </c>
      <c r="S338" s="134">
        <v>0</v>
      </c>
      <c r="T338" s="135">
        <f>S338*H338</f>
        <v>0</v>
      </c>
      <c r="AR338" s="136" t="s">
        <v>187</v>
      </c>
      <c r="AT338" s="136" t="s">
        <v>182</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552</v>
      </c>
    </row>
    <row r="339" spans="2:65" s="1" customFormat="1" ht="11.25" x14ac:dyDescent="0.2">
      <c r="B339" s="32"/>
      <c r="D339" s="151" t="s">
        <v>328</v>
      </c>
      <c r="F339" s="152" t="s">
        <v>9399</v>
      </c>
      <c r="I339" s="140"/>
      <c r="L339" s="32"/>
      <c r="M339" s="141"/>
      <c r="T339" s="53"/>
      <c r="AT339" s="17" t="s">
        <v>328</v>
      </c>
      <c r="AU339" s="17" t="s">
        <v>79</v>
      </c>
    </row>
    <row r="340" spans="2:65" s="1" customFormat="1" ht="19.5" x14ac:dyDescent="0.2">
      <c r="B340" s="32"/>
      <c r="D340" s="138" t="s">
        <v>214</v>
      </c>
      <c r="F340" s="139" t="s">
        <v>9400</v>
      </c>
      <c r="I340" s="140"/>
      <c r="L340" s="32"/>
      <c r="M340" s="141"/>
      <c r="T340" s="53"/>
      <c r="AT340" s="17" t="s">
        <v>214</v>
      </c>
      <c r="AU340" s="17" t="s">
        <v>79</v>
      </c>
    </row>
    <row r="341" spans="2:65" s="12" customFormat="1" ht="11.25" x14ac:dyDescent="0.2">
      <c r="B341" s="153"/>
      <c r="D341" s="138" t="s">
        <v>330</v>
      </c>
      <c r="E341" s="154" t="s">
        <v>19</v>
      </c>
      <c r="F341" s="155" t="s">
        <v>9401</v>
      </c>
      <c r="H341" s="154" t="s">
        <v>19</v>
      </c>
      <c r="I341" s="156"/>
      <c r="L341" s="153"/>
      <c r="M341" s="157"/>
      <c r="T341" s="158"/>
      <c r="AT341" s="154" t="s">
        <v>330</v>
      </c>
      <c r="AU341" s="154" t="s">
        <v>79</v>
      </c>
      <c r="AV341" s="12" t="s">
        <v>77</v>
      </c>
      <c r="AW341" s="12" t="s">
        <v>31</v>
      </c>
      <c r="AX341" s="12" t="s">
        <v>69</v>
      </c>
      <c r="AY341" s="154" t="s">
        <v>181</v>
      </c>
    </row>
    <row r="342" spans="2:65" s="13" customFormat="1" ht="11.25" x14ac:dyDescent="0.2">
      <c r="B342" s="159"/>
      <c r="D342" s="138" t="s">
        <v>330</v>
      </c>
      <c r="E342" s="160" t="s">
        <v>19</v>
      </c>
      <c r="F342" s="161" t="s">
        <v>9402</v>
      </c>
      <c r="H342" s="162">
        <v>707.74</v>
      </c>
      <c r="I342" s="163"/>
      <c r="L342" s="159"/>
      <c r="M342" s="164"/>
      <c r="T342" s="165"/>
      <c r="AT342" s="160" t="s">
        <v>330</v>
      </c>
      <c r="AU342" s="160" t="s">
        <v>79</v>
      </c>
      <c r="AV342" s="13" t="s">
        <v>79</v>
      </c>
      <c r="AW342" s="13" t="s">
        <v>31</v>
      </c>
      <c r="AX342" s="13" t="s">
        <v>69</v>
      </c>
      <c r="AY342" s="160" t="s">
        <v>181</v>
      </c>
    </row>
    <row r="343" spans="2:65" s="14" customFormat="1" ht="11.25" x14ac:dyDescent="0.2">
      <c r="B343" s="166"/>
      <c r="D343" s="138" t="s">
        <v>330</v>
      </c>
      <c r="E343" s="167" t="s">
        <v>19</v>
      </c>
      <c r="F343" s="168" t="s">
        <v>333</v>
      </c>
      <c r="H343" s="169">
        <v>707.74</v>
      </c>
      <c r="I343" s="170"/>
      <c r="L343" s="166"/>
      <c r="M343" s="171"/>
      <c r="T343" s="172"/>
      <c r="AT343" s="167" t="s">
        <v>330</v>
      </c>
      <c r="AU343" s="167" t="s">
        <v>79</v>
      </c>
      <c r="AV343" s="14" t="s">
        <v>187</v>
      </c>
      <c r="AW343" s="14" t="s">
        <v>31</v>
      </c>
      <c r="AX343" s="14" t="s">
        <v>77</v>
      </c>
      <c r="AY343" s="167" t="s">
        <v>181</v>
      </c>
    </row>
    <row r="344" spans="2:65" s="1" customFormat="1" ht="16.5" customHeight="1" x14ac:dyDescent="0.2">
      <c r="B344" s="32"/>
      <c r="C344" s="125" t="s">
        <v>553</v>
      </c>
      <c r="D344" s="125" t="s">
        <v>182</v>
      </c>
      <c r="E344" s="126" t="s">
        <v>9403</v>
      </c>
      <c r="F344" s="127" t="s">
        <v>9404</v>
      </c>
      <c r="G344" s="128" t="s">
        <v>510</v>
      </c>
      <c r="H344" s="129">
        <v>1415.48</v>
      </c>
      <c r="I344" s="130"/>
      <c r="J344" s="131">
        <f>ROUND(I344*H344,2)</f>
        <v>0</v>
      </c>
      <c r="K344" s="127" t="s">
        <v>327</v>
      </c>
      <c r="L344" s="32"/>
      <c r="M344" s="132" t="s">
        <v>19</v>
      </c>
      <c r="N344" s="133" t="s">
        <v>40</v>
      </c>
      <c r="P344" s="134">
        <f>O344*H344</f>
        <v>0</v>
      </c>
      <c r="Q344" s="134">
        <v>0</v>
      </c>
      <c r="R344" s="134">
        <f>Q344*H344</f>
        <v>0</v>
      </c>
      <c r="S344" s="134">
        <v>0</v>
      </c>
      <c r="T344" s="135">
        <f>S344*H344</f>
        <v>0</v>
      </c>
      <c r="AR344" s="136" t="s">
        <v>187</v>
      </c>
      <c r="AT344" s="136" t="s">
        <v>182</v>
      </c>
      <c r="AU344" s="136" t="s">
        <v>79</v>
      </c>
      <c r="AY344" s="17" t="s">
        <v>181</v>
      </c>
      <c r="BE344" s="137">
        <f>IF(N344="základní",J344,0)</f>
        <v>0</v>
      </c>
      <c r="BF344" s="137">
        <f>IF(N344="snížená",J344,0)</f>
        <v>0</v>
      </c>
      <c r="BG344" s="137">
        <f>IF(N344="zákl. přenesená",J344,0)</f>
        <v>0</v>
      </c>
      <c r="BH344" s="137">
        <f>IF(N344="sníž. přenesená",J344,0)</f>
        <v>0</v>
      </c>
      <c r="BI344" s="137">
        <f>IF(N344="nulová",J344,0)</f>
        <v>0</v>
      </c>
      <c r="BJ344" s="17" t="s">
        <v>77</v>
      </c>
      <c r="BK344" s="137">
        <f>ROUND(I344*H344,2)</f>
        <v>0</v>
      </c>
      <c r="BL344" s="17" t="s">
        <v>187</v>
      </c>
      <c r="BM344" s="136" t="s">
        <v>556</v>
      </c>
    </row>
    <row r="345" spans="2:65" s="1" customFormat="1" ht="11.25" x14ac:dyDescent="0.2">
      <c r="B345" s="32"/>
      <c r="D345" s="151" t="s">
        <v>328</v>
      </c>
      <c r="F345" s="152" t="s">
        <v>9405</v>
      </c>
      <c r="I345" s="140"/>
      <c r="L345" s="32"/>
      <c r="M345" s="141"/>
      <c r="T345" s="53"/>
      <c r="AT345" s="17" t="s">
        <v>328</v>
      </c>
      <c r="AU345" s="17" t="s">
        <v>79</v>
      </c>
    </row>
    <row r="346" spans="2:65" s="12" customFormat="1" ht="22.5" x14ac:dyDescent="0.2">
      <c r="B346" s="153"/>
      <c r="D346" s="138" t="s">
        <v>330</v>
      </c>
      <c r="E346" s="154" t="s">
        <v>19</v>
      </c>
      <c r="F346" s="155" t="s">
        <v>9406</v>
      </c>
      <c r="H346" s="154" t="s">
        <v>19</v>
      </c>
      <c r="I346" s="156"/>
      <c r="L346" s="153"/>
      <c r="M346" s="157"/>
      <c r="T346" s="158"/>
      <c r="AT346" s="154" t="s">
        <v>330</v>
      </c>
      <c r="AU346" s="154" t="s">
        <v>79</v>
      </c>
      <c r="AV346" s="12" t="s">
        <v>77</v>
      </c>
      <c r="AW346" s="12" t="s">
        <v>31</v>
      </c>
      <c r="AX346" s="12" t="s">
        <v>69</v>
      </c>
      <c r="AY346" s="154" t="s">
        <v>181</v>
      </c>
    </row>
    <row r="347" spans="2:65" s="13" customFormat="1" ht="11.25" x14ac:dyDescent="0.2">
      <c r="B347" s="159"/>
      <c r="D347" s="138" t="s">
        <v>330</v>
      </c>
      <c r="E347" s="160" t="s">
        <v>19</v>
      </c>
      <c r="F347" s="161" t="s">
        <v>9407</v>
      </c>
      <c r="H347" s="162">
        <v>1415.48</v>
      </c>
      <c r="I347" s="163"/>
      <c r="L347" s="159"/>
      <c r="M347" s="164"/>
      <c r="T347" s="165"/>
      <c r="AT347" s="160" t="s">
        <v>330</v>
      </c>
      <c r="AU347" s="160" t="s">
        <v>79</v>
      </c>
      <c r="AV347" s="13" t="s">
        <v>79</v>
      </c>
      <c r="AW347" s="13" t="s">
        <v>31</v>
      </c>
      <c r="AX347" s="13" t="s">
        <v>69</v>
      </c>
      <c r="AY347" s="160" t="s">
        <v>181</v>
      </c>
    </row>
    <row r="348" spans="2:65" s="14" customFormat="1" ht="11.25" x14ac:dyDescent="0.2">
      <c r="B348" s="166"/>
      <c r="D348" s="138" t="s">
        <v>330</v>
      </c>
      <c r="E348" s="167" t="s">
        <v>19</v>
      </c>
      <c r="F348" s="168" t="s">
        <v>333</v>
      </c>
      <c r="H348" s="169">
        <v>1415.48</v>
      </c>
      <c r="I348" s="170"/>
      <c r="L348" s="166"/>
      <c r="M348" s="171"/>
      <c r="T348" s="172"/>
      <c r="AT348" s="167" t="s">
        <v>330</v>
      </c>
      <c r="AU348" s="167" t="s">
        <v>79</v>
      </c>
      <c r="AV348" s="14" t="s">
        <v>187</v>
      </c>
      <c r="AW348" s="14" t="s">
        <v>31</v>
      </c>
      <c r="AX348" s="14" t="s">
        <v>77</v>
      </c>
      <c r="AY348" s="167" t="s">
        <v>181</v>
      </c>
    </row>
    <row r="349" spans="2:65" s="1" customFormat="1" ht="16.5" customHeight="1" x14ac:dyDescent="0.2">
      <c r="B349" s="32"/>
      <c r="C349" s="125" t="s">
        <v>273</v>
      </c>
      <c r="D349" s="125" t="s">
        <v>182</v>
      </c>
      <c r="E349" s="126" t="s">
        <v>9408</v>
      </c>
      <c r="F349" s="127" t="s">
        <v>9409</v>
      </c>
      <c r="G349" s="128" t="s">
        <v>510</v>
      </c>
      <c r="H349" s="129">
        <v>707.74</v>
      </c>
      <c r="I349" s="130"/>
      <c r="J349" s="131">
        <f>ROUND(I349*H349,2)</f>
        <v>0</v>
      </c>
      <c r="K349" s="127" t="s">
        <v>327</v>
      </c>
      <c r="L349" s="32"/>
      <c r="M349" s="132" t="s">
        <v>19</v>
      </c>
      <c r="N349" s="133" t="s">
        <v>40</v>
      </c>
      <c r="P349" s="134">
        <f>O349*H349</f>
        <v>0</v>
      </c>
      <c r="Q349" s="134">
        <v>0</v>
      </c>
      <c r="R349" s="134">
        <f>Q349*H349</f>
        <v>0</v>
      </c>
      <c r="S349" s="134">
        <v>0</v>
      </c>
      <c r="T349" s="135">
        <f>S349*H349</f>
        <v>0</v>
      </c>
      <c r="AR349" s="136" t="s">
        <v>187</v>
      </c>
      <c r="AT349" s="136" t="s">
        <v>182</v>
      </c>
      <c r="AU349" s="136" t="s">
        <v>79</v>
      </c>
      <c r="AY349" s="17" t="s">
        <v>181</v>
      </c>
      <c r="BE349" s="137">
        <f>IF(N349="základní",J349,0)</f>
        <v>0</v>
      </c>
      <c r="BF349" s="137">
        <f>IF(N349="snížená",J349,0)</f>
        <v>0</v>
      </c>
      <c r="BG349" s="137">
        <f>IF(N349="zákl. přenesená",J349,0)</f>
        <v>0</v>
      </c>
      <c r="BH349" s="137">
        <f>IF(N349="sníž. přenesená",J349,0)</f>
        <v>0</v>
      </c>
      <c r="BI349" s="137">
        <f>IF(N349="nulová",J349,0)</f>
        <v>0</v>
      </c>
      <c r="BJ349" s="17" t="s">
        <v>77</v>
      </c>
      <c r="BK349" s="137">
        <f>ROUND(I349*H349,2)</f>
        <v>0</v>
      </c>
      <c r="BL349" s="17" t="s">
        <v>187</v>
      </c>
      <c r="BM349" s="136" t="s">
        <v>560</v>
      </c>
    </row>
    <row r="350" spans="2:65" s="1" customFormat="1" ht="11.25" x14ac:dyDescent="0.2">
      <c r="B350" s="32"/>
      <c r="D350" s="151" t="s">
        <v>328</v>
      </c>
      <c r="F350" s="152" t="s">
        <v>9410</v>
      </c>
      <c r="I350" s="140"/>
      <c r="L350" s="32"/>
      <c r="M350" s="141"/>
      <c r="T350" s="53"/>
      <c r="AT350" s="17" t="s">
        <v>328</v>
      </c>
      <c r="AU350" s="17" t="s">
        <v>79</v>
      </c>
    </row>
    <row r="351" spans="2:65" s="1" customFormat="1" ht="19.5" x14ac:dyDescent="0.2">
      <c r="B351" s="32"/>
      <c r="D351" s="138" t="s">
        <v>214</v>
      </c>
      <c r="F351" s="139" t="s">
        <v>9400</v>
      </c>
      <c r="I351" s="140"/>
      <c r="L351" s="32"/>
      <c r="M351" s="141"/>
      <c r="T351" s="53"/>
      <c r="AT351" s="17" t="s">
        <v>214</v>
      </c>
      <c r="AU351" s="17" t="s">
        <v>79</v>
      </c>
    </row>
    <row r="352" spans="2:65" s="12" customFormat="1" ht="11.25" x14ac:dyDescent="0.2">
      <c r="B352" s="153"/>
      <c r="D352" s="138" t="s">
        <v>330</v>
      </c>
      <c r="E352" s="154" t="s">
        <v>19</v>
      </c>
      <c r="F352" s="155" t="s">
        <v>9401</v>
      </c>
      <c r="H352" s="154" t="s">
        <v>19</v>
      </c>
      <c r="I352" s="156"/>
      <c r="L352" s="153"/>
      <c r="M352" s="157"/>
      <c r="T352" s="158"/>
      <c r="AT352" s="154" t="s">
        <v>330</v>
      </c>
      <c r="AU352" s="154" t="s">
        <v>79</v>
      </c>
      <c r="AV352" s="12" t="s">
        <v>77</v>
      </c>
      <c r="AW352" s="12" t="s">
        <v>31</v>
      </c>
      <c r="AX352" s="12" t="s">
        <v>69</v>
      </c>
      <c r="AY352" s="154" t="s">
        <v>181</v>
      </c>
    </row>
    <row r="353" spans="2:65" s="13" customFormat="1" ht="11.25" x14ac:dyDescent="0.2">
      <c r="B353" s="159"/>
      <c r="D353" s="138" t="s">
        <v>330</v>
      </c>
      <c r="E353" s="160" t="s">
        <v>19</v>
      </c>
      <c r="F353" s="161" t="s">
        <v>9402</v>
      </c>
      <c r="H353" s="162">
        <v>707.74</v>
      </c>
      <c r="I353" s="163"/>
      <c r="L353" s="159"/>
      <c r="M353" s="164"/>
      <c r="T353" s="165"/>
      <c r="AT353" s="160" t="s">
        <v>330</v>
      </c>
      <c r="AU353" s="160" t="s">
        <v>79</v>
      </c>
      <c r="AV353" s="13" t="s">
        <v>79</v>
      </c>
      <c r="AW353" s="13" t="s">
        <v>31</v>
      </c>
      <c r="AX353" s="13" t="s">
        <v>69</v>
      </c>
      <c r="AY353" s="160" t="s">
        <v>181</v>
      </c>
    </row>
    <row r="354" spans="2:65" s="14" customFormat="1" ht="11.25" x14ac:dyDescent="0.2">
      <c r="B354" s="166"/>
      <c r="D354" s="138" t="s">
        <v>330</v>
      </c>
      <c r="E354" s="167" t="s">
        <v>19</v>
      </c>
      <c r="F354" s="168" t="s">
        <v>333</v>
      </c>
      <c r="H354" s="169">
        <v>707.74</v>
      </c>
      <c r="I354" s="170"/>
      <c r="L354" s="166"/>
      <c r="M354" s="171"/>
      <c r="T354" s="172"/>
      <c r="AT354" s="167" t="s">
        <v>330</v>
      </c>
      <c r="AU354" s="167" t="s">
        <v>79</v>
      </c>
      <c r="AV354" s="14" t="s">
        <v>187</v>
      </c>
      <c r="AW354" s="14" t="s">
        <v>31</v>
      </c>
      <c r="AX354" s="14" t="s">
        <v>77</v>
      </c>
      <c r="AY354" s="167" t="s">
        <v>181</v>
      </c>
    </row>
    <row r="355" spans="2:65" s="1" customFormat="1" ht="16.5" customHeight="1" x14ac:dyDescent="0.2">
      <c r="B355" s="32"/>
      <c r="C355" s="125" t="s">
        <v>566</v>
      </c>
      <c r="D355" s="125" t="s">
        <v>182</v>
      </c>
      <c r="E355" s="126" t="s">
        <v>9411</v>
      </c>
      <c r="F355" s="127" t="s">
        <v>9412</v>
      </c>
      <c r="G355" s="128" t="s">
        <v>510</v>
      </c>
      <c r="H355" s="129">
        <v>707.74</v>
      </c>
      <c r="I355" s="130"/>
      <c r="J355" s="131">
        <f>ROUND(I355*H355,2)</f>
        <v>0</v>
      </c>
      <c r="K355" s="127" t="s">
        <v>327</v>
      </c>
      <c r="L355" s="32"/>
      <c r="M355" s="132" t="s">
        <v>19</v>
      </c>
      <c r="N355" s="133" t="s">
        <v>40</v>
      </c>
      <c r="P355" s="134">
        <f>O355*H355</f>
        <v>0</v>
      </c>
      <c r="Q355" s="134">
        <v>0</v>
      </c>
      <c r="R355" s="134">
        <f>Q355*H355</f>
        <v>0</v>
      </c>
      <c r="S355" s="134">
        <v>0</v>
      </c>
      <c r="T355" s="135">
        <f>S355*H355</f>
        <v>0</v>
      </c>
      <c r="AR355" s="136" t="s">
        <v>187</v>
      </c>
      <c r="AT355" s="136" t="s">
        <v>182</v>
      </c>
      <c r="AU355" s="136" t="s">
        <v>79</v>
      </c>
      <c r="AY355" s="17" t="s">
        <v>181</v>
      </c>
      <c r="BE355" s="137">
        <f>IF(N355="základní",J355,0)</f>
        <v>0</v>
      </c>
      <c r="BF355" s="137">
        <f>IF(N355="snížená",J355,0)</f>
        <v>0</v>
      </c>
      <c r="BG355" s="137">
        <f>IF(N355="zákl. přenesená",J355,0)</f>
        <v>0</v>
      </c>
      <c r="BH355" s="137">
        <f>IF(N355="sníž. přenesená",J355,0)</f>
        <v>0</v>
      </c>
      <c r="BI355" s="137">
        <f>IF(N355="nulová",J355,0)</f>
        <v>0</v>
      </c>
      <c r="BJ355" s="17" t="s">
        <v>77</v>
      </c>
      <c r="BK355" s="137">
        <f>ROUND(I355*H355,2)</f>
        <v>0</v>
      </c>
      <c r="BL355" s="17" t="s">
        <v>187</v>
      </c>
      <c r="BM355" s="136" t="s">
        <v>569</v>
      </c>
    </row>
    <row r="356" spans="2:65" s="1" customFormat="1" ht="11.25" x14ac:dyDescent="0.2">
      <c r="B356" s="32"/>
      <c r="D356" s="151" t="s">
        <v>328</v>
      </c>
      <c r="F356" s="152" t="s">
        <v>9413</v>
      </c>
      <c r="I356" s="140"/>
      <c r="L356" s="32"/>
      <c r="M356" s="141"/>
      <c r="T356" s="53"/>
      <c r="AT356" s="17" t="s">
        <v>328</v>
      </c>
      <c r="AU356" s="17" t="s">
        <v>79</v>
      </c>
    </row>
    <row r="357" spans="2:65" s="12" customFormat="1" ht="11.25" x14ac:dyDescent="0.2">
      <c r="B357" s="153"/>
      <c r="D357" s="138" t="s">
        <v>330</v>
      </c>
      <c r="E357" s="154" t="s">
        <v>19</v>
      </c>
      <c r="F357" s="155" t="s">
        <v>9414</v>
      </c>
      <c r="H357" s="154" t="s">
        <v>19</v>
      </c>
      <c r="I357" s="156"/>
      <c r="L357" s="153"/>
      <c r="M357" s="157"/>
      <c r="T357" s="158"/>
      <c r="AT357" s="154" t="s">
        <v>330</v>
      </c>
      <c r="AU357" s="154" t="s">
        <v>79</v>
      </c>
      <c r="AV357" s="12" t="s">
        <v>77</v>
      </c>
      <c r="AW357" s="12" t="s">
        <v>31</v>
      </c>
      <c r="AX357" s="12" t="s">
        <v>69</v>
      </c>
      <c r="AY357" s="154" t="s">
        <v>181</v>
      </c>
    </row>
    <row r="358" spans="2:65" s="13" customFormat="1" ht="11.25" x14ac:dyDescent="0.2">
      <c r="B358" s="159"/>
      <c r="D358" s="138" t="s">
        <v>330</v>
      </c>
      <c r="E358" s="160" t="s">
        <v>19</v>
      </c>
      <c r="F358" s="161" t="s">
        <v>9402</v>
      </c>
      <c r="H358" s="162">
        <v>707.74</v>
      </c>
      <c r="I358" s="163"/>
      <c r="L358" s="159"/>
      <c r="M358" s="164"/>
      <c r="T358" s="165"/>
      <c r="AT358" s="160" t="s">
        <v>330</v>
      </c>
      <c r="AU358" s="160" t="s">
        <v>79</v>
      </c>
      <c r="AV358" s="13" t="s">
        <v>79</v>
      </c>
      <c r="AW358" s="13" t="s">
        <v>31</v>
      </c>
      <c r="AX358" s="13" t="s">
        <v>69</v>
      </c>
      <c r="AY358" s="160" t="s">
        <v>181</v>
      </c>
    </row>
    <row r="359" spans="2:65" s="14" customFormat="1" ht="11.25" x14ac:dyDescent="0.2">
      <c r="B359" s="166"/>
      <c r="D359" s="138" t="s">
        <v>330</v>
      </c>
      <c r="E359" s="167" t="s">
        <v>19</v>
      </c>
      <c r="F359" s="168" t="s">
        <v>333</v>
      </c>
      <c r="H359" s="169">
        <v>707.74</v>
      </c>
      <c r="I359" s="170"/>
      <c r="L359" s="166"/>
      <c r="M359" s="171"/>
      <c r="T359" s="172"/>
      <c r="AT359" s="167" t="s">
        <v>330</v>
      </c>
      <c r="AU359" s="167" t="s">
        <v>79</v>
      </c>
      <c r="AV359" s="14" t="s">
        <v>187</v>
      </c>
      <c r="AW359" s="14" t="s">
        <v>31</v>
      </c>
      <c r="AX359" s="14" t="s">
        <v>77</v>
      </c>
      <c r="AY359" s="167" t="s">
        <v>181</v>
      </c>
    </row>
    <row r="360" spans="2:65" s="1" customFormat="1" ht="16.5" customHeight="1" x14ac:dyDescent="0.2">
      <c r="B360" s="32"/>
      <c r="C360" s="125" t="s">
        <v>277</v>
      </c>
      <c r="D360" s="125" t="s">
        <v>182</v>
      </c>
      <c r="E360" s="126" t="s">
        <v>9415</v>
      </c>
      <c r="F360" s="127" t="s">
        <v>9416</v>
      </c>
      <c r="G360" s="128" t="s">
        <v>510</v>
      </c>
      <c r="H360" s="129">
        <v>707.74</v>
      </c>
      <c r="I360" s="130"/>
      <c r="J360" s="131">
        <f>ROUND(I360*H360,2)</f>
        <v>0</v>
      </c>
      <c r="K360" s="127" t="s">
        <v>327</v>
      </c>
      <c r="L360" s="32"/>
      <c r="M360" s="132" t="s">
        <v>19</v>
      </c>
      <c r="N360" s="133" t="s">
        <v>40</v>
      </c>
      <c r="P360" s="134">
        <f>O360*H360</f>
        <v>0</v>
      </c>
      <c r="Q360" s="134">
        <v>0</v>
      </c>
      <c r="R360" s="134">
        <f>Q360*H360</f>
        <v>0</v>
      </c>
      <c r="S360" s="134">
        <v>0</v>
      </c>
      <c r="T360" s="135">
        <f>S360*H360</f>
        <v>0</v>
      </c>
      <c r="AR360" s="136" t="s">
        <v>187</v>
      </c>
      <c r="AT360" s="136" t="s">
        <v>182</v>
      </c>
      <c r="AU360" s="136" t="s">
        <v>79</v>
      </c>
      <c r="AY360" s="17" t="s">
        <v>181</v>
      </c>
      <c r="BE360" s="137">
        <f>IF(N360="základní",J360,0)</f>
        <v>0</v>
      </c>
      <c r="BF360" s="137">
        <f>IF(N360="snížená",J360,0)</f>
        <v>0</v>
      </c>
      <c r="BG360" s="137">
        <f>IF(N360="zákl. přenesená",J360,0)</f>
        <v>0</v>
      </c>
      <c r="BH360" s="137">
        <f>IF(N360="sníž. přenesená",J360,0)</f>
        <v>0</v>
      </c>
      <c r="BI360" s="137">
        <f>IF(N360="nulová",J360,0)</f>
        <v>0</v>
      </c>
      <c r="BJ360" s="17" t="s">
        <v>77</v>
      </c>
      <c r="BK360" s="137">
        <f>ROUND(I360*H360,2)</f>
        <v>0</v>
      </c>
      <c r="BL360" s="17" t="s">
        <v>187</v>
      </c>
      <c r="BM360" s="136" t="s">
        <v>578</v>
      </c>
    </row>
    <row r="361" spans="2:65" s="1" customFormat="1" ht="11.25" x14ac:dyDescent="0.2">
      <c r="B361" s="32"/>
      <c r="D361" s="151" t="s">
        <v>328</v>
      </c>
      <c r="F361" s="152" t="s">
        <v>9417</v>
      </c>
      <c r="I361" s="140"/>
      <c r="L361" s="32"/>
      <c r="M361" s="141"/>
      <c r="T361" s="53"/>
      <c r="AT361" s="17" t="s">
        <v>328</v>
      </c>
      <c r="AU361" s="17" t="s">
        <v>79</v>
      </c>
    </row>
    <row r="362" spans="2:65" s="12" customFormat="1" ht="11.25" x14ac:dyDescent="0.2">
      <c r="B362" s="153"/>
      <c r="D362" s="138" t="s">
        <v>330</v>
      </c>
      <c r="E362" s="154" t="s">
        <v>19</v>
      </c>
      <c r="F362" s="155" t="s">
        <v>9418</v>
      </c>
      <c r="H362" s="154" t="s">
        <v>19</v>
      </c>
      <c r="I362" s="156"/>
      <c r="L362" s="153"/>
      <c r="M362" s="157"/>
      <c r="T362" s="158"/>
      <c r="AT362" s="154" t="s">
        <v>330</v>
      </c>
      <c r="AU362" s="154" t="s">
        <v>79</v>
      </c>
      <c r="AV362" s="12" t="s">
        <v>77</v>
      </c>
      <c r="AW362" s="12" t="s">
        <v>31</v>
      </c>
      <c r="AX362" s="12" t="s">
        <v>69</v>
      </c>
      <c r="AY362" s="154" t="s">
        <v>181</v>
      </c>
    </row>
    <row r="363" spans="2:65" s="13" customFormat="1" ht="11.25" x14ac:dyDescent="0.2">
      <c r="B363" s="159"/>
      <c r="D363" s="138" t="s">
        <v>330</v>
      </c>
      <c r="E363" s="160" t="s">
        <v>19</v>
      </c>
      <c r="F363" s="161" t="s">
        <v>9402</v>
      </c>
      <c r="H363" s="162">
        <v>707.74</v>
      </c>
      <c r="I363" s="163"/>
      <c r="L363" s="159"/>
      <c r="M363" s="164"/>
      <c r="T363" s="165"/>
      <c r="AT363" s="160" t="s">
        <v>330</v>
      </c>
      <c r="AU363" s="160" t="s">
        <v>79</v>
      </c>
      <c r="AV363" s="13" t="s">
        <v>79</v>
      </c>
      <c r="AW363" s="13" t="s">
        <v>31</v>
      </c>
      <c r="AX363" s="13" t="s">
        <v>69</v>
      </c>
      <c r="AY363" s="160" t="s">
        <v>181</v>
      </c>
    </row>
    <row r="364" spans="2:65" s="14" customFormat="1" ht="11.25" x14ac:dyDescent="0.2">
      <c r="B364" s="166"/>
      <c r="D364" s="138" t="s">
        <v>330</v>
      </c>
      <c r="E364" s="167" t="s">
        <v>19</v>
      </c>
      <c r="F364" s="168" t="s">
        <v>333</v>
      </c>
      <c r="H364" s="169">
        <v>707.74</v>
      </c>
      <c r="I364" s="170"/>
      <c r="L364" s="166"/>
      <c r="M364" s="171"/>
      <c r="T364" s="172"/>
      <c r="AT364" s="167" t="s">
        <v>330</v>
      </c>
      <c r="AU364" s="167" t="s">
        <v>79</v>
      </c>
      <c r="AV364" s="14" t="s">
        <v>187</v>
      </c>
      <c r="AW364" s="14" t="s">
        <v>31</v>
      </c>
      <c r="AX364" s="14" t="s">
        <v>77</v>
      </c>
      <c r="AY364" s="167" t="s">
        <v>181</v>
      </c>
    </row>
    <row r="365" spans="2:65" s="1" customFormat="1" ht="21.75" customHeight="1" x14ac:dyDescent="0.2">
      <c r="B365" s="32"/>
      <c r="C365" s="125" t="s">
        <v>584</v>
      </c>
      <c r="D365" s="125" t="s">
        <v>182</v>
      </c>
      <c r="E365" s="126" t="s">
        <v>9419</v>
      </c>
      <c r="F365" s="127" t="s">
        <v>9420</v>
      </c>
      <c r="G365" s="128" t="s">
        <v>510</v>
      </c>
      <c r="H365" s="129">
        <v>122.7</v>
      </c>
      <c r="I365" s="130"/>
      <c r="J365" s="131">
        <f>ROUND(I365*H365,2)</f>
        <v>0</v>
      </c>
      <c r="K365" s="127" t="s">
        <v>327</v>
      </c>
      <c r="L365" s="32"/>
      <c r="M365" s="132" t="s">
        <v>19</v>
      </c>
      <c r="N365" s="133" t="s">
        <v>40</v>
      </c>
      <c r="P365" s="134">
        <f>O365*H365</f>
        <v>0</v>
      </c>
      <c r="Q365" s="134">
        <v>0</v>
      </c>
      <c r="R365" s="134">
        <f>Q365*H365</f>
        <v>0</v>
      </c>
      <c r="S365" s="134">
        <v>0</v>
      </c>
      <c r="T365" s="135">
        <f>S365*H365</f>
        <v>0</v>
      </c>
      <c r="AR365" s="136" t="s">
        <v>187</v>
      </c>
      <c r="AT365" s="136" t="s">
        <v>182</v>
      </c>
      <c r="AU365" s="136" t="s">
        <v>79</v>
      </c>
      <c r="AY365" s="17" t="s">
        <v>181</v>
      </c>
      <c r="BE365" s="137">
        <f>IF(N365="základní",J365,0)</f>
        <v>0</v>
      </c>
      <c r="BF365" s="137">
        <f>IF(N365="snížená",J365,0)</f>
        <v>0</v>
      </c>
      <c r="BG365" s="137">
        <f>IF(N365="zákl. přenesená",J365,0)</f>
        <v>0</v>
      </c>
      <c r="BH365" s="137">
        <f>IF(N365="sníž. přenesená",J365,0)</f>
        <v>0</v>
      </c>
      <c r="BI365" s="137">
        <f>IF(N365="nulová",J365,0)</f>
        <v>0</v>
      </c>
      <c r="BJ365" s="17" t="s">
        <v>77</v>
      </c>
      <c r="BK365" s="137">
        <f>ROUND(I365*H365,2)</f>
        <v>0</v>
      </c>
      <c r="BL365" s="17" t="s">
        <v>187</v>
      </c>
      <c r="BM365" s="136" t="s">
        <v>587</v>
      </c>
    </row>
    <row r="366" spans="2:65" s="1" customFormat="1" ht="11.25" x14ac:dyDescent="0.2">
      <c r="B366" s="32"/>
      <c r="D366" s="151" t="s">
        <v>328</v>
      </c>
      <c r="F366" s="152" t="s">
        <v>9421</v>
      </c>
      <c r="I366" s="140"/>
      <c r="L366" s="32"/>
      <c r="M366" s="141"/>
      <c r="T366" s="53"/>
      <c r="AT366" s="17" t="s">
        <v>328</v>
      </c>
      <c r="AU366" s="17" t="s">
        <v>79</v>
      </c>
    </row>
    <row r="367" spans="2:65" s="12" customFormat="1" ht="11.25" x14ac:dyDescent="0.2">
      <c r="B367" s="153"/>
      <c r="D367" s="138" t="s">
        <v>330</v>
      </c>
      <c r="E367" s="154" t="s">
        <v>19</v>
      </c>
      <c r="F367" s="155" t="s">
        <v>9422</v>
      </c>
      <c r="H367" s="154" t="s">
        <v>19</v>
      </c>
      <c r="I367" s="156"/>
      <c r="L367" s="153"/>
      <c r="M367" s="157"/>
      <c r="T367" s="158"/>
      <c r="AT367" s="154" t="s">
        <v>330</v>
      </c>
      <c r="AU367" s="154" t="s">
        <v>79</v>
      </c>
      <c r="AV367" s="12" t="s">
        <v>77</v>
      </c>
      <c r="AW367" s="12" t="s">
        <v>31</v>
      </c>
      <c r="AX367" s="12" t="s">
        <v>69</v>
      </c>
      <c r="AY367" s="154" t="s">
        <v>181</v>
      </c>
    </row>
    <row r="368" spans="2:65" s="13" customFormat="1" ht="11.25" x14ac:dyDescent="0.2">
      <c r="B368" s="159"/>
      <c r="D368" s="138" t="s">
        <v>330</v>
      </c>
      <c r="E368" s="160" t="s">
        <v>19</v>
      </c>
      <c r="F368" s="161" t="s">
        <v>9423</v>
      </c>
      <c r="H368" s="162">
        <v>116.7</v>
      </c>
      <c r="I368" s="163"/>
      <c r="L368" s="159"/>
      <c r="M368" s="164"/>
      <c r="T368" s="165"/>
      <c r="AT368" s="160" t="s">
        <v>330</v>
      </c>
      <c r="AU368" s="160" t="s">
        <v>79</v>
      </c>
      <c r="AV368" s="13" t="s">
        <v>79</v>
      </c>
      <c r="AW368" s="13" t="s">
        <v>31</v>
      </c>
      <c r="AX368" s="13" t="s">
        <v>69</v>
      </c>
      <c r="AY368" s="160" t="s">
        <v>181</v>
      </c>
    </row>
    <row r="369" spans="2:65" s="13" customFormat="1" ht="11.25" x14ac:dyDescent="0.2">
      <c r="B369" s="159"/>
      <c r="D369" s="138" t="s">
        <v>330</v>
      </c>
      <c r="E369" s="160" t="s">
        <v>19</v>
      </c>
      <c r="F369" s="161" t="s">
        <v>9424</v>
      </c>
      <c r="H369" s="162">
        <v>6</v>
      </c>
      <c r="I369" s="163"/>
      <c r="L369" s="159"/>
      <c r="M369" s="164"/>
      <c r="T369" s="165"/>
      <c r="AT369" s="160" t="s">
        <v>330</v>
      </c>
      <c r="AU369" s="160" t="s">
        <v>79</v>
      </c>
      <c r="AV369" s="13" t="s">
        <v>79</v>
      </c>
      <c r="AW369" s="13" t="s">
        <v>31</v>
      </c>
      <c r="AX369" s="13" t="s">
        <v>69</v>
      </c>
      <c r="AY369" s="160" t="s">
        <v>181</v>
      </c>
    </row>
    <row r="370" spans="2:65" s="14" customFormat="1" ht="11.25" x14ac:dyDescent="0.2">
      <c r="B370" s="166"/>
      <c r="D370" s="138" t="s">
        <v>330</v>
      </c>
      <c r="E370" s="167" t="s">
        <v>19</v>
      </c>
      <c r="F370" s="168" t="s">
        <v>333</v>
      </c>
      <c r="H370" s="169">
        <v>122.7</v>
      </c>
      <c r="I370" s="170"/>
      <c r="L370" s="166"/>
      <c r="M370" s="171"/>
      <c r="T370" s="172"/>
      <c r="AT370" s="167" t="s">
        <v>330</v>
      </c>
      <c r="AU370" s="167" t="s">
        <v>79</v>
      </c>
      <c r="AV370" s="14" t="s">
        <v>187</v>
      </c>
      <c r="AW370" s="14" t="s">
        <v>31</v>
      </c>
      <c r="AX370" s="14" t="s">
        <v>77</v>
      </c>
      <c r="AY370" s="167" t="s">
        <v>181</v>
      </c>
    </row>
    <row r="371" spans="2:65" s="1" customFormat="1" ht="16.5" customHeight="1" x14ac:dyDescent="0.2">
      <c r="B371" s="32"/>
      <c r="C371" s="176" t="s">
        <v>280</v>
      </c>
      <c r="D371" s="176" t="s">
        <v>1794</v>
      </c>
      <c r="E371" s="177" t="s">
        <v>9425</v>
      </c>
      <c r="F371" s="178" t="s">
        <v>9426</v>
      </c>
      <c r="G371" s="179" t="s">
        <v>510</v>
      </c>
      <c r="H371" s="180">
        <v>134.97</v>
      </c>
      <c r="I371" s="181"/>
      <c r="J371" s="182">
        <f>ROUND(I371*H371,2)</f>
        <v>0</v>
      </c>
      <c r="K371" s="178" t="s">
        <v>186</v>
      </c>
      <c r="L371" s="183"/>
      <c r="M371" s="184" t="s">
        <v>19</v>
      </c>
      <c r="N371" s="185" t="s">
        <v>40</v>
      </c>
      <c r="P371" s="134">
        <f>O371*H371</f>
        <v>0</v>
      </c>
      <c r="Q371" s="134">
        <v>0</v>
      </c>
      <c r="R371" s="134">
        <f>Q371*H371</f>
        <v>0</v>
      </c>
      <c r="S371" s="134">
        <v>0</v>
      </c>
      <c r="T371" s="135">
        <f>S371*H371</f>
        <v>0</v>
      </c>
      <c r="AR371" s="136" t="s">
        <v>196</v>
      </c>
      <c r="AT371" s="136" t="s">
        <v>1794</v>
      </c>
      <c r="AU371" s="136" t="s">
        <v>79</v>
      </c>
      <c r="AY371" s="17" t="s">
        <v>181</v>
      </c>
      <c r="BE371" s="137">
        <f>IF(N371="základní",J371,0)</f>
        <v>0</v>
      </c>
      <c r="BF371" s="137">
        <f>IF(N371="snížená",J371,0)</f>
        <v>0</v>
      </c>
      <c r="BG371" s="137">
        <f>IF(N371="zákl. přenesená",J371,0)</f>
        <v>0</v>
      </c>
      <c r="BH371" s="137">
        <f>IF(N371="sníž. přenesená",J371,0)</f>
        <v>0</v>
      </c>
      <c r="BI371" s="137">
        <f>IF(N371="nulová",J371,0)</f>
        <v>0</v>
      </c>
      <c r="BJ371" s="17" t="s">
        <v>77</v>
      </c>
      <c r="BK371" s="137">
        <f>ROUND(I371*H371,2)</f>
        <v>0</v>
      </c>
      <c r="BL371" s="17" t="s">
        <v>187</v>
      </c>
      <c r="BM371" s="136" t="s">
        <v>592</v>
      </c>
    </row>
    <row r="372" spans="2:65" s="1" customFormat="1" ht="19.5" x14ac:dyDescent="0.2">
      <c r="B372" s="32"/>
      <c r="D372" s="138" t="s">
        <v>214</v>
      </c>
      <c r="F372" s="139" t="s">
        <v>9427</v>
      </c>
      <c r="I372" s="140"/>
      <c r="L372" s="32"/>
      <c r="M372" s="141"/>
      <c r="T372" s="53"/>
      <c r="AT372" s="17" t="s">
        <v>214</v>
      </c>
      <c r="AU372" s="17" t="s">
        <v>79</v>
      </c>
    </row>
    <row r="373" spans="2:65" s="12" customFormat="1" ht="11.25" x14ac:dyDescent="0.2">
      <c r="B373" s="153"/>
      <c r="D373" s="138" t="s">
        <v>330</v>
      </c>
      <c r="E373" s="154" t="s">
        <v>19</v>
      </c>
      <c r="F373" s="155" t="s">
        <v>9428</v>
      </c>
      <c r="H373" s="154" t="s">
        <v>19</v>
      </c>
      <c r="I373" s="156"/>
      <c r="L373" s="153"/>
      <c r="M373" s="157"/>
      <c r="T373" s="158"/>
      <c r="AT373" s="154" t="s">
        <v>330</v>
      </c>
      <c r="AU373" s="154" t="s">
        <v>79</v>
      </c>
      <c r="AV373" s="12" t="s">
        <v>77</v>
      </c>
      <c r="AW373" s="12" t="s">
        <v>31</v>
      </c>
      <c r="AX373" s="12" t="s">
        <v>69</v>
      </c>
      <c r="AY373" s="154" t="s">
        <v>181</v>
      </c>
    </row>
    <row r="374" spans="2:65" s="13" customFormat="1" ht="11.25" x14ac:dyDescent="0.2">
      <c r="B374" s="159"/>
      <c r="D374" s="138" t="s">
        <v>330</v>
      </c>
      <c r="E374" s="160" t="s">
        <v>19</v>
      </c>
      <c r="F374" s="161" t="s">
        <v>9429</v>
      </c>
      <c r="H374" s="162">
        <v>128.37</v>
      </c>
      <c r="I374" s="163"/>
      <c r="L374" s="159"/>
      <c r="M374" s="164"/>
      <c r="T374" s="165"/>
      <c r="AT374" s="160" t="s">
        <v>330</v>
      </c>
      <c r="AU374" s="160" t="s">
        <v>79</v>
      </c>
      <c r="AV374" s="13" t="s">
        <v>79</v>
      </c>
      <c r="AW374" s="13" t="s">
        <v>31</v>
      </c>
      <c r="AX374" s="13" t="s">
        <v>69</v>
      </c>
      <c r="AY374" s="160" t="s">
        <v>181</v>
      </c>
    </row>
    <row r="375" spans="2:65" s="13" customFormat="1" ht="11.25" x14ac:dyDescent="0.2">
      <c r="B375" s="159"/>
      <c r="D375" s="138" t="s">
        <v>330</v>
      </c>
      <c r="E375" s="160" t="s">
        <v>19</v>
      </c>
      <c r="F375" s="161" t="s">
        <v>9430</v>
      </c>
      <c r="H375" s="162">
        <v>6.6</v>
      </c>
      <c r="I375" s="163"/>
      <c r="L375" s="159"/>
      <c r="M375" s="164"/>
      <c r="T375" s="165"/>
      <c r="AT375" s="160" t="s">
        <v>330</v>
      </c>
      <c r="AU375" s="160" t="s">
        <v>79</v>
      </c>
      <c r="AV375" s="13" t="s">
        <v>79</v>
      </c>
      <c r="AW375" s="13" t="s">
        <v>31</v>
      </c>
      <c r="AX375" s="13" t="s">
        <v>69</v>
      </c>
      <c r="AY375" s="160" t="s">
        <v>181</v>
      </c>
    </row>
    <row r="376" spans="2:65" s="14" customFormat="1" ht="11.25" x14ac:dyDescent="0.2">
      <c r="B376" s="166"/>
      <c r="D376" s="138" t="s">
        <v>330</v>
      </c>
      <c r="E376" s="167" t="s">
        <v>19</v>
      </c>
      <c r="F376" s="168" t="s">
        <v>333</v>
      </c>
      <c r="H376" s="169">
        <v>134.97</v>
      </c>
      <c r="I376" s="170"/>
      <c r="L376" s="166"/>
      <c r="M376" s="171"/>
      <c r="T376" s="172"/>
      <c r="AT376" s="167" t="s">
        <v>330</v>
      </c>
      <c r="AU376" s="167" t="s">
        <v>79</v>
      </c>
      <c r="AV376" s="14" t="s">
        <v>187</v>
      </c>
      <c r="AW376" s="14" t="s">
        <v>31</v>
      </c>
      <c r="AX376" s="14" t="s">
        <v>77</v>
      </c>
      <c r="AY376" s="167" t="s">
        <v>181</v>
      </c>
    </row>
    <row r="377" spans="2:65" s="1" customFormat="1" ht="16.5" customHeight="1" x14ac:dyDescent="0.2">
      <c r="B377" s="32"/>
      <c r="C377" s="125" t="s">
        <v>598</v>
      </c>
      <c r="D377" s="125" t="s">
        <v>182</v>
      </c>
      <c r="E377" s="126" t="s">
        <v>9411</v>
      </c>
      <c r="F377" s="127" t="s">
        <v>9412</v>
      </c>
      <c r="G377" s="128" t="s">
        <v>510</v>
      </c>
      <c r="H377" s="129">
        <v>134.97</v>
      </c>
      <c r="I377" s="130"/>
      <c r="J377" s="131">
        <f>ROUND(I377*H377,2)</f>
        <v>0</v>
      </c>
      <c r="K377" s="127" t="s">
        <v>327</v>
      </c>
      <c r="L377" s="32"/>
      <c r="M377" s="132" t="s">
        <v>19</v>
      </c>
      <c r="N377" s="133" t="s">
        <v>40</v>
      </c>
      <c r="P377" s="134">
        <f>O377*H377</f>
        <v>0</v>
      </c>
      <c r="Q377" s="134">
        <v>0</v>
      </c>
      <c r="R377" s="134">
        <f>Q377*H377</f>
        <v>0</v>
      </c>
      <c r="S377" s="134">
        <v>0</v>
      </c>
      <c r="T377" s="135">
        <f>S377*H377</f>
        <v>0</v>
      </c>
      <c r="AR377" s="136" t="s">
        <v>187</v>
      </c>
      <c r="AT377" s="136" t="s">
        <v>182</v>
      </c>
      <c r="AU377" s="136" t="s">
        <v>79</v>
      </c>
      <c r="AY377" s="17" t="s">
        <v>181</v>
      </c>
      <c r="BE377" s="137">
        <f>IF(N377="základní",J377,0)</f>
        <v>0</v>
      </c>
      <c r="BF377" s="137">
        <f>IF(N377="snížená",J377,0)</f>
        <v>0</v>
      </c>
      <c r="BG377" s="137">
        <f>IF(N377="zákl. přenesená",J377,0)</f>
        <v>0</v>
      </c>
      <c r="BH377" s="137">
        <f>IF(N377="sníž. přenesená",J377,0)</f>
        <v>0</v>
      </c>
      <c r="BI377" s="137">
        <f>IF(N377="nulová",J377,0)</f>
        <v>0</v>
      </c>
      <c r="BJ377" s="17" t="s">
        <v>77</v>
      </c>
      <c r="BK377" s="137">
        <f>ROUND(I377*H377,2)</f>
        <v>0</v>
      </c>
      <c r="BL377" s="17" t="s">
        <v>187</v>
      </c>
      <c r="BM377" s="136" t="s">
        <v>601</v>
      </c>
    </row>
    <row r="378" spans="2:65" s="1" customFormat="1" ht="11.25" x14ac:dyDescent="0.2">
      <c r="B378" s="32"/>
      <c r="D378" s="151" t="s">
        <v>328</v>
      </c>
      <c r="F378" s="152" t="s">
        <v>9413</v>
      </c>
      <c r="I378" s="140"/>
      <c r="L378" s="32"/>
      <c r="M378" s="141"/>
      <c r="T378" s="53"/>
      <c r="AT378" s="17" t="s">
        <v>328</v>
      </c>
      <c r="AU378" s="17" t="s">
        <v>79</v>
      </c>
    </row>
    <row r="379" spans="2:65" s="12" customFormat="1" ht="11.25" x14ac:dyDescent="0.2">
      <c r="B379" s="153"/>
      <c r="D379" s="138" t="s">
        <v>330</v>
      </c>
      <c r="E379" s="154" t="s">
        <v>19</v>
      </c>
      <c r="F379" s="155" t="s">
        <v>9431</v>
      </c>
      <c r="H379" s="154" t="s">
        <v>19</v>
      </c>
      <c r="I379" s="156"/>
      <c r="L379" s="153"/>
      <c r="M379" s="157"/>
      <c r="T379" s="158"/>
      <c r="AT379" s="154" t="s">
        <v>330</v>
      </c>
      <c r="AU379" s="154" t="s">
        <v>79</v>
      </c>
      <c r="AV379" s="12" t="s">
        <v>77</v>
      </c>
      <c r="AW379" s="12" t="s">
        <v>31</v>
      </c>
      <c r="AX379" s="12" t="s">
        <v>69</v>
      </c>
      <c r="AY379" s="154" t="s">
        <v>181</v>
      </c>
    </row>
    <row r="380" spans="2:65" s="13" customFormat="1" ht="11.25" x14ac:dyDescent="0.2">
      <c r="B380" s="159"/>
      <c r="D380" s="138" t="s">
        <v>330</v>
      </c>
      <c r="E380" s="160" t="s">
        <v>19</v>
      </c>
      <c r="F380" s="161" t="s">
        <v>9429</v>
      </c>
      <c r="H380" s="162">
        <v>128.37</v>
      </c>
      <c r="I380" s="163"/>
      <c r="L380" s="159"/>
      <c r="M380" s="164"/>
      <c r="T380" s="165"/>
      <c r="AT380" s="160" t="s">
        <v>330</v>
      </c>
      <c r="AU380" s="160" t="s">
        <v>79</v>
      </c>
      <c r="AV380" s="13" t="s">
        <v>79</v>
      </c>
      <c r="AW380" s="13" t="s">
        <v>31</v>
      </c>
      <c r="AX380" s="13" t="s">
        <v>69</v>
      </c>
      <c r="AY380" s="160" t="s">
        <v>181</v>
      </c>
    </row>
    <row r="381" spans="2:65" s="13" customFormat="1" ht="11.25" x14ac:dyDescent="0.2">
      <c r="B381" s="159"/>
      <c r="D381" s="138" t="s">
        <v>330</v>
      </c>
      <c r="E381" s="160" t="s">
        <v>19</v>
      </c>
      <c r="F381" s="161" t="s">
        <v>9430</v>
      </c>
      <c r="H381" s="162">
        <v>6.6</v>
      </c>
      <c r="I381" s="163"/>
      <c r="L381" s="159"/>
      <c r="M381" s="164"/>
      <c r="T381" s="165"/>
      <c r="AT381" s="160" t="s">
        <v>330</v>
      </c>
      <c r="AU381" s="160" t="s">
        <v>79</v>
      </c>
      <c r="AV381" s="13" t="s">
        <v>79</v>
      </c>
      <c r="AW381" s="13" t="s">
        <v>31</v>
      </c>
      <c r="AX381" s="13" t="s">
        <v>69</v>
      </c>
      <c r="AY381" s="160" t="s">
        <v>181</v>
      </c>
    </row>
    <row r="382" spans="2:65" s="14" customFormat="1" ht="11.25" x14ac:dyDescent="0.2">
      <c r="B382" s="166"/>
      <c r="D382" s="138" t="s">
        <v>330</v>
      </c>
      <c r="E382" s="167" t="s">
        <v>19</v>
      </c>
      <c r="F382" s="168" t="s">
        <v>333</v>
      </c>
      <c r="H382" s="169">
        <v>134.97</v>
      </c>
      <c r="I382" s="170"/>
      <c r="L382" s="166"/>
      <c r="M382" s="171"/>
      <c r="T382" s="172"/>
      <c r="AT382" s="167" t="s">
        <v>330</v>
      </c>
      <c r="AU382" s="167" t="s">
        <v>79</v>
      </c>
      <c r="AV382" s="14" t="s">
        <v>187</v>
      </c>
      <c r="AW382" s="14" t="s">
        <v>31</v>
      </c>
      <c r="AX382" s="14" t="s">
        <v>77</v>
      </c>
      <c r="AY382" s="167" t="s">
        <v>181</v>
      </c>
    </row>
    <row r="383" spans="2:65" s="1" customFormat="1" ht="37.9" customHeight="1" x14ac:dyDescent="0.2">
      <c r="B383" s="32"/>
      <c r="C383" s="125" t="s">
        <v>284</v>
      </c>
      <c r="D383" s="125" t="s">
        <v>182</v>
      </c>
      <c r="E383" s="126" t="s">
        <v>9432</v>
      </c>
      <c r="F383" s="127" t="s">
        <v>9433</v>
      </c>
      <c r="G383" s="128" t="s">
        <v>510</v>
      </c>
      <c r="H383" s="129">
        <v>1.2</v>
      </c>
      <c r="I383" s="130"/>
      <c r="J383" s="131">
        <f>ROUND(I383*H383,2)</f>
        <v>0</v>
      </c>
      <c r="K383" s="127" t="s">
        <v>327</v>
      </c>
      <c r="L383" s="32"/>
      <c r="M383" s="132" t="s">
        <v>19</v>
      </c>
      <c r="N383" s="133" t="s">
        <v>40</v>
      </c>
      <c r="P383" s="134">
        <f>O383*H383</f>
        <v>0</v>
      </c>
      <c r="Q383" s="134">
        <v>8.9219999999999994E-2</v>
      </c>
      <c r="R383" s="134">
        <f>Q383*H383</f>
        <v>0.10706399999999999</v>
      </c>
      <c r="S383" s="134">
        <v>0</v>
      </c>
      <c r="T383" s="135">
        <f>S383*H383</f>
        <v>0</v>
      </c>
      <c r="AR383" s="136" t="s">
        <v>187</v>
      </c>
      <c r="AT383" s="136" t="s">
        <v>182</v>
      </c>
      <c r="AU383" s="136" t="s">
        <v>79</v>
      </c>
      <c r="AY383" s="17" t="s">
        <v>181</v>
      </c>
      <c r="BE383" s="137">
        <f>IF(N383="základní",J383,0)</f>
        <v>0</v>
      </c>
      <c r="BF383" s="137">
        <f>IF(N383="snížená",J383,0)</f>
        <v>0</v>
      </c>
      <c r="BG383" s="137">
        <f>IF(N383="zákl. přenesená",J383,0)</f>
        <v>0</v>
      </c>
      <c r="BH383" s="137">
        <f>IF(N383="sníž. přenesená",J383,0)</f>
        <v>0</v>
      </c>
      <c r="BI383" s="137">
        <f>IF(N383="nulová",J383,0)</f>
        <v>0</v>
      </c>
      <c r="BJ383" s="17" t="s">
        <v>77</v>
      </c>
      <c r="BK383" s="137">
        <f>ROUND(I383*H383,2)</f>
        <v>0</v>
      </c>
      <c r="BL383" s="17" t="s">
        <v>187</v>
      </c>
      <c r="BM383" s="136" t="s">
        <v>608</v>
      </c>
    </row>
    <row r="384" spans="2:65" s="1" customFormat="1" ht="11.25" x14ac:dyDescent="0.2">
      <c r="B384" s="32"/>
      <c r="D384" s="151" t="s">
        <v>328</v>
      </c>
      <c r="F384" s="152" t="s">
        <v>9434</v>
      </c>
      <c r="I384" s="140"/>
      <c r="L384" s="32"/>
      <c r="M384" s="141"/>
      <c r="T384" s="53"/>
      <c r="AT384" s="17" t="s">
        <v>328</v>
      </c>
      <c r="AU384" s="17" t="s">
        <v>79</v>
      </c>
    </row>
    <row r="385" spans="2:65" s="12" customFormat="1" ht="11.25" x14ac:dyDescent="0.2">
      <c r="B385" s="153"/>
      <c r="D385" s="138" t="s">
        <v>330</v>
      </c>
      <c r="E385" s="154" t="s">
        <v>19</v>
      </c>
      <c r="F385" s="155" t="s">
        <v>9422</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9435</v>
      </c>
      <c r="H386" s="162">
        <v>1.2</v>
      </c>
      <c r="I386" s="163"/>
      <c r="L386" s="159"/>
      <c r="M386" s="164"/>
      <c r="T386" s="165"/>
      <c r="AT386" s="160" t="s">
        <v>330</v>
      </c>
      <c r="AU386" s="160" t="s">
        <v>79</v>
      </c>
      <c r="AV386" s="13" t="s">
        <v>79</v>
      </c>
      <c r="AW386" s="13" t="s">
        <v>31</v>
      </c>
      <c r="AX386" s="13" t="s">
        <v>69</v>
      </c>
      <c r="AY386" s="160" t="s">
        <v>181</v>
      </c>
    </row>
    <row r="387" spans="2:65" s="14" customFormat="1" ht="11.25" x14ac:dyDescent="0.2">
      <c r="B387" s="166"/>
      <c r="D387" s="138" t="s">
        <v>330</v>
      </c>
      <c r="E387" s="167" t="s">
        <v>19</v>
      </c>
      <c r="F387" s="168" t="s">
        <v>333</v>
      </c>
      <c r="H387" s="169">
        <v>1.2</v>
      </c>
      <c r="I387" s="170"/>
      <c r="L387" s="166"/>
      <c r="M387" s="171"/>
      <c r="T387" s="172"/>
      <c r="AT387" s="167" t="s">
        <v>330</v>
      </c>
      <c r="AU387" s="167" t="s">
        <v>79</v>
      </c>
      <c r="AV387" s="14" t="s">
        <v>187</v>
      </c>
      <c r="AW387" s="14" t="s">
        <v>31</v>
      </c>
      <c r="AX387" s="14" t="s">
        <v>77</v>
      </c>
      <c r="AY387" s="167" t="s">
        <v>181</v>
      </c>
    </row>
    <row r="388" spans="2:65" s="1" customFormat="1" ht="16.5" customHeight="1" x14ac:dyDescent="0.2">
      <c r="B388" s="32"/>
      <c r="C388" s="176" t="s">
        <v>611</v>
      </c>
      <c r="D388" s="176" t="s">
        <v>1794</v>
      </c>
      <c r="E388" s="177" t="s">
        <v>9436</v>
      </c>
      <c r="F388" s="178" t="s">
        <v>9437</v>
      </c>
      <c r="G388" s="179" t="s">
        <v>510</v>
      </c>
      <c r="H388" s="180">
        <v>1.32</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1794</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614</v>
      </c>
    </row>
    <row r="389" spans="2:65" s="1" customFormat="1" ht="19.5" x14ac:dyDescent="0.2">
      <c r="B389" s="32"/>
      <c r="D389" s="138" t="s">
        <v>214</v>
      </c>
      <c r="F389" s="139" t="s">
        <v>9427</v>
      </c>
      <c r="I389" s="140"/>
      <c r="L389" s="32"/>
      <c r="M389" s="141"/>
      <c r="T389" s="53"/>
      <c r="AT389" s="17" t="s">
        <v>214</v>
      </c>
      <c r="AU389" s="17" t="s">
        <v>79</v>
      </c>
    </row>
    <row r="390" spans="2:65" s="12" customFormat="1" ht="11.25" x14ac:dyDescent="0.2">
      <c r="B390" s="153"/>
      <c r="D390" s="138" t="s">
        <v>330</v>
      </c>
      <c r="E390" s="154" t="s">
        <v>19</v>
      </c>
      <c r="F390" s="155" t="s">
        <v>9428</v>
      </c>
      <c r="H390" s="154" t="s">
        <v>19</v>
      </c>
      <c r="I390" s="156"/>
      <c r="L390" s="153"/>
      <c r="M390" s="157"/>
      <c r="T390" s="158"/>
      <c r="AT390" s="154" t="s">
        <v>330</v>
      </c>
      <c r="AU390" s="154" t="s">
        <v>79</v>
      </c>
      <c r="AV390" s="12" t="s">
        <v>77</v>
      </c>
      <c r="AW390" s="12" t="s">
        <v>31</v>
      </c>
      <c r="AX390" s="12" t="s">
        <v>69</v>
      </c>
      <c r="AY390" s="154" t="s">
        <v>181</v>
      </c>
    </row>
    <row r="391" spans="2:65" s="13" customFormat="1" ht="11.25" x14ac:dyDescent="0.2">
      <c r="B391" s="159"/>
      <c r="D391" s="138" t="s">
        <v>330</v>
      </c>
      <c r="E391" s="160" t="s">
        <v>19</v>
      </c>
      <c r="F391" s="161" t="s">
        <v>9438</v>
      </c>
      <c r="H391" s="162">
        <v>1.32</v>
      </c>
      <c r="I391" s="163"/>
      <c r="L391" s="159"/>
      <c r="M391" s="164"/>
      <c r="T391" s="165"/>
      <c r="AT391" s="160" t="s">
        <v>330</v>
      </c>
      <c r="AU391" s="160" t="s">
        <v>79</v>
      </c>
      <c r="AV391" s="13" t="s">
        <v>79</v>
      </c>
      <c r="AW391" s="13" t="s">
        <v>31</v>
      </c>
      <c r="AX391" s="13" t="s">
        <v>69</v>
      </c>
      <c r="AY391" s="160" t="s">
        <v>181</v>
      </c>
    </row>
    <row r="392" spans="2:65" s="14" customFormat="1" ht="11.25" x14ac:dyDescent="0.2">
      <c r="B392" s="166"/>
      <c r="D392" s="138" t="s">
        <v>330</v>
      </c>
      <c r="E392" s="167" t="s">
        <v>19</v>
      </c>
      <c r="F392" s="168" t="s">
        <v>333</v>
      </c>
      <c r="H392" s="169">
        <v>1.32</v>
      </c>
      <c r="I392" s="170"/>
      <c r="L392" s="166"/>
      <c r="M392" s="171"/>
      <c r="T392" s="172"/>
      <c r="AT392" s="167" t="s">
        <v>330</v>
      </c>
      <c r="AU392" s="167" t="s">
        <v>79</v>
      </c>
      <c r="AV392" s="14" t="s">
        <v>187</v>
      </c>
      <c r="AW392" s="14" t="s">
        <v>31</v>
      </c>
      <c r="AX392" s="14" t="s">
        <v>77</v>
      </c>
      <c r="AY392" s="167" t="s">
        <v>181</v>
      </c>
    </row>
    <row r="393" spans="2:65" s="1" customFormat="1" ht="16.5" customHeight="1" x14ac:dyDescent="0.2">
      <c r="B393" s="32"/>
      <c r="C393" s="125" t="s">
        <v>288</v>
      </c>
      <c r="D393" s="125" t="s">
        <v>182</v>
      </c>
      <c r="E393" s="126" t="s">
        <v>9439</v>
      </c>
      <c r="F393" s="127" t="s">
        <v>9440</v>
      </c>
      <c r="G393" s="128" t="s">
        <v>510</v>
      </c>
      <c r="H393" s="129">
        <v>1.32</v>
      </c>
      <c r="I393" s="130"/>
      <c r="J393" s="131">
        <f>ROUND(I393*H393,2)</f>
        <v>0</v>
      </c>
      <c r="K393" s="127" t="s">
        <v>327</v>
      </c>
      <c r="L393" s="32"/>
      <c r="M393" s="132" t="s">
        <v>19</v>
      </c>
      <c r="N393" s="133" t="s">
        <v>40</v>
      </c>
      <c r="P393" s="134">
        <f>O393*H393</f>
        <v>0</v>
      </c>
      <c r="Q393" s="134">
        <v>0</v>
      </c>
      <c r="R393" s="134">
        <f>Q393*H393</f>
        <v>0</v>
      </c>
      <c r="S393" s="134">
        <v>0</v>
      </c>
      <c r="T393" s="135">
        <f>S393*H393</f>
        <v>0</v>
      </c>
      <c r="AR393" s="136" t="s">
        <v>187</v>
      </c>
      <c r="AT393" s="136" t="s">
        <v>182</v>
      </c>
      <c r="AU393" s="136" t="s">
        <v>79</v>
      </c>
      <c r="AY393" s="17" t="s">
        <v>181</v>
      </c>
      <c r="BE393" s="137">
        <f>IF(N393="základní",J393,0)</f>
        <v>0</v>
      </c>
      <c r="BF393" s="137">
        <f>IF(N393="snížená",J393,0)</f>
        <v>0</v>
      </c>
      <c r="BG393" s="137">
        <f>IF(N393="zákl. přenesená",J393,0)</f>
        <v>0</v>
      </c>
      <c r="BH393" s="137">
        <f>IF(N393="sníž. přenesená",J393,0)</f>
        <v>0</v>
      </c>
      <c r="BI393" s="137">
        <f>IF(N393="nulová",J393,0)</f>
        <v>0</v>
      </c>
      <c r="BJ393" s="17" t="s">
        <v>77</v>
      </c>
      <c r="BK393" s="137">
        <f>ROUND(I393*H393,2)</f>
        <v>0</v>
      </c>
      <c r="BL393" s="17" t="s">
        <v>187</v>
      </c>
      <c r="BM393" s="136" t="s">
        <v>619</v>
      </c>
    </row>
    <row r="394" spans="2:65" s="1" customFormat="1" ht="11.25" x14ac:dyDescent="0.2">
      <c r="B394" s="32"/>
      <c r="D394" s="151" t="s">
        <v>328</v>
      </c>
      <c r="F394" s="152" t="s">
        <v>9441</v>
      </c>
      <c r="I394" s="140"/>
      <c r="L394" s="32"/>
      <c r="M394" s="141"/>
      <c r="T394" s="53"/>
      <c r="AT394" s="17" t="s">
        <v>328</v>
      </c>
      <c r="AU394" s="17" t="s">
        <v>79</v>
      </c>
    </row>
    <row r="395" spans="2:65" s="12" customFormat="1" ht="11.25" x14ac:dyDescent="0.2">
      <c r="B395" s="153"/>
      <c r="D395" s="138" t="s">
        <v>330</v>
      </c>
      <c r="E395" s="154" t="s">
        <v>19</v>
      </c>
      <c r="F395" s="155" t="s">
        <v>9431</v>
      </c>
      <c r="H395" s="154" t="s">
        <v>19</v>
      </c>
      <c r="I395" s="156"/>
      <c r="L395" s="153"/>
      <c r="M395" s="157"/>
      <c r="T395" s="158"/>
      <c r="AT395" s="154" t="s">
        <v>330</v>
      </c>
      <c r="AU395" s="154" t="s">
        <v>79</v>
      </c>
      <c r="AV395" s="12" t="s">
        <v>77</v>
      </c>
      <c r="AW395" s="12" t="s">
        <v>31</v>
      </c>
      <c r="AX395" s="12" t="s">
        <v>69</v>
      </c>
      <c r="AY395" s="154" t="s">
        <v>181</v>
      </c>
    </row>
    <row r="396" spans="2:65" s="13" customFormat="1" ht="11.25" x14ac:dyDescent="0.2">
      <c r="B396" s="159"/>
      <c r="D396" s="138" t="s">
        <v>330</v>
      </c>
      <c r="E396" s="160" t="s">
        <v>19</v>
      </c>
      <c r="F396" s="161" t="s">
        <v>9438</v>
      </c>
      <c r="H396" s="162">
        <v>1.32</v>
      </c>
      <c r="I396" s="163"/>
      <c r="L396" s="159"/>
      <c r="M396" s="164"/>
      <c r="T396" s="165"/>
      <c r="AT396" s="160" t="s">
        <v>330</v>
      </c>
      <c r="AU396" s="160" t="s">
        <v>79</v>
      </c>
      <c r="AV396" s="13" t="s">
        <v>79</v>
      </c>
      <c r="AW396" s="13" t="s">
        <v>31</v>
      </c>
      <c r="AX396" s="13" t="s">
        <v>69</v>
      </c>
      <c r="AY396" s="160" t="s">
        <v>181</v>
      </c>
    </row>
    <row r="397" spans="2:65" s="14" customFormat="1" ht="11.25" x14ac:dyDescent="0.2">
      <c r="B397" s="166"/>
      <c r="D397" s="138" t="s">
        <v>330</v>
      </c>
      <c r="E397" s="167" t="s">
        <v>19</v>
      </c>
      <c r="F397" s="168" t="s">
        <v>333</v>
      </c>
      <c r="H397" s="169">
        <v>1.32</v>
      </c>
      <c r="I397" s="170"/>
      <c r="L397" s="166"/>
      <c r="M397" s="171"/>
      <c r="T397" s="172"/>
      <c r="AT397" s="167" t="s">
        <v>330</v>
      </c>
      <c r="AU397" s="167" t="s">
        <v>79</v>
      </c>
      <c r="AV397" s="14" t="s">
        <v>187</v>
      </c>
      <c r="AW397" s="14" t="s">
        <v>31</v>
      </c>
      <c r="AX397" s="14" t="s">
        <v>77</v>
      </c>
      <c r="AY397" s="167" t="s">
        <v>181</v>
      </c>
    </row>
    <row r="398" spans="2:65" s="1" customFormat="1" ht="16.5" customHeight="1" x14ac:dyDescent="0.2">
      <c r="B398" s="32"/>
      <c r="C398" s="125" t="s">
        <v>622</v>
      </c>
      <c r="D398" s="125" t="s">
        <v>182</v>
      </c>
      <c r="E398" s="126" t="s">
        <v>9442</v>
      </c>
      <c r="F398" s="127" t="s">
        <v>9443</v>
      </c>
      <c r="G398" s="128" t="s">
        <v>510</v>
      </c>
      <c r="H398" s="129">
        <v>146.1</v>
      </c>
      <c r="I398" s="130"/>
      <c r="J398" s="131">
        <f>ROUND(I398*H398,2)</f>
        <v>0</v>
      </c>
      <c r="K398" s="127" t="s">
        <v>186</v>
      </c>
      <c r="L398" s="32"/>
      <c r="M398" s="132" t="s">
        <v>19</v>
      </c>
      <c r="N398" s="133" t="s">
        <v>40</v>
      </c>
      <c r="P398" s="134">
        <f>O398*H398</f>
        <v>0</v>
      </c>
      <c r="Q398" s="134">
        <v>0</v>
      </c>
      <c r="R398" s="134">
        <f>Q398*H398</f>
        <v>0</v>
      </c>
      <c r="S398" s="134">
        <v>0</v>
      </c>
      <c r="T398" s="135">
        <f>S398*H398</f>
        <v>0</v>
      </c>
      <c r="AR398" s="136" t="s">
        <v>187</v>
      </c>
      <c r="AT398" s="136" t="s">
        <v>182</v>
      </c>
      <c r="AU398" s="136" t="s">
        <v>79</v>
      </c>
      <c r="AY398" s="17" t="s">
        <v>181</v>
      </c>
      <c r="BE398" s="137">
        <f>IF(N398="základní",J398,0)</f>
        <v>0</v>
      </c>
      <c r="BF398" s="137">
        <f>IF(N398="snížená",J398,0)</f>
        <v>0</v>
      </c>
      <c r="BG398" s="137">
        <f>IF(N398="zákl. přenesená",J398,0)</f>
        <v>0</v>
      </c>
      <c r="BH398" s="137">
        <f>IF(N398="sníž. přenesená",J398,0)</f>
        <v>0</v>
      </c>
      <c r="BI398" s="137">
        <f>IF(N398="nulová",J398,0)</f>
        <v>0</v>
      </c>
      <c r="BJ398" s="17" t="s">
        <v>77</v>
      </c>
      <c r="BK398" s="137">
        <f>ROUND(I398*H398,2)</f>
        <v>0</v>
      </c>
      <c r="BL398" s="17" t="s">
        <v>187</v>
      </c>
      <c r="BM398" s="136" t="s">
        <v>625</v>
      </c>
    </row>
    <row r="399" spans="2:65" s="12" customFormat="1" ht="11.25" x14ac:dyDescent="0.2">
      <c r="B399" s="153"/>
      <c r="D399" s="138" t="s">
        <v>330</v>
      </c>
      <c r="E399" s="154" t="s">
        <v>19</v>
      </c>
      <c r="F399" s="155" t="s">
        <v>9444</v>
      </c>
      <c r="H399" s="154" t="s">
        <v>19</v>
      </c>
      <c r="I399" s="156"/>
      <c r="L399" s="153"/>
      <c r="M399" s="157"/>
      <c r="T399" s="158"/>
      <c r="AT399" s="154" t="s">
        <v>330</v>
      </c>
      <c r="AU399" s="154" t="s">
        <v>79</v>
      </c>
      <c r="AV399" s="12" t="s">
        <v>77</v>
      </c>
      <c r="AW399" s="12" t="s">
        <v>31</v>
      </c>
      <c r="AX399" s="12" t="s">
        <v>69</v>
      </c>
      <c r="AY399" s="154" t="s">
        <v>181</v>
      </c>
    </row>
    <row r="400" spans="2:65" s="13" customFormat="1" ht="11.25" x14ac:dyDescent="0.2">
      <c r="B400" s="159"/>
      <c r="D400" s="138" t="s">
        <v>330</v>
      </c>
      <c r="E400" s="160" t="s">
        <v>19</v>
      </c>
      <c r="F400" s="161" t="s">
        <v>9445</v>
      </c>
      <c r="H400" s="162">
        <v>146.1</v>
      </c>
      <c r="I400" s="163"/>
      <c r="L400" s="159"/>
      <c r="M400" s="164"/>
      <c r="T400" s="165"/>
      <c r="AT400" s="160" t="s">
        <v>330</v>
      </c>
      <c r="AU400" s="160" t="s">
        <v>79</v>
      </c>
      <c r="AV400" s="13" t="s">
        <v>79</v>
      </c>
      <c r="AW400" s="13" t="s">
        <v>31</v>
      </c>
      <c r="AX400" s="13" t="s">
        <v>69</v>
      </c>
      <c r="AY400" s="160" t="s">
        <v>181</v>
      </c>
    </row>
    <row r="401" spans="2:65" s="14" customFormat="1" ht="11.25" x14ac:dyDescent="0.2">
      <c r="B401" s="166"/>
      <c r="D401" s="138" t="s">
        <v>330</v>
      </c>
      <c r="E401" s="167" t="s">
        <v>19</v>
      </c>
      <c r="F401" s="168" t="s">
        <v>333</v>
      </c>
      <c r="H401" s="169">
        <v>146.1</v>
      </c>
      <c r="I401" s="170"/>
      <c r="L401" s="166"/>
      <c r="M401" s="171"/>
      <c r="T401" s="172"/>
      <c r="AT401" s="167" t="s">
        <v>330</v>
      </c>
      <c r="AU401" s="167" t="s">
        <v>79</v>
      </c>
      <c r="AV401" s="14" t="s">
        <v>187</v>
      </c>
      <c r="AW401" s="14" t="s">
        <v>31</v>
      </c>
      <c r="AX401" s="14" t="s">
        <v>77</v>
      </c>
      <c r="AY401" s="167" t="s">
        <v>181</v>
      </c>
    </row>
    <row r="402" spans="2:65" s="1" customFormat="1" ht="24.2" customHeight="1" x14ac:dyDescent="0.2">
      <c r="B402" s="32"/>
      <c r="C402" s="176" t="s">
        <v>293</v>
      </c>
      <c r="D402" s="176" t="s">
        <v>1794</v>
      </c>
      <c r="E402" s="177" t="s">
        <v>9446</v>
      </c>
      <c r="F402" s="178" t="s">
        <v>9447</v>
      </c>
      <c r="G402" s="179" t="s">
        <v>8972</v>
      </c>
      <c r="H402" s="180">
        <v>64.284000000000006</v>
      </c>
      <c r="I402" s="181"/>
      <c r="J402" s="182">
        <f>ROUND(I402*H402,2)</f>
        <v>0</v>
      </c>
      <c r="K402" s="178" t="s">
        <v>186</v>
      </c>
      <c r="L402" s="183"/>
      <c r="M402" s="184" t="s">
        <v>19</v>
      </c>
      <c r="N402" s="185" t="s">
        <v>40</v>
      </c>
      <c r="P402" s="134">
        <f>O402*H402</f>
        <v>0</v>
      </c>
      <c r="Q402" s="134">
        <v>0</v>
      </c>
      <c r="R402" s="134">
        <f>Q402*H402</f>
        <v>0</v>
      </c>
      <c r="S402" s="134">
        <v>0</v>
      </c>
      <c r="T402" s="135">
        <f>S402*H402</f>
        <v>0</v>
      </c>
      <c r="AR402" s="136" t="s">
        <v>196</v>
      </c>
      <c r="AT402" s="136" t="s">
        <v>1794</v>
      </c>
      <c r="AU402" s="136" t="s">
        <v>79</v>
      </c>
      <c r="AY402" s="17" t="s">
        <v>181</v>
      </c>
      <c r="BE402" s="137">
        <f>IF(N402="základní",J402,0)</f>
        <v>0</v>
      </c>
      <c r="BF402" s="137">
        <f>IF(N402="snížená",J402,0)</f>
        <v>0</v>
      </c>
      <c r="BG402" s="137">
        <f>IF(N402="zákl. přenesená",J402,0)</f>
        <v>0</v>
      </c>
      <c r="BH402" s="137">
        <f>IF(N402="sníž. přenesená",J402,0)</f>
        <v>0</v>
      </c>
      <c r="BI402" s="137">
        <f>IF(N402="nulová",J402,0)</f>
        <v>0</v>
      </c>
      <c r="BJ402" s="17" t="s">
        <v>77</v>
      </c>
      <c r="BK402" s="137">
        <f>ROUND(I402*H402,2)</f>
        <v>0</v>
      </c>
      <c r="BL402" s="17" t="s">
        <v>187</v>
      </c>
      <c r="BM402" s="136" t="s">
        <v>630</v>
      </c>
    </row>
    <row r="403" spans="2:65" s="1" customFormat="1" ht="19.5" x14ac:dyDescent="0.2">
      <c r="B403" s="32"/>
      <c r="D403" s="138" t="s">
        <v>214</v>
      </c>
      <c r="F403" s="139" t="s">
        <v>9427</v>
      </c>
      <c r="I403" s="140"/>
      <c r="L403" s="32"/>
      <c r="M403" s="141"/>
      <c r="T403" s="53"/>
      <c r="AT403" s="17" t="s">
        <v>214</v>
      </c>
      <c r="AU403" s="17" t="s">
        <v>79</v>
      </c>
    </row>
    <row r="404" spans="2:65" s="12" customFormat="1" ht="11.25" x14ac:dyDescent="0.2">
      <c r="B404" s="153"/>
      <c r="D404" s="138" t="s">
        <v>330</v>
      </c>
      <c r="E404" s="154" t="s">
        <v>19</v>
      </c>
      <c r="F404" s="155" t="s">
        <v>9448</v>
      </c>
      <c r="H404" s="154" t="s">
        <v>19</v>
      </c>
      <c r="I404" s="156"/>
      <c r="L404" s="153"/>
      <c r="M404" s="157"/>
      <c r="T404" s="158"/>
      <c r="AT404" s="154" t="s">
        <v>330</v>
      </c>
      <c r="AU404" s="154" t="s">
        <v>79</v>
      </c>
      <c r="AV404" s="12" t="s">
        <v>77</v>
      </c>
      <c r="AW404" s="12" t="s">
        <v>31</v>
      </c>
      <c r="AX404" s="12" t="s">
        <v>69</v>
      </c>
      <c r="AY404" s="154" t="s">
        <v>181</v>
      </c>
    </row>
    <row r="405" spans="2:65" s="12" customFormat="1" ht="11.25" x14ac:dyDescent="0.2">
      <c r="B405" s="153"/>
      <c r="D405" s="138" t="s">
        <v>330</v>
      </c>
      <c r="E405" s="154" t="s">
        <v>19</v>
      </c>
      <c r="F405" s="155" t="s">
        <v>9449</v>
      </c>
      <c r="H405" s="154" t="s">
        <v>19</v>
      </c>
      <c r="I405" s="156"/>
      <c r="L405" s="153"/>
      <c r="M405" s="157"/>
      <c r="T405" s="158"/>
      <c r="AT405" s="154" t="s">
        <v>330</v>
      </c>
      <c r="AU405" s="154" t="s">
        <v>79</v>
      </c>
      <c r="AV405" s="12" t="s">
        <v>77</v>
      </c>
      <c r="AW405" s="12" t="s">
        <v>31</v>
      </c>
      <c r="AX405" s="12" t="s">
        <v>69</v>
      </c>
      <c r="AY405" s="154" t="s">
        <v>181</v>
      </c>
    </row>
    <row r="406" spans="2:65" s="13" customFormat="1" ht="11.25" x14ac:dyDescent="0.2">
      <c r="B406" s="159"/>
      <c r="D406" s="138" t="s">
        <v>330</v>
      </c>
      <c r="E406" s="160" t="s">
        <v>19</v>
      </c>
      <c r="F406" s="161" t="s">
        <v>9450</v>
      </c>
      <c r="H406" s="162">
        <v>64.284000000000006</v>
      </c>
      <c r="I406" s="163"/>
      <c r="L406" s="159"/>
      <c r="M406" s="164"/>
      <c r="T406" s="165"/>
      <c r="AT406" s="160" t="s">
        <v>330</v>
      </c>
      <c r="AU406" s="160" t="s">
        <v>79</v>
      </c>
      <c r="AV406" s="13" t="s">
        <v>79</v>
      </c>
      <c r="AW406" s="13" t="s">
        <v>31</v>
      </c>
      <c r="AX406" s="13" t="s">
        <v>69</v>
      </c>
      <c r="AY406" s="160" t="s">
        <v>181</v>
      </c>
    </row>
    <row r="407" spans="2:65" s="14" customFormat="1" ht="11.25" x14ac:dyDescent="0.2">
      <c r="B407" s="166"/>
      <c r="D407" s="138" t="s">
        <v>330</v>
      </c>
      <c r="E407" s="167" t="s">
        <v>19</v>
      </c>
      <c r="F407" s="168" t="s">
        <v>333</v>
      </c>
      <c r="H407" s="169">
        <v>64.284000000000006</v>
      </c>
      <c r="I407" s="170"/>
      <c r="L407" s="166"/>
      <c r="M407" s="171"/>
      <c r="T407" s="172"/>
      <c r="AT407" s="167" t="s">
        <v>330</v>
      </c>
      <c r="AU407" s="167" t="s">
        <v>79</v>
      </c>
      <c r="AV407" s="14" t="s">
        <v>187</v>
      </c>
      <c r="AW407" s="14" t="s">
        <v>31</v>
      </c>
      <c r="AX407" s="14" t="s">
        <v>77</v>
      </c>
      <c r="AY407" s="167" t="s">
        <v>181</v>
      </c>
    </row>
    <row r="408" spans="2:65" s="1" customFormat="1" ht="16.5" customHeight="1" x14ac:dyDescent="0.2">
      <c r="B408" s="32"/>
      <c r="C408" s="125" t="s">
        <v>633</v>
      </c>
      <c r="D408" s="125" t="s">
        <v>182</v>
      </c>
      <c r="E408" s="126" t="s">
        <v>9451</v>
      </c>
      <c r="F408" s="127" t="s">
        <v>9452</v>
      </c>
      <c r="G408" s="128" t="s">
        <v>510</v>
      </c>
      <c r="H408" s="129">
        <v>146.1</v>
      </c>
      <c r="I408" s="130"/>
      <c r="J408" s="131">
        <f>ROUND(I408*H408,2)</f>
        <v>0</v>
      </c>
      <c r="K408" s="127" t="s">
        <v>186</v>
      </c>
      <c r="L408" s="32"/>
      <c r="M408" s="132" t="s">
        <v>19</v>
      </c>
      <c r="N408" s="133" t="s">
        <v>40</v>
      </c>
      <c r="P408" s="134">
        <f>O408*H408</f>
        <v>0</v>
      </c>
      <c r="Q408" s="134">
        <v>0</v>
      </c>
      <c r="R408" s="134">
        <f>Q408*H408</f>
        <v>0</v>
      </c>
      <c r="S408" s="134">
        <v>0</v>
      </c>
      <c r="T408" s="135">
        <f>S408*H408</f>
        <v>0</v>
      </c>
      <c r="AR408" s="136" t="s">
        <v>187</v>
      </c>
      <c r="AT408" s="136" t="s">
        <v>182</v>
      </c>
      <c r="AU408" s="136" t="s">
        <v>79</v>
      </c>
      <c r="AY408" s="17" t="s">
        <v>181</v>
      </c>
      <c r="BE408" s="137">
        <f>IF(N408="základní",J408,0)</f>
        <v>0</v>
      </c>
      <c r="BF408" s="137">
        <f>IF(N408="snížená",J408,0)</f>
        <v>0</v>
      </c>
      <c r="BG408" s="137">
        <f>IF(N408="zákl. přenesená",J408,0)</f>
        <v>0</v>
      </c>
      <c r="BH408" s="137">
        <f>IF(N408="sníž. přenesená",J408,0)</f>
        <v>0</v>
      </c>
      <c r="BI408" s="137">
        <f>IF(N408="nulová",J408,0)</f>
        <v>0</v>
      </c>
      <c r="BJ408" s="17" t="s">
        <v>77</v>
      </c>
      <c r="BK408" s="137">
        <f>ROUND(I408*H408,2)</f>
        <v>0</v>
      </c>
      <c r="BL408" s="17" t="s">
        <v>187</v>
      </c>
      <c r="BM408" s="136" t="s">
        <v>637</v>
      </c>
    </row>
    <row r="409" spans="2:65" s="12" customFormat="1" ht="11.25" x14ac:dyDescent="0.2">
      <c r="B409" s="153"/>
      <c r="D409" s="138" t="s">
        <v>330</v>
      </c>
      <c r="E409" s="154" t="s">
        <v>19</v>
      </c>
      <c r="F409" s="155" t="s">
        <v>9453</v>
      </c>
      <c r="H409" s="154" t="s">
        <v>19</v>
      </c>
      <c r="I409" s="156"/>
      <c r="L409" s="153"/>
      <c r="M409" s="157"/>
      <c r="T409" s="158"/>
      <c r="AT409" s="154" t="s">
        <v>330</v>
      </c>
      <c r="AU409" s="154" t="s">
        <v>79</v>
      </c>
      <c r="AV409" s="12" t="s">
        <v>77</v>
      </c>
      <c r="AW409" s="12" t="s">
        <v>31</v>
      </c>
      <c r="AX409" s="12" t="s">
        <v>69</v>
      </c>
      <c r="AY409" s="154" t="s">
        <v>181</v>
      </c>
    </row>
    <row r="410" spans="2:65" s="13" customFormat="1" ht="11.25" x14ac:dyDescent="0.2">
      <c r="B410" s="159"/>
      <c r="D410" s="138" t="s">
        <v>330</v>
      </c>
      <c r="E410" s="160" t="s">
        <v>19</v>
      </c>
      <c r="F410" s="161" t="s">
        <v>9445</v>
      </c>
      <c r="H410" s="162">
        <v>146.1</v>
      </c>
      <c r="I410" s="163"/>
      <c r="L410" s="159"/>
      <c r="M410" s="164"/>
      <c r="T410" s="165"/>
      <c r="AT410" s="160" t="s">
        <v>330</v>
      </c>
      <c r="AU410" s="160" t="s">
        <v>79</v>
      </c>
      <c r="AV410" s="13" t="s">
        <v>79</v>
      </c>
      <c r="AW410" s="13" t="s">
        <v>31</v>
      </c>
      <c r="AX410" s="13" t="s">
        <v>69</v>
      </c>
      <c r="AY410" s="160" t="s">
        <v>181</v>
      </c>
    </row>
    <row r="411" spans="2:65" s="14" customFormat="1" ht="11.25" x14ac:dyDescent="0.2">
      <c r="B411" s="166"/>
      <c r="D411" s="138" t="s">
        <v>330</v>
      </c>
      <c r="E411" s="167" t="s">
        <v>19</v>
      </c>
      <c r="F411" s="168" t="s">
        <v>333</v>
      </c>
      <c r="H411" s="169">
        <v>146.1</v>
      </c>
      <c r="I411" s="170"/>
      <c r="L411" s="166"/>
      <c r="M411" s="171"/>
      <c r="T411" s="172"/>
      <c r="AT411" s="167" t="s">
        <v>330</v>
      </c>
      <c r="AU411" s="167" t="s">
        <v>79</v>
      </c>
      <c r="AV411" s="14" t="s">
        <v>187</v>
      </c>
      <c r="AW411" s="14" t="s">
        <v>31</v>
      </c>
      <c r="AX411" s="14" t="s">
        <v>77</v>
      </c>
      <c r="AY411" s="167" t="s">
        <v>181</v>
      </c>
    </row>
    <row r="412" spans="2:65" s="1" customFormat="1" ht="16.5" customHeight="1" x14ac:dyDescent="0.2">
      <c r="B412" s="32"/>
      <c r="C412" s="125" t="s">
        <v>478</v>
      </c>
      <c r="D412" s="125" t="s">
        <v>182</v>
      </c>
      <c r="E412" s="126" t="s">
        <v>9454</v>
      </c>
      <c r="F412" s="127" t="s">
        <v>9455</v>
      </c>
      <c r="G412" s="128" t="s">
        <v>510</v>
      </c>
      <c r="H412" s="129">
        <v>153.405</v>
      </c>
      <c r="I412" s="130"/>
      <c r="J412" s="131">
        <f>ROUND(I412*H412,2)</f>
        <v>0</v>
      </c>
      <c r="K412" s="127" t="s">
        <v>327</v>
      </c>
      <c r="L412" s="32"/>
      <c r="M412" s="132" t="s">
        <v>19</v>
      </c>
      <c r="N412" s="133" t="s">
        <v>40</v>
      </c>
      <c r="P412" s="134">
        <f>O412*H412</f>
        <v>0</v>
      </c>
      <c r="Q412" s="134">
        <v>0</v>
      </c>
      <c r="R412" s="134">
        <f>Q412*H412</f>
        <v>0</v>
      </c>
      <c r="S412" s="134">
        <v>0</v>
      </c>
      <c r="T412" s="135">
        <f>S412*H412</f>
        <v>0</v>
      </c>
      <c r="AR412" s="136" t="s">
        <v>187</v>
      </c>
      <c r="AT412" s="136" t="s">
        <v>182</v>
      </c>
      <c r="AU412" s="136" t="s">
        <v>79</v>
      </c>
      <c r="AY412" s="17" t="s">
        <v>181</v>
      </c>
      <c r="BE412" s="137">
        <f>IF(N412="základní",J412,0)</f>
        <v>0</v>
      </c>
      <c r="BF412" s="137">
        <f>IF(N412="snížená",J412,0)</f>
        <v>0</v>
      </c>
      <c r="BG412" s="137">
        <f>IF(N412="zákl. přenesená",J412,0)</f>
        <v>0</v>
      </c>
      <c r="BH412" s="137">
        <f>IF(N412="sníž. přenesená",J412,0)</f>
        <v>0</v>
      </c>
      <c r="BI412" s="137">
        <f>IF(N412="nulová",J412,0)</f>
        <v>0</v>
      </c>
      <c r="BJ412" s="17" t="s">
        <v>77</v>
      </c>
      <c r="BK412" s="137">
        <f>ROUND(I412*H412,2)</f>
        <v>0</v>
      </c>
      <c r="BL412" s="17" t="s">
        <v>187</v>
      </c>
      <c r="BM412" s="136" t="s">
        <v>642</v>
      </c>
    </row>
    <row r="413" spans="2:65" s="1" customFormat="1" ht="11.25" x14ac:dyDescent="0.2">
      <c r="B413" s="32"/>
      <c r="D413" s="151" t="s">
        <v>328</v>
      </c>
      <c r="F413" s="152" t="s">
        <v>9456</v>
      </c>
      <c r="I413" s="140"/>
      <c r="L413" s="32"/>
      <c r="M413" s="141"/>
      <c r="T413" s="53"/>
      <c r="AT413" s="17" t="s">
        <v>328</v>
      </c>
      <c r="AU413" s="17" t="s">
        <v>79</v>
      </c>
    </row>
    <row r="414" spans="2:65" s="12" customFormat="1" ht="11.25" x14ac:dyDescent="0.2">
      <c r="B414" s="153"/>
      <c r="D414" s="138" t="s">
        <v>330</v>
      </c>
      <c r="E414" s="154" t="s">
        <v>19</v>
      </c>
      <c r="F414" s="155" t="s">
        <v>9457</v>
      </c>
      <c r="H414" s="154" t="s">
        <v>19</v>
      </c>
      <c r="I414" s="156"/>
      <c r="L414" s="153"/>
      <c r="M414" s="157"/>
      <c r="T414" s="158"/>
      <c r="AT414" s="154" t="s">
        <v>330</v>
      </c>
      <c r="AU414" s="154" t="s">
        <v>79</v>
      </c>
      <c r="AV414" s="12" t="s">
        <v>77</v>
      </c>
      <c r="AW414" s="12" t="s">
        <v>31</v>
      </c>
      <c r="AX414" s="12" t="s">
        <v>69</v>
      </c>
      <c r="AY414" s="154" t="s">
        <v>181</v>
      </c>
    </row>
    <row r="415" spans="2:65" s="13" customFormat="1" ht="11.25" x14ac:dyDescent="0.2">
      <c r="B415" s="159"/>
      <c r="D415" s="138" t="s">
        <v>330</v>
      </c>
      <c r="E415" s="160" t="s">
        <v>19</v>
      </c>
      <c r="F415" s="161" t="s">
        <v>9458</v>
      </c>
      <c r="H415" s="162">
        <v>153.405</v>
      </c>
      <c r="I415" s="163"/>
      <c r="L415" s="159"/>
      <c r="M415" s="164"/>
      <c r="T415" s="165"/>
      <c r="AT415" s="160" t="s">
        <v>330</v>
      </c>
      <c r="AU415" s="160" t="s">
        <v>79</v>
      </c>
      <c r="AV415" s="13" t="s">
        <v>79</v>
      </c>
      <c r="AW415" s="13" t="s">
        <v>31</v>
      </c>
      <c r="AX415" s="13" t="s">
        <v>69</v>
      </c>
      <c r="AY415" s="160" t="s">
        <v>181</v>
      </c>
    </row>
    <row r="416" spans="2:65" s="14" customFormat="1" ht="11.25" x14ac:dyDescent="0.2">
      <c r="B416" s="166"/>
      <c r="D416" s="138" t="s">
        <v>330</v>
      </c>
      <c r="E416" s="167" t="s">
        <v>19</v>
      </c>
      <c r="F416" s="168" t="s">
        <v>333</v>
      </c>
      <c r="H416" s="169">
        <v>153.405</v>
      </c>
      <c r="I416" s="170"/>
      <c r="L416" s="166"/>
      <c r="M416" s="171"/>
      <c r="T416" s="172"/>
      <c r="AT416" s="167" t="s">
        <v>330</v>
      </c>
      <c r="AU416" s="167" t="s">
        <v>79</v>
      </c>
      <c r="AV416" s="14" t="s">
        <v>187</v>
      </c>
      <c r="AW416" s="14" t="s">
        <v>31</v>
      </c>
      <c r="AX416" s="14" t="s">
        <v>77</v>
      </c>
      <c r="AY416" s="167" t="s">
        <v>181</v>
      </c>
    </row>
    <row r="417" spans="2:65" s="1" customFormat="1" ht="16.5" customHeight="1" x14ac:dyDescent="0.2">
      <c r="B417" s="32"/>
      <c r="C417" s="125" t="s">
        <v>645</v>
      </c>
      <c r="D417" s="125" t="s">
        <v>182</v>
      </c>
      <c r="E417" s="126" t="s">
        <v>9459</v>
      </c>
      <c r="F417" s="127" t="s">
        <v>9460</v>
      </c>
      <c r="G417" s="128" t="s">
        <v>438</v>
      </c>
      <c r="H417" s="129">
        <v>0.93503999999999998</v>
      </c>
      <c r="I417" s="130"/>
      <c r="J417" s="131">
        <f>ROUND(I417*H417,2)</f>
        <v>0</v>
      </c>
      <c r="K417" s="127" t="s">
        <v>327</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648</v>
      </c>
    </row>
    <row r="418" spans="2:65" s="1" customFormat="1" ht="11.25" x14ac:dyDescent="0.2">
      <c r="B418" s="32"/>
      <c r="D418" s="151" t="s">
        <v>328</v>
      </c>
      <c r="F418" s="152" t="s">
        <v>9461</v>
      </c>
      <c r="I418" s="140"/>
      <c r="L418" s="32"/>
      <c r="M418" s="141"/>
      <c r="T418" s="53"/>
      <c r="AT418" s="17" t="s">
        <v>328</v>
      </c>
      <c r="AU418" s="17" t="s">
        <v>79</v>
      </c>
    </row>
    <row r="419" spans="2:65" s="1" customFormat="1" ht="19.5" x14ac:dyDescent="0.2">
      <c r="B419" s="32"/>
      <c r="D419" s="138" t="s">
        <v>214</v>
      </c>
      <c r="F419" s="139" t="s">
        <v>9462</v>
      </c>
      <c r="I419" s="140"/>
      <c r="L419" s="32"/>
      <c r="M419" s="141"/>
      <c r="T419" s="53"/>
      <c r="AT419" s="17" t="s">
        <v>214</v>
      </c>
      <c r="AU419" s="17" t="s">
        <v>79</v>
      </c>
    </row>
    <row r="420" spans="2:65" s="12" customFormat="1" ht="22.5" x14ac:dyDescent="0.2">
      <c r="B420" s="153"/>
      <c r="D420" s="138" t="s">
        <v>330</v>
      </c>
      <c r="E420" s="154" t="s">
        <v>19</v>
      </c>
      <c r="F420" s="155" t="s">
        <v>9463</v>
      </c>
      <c r="H420" s="154" t="s">
        <v>19</v>
      </c>
      <c r="I420" s="156"/>
      <c r="L420" s="153"/>
      <c r="M420" s="157"/>
      <c r="T420" s="158"/>
      <c r="AT420" s="154" t="s">
        <v>330</v>
      </c>
      <c r="AU420" s="154" t="s">
        <v>79</v>
      </c>
      <c r="AV420" s="12" t="s">
        <v>77</v>
      </c>
      <c r="AW420" s="12" t="s">
        <v>31</v>
      </c>
      <c r="AX420" s="12" t="s">
        <v>69</v>
      </c>
      <c r="AY420" s="154" t="s">
        <v>181</v>
      </c>
    </row>
    <row r="421" spans="2:65" s="13" customFormat="1" ht="11.25" x14ac:dyDescent="0.2">
      <c r="B421" s="159"/>
      <c r="D421" s="138" t="s">
        <v>330</v>
      </c>
      <c r="E421" s="160" t="s">
        <v>19</v>
      </c>
      <c r="F421" s="161" t="s">
        <v>9464</v>
      </c>
      <c r="H421" s="162">
        <v>0.93503999999999998</v>
      </c>
      <c r="I421" s="163"/>
      <c r="L421" s="159"/>
      <c r="M421" s="164"/>
      <c r="T421" s="165"/>
      <c r="AT421" s="160" t="s">
        <v>330</v>
      </c>
      <c r="AU421" s="160" t="s">
        <v>79</v>
      </c>
      <c r="AV421" s="13" t="s">
        <v>79</v>
      </c>
      <c r="AW421" s="13" t="s">
        <v>31</v>
      </c>
      <c r="AX421" s="13" t="s">
        <v>69</v>
      </c>
      <c r="AY421" s="160" t="s">
        <v>181</v>
      </c>
    </row>
    <row r="422" spans="2:65" s="14" customFormat="1" ht="11.25" x14ac:dyDescent="0.2">
      <c r="B422" s="166"/>
      <c r="D422" s="138" t="s">
        <v>330</v>
      </c>
      <c r="E422" s="167" t="s">
        <v>19</v>
      </c>
      <c r="F422" s="168" t="s">
        <v>333</v>
      </c>
      <c r="H422" s="169">
        <v>0.93503999999999998</v>
      </c>
      <c r="I422" s="170"/>
      <c r="L422" s="166"/>
      <c r="M422" s="171"/>
      <c r="T422" s="172"/>
      <c r="AT422" s="167" t="s">
        <v>330</v>
      </c>
      <c r="AU422" s="167" t="s">
        <v>79</v>
      </c>
      <c r="AV422" s="14" t="s">
        <v>187</v>
      </c>
      <c r="AW422" s="14" t="s">
        <v>31</v>
      </c>
      <c r="AX422" s="14" t="s">
        <v>77</v>
      </c>
      <c r="AY422" s="167" t="s">
        <v>181</v>
      </c>
    </row>
    <row r="423" spans="2:65" s="1" customFormat="1" ht="16.5" customHeight="1" x14ac:dyDescent="0.2">
      <c r="B423" s="32"/>
      <c r="C423" s="125" t="s">
        <v>484</v>
      </c>
      <c r="D423" s="125" t="s">
        <v>182</v>
      </c>
      <c r="E423" s="126" t="s">
        <v>9465</v>
      </c>
      <c r="F423" s="127" t="s">
        <v>9466</v>
      </c>
      <c r="G423" s="128" t="s">
        <v>510</v>
      </c>
      <c r="H423" s="129">
        <v>146.1</v>
      </c>
      <c r="I423" s="130"/>
      <c r="J423" s="131">
        <f>ROUND(I423*H423,2)</f>
        <v>0</v>
      </c>
      <c r="K423" s="127" t="s">
        <v>327</v>
      </c>
      <c r="L423" s="32"/>
      <c r="M423" s="132" t="s">
        <v>19</v>
      </c>
      <c r="N423" s="133" t="s">
        <v>40</v>
      </c>
      <c r="P423" s="134">
        <f>O423*H423</f>
        <v>0</v>
      </c>
      <c r="Q423" s="134">
        <v>0</v>
      </c>
      <c r="R423" s="134">
        <f>Q423*H423</f>
        <v>0</v>
      </c>
      <c r="S423" s="134">
        <v>0</v>
      </c>
      <c r="T423" s="135">
        <f>S423*H423</f>
        <v>0</v>
      </c>
      <c r="AR423" s="136" t="s">
        <v>187</v>
      </c>
      <c r="AT423" s="136" t="s">
        <v>182</v>
      </c>
      <c r="AU423" s="136" t="s">
        <v>79</v>
      </c>
      <c r="AY423" s="17" t="s">
        <v>181</v>
      </c>
      <c r="BE423" s="137">
        <f>IF(N423="základní",J423,0)</f>
        <v>0</v>
      </c>
      <c r="BF423" s="137">
        <f>IF(N423="snížená",J423,0)</f>
        <v>0</v>
      </c>
      <c r="BG423" s="137">
        <f>IF(N423="zákl. přenesená",J423,0)</f>
        <v>0</v>
      </c>
      <c r="BH423" s="137">
        <f>IF(N423="sníž. přenesená",J423,0)</f>
        <v>0</v>
      </c>
      <c r="BI423" s="137">
        <f>IF(N423="nulová",J423,0)</f>
        <v>0</v>
      </c>
      <c r="BJ423" s="17" t="s">
        <v>77</v>
      </c>
      <c r="BK423" s="137">
        <f>ROUND(I423*H423,2)</f>
        <v>0</v>
      </c>
      <c r="BL423" s="17" t="s">
        <v>187</v>
      </c>
      <c r="BM423" s="136" t="s">
        <v>653</v>
      </c>
    </row>
    <row r="424" spans="2:65" s="1" customFormat="1" ht="11.25" x14ac:dyDescent="0.2">
      <c r="B424" s="32"/>
      <c r="D424" s="151" t="s">
        <v>328</v>
      </c>
      <c r="F424" s="152" t="s">
        <v>9467</v>
      </c>
      <c r="I424" s="140"/>
      <c r="L424" s="32"/>
      <c r="M424" s="141"/>
      <c r="T424" s="53"/>
      <c r="AT424" s="17" t="s">
        <v>328</v>
      </c>
      <c r="AU424" s="17" t="s">
        <v>79</v>
      </c>
    </row>
    <row r="425" spans="2:65" s="12" customFormat="1" ht="11.25" x14ac:dyDescent="0.2">
      <c r="B425" s="153"/>
      <c r="D425" s="138" t="s">
        <v>330</v>
      </c>
      <c r="E425" s="154" t="s">
        <v>19</v>
      </c>
      <c r="F425" s="155" t="s">
        <v>9468</v>
      </c>
      <c r="H425" s="154" t="s">
        <v>19</v>
      </c>
      <c r="I425" s="156"/>
      <c r="L425" s="153"/>
      <c r="M425" s="157"/>
      <c r="T425" s="158"/>
      <c r="AT425" s="154" t="s">
        <v>330</v>
      </c>
      <c r="AU425" s="154" t="s">
        <v>79</v>
      </c>
      <c r="AV425" s="12" t="s">
        <v>77</v>
      </c>
      <c r="AW425" s="12" t="s">
        <v>31</v>
      </c>
      <c r="AX425" s="12" t="s">
        <v>69</v>
      </c>
      <c r="AY425" s="154" t="s">
        <v>181</v>
      </c>
    </row>
    <row r="426" spans="2:65" s="13" customFormat="1" ht="11.25" x14ac:dyDescent="0.2">
      <c r="B426" s="159"/>
      <c r="D426" s="138" t="s">
        <v>330</v>
      </c>
      <c r="E426" s="160" t="s">
        <v>19</v>
      </c>
      <c r="F426" s="161" t="s">
        <v>9445</v>
      </c>
      <c r="H426" s="162">
        <v>146.1</v>
      </c>
      <c r="I426" s="163"/>
      <c r="L426" s="159"/>
      <c r="M426" s="164"/>
      <c r="T426" s="165"/>
      <c r="AT426" s="160" t="s">
        <v>330</v>
      </c>
      <c r="AU426" s="160" t="s">
        <v>79</v>
      </c>
      <c r="AV426" s="13" t="s">
        <v>79</v>
      </c>
      <c r="AW426" s="13" t="s">
        <v>31</v>
      </c>
      <c r="AX426" s="13" t="s">
        <v>69</v>
      </c>
      <c r="AY426" s="160" t="s">
        <v>181</v>
      </c>
    </row>
    <row r="427" spans="2:65" s="14" customFormat="1" ht="11.25" x14ac:dyDescent="0.2">
      <c r="B427" s="166"/>
      <c r="D427" s="138" t="s">
        <v>330</v>
      </c>
      <c r="E427" s="167" t="s">
        <v>19</v>
      </c>
      <c r="F427" s="168" t="s">
        <v>333</v>
      </c>
      <c r="H427" s="169">
        <v>146.1</v>
      </c>
      <c r="I427" s="170"/>
      <c r="L427" s="166"/>
      <c r="M427" s="171"/>
      <c r="T427" s="172"/>
      <c r="AT427" s="167" t="s">
        <v>330</v>
      </c>
      <c r="AU427" s="167" t="s">
        <v>79</v>
      </c>
      <c r="AV427" s="14" t="s">
        <v>187</v>
      </c>
      <c r="AW427" s="14" t="s">
        <v>31</v>
      </c>
      <c r="AX427" s="14" t="s">
        <v>77</v>
      </c>
      <c r="AY427" s="167" t="s">
        <v>181</v>
      </c>
    </row>
    <row r="428" spans="2:65" s="1" customFormat="1" ht="16.5" customHeight="1" x14ac:dyDescent="0.2">
      <c r="B428" s="32"/>
      <c r="C428" s="176" t="s">
        <v>660</v>
      </c>
      <c r="D428" s="176" t="s">
        <v>1794</v>
      </c>
      <c r="E428" s="177" t="s">
        <v>9469</v>
      </c>
      <c r="F428" s="178" t="s">
        <v>9470</v>
      </c>
      <c r="G428" s="179" t="s">
        <v>438</v>
      </c>
      <c r="H428" s="180">
        <v>58.44</v>
      </c>
      <c r="I428" s="181"/>
      <c r="J428" s="182">
        <f>ROUND(I428*H428,2)</f>
        <v>0</v>
      </c>
      <c r="K428" s="178" t="s">
        <v>186</v>
      </c>
      <c r="L428" s="183"/>
      <c r="M428" s="184" t="s">
        <v>19</v>
      </c>
      <c r="N428" s="185" t="s">
        <v>40</v>
      </c>
      <c r="P428" s="134">
        <f>O428*H428</f>
        <v>0</v>
      </c>
      <c r="Q428" s="134">
        <v>0</v>
      </c>
      <c r="R428" s="134">
        <f>Q428*H428</f>
        <v>0</v>
      </c>
      <c r="S428" s="134">
        <v>0</v>
      </c>
      <c r="T428" s="135">
        <f>S428*H428</f>
        <v>0</v>
      </c>
      <c r="AR428" s="136" t="s">
        <v>196</v>
      </c>
      <c r="AT428" s="136" t="s">
        <v>1794</v>
      </c>
      <c r="AU428" s="136" t="s">
        <v>79</v>
      </c>
      <c r="AY428" s="17" t="s">
        <v>181</v>
      </c>
      <c r="BE428" s="137">
        <f>IF(N428="základní",J428,0)</f>
        <v>0</v>
      </c>
      <c r="BF428" s="137">
        <f>IF(N428="snížená",J428,0)</f>
        <v>0</v>
      </c>
      <c r="BG428" s="137">
        <f>IF(N428="zákl. přenesená",J428,0)</f>
        <v>0</v>
      </c>
      <c r="BH428" s="137">
        <f>IF(N428="sníž. přenesená",J428,0)</f>
        <v>0</v>
      </c>
      <c r="BI428" s="137">
        <f>IF(N428="nulová",J428,0)</f>
        <v>0</v>
      </c>
      <c r="BJ428" s="17" t="s">
        <v>77</v>
      </c>
      <c r="BK428" s="137">
        <f>ROUND(I428*H428,2)</f>
        <v>0</v>
      </c>
      <c r="BL428" s="17" t="s">
        <v>187</v>
      </c>
      <c r="BM428" s="136" t="s">
        <v>663</v>
      </c>
    </row>
    <row r="429" spans="2:65" s="1" customFormat="1" ht="39" x14ac:dyDescent="0.2">
      <c r="B429" s="32"/>
      <c r="D429" s="138" t="s">
        <v>214</v>
      </c>
      <c r="F429" s="139" t="s">
        <v>9471</v>
      </c>
      <c r="I429" s="140"/>
      <c r="L429" s="32"/>
      <c r="M429" s="141"/>
      <c r="T429" s="53"/>
      <c r="AT429" s="17" t="s">
        <v>214</v>
      </c>
      <c r="AU429" s="17" t="s">
        <v>79</v>
      </c>
    </row>
    <row r="430" spans="2:65" s="13" customFormat="1" ht="11.25" x14ac:dyDescent="0.2">
      <c r="B430" s="159"/>
      <c r="D430" s="138" t="s">
        <v>330</v>
      </c>
      <c r="E430" s="160" t="s">
        <v>19</v>
      </c>
      <c r="F430" s="161" t="s">
        <v>9472</v>
      </c>
      <c r="H430" s="162">
        <v>58.44</v>
      </c>
      <c r="I430" s="163"/>
      <c r="L430" s="159"/>
      <c r="M430" s="164"/>
      <c r="T430" s="165"/>
      <c r="AT430" s="160" t="s">
        <v>330</v>
      </c>
      <c r="AU430" s="160" t="s">
        <v>79</v>
      </c>
      <c r="AV430" s="13" t="s">
        <v>79</v>
      </c>
      <c r="AW430" s="13" t="s">
        <v>31</v>
      </c>
      <c r="AX430" s="13" t="s">
        <v>69</v>
      </c>
      <c r="AY430" s="160" t="s">
        <v>181</v>
      </c>
    </row>
    <row r="431" spans="2:65" s="14" customFormat="1" ht="11.25" x14ac:dyDescent="0.2">
      <c r="B431" s="166"/>
      <c r="D431" s="138" t="s">
        <v>330</v>
      </c>
      <c r="E431" s="167" t="s">
        <v>19</v>
      </c>
      <c r="F431" s="168" t="s">
        <v>333</v>
      </c>
      <c r="H431" s="169">
        <v>58.44</v>
      </c>
      <c r="I431" s="170"/>
      <c r="L431" s="166"/>
      <c r="M431" s="171"/>
      <c r="T431" s="172"/>
      <c r="AT431" s="167" t="s">
        <v>330</v>
      </c>
      <c r="AU431" s="167" t="s">
        <v>79</v>
      </c>
      <c r="AV431" s="14" t="s">
        <v>187</v>
      </c>
      <c r="AW431" s="14" t="s">
        <v>31</v>
      </c>
      <c r="AX431" s="14" t="s">
        <v>77</v>
      </c>
      <c r="AY431" s="167" t="s">
        <v>181</v>
      </c>
    </row>
    <row r="432" spans="2:65" s="1" customFormat="1" ht="16.5" customHeight="1" x14ac:dyDescent="0.2">
      <c r="B432" s="32"/>
      <c r="C432" s="125" t="s">
        <v>487</v>
      </c>
      <c r="D432" s="125" t="s">
        <v>182</v>
      </c>
      <c r="E432" s="126" t="s">
        <v>9473</v>
      </c>
      <c r="F432" s="127" t="s">
        <v>9474</v>
      </c>
      <c r="G432" s="128" t="s">
        <v>510</v>
      </c>
      <c r="H432" s="129">
        <v>48.51</v>
      </c>
      <c r="I432" s="130"/>
      <c r="J432" s="131">
        <f>ROUND(I432*H432,2)</f>
        <v>0</v>
      </c>
      <c r="K432" s="127" t="s">
        <v>327</v>
      </c>
      <c r="L432" s="32"/>
      <c r="M432" s="132" t="s">
        <v>19</v>
      </c>
      <c r="N432" s="133" t="s">
        <v>40</v>
      </c>
      <c r="P432" s="134">
        <f>O432*H432</f>
        <v>0</v>
      </c>
      <c r="Q432" s="134">
        <v>0</v>
      </c>
      <c r="R432" s="134">
        <f>Q432*H432</f>
        <v>0</v>
      </c>
      <c r="S432" s="134">
        <v>0</v>
      </c>
      <c r="T432" s="135">
        <f>S432*H432</f>
        <v>0</v>
      </c>
      <c r="AR432" s="136" t="s">
        <v>187</v>
      </c>
      <c r="AT432" s="136" t="s">
        <v>182</v>
      </c>
      <c r="AU432" s="136" t="s">
        <v>79</v>
      </c>
      <c r="AY432" s="17" t="s">
        <v>181</v>
      </c>
      <c r="BE432" s="137">
        <f>IF(N432="základní",J432,0)</f>
        <v>0</v>
      </c>
      <c r="BF432" s="137">
        <f>IF(N432="snížená",J432,0)</f>
        <v>0</v>
      </c>
      <c r="BG432" s="137">
        <f>IF(N432="zákl. přenesená",J432,0)</f>
        <v>0</v>
      </c>
      <c r="BH432" s="137">
        <f>IF(N432="sníž. přenesená",J432,0)</f>
        <v>0</v>
      </c>
      <c r="BI432" s="137">
        <f>IF(N432="nulová",J432,0)</f>
        <v>0</v>
      </c>
      <c r="BJ432" s="17" t="s">
        <v>77</v>
      </c>
      <c r="BK432" s="137">
        <f>ROUND(I432*H432,2)</f>
        <v>0</v>
      </c>
      <c r="BL432" s="17" t="s">
        <v>187</v>
      </c>
      <c r="BM432" s="136" t="s">
        <v>672</v>
      </c>
    </row>
    <row r="433" spans="2:65" s="1" customFormat="1" ht="11.25" x14ac:dyDescent="0.2">
      <c r="B433" s="32"/>
      <c r="D433" s="151" t="s">
        <v>328</v>
      </c>
      <c r="F433" s="152" t="s">
        <v>9475</v>
      </c>
      <c r="I433" s="140"/>
      <c r="L433" s="32"/>
      <c r="M433" s="141"/>
      <c r="T433" s="53"/>
      <c r="AT433" s="17" t="s">
        <v>328</v>
      </c>
      <c r="AU433" s="17" t="s">
        <v>79</v>
      </c>
    </row>
    <row r="434" spans="2:65" s="12" customFormat="1" ht="11.25" x14ac:dyDescent="0.2">
      <c r="B434" s="153"/>
      <c r="D434" s="138" t="s">
        <v>330</v>
      </c>
      <c r="E434" s="154" t="s">
        <v>19</v>
      </c>
      <c r="F434" s="155" t="s">
        <v>9476</v>
      </c>
      <c r="H434" s="154" t="s">
        <v>19</v>
      </c>
      <c r="I434" s="156"/>
      <c r="L434" s="153"/>
      <c r="M434" s="157"/>
      <c r="T434" s="158"/>
      <c r="AT434" s="154" t="s">
        <v>330</v>
      </c>
      <c r="AU434" s="154" t="s">
        <v>79</v>
      </c>
      <c r="AV434" s="12" t="s">
        <v>77</v>
      </c>
      <c r="AW434" s="12" t="s">
        <v>31</v>
      </c>
      <c r="AX434" s="12" t="s">
        <v>69</v>
      </c>
      <c r="AY434" s="154" t="s">
        <v>181</v>
      </c>
    </row>
    <row r="435" spans="2:65" s="13" customFormat="1" ht="11.25" x14ac:dyDescent="0.2">
      <c r="B435" s="159"/>
      <c r="D435" s="138" t="s">
        <v>330</v>
      </c>
      <c r="E435" s="160" t="s">
        <v>19</v>
      </c>
      <c r="F435" s="161" t="s">
        <v>9477</v>
      </c>
      <c r="H435" s="162">
        <v>48.51</v>
      </c>
      <c r="I435" s="163"/>
      <c r="L435" s="159"/>
      <c r="M435" s="164"/>
      <c r="T435" s="165"/>
      <c r="AT435" s="160" t="s">
        <v>330</v>
      </c>
      <c r="AU435" s="160" t="s">
        <v>79</v>
      </c>
      <c r="AV435" s="13" t="s">
        <v>79</v>
      </c>
      <c r="AW435" s="13" t="s">
        <v>31</v>
      </c>
      <c r="AX435" s="13" t="s">
        <v>69</v>
      </c>
      <c r="AY435" s="160" t="s">
        <v>181</v>
      </c>
    </row>
    <row r="436" spans="2:65" s="14" customFormat="1" ht="11.25" x14ac:dyDescent="0.2">
      <c r="B436" s="166"/>
      <c r="D436" s="138" t="s">
        <v>330</v>
      </c>
      <c r="E436" s="167" t="s">
        <v>19</v>
      </c>
      <c r="F436" s="168" t="s">
        <v>333</v>
      </c>
      <c r="H436" s="169">
        <v>48.51</v>
      </c>
      <c r="I436" s="170"/>
      <c r="L436" s="166"/>
      <c r="M436" s="171"/>
      <c r="T436" s="172"/>
      <c r="AT436" s="167" t="s">
        <v>330</v>
      </c>
      <c r="AU436" s="167" t="s">
        <v>79</v>
      </c>
      <c r="AV436" s="14" t="s">
        <v>187</v>
      </c>
      <c r="AW436" s="14" t="s">
        <v>31</v>
      </c>
      <c r="AX436" s="14" t="s">
        <v>77</v>
      </c>
      <c r="AY436" s="167" t="s">
        <v>181</v>
      </c>
    </row>
    <row r="437" spans="2:65" s="1" customFormat="1" ht="16.5" customHeight="1" x14ac:dyDescent="0.2">
      <c r="B437" s="32"/>
      <c r="C437" s="125" t="s">
        <v>682</v>
      </c>
      <c r="D437" s="125" t="s">
        <v>182</v>
      </c>
      <c r="E437" s="126" t="s">
        <v>9478</v>
      </c>
      <c r="F437" s="127" t="s">
        <v>9479</v>
      </c>
      <c r="G437" s="128" t="s">
        <v>510</v>
      </c>
      <c r="H437" s="129">
        <v>50.715000000000003</v>
      </c>
      <c r="I437" s="130"/>
      <c r="J437" s="131">
        <f>ROUND(I437*H437,2)</f>
        <v>0</v>
      </c>
      <c r="K437" s="127" t="s">
        <v>186</v>
      </c>
      <c r="L437" s="32"/>
      <c r="M437" s="132" t="s">
        <v>19</v>
      </c>
      <c r="N437" s="133" t="s">
        <v>40</v>
      </c>
      <c r="P437" s="134">
        <f>O437*H437</f>
        <v>0</v>
      </c>
      <c r="Q437" s="134">
        <v>0</v>
      </c>
      <c r="R437" s="134">
        <f>Q437*H437</f>
        <v>0</v>
      </c>
      <c r="S437" s="134">
        <v>0</v>
      </c>
      <c r="T437" s="135">
        <f>S437*H437</f>
        <v>0</v>
      </c>
      <c r="AR437" s="136" t="s">
        <v>187</v>
      </c>
      <c r="AT437" s="136" t="s">
        <v>182</v>
      </c>
      <c r="AU437" s="136" t="s">
        <v>79</v>
      </c>
      <c r="AY437" s="17" t="s">
        <v>181</v>
      </c>
      <c r="BE437" s="137">
        <f>IF(N437="základní",J437,0)</f>
        <v>0</v>
      </c>
      <c r="BF437" s="137">
        <f>IF(N437="snížená",J437,0)</f>
        <v>0</v>
      </c>
      <c r="BG437" s="137">
        <f>IF(N437="zákl. přenesená",J437,0)</f>
        <v>0</v>
      </c>
      <c r="BH437" s="137">
        <f>IF(N437="sníž. přenesená",J437,0)</f>
        <v>0</v>
      </c>
      <c r="BI437" s="137">
        <f>IF(N437="nulová",J437,0)</f>
        <v>0</v>
      </c>
      <c r="BJ437" s="17" t="s">
        <v>77</v>
      </c>
      <c r="BK437" s="137">
        <f>ROUND(I437*H437,2)</f>
        <v>0</v>
      </c>
      <c r="BL437" s="17" t="s">
        <v>187</v>
      </c>
      <c r="BM437" s="136" t="s">
        <v>685</v>
      </c>
    </row>
    <row r="438" spans="2:65" s="12" customFormat="1" ht="11.25" x14ac:dyDescent="0.2">
      <c r="B438" s="153"/>
      <c r="D438" s="138" t="s">
        <v>330</v>
      </c>
      <c r="E438" s="154" t="s">
        <v>19</v>
      </c>
      <c r="F438" s="155" t="s">
        <v>9480</v>
      </c>
      <c r="H438" s="154" t="s">
        <v>19</v>
      </c>
      <c r="I438" s="156"/>
      <c r="L438" s="153"/>
      <c r="M438" s="157"/>
      <c r="T438" s="158"/>
      <c r="AT438" s="154" t="s">
        <v>330</v>
      </c>
      <c r="AU438" s="154" t="s">
        <v>79</v>
      </c>
      <c r="AV438" s="12" t="s">
        <v>77</v>
      </c>
      <c r="AW438" s="12" t="s">
        <v>31</v>
      </c>
      <c r="AX438" s="12" t="s">
        <v>69</v>
      </c>
      <c r="AY438" s="154" t="s">
        <v>181</v>
      </c>
    </row>
    <row r="439" spans="2:65" s="13" customFormat="1" ht="11.25" x14ac:dyDescent="0.2">
      <c r="B439" s="159"/>
      <c r="D439" s="138" t="s">
        <v>330</v>
      </c>
      <c r="E439" s="160" t="s">
        <v>19</v>
      </c>
      <c r="F439" s="161" t="s">
        <v>9481</v>
      </c>
      <c r="H439" s="162">
        <v>50.715000000000003</v>
      </c>
      <c r="I439" s="163"/>
      <c r="L439" s="159"/>
      <c r="M439" s="164"/>
      <c r="T439" s="165"/>
      <c r="AT439" s="160" t="s">
        <v>330</v>
      </c>
      <c r="AU439" s="160" t="s">
        <v>79</v>
      </c>
      <c r="AV439" s="13" t="s">
        <v>79</v>
      </c>
      <c r="AW439" s="13" t="s">
        <v>31</v>
      </c>
      <c r="AX439" s="13" t="s">
        <v>69</v>
      </c>
      <c r="AY439" s="160" t="s">
        <v>181</v>
      </c>
    </row>
    <row r="440" spans="2:65" s="14" customFormat="1" ht="11.25" x14ac:dyDescent="0.2">
      <c r="B440" s="166"/>
      <c r="D440" s="138" t="s">
        <v>330</v>
      </c>
      <c r="E440" s="167" t="s">
        <v>19</v>
      </c>
      <c r="F440" s="168" t="s">
        <v>333</v>
      </c>
      <c r="H440" s="169">
        <v>50.715000000000003</v>
      </c>
      <c r="I440" s="170"/>
      <c r="L440" s="166"/>
      <c r="M440" s="171"/>
      <c r="T440" s="172"/>
      <c r="AT440" s="167" t="s">
        <v>330</v>
      </c>
      <c r="AU440" s="167" t="s">
        <v>79</v>
      </c>
      <c r="AV440" s="14" t="s">
        <v>187</v>
      </c>
      <c r="AW440" s="14" t="s">
        <v>31</v>
      </c>
      <c r="AX440" s="14" t="s">
        <v>77</v>
      </c>
      <c r="AY440" s="167" t="s">
        <v>181</v>
      </c>
    </row>
    <row r="441" spans="2:65" s="1" customFormat="1" ht="16.5" customHeight="1" x14ac:dyDescent="0.2">
      <c r="B441" s="32"/>
      <c r="C441" s="125" t="s">
        <v>490</v>
      </c>
      <c r="D441" s="125" t="s">
        <v>182</v>
      </c>
      <c r="E441" s="126" t="s">
        <v>9415</v>
      </c>
      <c r="F441" s="127" t="s">
        <v>9416</v>
      </c>
      <c r="G441" s="128" t="s">
        <v>510</v>
      </c>
      <c r="H441" s="129">
        <v>2009.48</v>
      </c>
      <c r="I441" s="130"/>
      <c r="J441" s="131">
        <f>ROUND(I441*H441,2)</f>
        <v>0</v>
      </c>
      <c r="K441" s="127" t="s">
        <v>327</v>
      </c>
      <c r="L441" s="32"/>
      <c r="M441" s="132" t="s">
        <v>19</v>
      </c>
      <c r="N441" s="133" t="s">
        <v>40</v>
      </c>
      <c r="P441" s="134">
        <f>O441*H441</f>
        <v>0</v>
      </c>
      <c r="Q441" s="134">
        <v>0</v>
      </c>
      <c r="R441" s="134">
        <f>Q441*H441</f>
        <v>0</v>
      </c>
      <c r="S441" s="134">
        <v>0</v>
      </c>
      <c r="T441" s="135">
        <f>S441*H441</f>
        <v>0</v>
      </c>
      <c r="AR441" s="136" t="s">
        <v>187</v>
      </c>
      <c r="AT441" s="136" t="s">
        <v>182</v>
      </c>
      <c r="AU441" s="136" t="s">
        <v>79</v>
      </c>
      <c r="AY441" s="17" t="s">
        <v>181</v>
      </c>
      <c r="BE441" s="137">
        <f>IF(N441="základní",J441,0)</f>
        <v>0</v>
      </c>
      <c r="BF441" s="137">
        <f>IF(N441="snížená",J441,0)</f>
        <v>0</v>
      </c>
      <c r="BG441" s="137">
        <f>IF(N441="zákl. přenesená",J441,0)</f>
        <v>0</v>
      </c>
      <c r="BH441" s="137">
        <f>IF(N441="sníž. přenesená",J441,0)</f>
        <v>0</v>
      </c>
      <c r="BI441" s="137">
        <f>IF(N441="nulová",J441,0)</f>
        <v>0</v>
      </c>
      <c r="BJ441" s="17" t="s">
        <v>77</v>
      </c>
      <c r="BK441" s="137">
        <f>ROUND(I441*H441,2)</f>
        <v>0</v>
      </c>
      <c r="BL441" s="17" t="s">
        <v>187</v>
      </c>
      <c r="BM441" s="136" t="s">
        <v>692</v>
      </c>
    </row>
    <row r="442" spans="2:65" s="1" customFormat="1" ht="11.25" x14ac:dyDescent="0.2">
      <c r="B442" s="32"/>
      <c r="D442" s="151" t="s">
        <v>328</v>
      </c>
      <c r="F442" s="152" t="s">
        <v>9417</v>
      </c>
      <c r="I442" s="140"/>
      <c r="L442" s="32"/>
      <c r="M442" s="141"/>
      <c r="T442" s="53"/>
      <c r="AT442" s="17" t="s">
        <v>328</v>
      </c>
      <c r="AU442" s="17" t="s">
        <v>79</v>
      </c>
    </row>
    <row r="443" spans="2:65" s="1" customFormat="1" ht="19.5" x14ac:dyDescent="0.2">
      <c r="B443" s="32"/>
      <c r="D443" s="138" t="s">
        <v>214</v>
      </c>
      <c r="F443" s="139" t="s">
        <v>9482</v>
      </c>
      <c r="I443" s="140"/>
      <c r="L443" s="32"/>
      <c r="M443" s="141"/>
      <c r="T443" s="53"/>
      <c r="AT443" s="17" t="s">
        <v>214</v>
      </c>
      <c r="AU443" s="17" t="s">
        <v>79</v>
      </c>
    </row>
    <row r="444" spans="2:65" s="12" customFormat="1" ht="11.25" x14ac:dyDescent="0.2">
      <c r="B444" s="153"/>
      <c r="D444" s="138" t="s">
        <v>330</v>
      </c>
      <c r="E444" s="154" t="s">
        <v>19</v>
      </c>
      <c r="F444" s="155" t="s">
        <v>9483</v>
      </c>
      <c r="H444" s="154" t="s">
        <v>19</v>
      </c>
      <c r="I444" s="156"/>
      <c r="L444" s="153"/>
      <c r="M444" s="157"/>
      <c r="T444" s="158"/>
      <c r="AT444" s="154" t="s">
        <v>330</v>
      </c>
      <c r="AU444" s="154" t="s">
        <v>79</v>
      </c>
      <c r="AV444" s="12" t="s">
        <v>77</v>
      </c>
      <c r="AW444" s="12" t="s">
        <v>31</v>
      </c>
      <c r="AX444" s="12" t="s">
        <v>69</v>
      </c>
      <c r="AY444" s="154" t="s">
        <v>181</v>
      </c>
    </row>
    <row r="445" spans="2:65" s="13" customFormat="1" ht="11.25" x14ac:dyDescent="0.2">
      <c r="B445" s="159"/>
      <c r="D445" s="138" t="s">
        <v>330</v>
      </c>
      <c r="E445" s="160" t="s">
        <v>19</v>
      </c>
      <c r="F445" s="161" t="s">
        <v>9484</v>
      </c>
      <c r="H445" s="162">
        <v>1415.48</v>
      </c>
      <c r="I445" s="163"/>
      <c r="L445" s="159"/>
      <c r="M445" s="164"/>
      <c r="T445" s="165"/>
      <c r="AT445" s="160" t="s">
        <v>330</v>
      </c>
      <c r="AU445" s="160" t="s">
        <v>79</v>
      </c>
      <c r="AV445" s="13" t="s">
        <v>79</v>
      </c>
      <c r="AW445" s="13" t="s">
        <v>31</v>
      </c>
      <c r="AX445" s="13" t="s">
        <v>69</v>
      </c>
      <c r="AY445" s="160" t="s">
        <v>181</v>
      </c>
    </row>
    <row r="446" spans="2:65" s="13" customFormat="1" ht="11.25" x14ac:dyDescent="0.2">
      <c r="B446" s="159"/>
      <c r="D446" s="138" t="s">
        <v>330</v>
      </c>
      <c r="E446" s="160" t="s">
        <v>19</v>
      </c>
      <c r="F446" s="161" t="s">
        <v>9485</v>
      </c>
      <c r="H446" s="162">
        <v>321.42</v>
      </c>
      <c r="I446" s="163"/>
      <c r="L446" s="159"/>
      <c r="M446" s="164"/>
      <c r="T446" s="165"/>
      <c r="AT446" s="160" t="s">
        <v>330</v>
      </c>
      <c r="AU446" s="160" t="s">
        <v>79</v>
      </c>
      <c r="AV446" s="13" t="s">
        <v>79</v>
      </c>
      <c r="AW446" s="13" t="s">
        <v>31</v>
      </c>
      <c r="AX446" s="13" t="s">
        <v>69</v>
      </c>
      <c r="AY446" s="160" t="s">
        <v>181</v>
      </c>
    </row>
    <row r="447" spans="2:65" s="13" customFormat="1" ht="11.25" x14ac:dyDescent="0.2">
      <c r="B447" s="159"/>
      <c r="D447" s="138" t="s">
        <v>330</v>
      </c>
      <c r="E447" s="160" t="s">
        <v>19</v>
      </c>
      <c r="F447" s="161" t="s">
        <v>9486</v>
      </c>
      <c r="H447" s="162">
        <v>269.94</v>
      </c>
      <c r="I447" s="163"/>
      <c r="L447" s="159"/>
      <c r="M447" s="164"/>
      <c r="T447" s="165"/>
      <c r="AT447" s="160" t="s">
        <v>330</v>
      </c>
      <c r="AU447" s="160" t="s">
        <v>79</v>
      </c>
      <c r="AV447" s="13" t="s">
        <v>79</v>
      </c>
      <c r="AW447" s="13" t="s">
        <v>31</v>
      </c>
      <c r="AX447" s="13" t="s">
        <v>69</v>
      </c>
      <c r="AY447" s="160" t="s">
        <v>181</v>
      </c>
    </row>
    <row r="448" spans="2:65" s="13" customFormat="1" ht="11.25" x14ac:dyDescent="0.2">
      <c r="B448" s="159"/>
      <c r="D448" s="138" t="s">
        <v>330</v>
      </c>
      <c r="E448" s="160" t="s">
        <v>19</v>
      </c>
      <c r="F448" s="161" t="s">
        <v>9487</v>
      </c>
      <c r="H448" s="162">
        <v>2.64</v>
      </c>
      <c r="I448" s="163"/>
      <c r="L448" s="159"/>
      <c r="M448" s="164"/>
      <c r="T448" s="165"/>
      <c r="AT448" s="160" t="s">
        <v>330</v>
      </c>
      <c r="AU448" s="160" t="s">
        <v>79</v>
      </c>
      <c r="AV448" s="13" t="s">
        <v>79</v>
      </c>
      <c r="AW448" s="13" t="s">
        <v>31</v>
      </c>
      <c r="AX448" s="13" t="s">
        <v>69</v>
      </c>
      <c r="AY448" s="160" t="s">
        <v>181</v>
      </c>
    </row>
    <row r="449" spans="2:65" s="14" customFormat="1" ht="11.25" x14ac:dyDescent="0.2">
      <c r="B449" s="166"/>
      <c r="D449" s="138" t="s">
        <v>330</v>
      </c>
      <c r="E449" s="167" t="s">
        <v>19</v>
      </c>
      <c r="F449" s="168" t="s">
        <v>333</v>
      </c>
      <c r="H449" s="169">
        <v>2009.48</v>
      </c>
      <c r="I449" s="170"/>
      <c r="L449" s="166"/>
      <c r="M449" s="171"/>
      <c r="T449" s="172"/>
      <c r="AT449" s="167" t="s">
        <v>330</v>
      </c>
      <c r="AU449" s="167" t="s">
        <v>79</v>
      </c>
      <c r="AV449" s="14" t="s">
        <v>187</v>
      </c>
      <c r="AW449" s="14" t="s">
        <v>31</v>
      </c>
      <c r="AX449" s="14" t="s">
        <v>77</v>
      </c>
      <c r="AY449" s="167" t="s">
        <v>181</v>
      </c>
    </row>
    <row r="450" spans="2:65" s="1" customFormat="1" ht="16.5" customHeight="1" x14ac:dyDescent="0.2">
      <c r="B450" s="32"/>
      <c r="C450" s="125" t="s">
        <v>697</v>
      </c>
      <c r="D450" s="125" t="s">
        <v>182</v>
      </c>
      <c r="E450" s="126" t="s">
        <v>3063</v>
      </c>
      <c r="F450" s="127" t="s">
        <v>3064</v>
      </c>
      <c r="G450" s="128" t="s">
        <v>510</v>
      </c>
      <c r="H450" s="129">
        <v>1156.3330000000001</v>
      </c>
      <c r="I450" s="130"/>
      <c r="J450" s="131">
        <f>ROUND(I450*H450,2)</f>
        <v>0</v>
      </c>
      <c r="K450" s="127" t="s">
        <v>327</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700</v>
      </c>
    </row>
    <row r="451" spans="2:65" s="1" customFormat="1" ht="11.25" x14ac:dyDescent="0.2">
      <c r="B451" s="32"/>
      <c r="D451" s="151" t="s">
        <v>328</v>
      </c>
      <c r="F451" s="152" t="s">
        <v>3066</v>
      </c>
      <c r="I451" s="140"/>
      <c r="L451" s="32"/>
      <c r="M451" s="141"/>
      <c r="T451" s="53"/>
      <c r="AT451" s="17" t="s">
        <v>328</v>
      </c>
      <c r="AU451" s="17" t="s">
        <v>79</v>
      </c>
    </row>
    <row r="452" spans="2:65" s="1" customFormat="1" ht="29.25" x14ac:dyDescent="0.2">
      <c r="B452" s="32"/>
      <c r="D452" s="138" t="s">
        <v>214</v>
      </c>
      <c r="F452" s="139" t="s">
        <v>9488</v>
      </c>
      <c r="I452" s="140"/>
      <c r="L452" s="32"/>
      <c r="M452" s="141"/>
      <c r="T452" s="53"/>
      <c r="AT452" s="17" t="s">
        <v>214</v>
      </c>
      <c r="AU452" s="17" t="s">
        <v>79</v>
      </c>
    </row>
    <row r="453" spans="2:65" s="12" customFormat="1" ht="11.25" x14ac:dyDescent="0.2">
      <c r="B453" s="153"/>
      <c r="D453" s="138" t="s">
        <v>330</v>
      </c>
      <c r="E453" s="154" t="s">
        <v>19</v>
      </c>
      <c r="F453" s="155" t="s">
        <v>9489</v>
      </c>
      <c r="H453" s="154" t="s">
        <v>19</v>
      </c>
      <c r="I453" s="156"/>
      <c r="L453" s="153"/>
      <c r="M453" s="157"/>
      <c r="T453" s="158"/>
      <c r="AT453" s="154" t="s">
        <v>330</v>
      </c>
      <c r="AU453" s="154" t="s">
        <v>79</v>
      </c>
      <c r="AV453" s="12" t="s">
        <v>77</v>
      </c>
      <c r="AW453" s="12" t="s">
        <v>31</v>
      </c>
      <c r="AX453" s="12" t="s">
        <v>69</v>
      </c>
      <c r="AY453" s="154" t="s">
        <v>181</v>
      </c>
    </row>
    <row r="454" spans="2:65" s="13" customFormat="1" ht="11.25" x14ac:dyDescent="0.2">
      <c r="B454" s="159"/>
      <c r="D454" s="138" t="s">
        <v>330</v>
      </c>
      <c r="E454" s="160" t="s">
        <v>19</v>
      </c>
      <c r="F454" s="161" t="s">
        <v>9490</v>
      </c>
      <c r="H454" s="162">
        <v>813.90099999999995</v>
      </c>
      <c r="I454" s="163"/>
      <c r="L454" s="159"/>
      <c r="M454" s="164"/>
      <c r="T454" s="165"/>
      <c r="AT454" s="160" t="s">
        <v>330</v>
      </c>
      <c r="AU454" s="160" t="s">
        <v>79</v>
      </c>
      <c r="AV454" s="13" t="s">
        <v>79</v>
      </c>
      <c r="AW454" s="13" t="s">
        <v>31</v>
      </c>
      <c r="AX454" s="13" t="s">
        <v>69</v>
      </c>
      <c r="AY454" s="160" t="s">
        <v>181</v>
      </c>
    </row>
    <row r="455" spans="2:65" s="13" customFormat="1" ht="11.25" x14ac:dyDescent="0.2">
      <c r="B455" s="159"/>
      <c r="D455" s="138" t="s">
        <v>330</v>
      </c>
      <c r="E455" s="160" t="s">
        <v>19</v>
      </c>
      <c r="F455" s="161" t="s">
        <v>9491</v>
      </c>
      <c r="H455" s="162">
        <v>184.81649999999999</v>
      </c>
      <c r="I455" s="163"/>
      <c r="L455" s="159"/>
      <c r="M455" s="164"/>
      <c r="T455" s="165"/>
      <c r="AT455" s="160" t="s">
        <v>330</v>
      </c>
      <c r="AU455" s="160" t="s">
        <v>79</v>
      </c>
      <c r="AV455" s="13" t="s">
        <v>79</v>
      </c>
      <c r="AW455" s="13" t="s">
        <v>31</v>
      </c>
      <c r="AX455" s="13" t="s">
        <v>69</v>
      </c>
      <c r="AY455" s="160" t="s">
        <v>181</v>
      </c>
    </row>
    <row r="456" spans="2:65" s="13" customFormat="1" ht="11.25" x14ac:dyDescent="0.2">
      <c r="B456" s="159"/>
      <c r="D456" s="138" t="s">
        <v>330</v>
      </c>
      <c r="E456" s="160" t="s">
        <v>19</v>
      </c>
      <c r="F456" s="161" t="s">
        <v>9492</v>
      </c>
      <c r="H456" s="162">
        <v>155.21549999999999</v>
      </c>
      <c r="I456" s="163"/>
      <c r="L456" s="159"/>
      <c r="M456" s="164"/>
      <c r="T456" s="165"/>
      <c r="AT456" s="160" t="s">
        <v>330</v>
      </c>
      <c r="AU456" s="160" t="s">
        <v>79</v>
      </c>
      <c r="AV456" s="13" t="s">
        <v>79</v>
      </c>
      <c r="AW456" s="13" t="s">
        <v>31</v>
      </c>
      <c r="AX456" s="13" t="s">
        <v>69</v>
      </c>
      <c r="AY456" s="160" t="s">
        <v>181</v>
      </c>
    </row>
    <row r="457" spans="2:65" s="13" customFormat="1" ht="11.25" x14ac:dyDescent="0.2">
      <c r="B457" s="159"/>
      <c r="D457" s="138" t="s">
        <v>330</v>
      </c>
      <c r="E457" s="160" t="s">
        <v>19</v>
      </c>
      <c r="F457" s="161" t="s">
        <v>9493</v>
      </c>
      <c r="H457" s="162">
        <v>2.4</v>
      </c>
      <c r="I457" s="163"/>
      <c r="L457" s="159"/>
      <c r="M457" s="164"/>
      <c r="T457" s="165"/>
      <c r="AT457" s="160" t="s">
        <v>330</v>
      </c>
      <c r="AU457" s="160" t="s">
        <v>79</v>
      </c>
      <c r="AV457" s="13" t="s">
        <v>79</v>
      </c>
      <c r="AW457" s="13" t="s">
        <v>31</v>
      </c>
      <c r="AX457" s="13" t="s">
        <v>69</v>
      </c>
      <c r="AY457" s="160" t="s">
        <v>181</v>
      </c>
    </row>
    <row r="458" spans="2:65" s="14" customFormat="1" ht="11.25" x14ac:dyDescent="0.2">
      <c r="B458" s="166"/>
      <c r="D458" s="138" t="s">
        <v>330</v>
      </c>
      <c r="E458" s="167" t="s">
        <v>19</v>
      </c>
      <c r="F458" s="168" t="s">
        <v>333</v>
      </c>
      <c r="H458" s="169">
        <v>1156.3330000000001</v>
      </c>
      <c r="I458" s="170"/>
      <c r="L458" s="166"/>
      <c r="M458" s="171"/>
      <c r="T458" s="172"/>
      <c r="AT458" s="167" t="s">
        <v>330</v>
      </c>
      <c r="AU458" s="167" t="s">
        <v>79</v>
      </c>
      <c r="AV458" s="14" t="s">
        <v>187</v>
      </c>
      <c r="AW458" s="14" t="s">
        <v>31</v>
      </c>
      <c r="AX458" s="14" t="s">
        <v>77</v>
      </c>
      <c r="AY458" s="167" t="s">
        <v>181</v>
      </c>
    </row>
    <row r="459" spans="2:65" s="1" customFormat="1" ht="16.5" customHeight="1" x14ac:dyDescent="0.2">
      <c r="B459" s="32"/>
      <c r="C459" s="125" t="s">
        <v>492</v>
      </c>
      <c r="D459" s="125" t="s">
        <v>182</v>
      </c>
      <c r="E459" s="126" t="s">
        <v>9494</v>
      </c>
      <c r="F459" s="127" t="s">
        <v>9495</v>
      </c>
      <c r="G459" s="128" t="s">
        <v>519</v>
      </c>
      <c r="H459" s="129">
        <v>1</v>
      </c>
      <c r="I459" s="130"/>
      <c r="J459" s="131">
        <f>ROUND(I459*H459,2)</f>
        <v>0</v>
      </c>
      <c r="K459" s="127" t="s">
        <v>186</v>
      </c>
      <c r="L459" s="32"/>
      <c r="M459" s="132" t="s">
        <v>19</v>
      </c>
      <c r="N459" s="133" t="s">
        <v>40</v>
      </c>
      <c r="P459" s="134">
        <f>O459*H459</f>
        <v>0</v>
      </c>
      <c r="Q459" s="134">
        <v>0</v>
      </c>
      <c r="R459" s="134">
        <f>Q459*H459</f>
        <v>0</v>
      </c>
      <c r="S459" s="134">
        <v>0</v>
      </c>
      <c r="T459" s="135">
        <f>S459*H459</f>
        <v>0</v>
      </c>
      <c r="AR459" s="136" t="s">
        <v>187</v>
      </c>
      <c r="AT459" s="136" t="s">
        <v>182</v>
      </c>
      <c r="AU459" s="136" t="s">
        <v>79</v>
      </c>
      <c r="AY459" s="17" t="s">
        <v>181</v>
      </c>
      <c r="BE459" s="137">
        <f>IF(N459="základní",J459,0)</f>
        <v>0</v>
      </c>
      <c r="BF459" s="137">
        <f>IF(N459="snížená",J459,0)</f>
        <v>0</v>
      </c>
      <c r="BG459" s="137">
        <f>IF(N459="zákl. přenesená",J459,0)</f>
        <v>0</v>
      </c>
      <c r="BH459" s="137">
        <f>IF(N459="sníž. přenesená",J459,0)</f>
        <v>0</v>
      </c>
      <c r="BI459" s="137">
        <f>IF(N459="nulová",J459,0)</f>
        <v>0</v>
      </c>
      <c r="BJ459" s="17" t="s">
        <v>77</v>
      </c>
      <c r="BK459" s="137">
        <f>ROUND(I459*H459,2)</f>
        <v>0</v>
      </c>
      <c r="BL459" s="17" t="s">
        <v>187</v>
      </c>
      <c r="BM459" s="136" t="s">
        <v>718</v>
      </c>
    </row>
    <row r="460" spans="2:65" s="1" customFormat="1" ht="48.75" x14ac:dyDescent="0.2">
      <c r="B460" s="32"/>
      <c r="D460" s="138" t="s">
        <v>214</v>
      </c>
      <c r="F460" s="139" t="s">
        <v>9496</v>
      </c>
      <c r="I460" s="140"/>
      <c r="L460" s="32"/>
      <c r="M460" s="141"/>
      <c r="T460" s="53"/>
      <c r="AT460" s="17" t="s">
        <v>214</v>
      </c>
      <c r="AU460" s="17" t="s">
        <v>79</v>
      </c>
    </row>
    <row r="461" spans="2:65" s="13" customFormat="1" ht="22.5" x14ac:dyDescent="0.2">
      <c r="B461" s="159"/>
      <c r="D461" s="138" t="s">
        <v>330</v>
      </c>
      <c r="E461" s="160" t="s">
        <v>19</v>
      </c>
      <c r="F461" s="161" t="s">
        <v>9497</v>
      </c>
      <c r="H461" s="162">
        <v>1</v>
      </c>
      <c r="I461" s="163"/>
      <c r="L461" s="159"/>
      <c r="M461" s="164"/>
      <c r="T461" s="165"/>
      <c r="AT461" s="160" t="s">
        <v>330</v>
      </c>
      <c r="AU461" s="160" t="s">
        <v>79</v>
      </c>
      <c r="AV461" s="13" t="s">
        <v>79</v>
      </c>
      <c r="AW461" s="13" t="s">
        <v>31</v>
      </c>
      <c r="AX461" s="13" t="s">
        <v>69</v>
      </c>
      <c r="AY461" s="160" t="s">
        <v>181</v>
      </c>
    </row>
    <row r="462" spans="2:65" s="14" customFormat="1" ht="11.25" x14ac:dyDescent="0.2">
      <c r="B462" s="166"/>
      <c r="D462" s="138" t="s">
        <v>330</v>
      </c>
      <c r="E462" s="167" t="s">
        <v>19</v>
      </c>
      <c r="F462" s="168" t="s">
        <v>333</v>
      </c>
      <c r="H462" s="169">
        <v>1</v>
      </c>
      <c r="I462" s="170"/>
      <c r="L462" s="166"/>
      <c r="M462" s="171"/>
      <c r="T462" s="172"/>
      <c r="AT462" s="167" t="s">
        <v>330</v>
      </c>
      <c r="AU462" s="167" t="s">
        <v>79</v>
      </c>
      <c r="AV462" s="14" t="s">
        <v>187</v>
      </c>
      <c r="AW462" s="14" t="s">
        <v>31</v>
      </c>
      <c r="AX462" s="14" t="s">
        <v>77</v>
      </c>
      <c r="AY462" s="167" t="s">
        <v>181</v>
      </c>
    </row>
    <row r="463" spans="2:65" s="1" customFormat="1" ht="16.5" customHeight="1" x14ac:dyDescent="0.2">
      <c r="B463" s="32"/>
      <c r="C463" s="125" t="s">
        <v>723</v>
      </c>
      <c r="D463" s="125" t="s">
        <v>182</v>
      </c>
      <c r="E463" s="126" t="s">
        <v>9498</v>
      </c>
      <c r="F463" s="127" t="s">
        <v>9499</v>
      </c>
      <c r="G463" s="128" t="s">
        <v>519</v>
      </c>
      <c r="H463" s="129">
        <v>1</v>
      </c>
      <c r="I463" s="130"/>
      <c r="J463" s="131">
        <f>ROUND(I463*H463,2)</f>
        <v>0</v>
      </c>
      <c r="K463" s="127" t="s">
        <v>186</v>
      </c>
      <c r="L463" s="32"/>
      <c r="M463" s="132" t="s">
        <v>19</v>
      </c>
      <c r="N463" s="133" t="s">
        <v>40</v>
      </c>
      <c r="P463" s="134">
        <f>O463*H463</f>
        <v>0</v>
      </c>
      <c r="Q463" s="134">
        <v>0</v>
      </c>
      <c r="R463" s="134">
        <f>Q463*H463</f>
        <v>0</v>
      </c>
      <c r="S463" s="134">
        <v>0</v>
      </c>
      <c r="T463" s="135">
        <f>S463*H463</f>
        <v>0</v>
      </c>
      <c r="AR463" s="136" t="s">
        <v>187</v>
      </c>
      <c r="AT463" s="136" t="s">
        <v>182</v>
      </c>
      <c r="AU463" s="136" t="s">
        <v>79</v>
      </c>
      <c r="AY463" s="17" t="s">
        <v>181</v>
      </c>
      <c r="BE463" s="137">
        <f>IF(N463="základní",J463,0)</f>
        <v>0</v>
      </c>
      <c r="BF463" s="137">
        <f>IF(N463="snížená",J463,0)</f>
        <v>0</v>
      </c>
      <c r="BG463" s="137">
        <f>IF(N463="zákl. přenesená",J463,0)</f>
        <v>0</v>
      </c>
      <c r="BH463" s="137">
        <f>IF(N463="sníž. přenesená",J463,0)</f>
        <v>0</v>
      </c>
      <c r="BI463" s="137">
        <f>IF(N463="nulová",J463,0)</f>
        <v>0</v>
      </c>
      <c r="BJ463" s="17" t="s">
        <v>77</v>
      </c>
      <c r="BK463" s="137">
        <f>ROUND(I463*H463,2)</f>
        <v>0</v>
      </c>
      <c r="BL463" s="17" t="s">
        <v>187</v>
      </c>
      <c r="BM463" s="136" t="s">
        <v>726</v>
      </c>
    </row>
    <row r="464" spans="2:65" s="1" customFormat="1" ht="48.75" x14ac:dyDescent="0.2">
      <c r="B464" s="32"/>
      <c r="D464" s="138" t="s">
        <v>214</v>
      </c>
      <c r="F464" s="139" t="s">
        <v>9496</v>
      </c>
      <c r="I464" s="140"/>
      <c r="L464" s="32"/>
      <c r="M464" s="141"/>
      <c r="T464" s="53"/>
      <c r="AT464" s="17" t="s">
        <v>214</v>
      </c>
      <c r="AU464" s="17" t="s">
        <v>79</v>
      </c>
    </row>
    <row r="465" spans="2:65" s="13" customFormat="1" ht="22.5" x14ac:dyDescent="0.2">
      <c r="B465" s="159"/>
      <c r="D465" s="138" t="s">
        <v>330</v>
      </c>
      <c r="E465" s="160" t="s">
        <v>19</v>
      </c>
      <c r="F465" s="161" t="s">
        <v>9500</v>
      </c>
      <c r="H465" s="162">
        <v>1</v>
      </c>
      <c r="I465" s="163"/>
      <c r="L465" s="159"/>
      <c r="M465" s="164"/>
      <c r="T465" s="165"/>
      <c r="AT465" s="160" t="s">
        <v>330</v>
      </c>
      <c r="AU465" s="160" t="s">
        <v>79</v>
      </c>
      <c r="AV465" s="13" t="s">
        <v>79</v>
      </c>
      <c r="AW465" s="13" t="s">
        <v>31</v>
      </c>
      <c r="AX465" s="13" t="s">
        <v>69</v>
      </c>
      <c r="AY465" s="160" t="s">
        <v>181</v>
      </c>
    </row>
    <row r="466" spans="2:65" s="14" customFormat="1" ht="11.25" x14ac:dyDescent="0.2">
      <c r="B466" s="166"/>
      <c r="D466" s="138" t="s">
        <v>330</v>
      </c>
      <c r="E466" s="167" t="s">
        <v>19</v>
      </c>
      <c r="F466" s="168" t="s">
        <v>333</v>
      </c>
      <c r="H466" s="169">
        <v>1</v>
      </c>
      <c r="I466" s="170"/>
      <c r="L466" s="166"/>
      <c r="M466" s="171"/>
      <c r="T466" s="172"/>
      <c r="AT466" s="167" t="s">
        <v>330</v>
      </c>
      <c r="AU466" s="167" t="s">
        <v>79</v>
      </c>
      <c r="AV466" s="14" t="s">
        <v>187</v>
      </c>
      <c r="AW466" s="14" t="s">
        <v>31</v>
      </c>
      <c r="AX466" s="14" t="s">
        <v>77</v>
      </c>
      <c r="AY466" s="167" t="s">
        <v>181</v>
      </c>
    </row>
    <row r="467" spans="2:65" s="10" customFormat="1" ht="22.9" customHeight="1" x14ac:dyDescent="0.2">
      <c r="B467" s="115"/>
      <c r="D467" s="116" t="s">
        <v>68</v>
      </c>
      <c r="E467" s="149" t="s">
        <v>196</v>
      </c>
      <c r="F467" s="149" t="s">
        <v>5636</v>
      </c>
      <c r="I467" s="118"/>
      <c r="J467" s="150">
        <f>BK467</f>
        <v>0</v>
      </c>
      <c r="L467" s="115"/>
      <c r="M467" s="120"/>
      <c r="P467" s="121">
        <f>SUM(P468:P471)</f>
        <v>0</v>
      </c>
      <c r="R467" s="121">
        <f>SUM(R468:R471)</f>
        <v>0</v>
      </c>
      <c r="T467" s="122">
        <f>SUM(T468:T471)</f>
        <v>0</v>
      </c>
      <c r="AR467" s="116" t="s">
        <v>77</v>
      </c>
      <c r="AT467" s="123" t="s">
        <v>68</v>
      </c>
      <c r="AU467" s="123" t="s">
        <v>77</v>
      </c>
      <c r="AY467" s="116" t="s">
        <v>181</v>
      </c>
      <c r="BK467" s="124">
        <f>SUM(BK468:BK471)</f>
        <v>0</v>
      </c>
    </row>
    <row r="468" spans="2:65" s="1" customFormat="1" ht="16.5" customHeight="1" x14ac:dyDescent="0.2">
      <c r="B468" s="32"/>
      <c r="C468" s="125" t="s">
        <v>495</v>
      </c>
      <c r="D468" s="125" t="s">
        <v>182</v>
      </c>
      <c r="E468" s="126" t="s">
        <v>6388</v>
      </c>
      <c r="F468" s="127" t="s">
        <v>9501</v>
      </c>
      <c r="G468" s="128" t="s">
        <v>519</v>
      </c>
      <c r="H468" s="129">
        <v>1</v>
      </c>
      <c r="I468" s="130"/>
      <c r="J468" s="131">
        <f>ROUND(I468*H468,2)</f>
        <v>0</v>
      </c>
      <c r="K468" s="127" t="s">
        <v>186</v>
      </c>
      <c r="L468" s="32"/>
      <c r="M468" s="132" t="s">
        <v>19</v>
      </c>
      <c r="N468" s="133" t="s">
        <v>40</v>
      </c>
      <c r="P468" s="134">
        <f>O468*H468</f>
        <v>0</v>
      </c>
      <c r="Q468" s="134">
        <v>0</v>
      </c>
      <c r="R468" s="134">
        <f>Q468*H468</f>
        <v>0</v>
      </c>
      <c r="S468" s="134">
        <v>0</v>
      </c>
      <c r="T468" s="135">
        <f>S468*H468</f>
        <v>0</v>
      </c>
      <c r="AR468" s="136" t="s">
        <v>187</v>
      </c>
      <c r="AT468" s="136" t="s">
        <v>182</v>
      </c>
      <c r="AU468" s="136" t="s">
        <v>79</v>
      </c>
      <c r="AY468" s="17" t="s">
        <v>181</v>
      </c>
      <c r="BE468" s="137">
        <f>IF(N468="základní",J468,0)</f>
        <v>0</v>
      </c>
      <c r="BF468" s="137">
        <f>IF(N468="snížená",J468,0)</f>
        <v>0</v>
      </c>
      <c r="BG468" s="137">
        <f>IF(N468="zákl. přenesená",J468,0)</f>
        <v>0</v>
      </c>
      <c r="BH468" s="137">
        <f>IF(N468="sníž. přenesená",J468,0)</f>
        <v>0</v>
      </c>
      <c r="BI468" s="137">
        <f>IF(N468="nulová",J468,0)</f>
        <v>0</v>
      </c>
      <c r="BJ468" s="17" t="s">
        <v>77</v>
      </c>
      <c r="BK468" s="137">
        <f>ROUND(I468*H468,2)</f>
        <v>0</v>
      </c>
      <c r="BL468" s="17" t="s">
        <v>187</v>
      </c>
      <c r="BM468" s="136" t="s">
        <v>734</v>
      </c>
    </row>
    <row r="469" spans="2:65" s="1" customFormat="1" ht="29.25" x14ac:dyDescent="0.2">
      <c r="B469" s="32"/>
      <c r="D469" s="138" t="s">
        <v>214</v>
      </c>
      <c r="F469" s="139" t="s">
        <v>9502</v>
      </c>
      <c r="I469" s="140"/>
      <c r="L469" s="32"/>
      <c r="M469" s="141"/>
      <c r="T469" s="53"/>
      <c r="AT469" s="17" t="s">
        <v>214</v>
      </c>
      <c r="AU469" s="17" t="s">
        <v>79</v>
      </c>
    </row>
    <row r="470" spans="2:65" s="13" customFormat="1" ht="11.25" x14ac:dyDescent="0.2">
      <c r="B470" s="159"/>
      <c r="D470" s="138" t="s">
        <v>330</v>
      </c>
      <c r="E470" s="160" t="s">
        <v>19</v>
      </c>
      <c r="F470" s="161" t="s">
        <v>9503</v>
      </c>
      <c r="H470" s="162">
        <v>1</v>
      </c>
      <c r="I470" s="163"/>
      <c r="L470" s="159"/>
      <c r="M470" s="164"/>
      <c r="T470" s="165"/>
      <c r="AT470" s="160" t="s">
        <v>330</v>
      </c>
      <c r="AU470" s="160" t="s">
        <v>79</v>
      </c>
      <c r="AV470" s="13" t="s">
        <v>79</v>
      </c>
      <c r="AW470" s="13" t="s">
        <v>31</v>
      </c>
      <c r="AX470" s="13" t="s">
        <v>69</v>
      </c>
      <c r="AY470" s="160" t="s">
        <v>181</v>
      </c>
    </row>
    <row r="471" spans="2:65" s="14" customFormat="1" ht="11.25" x14ac:dyDescent="0.2">
      <c r="B471" s="166"/>
      <c r="D471" s="138" t="s">
        <v>330</v>
      </c>
      <c r="E471" s="167" t="s">
        <v>19</v>
      </c>
      <c r="F471" s="168" t="s">
        <v>333</v>
      </c>
      <c r="H471" s="169">
        <v>1</v>
      </c>
      <c r="I471" s="170"/>
      <c r="L471" s="166"/>
      <c r="M471" s="171"/>
      <c r="T471" s="172"/>
      <c r="AT471" s="167" t="s">
        <v>330</v>
      </c>
      <c r="AU471" s="167" t="s">
        <v>79</v>
      </c>
      <c r="AV471" s="14" t="s">
        <v>187</v>
      </c>
      <c r="AW471" s="14" t="s">
        <v>31</v>
      </c>
      <c r="AX471" s="14" t="s">
        <v>77</v>
      </c>
      <c r="AY471" s="167" t="s">
        <v>181</v>
      </c>
    </row>
    <row r="472" spans="2:65" s="10" customFormat="1" ht="22.9" customHeight="1" x14ac:dyDescent="0.2">
      <c r="B472" s="115"/>
      <c r="D472" s="116" t="s">
        <v>68</v>
      </c>
      <c r="E472" s="149" t="s">
        <v>210</v>
      </c>
      <c r="F472" s="149" t="s">
        <v>597</v>
      </c>
      <c r="I472" s="118"/>
      <c r="J472" s="150">
        <f>BK472</f>
        <v>0</v>
      </c>
      <c r="L472" s="115"/>
      <c r="M472" s="120"/>
      <c r="P472" s="121">
        <f>SUM(P473:P676)</f>
        <v>0</v>
      </c>
      <c r="R472" s="121">
        <f>SUM(R473:R676)</f>
        <v>0</v>
      </c>
      <c r="T472" s="122">
        <f>SUM(T473:T676)</f>
        <v>0</v>
      </c>
      <c r="AR472" s="116" t="s">
        <v>77</v>
      </c>
      <c r="AT472" s="123" t="s">
        <v>68</v>
      </c>
      <c r="AU472" s="123" t="s">
        <v>77</v>
      </c>
      <c r="AY472" s="116" t="s">
        <v>181</v>
      </c>
      <c r="BK472" s="124">
        <f>SUM(BK473:BK676)</f>
        <v>0</v>
      </c>
    </row>
    <row r="473" spans="2:65" s="1" customFormat="1" ht="16.5" customHeight="1" x14ac:dyDescent="0.2">
      <c r="B473" s="32"/>
      <c r="C473" s="125" t="s">
        <v>741</v>
      </c>
      <c r="D473" s="125" t="s">
        <v>182</v>
      </c>
      <c r="E473" s="126" t="s">
        <v>9504</v>
      </c>
      <c r="F473" s="127" t="s">
        <v>9505</v>
      </c>
      <c r="G473" s="128" t="s">
        <v>519</v>
      </c>
      <c r="H473" s="129">
        <v>2</v>
      </c>
      <c r="I473" s="130"/>
      <c r="J473" s="131">
        <f>ROUND(I473*H473,2)</f>
        <v>0</v>
      </c>
      <c r="K473" s="127" t="s">
        <v>327</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744</v>
      </c>
    </row>
    <row r="474" spans="2:65" s="1" customFormat="1" ht="11.25" x14ac:dyDescent="0.2">
      <c r="B474" s="32"/>
      <c r="D474" s="151" t="s">
        <v>328</v>
      </c>
      <c r="F474" s="152" t="s">
        <v>9506</v>
      </c>
      <c r="I474" s="140"/>
      <c r="L474" s="32"/>
      <c r="M474" s="141"/>
      <c r="T474" s="53"/>
      <c r="AT474" s="17" t="s">
        <v>328</v>
      </c>
      <c r="AU474" s="17" t="s">
        <v>79</v>
      </c>
    </row>
    <row r="475" spans="2:65" s="1" customFormat="1" ht="48.75" x14ac:dyDescent="0.2">
      <c r="B475" s="32"/>
      <c r="D475" s="138" t="s">
        <v>214</v>
      </c>
      <c r="F475" s="139" t="s">
        <v>9507</v>
      </c>
      <c r="I475" s="140"/>
      <c r="L475" s="32"/>
      <c r="M475" s="141"/>
      <c r="T475" s="53"/>
      <c r="AT475" s="17" t="s">
        <v>214</v>
      </c>
      <c r="AU475" s="17" t="s">
        <v>79</v>
      </c>
    </row>
    <row r="476" spans="2:65" s="13" customFormat="1" ht="11.25" x14ac:dyDescent="0.2">
      <c r="B476" s="159"/>
      <c r="D476" s="138" t="s">
        <v>330</v>
      </c>
      <c r="E476" s="160" t="s">
        <v>19</v>
      </c>
      <c r="F476" s="161" t="s">
        <v>9508</v>
      </c>
      <c r="H476" s="162">
        <v>2</v>
      </c>
      <c r="I476" s="163"/>
      <c r="L476" s="159"/>
      <c r="M476" s="164"/>
      <c r="T476" s="165"/>
      <c r="AT476" s="160" t="s">
        <v>330</v>
      </c>
      <c r="AU476" s="160" t="s">
        <v>79</v>
      </c>
      <c r="AV476" s="13" t="s">
        <v>79</v>
      </c>
      <c r="AW476" s="13" t="s">
        <v>31</v>
      </c>
      <c r="AX476" s="13" t="s">
        <v>69</v>
      </c>
      <c r="AY476" s="160" t="s">
        <v>181</v>
      </c>
    </row>
    <row r="477" spans="2:65" s="14" customFormat="1" ht="11.25" x14ac:dyDescent="0.2">
      <c r="B477" s="166"/>
      <c r="D477" s="138" t="s">
        <v>330</v>
      </c>
      <c r="E477" s="167" t="s">
        <v>19</v>
      </c>
      <c r="F477" s="168" t="s">
        <v>333</v>
      </c>
      <c r="H477" s="169">
        <v>2</v>
      </c>
      <c r="I477" s="170"/>
      <c r="L477" s="166"/>
      <c r="M477" s="171"/>
      <c r="T477" s="172"/>
      <c r="AT477" s="167" t="s">
        <v>330</v>
      </c>
      <c r="AU477" s="167" t="s">
        <v>79</v>
      </c>
      <c r="AV477" s="14" t="s">
        <v>187</v>
      </c>
      <c r="AW477" s="14" t="s">
        <v>31</v>
      </c>
      <c r="AX477" s="14" t="s">
        <v>77</v>
      </c>
      <c r="AY477" s="167" t="s">
        <v>181</v>
      </c>
    </row>
    <row r="478" spans="2:65" s="1" customFormat="1" ht="16.5" customHeight="1" x14ac:dyDescent="0.2">
      <c r="B478" s="32"/>
      <c r="C478" s="125" t="s">
        <v>497</v>
      </c>
      <c r="D478" s="125" t="s">
        <v>182</v>
      </c>
      <c r="E478" s="126" t="s">
        <v>9509</v>
      </c>
      <c r="F478" s="127" t="s">
        <v>9510</v>
      </c>
      <c r="G478" s="128" t="s">
        <v>519</v>
      </c>
      <c r="H478" s="129">
        <v>3</v>
      </c>
      <c r="I478" s="130"/>
      <c r="J478" s="131">
        <f>ROUND(I478*H478,2)</f>
        <v>0</v>
      </c>
      <c r="K478" s="127" t="s">
        <v>327</v>
      </c>
      <c r="L478" s="32"/>
      <c r="M478" s="132" t="s">
        <v>19</v>
      </c>
      <c r="N478" s="133" t="s">
        <v>40</v>
      </c>
      <c r="P478" s="134">
        <f>O478*H478</f>
        <v>0</v>
      </c>
      <c r="Q478" s="134">
        <v>0</v>
      </c>
      <c r="R478" s="134">
        <f>Q478*H478</f>
        <v>0</v>
      </c>
      <c r="S478" s="134">
        <v>0</v>
      </c>
      <c r="T478" s="135">
        <f>S478*H478</f>
        <v>0</v>
      </c>
      <c r="AR478" s="136" t="s">
        <v>187</v>
      </c>
      <c r="AT478" s="136" t="s">
        <v>182</v>
      </c>
      <c r="AU478" s="136" t="s">
        <v>79</v>
      </c>
      <c r="AY478" s="17" t="s">
        <v>181</v>
      </c>
      <c r="BE478" s="137">
        <f>IF(N478="základní",J478,0)</f>
        <v>0</v>
      </c>
      <c r="BF478" s="137">
        <f>IF(N478="snížená",J478,0)</f>
        <v>0</v>
      </c>
      <c r="BG478" s="137">
        <f>IF(N478="zákl. přenesená",J478,0)</f>
        <v>0</v>
      </c>
      <c r="BH478" s="137">
        <f>IF(N478="sníž. přenesená",J478,0)</f>
        <v>0</v>
      </c>
      <c r="BI478" s="137">
        <f>IF(N478="nulová",J478,0)</f>
        <v>0</v>
      </c>
      <c r="BJ478" s="17" t="s">
        <v>77</v>
      </c>
      <c r="BK478" s="137">
        <f>ROUND(I478*H478,2)</f>
        <v>0</v>
      </c>
      <c r="BL478" s="17" t="s">
        <v>187</v>
      </c>
      <c r="BM478" s="136" t="s">
        <v>756</v>
      </c>
    </row>
    <row r="479" spans="2:65" s="1" customFormat="1" ht="11.25" x14ac:dyDescent="0.2">
      <c r="B479" s="32"/>
      <c r="D479" s="151" t="s">
        <v>328</v>
      </c>
      <c r="F479" s="152" t="s">
        <v>9511</v>
      </c>
      <c r="I479" s="140"/>
      <c r="L479" s="32"/>
      <c r="M479" s="141"/>
      <c r="T479" s="53"/>
      <c r="AT479" s="17" t="s">
        <v>328</v>
      </c>
      <c r="AU479" s="17" t="s">
        <v>79</v>
      </c>
    </row>
    <row r="480" spans="2:65" s="1" customFormat="1" ht="48.75" x14ac:dyDescent="0.2">
      <c r="B480" s="32"/>
      <c r="D480" s="138" t="s">
        <v>214</v>
      </c>
      <c r="F480" s="139" t="s">
        <v>9512</v>
      </c>
      <c r="I480" s="140"/>
      <c r="L480" s="32"/>
      <c r="M480" s="141"/>
      <c r="T480" s="53"/>
      <c r="AT480" s="17" t="s">
        <v>214</v>
      </c>
      <c r="AU480" s="17" t="s">
        <v>79</v>
      </c>
    </row>
    <row r="481" spans="2:65" s="13" customFormat="1" ht="11.25" x14ac:dyDescent="0.2">
      <c r="B481" s="159"/>
      <c r="D481" s="138" t="s">
        <v>330</v>
      </c>
      <c r="E481" s="160" t="s">
        <v>19</v>
      </c>
      <c r="F481" s="161" t="s">
        <v>9513</v>
      </c>
      <c r="H481" s="162">
        <v>3</v>
      </c>
      <c r="I481" s="163"/>
      <c r="L481" s="159"/>
      <c r="M481" s="164"/>
      <c r="T481" s="165"/>
      <c r="AT481" s="160" t="s">
        <v>330</v>
      </c>
      <c r="AU481" s="160" t="s">
        <v>79</v>
      </c>
      <c r="AV481" s="13" t="s">
        <v>79</v>
      </c>
      <c r="AW481" s="13" t="s">
        <v>31</v>
      </c>
      <c r="AX481" s="13" t="s">
        <v>69</v>
      </c>
      <c r="AY481" s="160" t="s">
        <v>181</v>
      </c>
    </row>
    <row r="482" spans="2:65" s="14" customFormat="1" ht="11.25" x14ac:dyDescent="0.2">
      <c r="B482" s="166"/>
      <c r="D482" s="138" t="s">
        <v>330</v>
      </c>
      <c r="E482" s="167" t="s">
        <v>19</v>
      </c>
      <c r="F482" s="168" t="s">
        <v>333</v>
      </c>
      <c r="H482" s="169">
        <v>3</v>
      </c>
      <c r="I482" s="170"/>
      <c r="L482" s="166"/>
      <c r="M482" s="171"/>
      <c r="T482" s="172"/>
      <c r="AT482" s="167" t="s">
        <v>330</v>
      </c>
      <c r="AU482" s="167" t="s">
        <v>79</v>
      </c>
      <c r="AV482" s="14" t="s">
        <v>187</v>
      </c>
      <c r="AW482" s="14" t="s">
        <v>31</v>
      </c>
      <c r="AX482" s="14" t="s">
        <v>77</v>
      </c>
      <c r="AY482" s="167" t="s">
        <v>181</v>
      </c>
    </row>
    <row r="483" spans="2:65" s="1" customFormat="1" ht="16.5" customHeight="1" x14ac:dyDescent="0.2">
      <c r="B483" s="32"/>
      <c r="C483" s="125" t="s">
        <v>760</v>
      </c>
      <c r="D483" s="125" t="s">
        <v>182</v>
      </c>
      <c r="E483" s="126" t="s">
        <v>9514</v>
      </c>
      <c r="F483" s="127" t="s">
        <v>9515</v>
      </c>
      <c r="G483" s="128" t="s">
        <v>185</v>
      </c>
      <c r="H483" s="129">
        <v>1</v>
      </c>
      <c r="I483" s="130"/>
      <c r="J483" s="131">
        <f>ROUND(I483*H483,2)</f>
        <v>0</v>
      </c>
      <c r="K483" s="127" t="s">
        <v>186</v>
      </c>
      <c r="L483" s="32"/>
      <c r="M483" s="132" t="s">
        <v>19</v>
      </c>
      <c r="N483" s="133" t="s">
        <v>40</v>
      </c>
      <c r="P483" s="134">
        <f>O483*H483</f>
        <v>0</v>
      </c>
      <c r="Q483" s="134">
        <v>0</v>
      </c>
      <c r="R483" s="134">
        <f>Q483*H483</f>
        <v>0</v>
      </c>
      <c r="S483" s="134">
        <v>0</v>
      </c>
      <c r="T483" s="135">
        <f>S483*H483</f>
        <v>0</v>
      </c>
      <c r="AR483" s="136" t="s">
        <v>187</v>
      </c>
      <c r="AT483" s="136" t="s">
        <v>182</v>
      </c>
      <c r="AU483" s="136" t="s">
        <v>79</v>
      </c>
      <c r="AY483" s="17" t="s">
        <v>181</v>
      </c>
      <c r="BE483" s="137">
        <f>IF(N483="základní",J483,0)</f>
        <v>0</v>
      </c>
      <c r="BF483" s="137">
        <f>IF(N483="snížená",J483,0)</f>
        <v>0</v>
      </c>
      <c r="BG483" s="137">
        <f>IF(N483="zákl. přenesená",J483,0)</f>
        <v>0</v>
      </c>
      <c r="BH483" s="137">
        <f>IF(N483="sníž. přenesená",J483,0)</f>
        <v>0</v>
      </c>
      <c r="BI483" s="137">
        <f>IF(N483="nulová",J483,0)</f>
        <v>0</v>
      </c>
      <c r="BJ483" s="17" t="s">
        <v>77</v>
      </c>
      <c r="BK483" s="137">
        <f>ROUND(I483*H483,2)</f>
        <v>0</v>
      </c>
      <c r="BL483" s="17" t="s">
        <v>187</v>
      </c>
      <c r="BM483" s="136" t="s">
        <v>763</v>
      </c>
    </row>
    <row r="484" spans="2:65" s="1" customFormat="1" ht="136.5" x14ac:dyDescent="0.2">
      <c r="B484" s="32"/>
      <c r="D484" s="138" t="s">
        <v>214</v>
      </c>
      <c r="F484" s="139" t="s">
        <v>9516</v>
      </c>
      <c r="I484" s="140"/>
      <c r="L484" s="32"/>
      <c r="M484" s="141"/>
      <c r="T484" s="53"/>
      <c r="AT484" s="17" t="s">
        <v>214</v>
      </c>
      <c r="AU484" s="17" t="s">
        <v>79</v>
      </c>
    </row>
    <row r="485" spans="2:65" s="13" customFormat="1" ht="11.25" x14ac:dyDescent="0.2">
      <c r="B485" s="159"/>
      <c r="D485" s="138" t="s">
        <v>330</v>
      </c>
      <c r="E485" s="160" t="s">
        <v>19</v>
      </c>
      <c r="F485" s="161" t="s">
        <v>9517</v>
      </c>
      <c r="H485" s="162">
        <v>1</v>
      </c>
      <c r="I485" s="163"/>
      <c r="L485" s="159"/>
      <c r="M485" s="164"/>
      <c r="T485" s="165"/>
      <c r="AT485" s="160" t="s">
        <v>330</v>
      </c>
      <c r="AU485" s="160" t="s">
        <v>79</v>
      </c>
      <c r="AV485" s="13" t="s">
        <v>79</v>
      </c>
      <c r="AW485" s="13" t="s">
        <v>31</v>
      </c>
      <c r="AX485" s="13" t="s">
        <v>69</v>
      </c>
      <c r="AY485" s="160" t="s">
        <v>181</v>
      </c>
    </row>
    <row r="486" spans="2:65" s="14" customFormat="1" ht="11.25" x14ac:dyDescent="0.2">
      <c r="B486" s="166"/>
      <c r="D486" s="138" t="s">
        <v>330</v>
      </c>
      <c r="E486" s="167" t="s">
        <v>19</v>
      </c>
      <c r="F486" s="168" t="s">
        <v>333</v>
      </c>
      <c r="H486" s="169">
        <v>1</v>
      </c>
      <c r="I486" s="170"/>
      <c r="L486" s="166"/>
      <c r="M486" s="171"/>
      <c r="T486" s="172"/>
      <c r="AT486" s="167" t="s">
        <v>330</v>
      </c>
      <c r="AU486" s="167" t="s">
        <v>79</v>
      </c>
      <c r="AV486" s="14" t="s">
        <v>187</v>
      </c>
      <c r="AW486" s="14" t="s">
        <v>31</v>
      </c>
      <c r="AX486" s="14" t="s">
        <v>77</v>
      </c>
      <c r="AY486" s="167" t="s">
        <v>181</v>
      </c>
    </row>
    <row r="487" spans="2:65" s="1" customFormat="1" ht="16.5" customHeight="1" x14ac:dyDescent="0.2">
      <c r="B487" s="32"/>
      <c r="C487" s="125" t="s">
        <v>500</v>
      </c>
      <c r="D487" s="125" t="s">
        <v>182</v>
      </c>
      <c r="E487" s="126" t="s">
        <v>9518</v>
      </c>
      <c r="F487" s="127" t="s">
        <v>9515</v>
      </c>
      <c r="G487" s="128" t="s">
        <v>185</v>
      </c>
      <c r="H487" s="129">
        <v>1</v>
      </c>
      <c r="I487" s="130"/>
      <c r="J487" s="131">
        <f>ROUND(I487*H487,2)</f>
        <v>0</v>
      </c>
      <c r="K487" s="127" t="s">
        <v>186</v>
      </c>
      <c r="L487" s="32"/>
      <c r="M487" s="132" t="s">
        <v>19</v>
      </c>
      <c r="N487" s="133" t="s">
        <v>40</v>
      </c>
      <c r="P487" s="134">
        <f>O487*H487</f>
        <v>0</v>
      </c>
      <c r="Q487" s="134">
        <v>0</v>
      </c>
      <c r="R487" s="134">
        <f>Q487*H487</f>
        <v>0</v>
      </c>
      <c r="S487" s="134">
        <v>0</v>
      </c>
      <c r="T487" s="135">
        <f>S487*H487</f>
        <v>0</v>
      </c>
      <c r="AR487" s="136" t="s">
        <v>187</v>
      </c>
      <c r="AT487" s="136" t="s">
        <v>182</v>
      </c>
      <c r="AU487" s="136" t="s">
        <v>79</v>
      </c>
      <c r="AY487" s="17" t="s">
        <v>181</v>
      </c>
      <c r="BE487" s="137">
        <f>IF(N487="základní",J487,0)</f>
        <v>0</v>
      </c>
      <c r="BF487" s="137">
        <f>IF(N487="snížená",J487,0)</f>
        <v>0</v>
      </c>
      <c r="BG487" s="137">
        <f>IF(N487="zákl. přenesená",J487,0)</f>
        <v>0</v>
      </c>
      <c r="BH487" s="137">
        <f>IF(N487="sníž. přenesená",J487,0)</f>
        <v>0</v>
      </c>
      <c r="BI487" s="137">
        <f>IF(N487="nulová",J487,0)</f>
        <v>0</v>
      </c>
      <c r="BJ487" s="17" t="s">
        <v>77</v>
      </c>
      <c r="BK487" s="137">
        <f>ROUND(I487*H487,2)</f>
        <v>0</v>
      </c>
      <c r="BL487" s="17" t="s">
        <v>187</v>
      </c>
      <c r="BM487" s="136" t="s">
        <v>768</v>
      </c>
    </row>
    <row r="488" spans="2:65" s="1" customFormat="1" ht="156" x14ac:dyDescent="0.2">
      <c r="B488" s="32"/>
      <c r="D488" s="138" t="s">
        <v>214</v>
      </c>
      <c r="F488" s="139" t="s">
        <v>9519</v>
      </c>
      <c r="I488" s="140"/>
      <c r="L488" s="32"/>
      <c r="M488" s="141"/>
      <c r="T488" s="53"/>
      <c r="AT488" s="17" t="s">
        <v>214</v>
      </c>
      <c r="AU488" s="17" t="s">
        <v>79</v>
      </c>
    </row>
    <row r="489" spans="2:65" s="13" customFormat="1" ht="11.25" x14ac:dyDescent="0.2">
      <c r="B489" s="159"/>
      <c r="D489" s="138" t="s">
        <v>330</v>
      </c>
      <c r="E489" s="160" t="s">
        <v>19</v>
      </c>
      <c r="F489" s="161" t="s">
        <v>9520</v>
      </c>
      <c r="H489" s="162">
        <v>1</v>
      </c>
      <c r="I489" s="163"/>
      <c r="L489" s="159"/>
      <c r="M489" s="164"/>
      <c r="T489" s="165"/>
      <c r="AT489" s="160" t="s">
        <v>330</v>
      </c>
      <c r="AU489" s="160" t="s">
        <v>79</v>
      </c>
      <c r="AV489" s="13" t="s">
        <v>79</v>
      </c>
      <c r="AW489" s="13" t="s">
        <v>31</v>
      </c>
      <c r="AX489" s="13" t="s">
        <v>69</v>
      </c>
      <c r="AY489" s="160" t="s">
        <v>181</v>
      </c>
    </row>
    <row r="490" spans="2:65" s="14" customFormat="1" ht="11.25" x14ac:dyDescent="0.2">
      <c r="B490" s="166"/>
      <c r="D490" s="138" t="s">
        <v>330</v>
      </c>
      <c r="E490" s="167" t="s">
        <v>19</v>
      </c>
      <c r="F490" s="168" t="s">
        <v>333</v>
      </c>
      <c r="H490" s="169">
        <v>1</v>
      </c>
      <c r="I490" s="170"/>
      <c r="L490" s="166"/>
      <c r="M490" s="171"/>
      <c r="T490" s="172"/>
      <c r="AT490" s="167" t="s">
        <v>330</v>
      </c>
      <c r="AU490" s="167" t="s">
        <v>79</v>
      </c>
      <c r="AV490" s="14" t="s">
        <v>187</v>
      </c>
      <c r="AW490" s="14" t="s">
        <v>31</v>
      </c>
      <c r="AX490" s="14" t="s">
        <v>77</v>
      </c>
      <c r="AY490" s="167" t="s">
        <v>181</v>
      </c>
    </row>
    <row r="491" spans="2:65" s="1" customFormat="1" ht="16.5" customHeight="1" x14ac:dyDescent="0.2">
      <c r="B491" s="32"/>
      <c r="C491" s="125" t="s">
        <v>2148</v>
      </c>
      <c r="D491" s="125" t="s">
        <v>182</v>
      </c>
      <c r="E491" s="126" t="s">
        <v>9521</v>
      </c>
      <c r="F491" s="127" t="s">
        <v>9515</v>
      </c>
      <c r="G491" s="128" t="s">
        <v>185</v>
      </c>
      <c r="H491" s="129">
        <v>1</v>
      </c>
      <c r="I491" s="130"/>
      <c r="J491" s="131">
        <f>ROUND(I491*H491,2)</f>
        <v>0</v>
      </c>
      <c r="K491" s="127" t="s">
        <v>186</v>
      </c>
      <c r="L491" s="32"/>
      <c r="M491" s="132" t="s">
        <v>19</v>
      </c>
      <c r="N491" s="133" t="s">
        <v>40</v>
      </c>
      <c r="P491" s="134">
        <f>O491*H491</f>
        <v>0</v>
      </c>
      <c r="Q491" s="134">
        <v>0</v>
      </c>
      <c r="R491" s="134">
        <f>Q491*H491</f>
        <v>0</v>
      </c>
      <c r="S491" s="134">
        <v>0</v>
      </c>
      <c r="T491" s="135">
        <f>S491*H491</f>
        <v>0</v>
      </c>
      <c r="AR491" s="136" t="s">
        <v>187</v>
      </c>
      <c r="AT491" s="136" t="s">
        <v>182</v>
      </c>
      <c r="AU491" s="136" t="s">
        <v>79</v>
      </c>
      <c r="AY491" s="17" t="s">
        <v>181</v>
      </c>
      <c r="BE491" s="137">
        <f>IF(N491="základní",J491,0)</f>
        <v>0</v>
      </c>
      <c r="BF491" s="137">
        <f>IF(N491="snížená",J491,0)</f>
        <v>0</v>
      </c>
      <c r="BG491" s="137">
        <f>IF(N491="zákl. přenesená",J491,0)</f>
        <v>0</v>
      </c>
      <c r="BH491" s="137">
        <f>IF(N491="sníž. přenesená",J491,0)</f>
        <v>0</v>
      </c>
      <c r="BI491" s="137">
        <f>IF(N491="nulová",J491,0)</f>
        <v>0</v>
      </c>
      <c r="BJ491" s="17" t="s">
        <v>77</v>
      </c>
      <c r="BK491" s="137">
        <f>ROUND(I491*H491,2)</f>
        <v>0</v>
      </c>
      <c r="BL491" s="17" t="s">
        <v>187</v>
      </c>
      <c r="BM491" s="136" t="s">
        <v>1391</v>
      </c>
    </row>
    <row r="492" spans="2:65" s="1" customFormat="1" ht="204.75" x14ac:dyDescent="0.2">
      <c r="B492" s="32"/>
      <c r="D492" s="138" t="s">
        <v>214</v>
      </c>
      <c r="F492" s="139" t="s">
        <v>9522</v>
      </c>
      <c r="I492" s="140"/>
      <c r="L492" s="32"/>
      <c r="M492" s="141"/>
      <c r="T492" s="53"/>
      <c r="AT492" s="17" t="s">
        <v>214</v>
      </c>
      <c r="AU492" s="17" t="s">
        <v>79</v>
      </c>
    </row>
    <row r="493" spans="2:65" s="13" customFormat="1" ht="11.25" x14ac:dyDescent="0.2">
      <c r="B493" s="159"/>
      <c r="D493" s="138" t="s">
        <v>330</v>
      </c>
      <c r="E493" s="160" t="s">
        <v>19</v>
      </c>
      <c r="F493" s="161" t="s">
        <v>9523</v>
      </c>
      <c r="H493" s="162">
        <v>1</v>
      </c>
      <c r="I493" s="163"/>
      <c r="L493" s="159"/>
      <c r="M493" s="164"/>
      <c r="T493" s="165"/>
      <c r="AT493" s="160" t="s">
        <v>330</v>
      </c>
      <c r="AU493" s="160" t="s">
        <v>79</v>
      </c>
      <c r="AV493" s="13" t="s">
        <v>79</v>
      </c>
      <c r="AW493" s="13" t="s">
        <v>31</v>
      </c>
      <c r="AX493" s="13" t="s">
        <v>69</v>
      </c>
      <c r="AY493" s="160" t="s">
        <v>181</v>
      </c>
    </row>
    <row r="494" spans="2:65" s="14" customFormat="1" ht="11.25" x14ac:dyDescent="0.2">
      <c r="B494" s="166"/>
      <c r="D494" s="138" t="s">
        <v>330</v>
      </c>
      <c r="E494" s="167" t="s">
        <v>19</v>
      </c>
      <c r="F494" s="168" t="s">
        <v>333</v>
      </c>
      <c r="H494" s="169">
        <v>1</v>
      </c>
      <c r="I494" s="170"/>
      <c r="L494" s="166"/>
      <c r="M494" s="171"/>
      <c r="T494" s="172"/>
      <c r="AT494" s="167" t="s">
        <v>330</v>
      </c>
      <c r="AU494" s="167" t="s">
        <v>79</v>
      </c>
      <c r="AV494" s="14" t="s">
        <v>187</v>
      </c>
      <c r="AW494" s="14" t="s">
        <v>31</v>
      </c>
      <c r="AX494" s="14" t="s">
        <v>77</v>
      </c>
      <c r="AY494" s="167" t="s">
        <v>181</v>
      </c>
    </row>
    <row r="495" spans="2:65" s="1" customFormat="1" ht="16.5" customHeight="1" x14ac:dyDescent="0.2">
      <c r="B495" s="32"/>
      <c r="C495" s="125" t="s">
        <v>502</v>
      </c>
      <c r="D495" s="125" t="s">
        <v>182</v>
      </c>
      <c r="E495" s="126" t="s">
        <v>9524</v>
      </c>
      <c r="F495" s="127" t="s">
        <v>9515</v>
      </c>
      <c r="G495" s="128" t="s">
        <v>185</v>
      </c>
      <c r="H495" s="129">
        <v>1</v>
      </c>
      <c r="I495" s="130"/>
      <c r="J495" s="131">
        <f>ROUND(I495*H495,2)</f>
        <v>0</v>
      </c>
      <c r="K495" s="127" t="s">
        <v>186</v>
      </c>
      <c r="L495" s="32"/>
      <c r="M495" s="132" t="s">
        <v>19</v>
      </c>
      <c r="N495" s="133" t="s">
        <v>40</v>
      </c>
      <c r="P495" s="134">
        <f>O495*H495</f>
        <v>0</v>
      </c>
      <c r="Q495" s="134">
        <v>0</v>
      </c>
      <c r="R495" s="134">
        <f>Q495*H495</f>
        <v>0</v>
      </c>
      <c r="S495" s="134">
        <v>0</v>
      </c>
      <c r="T495" s="135">
        <f>S495*H495</f>
        <v>0</v>
      </c>
      <c r="AR495" s="136" t="s">
        <v>187</v>
      </c>
      <c r="AT495" s="136" t="s">
        <v>182</v>
      </c>
      <c r="AU495" s="136" t="s">
        <v>79</v>
      </c>
      <c r="AY495" s="17" t="s">
        <v>181</v>
      </c>
      <c r="BE495" s="137">
        <f>IF(N495="základní",J495,0)</f>
        <v>0</v>
      </c>
      <c r="BF495" s="137">
        <f>IF(N495="snížená",J495,0)</f>
        <v>0</v>
      </c>
      <c r="BG495" s="137">
        <f>IF(N495="zákl. přenesená",J495,0)</f>
        <v>0</v>
      </c>
      <c r="BH495" s="137">
        <f>IF(N495="sníž. přenesená",J495,0)</f>
        <v>0</v>
      </c>
      <c r="BI495" s="137">
        <f>IF(N495="nulová",J495,0)</f>
        <v>0</v>
      </c>
      <c r="BJ495" s="17" t="s">
        <v>77</v>
      </c>
      <c r="BK495" s="137">
        <f>ROUND(I495*H495,2)</f>
        <v>0</v>
      </c>
      <c r="BL495" s="17" t="s">
        <v>187</v>
      </c>
      <c r="BM495" s="136" t="s">
        <v>792</v>
      </c>
    </row>
    <row r="496" spans="2:65" s="1" customFormat="1" ht="204.75" x14ac:dyDescent="0.2">
      <c r="B496" s="32"/>
      <c r="D496" s="138" t="s">
        <v>214</v>
      </c>
      <c r="F496" s="139" t="s">
        <v>9525</v>
      </c>
      <c r="I496" s="140"/>
      <c r="L496" s="32"/>
      <c r="M496" s="141"/>
      <c r="T496" s="53"/>
      <c r="AT496" s="17" t="s">
        <v>214</v>
      </c>
      <c r="AU496" s="17" t="s">
        <v>79</v>
      </c>
    </row>
    <row r="497" spans="2:65" s="13" customFormat="1" ht="11.25" x14ac:dyDescent="0.2">
      <c r="B497" s="159"/>
      <c r="D497" s="138" t="s">
        <v>330</v>
      </c>
      <c r="E497" s="160" t="s">
        <v>19</v>
      </c>
      <c r="F497" s="161" t="s">
        <v>9526</v>
      </c>
      <c r="H497" s="162">
        <v>1</v>
      </c>
      <c r="I497" s="163"/>
      <c r="L497" s="159"/>
      <c r="M497" s="164"/>
      <c r="T497" s="165"/>
      <c r="AT497" s="160" t="s">
        <v>330</v>
      </c>
      <c r="AU497" s="160" t="s">
        <v>79</v>
      </c>
      <c r="AV497" s="13" t="s">
        <v>79</v>
      </c>
      <c r="AW497" s="13" t="s">
        <v>31</v>
      </c>
      <c r="AX497" s="13" t="s">
        <v>69</v>
      </c>
      <c r="AY497" s="160" t="s">
        <v>181</v>
      </c>
    </row>
    <row r="498" spans="2:65" s="14" customFormat="1" ht="11.25" x14ac:dyDescent="0.2">
      <c r="B498" s="166"/>
      <c r="D498" s="138" t="s">
        <v>330</v>
      </c>
      <c r="E498" s="167" t="s">
        <v>19</v>
      </c>
      <c r="F498" s="168" t="s">
        <v>333</v>
      </c>
      <c r="H498" s="169">
        <v>1</v>
      </c>
      <c r="I498" s="170"/>
      <c r="L498" s="166"/>
      <c r="M498" s="171"/>
      <c r="T498" s="172"/>
      <c r="AT498" s="167" t="s">
        <v>330</v>
      </c>
      <c r="AU498" s="167" t="s">
        <v>79</v>
      </c>
      <c r="AV498" s="14" t="s">
        <v>187</v>
      </c>
      <c r="AW498" s="14" t="s">
        <v>31</v>
      </c>
      <c r="AX498" s="14" t="s">
        <v>77</v>
      </c>
      <c r="AY498" s="167" t="s">
        <v>181</v>
      </c>
    </row>
    <row r="499" spans="2:65" s="1" customFormat="1" ht="16.5" customHeight="1" x14ac:dyDescent="0.2">
      <c r="B499" s="32"/>
      <c r="C499" s="125" t="s">
        <v>800</v>
      </c>
      <c r="D499" s="125" t="s">
        <v>182</v>
      </c>
      <c r="E499" s="126" t="s">
        <v>9527</v>
      </c>
      <c r="F499" s="127" t="s">
        <v>9528</v>
      </c>
      <c r="G499" s="128" t="s">
        <v>636</v>
      </c>
      <c r="H499" s="129">
        <v>98.3</v>
      </c>
      <c r="I499" s="130"/>
      <c r="J499" s="131">
        <f>ROUND(I499*H499,2)</f>
        <v>0</v>
      </c>
      <c r="K499" s="127" t="s">
        <v>327</v>
      </c>
      <c r="L499" s="32"/>
      <c r="M499" s="132" t="s">
        <v>19</v>
      </c>
      <c r="N499" s="133" t="s">
        <v>40</v>
      </c>
      <c r="P499" s="134">
        <f>O499*H499</f>
        <v>0</v>
      </c>
      <c r="Q499" s="134">
        <v>0</v>
      </c>
      <c r="R499" s="134">
        <f>Q499*H499</f>
        <v>0</v>
      </c>
      <c r="S499" s="134">
        <v>0</v>
      </c>
      <c r="T499" s="135">
        <f>S499*H499</f>
        <v>0</v>
      </c>
      <c r="AR499" s="136" t="s">
        <v>187</v>
      </c>
      <c r="AT499" s="136" t="s">
        <v>182</v>
      </c>
      <c r="AU499" s="136" t="s">
        <v>79</v>
      </c>
      <c r="AY499" s="17" t="s">
        <v>181</v>
      </c>
      <c r="BE499" s="137">
        <f>IF(N499="základní",J499,0)</f>
        <v>0</v>
      </c>
      <c r="BF499" s="137">
        <f>IF(N499="snížená",J499,0)</f>
        <v>0</v>
      </c>
      <c r="BG499" s="137">
        <f>IF(N499="zákl. přenesená",J499,0)</f>
        <v>0</v>
      </c>
      <c r="BH499" s="137">
        <f>IF(N499="sníž. přenesená",J499,0)</f>
        <v>0</v>
      </c>
      <c r="BI499" s="137">
        <f>IF(N499="nulová",J499,0)</f>
        <v>0</v>
      </c>
      <c r="BJ499" s="17" t="s">
        <v>77</v>
      </c>
      <c r="BK499" s="137">
        <f>ROUND(I499*H499,2)</f>
        <v>0</v>
      </c>
      <c r="BL499" s="17" t="s">
        <v>187</v>
      </c>
      <c r="BM499" s="136" t="s">
        <v>803</v>
      </c>
    </row>
    <row r="500" spans="2:65" s="1" customFormat="1" ht="11.25" x14ac:dyDescent="0.2">
      <c r="B500" s="32"/>
      <c r="D500" s="151" t="s">
        <v>328</v>
      </c>
      <c r="F500" s="152" t="s">
        <v>9529</v>
      </c>
      <c r="I500" s="140"/>
      <c r="L500" s="32"/>
      <c r="M500" s="141"/>
      <c r="T500" s="53"/>
      <c r="AT500" s="17" t="s">
        <v>328</v>
      </c>
      <c r="AU500" s="17" t="s">
        <v>79</v>
      </c>
    </row>
    <row r="501" spans="2:65" s="12" customFormat="1" ht="11.25" x14ac:dyDescent="0.2">
      <c r="B501" s="153"/>
      <c r="D501" s="138" t="s">
        <v>330</v>
      </c>
      <c r="E501" s="154" t="s">
        <v>19</v>
      </c>
      <c r="F501" s="155" t="s">
        <v>9530</v>
      </c>
      <c r="H501" s="154" t="s">
        <v>19</v>
      </c>
      <c r="I501" s="156"/>
      <c r="L501" s="153"/>
      <c r="M501" s="157"/>
      <c r="T501" s="158"/>
      <c r="AT501" s="154" t="s">
        <v>330</v>
      </c>
      <c r="AU501" s="154" t="s">
        <v>79</v>
      </c>
      <c r="AV501" s="12" t="s">
        <v>77</v>
      </c>
      <c r="AW501" s="12" t="s">
        <v>31</v>
      </c>
      <c r="AX501" s="12" t="s">
        <v>69</v>
      </c>
      <c r="AY501" s="154" t="s">
        <v>181</v>
      </c>
    </row>
    <row r="502" spans="2:65" s="13" customFormat="1" ht="11.25" x14ac:dyDescent="0.2">
      <c r="B502" s="159"/>
      <c r="D502" s="138" t="s">
        <v>330</v>
      </c>
      <c r="E502" s="160" t="s">
        <v>19</v>
      </c>
      <c r="F502" s="161" t="s">
        <v>9531</v>
      </c>
      <c r="H502" s="162">
        <v>83.7</v>
      </c>
      <c r="I502" s="163"/>
      <c r="L502" s="159"/>
      <c r="M502" s="164"/>
      <c r="T502" s="165"/>
      <c r="AT502" s="160" t="s">
        <v>330</v>
      </c>
      <c r="AU502" s="160" t="s">
        <v>79</v>
      </c>
      <c r="AV502" s="13" t="s">
        <v>79</v>
      </c>
      <c r="AW502" s="13" t="s">
        <v>31</v>
      </c>
      <c r="AX502" s="13" t="s">
        <v>69</v>
      </c>
      <c r="AY502" s="160" t="s">
        <v>181</v>
      </c>
    </row>
    <row r="503" spans="2:65" s="13" customFormat="1" ht="11.25" x14ac:dyDescent="0.2">
      <c r="B503" s="159"/>
      <c r="D503" s="138" t="s">
        <v>330</v>
      </c>
      <c r="E503" s="160" t="s">
        <v>19</v>
      </c>
      <c r="F503" s="161" t="s">
        <v>9532</v>
      </c>
      <c r="H503" s="162">
        <v>14.6</v>
      </c>
      <c r="I503" s="163"/>
      <c r="L503" s="159"/>
      <c r="M503" s="164"/>
      <c r="T503" s="165"/>
      <c r="AT503" s="160" t="s">
        <v>330</v>
      </c>
      <c r="AU503" s="160" t="s">
        <v>79</v>
      </c>
      <c r="AV503" s="13" t="s">
        <v>79</v>
      </c>
      <c r="AW503" s="13" t="s">
        <v>31</v>
      </c>
      <c r="AX503" s="13" t="s">
        <v>69</v>
      </c>
      <c r="AY503" s="160" t="s">
        <v>181</v>
      </c>
    </row>
    <row r="504" spans="2:65" s="14" customFormat="1" ht="11.25" x14ac:dyDescent="0.2">
      <c r="B504" s="166"/>
      <c r="D504" s="138" t="s">
        <v>330</v>
      </c>
      <c r="E504" s="167" t="s">
        <v>19</v>
      </c>
      <c r="F504" s="168" t="s">
        <v>333</v>
      </c>
      <c r="H504" s="169">
        <v>98.3</v>
      </c>
      <c r="I504" s="170"/>
      <c r="L504" s="166"/>
      <c r="M504" s="171"/>
      <c r="T504" s="172"/>
      <c r="AT504" s="167" t="s">
        <v>330</v>
      </c>
      <c r="AU504" s="167" t="s">
        <v>79</v>
      </c>
      <c r="AV504" s="14" t="s">
        <v>187</v>
      </c>
      <c r="AW504" s="14" t="s">
        <v>31</v>
      </c>
      <c r="AX504" s="14" t="s">
        <v>77</v>
      </c>
      <c r="AY504" s="167" t="s">
        <v>181</v>
      </c>
    </row>
    <row r="505" spans="2:65" s="1" customFormat="1" ht="16.5" customHeight="1" x14ac:dyDescent="0.2">
      <c r="B505" s="32"/>
      <c r="C505" s="125" t="s">
        <v>505</v>
      </c>
      <c r="D505" s="125" t="s">
        <v>182</v>
      </c>
      <c r="E505" s="126" t="s">
        <v>9533</v>
      </c>
      <c r="F505" s="127" t="s">
        <v>9534</v>
      </c>
      <c r="G505" s="128" t="s">
        <v>636</v>
      </c>
      <c r="H505" s="129">
        <v>64</v>
      </c>
      <c r="I505" s="130"/>
      <c r="J505" s="131">
        <f>ROUND(I505*H505,2)</f>
        <v>0</v>
      </c>
      <c r="K505" s="127" t="s">
        <v>327</v>
      </c>
      <c r="L505" s="32"/>
      <c r="M505" s="132" t="s">
        <v>19</v>
      </c>
      <c r="N505" s="133" t="s">
        <v>40</v>
      </c>
      <c r="P505" s="134">
        <f>O505*H505</f>
        <v>0</v>
      </c>
      <c r="Q505" s="134">
        <v>0</v>
      </c>
      <c r="R505" s="134">
        <f>Q505*H505</f>
        <v>0</v>
      </c>
      <c r="S505" s="134">
        <v>0</v>
      </c>
      <c r="T505" s="135">
        <f>S505*H505</f>
        <v>0</v>
      </c>
      <c r="AR505" s="136" t="s">
        <v>187</v>
      </c>
      <c r="AT505" s="136" t="s">
        <v>182</v>
      </c>
      <c r="AU505" s="136" t="s">
        <v>79</v>
      </c>
      <c r="AY505" s="17" t="s">
        <v>181</v>
      </c>
      <c r="BE505" s="137">
        <f>IF(N505="základní",J505,0)</f>
        <v>0</v>
      </c>
      <c r="BF505" s="137">
        <f>IF(N505="snížená",J505,0)</f>
        <v>0</v>
      </c>
      <c r="BG505" s="137">
        <f>IF(N505="zákl. přenesená",J505,0)</f>
        <v>0</v>
      </c>
      <c r="BH505" s="137">
        <f>IF(N505="sníž. přenesená",J505,0)</f>
        <v>0</v>
      </c>
      <c r="BI505" s="137">
        <f>IF(N505="nulová",J505,0)</f>
        <v>0</v>
      </c>
      <c r="BJ505" s="17" t="s">
        <v>77</v>
      </c>
      <c r="BK505" s="137">
        <f>ROUND(I505*H505,2)</f>
        <v>0</v>
      </c>
      <c r="BL505" s="17" t="s">
        <v>187</v>
      </c>
      <c r="BM505" s="136" t="s">
        <v>814</v>
      </c>
    </row>
    <row r="506" spans="2:65" s="1" customFormat="1" ht="11.25" x14ac:dyDescent="0.2">
      <c r="B506" s="32"/>
      <c r="D506" s="151" t="s">
        <v>328</v>
      </c>
      <c r="F506" s="152" t="s">
        <v>9535</v>
      </c>
      <c r="I506" s="140"/>
      <c r="L506" s="32"/>
      <c r="M506" s="141"/>
      <c r="T506" s="53"/>
      <c r="AT506" s="17" t="s">
        <v>328</v>
      </c>
      <c r="AU506" s="17" t="s">
        <v>79</v>
      </c>
    </row>
    <row r="507" spans="2:65" s="12" customFormat="1" ht="11.25" x14ac:dyDescent="0.2">
      <c r="B507" s="153"/>
      <c r="D507" s="138" t="s">
        <v>330</v>
      </c>
      <c r="E507" s="154" t="s">
        <v>19</v>
      </c>
      <c r="F507" s="155" t="s">
        <v>9530</v>
      </c>
      <c r="H507" s="154" t="s">
        <v>19</v>
      </c>
      <c r="I507" s="156"/>
      <c r="L507" s="153"/>
      <c r="M507" s="157"/>
      <c r="T507" s="158"/>
      <c r="AT507" s="154" t="s">
        <v>330</v>
      </c>
      <c r="AU507" s="154" t="s">
        <v>79</v>
      </c>
      <c r="AV507" s="12" t="s">
        <v>77</v>
      </c>
      <c r="AW507" s="12" t="s">
        <v>31</v>
      </c>
      <c r="AX507" s="12" t="s">
        <v>69</v>
      </c>
      <c r="AY507" s="154" t="s">
        <v>181</v>
      </c>
    </row>
    <row r="508" spans="2:65" s="13" customFormat="1" ht="11.25" x14ac:dyDescent="0.2">
      <c r="B508" s="159"/>
      <c r="D508" s="138" t="s">
        <v>330</v>
      </c>
      <c r="E508" s="160" t="s">
        <v>19</v>
      </c>
      <c r="F508" s="161" t="s">
        <v>9536</v>
      </c>
      <c r="H508" s="162">
        <v>52.6</v>
      </c>
      <c r="I508" s="163"/>
      <c r="L508" s="159"/>
      <c r="M508" s="164"/>
      <c r="T508" s="165"/>
      <c r="AT508" s="160" t="s">
        <v>330</v>
      </c>
      <c r="AU508" s="160" t="s">
        <v>79</v>
      </c>
      <c r="AV508" s="13" t="s">
        <v>79</v>
      </c>
      <c r="AW508" s="13" t="s">
        <v>31</v>
      </c>
      <c r="AX508" s="13" t="s">
        <v>69</v>
      </c>
      <c r="AY508" s="160" t="s">
        <v>181</v>
      </c>
    </row>
    <row r="509" spans="2:65" s="12" customFormat="1" ht="11.25" x14ac:dyDescent="0.2">
      <c r="B509" s="153"/>
      <c r="D509" s="138" t="s">
        <v>330</v>
      </c>
      <c r="E509" s="154" t="s">
        <v>19</v>
      </c>
      <c r="F509" s="155" t="s">
        <v>9537</v>
      </c>
      <c r="H509" s="154" t="s">
        <v>19</v>
      </c>
      <c r="I509" s="156"/>
      <c r="L509" s="153"/>
      <c r="M509" s="157"/>
      <c r="T509" s="158"/>
      <c r="AT509" s="154" t="s">
        <v>330</v>
      </c>
      <c r="AU509" s="154" t="s">
        <v>79</v>
      </c>
      <c r="AV509" s="12" t="s">
        <v>77</v>
      </c>
      <c r="AW509" s="12" t="s">
        <v>31</v>
      </c>
      <c r="AX509" s="12" t="s">
        <v>69</v>
      </c>
      <c r="AY509" s="154" t="s">
        <v>181</v>
      </c>
    </row>
    <row r="510" spans="2:65" s="13" customFormat="1" ht="11.25" x14ac:dyDescent="0.2">
      <c r="B510" s="159"/>
      <c r="D510" s="138" t="s">
        <v>330</v>
      </c>
      <c r="E510" s="160" t="s">
        <v>19</v>
      </c>
      <c r="F510" s="161" t="s">
        <v>9538</v>
      </c>
      <c r="H510" s="162">
        <v>11.4</v>
      </c>
      <c r="I510" s="163"/>
      <c r="L510" s="159"/>
      <c r="M510" s="164"/>
      <c r="T510" s="165"/>
      <c r="AT510" s="160" t="s">
        <v>330</v>
      </c>
      <c r="AU510" s="160" t="s">
        <v>79</v>
      </c>
      <c r="AV510" s="13" t="s">
        <v>79</v>
      </c>
      <c r="AW510" s="13" t="s">
        <v>31</v>
      </c>
      <c r="AX510" s="13" t="s">
        <v>69</v>
      </c>
      <c r="AY510" s="160" t="s">
        <v>181</v>
      </c>
    </row>
    <row r="511" spans="2:65" s="14" customFormat="1" ht="11.25" x14ac:dyDescent="0.2">
      <c r="B511" s="166"/>
      <c r="D511" s="138" t="s">
        <v>330</v>
      </c>
      <c r="E511" s="167" t="s">
        <v>19</v>
      </c>
      <c r="F511" s="168" t="s">
        <v>333</v>
      </c>
      <c r="H511" s="169">
        <v>64</v>
      </c>
      <c r="I511" s="170"/>
      <c r="L511" s="166"/>
      <c r="M511" s="171"/>
      <c r="T511" s="172"/>
      <c r="AT511" s="167" t="s">
        <v>330</v>
      </c>
      <c r="AU511" s="167" t="s">
        <v>79</v>
      </c>
      <c r="AV511" s="14" t="s">
        <v>187</v>
      </c>
      <c r="AW511" s="14" t="s">
        <v>31</v>
      </c>
      <c r="AX511" s="14" t="s">
        <v>77</v>
      </c>
      <c r="AY511" s="167" t="s">
        <v>181</v>
      </c>
    </row>
    <row r="512" spans="2:65" s="1" customFormat="1" ht="16.5" customHeight="1" x14ac:dyDescent="0.2">
      <c r="B512" s="32"/>
      <c r="C512" s="125" t="s">
        <v>818</v>
      </c>
      <c r="D512" s="125" t="s">
        <v>182</v>
      </c>
      <c r="E512" s="126" t="s">
        <v>9539</v>
      </c>
      <c r="F512" s="127" t="s">
        <v>9540</v>
      </c>
      <c r="G512" s="128" t="s">
        <v>636</v>
      </c>
      <c r="H512" s="129">
        <v>26.2</v>
      </c>
      <c r="I512" s="130"/>
      <c r="J512" s="131">
        <f>ROUND(I512*H512,2)</f>
        <v>0</v>
      </c>
      <c r="K512" s="127" t="s">
        <v>327</v>
      </c>
      <c r="L512" s="32"/>
      <c r="M512" s="132" t="s">
        <v>19</v>
      </c>
      <c r="N512" s="133" t="s">
        <v>40</v>
      </c>
      <c r="P512" s="134">
        <f>O512*H512</f>
        <v>0</v>
      </c>
      <c r="Q512" s="134">
        <v>0</v>
      </c>
      <c r="R512" s="134">
        <f>Q512*H512</f>
        <v>0</v>
      </c>
      <c r="S512" s="134">
        <v>0</v>
      </c>
      <c r="T512" s="135">
        <f>S512*H512</f>
        <v>0</v>
      </c>
      <c r="AR512" s="136" t="s">
        <v>187</v>
      </c>
      <c r="AT512" s="136" t="s">
        <v>182</v>
      </c>
      <c r="AU512" s="136" t="s">
        <v>79</v>
      </c>
      <c r="AY512" s="17" t="s">
        <v>181</v>
      </c>
      <c r="BE512" s="137">
        <f>IF(N512="základní",J512,0)</f>
        <v>0</v>
      </c>
      <c r="BF512" s="137">
        <f>IF(N512="snížená",J512,0)</f>
        <v>0</v>
      </c>
      <c r="BG512" s="137">
        <f>IF(N512="zákl. přenesená",J512,0)</f>
        <v>0</v>
      </c>
      <c r="BH512" s="137">
        <f>IF(N512="sníž. přenesená",J512,0)</f>
        <v>0</v>
      </c>
      <c r="BI512" s="137">
        <f>IF(N512="nulová",J512,0)</f>
        <v>0</v>
      </c>
      <c r="BJ512" s="17" t="s">
        <v>77</v>
      </c>
      <c r="BK512" s="137">
        <f>ROUND(I512*H512,2)</f>
        <v>0</v>
      </c>
      <c r="BL512" s="17" t="s">
        <v>187</v>
      </c>
      <c r="BM512" s="136" t="s">
        <v>821</v>
      </c>
    </row>
    <row r="513" spans="2:65" s="1" customFormat="1" ht="11.25" x14ac:dyDescent="0.2">
      <c r="B513" s="32"/>
      <c r="D513" s="151" t="s">
        <v>328</v>
      </c>
      <c r="F513" s="152" t="s">
        <v>9541</v>
      </c>
      <c r="I513" s="140"/>
      <c r="L513" s="32"/>
      <c r="M513" s="141"/>
      <c r="T513" s="53"/>
      <c r="AT513" s="17" t="s">
        <v>328</v>
      </c>
      <c r="AU513" s="17" t="s">
        <v>79</v>
      </c>
    </row>
    <row r="514" spans="2:65" s="12" customFormat="1" ht="11.25" x14ac:dyDescent="0.2">
      <c r="B514" s="153"/>
      <c r="D514" s="138" t="s">
        <v>330</v>
      </c>
      <c r="E514" s="154" t="s">
        <v>19</v>
      </c>
      <c r="F514" s="155" t="s">
        <v>9530</v>
      </c>
      <c r="H514" s="154" t="s">
        <v>19</v>
      </c>
      <c r="I514" s="156"/>
      <c r="L514" s="153"/>
      <c r="M514" s="157"/>
      <c r="T514" s="158"/>
      <c r="AT514" s="154" t="s">
        <v>330</v>
      </c>
      <c r="AU514" s="154" t="s">
        <v>79</v>
      </c>
      <c r="AV514" s="12" t="s">
        <v>77</v>
      </c>
      <c r="AW514" s="12" t="s">
        <v>31</v>
      </c>
      <c r="AX514" s="12" t="s">
        <v>69</v>
      </c>
      <c r="AY514" s="154" t="s">
        <v>181</v>
      </c>
    </row>
    <row r="515" spans="2:65" s="13" customFormat="1" ht="11.25" x14ac:dyDescent="0.2">
      <c r="B515" s="159"/>
      <c r="D515" s="138" t="s">
        <v>330</v>
      </c>
      <c r="E515" s="160" t="s">
        <v>19</v>
      </c>
      <c r="F515" s="161" t="s">
        <v>9542</v>
      </c>
      <c r="H515" s="162">
        <v>26.2</v>
      </c>
      <c r="I515" s="163"/>
      <c r="L515" s="159"/>
      <c r="M515" s="164"/>
      <c r="T515" s="165"/>
      <c r="AT515" s="160" t="s">
        <v>330</v>
      </c>
      <c r="AU515" s="160" t="s">
        <v>79</v>
      </c>
      <c r="AV515" s="13" t="s">
        <v>79</v>
      </c>
      <c r="AW515" s="13" t="s">
        <v>31</v>
      </c>
      <c r="AX515" s="13" t="s">
        <v>69</v>
      </c>
      <c r="AY515" s="160" t="s">
        <v>181</v>
      </c>
    </row>
    <row r="516" spans="2:65" s="14" customFormat="1" ht="11.25" x14ac:dyDescent="0.2">
      <c r="B516" s="166"/>
      <c r="D516" s="138" t="s">
        <v>330</v>
      </c>
      <c r="E516" s="167" t="s">
        <v>19</v>
      </c>
      <c r="F516" s="168" t="s">
        <v>333</v>
      </c>
      <c r="H516" s="169">
        <v>26.2</v>
      </c>
      <c r="I516" s="170"/>
      <c r="L516" s="166"/>
      <c r="M516" s="171"/>
      <c r="T516" s="172"/>
      <c r="AT516" s="167" t="s">
        <v>330</v>
      </c>
      <c r="AU516" s="167" t="s">
        <v>79</v>
      </c>
      <c r="AV516" s="14" t="s">
        <v>187</v>
      </c>
      <c r="AW516" s="14" t="s">
        <v>31</v>
      </c>
      <c r="AX516" s="14" t="s">
        <v>77</v>
      </c>
      <c r="AY516" s="167" t="s">
        <v>181</v>
      </c>
    </row>
    <row r="517" spans="2:65" s="1" customFormat="1" ht="16.5" customHeight="1" x14ac:dyDescent="0.2">
      <c r="B517" s="32"/>
      <c r="C517" s="125" t="s">
        <v>511</v>
      </c>
      <c r="D517" s="125" t="s">
        <v>182</v>
      </c>
      <c r="E517" s="126" t="s">
        <v>9543</v>
      </c>
      <c r="F517" s="127" t="s">
        <v>9544</v>
      </c>
      <c r="G517" s="128" t="s">
        <v>510</v>
      </c>
      <c r="H517" s="129">
        <v>24.9</v>
      </c>
      <c r="I517" s="130"/>
      <c r="J517" s="131">
        <f>ROUND(I517*H517,2)</f>
        <v>0</v>
      </c>
      <c r="K517" s="127" t="s">
        <v>327</v>
      </c>
      <c r="L517" s="32"/>
      <c r="M517" s="132" t="s">
        <v>19</v>
      </c>
      <c r="N517" s="133" t="s">
        <v>40</v>
      </c>
      <c r="P517" s="134">
        <f>O517*H517</f>
        <v>0</v>
      </c>
      <c r="Q517" s="134">
        <v>0</v>
      </c>
      <c r="R517" s="134">
        <f>Q517*H517</f>
        <v>0</v>
      </c>
      <c r="S517" s="134">
        <v>0</v>
      </c>
      <c r="T517" s="135">
        <f>S517*H517</f>
        <v>0</v>
      </c>
      <c r="AR517" s="136" t="s">
        <v>187</v>
      </c>
      <c r="AT517" s="136" t="s">
        <v>182</v>
      </c>
      <c r="AU517" s="136" t="s">
        <v>79</v>
      </c>
      <c r="AY517" s="17" t="s">
        <v>181</v>
      </c>
      <c r="BE517" s="137">
        <f>IF(N517="základní",J517,0)</f>
        <v>0</v>
      </c>
      <c r="BF517" s="137">
        <f>IF(N517="snížená",J517,0)</f>
        <v>0</v>
      </c>
      <c r="BG517" s="137">
        <f>IF(N517="zákl. přenesená",J517,0)</f>
        <v>0</v>
      </c>
      <c r="BH517" s="137">
        <f>IF(N517="sníž. přenesená",J517,0)</f>
        <v>0</v>
      </c>
      <c r="BI517" s="137">
        <f>IF(N517="nulová",J517,0)</f>
        <v>0</v>
      </c>
      <c r="BJ517" s="17" t="s">
        <v>77</v>
      </c>
      <c r="BK517" s="137">
        <f>ROUND(I517*H517,2)</f>
        <v>0</v>
      </c>
      <c r="BL517" s="17" t="s">
        <v>187</v>
      </c>
      <c r="BM517" s="136" t="s">
        <v>829</v>
      </c>
    </row>
    <row r="518" spans="2:65" s="1" customFormat="1" ht="11.25" x14ac:dyDescent="0.2">
      <c r="B518" s="32"/>
      <c r="D518" s="151" t="s">
        <v>328</v>
      </c>
      <c r="F518" s="152" t="s">
        <v>9545</v>
      </c>
      <c r="I518" s="140"/>
      <c r="L518" s="32"/>
      <c r="M518" s="141"/>
      <c r="T518" s="53"/>
      <c r="AT518" s="17" t="s">
        <v>328</v>
      </c>
      <c r="AU518" s="17" t="s">
        <v>79</v>
      </c>
    </row>
    <row r="519" spans="2:65" s="1" customFormat="1" ht="19.5" x14ac:dyDescent="0.2">
      <c r="B519" s="32"/>
      <c r="D519" s="138" t="s">
        <v>214</v>
      </c>
      <c r="F519" s="139" t="s">
        <v>9546</v>
      </c>
      <c r="I519" s="140"/>
      <c r="L519" s="32"/>
      <c r="M519" s="141"/>
      <c r="T519" s="53"/>
      <c r="AT519" s="17" t="s">
        <v>214</v>
      </c>
      <c r="AU519" s="17" t="s">
        <v>79</v>
      </c>
    </row>
    <row r="520" spans="2:65" s="12" customFormat="1" ht="11.25" x14ac:dyDescent="0.2">
      <c r="B520" s="153"/>
      <c r="D520" s="138" t="s">
        <v>330</v>
      </c>
      <c r="E520" s="154" t="s">
        <v>19</v>
      </c>
      <c r="F520" s="155" t="s">
        <v>9530</v>
      </c>
      <c r="H520" s="154" t="s">
        <v>19</v>
      </c>
      <c r="I520" s="156"/>
      <c r="L520" s="153"/>
      <c r="M520" s="157"/>
      <c r="T520" s="158"/>
      <c r="AT520" s="154" t="s">
        <v>330</v>
      </c>
      <c r="AU520" s="154" t="s">
        <v>79</v>
      </c>
      <c r="AV520" s="12" t="s">
        <v>77</v>
      </c>
      <c r="AW520" s="12" t="s">
        <v>31</v>
      </c>
      <c r="AX520" s="12" t="s">
        <v>69</v>
      </c>
      <c r="AY520" s="154" t="s">
        <v>181</v>
      </c>
    </row>
    <row r="521" spans="2:65" s="13" customFormat="1" ht="11.25" x14ac:dyDescent="0.2">
      <c r="B521" s="159"/>
      <c r="D521" s="138" t="s">
        <v>330</v>
      </c>
      <c r="E521" s="160" t="s">
        <v>19</v>
      </c>
      <c r="F521" s="161" t="s">
        <v>9547</v>
      </c>
      <c r="H521" s="162">
        <v>6.9</v>
      </c>
      <c r="I521" s="163"/>
      <c r="L521" s="159"/>
      <c r="M521" s="164"/>
      <c r="T521" s="165"/>
      <c r="AT521" s="160" t="s">
        <v>330</v>
      </c>
      <c r="AU521" s="160" t="s">
        <v>79</v>
      </c>
      <c r="AV521" s="13" t="s">
        <v>79</v>
      </c>
      <c r="AW521" s="13" t="s">
        <v>31</v>
      </c>
      <c r="AX521" s="13" t="s">
        <v>69</v>
      </c>
      <c r="AY521" s="160" t="s">
        <v>181</v>
      </c>
    </row>
    <row r="522" spans="2:65" s="13" customFormat="1" ht="11.25" x14ac:dyDescent="0.2">
      <c r="B522" s="159"/>
      <c r="D522" s="138" t="s">
        <v>330</v>
      </c>
      <c r="E522" s="160" t="s">
        <v>19</v>
      </c>
      <c r="F522" s="161" t="s">
        <v>9548</v>
      </c>
      <c r="H522" s="162">
        <v>18</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24.9</v>
      </c>
      <c r="I523" s="170"/>
      <c r="L523" s="166"/>
      <c r="M523" s="171"/>
      <c r="T523" s="172"/>
      <c r="AT523" s="167" t="s">
        <v>330</v>
      </c>
      <c r="AU523" s="167" t="s">
        <v>79</v>
      </c>
      <c r="AV523" s="14" t="s">
        <v>187</v>
      </c>
      <c r="AW523" s="14" t="s">
        <v>31</v>
      </c>
      <c r="AX523" s="14" t="s">
        <v>77</v>
      </c>
      <c r="AY523" s="167" t="s">
        <v>181</v>
      </c>
    </row>
    <row r="524" spans="2:65" s="1" customFormat="1" ht="16.5" customHeight="1" x14ac:dyDescent="0.2">
      <c r="B524" s="32"/>
      <c r="C524" s="125" t="s">
        <v>833</v>
      </c>
      <c r="D524" s="125" t="s">
        <v>182</v>
      </c>
      <c r="E524" s="126" t="s">
        <v>9549</v>
      </c>
      <c r="F524" s="127" t="s">
        <v>9550</v>
      </c>
      <c r="G524" s="128" t="s">
        <v>636</v>
      </c>
      <c r="H524" s="129">
        <v>173.9</v>
      </c>
      <c r="I524" s="130"/>
      <c r="J524" s="131">
        <f>ROUND(I524*H524,2)</f>
        <v>0</v>
      </c>
      <c r="K524" s="127" t="s">
        <v>327</v>
      </c>
      <c r="L524" s="32"/>
      <c r="M524" s="132" t="s">
        <v>19</v>
      </c>
      <c r="N524" s="133" t="s">
        <v>40</v>
      </c>
      <c r="P524" s="134">
        <f>O524*H524</f>
        <v>0</v>
      </c>
      <c r="Q524" s="134">
        <v>0</v>
      </c>
      <c r="R524" s="134">
        <f>Q524*H524</f>
        <v>0</v>
      </c>
      <c r="S524" s="134">
        <v>0</v>
      </c>
      <c r="T524" s="135">
        <f>S524*H524</f>
        <v>0</v>
      </c>
      <c r="AR524" s="136" t="s">
        <v>187</v>
      </c>
      <c r="AT524" s="136" t="s">
        <v>182</v>
      </c>
      <c r="AU524" s="136" t="s">
        <v>79</v>
      </c>
      <c r="AY524" s="17" t="s">
        <v>181</v>
      </c>
      <c r="BE524" s="137">
        <f>IF(N524="základní",J524,0)</f>
        <v>0</v>
      </c>
      <c r="BF524" s="137">
        <f>IF(N524="snížená",J524,0)</f>
        <v>0</v>
      </c>
      <c r="BG524" s="137">
        <f>IF(N524="zákl. přenesená",J524,0)</f>
        <v>0</v>
      </c>
      <c r="BH524" s="137">
        <f>IF(N524="sníž. přenesená",J524,0)</f>
        <v>0</v>
      </c>
      <c r="BI524" s="137">
        <f>IF(N524="nulová",J524,0)</f>
        <v>0</v>
      </c>
      <c r="BJ524" s="17" t="s">
        <v>77</v>
      </c>
      <c r="BK524" s="137">
        <f>ROUND(I524*H524,2)</f>
        <v>0</v>
      </c>
      <c r="BL524" s="17" t="s">
        <v>187</v>
      </c>
      <c r="BM524" s="136" t="s">
        <v>836</v>
      </c>
    </row>
    <row r="525" spans="2:65" s="1" customFormat="1" ht="11.25" x14ac:dyDescent="0.2">
      <c r="B525" s="32"/>
      <c r="D525" s="151" t="s">
        <v>328</v>
      </c>
      <c r="F525" s="152" t="s">
        <v>9551</v>
      </c>
      <c r="I525" s="140"/>
      <c r="L525" s="32"/>
      <c r="M525" s="141"/>
      <c r="T525" s="53"/>
      <c r="AT525" s="17" t="s">
        <v>328</v>
      </c>
      <c r="AU525" s="17" t="s">
        <v>79</v>
      </c>
    </row>
    <row r="526" spans="2:65" s="12" customFormat="1" ht="11.25" x14ac:dyDescent="0.2">
      <c r="B526" s="153"/>
      <c r="D526" s="138" t="s">
        <v>330</v>
      </c>
      <c r="E526" s="154" t="s">
        <v>19</v>
      </c>
      <c r="F526" s="155" t="s">
        <v>9552</v>
      </c>
      <c r="H526" s="154" t="s">
        <v>19</v>
      </c>
      <c r="I526" s="156"/>
      <c r="L526" s="153"/>
      <c r="M526" s="157"/>
      <c r="T526" s="158"/>
      <c r="AT526" s="154" t="s">
        <v>330</v>
      </c>
      <c r="AU526" s="154" t="s">
        <v>79</v>
      </c>
      <c r="AV526" s="12" t="s">
        <v>77</v>
      </c>
      <c r="AW526" s="12" t="s">
        <v>31</v>
      </c>
      <c r="AX526" s="12" t="s">
        <v>69</v>
      </c>
      <c r="AY526" s="154" t="s">
        <v>181</v>
      </c>
    </row>
    <row r="527" spans="2:65" s="13" customFormat="1" ht="11.25" x14ac:dyDescent="0.2">
      <c r="B527" s="159"/>
      <c r="D527" s="138" t="s">
        <v>330</v>
      </c>
      <c r="E527" s="160" t="s">
        <v>19</v>
      </c>
      <c r="F527" s="161" t="s">
        <v>9553</v>
      </c>
      <c r="H527" s="162">
        <v>83.7</v>
      </c>
      <c r="I527" s="163"/>
      <c r="L527" s="159"/>
      <c r="M527" s="164"/>
      <c r="T527" s="165"/>
      <c r="AT527" s="160" t="s">
        <v>330</v>
      </c>
      <c r="AU527" s="160" t="s">
        <v>79</v>
      </c>
      <c r="AV527" s="13" t="s">
        <v>79</v>
      </c>
      <c r="AW527" s="13" t="s">
        <v>31</v>
      </c>
      <c r="AX527" s="13" t="s">
        <v>69</v>
      </c>
      <c r="AY527" s="160" t="s">
        <v>181</v>
      </c>
    </row>
    <row r="528" spans="2:65" s="12" customFormat="1" ht="11.25" x14ac:dyDescent="0.2">
      <c r="B528" s="153"/>
      <c r="D528" s="138" t="s">
        <v>330</v>
      </c>
      <c r="E528" s="154" t="s">
        <v>19</v>
      </c>
      <c r="F528" s="155" t="s">
        <v>9554</v>
      </c>
      <c r="H528" s="154" t="s">
        <v>19</v>
      </c>
      <c r="I528" s="156"/>
      <c r="L528" s="153"/>
      <c r="M528" s="157"/>
      <c r="T528" s="158"/>
      <c r="AT528" s="154" t="s">
        <v>330</v>
      </c>
      <c r="AU528" s="154" t="s">
        <v>79</v>
      </c>
      <c r="AV528" s="12" t="s">
        <v>77</v>
      </c>
      <c r="AW528" s="12" t="s">
        <v>31</v>
      </c>
      <c r="AX528" s="12" t="s">
        <v>69</v>
      </c>
      <c r="AY528" s="154" t="s">
        <v>181</v>
      </c>
    </row>
    <row r="529" spans="2:65" s="13" customFormat="1" ht="11.25" x14ac:dyDescent="0.2">
      <c r="B529" s="159"/>
      <c r="D529" s="138" t="s">
        <v>330</v>
      </c>
      <c r="E529" s="160" t="s">
        <v>19</v>
      </c>
      <c r="F529" s="161" t="s">
        <v>9555</v>
      </c>
      <c r="H529" s="162">
        <v>26.2</v>
      </c>
      <c r="I529" s="163"/>
      <c r="L529" s="159"/>
      <c r="M529" s="164"/>
      <c r="T529" s="165"/>
      <c r="AT529" s="160" t="s">
        <v>330</v>
      </c>
      <c r="AU529" s="160" t="s">
        <v>79</v>
      </c>
      <c r="AV529" s="13" t="s">
        <v>79</v>
      </c>
      <c r="AW529" s="13" t="s">
        <v>31</v>
      </c>
      <c r="AX529" s="13" t="s">
        <v>69</v>
      </c>
      <c r="AY529" s="160" t="s">
        <v>181</v>
      </c>
    </row>
    <row r="530" spans="2:65" s="12" customFormat="1" ht="11.25" x14ac:dyDescent="0.2">
      <c r="B530" s="153"/>
      <c r="D530" s="138" t="s">
        <v>330</v>
      </c>
      <c r="E530" s="154" t="s">
        <v>19</v>
      </c>
      <c r="F530" s="155" t="s">
        <v>9556</v>
      </c>
      <c r="H530" s="154" t="s">
        <v>19</v>
      </c>
      <c r="I530" s="156"/>
      <c r="L530" s="153"/>
      <c r="M530" s="157"/>
      <c r="T530" s="158"/>
      <c r="AT530" s="154" t="s">
        <v>330</v>
      </c>
      <c r="AU530" s="154" t="s">
        <v>79</v>
      </c>
      <c r="AV530" s="12" t="s">
        <v>77</v>
      </c>
      <c r="AW530" s="12" t="s">
        <v>31</v>
      </c>
      <c r="AX530" s="12" t="s">
        <v>69</v>
      </c>
      <c r="AY530" s="154" t="s">
        <v>181</v>
      </c>
    </row>
    <row r="531" spans="2:65" s="13" customFormat="1" ht="11.25" x14ac:dyDescent="0.2">
      <c r="B531" s="159"/>
      <c r="D531" s="138" t="s">
        <v>330</v>
      </c>
      <c r="E531" s="160" t="s">
        <v>19</v>
      </c>
      <c r="F531" s="161" t="s">
        <v>9557</v>
      </c>
      <c r="H531" s="162">
        <v>64</v>
      </c>
      <c r="I531" s="163"/>
      <c r="L531" s="159"/>
      <c r="M531" s="164"/>
      <c r="T531" s="165"/>
      <c r="AT531" s="160" t="s">
        <v>330</v>
      </c>
      <c r="AU531" s="160" t="s">
        <v>79</v>
      </c>
      <c r="AV531" s="13" t="s">
        <v>79</v>
      </c>
      <c r="AW531" s="13" t="s">
        <v>31</v>
      </c>
      <c r="AX531" s="13" t="s">
        <v>69</v>
      </c>
      <c r="AY531" s="160" t="s">
        <v>181</v>
      </c>
    </row>
    <row r="532" spans="2:65" s="14" customFormat="1" ht="11.25" x14ac:dyDescent="0.2">
      <c r="B532" s="166"/>
      <c r="D532" s="138" t="s">
        <v>330</v>
      </c>
      <c r="E532" s="167" t="s">
        <v>19</v>
      </c>
      <c r="F532" s="168" t="s">
        <v>333</v>
      </c>
      <c r="H532" s="169">
        <v>173.9</v>
      </c>
      <c r="I532" s="170"/>
      <c r="L532" s="166"/>
      <c r="M532" s="171"/>
      <c r="T532" s="172"/>
      <c r="AT532" s="167" t="s">
        <v>330</v>
      </c>
      <c r="AU532" s="167" t="s">
        <v>79</v>
      </c>
      <c r="AV532" s="14" t="s">
        <v>187</v>
      </c>
      <c r="AW532" s="14" t="s">
        <v>31</v>
      </c>
      <c r="AX532" s="14" t="s">
        <v>77</v>
      </c>
      <c r="AY532" s="167" t="s">
        <v>181</v>
      </c>
    </row>
    <row r="533" spans="2:65" s="1" customFormat="1" ht="16.5" customHeight="1" x14ac:dyDescent="0.2">
      <c r="B533" s="32"/>
      <c r="C533" s="125" t="s">
        <v>520</v>
      </c>
      <c r="D533" s="125" t="s">
        <v>182</v>
      </c>
      <c r="E533" s="126" t="s">
        <v>9558</v>
      </c>
      <c r="F533" s="127" t="s">
        <v>9559</v>
      </c>
      <c r="G533" s="128" t="s">
        <v>510</v>
      </c>
      <c r="H533" s="129">
        <v>24.9</v>
      </c>
      <c r="I533" s="130"/>
      <c r="J533" s="131">
        <f>ROUND(I533*H533,2)</f>
        <v>0</v>
      </c>
      <c r="K533" s="127" t="s">
        <v>327</v>
      </c>
      <c r="L533" s="32"/>
      <c r="M533" s="132" t="s">
        <v>19</v>
      </c>
      <c r="N533" s="133" t="s">
        <v>40</v>
      </c>
      <c r="P533" s="134">
        <f>O533*H533</f>
        <v>0</v>
      </c>
      <c r="Q533" s="134">
        <v>0</v>
      </c>
      <c r="R533" s="134">
        <f>Q533*H533</f>
        <v>0</v>
      </c>
      <c r="S533" s="134">
        <v>0</v>
      </c>
      <c r="T533" s="135">
        <f>S533*H533</f>
        <v>0</v>
      </c>
      <c r="AR533" s="136" t="s">
        <v>187</v>
      </c>
      <c r="AT533" s="136" t="s">
        <v>182</v>
      </c>
      <c r="AU533" s="136" t="s">
        <v>79</v>
      </c>
      <c r="AY533" s="17" t="s">
        <v>181</v>
      </c>
      <c r="BE533" s="137">
        <f>IF(N533="základní",J533,0)</f>
        <v>0</v>
      </c>
      <c r="BF533" s="137">
        <f>IF(N533="snížená",J533,0)</f>
        <v>0</v>
      </c>
      <c r="BG533" s="137">
        <f>IF(N533="zákl. přenesená",J533,0)</f>
        <v>0</v>
      </c>
      <c r="BH533" s="137">
        <f>IF(N533="sníž. přenesená",J533,0)</f>
        <v>0</v>
      </c>
      <c r="BI533" s="137">
        <f>IF(N533="nulová",J533,0)</f>
        <v>0</v>
      </c>
      <c r="BJ533" s="17" t="s">
        <v>77</v>
      </c>
      <c r="BK533" s="137">
        <f>ROUND(I533*H533,2)</f>
        <v>0</v>
      </c>
      <c r="BL533" s="17" t="s">
        <v>187</v>
      </c>
      <c r="BM533" s="136" t="s">
        <v>842</v>
      </c>
    </row>
    <row r="534" spans="2:65" s="1" customFormat="1" ht="11.25" x14ac:dyDescent="0.2">
      <c r="B534" s="32"/>
      <c r="D534" s="151" t="s">
        <v>328</v>
      </c>
      <c r="F534" s="152" t="s">
        <v>9560</v>
      </c>
      <c r="I534" s="140"/>
      <c r="L534" s="32"/>
      <c r="M534" s="141"/>
      <c r="T534" s="53"/>
      <c r="AT534" s="17" t="s">
        <v>328</v>
      </c>
      <c r="AU534" s="17" t="s">
        <v>79</v>
      </c>
    </row>
    <row r="535" spans="2:65" s="12" customFormat="1" ht="11.25" x14ac:dyDescent="0.2">
      <c r="B535" s="153"/>
      <c r="D535" s="138" t="s">
        <v>330</v>
      </c>
      <c r="E535" s="154" t="s">
        <v>19</v>
      </c>
      <c r="F535" s="155" t="s">
        <v>9561</v>
      </c>
      <c r="H535" s="154" t="s">
        <v>19</v>
      </c>
      <c r="I535" s="156"/>
      <c r="L535" s="153"/>
      <c r="M535" s="157"/>
      <c r="T535" s="158"/>
      <c r="AT535" s="154" t="s">
        <v>330</v>
      </c>
      <c r="AU535" s="154" t="s">
        <v>79</v>
      </c>
      <c r="AV535" s="12" t="s">
        <v>77</v>
      </c>
      <c r="AW535" s="12" t="s">
        <v>31</v>
      </c>
      <c r="AX535" s="12" t="s">
        <v>69</v>
      </c>
      <c r="AY535" s="154" t="s">
        <v>181</v>
      </c>
    </row>
    <row r="536" spans="2:65" s="13" customFormat="1" ht="11.25" x14ac:dyDescent="0.2">
      <c r="B536" s="159"/>
      <c r="D536" s="138" t="s">
        <v>330</v>
      </c>
      <c r="E536" s="160" t="s">
        <v>19</v>
      </c>
      <c r="F536" s="161" t="s">
        <v>9562</v>
      </c>
      <c r="H536" s="162">
        <v>6.9</v>
      </c>
      <c r="I536" s="163"/>
      <c r="L536" s="159"/>
      <c r="M536" s="164"/>
      <c r="T536" s="165"/>
      <c r="AT536" s="160" t="s">
        <v>330</v>
      </c>
      <c r="AU536" s="160" t="s">
        <v>79</v>
      </c>
      <c r="AV536" s="13" t="s">
        <v>79</v>
      </c>
      <c r="AW536" s="13" t="s">
        <v>31</v>
      </c>
      <c r="AX536" s="13" t="s">
        <v>69</v>
      </c>
      <c r="AY536" s="160" t="s">
        <v>181</v>
      </c>
    </row>
    <row r="537" spans="2:65" s="13" customFormat="1" ht="11.25" x14ac:dyDescent="0.2">
      <c r="B537" s="159"/>
      <c r="D537" s="138" t="s">
        <v>330</v>
      </c>
      <c r="E537" s="160" t="s">
        <v>19</v>
      </c>
      <c r="F537" s="161" t="s">
        <v>9563</v>
      </c>
      <c r="H537" s="162">
        <v>18</v>
      </c>
      <c r="I537" s="163"/>
      <c r="L537" s="159"/>
      <c r="M537" s="164"/>
      <c r="T537" s="165"/>
      <c r="AT537" s="160" t="s">
        <v>330</v>
      </c>
      <c r="AU537" s="160" t="s">
        <v>79</v>
      </c>
      <c r="AV537" s="13" t="s">
        <v>79</v>
      </c>
      <c r="AW537" s="13" t="s">
        <v>31</v>
      </c>
      <c r="AX537" s="13" t="s">
        <v>69</v>
      </c>
      <c r="AY537" s="160" t="s">
        <v>181</v>
      </c>
    </row>
    <row r="538" spans="2:65" s="14" customFormat="1" ht="11.25" x14ac:dyDescent="0.2">
      <c r="B538" s="166"/>
      <c r="D538" s="138" t="s">
        <v>330</v>
      </c>
      <c r="E538" s="167" t="s">
        <v>19</v>
      </c>
      <c r="F538" s="168" t="s">
        <v>333</v>
      </c>
      <c r="H538" s="169">
        <v>24.9</v>
      </c>
      <c r="I538" s="170"/>
      <c r="L538" s="166"/>
      <c r="M538" s="171"/>
      <c r="T538" s="172"/>
      <c r="AT538" s="167" t="s">
        <v>330</v>
      </c>
      <c r="AU538" s="167" t="s">
        <v>79</v>
      </c>
      <c r="AV538" s="14" t="s">
        <v>187</v>
      </c>
      <c r="AW538" s="14" t="s">
        <v>31</v>
      </c>
      <c r="AX538" s="14" t="s">
        <v>77</v>
      </c>
      <c r="AY538" s="167" t="s">
        <v>181</v>
      </c>
    </row>
    <row r="539" spans="2:65" s="1" customFormat="1" ht="21.75" customHeight="1" x14ac:dyDescent="0.2">
      <c r="B539" s="32"/>
      <c r="C539" s="125" t="s">
        <v>846</v>
      </c>
      <c r="D539" s="125" t="s">
        <v>182</v>
      </c>
      <c r="E539" s="126" t="s">
        <v>9564</v>
      </c>
      <c r="F539" s="127" t="s">
        <v>9565</v>
      </c>
      <c r="G539" s="128" t="s">
        <v>636</v>
      </c>
      <c r="H539" s="129">
        <v>171.2</v>
      </c>
      <c r="I539" s="130"/>
      <c r="J539" s="131">
        <f>ROUND(I539*H539,2)</f>
        <v>0</v>
      </c>
      <c r="K539" s="127" t="s">
        <v>327</v>
      </c>
      <c r="L539" s="32"/>
      <c r="M539" s="132" t="s">
        <v>19</v>
      </c>
      <c r="N539" s="133" t="s">
        <v>40</v>
      </c>
      <c r="P539" s="134">
        <f>O539*H539</f>
        <v>0</v>
      </c>
      <c r="Q539" s="134">
        <v>0</v>
      </c>
      <c r="R539" s="134">
        <f>Q539*H539</f>
        <v>0</v>
      </c>
      <c r="S539" s="134">
        <v>0</v>
      </c>
      <c r="T539" s="135">
        <f>S539*H539</f>
        <v>0</v>
      </c>
      <c r="AR539" s="136" t="s">
        <v>187</v>
      </c>
      <c r="AT539" s="136" t="s">
        <v>182</v>
      </c>
      <c r="AU539" s="136" t="s">
        <v>79</v>
      </c>
      <c r="AY539" s="17" t="s">
        <v>181</v>
      </c>
      <c r="BE539" s="137">
        <f>IF(N539="základní",J539,0)</f>
        <v>0</v>
      </c>
      <c r="BF539" s="137">
        <f>IF(N539="snížená",J539,0)</f>
        <v>0</v>
      </c>
      <c r="BG539" s="137">
        <f>IF(N539="zákl. přenesená",J539,0)</f>
        <v>0</v>
      </c>
      <c r="BH539" s="137">
        <f>IF(N539="sníž. přenesená",J539,0)</f>
        <v>0</v>
      </c>
      <c r="BI539" s="137">
        <f>IF(N539="nulová",J539,0)</f>
        <v>0</v>
      </c>
      <c r="BJ539" s="17" t="s">
        <v>77</v>
      </c>
      <c r="BK539" s="137">
        <f>ROUND(I539*H539,2)</f>
        <v>0</v>
      </c>
      <c r="BL539" s="17" t="s">
        <v>187</v>
      </c>
      <c r="BM539" s="136" t="s">
        <v>849</v>
      </c>
    </row>
    <row r="540" spans="2:65" s="1" customFormat="1" ht="11.25" x14ac:dyDescent="0.2">
      <c r="B540" s="32"/>
      <c r="D540" s="151" t="s">
        <v>328</v>
      </c>
      <c r="F540" s="152" t="s">
        <v>9566</v>
      </c>
      <c r="I540" s="140"/>
      <c r="L540" s="32"/>
      <c r="M540" s="141"/>
      <c r="T540" s="53"/>
      <c r="AT540" s="17" t="s">
        <v>328</v>
      </c>
      <c r="AU540" s="17" t="s">
        <v>79</v>
      </c>
    </row>
    <row r="541" spans="2:65" s="12" customFormat="1" ht="11.25" x14ac:dyDescent="0.2">
      <c r="B541" s="153"/>
      <c r="D541" s="138" t="s">
        <v>330</v>
      </c>
      <c r="E541" s="154" t="s">
        <v>19</v>
      </c>
      <c r="F541" s="155" t="s">
        <v>9567</v>
      </c>
      <c r="H541" s="154" t="s">
        <v>19</v>
      </c>
      <c r="I541" s="156"/>
      <c r="L541" s="153"/>
      <c r="M541" s="157"/>
      <c r="T541" s="158"/>
      <c r="AT541" s="154" t="s">
        <v>330</v>
      </c>
      <c r="AU541" s="154" t="s">
        <v>79</v>
      </c>
      <c r="AV541" s="12" t="s">
        <v>77</v>
      </c>
      <c r="AW541" s="12" t="s">
        <v>31</v>
      </c>
      <c r="AX541" s="12" t="s">
        <v>69</v>
      </c>
      <c r="AY541" s="154" t="s">
        <v>181</v>
      </c>
    </row>
    <row r="542" spans="2:65" s="13" customFormat="1" ht="11.25" x14ac:dyDescent="0.2">
      <c r="B542" s="159"/>
      <c r="D542" s="138" t="s">
        <v>330</v>
      </c>
      <c r="E542" s="160" t="s">
        <v>19</v>
      </c>
      <c r="F542" s="161" t="s">
        <v>9568</v>
      </c>
      <c r="H542" s="162">
        <v>171.2</v>
      </c>
      <c r="I542" s="163"/>
      <c r="L542" s="159"/>
      <c r="M542" s="164"/>
      <c r="T542" s="165"/>
      <c r="AT542" s="160" t="s">
        <v>330</v>
      </c>
      <c r="AU542" s="160" t="s">
        <v>79</v>
      </c>
      <c r="AV542" s="13" t="s">
        <v>79</v>
      </c>
      <c r="AW542" s="13" t="s">
        <v>31</v>
      </c>
      <c r="AX542" s="13" t="s">
        <v>69</v>
      </c>
      <c r="AY542" s="160" t="s">
        <v>181</v>
      </c>
    </row>
    <row r="543" spans="2:65" s="14" customFormat="1" ht="11.25" x14ac:dyDescent="0.2">
      <c r="B543" s="166"/>
      <c r="D543" s="138" t="s">
        <v>330</v>
      </c>
      <c r="E543" s="167" t="s">
        <v>19</v>
      </c>
      <c r="F543" s="168" t="s">
        <v>333</v>
      </c>
      <c r="H543" s="169">
        <v>171.2</v>
      </c>
      <c r="I543" s="170"/>
      <c r="L543" s="166"/>
      <c r="M543" s="171"/>
      <c r="T543" s="172"/>
      <c r="AT543" s="167" t="s">
        <v>330</v>
      </c>
      <c r="AU543" s="167" t="s">
        <v>79</v>
      </c>
      <c r="AV543" s="14" t="s">
        <v>187</v>
      </c>
      <c r="AW543" s="14" t="s">
        <v>31</v>
      </c>
      <c r="AX543" s="14" t="s">
        <v>77</v>
      </c>
      <c r="AY543" s="167" t="s">
        <v>181</v>
      </c>
    </row>
    <row r="544" spans="2:65" s="1" customFormat="1" ht="16.5" customHeight="1" x14ac:dyDescent="0.2">
      <c r="B544" s="32"/>
      <c r="C544" s="176" t="s">
        <v>526</v>
      </c>
      <c r="D544" s="176" t="s">
        <v>1794</v>
      </c>
      <c r="E544" s="177" t="s">
        <v>9569</v>
      </c>
      <c r="F544" s="178" t="s">
        <v>9570</v>
      </c>
      <c r="G544" s="179" t="s">
        <v>636</v>
      </c>
      <c r="H544" s="180">
        <v>179.76</v>
      </c>
      <c r="I544" s="181"/>
      <c r="J544" s="182">
        <f>ROUND(I544*H544,2)</f>
        <v>0</v>
      </c>
      <c r="K544" s="178" t="s">
        <v>327</v>
      </c>
      <c r="L544" s="183"/>
      <c r="M544" s="184" t="s">
        <v>19</v>
      </c>
      <c r="N544" s="185" t="s">
        <v>40</v>
      </c>
      <c r="P544" s="134">
        <f>O544*H544</f>
        <v>0</v>
      </c>
      <c r="Q544" s="134">
        <v>0</v>
      </c>
      <c r="R544" s="134">
        <f>Q544*H544</f>
        <v>0</v>
      </c>
      <c r="S544" s="134">
        <v>0</v>
      </c>
      <c r="T544" s="135">
        <f>S544*H544</f>
        <v>0</v>
      </c>
      <c r="AR544" s="136" t="s">
        <v>196</v>
      </c>
      <c r="AT544" s="136" t="s">
        <v>1794</v>
      </c>
      <c r="AU544" s="136" t="s">
        <v>79</v>
      </c>
      <c r="AY544" s="17" t="s">
        <v>181</v>
      </c>
      <c r="BE544" s="137">
        <f>IF(N544="základní",J544,0)</f>
        <v>0</v>
      </c>
      <c r="BF544" s="137">
        <f>IF(N544="snížená",J544,0)</f>
        <v>0</v>
      </c>
      <c r="BG544" s="137">
        <f>IF(N544="zákl. přenesená",J544,0)</f>
        <v>0</v>
      </c>
      <c r="BH544" s="137">
        <f>IF(N544="sníž. přenesená",J544,0)</f>
        <v>0</v>
      </c>
      <c r="BI544" s="137">
        <f>IF(N544="nulová",J544,0)</f>
        <v>0</v>
      </c>
      <c r="BJ544" s="17" t="s">
        <v>77</v>
      </c>
      <c r="BK544" s="137">
        <f>ROUND(I544*H544,2)</f>
        <v>0</v>
      </c>
      <c r="BL544" s="17" t="s">
        <v>187</v>
      </c>
      <c r="BM544" s="136" t="s">
        <v>856</v>
      </c>
    </row>
    <row r="545" spans="2:65" s="1" customFormat="1" ht="19.5" x14ac:dyDescent="0.2">
      <c r="B545" s="32"/>
      <c r="D545" s="138" t="s">
        <v>214</v>
      </c>
      <c r="F545" s="139" t="s">
        <v>9571</v>
      </c>
      <c r="I545" s="140"/>
      <c r="L545" s="32"/>
      <c r="M545" s="141"/>
      <c r="T545" s="53"/>
      <c r="AT545" s="17" t="s">
        <v>214</v>
      </c>
      <c r="AU545" s="17" t="s">
        <v>79</v>
      </c>
    </row>
    <row r="546" spans="2:65" s="13" customFormat="1" ht="11.25" x14ac:dyDescent="0.2">
      <c r="B546" s="159"/>
      <c r="D546" s="138" t="s">
        <v>330</v>
      </c>
      <c r="E546" s="160" t="s">
        <v>19</v>
      </c>
      <c r="F546" s="161" t="s">
        <v>9572</v>
      </c>
      <c r="H546" s="162">
        <v>179.76</v>
      </c>
      <c r="I546" s="163"/>
      <c r="L546" s="159"/>
      <c r="M546" s="164"/>
      <c r="T546" s="165"/>
      <c r="AT546" s="160" t="s">
        <v>330</v>
      </c>
      <c r="AU546" s="160" t="s">
        <v>79</v>
      </c>
      <c r="AV546" s="13" t="s">
        <v>79</v>
      </c>
      <c r="AW546" s="13" t="s">
        <v>31</v>
      </c>
      <c r="AX546" s="13" t="s">
        <v>69</v>
      </c>
      <c r="AY546" s="160" t="s">
        <v>181</v>
      </c>
    </row>
    <row r="547" spans="2:65" s="14" customFormat="1" ht="11.25" x14ac:dyDescent="0.2">
      <c r="B547" s="166"/>
      <c r="D547" s="138" t="s">
        <v>330</v>
      </c>
      <c r="E547" s="167" t="s">
        <v>19</v>
      </c>
      <c r="F547" s="168" t="s">
        <v>333</v>
      </c>
      <c r="H547" s="169">
        <v>179.76</v>
      </c>
      <c r="I547" s="170"/>
      <c r="L547" s="166"/>
      <c r="M547" s="171"/>
      <c r="T547" s="172"/>
      <c r="AT547" s="167" t="s">
        <v>330</v>
      </c>
      <c r="AU547" s="167" t="s">
        <v>79</v>
      </c>
      <c r="AV547" s="14" t="s">
        <v>187</v>
      </c>
      <c r="AW547" s="14" t="s">
        <v>31</v>
      </c>
      <c r="AX547" s="14" t="s">
        <v>77</v>
      </c>
      <c r="AY547" s="167" t="s">
        <v>181</v>
      </c>
    </row>
    <row r="548" spans="2:65" s="1" customFormat="1" ht="16.5" customHeight="1" x14ac:dyDescent="0.2">
      <c r="B548" s="32"/>
      <c r="C548" s="125" t="s">
        <v>859</v>
      </c>
      <c r="D548" s="125" t="s">
        <v>182</v>
      </c>
      <c r="E548" s="126" t="s">
        <v>9573</v>
      </c>
      <c r="F548" s="127" t="s">
        <v>9574</v>
      </c>
      <c r="G548" s="128" t="s">
        <v>636</v>
      </c>
      <c r="H548" s="129">
        <v>125.5</v>
      </c>
      <c r="I548" s="130"/>
      <c r="J548" s="131">
        <f>ROUND(I548*H548,2)</f>
        <v>0</v>
      </c>
      <c r="K548" s="127" t="s">
        <v>327</v>
      </c>
      <c r="L548" s="32"/>
      <c r="M548" s="132" t="s">
        <v>19</v>
      </c>
      <c r="N548" s="133" t="s">
        <v>40</v>
      </c>
      <c r="P548" s="134">
        <f>O548*H548</f>
        <v>0</v>
      </c>
      <c r="Q548" s="134">
        <v>0</v>
      </c>
      <c r="R548" s="134">
        <f>Q548*H548</f>
        <v>0</v>
      </c>
      <c r="S548" s="134">
        <v>0</v>
      </c>
      <c r="T548" s="135">
        <f>S548*H548</f>
        <v>0</v>
      </c>
      <c r="AR548" s="136" t="s">
        <v>187</v>
      </c>
      <c r="AT548" s="136" t="s">
        <v>182</v>
      </c>
      <c r="AU548" s="136" t="s">
        <v>79</v>
      </c>
      <c r="AY548" s="17" t="s">
        <v>181</v>
      </c>
      <c r="BE548" s="137">
        <f>IF(N548="základní",J548,0)</f>
        <v>0</v>
      </c>
      <c r="BF548" s="137">
        <f>IF(N548="snížená",J548,0)</f>
        <v>0</v>
      </c>
      <c r="BG548" s="137">
        <f>IF(N548="zákl. přenesená",J548,0)</f>
        <v>0</v>
      </c>
      <c r="BH548" s="137">
        <f>IF(N548="sníž. přenesená",J548,0)</f>
        <v>0</v>
      </c>
      <c r="BI548" s="137">
        <f>IF(N548="nulová",J548,0)</f>
        <v>0</v>
      </c>
      <c r="BJ548" s="17" t="s">
        <v>77</v>
      </c>
      <c r="BK548" s="137">
        <f>ROUND(I548*H548,2)</f>
        <v>0</v>
      </c>
      <c r="BL548" s="17" t="s">
        <v>187</v>
      </c>
      <c r="BM548" s="136" t="s">
        <v>862</v>
      </c>
    </row>
    <row r="549" spans="2:65" s="1" customFormat="1" ht="11.25" x14ac:dyDescent="0.2">
      <c r="B549" s="32"/>
      <c r="D549" s="151" t="s">
        <v>328</v>
      </c>
      <c r="F549" s="152" t="s">
        <v>9575</v>
      </c>
      <c r="I549" s="140"/>
      <c r="L549" s="32"/>
      <c r="M549" s="141"/>
      <c r="T549" s="53"/>
      <c r="AT549" s="17" t="s">
        <v>328</v>
      </c>
      <c r="AU549" s="17" t="s">
        <v>79</v>
      </c>
    </row>
    <row r="550" spans="2:65" s="12" customFormat="1" ht="11.25" x14ac:dyDescent="0.2">
      <c r="B550" s="153"/>
      <c r="D550" s="138" t="s">
        <v>330</v>
      </c>
      <c r="E550" s="154" t="s">
        <v>19</v>
      </c>
      <c r="F550" s="155" t="s">
        <v>9576</v>
      </c>
      <c r="H550" s="154" t="s">
        <v>19</v>
      </c>
      <c r="I550" s="156"/>
      <c r="L550" s="153"/>
      <c r="M550" s="157"/>
      <c r="T550" s="158"/>
      <c r="AT550" s="154" t="s">
        <v>330</v>
      </c>
      <c r="AU550" s="154" t="s">
        <v>79</v>
      </c>
      <c r="AV550" s="12" t="s">
        <v>77</v>
      </c>
      <c r="AW550" s="12" t="s">
        <v>31</v>
      </c>
      <c r="AX550" s="12" t="s">
        <v>69</v>
      </c>
      <c r="AY550" s="154" t="s">
        <v>181</v>
      </c>
    </row>
    <row r="551" spans="2:65" s="13" customFormat="1" ht="11.25" x14ac:dyDescent="0.2">
      <c r="B551" s="159"/>
      <c r="D551" s="138" t="s">
        <v>330</v>
      </c>
      <c r="E551" s="160" t="s">
        <v>19</v>
      </c>
      <c r="F551" s="161" t="s">
        <v>9577</v>
      </c>
      <c r="H551" s="162">
        <v>125.5</v>
      </c>
      <c r="I551" s="163"/>
      <c r="L551" s="159"/>
      <c r="M551" s="164"/>
      <c r="T551" s="165"/>
      <c r="AT551" s="160" t="s">
        <v>330</v>
      </c>
      <c r="AU551" s="160" t="s">
        <v>79</v>
      </c>
      <c r="AV551" s="13" t="s">
        <v>79</v>
      </c>
      <c r="AW551" s="13" t="s">
        <v>31</v>
      </c>
      <c r="AX551" s="13" t="s">
        <v>69</v>
      </c>
      <c r="AY551" s="160" t="s">
        <v>181</v>
      </c>
    </row>
    <row r="552" spans="2:65" s="14" customFormat="1" ht="11.25" x14ac:dyDescent="0.2">
      <c r="B552" s="166"/>
      <c r="D552" s="138" t="s">
        <v>330</v>
      </c>
      <c r="E552" s="167" t="s">
        <v>19</v>
      </c>
      <c r="F552" s="168" t="s">
        <v>333</v>
      </c>
      <c r="H552" s="169">
        <v>125.5</v>
      </c>
      <c r="I552" s="170"/>
      <c r="L552" s="166"/>
      <c r="M552" s="171"/>
      <c r="T552" s="172"/>
      <c r="AT552" s="167" t="s">
        <v>330</v>
      </c>
      <c r="AU552" s="167" t="s">
        <v>79</v>
      </c>
      <c r="AV552" s="14" t="s">
        <v>187</v>
      </c>
      <c r="AW552" s="14" t="s">
        <v>31</v>
      </c>
      <c r="AX552" s="14" t="s">
        <v>77</v>
      </c>
      <c r="AY552" s="167" t="s">
        <v>181</v>
      </c>
    </row>
    <row r="553" spans="2:65" s="1" customFormat="1" ht="16.5" customHeight="1" x14ac:dyDescent="0.2">
      <c r="B553" s="32"/>
      <c r="C553" s="176" t="s">
        <v>532</v>
      </c>
      <c r="D553" s="176" t="s">
        <v>1794</v>
      </c>
      <c r="E553" s="177" t="s">
        <v>9578</v>
      </c>
      <c r="F553" s="178" t="s">
        <v>9579</v>
      </c>
      <c r="G553" s="179" t="s">
        <v>636</v>
      </c>
      <c r="H553" s="180">
        <v>131.77500000000001</v>
      </c>
      <c r="I553" s="181"/>
      <c r="J553" s="182">
        <f>ROUND(I553*H553,2)</f>
        <v>0</v>
      </c>
      <c r="K553" s="178" t="s">
        <v>327</v>
      </c>
      <c r="L553" s="183"/>
      <c r="M553" s="184" t="s">
        <v>19</v>
      </c>
      <c r="N553" s="185" t="s">
        <v>40</v>
      </c>
      <c r="P553" s="134">
        <f>O553*H553</f>
        <v>0</v>
      </c>
      <c r="Q553" s="134">
        <v>0</v>
      </c>
      <c r="R553" s="134">
        <f>Q553*H553</f>
        <v>0</v>
      </c>
      <c r="S553" s="134">
        <v>0</v>
      </c>
      <c r="T553" s="135">
        <f>S553*H553</f>
        <v>0</v>
      </c>
      <c r="AR553" s="136" t="s">
        <v>196</v>
      </c>
      <c r="AT553" s="136" t="s">
        <v>1794</v>
      </c>
      <c r="AU553" s="136" t="s">
        <v>79</v>
      </c>
      <c r="AY553" s="17" t="s">
        <v>181</v>
      </c>
      <c r="BE553" s="137">
        <f>IF(N553="základní",J553,0)</f>
        <v>0</v>
      </c>
      <c r="BF553" s="137">
        <f>IF(N553="snížená",J553,0)</f>
        <v>0</v>
      </c>
      <c r="BG553" s="137">
        <f>IF(N553="zákl. přenesená",J553,0)</f>
        <v>0</v>
      </c>
      <c r="BH553" s="137">
        <f>IF(N553="sníž. přenesená",J553,0)</f>
        <v>0</v>
      </c>
      <c r="BI553" s="137">
        <f>IF(N553="nulová",J553,0)</f>
        <v>0</v>
      </c>
      <c r="BJ553" s="17" t="s">
        <v>77</v>
      </c>
      <c r="BK553" s="137">
        <f>ROUND(I553*H553,2)</f>
        <v>0</v>
      </c>
      <c r="BL553" s="17" t="s">
        <v>187</v>
      </c>
      <c r="BM553" s="136" t="s">
        <v>868</v>
      </c>
    </row>
    <row r="554" spans="2:65" s="1" customFormat="1" ht="19.5" x14ac:dyDescent="0.2">
      <c r="B554" s="32"/>
      <c r="D554" s="138" t="s">
        <v>214</v>
      </c>
      <c r="F554" s="139" t="s">
        <v>9571</v>
      </c>
      <c r="I554" s="140"/>
      <c r="L554" s="32"/>
      <c r="M554" s="141"/>
      <c r="T554" s="53"/>
      <c r="AT554" s="17" t="s">
        <v>214</v>
      </c>
      <c r="AU554" s="17" t="s">
        <v>79</v>
      </c>
    </row>
    <row r="555" spans="2:65" s="13" customFormat="1" ht="11.25" x14ac:dyDescent="0.2">
      <c r="B555" s="159"/>
      <c r="D555" s="138" t="s">
        <v>330</v>
      </c>
      <c r="E555" s="160" t="s">
        <v>19</v>
      </c>
      <c r="F555" s="161" t="s">
        <v>9580</v>
      </c>
      <c r="H555" s="162">
        <v>131.77500000000001</v>
      </c>
      <c r="I555" s="163"/>
      <c r="L555" s="159"/>
      <c r="M555" s="164"/>
      <c r="T555" s="165"/>
      <c r="AT555" s="160" t="s">
        <v>330</v>
      </c>
      <c r="AU555" s="160" t="s">
        <v>79</v>
      </c>
      <c r="AV555" s="13" t="s">
        <v>79</v>
      </c>
      <c r="AW555" s="13" t="s">
        <v>31</v>
      </c>
      <c r="AX555" s="13" t="s">
        <v>69</v>
      </c>
      <c r="AY555" s="160" t="s">
        <v>181</v>
      </c>
    </row>
    <row r="556" spans="2:65" s="14" customFormat="1" ht="11.25" x14ac:dyDescent="0.2">
      <c r="B556" s="166"/>
      <c r="D556" s="138" t="s">
        <v>330</v>
      </c>
      <c r="E556" s="167" t="s">
        <v>19</v>
      </c>
      <c r="F556" s="168" t="s">
        <v>333</v>
      </c>
      <c r="H556" s="169">
        <v>131.77500000000001</v>
      </c>
      <c r="I556" s="170"/>
      <c r="L556" s="166"/>
      <c r="M556" s="171"/>
      <c r="T556" s="172"/>
      <c r="AT556" s="167" t="s">
        <v>330</v>
      </c>
      <c r="AU556" s="167" t="s">
        <v>79</v>
      </c>
      <c r="AV556" s="14" t="s">
        <v>187</v>
      </c>
      <c r="AW556" s="14" t="s">
        <v>31</v>
      </c>
      <c r="AX556" s="14" t="s">
        <v>77</v>
      </c>
      <c r="AY556" s="167" t="s">
        <v>181</v>
      </c>
    </row>
    <row r="557" spans="2:65" s="1" customFormat="1" ht="16.5" customHeight="1" x14ac:dyDescent="0.2">
      <c r="B557" s="32"/>
      <c r="C557" s="125" t="s">
        <v>874</v>
      </c>
      <c r="D557" s="125" t="s">
        <v>182</v>
      </c>
      <c r="E557" s="126" t="s">
        <v>9581</v>
      </c>
      <c r="F557" s="127" t="s">
        <v>9582</v>
      </c>
      <c r="G557" s="128" t="s">
        <v>636</v>
      </c>
      <c r="H557" s="129">
        <v>137.19999999999999</v>
      </c>
      <c r="I557" s="130"/>
      <c r="J557" s="131">
        <f>ROUND(I557*H557,2)</f>
        <v>0</v>
      </c>
      <c r="K557" s="127" t="s">
        <v>186</v>
      </c>
      <c r="L557" s="32"/>
      <c r="M557" s="132" t="s">
        <v>19</v>
      </c>
      <c r="N557" s="133" t="s">
        <v>40</v>
      </c>
      <c r="P557" s="134">
        <f>O557*H557</f>
        <v>0</v>
      </c>
      <c r="Q557" s="134">
        <v>0</v>
      </c>
      <c r="R557" s="134">
        <f>Q557*H557</f>
        <v>0</v>
      </c>
      <c r="S557" s="134">
        <v>0</v>
      </c>
      <c r="T557" s="135">
        <f>S557*H557</f>
        <v>0</v>
      </c>
      <c r="AR557" s="136" t="s">
        <v>187</v>
      </c>
      <c r="AT557" s="136" t="s">
        <v>182</v>
      </c>
      <c r="AU557" s="136" t="s">
        <v>79</v>
      </c>
      <c r="AY557" s="17" t="s">
        <v>181</v>
      </c>
      <c r="BE557" s="137">
        <f>IF(N557="základní",J557,0)</f>
        <v>0</v>
      </c>
      <c r="BF557" s="137">
        <f>IF(N557="snížená",J557,0)</f>
        <v>0</v>
      </c>
      <c r="BG557" s="137">
        <f>IF(N557="zákl. přenesená",J557,0)</f>
        <v>0</v>
      </c>
      <c r="BH557" s="137">
        <f>IF(N557="sníž. přenesená",J557,0)</f>
        <v>0</v>
      </c>
      <c r="BI557" s="137">
        <f>IF(N557="nulová",J557,0)</f>
        <v>0</v>
      </c>
      <c r="BJ557" s="17" t="s">
        <v>77</v>
      </c>
      <c r="BK557" s="137">
        <f>ROUND(I557*H557,2)</f>
        <v>0</v>
      </c>
      <c r="BL557" s="17" t="s">
        <v>187</v>
      </c>
      <c r="BM557" s="136" t="s">
        <v>877</v>
      </c>
    </row>
    <row r="558" spans="2:65" s="1" customFormat="1" ht="29.25" x14ac:dyDescent="0.2">
      <c r="B558" s="32"/>
      <c r="D558" s="138" t="s">
        <v>214</v>
      </c>
      <c r="F558" s="139" t="s">
        <v>9583</v>
      </c>
      <c r="I558" s="140"/>
      <c r="L558" s="32"/>
      <c r="M558" s="141"/>
      <c r="T558" s="53"/>
      <c r="AT558" s="17" t="s">
        <v>214</v>
      </c>
      <c r="AU558" s="17" t="s">
        <v>79</v>
      </c>
    </row>
    <row r="559" spans="2:65" s="12" customFormat="1" ht="11.25" x14ac:dyDescent="0.2">
      <c r="B559" s="153"/>
      <c r="D559" s="138" t="s">
        <v>330</v>
      </c>
      <c r="E559" s="154" t="s">
        <v>19</v>
      </c>
      <c r="F559" s="155" t="s">
        <v>9584</v>
      </c>
      <c r="H559" s="154" t="s">
        <v>19</v>
      </c>
      <c r="I559" s="156"/>
      <c r="L559" s="153"/>
      <c r="M559" s="157"/>
      <c r="T559" s="158"/>
      <c r="AT559" s="154" t="s">
        <v>330</v>
      </c>
      <c r="AU559" s="154" t="s">
        <v>79</v>
      </c>
      <c r="AV559" s="12" t="s">
        <v>77</v>
      </c>
      <c r="AW559" s="12" t="s">
        <v>31</v>
      </c>
      <c r="AX559" s="12" t="s">
        <v>69</v>
      </c>
      <c r="AY559" s="154" t="s">
        <v>181</v>
      </c>
    </row>
    <row r="560" spans="2:65" s="13" customFormat="1" ht="11.25" x14ac:dyDescent="0.2">
      <c r="B560" s="159"/>
      <c r="D560" s="138" t="s">
        <v>330</v>
      </c>
      <c r="E560" s="160" t="s">
        <v>19</v>
      </c>
      <c r="F560" s="161" t="s">
        <v>9585</v>
      </c>
      <c r="H560" s="162">
        <v>137.19999999999999</v>
      </c>
      <c r="I560" s="163"/>
      <c r="L560" s="159"/>
      <c r="M560" s="164"/>
      <c r="T560" s="165"/>
      <c r="AT560" s="160" t="s">
        <v>330</v>
      </c>
      <c r="AU560" s="160" t="s">
        <v>79</v>
      </c>
      <c r="AV560" s="13" t="s">
        <v>79</v>
      </c>
      <c r="AW560" s="13" t="s">
        <v>31</v>
      </c>
      <c r="AX560" s="13" t="s">
        <v>69</v>
      </c>
      <c r="AY560" s="160" t="s">
        <v>181</v>
      </c>
    </row>
    <row r="561" spans="2:65" s="14" customFormat="1" ht="11.25" x14ac:dyDescent="0.2">
      <c r="B561" s="166"/>
      <c r="D561" s="138" t="s">
        <v>330</v>
      </c>
      <c r="E561" s="167" t="s">
        <v>19</v>
      </c>
      <c r="F561" s="168" t="s">
        <v>333</v>
      </c>
      <c r="H561" s="169">
        <v>137.19999999999999</v>
      </c>
      <c r="I561" s="170"/>
      <c r="L561" s="166"/>
      <c r="M561" s="171"/>
      <c r="T561" s="172"/>
      <c r="AT561" s="167" t="s">
        <v>330</v>
      </c>
      <c r="AU561" s="167" t="s">
        <v>79</v>
      </c>
      <c r="AV561" s="14" t="s">
        <v>187</v>
      </c>
      <c r="AW561" s="14" t="s">
        <v>31</v>
      </c>
      <c r="AX561" s="14" t="s">
        <v>77</v>
      </c>
      <c r="AY561" s="167" t="s">
        <v>181</v>
      </c>
    </row>
    <row r="562" spans="2:65" s="1" customFormat="1" ht="21.75" customHeight="1" x14ac:dyDescent="0.2">
      <c r="B562" s="32"/>
      <c r="C562" s="125" t="s">
        <v>536</v>
      </c>
      <c r="D562" s="125" t="s">
        <v>182</v>
      </c>
      <c r="E562" s="126" t="s">
        <v>9586</v>
      </c>
      <c r="F562" s="127" t="s">
        <v>9587</v>
      </c>
      <c r="G562" s="128" t="s">
        <v>636</v>
      </c>
      <c r="H562" s="129">
        <v>68.599999999999994</v>
      </c>
      <c r="I562" s="130"/>
      <c r="J562" s="131">
        <f>ROUND(I562*H562,2)</f>
        <v>0</v>
      </c>
      <c r="K562" s="127" t="s">
        <v>186</v>
      </c>
      <c r="L562" s="32"/>
      <c r="M562" s="132" t="s">
        <v>19</v>
      </c>
      <c r="N562" s="133" t="s">
        <v>40</v>
      </c>
      <c r="P562" s="134">
        <f>O562*H562</f>
        <v>0</v>
      </c>
      <c r="Q562" s="134">
        <v>0</v>
      </c>
      <c r="R562" s="134">
        <f>Q562*H562</f>
        <v>0</v>
      </c>
      <c r="S562" s="134">
        <v>0</v>
      </c>
      <c r="T562" s="135">
        <f>S562*H562</f>
        <v>0</v>
      </c>
      <c r="AR562" s="136" t="s">
        <v>187</v>
      </c>
      <c r="AT562" s="136" t="s">
        <v>182</v>
      </c>
      <c r="AU562" s="136" t="s">
        <v>79</v>
      </c>
      <c r="AY562" s="17" t="s">
        <v>181</v>
      </c>
      <c r="BE562" s="137">
        <f>IF(N562="základní",J562,0)</f>
        <v>0</v>
      </c>
      <c r="BF562" s="137">
        <f>IF(N562="snížená",J562,0)</f>
        <v>0</v>
      </c>
      <c r="BG562" s="137">
        <f>IF(N562="zákl. přenesená",J562,0)</f>
        <v>0</v>
      </c>
      <c r="BH562" s="137">
        <f>IF(N562="sníž. přenesená",J562,0)</f>
        <v>0</v>
      </c>
      <c r="BI562" s="137">
        <f>IF(N562="nulová",J562,0)</f>
        <v>0</v>
      </c>
      <c r="BJ562" s="17" t="s">
        <v>77</v>
      </c>
      <c r="BK562" s="137">
        <f>ROUND(I562*H562,2)</f>
        <v>0</v>
      </c>
      <c r="BL562" s="17" t="s">
        <v>187</v>
      </c>
      <c r="BM562" s="136" t="s">
        <v>888</v>
      </c>
    </row>
    <row r="563" spans="2:65" s="1" customFormat="1" ht="39" x14ac:dyDescent="0.2">
      <c r="B563" s="32"/>
      <c r="D563" s="138" t="s">
        <v>214</v>
      </c>
      <c r="F563" s="139" t="s">
        <v>9588</v>
      </c>
      <c r="I563" s="140"/>
      <c r="L563" s="32"/>
      <c r="M563" s="141"/>
      <c r="T563" s="53"/>
      <c r="AT563" s="17" t="s">
        <v>214</v>
      </c>
      <c r="AU563" s="17" t="s">
        <v>79</v>
      </c>
    </row>
    <row r="564" spans="2:65" s="12" customFormat="1" ht="11.25" x14ac:dyDescent="0.2">
      <c r="B564" s="153"/>
      <c r="D564" s="138" t="s">
        <v>330</v>
      </c>
      <c r="E564" s="154" t="s">
        <v>19</v>
      </c>
      <c r="F564" s="155" t="s">
        <v>9589</v>
      </c>
      <c r="H564" s="154" t="s">
        <v>19</v>
      </c>
      <c r="I564" s="156"/>
      <c r="L564" s="153"/>
      <c r="M564" s="157"/>
      <c r="T564" s="158"/>
      <c r="AT564" s="154" t="s">
        <v>330</v>
      </c>
      <c r="AU564" s="154" t="s">
        <v>79</v>
      </c>
      <c r="AV564" s="12" t="s">
        <v>77</v>
      </c>
      <c r="AW564" s="12" t="s">
        <v>31</v>
      </c>
      <c r="AX564" s="12" t="s">
        <v>69</v>
      </c>
      <c r="AY564" s="154" t="s">
        <v>181</v>
      </c>
    </row>
    <row r="565" spans="2:65" s="13" customFormat="1" ht="11.25" x14ac:dyDescent="0.2">
      <c r="B565" s="159"/>
      <c r="D565" s="138" t="s">
        <v>330</v>
      </c>
      <c r="E565" s="160" t="s">
        <v>19</v>
      </c>
      <c r="F565" s="161" t="s">
        <v>9590</v>
      </c>
      <c r="H565" s="162">
        <v>68.599999999999994</v>
      </c>
      <c r="I565" s="163"/>
      <c r="L565" s="159"/>
      <c r="M565" s="164"/>
      <c r="T565" s="165"/>
      <c r="AT565" s="160" t="s">
        <v>330</v>
      </c>
      <c r="AU565" s="160" t="s">
        <v>79</v>
      </c>
      <c r="AV565" s="13" t="s">
        <v>79</v>
      </c>
      <c r="AW565" s="13" t="s">
        <v>31</v>
      </c>
      <c r="AX565" s="13" t="s">
        <v>69</v>
      </c>
      <c r="AY565" s="160" t="s">
        <v>181</v>
      </c>
    </row>
    <row r="566" spans="2:65" s="14" customFormat="1" ht="11.25" x14ac:dyDescent="0.2">
      <c r="B566" s="166"/>
      <c r="D566" s="138" t="s">
        <v>330</v>
      </c>
      <c r="E566" s="167" t="s">
        <v>19</v>
      </c>
      <c r="F566" s="168" t="s">
        <v>333</v>
      </c>
      <c r="H566" s="169">
        <v>68.599999999999994</v>
      </c>
      <c r="I566" s="170"/>
      <c r="L566" s="166"/>
      <c r="M566" s="171"/>
      <c r="T566" s="172"/>
      <c r="AT566" s="167" t="s">
        <v>330</v>
      </c>
      <c r="AU566" s="167" t="s">
        <v>79</v>
      </c>
      <c r="AV566" s="14" t="s">
        <v>187</v>
      </c>
      <c r="AW566" s="14" t="s">
        <v>31</v>
      </c>
      <c r="AX566" s="14" t="s">
        <v>77</v>
      </c>
      <c r="AY566" s="167" t="s">
        <v>181</v>
      </c>
    </row>
    <row r="567" spans="2:65" s="1" customFormat="1" ht="16.5" customHeight="1" x14ac:dyDescent="0.2">
      <c r="B567" s="32"/>
      <c r="C567" s="125" t="s">
        <v>893</v>
      </c>
      <c r="D567" s="125" t="s">
        <v>182</v>
      </c>
      <c r="E567" s="126" t="s">
        <v>9591</v>
      </c>
      <c r="F567" s="127" t="s">
        <v>9592</v>
      </c>
      <c r="G567" s="128" t="s">
        <v>636</v>
      </c>
      <c r="H567" s="129">
        <v>52</v>
      </c>
      <c r="I567" s="130"/>
      <c r="J567" s="131">
        <f>ROUND(I567*H567,2)</f>
        <v>0</v>
      </c>
      <c r="K567" s="127" t="s">
        <v>186</v>
      </c>
      <c r="L567" s="32"/>
      <c r="M567" s="132" t="s">
        <v>19</v>
      </c>
      <c r="N567" s="133" t="s">
        <v>40</v>
      </c>
      <c r="P567" s="134">
        <f>O567*H567</f>
        <v>0</v>
      </c>
      <c r="Q567" s="134">
        <v>0</v>
      </c>
      <c r="R567" s="134">
        <f>Q567*H567</f>
        <v>0</v>
      </c>
      <c r="S567" s="134">
        <v>0</v>
      </c>
      <c r="T567" s="135">
        <f>S567*H567</f>
        <v>0</v>
      </c>
      <c r="AR567" s="136" t="s">
        <v>187</v>
      </c>
      <c r="AT567" s="136" t="s">
        <v>182</v>
      </c>
      <c r="AU567" s="136" t="s">
        <v>79</v>
      </c>
      <c r="AY567" s="17" t="s">
        <v>181</v>
      </c>
      <c r="BE567" s="137">
        <f>IF(N567="základní",J567,0)</f>
        <v>0</v>
      </c>
      <c r="BF567" s="137">
        <f>IF(N567="snížená",J567,0)</f>
        <v>0</v>
      </c>
      <c r="BG567" s="137">
        <f>IF(N567="zákl. přenesená",J567,0)</f>
        <v>0</v>
      </c>
      <c r="BH567" s="137">
        <f>IF(N567="sníž. přenesená",J567,0)</f>
        <v>0</v>
      </c>
      <c r="BI567" s="137">
        <f>IF(N567="nulová",J567,0)</f>
        <v>0</v>
      </c>
      <c r="BJ567" s="17" t="s">
        <v>77</v>
      </c>
      <c r="BK567" s="137">
        <f>ROUND(I567*H567,2)</f>
        <v>0</v>
      </c>
      <c r="BL567" s="17" t="s">
        <v>187</v>
      </c>
      <c r="BM567" s="136" t="s">
        <v>896</v>
      </c>
    </row>
    <row r="568" spans="2:65" s="1" customFormat="1" ht="58.5" x14ac:dyDescent="0.2">
      <c r="B568" s="32"/>
      <c r="D568" s="138" t="s">
        <v>214</v>
      </c>
      <c r="F568" s="139" t="s">
        <v>9593</v>
      </c>
      <c r="I568" s="140"/>
      <c r="L568" s="32"/>
      <c r="M568" s="141"/>
      <c r="T568" s="53"/>
      <c r="AT568" s="17" t="s">
        <v>214</v>
      </c>
      <c r="AU568" s="17" t="s">
        <v>79</v>
      </c>
    </row>
    <row r="569" spans="2:65" s="12" customFormat="1" ht="11.25" x14ac:dyDescent="0.2">
      <c r="B569" s="153"/>
      <c r="D569" s="138" t="s">
        <v>330</v>
      </c>
      <c r="E569" s="154" t="s">
        <v>19</v>
      </c>
      <c r="F569" s="155" t="s">
        <v>9594</v>
      </c>
      <c r="H569" s="154" t="s">
        <v>19</v>
      </c>
      <c r="I569" s="156"/>
      <c r="L569" s="153"/>
      <c r="M569" s="157"/>
      <c r="T569" s="158"/>
      <c r="AT569" s="154" t="s">
        <v>330</v>
      </c>
      <c r="AU569" s="154" t="s">
        <v>79</v>
      </c>
      <c r="AV569" s="12" t="s">
        <v>77</v>
      </c>
      <c r="AW569" s="12" t="s">
        <v>31</v>
      </c>
      <c r="AX569" s="12" t="s">
        <v>69</v>
      </c>
      <c r="AY569" s="154" t="s">
        <v>181</v>
      </c>
    </row>
    <row r="570" spans="2:65" s="13" customFormat="1" ht="11.25" x14ac:dyDescent="0.2">
      <c r="B570" s="159"/>
      <c r="D570" s="138" t="s">
        <v>330</v>
      </c>
      <c r="E570" s="160" t="s">
        <v>19</v>
      </c>
      <c r="F570" s="161" t="s">
        <v>9595</v>
      </c>
      <c r="H570" s="162">
        <v>10.199999999999999</v>
      </c>
      <c r="I570" s="163"/>
      <c r="L570" s="159"/>
      <c r="M570" s="164"/>
      <c r="T570" s="165"/>
      <c r="AT570" s="160" t="s">
        <v>330</v>
      </c>
      <c r="AU570" s="160" t="s">
        <v>79</v>
      </c>
      <c r="AV570" s="13" t="s">
        <v>79</v>
      </c>
      <c r="AW570" s="13" t="s">
        <v>31</v>
      </c>
      <c r="AX570" s="13" t="s">
        <v>69</v>
      </c>
      <c r="AY570" s="160" t="s">
        <v>181</v>
      </c>
    </row>
    <row r="571" spans="2:65" s="13" customFormat="1" ht="11.25" x14ac:dyDescent="0.2">
      <c r="B571" s="159"/>
      <c r="D571" s="138" t="s">
        <v>330</v>
      </c>
      <c r="E571" s="160" t="s">
        <v>19</v>
      </c>
      <c r="F571" s="161" t="s">
        <v>9596</v>
      </c>
      <c r="H571" s="162">
        <v>41.8</v>
      </c>
      <c r="I571" s="163"/>
      <c r="L571" s="159"/>
      <c r="M571" s="164"/>
      <c r="T571" s="165"/>
      <c r="AT571" s="160" t="s">
        <v>330</v>
      </c>
      <c r="AU571" s="160" t="s">
        <v>79</v>
      </c>
      <c r="AV571" s="13" t="s">
        <v>79</v>
      </c>
      <c r="AW571" s="13" t="s">
        <v>31</v>
      </c>
      <c r="AX571" s="13" t="s">
        <v>69</v>
      </c>
      <c r="AY571" s="160" t="s">
        <v>181</v>
      </c>
    </row>
    <row r="572" spans="2:65" s="14" customFormat="1" ht="11.25" x14ac:dyDescent="0.2">
      <c r="B572" s="166"/>
      <c r="D572" s="138" t="s">
        <v>330</v>
      </c>
      <c r="E572" s="167" t="s">
        <v>19</v>
      </c>
      <c r="F572" s="168" t="s">
        <v>333</v>
      </c>
      <c r="H572" s="169">
        <v>52</v>
      </c>
      <c r="I572" s="170"/>
      <c r="L572" s="166"/>
      <c r="M572" s="171"/>
      <c r="T572" s="172"/>
      <c r="AT572" s="167" t="s">
        <v>330</v>
      </c>
      <c r="AU572" s="167" t="s">
        <v>79</v>
      </c>
      <c r="AV572" s="14" t="s">
        <v>187</v>
      </c>
      <c r="AW572" s="14" t="s">
        <v>31</v>
      </c>
      <c r="AX572" s="14" t="s">
        <v>77</v>
      </c>
      <c r="AY572" s="167" t="s">
        <v>181</v>
      </c>
    </row>
    <row r="573" spans="2:65" s="1" customFormat="1" ht="16.5" customHeight="1" x14ac:dyDescent="0.2">
      <c r="B573" s="32"/>
      <c r="C573" s="125" t="s">
        <v>541</v>
      </c>
      <c r="D573" s="125" t="s">
        <v>182</v>
      </c>
      <c r="E573" s="126" t="s">
        <v>9597</v>
      </c>
      <c r="F573" s="127" t="s">
        <v>9598</v>
      </c>
      <c r="G573" s="128" t="s">
        <v>519</v>
      </c>
      <c r="H573" s="129">
        <v>3</v>
      </c>
      <c r="I573" s="130"/>
      <c r="J573" s="131">
        <f>ROUND(I573*H573,2)</f>
        <v>0</v>
      </c>
      <c r="K573" s="127" t="s">
        <v>327</v>
      </c>
      <c r="L573" s="32"/>
      <c r="M573" s="132" t="s">
        <v>19</v>
      </c>
      <c r="N573" s="133" t="s">
        <v>40</v>
      </c>
      <c r="P573" s="134">
        <f>O573*H573</f>
        <v>0</v>
      </c>
      <c r="Q573" s="134">
        <v>0</v>
      </c>
      <c r="R573" s="134">
        <f>Q573*H573</f>
        <v>0</v>
      </c>
      <c r="S573" s="134">
        <v>0</v>
      </c>
      <c r="T573" s="135">
        <f>S573*H573</f>
        <v>0</v>
      </c>
      <c r="AR573" s="136" t="s">
        <v>187</v>
      </c>
      <c r="AT573" s="136" t="s">
        <v>182</v>
      </c>
      <c r="AU573" s="136" t="s">
        <v>79</v>
      </c>
      <c r="AY573" s="17" t="s">
        <v>181</v>
      </c>
      <c r="BE573" s="137">
        <f>IF(N573="základní",J573,0)</f>
        <v>0</v>
      </c>
      <c r="BF573" s="137">
        <f>IF(N573="snížená",J573,0)</f>
        <v>0</v>
      </c>
      <c r="BG573" s="137">
        <f>IF(N573="zákl. přenesená",J573,0)</f>
        <v>0</v>
      </c>
      <c r="BH573" s="137">
        <f>IF(N573="sníž. přenesená",J573,0)</f>
        <v>0</v>
      </c>
      <c r="BI573" s="137">
        <f>IF(N573="nulová",J573,0)</f>
        <v>0</v>
      </c>
      <c r="BJ573" s="17" t="s">
        <v>77</v>
      </c>
      <c r="BK573" s="137">
        <f>ROUND(I573*H573,2)</f>
        <v>0</v>
      </c>
      <c r="BL573" s="17" t="s">
        <v>187</v>
      </c>
      <c r="BM573" s="136" t="s">
        <v>903</v>
      </c>
    </row>
    <row r="574" spans="2:65" s="1" customFormat="1" ht="11.25" x14ac:dyDescent="0.2">
      <c r="B574" s="32"/>
      <c r="D574" s="151" t="s">
        <v>328</v>
      </c>
      <c r="F574" s="152" t="s">
        <v>9599</v>
      </c>
      <c r="I574" s="140"/>
      <c r="L574" s="32"/>
      <c r="M574" s="141"/>
      <c r="T574" s="53"/>
      <c r="AT574" s="17" t="s">
        <v>328</v>
      </c>
      <c r="AU574" s="17" t="s">
        <v>79</v>
      </c>
    </row>
    <row r="575" spans="2:65" s="1" customFormat="1" ht="19.5" x14ac:dyDescent="0.2">
      <c r="B575" s="32"/>
      <c r="D575" s="138" t="s">
        <v>214</v>
      </c>
      <c r="F575" s="139" t="s">
        <v>9600</v>
      </c>
      <c r="I575" s="140"/>
      <c r="L575" s="32"/>
      <c r="M575" s="141"/>
      <c r="T575" s="53"/>
      <c r="AT575" s="17" t="s">
        <v>214</v>
      </c>
      <c r="AU575" s="17" t="s">
        <v>79</v>
      </c>
    </row>
    <row r="576" spans="2:65" s="12" customFormat="1" ht="11.25" x14ac:dyDescent="0.2">
      <c r="B576" s="153"/>
      <c r="D576" s="138" t="s">
        <v>330</v>
      </c>
      <c r="E576" s="154" t="s">
        <v>19</v>
      </c>
      <c r="F576" s="155" t="s">
        <v>9601</v>
      </c>
      <c r="H576" s="154" t="s">
        <v>19</v>
      </c>
      <c r="I576" s="156"/>
      <c r="L576" s="153"/>
      <c r="M576" s="157"/>
      <c r="T576" s="158"/>
      <c r="AT576" s="154" t="s">
        <v>330</v>
      </c>
      <c r="AU576" s="154" t="s">
        <v>79</v>
      </c>
      <c r="AV576" s="12" t="s">
        <v>77</v>
      </c>
      <c r="AW576" s="12" t="s">
        <v>31</v>
      </c>
      <c r="AX576" s="12" t="s">
        <v>69</v>
      </c>
      <c r="AY576" s="154" t="s">
        <v>181</v>
      </c>
    </row>
    <row r="577" spans="2:65" s="12" customFormat="1" ht="11.25" x14ac:dyDescent="0.2">
      <c r="B577" s="153"/>
      <c r="D577" s="138" t="s">
        <v>330</v>
      </c>
      <c r="E577" s="154" t="s">
        <v>19</v>
      </c>
      <c r="F577" s="155" t="s">
        <v>9602</v>
      </c>
      <c r="H577" s="154" t="s">
        <v>19</v>
      </c>
      <c r="I577" s="156"/>
      <c r="L577" s="153"/>
      <c r="M577" s="157"/>
      <c r="T577" s="158"/>
      <c r="AT577" s="154" t="s">
        <v>330</v>
      </c>
      <c r="AU577" s="154" t="s">
        <v>79</v>
      </c>
      <c r="AV577" s="12" t="s">
        <v>77</v>
      </c>
      <c r="AW577" s="12" t="s">
        <v>31</v>
      </c>
      <c r="AX577" s="12" t="s">
        <v>69</v>
      </c>
      <c r="AY577" s="154" t="s">
        <v>181</v>
      </c>
    </row>
    <row r="578" spans="2:65" s="13" customFormat="1" ht="11.25" x14ac:dyDescent="0.2">
      <c r="B578" s="159"/>
      <c r="D578" s="138" t="s">
        <v>330</v>
      </c>
      <c r="E578" s="160" t="s">
        <v>19</v>
      </c>
      <c r="F578" s="161" t="s">
        <v>9603</v>
      </c>
      <c r="H578" s="162">
        <v>1</v>
      </c>
      <c r="I578" s="163"/>
      <c r="L578" s="159"/>
      <c r="M578" s="164"/>
      <c r="T578" s="165"/>
      <c r="AT578" s="160" t="s">
        <v>330</v>
      </c>
      <c r="AU578" s="160" t="s">
        <v>79</v>
      </c>
      <c r="AV578" s="13" t="s">
        <v>79</v>
      </c>
      <c r="AW578" s="13" t="s">
        <v>31</v>
      </c>
      <c r="AX578" s="13" t="s">
        <v>69</v>
      </c>
      <c r="AY578" s="160" t="s">
        <v>181</v>
      </c>
    </row>
    <row r="579" spans="2:65" s="12" customFormat="1" ht="11.25" x14ac:dyDescent="0.2">
      <c r="B579" s="153"/>
      <c r="D579" s="138" t="s">
        <v>330</v>
      </c>
      <c r="E579" s="154" t="s">
        <v>19</v>
      </c>
      <c r="F579" s="155" t="s">
        <v>9604</v>
      </c>
      <c r="H579" s="154" t="s">
        <v>19</v>
      </c>
      <c r="I579" s="156"/>
      <c r="L579" s="153"/>
      <c r="M579" s="157"/>
      <c r="T579" s="158"/>
      <c r="AT579" s="154" t="s">
        <v>330</v>
      </c>
      <c r="AU579" s="154" t="s">
        <v>79</v>
      </c>
      <c r="AV579" s="12" t="s">
        <v>77</v>
      </c>
      <c r="AW579" s="12" t="s">
        <v>31</v>
      </c>
      <c r="AX579" s="12" t="s">
        <v>69</v>
      </c>
      <c r="AY579" s="154" t="s">
        <v>181</v>
      </c>
    </row>
    <row r="580" spans="2:65" s="13" customFormat="1" ht="11.25" x14ac:dyDescent="0.2">
      <c r="B580" s="159"/>
      <c r="D580" s="138" t="s">
        <v>330</v>
      </c>
      <c r="E580" s="160" t="s">
        <v>19</v>
      </c>
      <c r="F580" s="161" t="s">
        <v>9605</v>
      </c>
      <c r="H580" s="162">
        <v>1</v>
      </c>
      <c r="I580" s="163"/>
      <c r="L580" s="159"/>
      <c r="M580" s="164"/>
      <c r="T580" s="165"/>
      <c r="AT580" s="160" t="s">
        <v>330</v>
      </c>
      <c r="AU580" s="160" t="s">
        <v>79</v>
      </c>
      <c r="AV580" s="13" t="s">
        <v>79</v>
      </c>
      <c r="AW580" s="13" t="s">
        <v>31</v>
      </c>
      <c r="AX580" s="13" t="s">
        <v>69</v>
      </c>
      <c r="AY580" s="160" t="s">
        <v>181</v>
      </c>
    </row>
    <row r="581" spans="2:65" s="13" customFormat="1" ht="11.25" x14ac:dyDescent="0.2">
      <c r="B581" s="159"/>
      <c r="D581" s="138" t="s">
        <v>330</v>
      </c>
      <c r="E581" s="160" t="s">
        <v>19</v>
      </c>
      <c r="F581" s="161" t="s">
        <v>9606</v>
      </c>
      <c r="H581" s="162">
        <v>1</v>
      </c>
      <c r="I581" s="163"/>
      <c r="L581" s="159"/>
      <c r="M581" s="164"/>
      <c r="T581" s="165"/>
      <c r="AT581" s="160" t="s">
        <v>330</v>
      </c>
      <c r="AU581" s="160" t="s">
        <v>79</v>
      </c>
      <c r="AV581" s="13" t="s">
        <v>79</v>
      </c>
      <c r="AW581" s="13" t="s">
        <v>31</v>
      </c>
      <c r="AX581" s="13" t="s">
        <v>69</v>
      </c>
      <c r="AY581" s="160" t="s">
        <v>181</v>
      </c>
    </row>
    <row r="582" spans="2:65" s="14" customFormat="1" ht="11.25" x14ac:dyDescent="0.2">
      <c r="B582" s="166"/>
      <c r="D582" s="138" t="s">
        <v>330</v>
      </c>
      <c r="E582" s="167" t="s">
        <v>19</v>
      </c>
      <c r="F582" s="168" t="s">
        <v>333</v>
      </c>
      <c r="H582" s="169">
        <v>3</v>
      </c>
      <c r="I582" s="170"/>
      <c r="L582" s="166"/>
      <c r="M582" s="171"/>
      <c r="T582" s="172"/>
      <c r="AT582" s="167" t="s">
        <v>330</v>
      </c>
      <c r="AU582" s="167" t="s">
        <v>79</v>
      </c>
      <c r="AV582" s="14" t="s">
        <v>187</v>
      </c>
      <c r="AW582" s="14" t="s">
        <v>31</v>
      </c>
      <c r="AX582" s="14" t="s">
        <v>77</v>
      </c>
      <c r="AY582" s="167" t="s">
        <v>181</v>
      </c>
    </row>
    <row r="583" spans="2:65" s="1" customFormat="1" ht="16.5" customHeight="1" x14ac:dyDescent="0.2">
      <c r="B583" s="32"/>
      <c r="C583" s="125" t="s">
        <v>919</v>
      </c>
      <c r="D583" s="125" t="s">
        <v>182</v>
      </c>
      <c r="E583" s="126" t="s">
        <v>9607</v>
      </c>
      <c r="F583" s="127" t="s">
        <v>9608</v>
      </c>
      <c r="G583" s="128" t="s">
        <v>519</v>
      </c>
      <c r="H583" s="129">
        <v>4</v>
      </c>
      <c r="I583" s="130"/>
      <c r="J583" s="131">
        <f>ROUND(I583*H583,2)</f>
        <v>0</v>
      </c>
      <c r="K583" s="127" t="s">
        <v>327</v>
      </c>
      <c r="L583" s="32"/>
      <c r="M583" s="132" t="s">
        <v>19</v>
      </c>
      <c r="N583" s="133" t="s">
        <v>40</v>
      </c>
      <c r="P583" s="134">
        <f>O583*H583</f>
        <v>0</v>
      </c>
      <c r="Q583" s="134">
        <v>0</v>
      </c>
      <c r="R583" s="134">
        <f>Q583*H583</f>
        <v>0</v>
      </c>
      <c r="S583" s="134">
        <v>0</v>
      </c>
      <c r="T583" s="135">
        <f>S583*H583</f>
        <v>0</v>
      </c>
      <c r="AR583" s="136" t="s">
        <v>187</v>
      </c>
      <c r="AT583" s="136" t="s">
        <v>182</v>
      </c>
      <c r="AU583" s="136" t="s">
        <v>79</v>
      </c>
      <c r="AY583" s="17" t="s">
        <v>181</v>
      </c>
      <c r="BE583" s="137">
        <f>IF(N583="základní",J583,0)</f>
        <v>0</v>
      </c>
      <c r="BF583" s="137">
        <f>IF(N583="snížená",J583,0)</f>
        <v>0</v>
      </c>
      <c r="BG583" s="137">
        <f>IF(N583="zákl. přenesená",J583,0)</f>
        <v>0</v>
      </c>
      <c r="BH583" s="137">
        <f>IF(N583="sníž. přenesená",J583,0)</f>
        <v>0</v>
      </c>
      <c r="BI583" s="137">
        <f>IF(N583="nulová",J583,0)</f>
        <v>0</v>
      </c>
      <c r="BJ583" s="17" t="s">
        <v>77</v>
      </c>
      <c r="BK583" s="137">
        <f>ROUND(I583*H583,2)</f>
        <v>0</v>
      </c>
      <c r="BL583" s="17" t="s">
        <v>187</v>
      </c>
      <c r="BM583" s="136" t="s">
        <v>922</v>
      </c>
    </row>
    <row r="584" spans="2:65" s="1" customFormat="1" ht="11.25" x14ac:dyDescent="0.2">
      <c r="B584" s="32"/>
      <c r="D584" s="151" t="s">
        <v>328</v>
      </c>
      <c r="F584" s="152" t="s">
        <v>9609</v>
      </c>
      <c r="I584" s="140"/>
      <c r="L584" s="32"/>
      <c r="M584" s="141"/>
      <c r="T584" s="53"/>
      <c r="AT584" s="17" t="s">
        <v>328</v>
      </c>
      <c r="AU584" s="17" t="s">
        <v>79</v>
      </c>
    </row>
    <row r="585" spans="2:65" s="1" customFormat="1" ht="48.75" x14ac:dyDescent="0.2">
      <c r="B585" s="32"/>
      <c r="D585" s="138" t="s">
        <v>214</v>
      </c>
      <c r="F585" s="139" t="s">
        <v>9610</v>
      </c>
      <c r="I585" s="140"/>
      <c r="L585" s="32"/>
      <c r="M585" s="141"/>
      <c r="T585" s="53"/>
      <c r="AT585" s="17" t="s">
        <v>214</v>
      </c>
      <c r="AU585" s="17" t="s">
        <v>79</v>
      </c>
    </row>
    <row r="586" spans="2:65" s="12" customFormat="1" ht="11.25" x14ac:dyDescent="0.2">
      <c r="B586" s="153"/>
      <c r="D586" s="138" t="s">
        <v>330</v>
      </c>
      <c r="E586" s="154" t="s">
        <v>19</v>
      </c>
      <c r="F586" s="155" t="s">
        <v>9611</v>
      </c>
      <c r="H586" s="154" t="s">
        <v>19</v>
      </c>
      <c r="I586" s="156"/>
      <c r="L586" s="153"/>
      <c r="M586" s="157"/>
      <c r="T586" s="158"/>
      <c r="AT586" s="154" t="s">
        <v>330</v>
      </c>
      <c r="AU586" s="154" t="s">
        <v>79</v>
      </c>
      <c r="AV586" s="12" t="s">
        <v>77</v>
      </c>
      <c r="AW586" s="12" t="s">
        <v>31</v>
      </c>
      <c r="AX586" s="12" t="s">
        <v>69</v>
      </c>
      <c r="AY586" s="154" t="s">
        <v>181</v>
      </c>
    </row>
    <row r="587" spans="2:65" s="13" customFormat="1" ht="11.25" x14ac:dyDescent="0.2">
      <c r="B587" s="159"/>
      <c r="D587" s="138" t="s">
        <v>330</v>
      </c>
      <c r="E587" s="160" t="s">
        <v>19</v>
      </c>
      <c r="F587" s="161" t="s">
        <v>9612</v>
      </c>
      <c r="H587" s="162">
        <v>1</v>
      </c>
      <c r="I587" s="163"/>
      <c r="L587" s="159"/>
      <c r="M587" s="164"/>
      <c r="T587" s="165"/>
      <c r="AT587" s="160" t="s">
        <v>330</v>
      </c>
      <c r="AU587" s="160" t="s">
        <v>79</v>
      </c>
      <c r="AV587" s="13" t="s">
        <v>79</v>
      </c>
      <c r="AW587" s="13" t="s">
        <v>31</v>
      </c>
      <c r="AX587" s="13" t="s">
        <v>69</v>
      </c>
      <c r="AY587" s="160" t="s">
        <v>181</v>
      </c>
    </row>
    <row r="588" spans="2:65" s="13" customFormat="1" ht="11.25" x14ac:dyDescent="0.2">
      <c r="B588" s="159"/>
      <c r="D588" s="138" t="s">
        <v>330</v>
      </c>
      <c r="E588" s="160" t="s">
        <v>19</v>
      </c>
      <c r="F588" s="161" t="s">
        <v>9613</v>
      </c>
      <c r="H588" s="162">
        <v>3</v>
      </c>
      <c r="I588" s="163"/>
      <c r="L588" s="159"/>
      <c r="M588" s="164"/>
      <c r="T588" s="165"/>
      <c r="AT588" s="160" t="s">
        <v>330</v>
      </c>
      <c r="AU588" s="160" t="s">
        <v>79</v>
      </c>
      <c r="AV588" s="13" t="s">
        <v>79</v>
      </c>
      <c r="AW588" s="13" t="s">
        <v>31</v>
      </c>
      <c r="AX588" s="13" t="s">
        <v>69</v>
      </c>
      <c r="AY588" s="160" t="s">
        <v>181</v>
      </c>
    </row>
    <row r="589" spans="2:65" s="14" customFormat="1" ht="11.25" x14ac:dyDescent="0.2">
      <c r="B589" s="166"/>
      <c r="D589" s="138" t="s">
        <v>330</v>
      </c>
      <c r="E589" s="167" t="s">
        <v>19</v>
      </c>
      <c r="F589" s="168" t="s">
        <v>333</v>
      </c>
      <c r="H589" s="169">
        <v>4</v>
      </c>
      <c r="I589" s="170"/>
      <c r="L589" s="166"/>
      <c r="M589" s="171"/>
      <c r="T589" s="172"/>
      <c r="AT589" s="167" t="s">
        <v>330</v>
      </c>
      <c r="AU589" s="167" t="s">
        <v>79</v>
      </c>
      <c r="AV589" s="14" t="s">
        <v>187</v>
      </c>
      <c r="AW589" s="14" t="s">
        <v>31</v>
      </c>
      <c r="AX589" s="14" t="s">
        <v>77</v>
      </c>
      <c r="AY589" s="167" t="s">
        <v>181</v>
      </c>
    </row>
    <row r="590" spans="2:65" s="1" customFormat="1" ht="24.2" customHeight="1" x14ac:dyDescent="0.2">
      <c r="B590" s="32"/>
      <c r="C590" s="125" t="s">
        <v>545</v>
      </c>
      <c r="D590" s="125" t="s">
        <v>182</v>
      </c>
      <c r="E590" s="126" t="s">
        <v>9614</v>
      </c>
      <c r="F590" s="127" t="s">
        <v>9615</v>
      </c>
      <c r="G590" s="128" t="s">
        <v>636</v>
      </c>
      <c r="H590" s="129">
        <v>19.899999999999999</v>
      </c>
      <c r="I590" s="130"/>
      <c r="J590" s="131">
        <f>ROUND(I590*H590,2)</f>
        <v>0</v>
      </c>
      <c r="K590" s="127" t="s">
        <v>186</v>
      </c>
      <c r="L590" s="32"/>
      <c r="M590" s="132" t="s">
        <v>19</v>
      </c>
      <c r="N590" s="133" t="s">
        <v>40</v>
      </c>
      <c r="P590" s="134">
        <f>O590*H590</f>
        <v>0</v>
      </c>
      <c r="Q590" s="134">
        <v>0</v>
      </c>
      <c r="R590" s="134">
        <f>Q590*H590</f>
        <v>0</v>
      </c>
      <c r="S590" s="134">
        <v>0</v>
      </c>
      <c r="T590" s="135">
        <f>S590*H590</f>
        <v>0</v>
      </c>
      <c r="AR590" s="136" t="s">
        <v>187</v>
      </c>
      <c r="AT590" s="136" t="s">
        <v>182</v>
      </c>
      <c r="AU590" s="136" t="s">
        <v>79</v>
      </c>
      <c r="AY590" s="17" t="s">
        <v>181</v>
      </c>
      <c r="BE590" s="137">
        <f>IF(N590="základní",J590,0)</f>
        <v>0</v>
      </c>
      <c r="BF590" s="137">
        <f>IF(N590="snížená",J590,0)</f>
        <v>0</v>
      </c>
      <c r="BG590" s="137">
        <f>IF(N590="zákl. přenesená",J590,0)</f>
        <v>0</v>
      </c>
      <c r="BH590" s="137">
        <f>IF(N590="sníž. přenesená",J590,0)</f>
        <v>0</v>
      </c>
      <c r="BI590" s="137">
        <f>IF(N590="nulová",J590,0)</f>
        <v>0</v>
      </c>
      <c r="BJ590" s="17" t="s">
        <v>77</v>
      </c>
      <c r="BK590" s="137">
        <f>ROUND(I590*H590,2)</f>
        <v>0</v>
      </c>
      <c r="BL590" s="17" t="s">
        <v>187</v>
      </c>
      <c r="BM590" s="136" t="s">
        <v>929</v>
      </c>
    </row>
    <row r="591" spans="2:65" s="1" customFormat="1" ht="126.75" x14ac:dyDescent="0.2">
      <c r="B591" s="32"/>
      <c r="D591" s="138" t="s">
        <v>214</v>
      </c>
      <c r="F591" s="139" t="s">
        <v>9616</v>
      </c>
      <c r="I591" s="140"/>
      <c r="L591" s="32"/>
      <c r="M591" s="141"/>
      <c r="T591" s="53"/>
      <c r="AT591" s="17" t="s">
        <v>214</v>
      </c>
      <c r="AU591" s="17" t="s">
        <v>79</v>
      </c>
    </row>
    <row r="592" spans="2:65" s="12" customFormat="1" ht="11.25" x14ac:dyDescent="0.2">
      <c r="B592" s="153"/>
      <c r="D592" s="138" t="s">
        <v>330</v>
      </c>
      <c r="E592" s="154" t="s">
        <v>19</v>
      </c>
      <c r="F592" s="155" t="s">
        <v>9617</v>
      </c>
      <c r="H592" s="154" t="s">
        <v>19</v>
      </c>
      <c r="I592" s="156"/>
      <c r="L592" s="153"/>
      <c r="M592" s="157"/>
      <c r="T592" s="158"/>
      <c r="AT592" s="154" t="s">
        <v>330</v>
      </c>
      <c r="AU592" s="154" t="s">
        <v>79</v>
      </c>
      <c r="AV592" s="12" t="s">
        <v>77</v>
      </c>
      <c r="AW592" s="12" t="s">
        <v>31</v>
      </c>
      <c r="AX592" s="12" t="s">
        <v>69</v>
      </c>
      <c r="AY592" s="154" t="s">
        <v>181</v>
      </c>
    </row>
    <row r="593" spans="2:65" s="13" customFormat="1" ht="11.25" x14ac:dyDescent="0.2">
      <c r="B593" s="159"/>
      <c r="D593" s="138" t="s">
        <v>330</v>
      </c>
      <c r="E593" s="160" t="s">
        <v>19</v>
      </c>
      <c r="F593" s="161" t="s">
        <v>9618</v>
      </c>
      <c r="H593" s="162">
        <v>19.899999999999999</v>
      </c>
      <c r="I593" s="163"/>
      <c r="L593" s="159"/>
      <c r="M593" s="164"/>
      <c r="T593" s="165"/>
      <c r="AT593" s="160" t="s">
        <v>330</v>
      </c>
      <c r="AU593" s="160" t="s">
        <v>79</v>
      </c>
      <c r="AV593" s="13" t="s">
        <v>79</v>
      </c>
      <c r="AW593" s="13" t="s">
        <v>31</v>
      </c>
      <c r="AX593" s="13" t="s">
        <v>69</v>
      </c>
      <c r="AY593" s="160" t="s">
        <v>181</v>
      </c>
    </row>
    <row r="594" spans="2:65" s="14" customFormat="1" ht="11.25" x14ac:dyDescent="0.2">
      <c r="B594" s="166"/>
      <c r="D594" s="138" t="s">
        <v>330</v>
      </c>
      <c r="E594" s="167" t="s">
        <v>19</v>
      </c>
      <c r="F594" s="168" t="s">
        <v>333</v>
      </c>
      <c r="H594" s="169">
        <v>19.899999999999999</v>
      </c>
      <c r="I594" s="170"/>
      <c r="L594" s="166"/>
      <c r="M594" s="171"/>
      <c r="T594" s="172"/>
      <c r="AT594" s="167" t="s">
        <v>330</v>
      </c>
      <c r="AU594" s="167" t="s">
        <v>79</v>
      </c>
      <c r="AV594" s="14" t="s">
        <v>187</v>
      </c>
      <c r="AW594" s="14" t="s">
        <v>31</v>
      </c>
      <c r="AX594" s="14" t="s">
        <v>77</v>
      </c>
      <c r="AY594" s="167" t="s">
        <v>181</v>
      </c>
    </row>
    <row r="595" spans="2:65" s="1" customFormat="1" ht="24.2" customHeight="1" x14ac:dyDescent="0.2">
      <c r="B595" s="32"/>
      <c r="C595" s="125" t="s">
        <v>933</v>
      </c>
      <c r="D595" s="125" t="s">
        <v>182</v>
      </c>
      <c r="E595" s="126" t="s">
        <v>9619</v>
      </c>
      <c r="F595" s="127" t="s">
        <v>9620</v>
      </c>
      <c r="G595" s="128" t="s">
        <v>636</v>
      </c>
      <c r="H595" s="129">
        <v>3.9</v>
      </c>
      <c r="I595" s="130"/>
      <c r="J595" s="131">
        <f>ROUND(I595*H595,2)</f>
        <v>0</v>
      </c>
      <c r="K595" s="127" t="s">
        <v>186</v>
      </c>
      <c r="L595" s="32"/>
      <c r="M595" s="132" t="s">
        <v>19</v>
      </c>
      <c r="N595" s="133" t="s">
        <v>40</v>
      </c>
      <c r="P595" s="134">
        <f>O595*H595</f>
        <v>0</v>
      </c>
      <c r="Q595" s="134">
        <v>0</v>
      </c>
      <c r="R595" s="134">
        <f>Q595*H595</f>
        <v>0</v>
      </c>
      <c r="S595" s="134">
        <v>0</v>
      </c>
      <c r="T595" s="135">
        <f>S595*H595</f>
        <v>0</v>
      </c>
      <c r="AR595" s="136" t="s">
        <v>187</v>
      </c>
      <c r="AT595" s="136" t="s">
        <v>182</v>
      </c>
      <c r="AU595" s="136" t="s">
        <v>79</v>
      </c>
      <c r="AY595" s="17" t="s">
        <v>181</v>
      </c>
      <c r="BE595" s="137">
        <f>IF(N595="základní",J595,0)</f>
        <v>0</v>
      </c>
      <c r="BF595" s="137">
        <f>IF(N595="snížená",J595,0)</f>
        <v>0</v>
      </c>
      <c r="BG595" s="137">
        <f>IF(N595="zákl. přenesená",J595,0)</f>
        <v>0</v>
      </c>
      <c r="BH595" s="137">
        <f>IF(N595="sníž. přenesená",J595,0)</f>
        <v>0</v>
      </c>
      <c r="BI595" s="137">
        <f>IF(N595="nulová",J595,0)</f>
        <v>0</v>
      </c>
      <c r="BJ595" s="17" t="s">
        <v>77</v>
      </c>
      <c r="BK595" s="137">
        <f>ROUND(I595*H595,2)</f>
        <v>0</v>
      </c>
      <c r="BL595" s="17" t="s">
        <v>187</v>
      </c>
      <c r="BM595" s="136" t="s">
        <v>936</v>
      </c>
    </row>
    <row r="596" spans="2:65" s="1" customFormat="1" ht="107.25" x14ac:dyDescent="0.2">
      <c r="B596" s="32"/>
      <c r="D596" s="138" t="s">
        <v>214</v>
      </c>
      <c r="F596" s="139" t="s">
        <v>9621</v>
      </c>
      <c r="I596" s="140"/>
      <c r="L596" s="32"/>
      <c r="M596" s="141"/>
      <c r="T596" s="53"/>
      <c r="AT596" s="17" t="s">
        <v>214</v>
      </c>
      <c r="AU596" s="17" t="s">
        <v>79</v>
      </c>
    </row>
    <row r="597" spans="2:65" s="12" customFormat="1" ht="11.25" x14ac:dyDescent="0.2">
      <c r="B597" s="153"/>
      <c r="D597" s="138" t="s">
        <v>330</v>
      </c>
      <c r="E597" s="154" t="s">
        <v>19</v>
      </c>
      <c r="F597" s="155" t="s">
        <v>9622</v>
      </c>
      <c r="H597" s="154" t="s">
        <v>19</v>
      </c>
      <c r="I597" s="156"/>
      <c r="L597" s="153"/>
      <c r="M597" s="157"/>
      <c r="T597" s="158"/>
      <c r="AT597" s="154" t="s">
        <v>330</v>
      </c>
      <c r="AU597" s="154" t="s">
        <v>79</v>
      </c>
      <c r="AV597" s="12" t="s">
        <v>77</v>
      </c>
      <c r="AW597" s="12" t="s">
        <v>31</v>
      </c>
      <c r="AX597" s="12" t="s">
        <v>69</v>
      </c>
      <c r="AY597" s="154" t="s">
        <v>181</v>
      </c>
    </row>
    <row r="598" spans="2:65" s="13" customFormat="1" ht="11.25" x14ac:dyDescent="0.2">
      <c r="B598" s="159"/>
      <c r="D598" s="138" t="s">
        <v>330</v>
      </c>
      <c r="E598" s="160" t="s">
        <v>19</v>
      </c>
      <c r="F598" s="161" t="s">
        <v>9623</v>
      </c>
      <c r="H598" s="162">
        <v>3.9</v>
      </c>
      <c r="I598" s="163"/>
      <c r="L598" s="159"/>
      <c r="M598" s="164"/>
      <c r="T598" s="165"/>
      <c r="AT598" s="160" t="s">
        <v>330</v>
      </c>
      <c r="AU598" s="160" t="s">
        <v>79</v>
      </c>
      <c r="AV598" s="13" t="s">
        <v>79</v>
      </c>
      <c r="AW598" s="13" t="s">
        <v>31</v>
      </c>
      <c r="AX598" s="13" t="s">
        <v>69</v>
      </c>
      <c r="AY598" s="160" t="s">
        <v>181</v>
      </c>
    </row>
    <row r="599" spans="2:65" s="14" customFormat="1" ht="11.25" x14ac:dyDescent="0.2">
      <c r="B599" s="166"/>
      <c r="D599" s="138" t="s">
        <v>330</v>
      </c>
      <c r="E599" s="167" t="s">
        <v>19</v>
      </c>
      <c r="F599" s="168" t="s">
        <v>333</v>
      </c>
      <c r="H599" s="169">
        <v>3.9</v>
      </c>
      <c r="I599" s="170"/>
      <c r="L599" s="166"/>
      <c r="M599" s="171"/>
      <c r="T599" s="172"/>
      <c r="AT599" s="167" t="s">
        <v>330</v>
      </c>
      <c r="AU599" s="167" t="s">
        <v>79</v>
      </c>
      <c r="AV599" s="14" t="s">
        <v>187</v>
      </c>
      <c r="AW599" s="14" t="s">
        <v>31</v>
      </c>
      <c r="AX599" s="14" t="s">
        <v>77</v>
      </c>
      <c r="AY599" s="167" t="s">
        <v>181</v>
      </c>
    </row>
    <row r="600" spans="2:65" s="1" customFormat="1" ht="16.5" customHeight="1" x14ac:dyDescent="0.2">
      <c r="B600" s="32"/>
      <c r="C600" s="125" t="s">
        <v>549</v>
      </c>
      <c r="D600" s="125" t="s">
        <v>182</v>
      </c>
      <c r="E600" s="126" t="s">
        <v>9624</v>
      </c>
      <c r="F600" s="127" t="s">
        <v>9625</v>
      </c>
      <c r="G600" s="128" t="s">
        <v>510</v>
      </c>
      <c r="H600" s="129">
        <v>7.1280000000000001</v>
      </c>
      <c r="I600" s="130"/>
      <c r="J600" s="131">
        <f>ROUND(I600*H600,2)</f>
        <v>0</v>
      </c>
      <c r="K600" s="127" t="s">
        <v>186</v>
      </c>
      <c r="L600" s="32"/>
      <c r="M600" s="132" t="s">
        <v>19</v>
      </c>
      <c r="N600" s="133" t="s">
        <v>40</v>
      </c>
      <c r="P600" s="134">
        <f>O600*H600</f>
        <v>0</v>
      </c>
      <c r="Q600" s="134">
        <v>0</v>
      </c>
      <c r="R600" s="134">
        <f>Q600*H600</f>
        <v>0</v>
      </c>
      <c r="S600" s="134">
        <v>0</v>
      </c>
      <c r="T600" s="135">
        <f>S600*H600</f>
        <v>0</v>
      </c>
      <c r="AR600" s="136" t="s">
        <v>187</v>
      </c>
      <c r="AT600" s="136" t="s">
        <v>182</v>
      </c>
      <c r="AU600" s="136" t="s">
        <v>79</v>
      </c>
      <c r="AY600" s="17" t="s">
        <v>181</v>
      </c>
      <c r="BE600" s="137">
        <f>IF(N600="základní",J600,0)</f>
        <v>0</v>
      </c>
      <c r="BF600" s="137">
        <f>IF(N600="snížená",J600,0)</f>
        <v>0</v>
      </c>
      <c r="BG600" s="137">
        <f>IF(N600="zákl. přenesená",J600,0)</f>
        <v>0</v>
      </c>
      <c r="BH600" s="137">
        <f>IF(N600="sníž. přenesená",J600,0)</f>
        <v>0</v>
      </c>
      <c r="BI600" s="137">
        <f>IF(N600="nulová",J600,0)</f>
        <v>0</v>
      </c>
      <c r="BJ600" s="17" t="s">
        <v>77</v>
      </c>
      <c r="BK600" s="137">
        <f>ROUND(I600*H600,2)</f>
        <v>0</v>
      </c>
      <c r="BL600" s="17" t="s">
        <v>187</v>
      </c>
      <c r="BM600" s="136" t="s">
        <v>943</v>
      </c>
    </row>
    <row r="601" spans="2:65" s="1" customFormat="1" ht="39" x14ac:dyDescent="0.2">
      <c r="B601" s="32"/>
      <c r="D601" s="138" t="s">
        <v>214</v>
      </c>
      <c r="F601" s="139" t="s">
        <v>9626</v>
      </c>
      <c r="I601" s="140"/>
      <c r="L601" s="32"/>
      <c r="M601" s="141"/>
      <c r="T601" s="53"/>
      <c r="AT601" s="17" t="s">
        <v>214</v>
      </c>
      <c r="AU601" s="17" t="s">
        <v>79</v>
      </c>
    </row>
    <row r="602" spans="2:65" s="12" customFormat="1" ht="11.25" x14ac:dyDescent="0.2">
      <c r="B602" s="153"/>
      <c r="D602" s="138" t="s">
        <v>330</v>
      </c>
      <c r="E602" s="154" t="s">
        <v>19</v>
      </c>
      <c r="F602" s="155" t="s">
        <v>9627</v>
      </c>
      <c r="H602" s="154" t="s">
        <v>19</v>
      </c>
      <c r="I602" s="156"/>
      <c r="L602" s="153"/>
      <c r="M602" s="157"/>
      <c r="T602" s="158"/>
      <c r="AT602" s="154" t="s">
        <v>330</v>
      </c>
      <c r="AU602" s="154" t="s">
        <v>79</v>
      </c>
      <c r="AV602" s="12" t="s">
        <v>77</v>
      </c>
      <c r="AW602" s="12" t="s">
        <v>31</v>
      </c>
      <c r="AX602" s="12" t="s">
        <v>69</v>
      </c>
      <c r="AY602" s="154" t="s">
        <v>181</v>
      </c>
    </row>
    <row r="603" spans="2:65" s="13" customFormat="1" ht="11.25" x14ac:dyDescent="0.2">
      <c r="B603" s="159"/>
      <c r="D603" s="138" t="s">
        <v>330</v>
      </c>
      <c r="E603" s="160" t="s">
        <v>19</v>
      </c>
      <c r="F603" s="161" t="s">
        <v>9628</v>
      </c>
      <c r="H603" s="162">
        <v>7.1280000000000001</v>
      </c>
      <c r="I603" s="163"/>
      <c r="L603" s="159"/>
      <c r="M603" s="164"/>
      <c r="T603" s="165"/>
      <c r="AT603" s="160" t="s">
        <v>330</v>
      </c>
      <c r="AU603" s="160" t="s">
        <v>79</v>
      </c>
      <c r="AV603" s="13" t="s">
        <v>79</v>
      </c>
      <c r="AW603" s="13" t="s">
        <v>31</v>
      </c>
      <c r="AX603" s="13" t="s">
        <v>69</v>
      </c>
      <c r="AY603" s="160" t="s">
        <v>181</v>
      </c>
    </row>
    <row r="604" spans="2:65" s="14" customFormat="1" ht="11.25" x14ac:dyDescent="0.2">
      <c r="B604" s="166"/>
      <c r="D604" s="138" t="s">
        <v>330</v>
      </c>
      <c r="E604" s="167" t="s">
        <v>19</v>
      </c>
      <c r="F604" s="168" t="s">
        <v>333</v>
      </c>
      <c r="H604" s="169">
        <v>7.1280000000000001</v>
      </c>
      <c r="I604" s="170"/>
      <c r="L604" s="166"/>
      <c r="M604" s="171"/>
      <c r="T604" s="172"/>
      <c r="AT604" s="167" t="s">
        <v>330</v>
      </c>
      <c r="AU604" s="167" t="s">
        <v>79</v>
      </c>
      <c r="AV604" s="14" t="s">
        <v>187</v>
      </c>
      <c r="AW604" s="14" t="s">
        <v>31</v>
      </c>
      <c r="AX604" s="14" t="s">
        <v>77</v>
      </c>
      <c r="AY604" s="167" t="s">
        <v>181</v>
      </c>
    </row>
    <row r="605" spans="2:65" s="1" customFormat="1" ht="16.5" customHeight="1" x14ac:dyDescent="0.2">
      <c r="B605" s="32"/>
      <c r="C605" s="125" t="s">
        <v>947</v>
      </c>
      <c r="D605" s="125" t="s">
        <v>182</v>
      </c>
      <c r="E605" s="126" t="s">
        <v>9629</v>
      </c>
      <c r="F605" s="127" t="s">
        <v>9630</v>
      </c>
      <c r="G605" s="128" t="s">
        <v>438</v>
      </c>
      <c r="H605" s="129">
        <v>452.76100000000002</v>
      </c>
      <c r="I605" s="130"/>
      <c r="J605" s="131">
        <f>ROUND(I605*H605,2)</f>
        <v>0</v>
      </c>
      <c r="K605" s="127" t="s">
        <v>327</v>
      </c>
      <c r="L605" s="32"/>
      <c r="M605" s="132" t="s">
        <v>19</v>
      </c>
      <c r="N605" s="133" t="s">
        <v>40</v>
      </c>
      <c r="P605" s="134">
        <f>O605*H605</f>
        <v>0</v>
      </c>
      <c r="Q605" s="134">
        <v>0</v>
      </c>
      <c r="R605" s="134">
        <f>Q605*H605</f>
        <v>0</v>
      </c>
      <c r="S605" s="134">
        <v>0</v>
      </c>
      <c r="T605" s="135">
        <f>S605*H605</f>
        <v>0</v>
      </c>
      <c r="AR605" s="136" t="s">
        <v>187</v>
      </c>
      <c r="AT605" s="136" t="s">
        <v>182</v>
      </c>
      <c r="AU605" s="136" t="s">
        <v>79</v>
      </c>
      <c r="AY605" s="17" t="s">
        <v>181</v>
      </c>
      <c r="BE605" s="137">
        <f>IF(N605="základní",J605,0)</f>
        <v>0</v>
      </c>
      <c r="BF605" s="137">
        <f>IF(N605="snížená",J605,0)</f>
        <v>0</v>
      </c>
      <c r="BG605" s="137">
        <f>IF(N605="zákl. přenesená",J605,0)</f>
        <v>0</v>
      </c>
      <c r="BH605" s="137">
        <f>IF(N605="sníž. přenesená",J605,0)</f>
        <v>0</v>
      </c>
      <c r="BI605" s="137">
        <f>IF(N605="nulová",J605,0)</f>
        <v>0</v>
      </c>
      <c r="BJ605" s="17" t="s">
        <v>77</v>
      </c>
      <c r="BK605" s="137">
        <f>ROUND(I605*H605,2)</f>
        <v>0</v>
      </c>
      <c r="BL605" s="17" t="s">
        <v>187</v>
      </c>
      <c r="BM605" s="136" t="s">
        <v>950</v>
      </c>
    </row>
    <row r="606" spans="2:65" s="1" customFormat="1" ht="11.25" x14ac:dyDescent="0.2">
      <c r="B606" s="32"/>
      <c r="D606" s="151" t="s">
        <v>328</v>
      </c>
      <c r="F606" s="152" t="s">
        <v>9631</v>
      </c>
      <c r="I606" s="140"/>
      <c r="L606" s="32"/>
      <c r="M606" s="141"/>
      <c r="T606" s="53"/>
      <c r="AT606" s="17" t="s">
        <v>328</v>
      </c>
      <c r="AU606" s="17" t="s">
        <v>79</v>
      </c>
    </row>
    <row r="607" spans="2:65" s="12" customFormat="1" ht="11.25" x14ac:dyDescent="0.2">
      <c r="B607" s="153"/>
      <c r="D607" s="138" t="s">
        <v>330</v>
      </c>
      <c r="E607" s="154" t="s">
        <v>19</v>
      </c>
      <c r="F607" s="155" t="s">
        <v>9632</v>
      </c>
      <c r="H607" s="154" t="s">
        <v>19</v>
      </c>
      <c r="I607" s="156"/>
      <c r="L607" s="153"/>
      <c r="M607" s="157"/>
      <c r="T607" s="158"/>
      <c r="AT607" s="154" t="s">
        <v>330</v>
      </c>
      <c r="AU607" s="154" t="s">
        <v>79</v>
      </c>
      <c r="AV607" s="12" t="s">
        <v>77</v>
      </c>
      <c r="AW607" s="12" t="s">
        <v>31</v>
      </c>
      <c r="AX607" s="12" t="s">
        <v>69</v>
      </c>
      <c r="AY607" s="154" t="s">
        <v>181</v>
      </c>
    </row>
    <row r="608" spans="2:65" s="12" customFormat="1" ht="11.25" x14ac:dyDescent="0.2">
      <c r="B608" s="153"/>
      <c r="D608" s="138" t="s">
        <v>330</v>
      </c>
      <c r="E608" s="154" t="s">
        <v>19</v>
      </c>
      <c r="F608" s="155" t="s">
        <v>9633</v>
      </c>
      <c r="H608" s="154" t="s">
        <v>19</v>
      </c>
      <c r="I608" s="156"/>
      <c r="L608" s="153"/>
      <c r="M608" s="157"/>
      <c r="T608" s="158"/>
      <c r="AT608" s="154" t="s">
        <v>330</v>
      </c>
      <c r="AU608" s="154" t="s">
        <v>79</v>
      </c>
      <c r="AV608" s="12" t="s">
        <v>77</v>
      </c>
      <c r="AW608" s="12" t="s">
        <v>31</v>
      </c>
      <c r="AX608" s="12" t="s">
        <v>69</v>
      </c>
      <c r="AY608" s="154" t="s">
        <v>181</v>
      </c>
    </row>
    <row r="609" spans="2:65" s="13" customFormat="1" ht="11.25" x14ac:dyDescent="0.2">
      <c r="B609" s="159"/>
      <c r="D609" s="138" t="s">
        <v>330</v>
      </c>
      <c r="E609" s="160" t="s">
        <v>19</v>
      </c>
      <c r="F609" s="161" t="s">
        <v>9634</v>
      </c>
      <c r="H609" s="162">
        <v>443.19099999999997</v>
      </c>
      <c r="I609" s="163"/>
      <c r="L609" s="159"/>
      <c r="M609" s="164"/>
      <c r="T609" s="165"/>
      <c r="AT609" s="160" t="s">
        <v>330</v>
      </c>
      <c r="AU609" s="160" t="s">
        <v>79</v>
      </c>
      <c r="AV609" s="13" t="s">
        <v>79</v>
      </c>
      <c r="AW609" s="13" t="s">
        <v>31</v>
      </c>
      <c r="AX609" s="13" t="s">
        <v>69</v>
      </c>
      <c r="AY609" s="160" t="s">
        <v>181</v>
      </c>
    </row>
    <row r="610" spans="2:65" s="13" customFormat="1" ht="11.25" x14ac:dyDescent="0.2">
      <c r="B610" s="159"/>
      <c r="D610" s="138" t="s">
        <v>330</v>
      </c>
      <c r="E610" s="160" t="s">
        <v>19</v>
      </c>
      <c r="F610" s="161" t="s">
        <v>9635</v>
      </c>
      <c r="H610" s="162">
        <v>9.57</v>
      </c>
      <c r="I610" s="163"/>
      <c r="L610" s="159"/>
      <c r="M610" s="164"/>
      <c r="T610" s="165"/>
      <c r="AT610" s="160" t="s">
        <v>330</v>
      </c>
      <c r="AU610" s="160" t="s">
        <v>79</v>
      </c>
      <c r="AV610" s="13" t="s">
        <v>79</v>
      </c>
      <c r="AW610" s="13" t="s">
        <v>31</v>
      </c>
      <c r="AX610" s="13" t="s">
        <v>69</v>
      </c>
      <c r="AY610" s="160" t="s">
        <v>181</v>
      </c>
    </row>
    <row r="611" spans="2:65" s="14" customFormat="1" ht="11.25" x14ac:dyDescent="0.2">
      <c r="B611" s="166"/>
      <c r="D611" s="138" t="s">
        <v>330</v>
      </c>
      <c r="E611" s="167" t="s">
        <v>19</v>
      </c>
      <c r="F611" s="168" t="s">
        <v>333</v>
      </c>
      <c r="H611" s="169">
        <v>452.76100000000002</v>
      </c>
      <c r="I611" s="170"/>
      <c r="L611" s="166"/>
      <c r="M611" s="171"/>
      <c r="T611" s="172"/>
      <c r="AT611" s="167" t="s">
        <v>330</v>
      </c>
      <c r="AU611" s="167" t="s">
        <v>79</v>
      </c>
      <c r="AV611" s="14" t="s">
        <v>187</v>
      </c>
      <c r="AW611" s="14" t="s">
        <v>31</v>
      </c>
      <c r="AX611" s="14" t="s">
        <v>77</v>
      </c>
      <c r="AY611" s="167" t="s">
        <v>181</v>
      </c>
    </row>
    <row r="612" spans="2:65" s="1" customFormat="1" ht="16.5" customHeight="1" x14ac:dyDescent="0.2">
      <c r="B612" s="32"/>
      <c r="C612" s="125" t="s">
        <v>552</v>
      </c>
      <c r="D612" s="125" t="s">
        <v>182</v>
      </c>
      <c r="E612" s="126" t="s">
        <v>9636</v>
      </c>
      <c r="F612" s="127" t="s">
        <v>9637</v>
      </c>
      <c r="G612" s="128" t="s">
        <v>438</v>
      </c>
      <c r="H612" s="129">
        <v>452.76100000000002</v>
      </c>
      <c r="I612" s="130"/>
      <c r="J612" s="131">
        <f>ROUND(I612*H612,2)</f>
        <v>0</v>
      </c>
      <c r="K612" s="127" t="s">
        <v>327</v>
      </c>
      <c r="L612" s="32"/>
      <c r="M612" s="132" t="s">
        <v>19</v>
      </c>
      <c r="N612" s="133" t="s">
        <v>40</v>
      </c>
      <c r="P612" s="134">
        <f>O612*H612</f>
        <v>0</v>
      </c>
      <c r="Q612" s="134">
        <v>0</v>
      </c>
      <c r="R612" s="134">
        <f>Q612*H612</f>
        <v>0</v>
      </c>
      <c r="S612" s="134">
        <v>0</v>
      </c>
      <c r="T612" s="135">
        <f>S612*H612</f>
        <v>0</v>
      </c>
      <c r="AR612" s="136" t="s">
        <v>187</v>
      </c>
      <c r="AT612" s="136" t="s">
        <v>182</v>
      </c>
      <c r="AU612" s="136" t="s">
        <v>79</v>
      </c>
      <c r="AY612" s="17" t="s">
        <v>181</v>
      </c>
      <c r="BE612" s="137">
        <f>IF(N612="základní",J612,0)</f>
        <v>0</v>
      </c>
      <c r="BF612" s="137">
        <f>IF(N612="snížená",J612,0)</f>
        <v>0</v>
      </c>
      <c r="BG612" s="137">
        <f>IF(N612="zákl. přenesená",J612,0)</f>
        <v>0</v>
      </c>
      <c r="BH612" s="137">
        <f>IF(N612="sníž. přenesená",J612,0)</f>
        <v>0</v>
      </c>
      <c r="BI612" s="137">
        <f>IF(N612="nulová",J612,0)</f>
        <v>0</v>
      </c>
      <c r="BJ612" s="17" t="s">
        <v>77</v>
      </c>
      <c r="BK612" s="137">
        <f>ROUND(I612*H612,2)</f>
        <v>0</v>
      </c>
      <c r="BL612" s="17" t="s">
        <v>187</v>
      </c>
      <c r="BM612" s="136" t="s">
        <v>955</v>
      </c>
    </row>
    <row r="613" spans="2:65" s="1" customFormat="1" ht="11.25" x14ac:dyDescent="0.2">
      <c r="B613" s="32"/>
      <c r="D613" s="151" t="s">
        <v>328</v>
      </c>
      <c r="F613" s="152" t="s">
        <v>9638</v>
      </c>
      <c r="I613" s="140"/>
      <c r="L613" s="32"/>
      <c r="M613" s="141"/>
      <c r="T613" s="53"/>
      <c r="AT613" s="17" t="s">
        <v>328</v>
      </c>
      <c r="AU613" s="17" t="s">
        <v>79</v>
      </c>
    </row>
    <row r="614" spans="2:65" s="12" customFormat="1" ht="11.25" x14ac:dyDescent="0.2">
      <c r="B614" s="153"/>
      <c r="D614" s="138" t="s">
        <v>330</v>
      </c>
      <c r="E614" s="154" t="s">
        <v>19</v>
      </c>
      <c r="F614" s="155" t="s">
        <v>9639</v>
      </c>
      <c r="H614" s="154" t="s">
        <v>19</v>
      </c>
      <c r="I614" s="156"/>
      <c r="L614" s="153"/>
      <c r="M614" s="157"/>
      <c r="T614" s="158"/>
      <c r="AT614" s="154" t="s">
        <v>330</v>
      </c>
      <c r="AU614" s="154" t="s">
        <v>79</v>
      </c>
      <c r="AV614" s="12" t="s">
        <v>77</v>
      </c>
      <c r="AW614" s="12" t="s">
        <v>31</v>
      </c>
      <c r="AX614" s="12" t="s">
        <v>69</v>
      </c>
      <c r="AY614" s="154" t="s">
        <v>181</v>
      </c>
    </row>
    <row r="615" spans="2:65" s="13" customFormat="1" ht="11.25" x14ac:dyDescent="0.2">
      <c r="B615" s="159"/>
      <c r="D615" s="138" t="s">
        <v>330</v>
      </c>
      <c r="E615" s="160" t="s">
        <v>19</v>
      </c>
      <c r="F615" s="161" t="s">
        <v>9634</v>
      </c>
      <c r="H615" s="162">
        <v>443.19099999999997</v>
      </c>
      <c r="I615" s="163"/>
      <c r="L615" s="159"/>
      <c r="M615" s="164"/>
      <c r="T615" s="165"/>
      <c r="AT615" s="160" t="s">
        <v>330</v>
      </c>
      <c r="AU615" s="160" t="s">
        <v>79</v>
      </c>
      <c r="AV615" s="13" t="s">
        <v>79</v>
      </c>
      <c r="AW615" s="13" t="s">
        <v>31</v>
      </c>
      <c r="AX615" s="13" t="s">
        <v>69</v>
      </c>
      <c r="AY615" s="160" t="s">
        <v>181</v>
      </c>
    </row>
    <row r="616" spans="2:65" s="13" customFormat="1" ht="11.25" x14ac:dyDescent="0.2">
      <c r="B616" s="159"/>
      <c r="D616" s="138" t="s">
        <v>330</v>
      </c>
      <c r="E616" s="160" t="s">
        <v>19</v>
      </c>
      <c r="F616" s="161" t="s">
        <v>9635</v>
      </c>
      <c r="H616" s="162">
        <v>9.57</v>
      </c>
      <c r="I616" s="163"/>
      <c r="L616" s="159"/>
      <c r="M616" s="164"/>
      <c r="T616" s="165"/>
      <c r="AT616" s="160" t="s">
        <v>330</v>
      </c>
      <c r="AU616" s="160" t="s">
        <v>79</v>
      </c>
      <c r="AV616" s="13" t="s">
        <v>79</v>
      </c>
      <c r="AW616" s="13" t="s">
        <v>31</v>
      </c>
      <c r="AX616" s="13" t="s">
        <v>69</v>
      </c>
      <c r="AY616" s="160" t="s">
        <v>181</v>
      </c>
    </row>
    <row r="617" spans="2:65" s="14" customFormat="1" ht="11.25" x14ac:dyDescent="0.2">
      <c r="B617" s="166"/>
      <c r="D617" s="138" t="s">
        <v>330</v>
      </c>
      <c r="E617" s="167" t="s">
        <v>19</v>
      </c>
      <c r="F617" s="168" t="s">
        <v>333</v>
      </c>
      <c r="H617" s="169">
        <v>452.76100000000002</v>
      </c>
      <c r="I617" s="170"/>
      <c r="L617" s="166"/>
      <c r="M617" s="171"/>
      <c r="T617" s="172"/>
      <c r="AT617" s="167" t="s">
        <v>330</v>
      </c>
      <c r="AU617" s="167" t="s">
        <v>79</v>
      </c>
      <c r="AV617" s="14" t="s">
        <v>187</v>
      </c>
      <c r="AW617" s="14" t="s">
        <v>31</v>
      </c>
      <c r="AX617" s="14" t="s">
        <v>77</v>
      </c>
      <c r="AY617" s="167" t="s">
        <v>181</v>
      </c>
    </row>
    <row r="618" spans="2:65" s="1" customFormat="1" ht="16.5" customHeight="1" x14ac:dyDescent="0.2">
      <c r="B618" s="32"/>
      <c r="C618" s="125" t="s">
        <v>960</v>
      </c>
      <c r="D618" s="125" t="s">
        <v>182</v>
      </c>
      <c r="E618" s="126" t="s">
        <v>9640</v>
      </c>
      <c r="F618" s="127" t="s">
        <v>9641</v>
      </c>
      <c r="G618" s="128" t="s">
        <v>438</v>
      </c>
      <c r="H618" s="129">
        <v>8602.4590000000007</v>
      </c>
      <c r="I618" s="130"/>
      <c r="J618" s="131">
        <f>ROUND(I618*H618,2)</f>
        <v>0</v>
      </c>
      <c r="K618" s="127" t="s">
        <v>327</v>
      </c>
      <c r="L618" s="32"/>
      <c r="M618" s="132" t="s">
        <v>19</v>
      </c>
      <c r="N618" s="133" t="s">
        <v>40</v>
      </c>
      <c r="P618" s="134">
        <f>O618*H618</f>
        <v>0</v>
      </c>
      <c r="Q618" s="134">
        <v>0</v>
      </c>
      <c r="R618" s="134">
        <f>Q618*H618</f>
        <v>0</v>
      </c>
      <c r="S618" s="134">
        <v>0</v>
      </c>
      <c r="T618" s="135">
        <f>S618*H618</f>
        <v>0</v>
      </c>
      <c r="AR618" s="136" t="s">
        <v>187</v>
      </c>
      <c r="AT618" s="136" t="s">
        <v>182</v>
      </c>
      <c r="AU618" s="136" t="s">
        <v>79</v>
      </c>
      <c r="AY618" s="17" t="s">
        <v>181</v>
      </c>
      <c r="BE618" s="137">
        <f>IF(N618="základní",J618,0)</f>
        <v>0</v>
      </c>
      <c r="BF618" s="137">
        <f>IF(N618="snížená",J618,0)</f>
        <v>0</v>
      </c>
      <c r="BG618" s="137">
        <f>IF(N618="zákl. přenesená",J618,0)</f>
        <v>0</v>
      </c>
      <c r="BH618" s="137">
        <f>IF(N618="sníž. přenesená",J618,0)</f>
        <v>0</v>
      </c>
      <c r="BI618" s="137">
        <f>IF(N618="nulová",J618,0)</f>
        <v>0</v>
      </c>
      <c r="BJ618" s="17" t="s">
        <v>77</v>
      </c>
      <c r="BK618" s="137">
        <f>ROUND(I618*H618,2)</f>
        <v>0</v>
      </c>
      <c r="BL618" s="17" t="s">
        <v>187</v>
      </c>
      <c r="BM618" s="136" t="s">
        <v>963</v>
      </c>
    </row>
    <row r="619" spans="2:65" s="1" customFormat="1" ht="11.25" x14ac:dyDescent="0.2">
      <c r="B619" s="32"/>
      <c r="D619" s="151" t="s">
        <v>328</v>
      </c>
      <c r="F619" s="152" t="s">
        <v>9642</v>
      </c>
      <c r="I619" s="140"/>
      <c r="L619" s="32"/>
      <c r="M619" s="141"/>
      <c r="T619" s="53"/>
      <c r="AT619" s="17" t="s">
        <v>328</v>
      </c>
      <c r="AU619" s="17" t="s">
        <v>79</v>
      </c>
    </row>
    <row r="620" spans="2:65" s="12" customFormat="1" ht="11.25" x14ac:dyDescent="0.2">
      <c r="B620" s="153"/>
      <c r="D620" s="138" t="s">
        <v>330</v>
      </c>
      <c r="E620" s="154" t="s">
        <v>19</v>
      </c>
      <c r="F620" s="155" t="s">
        <v>9643</v>
      </c>
      <c r="H620" s="154" t="s">
        <v>19</v>
      </c>
      <c r="I620" s="156"/>
      <c r="L620" s="153"/>
      <c r="M620" s="157"/>
      <c r="T620" s="158"/>
      <c r="AT620" s="154" t="s">
        <v>330</v>
      </c>
      <c r="AU620" s="154" t="s">
        <v>79</v>
      </c>
      <c r="AV620" s="12" t="s">
        <v>77</v>
      </c>
      <c r="AW620" s="12" t="s">
        <v>31</v>
      </c>
      <c r="AX620" s="12" t="s">
        <v>69</v>
      </c>
      <c r="AY620" s="154" t="s">
        <v>181</v>
      </c>
    </row>
    <row r="621" spans="2:65" s="13" customFormat="1" ht="11.25" x14ac:dyDescent="0.2">
      <c r="B621" s="159"/>
      <c r="D621" s="138" t="s">
        <v>330</v>
      </c>
      <c r="E621" s="160" t="s">
        <v>19</v>
      </c>
      <c r="F621" s="161" t="s">
        <v>9644</v>
      </c>
      <c r="H621" s="162">
        <v>8420.6290000000008</v>
      </c>
      <c r="I621" s="163"/>
      <c r="L621" s="159"/>
      <c r="M621" s="164"/>
      <c r="T621" s="165"/>
      <c r="AT621" s="160" t="s">
        <v>330</v>
      </c>
      <c r="AU621" s="160" t="s">
        <v>79</v>
      </c>
      <c r="AV621" s="13" t="s">
        <v>79</v>
      </c>
      <c r="AW621" s="13" t="s">
        <v>31</v>
      </c>
      <c r="AX621" s="13" t="s">
        <v>69</v>
      </c>
      <c r="AY621" s="160" t="s">
        <v>181</v>
      </c>
    </row>
    <row r="622" spans="2:65" s="13" customFormat="1" ht="11.25" x14ac:dyDescent="0.2">
      <c r="B622" s="159"/>
      <c r="D622" s="138" t="s">
        <v>330</v>
      </c>
      <c r="E622" s="160" t="s">
        <v>19</v>
      </c>
      <c r="F622" s="161" t="s">
        <v>9645</v>
      </c>
      <c r="H622" s="162">
        <v>181.83</v>
      </c>
      <c r="I622" s="163"/>
      <c r="L622" s="159"/>
      <c r="M622" s="164"/>
      <c r="T622" s="165"/>
      <c r="AT622" s="160" t="s">
        <v>330</v>
      </c>
      <c r="AU622" s="160" t="s">
        <v>79</v>
      </c>
      <c r="AV622" s="13" t="s">
        <v>79</v>
      </c>
      <c r="AW622" s="13" t="s">
        <v>31</v>
      </c>
      <c r="AX622" s="13" t="s">
        <v>69</v>
      </c>
      <c r="AY622" s="160" t="s">
        <v>181</v>
      </c>
    </row>
    <row r="623" spans="2:65" s="14" customFormat="1" ht="11.25" x14ac:dyDescent="0.2">
      <c r="B623" s="166"/>
      <c r="D623" s="138" t="s">
        <v>330</v>
      </c>
      <c r="E623" s="167" t="s">
        <v>19</v>
      </c>
      <c r="F623" s="168" t="s">
        <v>333</v>
      </c>
      <c r="H623" s="169">
        <v>8602.4590000000007</v>
      </c>
      <c r="I623" s="170"/>
      <c r="L623" s="166"/>
      <c r="M623" s="171"/>
      <c r="T623" s="172"/>
      <c r="AT623" s="167" t="s">
        <v>330</v>
      </c>
      <c r="AU623" s="167" t="s">
        <v>79</v>
      </c>
      <c r="AV623" s="14" t="s">
        <v>187</v>
      </c>
      <c r="AW623" s="14" t="s">
        <v>31</v>
      </c>
      <c r="AX623" s="14" t="s">
        <v>77</v>
      </c>
      <c r="AY623" s="167" t="s">
        <v>181</v>
      </c>
    </row>
    <row r="624" spans="2:65" s="1" customFormat="1" ht="24.2" customHeight="1" x14ac:dyDescent="0.2">
      <c r="B624" s="32"/>
      <c r="C624" s="125" t="s">
        <v>556</v>
      </c>
      <c r="D624" s="125" t="s">
        <v>182</v>
      </c>
      <c r="E624" s="126" t="s">
        <v>9646</v>
      </c>
      <c r="F624" s="127" t="s">
        <v>9647</v>
      </c>
      <c r="G624" s="128" t="s">
        <v>438</v>
      </c>
      <c r="H624" s="129">
        <v>452.76100000000002</v>
      </c>
      <c r="I624" s="130"/>
      <c r="J624" s="131">
        <f>ROUND(I624*H624,2)</f>
        <v>0</v>
      </c>
      <c r="K624" s="127" t="s">
        <v>327</v>
      </c>
      <c r="L624" s="32"/>
      <c r="M624" s="132" t="s">
        <v>19</v>
      </c>
      <c r="N624" s="133" t="s">
        <v>40</v>
      </c>
      <c r="P624" s="134">
        <f>O624*H624</f>
        <v>0</v>
      </c>
      <c r="Q624" s="134">
        <v>0</v>
      </c>
      <c r="R624" s="134">
        <f>Q624*H624</f>
        <v>0</v>
      </c>
      <c r="S624" s="134">
        <v>0</v>
      </c>
      <c r="T624" s="135">
        <f>S624*H624</f>
        <v>0</v>
      </c>
      <c r="AR624" s="136" t="s">
        <v>187</v>
      </c>
      <c r="AT624" s="136" t="s">
        <v>182</v>
      </c>
      <c r="AU624" s="136" t="s">
        <v>79</v>
      </c>
      <c r="AY624" s="17" t="s">
        <v>181</v>
      </c>
      <c r="BE624" s="137">
        <f>IF(N624="základní",J624,0)</f>
        <v>0</v>
      </c>
      <c r="BF624" s="137">
        <f>IF(N624="snížená",J624,0)</f>
        <v>0</v>
      </c>
      <c r="BG624" s="137">
        <f>IF(N624="zákl. přenesená",J624,0)</f>
        <v>0</v>
      </c>
      <c r="BH624" s="137">
        <f>IF(N624="sníž. přenesená",J624,0)</f>
        <v>0</v>
      </c>
      <c r="BI624" s="137">
        <f>IF(N624="nulová",J624,0)</f>
        <v>0</v>
      </c>
      <c r="BJ624" s="17" t="s">
        <v>77</v>
      </c>
      <c r="BK624" s="137">
        <f>ROUND(I624*H624,2)</f>
        <v>0</v>
      </c>
      <c r="BL624" s="17" t="s">
        <v>187</v>
      </c>
      <c r="BM624" s="136" t="s">
        <v>971</v>
      </c>
    </row>
    <row r="625" spans="2:65" s="1" customFormat="1" ht="11.25" x14ac:dyDescent="0.2">
      <c r="B625" s="32"/>
      <c r="D625" s="151" t="s">
        <v>328</v>
      </c>
      <c r="F625" s="152" t="s">
        <v>9648</v>
      </c>
      <c r="I625" s="140"/>
      <c r="L625" s="32"/>
      <c r="M625" s="141"/>
      <c r="T625" s="53"/>
      <c r="AT625" s="17" t="s">
        <v>328</v>
      </c>
      <c r="AU625" s="17" t="s">
        <v>79</v>
      </c>
    </row>
    <row r="626" spans="2:65" s="1" customFormat="1" ht="39" x14ac:dyDescent="0.2">
      <c r="B626" s="32"/>
      <c r="D626" s="138" t="s">
        <v>214</v>
      </c>
      <c r="F626" s="139" t="s">
        <v>9649</v>
      </c>
      <c r="I626" s="140"/>
      <c r="L626" s="32"/>
      <c r="M626" s="141"/>
      <c r="T626" s="53"/>
      <c r="AT626" s="17" t="s">
        <v>214</v>
      </c>
      <c r="AU626" s="17" t="s">
        <v>79</v>
      </c>
    </row>
    <row r="627" spans="2:65" s="12" customFormat="1" ht="11.25" x14ac:dyDescent="0.2">
      <c r="B627" s="153"/>
      <c r="D627" s="138" t="s">
        <v>330</v>
      </c>
      <c r="E627" s="154" t="s">
        <v>19</v>
      </c>
      <c r="F627" s="155" t="s">
        <v>1119</v>
      </c>
      <c r="H627" s="154" t="s">
        <v>19</v>
      </c>
      <c r="I627" s="156"/>
      <c r="L627" s="153"/>
      <c r="M627" s="157"/>
      <c r="T627" s="158"/>
      <c r="AT627" s="154" t="s">
        <v>330</v>
      </c>
      <c r="AU627" s="154" t="s">
        <v>79</v>
      </c>
      <c r="AV627" s="12" t="s">
        <v>77</v>
      </c>
      <c r="AW627" s="12" t="s">
        <v>31</v>
      </c>
      <c r="AX627" s="12" t="s">
        <v>69</v>
      </c>
      <c r="AY627" s="154" t="s">
        <v>181</v>
      </c>
    </row>
    <row r="628" spans="2:65" s="13" customFormat="1" ht="11.25" x14ac:dyDescent="0.2">
      <c r="B628" s="159"/>
      <c r="D628" s="138" t="s">
        <v>330</v>
      </c>
      <c r="E628" s="160" t="s">
        <v>19</v>
      </c>
      <c r="F628" s="161" t="s">
        <v>9634</v>
      </c>
      <c r="H628" s="162">
        <v>443.19099999999997</v>
      </c>
      <c r="I628" s="163"/>
      <c r="L628" s="159"/>
      <c r="M628" s="164"/>
      <c r="T628" s="165"/>
      <c r="AT628" s="160" t="s">
        <v>330</v>
      </c>
      <c r="AU628" s="160" t="s">
        <v>79</v>
      </c>
      <c r="AV628" s="13" t="s">
        <v>79</v>
      </c>
      <c r="AW628" s="13" t="s">
        <v>31</v>
      </c>
      <c r="AX628" s="13" t="s">
        <v>69</v>
      </c>
      <c r="AY628" s="160" t="s">
        <v>181</v>
      </c>
    </row>
    <row r="629" spans="2:65" s="13" customFormat="1" ht="11.25" x14ac:dyDescent="0.2">
      <c r="B629" s="159"/>
      <c r="D629" s="138" t="s">
        <v>330</v>
      </c>
      <c r="E629" s="160" t="s">
        <v>19</v>
      </c>
      <c r="F629" s="161" t="s">
        <v>9635</v>
      </c>
      <c r="H629" s="162">
        <v>9.57</v>
      </c>
      <c r="I629" s="163"/>
      <c r="L629" s="159"/>
      <c r="M629" s="164"/>
      <c r="T629" s="165"/>
      <c r="AT629" s="160" t="s">
        <v>330</v>
      </c>
      <c r="AU629" s="160" t="s">
        <v>79</v>
      </c>
      <c r="AV629" s="13" t="s">
        <v>79</v>
      </c>
      <c r="AW629" s="13" t="s">
        <v>31</v>
      </c>
      <c r="AX629" s="13" t="s">
        <v>69</v>
      </c>
      <c r="AY629" s="160" t="s">
        <v>181</v>
      </c>
    </row>
    <row r="630" spans="2:65" s="14" customFormat="1" ht="11.25" x14ac:dyDescent="0.2">
      <c r="B630" s="166"/>
      <c r="D630" s="138" t="s">
        <v>330</v>
      </c>
      <c r="E630" s="167" t="s">
        <v>19</v>
      </c>
      <c r="F630" s="168" t="s">
        <v>333</v>
      </c>
      <c r="H630" s="169">
        <v>452.76100000000002</v>
      </c>
      <c r="I630" s="170"/>
      <c r="L630" s="166"/>
      <c r="M630" s="171"/>
      <c r="T630" s="172"/>
      <c r="AT630" s="167" t="s">
        <v>330</v>
      </c>
      <c r="AU630" s="167" t="s">
        <v>79</v>
      </c>
      <c r="AV630" s="14" t="s">
        <v>187</v>
      </c>
      <c r="AW630" s="14" t="s">
        <v>31</v>
      </c>
      <c r="AX630" s="14" t="s">
        <v>77</v>
      </c>
      <c r="AY630" s="167" t="s">
        <v>181</v>
      </c>
    </row>
    <row r="631" spans="2:65" s="1" customFormat="1" ht="16.5" customHeight="1" x14ac:dyDescent="0.2">
      <c r="B631" s="32"/>
      <c r="C631" s="125" t="s">
        <v>975</v>
      </c>
      <c r="D631" s="125" t="s">
        <v>182</v>
      </c>
      <c r="E631" s="126" t="s">
        <v>9629</v>
      </c>
      <c r="F631" s="127" t="s">
        <v>9630</v>
      </c>
      <c r="G631" s="128" t="s">
        <v>438</v>
      </c>
      <c r="H631" s="129">
        <v>377.541</v>
      </c>
      <c r="I631" s="130"/>
      <c r="J631" s="131">
        <f>ROUND(I631*H631,2)</f>
        <v>0</v>
      </c>
      <c r="K631" s="127" t="s">
        <v>327</v>
      </c>
      <c r="L631" s="32"/>
      <c r="M631" s="132" t="s">
        <v>19</v>
      </c>
      <c r="N631" s="133" t="s">
        <v>40</v>
      </c>
      <c r="P631" s="134">
        <f>O631*H631</f>
        <v>0</v>
      </c>
      <c r="Q631" s="134">
        <v>0</v>
      </c>
      <c r="R631" s="134">
        <f>Q631*H631</f>
        <v>0</v>
      </c>
      <c r="S631" s="134">
        <v>0</v>
      </c>
      <c r="T631" s="135">
        <f>S631*H631</f>
        <v>0</v>
      </c>
      <c r="AR631" s="136" t="s">
        <v>187</v>
      </c>
      <c r="AT631" s="136" t="s">
        <v>182</v>
      </c>
      <c r="AU631" s="136" t="s">
        <v>79</v>
      </c>
      <c r="AY631" s="17" t="s">
        <v>181</v>
      </c>
      <c r="BE631" s="137">
        <f>IF(N631="základní",J631,0)</f>
        <v>0</v>
      </c>
      <c r="BF631" s="137">
        <f>IF(N631="snížená",J631,0)</f>
        <v>0</v>
      </c>
      <c r="BG631" s="137">
        <f>IF(N631="zákl. přenesená",J631,0)</f>
        <v>0</v>
      </c>
      <c r="BH631" s="137">
        <f>IF(N631="sníž. přenesená",J631,0)</f>
        <v>0</v>
      </c>
      <c r="BI631" s="137">
        <f>IF(N631="nulová",J631,0)</f>
        <v>0</v>
      </c>
      <c r="BJ631" s="17" t="s">
        <v>77</v>
      </c>
      <c r="BK631" s="137">
        <f>ROUND(I631*H631,2)</f>
        <v>0</v>
      </c>
      <c r="BL631" s="17" t="s">
        <v>187</v>
      </c>
      <c r="BM631" s="136" t="s">
        <v>978</v>
      </c>
    </row>
    <row r="632" spans="2:65" s="1" customFormat="1" ht="11.25" x14ac:dyDescent="0.2">
      <c r="B632" s="32"/>
      <c r="D632" s="151" t="s">
        <v>328</v>
      </c>
      <c r="F632" s="152" t="s">
        <v>9631</v>
      </c>
      <c r="I632" s="140"/>
      <c r="L632" s="32"/>
      <c r="M632" s="141"/>
      <c r="T632" s="53"/>
      <c r="AT632" s="17" t="s">
        <v>328</v>
      </c>
      <c r="AU632" s="17" t="s">
        <v>79</v>
      </c>
    </row>
    <row r="633" spans="2:65" s="12" customFormat="1" ht="11.25" x14ac:dyDescent="0.2">
      <c r="B633" s="153"/>
      <c r="D633" s="138" t="s">
        <v>330</v>
      </c>
      <c r="E633" s="154" t="s">
        <v>19</v>
      </c>
      <c r="F633" s="155" t="s">
        <v>9632</v>
      </c>
      <c r="H633" s="154" t="s">
        <v>19</v>
      </c>
      <c r="I633" s="156"/>
      <c r="L633" s="153"/>
      <c r="M633" s="157"/>
      <c r="T633" s="158"/>
      <c r="AT633" s="154" t="s">
        <v>330</v>
      </c>
      <c r="AU633" s="154" t="s">
        <v>79</v>
      </c>
      <c r="AV633" s="12" t="s">
        <v>77</v>
      </c>
      <c r="AW633" s="12" t="s">
        <v>31</v>
      </c>
      <c r="AX633" s="12" t="s">
        <v>69</v>
      </c>
      <c r="AY633" s="154" t="s">
        <v>181</v>
      </c>
    </row>
    <row r="634" spans="2:65" s="12" customFormat="1" ht="11.25" x14ac:dyDescent="0.2">
      <c r="B634" s="153"/>
      <c r="D634" s="138" t="s">
        <v>330</v>
      </c>
      <c r="E634" s="154" t="s">
        <v>19</v>
      </c>
      <c r="F634" s="155" t="s">
        <v>9650</v>
      </c>
      <c r="H634" s="154" t="s">
        <v>19</v>
      </c>
      <c r="I634" s="156"/>
      <c r="L634" s="153"/>
      <c r="M634" s="157"/>
      <c r="T634" s="158"/>
      <c r="AT634" s="154" t="s">
        <v>330</v>
      </c>
      <c r="AU634" s="154" t="s">
        <v>79</v>
      </c>
      <c r="AV634" s="12" t="s">
        <v>77</v>
      </c>
      <c r="AW634" s="12" t="s">
        <v>31</v>
      </c>
      <c r="AX634" s="12" t="s">
        <v>69</v>
      </c>
      <c r="AY634" s="154" t="s">
        <v>181</v>
      </c>
    </row>
    <row r="635" spans="2:65" s="13" customFormat="1" ht="11.25" x14ac:dyDescent="0.2">
      <c r="B635" s="159"/>
      <c r="D635" s="138" t="s">
        <v>330</v>
      </c>
      <c r="E635" s="160" t="s">
        <v>19</v>
      </c>
      <c r="F635" s="161" t="s">
        <v>9651</v>
      </c>
      <c r="H635" s="162">
        <v>310.88099999999997</v>
      </c>
      <c r="I635" s="163"/>
      <c r="L635" s="159"/>
      <c r="M635" s="164"/>
      <c r="T635" s="165"/>
      <c r="AT635" s="160" t="s">
        <v>330</v>
      </c>
      <c r="AU635" s="160" t="s">
        <v>79</v>
      </c>
      <c r="AV635" s="13" t="s">
        <v>79</v>
      </c>
      <c r="AW635" s="13" t="s">
        <v>31</v>
      </c>
      <c r="AX635" s="13" t="s">
        <v>69</v>
      </c>
      <c r="AY635" s="160" t="s">
        <v>181</v>
      </c>
    </row>
    <row r="636" spans="2:65" s="13" customFormat="1" ht="11.25" x14ac:dyDescent="0.2">
      <c r="B636" s="159"/>
      <c r="D636" s="138" t="s">
        <v>330</v>
      </c>
      <c r="E636" s="160" t="s">
        <v>19</v>
      </c>
      <c r="F636" s="161" t="s">
        <v>9652</v>
      </c>
      <c r="H636" s="162">
        <v>7.3170000000000002</v>
      </c>
      <c r="I636" s="163"/>
      <c r="L636" s="159"/>
      <c r="M636" s="164"/>
      <c r="T636" s="165"/>
      <c r="AT636" s="160" t="s">
        <v>330</v>
      </c>
      <c r="AU636" s="160" t="s">
        <v>79</v>
      </c>
      <c r="AV636" s="13" t="s">
        <v>79</v>
      </c>
      <c r="AW636" s="13" t="s">
        <v>31</v>
      </c>
      <c r="AX636" s="13" t="s">
        <v>69</v>
      </c>
      <c r="AY636" s="160" t="s">
        <v>181</v>
      </c>
    </row>
    <row r="637" spans="2:65" s="13" customFormat="1" ht="11.25" x14ac:dyDescent="0.2">
      <c r="B637" s="159"/>
      <c r="D637" s="138" t="s">
        <v>330</v>
      </c>
      <c r="E637" s="160" t="s">
        <v>19</v>
      </c>
      <c r="F637" s="161" t="s">
        <v>9653</v>
      </c>
      <c r="H637" s="162">
        <v>57.673000000000002</v>
      </c>
      <c r="I637" s="163"/>
      <c r="L637" s="159"/>
      <c r="M637" s="164"/>
      <c r="T637" s="165"/>
      <c r="AT637" s="160" t="s">
        <v>330</v>
      </c>
      <c r="AU637" s="160" t="s">
        <v>79</v>
      </c>
      <c r="AV637" s="13" t="s">
        <v>79</v>
      </c>
      <c r="AW637" s="13" t="s">
        <v>31</v>
      </c>
      <c r="AX637" s="13" t="s">
        <v>69</v>
      </c>
      <c r="AY637" s="160" t="s">
        <v>181</v>
      </c>
    </row>
    <row r="638" spans="2:65" s="13" customFormat="1" ht="11.25" x14ac:dyDescent="0.2">
      <c r="B638" s="159"/>
      <c r="D638" s="138" t="s">
        <v>330</v>
      </c>
      <c r="E638" s="160" t="s">
        <v>19</v>
      </c>
      <c r="F638" s="161" t="s">
        <v>9654</v>
      </c>
      <c r="H638" s="162">
        <v>1.5840000000000001</v>
      </c>
      <c r="I638" s="163"/>
      <c r="L638" s="159"/>
      <c r="M638" s="164"/>
      <c r="T638" s="165"/>
      <c r="AT638" s="160" t="s">
        <v>330</v>
      </c>
      <c r="AU638" s="160" t="s">
        <v>79</v>
      </c>
      <c r="AV638" s="13" t="s">
        <v>79</v>
      </c>
      <c r="AW638" s="13" t="s">
        <v>31</v>
      </c>
      <c r="AX638" s="13" t="s">
        <v>69</v>
      </c>
      <c r="AY638" s="160" t="s">
        <v>181</v>
      </c>
    </row>
    <row r="639" spans="2:65" s="13" customFormat="1" ht="11.25" x14ac:dyDescent="0.2">
      <c r="B639" s="159"/>
      <c r="D639" s="138" t="s">
        <v>330</v>
      </c>
      <c r="E639" s="160" t="s">
        <v>19</v>
      </c>
      <c r="F639" s="161" t="s">
        <v>9655</v>
      </c>
      <c r="H639" s="162">
        <v>8.5999999999999993E-2</v>
      </c>
      <c r="I639" s="163"/>
      <c r="L639" s="159"/>
      <c r="M639" s="164"/>
      <c r="T639" s="165"/>
      <c r="AT639" s="160" t="s">
        <v>330</v>
      </c>
      <c r="AU639" s="160" t="s">
        <v>79</v>
      </c>
      <c r="AV639" s="13" t="s">
        <v>79</v>
      </c>
      <c r="AW639" s="13" t="s">
        <v>31</v>
      </c>
      <c r="AX639" s="13" t="s">
        <v>69</v>
      </c>
      <c r="AY639" s="160" t="s">
        <v>181</v>
      </c>
    </row>
    <row r="640" spans="2:65" s="14" customFormat="1" ht="11.25" x14ac:dyDescent="0.2">
      <c r="B640" s="166"/>
      <c r="D640" s="138" t="s">
        <v>330</v>
      </c>
      <c r="E640" s="167" t="s">
        <v>19</v>
      </c>
      <c r="F640" s="168" t="s">
        <v>333</v>
      </c>
      <c r="H640" s="169">
        <v>377.541</v>
      </c>
      <c r="I640" s="170"/>
      <c r="L640" s="166"/>
      <c r="M640" s="171"/>
      <c r="T640" s="172"/>
      <c r="AT640" s="167" t="s">
        <v>330</v>
      </c>
      <c r="AU640" s="167" t="s">
        <v>79</v>
      </c>
      <c r="AV640" s="14" t="s">
        <v>187</v>
      </c>
      <c r="AW640" s="14" t="s">
        <v>31</v>
      </c>
      <c r="AX640" s="14" t="s">
        <v>77</v>
      </c>
      <c r="AY640" s="167" t="s">
        <v>181</v>
      </c>
    </row>
    <row r="641" spans="2:65" s="1" customFormat="1" ht="16.5" customHeight="1" x14ac:dyDescent="0.2">
      <c r="B641" s="32"/>
      <c r="C641" s="125" t="s">
        <v>560</v>
      </c>
      <c r="D641" s="125" t="s">
        <v>182</v>
      </c>
      <c r="E641" s="126" t="s">
        <v>9656</v>
      </c>
      <c r="F641" s="127" t="s">
        <v>9657</v>
      </c>
      <c r="G641" s="128" t="s">
        <v>438</v>
      </c>
      <c r="H641" s="129">
        <v>377.541</v>
      </c>
      <c r="I641" s="130"/>
      <c r="J641" s="131">
        <f>ROUND(I641*H641,2)</f>
        <v>0</v>
      </c>
      <c r="K641" s="127" t="s">
        <v>327</v>
      </c>
      <c r="L641" s="32"/>
      <c r="M641" s="132" t="s">
        <v>19</v>
      </c>
      <c r="N641" s="133" t="s">
        <v>40</v>
      </c>
      <c r="P641" s="134">
        <f>O641*H641</f>
        <v>0</v>
      </c>
      <c r="Q641" s="134">
        <v>0</v>
      </c>
      <c r="R641" s="134">
        <f>Q641*H641</f>
        <v>0</v>
      </c>
      <c r="S641" s="134">
        <v>0</v>
      </c>
      <c r="T641" s="135">
        <f>S641*H641</f>
        <v>0</v>
      </c>
      <c r="AR641" s="136" t="s">
        <v>187</v>
      </c>
      <c r="AT641" s="136" t="s">
        <v>182</v>
      </c>
      <c r="AU641" s="136" t="s">
        <v>79</v>
      </c>
      <c r="AY641" s="17" t="s">
        <v>181</v>
      </c>
      <c r="BE641" s="137">
        <f>IF(N641="základní",J641,0)</f>
        <v>0</v>
      </c>
      <c r="BF641" s="137">
        <f>IF(N641="snížená",J641,0)</f>
        <v>0</v>
      </c>
      <c r="BG641" s="137">
        <f>IF(N641="zákl. přenesená",J641,0)</f>
        <v>0</v>
      </c>
      <c r="BH641" s="137">
        <f>IF(N641="sníž. přenesená",J641,0)</f>
        <v>0</v>
      </c>
      <c r="BI641" s="137">
        <f>IF(N641="nulová",J641,0)</f>
        <v>0</v>
      </c>
      <c r="BJ641" s="17" t="s">
        <v>77</v>
      </c>
      <c r="BK641" s="137">
        <f>ROUND(I641*H641,2)</f>
        <v>0</v>
      </c>
      <c r="BL641" s="17" t="s">
        <v>187</v>
      </c>
      <c r="BM641" s="136" t="s">
        <v>984</v>
      </c>
    </row>
    <row r="642" spans="2:65" s="1" customFormat="1" ht="11.25" x14ac:dyDescent="0.2">
      <c r="B642" s="32"/>
      <c r="D642" s="151" t="s">
        <v>328</v>
      </c>
      <c r="F642" s="152" t="s">
        <v>9658</v>
      </c>
      <c r="I642" s="140"/>
      <c r="L642" s="32"/>
      <c r="M642" s="141"/>
      <c r="T642" s="53"/>
      <c r="AT642" s="17" t="s">
        <v>328</v>
      </c>
      <c r="AU642" s="17" t="s">
        <v>79</v>
      </c>
    </row>
    <row r="643" spans="2:65" s="12" customFormat="1" ht="11.25" x14ac:dyDescent="0.2">
      <c r="B643" s="153"/>
      <c r="D643" s="138" t="s">
        <v>330</v>
      </c>
      <c r="E643" s="154" t="s">
        <v>19</v>
      </c>
      <c r="F643" s="155" t="s">
        <v>9659</v>
      </c>
      <c r="H643" s="154" t="s">
        <v>19</v>
      </c>
      <c r="I643" s="156"/>
      <c r="L643" s="153"/>
      <c r="M643" s="157"/>
      <c r="T643" s="158"/>
      <c r="AT643" s="154" t="s">
        <v>330</v>
      </c>
      <c r="AU643" s="154" t="s">
        <v>79</v>
      </c>
      <c r="AV643" s="12" t="s">
        <v>77</v>
      </c>
      <c r="AW643" s="12" t="s">
        <v>31</v>
      </c>
      <c r="AX643" s="12" t="s">
        <v>69</v>
      </c>
      <c r="AY643" s="154" t="s">
        <v>181</v>
      </c>
    </row>
    <row r="644" spans="2:65" s="13" customFormat="1" ht="11.25" x14ac:dyDescent="0.2">
      <c r="B644" s="159"/>
      <c r="D644" s="138" t="s">
        <v>330</v>
      </c>
      <c r="E644" s="160" t="s">
        <v>19</v>
      </c>
      <c r="F644" s="161" t="s">
        <v>9651</v>
      </c>
      <c r="H644" s="162">
        <v>310.88099999999997</v>
      </c>
      <c r="I644" s="163"/>
      <c r="L644" s="159"/>
      <c r="M644" s="164"/>
      <c r="T644" s="165"/>
      <c r="AT644" s="160" t="s">
        <v>330</v>
      </c>
      <c r="AU644" s="160" t="s">
        <v>79</v>
      </c>
      <c r="AV644" s="13" t="s">
        <v>79</v>
      </c>
      <c r="AW644" s="13" t="s">
        <v>31</v>
      </c>
      <c r="AX644" s="13" t="s">
        <v>69</v>
      </c>
      <c r="AY644" s="160" t="s">
        <v>181</v>
      </c>
    </row>
    <row r="645" spans="2:65" s="13" customFormat="1" ht="11.25" x14ac:dyDescent="0.2">
      <c r="B645" s="159"/>
      <c r="D645" s="138" t="s">
        <v>330</v>
      </c>
      <c r="E645" s="160" t="s">
        <v>19</v>
      </c>
      <c r="F645" s="161" t="s">
        <v>9652</v>
      </c>
      <c r="H645" s="162">
        <v>7.3170000000000002</v>
      </c>
      <c r="I645" s="163"/>
      <c r="L645" s="159"/>
      <c r="M645" s="164"/>
      <c r="T645" s="165"/>
      <c r="AT645" s="160" t="s">
        <v>330</v>
      </c>
      <c r="AU645" s="160" t="s">
        <v>79</v>
      </c>
      <c r="AV645" s="13" t="s">
        <v>79</v>
      </c>
      <c r="AW645" s="13" t="s">
        <v>31</v>
      </c>
      <c r="AX645" s="13" t="s">
        <v>69</v>
      </c>
      <c r="AY645" s="160" t="s">
        <v>181</v>
      </c>
    </row>
    <row r="646" spans="2:65" s="13" customFormat="1" ht="11.25" x14ac:dyDescent="0.2">
      <c r="B646" s="159"/>
      <c r="D646" s="138" t="s">
        <v>330</v>
      </c>
      <c r="E646" s="160" t="s">
        <v>19</v>
      </c>
      <c r="F646" s="161" t="s">
        <v>9653</v>
      </c>
      <c r="H646" s="162">
        <v>57.673000000000002</v>
      </c>
      <c r="I646" s="163"/>
      <c r="L646" s="159"/>
      <c r="M646" s="164"/>
      <c r="T646" s="165"/>
      <c r="AT646" s="160" t="s">
        <v>330</v>
      </c>
      <c r="AU646" s="160" t="s">
        <v>79</v>
      </c>
      <c r="AV646" s="13" t="s">
        <v>79</v>
      </c>
      <c r="AW646" s="13" t="s">
        <v>31</v>
      </c>
      <c r="AX646" s="13" t="s">
        <v>69</v>
      </c>
      <c r="AY646" s="160" t="s">
        <v>181</v>
      </c>
    </row>
    <row r="647" spans="2:65" s="13" customFormat="1" ht="11.25" x14ac:dyDescent="0.2">
      <c r="B647" s="159"/>
      <c r="D647" s="138" t="s">
        <v>330</v>
      </c>
      <c r="E647" s="160" t="s">
        <v>19</v>
      </c>
      <c r="F647" s="161" t="s">
        <v>9654</v>
      </c>
      <c r="H647" s="162">
        <v>1.5840000000000001</v>
      </c>
      <c r="I647" s="163"/>
      <c r="L647" s="159"/>
      <c r="M647" s="164"/>
      <c r="T647" s="165"/>
      <c r="AT647" s="160" t="s">
        <v>330</v>
      </c>
      <c r="AU647" s="160" t="s">
        <v>79</v>
      </c>
      <c r="AV647" s="13" t="s">
        <v>79</v>
      </c>
      <c r="AW647" s="13" t="s">
        <v>31</v>
      </c>
      <c r="AX647" s="13" t="s">
        <v>69</v>
      </c>
      <c r="AY647" s="160" t="s">
        <v>181</v>
      </c>
    </row>
    <row r="648" spans="2:65" s="13" customFormat="1" ht="11.25" x14ac:dyDescent="0.2">
      <c r="B648" s="159"/>
      <c r="D648" s="138" t="s">
        <v>330</v>
      </c>
      <c r="E648" s="160" t="s">
        <v>19</v>
      </c>
      <c r="F648" s="161" t="s">
        <v>9655</v>
      </c>
      <c r="H648" s="162">
        <v>8.5999999999999993E-2</v>
      </c>
      <c r="I648" s="163"/>
      <c r="L648" s="159"/>
      <c r="M648" s="164"/>
      <c r="T648" s="165"/>
      <c r="AT648" s="160" t="s">
        <v>330</v>
      </c>
      <c r="AU648" s="160" t="s">
        <v>79</v>
      </c>
      <c r="AV648" s="13" t="s">
        <v>79</v>
      </c>
      <c r="AW648" s="13" t="s">
        <v>31</v>
      </c>
      <c r="AX648" s="13" t="s">
        <v>69</v>
      </c>
      <c r="AY648" s="160" t="s">
        <v>181</v>
      </c>
    </row>
    <row r="649" spans="2:65" s="14" customFormat="1" ht="11.25" x14ac:dyDescent="0.2">
      <c r="B649" s="166"/>
      <c r="D649" s="138" t="s">
        <v>330</v>
      </c>
      <c r="E649" s="167" t="s">
        <v>19</v>
      </c>
      <c r="F649" s="168" t="s">
        <v>333</v>
      </c>
      <c r="H649" s="169">
        <v>377.541</v>
      </c>
      <c r="I649" s="170"/>
      <c r="L649" s="166"/>
      <c r="M649" s="171"/>
      <c r="T649" s="172"/>
      <c r="AT649" s="167" t="s">
        <v>330</v>
      </c>
      <c r="AU649" s="167" t="s">
        <v>79</v>
      </c>
      <c r="AV649" s="14" t="s">
        <v>187</v>
      </c>
      <c r="AW649" s="14" t="s">
        <v>31</v>
      </c>
      <c r="AX649" s="14" t="s">
        <v>77</v>
      </c>
      <c r="AY649" s="167" t="s">
        <v>181</v>
      </c>
    </row>
    <row r="650" spans="2:65" s="1" customFormat="1" ht="16.5" customHeight="1" x14ac:dyDescent="0.2">
      <c r="B650" s="32"/>
      <c r="C650" s="125" t="s">
        <v>990</v>
      </c>
      <c r="D650" s="125" t="s">
        <v>182</v>
      </c>
      <c r="E650" s="126" t="s">
        <v>9660</v>
      </c>
      <c r="F650" s="127" t="s">
        <v>9661</v>
      </c>
      <c r="G650" s="128" t="s">
        <v>438</v>
      </c>
      <c r="H650" s="129">
        <v>7173.2790000000005</v>
      </c>
      <c r="I650" s="130"/>
      <c r="J650" s="131">
        <f>ROUND(I650*H650,2)</f>
        <v>0</v>
      </c>
      <c r="K650" s="127" t="s">
        <v>327</v>
      </c>
      <c r="L650" s="32"/>
      <c r="M650" s="132" t="s">
        <v>19</v>
      </c>
      <c r="N650" s="133" t="s">
        <v>40</v>
      </c>
      <c r="P650" s="134">
        <f>O650*H650</f>
        <v>0</v>
      </c>
      <c r="Q650" s="134">
        <v>0</v>
      </c>
      <c r="R650" s="134">
        <f>Q650*H650</f>
        <v>0</v>
      </c>
      <c r="S650" s="134">
        <v>0</v>
      </c>
      <c r="T650" s="135">
        <f>S650*H650</f>
        <v>0</v>
      </c>
      <c r="AR650" s="136" t="s">
        <v>187</v>
      </c>
      <c r="AT650" s="136" t="s">
        <v>182</v>
      </c>
      <c r="AU650" s="136" t="s">
        <v>79</v>
      </c>
      <c r="AY650" s="17" t="s">
        <v>181</v>
      </c>
      <c r="BE650" s="137">
        <f>IF(N650="základní",J650,0)</f>
        <v>0</v>
      </c>
      <c r="BF650" s="137">
        <f>IF(N650="snížená",J650,0)</f>
        <v>0</v>
      </c>
      <c r="BG650" s="137">
        <f>IF(N650="zákl. přenesená",J650,0)</f>
        <v>0</v>
      </c>
      <c r="BH650" s="137">
        <f>IF(N650="sníž. přenesená",J650,0)</f>
        <v>0</v>
      </c>
      <c r="BI650" s="137">
        <f>IF(N650="nulová",J650,0)</f>
        <v>0</v>
      </c>
      <c r="BJ650" s="17" t="s">
        <v>77</v>
      </c>
      <c r="BK650" s="137">
        <f>ROUND(I650*H650,2)</f>
        <v>0</v>
      </c>
      <c r="BL650" s="17" t="s">
        <v>187</v>
      </c>
      <c r="BM650" s="136" t="s">
        <v>993</v>
      </c>
    </row>
    <row r="651" spans="2:65" s="1" customFormat="1" ht="11.25" x14ac:dyDescent="0.2">
      <c r="B651" s="32"/>
      <c r="D651" s="151" t="s">
        <v>328</v>
      </c>
      <c r="F651" s="152" t="s">
        <v>9662</v>
      </c>
      <c r="I651" s="140"/>
      <c r="L651" s="32"/>
      <c r="M651" s="141"/>
      <c r="T651" s="53"/>
      <c r="AT651" s="17" t="s">
        <v>328</v>
      </c>
      <c r="AU651" s="17" t="s">
        <v>79</v>
      </c>
    </row>
    <row r="652" spans="2:65" s="12" customFormat="1" ht="11.25" x14ac:dyDescent="0.2">
      <c r="B652" s="153"/>
      <c r="D652" s="138" t="s">
        <v>330</v>
      </c>
      <c r="E652" s="154" t="s">
        <v>19</v>
      </c>
      <c r="F652" s="155" t="s">
        <v>9643</v>
      </c>
      <c r="H652" s="154" t="s">
        <v>19</v>
      </c>
      <c r="I652" s="156"/>
      <c r="L652" s="153"/>
      <c r="M652" s="157"/>
      <c r="T652" s="158"/>
      <c r="AT652" s="154" t="s">
        <v>330</v>
      </c>
      <c r="AU652" s="154" t="s">
        <v>79</v>
      </c>
      <c r="AV652" s="12" t="s">
        <v>77</v>
      </c>
      <c r="AW652" s="12" t="s">
        <v>31</v>
      </c>
      <c r="AX652" s="12" t="s">
        <v>69</v>
      </c>
      <c r="AY652" s="154" t="s">
        <v>181</v>
      </c>
    </row>
    <row r="653" spans="2:65" s="13" customFormat="1" ht="11.25" x14ac:dyDescent="0.2">
      <c r="B653" s="159"/>
      <c r="D653" s="138" t="s">
        <v>330</v>
      </c>
      <c r="E653" s="160" t="s">
        <v>19</v>
      </c>
      <c r="F653" s="161" t="s">
        <v>9663</v>
      </c>
      <c r="H653" s="162">
        <v>5906.7389999999996</v>
      </c>
      <c r="I653" s="163"/>
      <c r="L653" s="159"/>
      <c r="M653" s="164"/>
      <c r="T653" s="165"/>
      <c r="AT653" s="160" t="s">
        <v>330</v>
      </c>
      <c r="AU653" s="160" t="s">
        <v>79</v>
      </c>
      <c r="AV653" s="13" t="s">
        <v>79</v>
      </c>
      <c r="AW653" s="13" t="s">
        <v>31</v>
      </c>
      <c r="AX653" s="13" t="s">
        <v>69</v>
      </c>
      <c r="AY653" s="160" t="s">
        <v>181</v>
      </c>
    </row>
    <row r="654" spans="2:65" s="13" customFormat="1" ht="11.25" x14ac:dyDescent="0.2">
      <c r="B654" s="159"/>
      <c r="D654" s="138" t="s">
        <v>330</v>
      </c>
      <c r="E654" s="160" t="s">
        <v>19</v>
      </c>
      <c r="F654" s="161" t="s">
        <v>9664</v>
      </c>
      <c r="H654" s="162">
        <v>139.023</v>
      </c>
      <c r="I654" s="163"/>
      <c r="L654" s="159"/>
      <c r="M654" s="164"/>
      <c r="T654" s="165"/>
      <c r="AT654" s="160" t="s">
        <v>330</v>
      </c>
      <c r="AU654" s="160" t="s">
        <v>79</v>
      </c>
      <c r="AV654" s="13" t="s">
        <v>79</v>
      </c>
      <c r="AW654" s="13" t="s">
        <v>31</v>
      </c>
      <c r="AX654" s="13" t="s">
        <v>69</v>
      </c>
      <c r="AY654" s="160" t="s">
        <v>181</v>
      </c>
    </row>
    <row r="655" spans="2:65" s="13" customFormat="1" ht="11.25" x14ac:dyDescent="0.2">
      <c r="B655" s="159"/>
      <c r="D655" s="138" t="s">
        <v>330</v>
      </c>
      <c r="E655" s="160" t="s">
        <v>19</v>
      </c>
      <c r="F655" s="161" t="s">
        <v>9665</v>
      </c>
      <c r="H655" s="162">
        <v>1095.787</v>
      </c>
      <c r="I655" s="163"/>
      <c r="L655" s="159"/>
      <c r="M655" s="164"/>
      <c r="T655" s="165"/>
      <c r="AT655" s="160" t="s">
        <v>330</v>
      </c>
      <c r="AU655" s="160" t="s">
        <v>79</v>
      </c>
      <c r="AV655" s="13" t="s">
        <v>79</v>
      </c>
      <c r="AW655" s="13" t="s">
        <v>31</v>
      </c>
      <c r="AX655" s="13" t="s">
        <v>69</v>
      </c>
      <c r="AY655" s="160" t="s">
        <v>181</v>
      </c>
    </row>
    <row r="656" spans="2:65" s="13" customFormat="1" ht="11.25" x14ac:dyDescent="0.2">
      <c r="B656" s="159"/>
      <c r="D656" s="138" t="s">
        <v>330</v>
      </c>
      <c r="E656" s="160" t="s">
        <v>19</v>
      </c>
      <c r="F656" s="161" t="s">
        <v>9666</v>
      </c>
      <c r="H656" s="162">
        <v>30.096</v>
      </c>
      <c r="I656" s="163"/>
      <c r="L656" s="159"/>
      <c r="M656" s="164"/>
      <c r="T656" s="165"/>
      <c r="AT656" s="160" t="s">
        <v>330</v>
      </c>
      <c r="AU656" s="160" t="s">
        <v>79</v>
      </c>
      <c r="AV656" s="13" t="s">
        <v>79</v>
      </c>
      <c r="AW656" s="13" t="s">
        <v>31</v>
      </c>
      <c r="AX656" s="13" t="s">
        <v>69</v>
      </c>
      <c r="AY656" s="160" t="s">
        <v>181</v>
      </c>
    </row>
    <row r="657" spans="2:65" s="13" customFormat="1" ht="11.25" x14ac:dyDescent="0.2">
      <c r="B657" s="159"/>
      <c r="D657" s="138" t="s">
        <v>330</v>
      </c>
      <c r="E657" s="160" t="s">
        <v>19</v>
      </c>
      <c r="F657" s="161" t="s">
        <v>9667</v>
      </c>
      <c r="H657" s="162">
        <v>1.6339999999999999</v>
      </c>
      <c r="I657" s="163"/>
      <c r="L657" s="159"/>
      <c r="M657" s="164"/>
      <c r="T657" s="165"/>
      <c r="AT657" s="160" t="s">
        <v>330</v>
      </c>
      <c r="AU657" s="160" t="s">
        <v>79</v>
      </c>
      <c r="AV657" s="13" t="s">
        <v>79</v>
      </c>
      <c r="AW657" s="13" t="s">
        <v>31</v>
      </c>
      <c r="AX657" s="13" t="s">
        <v>69</v>
      </c>
      <c r="AY657" s="160" t="s">
        <v>181</v>
      </c>
    </row>
    <row r="658" spans="2:65" s="14" customFormat="1" ht="11.25" x14ac:dyDescent="0.2">
      <c r="B658" s="166"/>
      <c r="D658" s="138" t="s">
        <v>330</v>
      </c>
      <c r="E658" s="167" t="s">
        <v>19</v>
      </c>
      <c r="F658" s="168" t="s">
        <v>333</v>
      </c>
      <c r="H658" s="169">
        <v>7173.2790000000005</v>
      </c>
      <c r="I658" s="170"/>
      <c r="L658" s="166"/>
      <c r="M658" s="171"/>
      <c r="T658" s="172"/>
      <c r="AT658" s="167" t="s">
        <v>330</v>
      </c>
      <c r="AU658" s="167" t="s">
        <v>79</v>
      </c>
      <c r="AV658" s="14" t="s">
        <v>187</v>
      </c>
      <c r="AW658" s="14" t="s">
        <v>31</v>
      </c>
      <c r="AX658" s="14" t="s">
        <v>77</v>
      </c>
      <c r="AY658" s="167" t="s">
        <v>181</v>
      </c>
    </row>
    <row r="659" spans="2:65" s="1" customFormat="1" ht="24.2" customHeight="1" x14ac:dyDescent="0.2">
      <c r="B659" s="32"/>
      <c r="C659" s="125" t="s">
        <v>569</v>
      </c>
      <c r="D659" s="125" t="s">
        <v>182</v>
      </c>
      <c r="E659" s="126" t="s">
        <v>9668</v>
      </c>
      <c r="F659" s="127" t="s">
        <v>9669</v>
      </c>
      <c r="G659" s="128" t="s">
        <v>438</v>
      </c>
      <c r="H659" s="129">
        <v>310.88099999999997</v>
      </c>
      <c r="I659" s="130"/>
      <c r="J659" s="131">
        <f>ROUND(I659*H659,2)</f>
        <v>0</v>
      </c>
      <c r="K659" s="127" t="s">
        <v>327</v>
      </c>
      <c r="L659" s="32"/>
      <c r="M659" s="132" t="s">
        <v>19</v>
      </c>
      <c r="N659" s="133" t="s">
        <v>40</v>
      </c>
      <c r="P659" s="134">
        <f>O659*H659</f>
        <v>0</v>
      </c>
      <c r="Q659" s="134">
        <v>0</v>
      </c>
      <c r="R659" s="134">
        <f>Q659*H659</f>
        <v>0</v>
      </c>
      <c r="S659" s="134">
        <v>0</v>
      </c>
      <c r="T659" s="135">
        <f>S659*H659</f>
        <v>0</v>
      </c>
      <c r="AR659" s="136" t="s">
        <v>187</v>
      </c>
      <c r="AT659" s="136" t="s">
        <v>182</v>
      </c>
      <c r="AU659" s="136" t="s">
        <v>79</v>
      </c>
      <c r="AY659" s="17" t="s">
        <v>181</v>
      </c>
      <c r="BE659" s="137">
        <f>IF(N659="základní",J659,0)</f>
        <v>0</v>
      </c>
      <c r="BF659" s="137">
        <f>IF(N659="snížená",J659,0)</f>
        <v>0</v>
      </c>
      <c r="BG659" s="137">
        <f>IF(N659="zákl. přenesená",J659,0)</f>
        <v>0</v>
      </c>
      <c r="BH659" s="137">
        <f>IF(N659="sníž. přenesená",J659,0)</f>
        <v>0</v>
      </c>
      <c r="BI659" s="137">
        <f>IF(N659="nulová",J659,0)</f>
        <v>0</v>
      </c>
      <c r="BJ659" s="17" t="s">
        <v>77</v>
      </c>
      <c r="BK659" s="137">
        <f>ROUND(I659*H659,2)</f>
        <v>0</v>
      </c>
      <c r="BL659" s="17" t="s">
        <v>187</v>
      </c>
      <c r="BM659" s="136" t="s">
        <v>999</v>
      </c>
    </row>
    <row r="660" spans="2:65" s="1" customFormat="1" ht="11.25" x14ac:dyDescent="0.2">
      <c r="B660" s="32"/>
      <c r="D660" s="151" t="s">
        <v>328</v>
      </c>
      <c r="F660" s="152" t="s">
        <v>9670</v>
      </c>
      <c r="I660" s="140"/>
      <c r="L660" s="32"/>
      <c r="M660" s="141"/>
      <c r="T660" s="53"/>
      <c r="AT660" s="17" t="s">
        <v>328</v>
      </c>
      <c r="AU660" s="17" t="s">
        <v>79</v>
      </c>
    </row>
    <row r="661" spans="2:65" s="1" customFormat="1" ht="39" x14ac:dyDescent="0.2">
      <c r="B661" s="32"/>
      <c r="D661" s="138" t="s">
        <v>214</v>
      </c>
      <c r="F661" s="139" t="s">
        <v>1118</v>
      </c>
      <c r="I661" s="140"/>
      <c r="L661" s="32"/>
      <c r="M661" s="141"/>
      <c r="T661" s="53"/>
      <c r="AT661" s="17" t="s">
        <v>214</v>
      </c>
      <c r="AU661" s="17" t="s">
        <v>79</v>
      </c>
    </row>
    <row r="662" spans="2:65" s="12" customFormat="1" ht="11.25" x14ac:dyDescent="0.2">
      <c r="B662" s="153"/>
      <c r="D662" s="138" t="s">
        <v>330</v>
      </c>
      <c r="E662" s="154" t="s">
        <v>19</v>
      </c>
      <c r="F662" s="155" t="s">
        <v>9671</v>
      </c>
      <c r="H662" s="154" t="s">
        <v>19</v>
      </c>
      <c r="I662" s="156"/>
      <c r="L662" s="153"/>
      <c r="M662" s="157"/>
      <c r="T662" s="158"/>
      <c r="AT662" s="154" t="s">
        <v>330</v>
      </c>
      <c r="AU662" s="154" t="s">
        <v>79</v>
      </c>
      <c r="AV662" s="12" t="s">
        <v>77</v>
      </c>
      <c r="AW662" s="12" t="s">
        <v>31</v>
      </c>
      <c r="AX662" s="12" t="s">
        <v>69</v>
      </c>
      <c r="AY662" s="154" t="s">
        <v>181</v>
      </c>
    </row>
    <row r="663" spans="2:65" s="13" customFormat="1" ht="11.25" x14ac:dyDescent="0.2">
      <c r="B663" s="159"/>
      <c r="D663" s="138" t="s">
        <v>330</v>
      </c>
      <c r="E663" s="160" t="s">
        <v>19</v>
      </c>
      <c r="F663" s="161" t="s">
        <v>9651</v>
      </c>
      <c r="H663" s="162">
        <v>310.88099999999997</v>
      </c>
      <c r="I663" s="163"/>
      <c r="L663" s="159"/>
      <c r="M663" s="164"/>
      <c r="T663" s="165"/>
      <c r="AT663" s="160" t="s">
        <v>330</v>
      </c>
      <c r="AU663" s="160" t="s">
        <v>79</v>
      </c>
      <c r="AV663" s="13" t="s">
        <v>79</v>
      </c>
      <c r="AW663" s="13" t="s">
        <v>31</v>
      </c>
      <c r="AX663" s="13" t="s">
        <v>69</v>
      </c>
      <c r="AY663" s="160" t="s">
        <v>181</v>
      </c>
    </row>
    <row r="664" spans="2:65" s="14" customFormat="1" ht="11.25" x14ac:dyDescent="0.2">
      <c r="B664" s="166"/>
      <c r="D664" s="138" t="s">
        <v>330</v>
      </c>
      <c r="E664" s="167" t="s">
        <v>19</v>
      </c>
      <c r="F664" s="168" t="s">
        <v>333</v>
      </c>
      <c r="H664" s="169">
        <v>310.88099999999997</v>
      </c>
      <c r="I664" s="170"/>
      <c r="L664" s="166"/>
      <c r="M664" s="171"/>
      <c r="T664" s="172"/>
      <c r="AT664" s="167" t="s">
        <v>330</v>
      </c>
      <c r="AU664" s="167" t="s">
        <v>79</v>
      </c>
      <c r="AV664" s="14" t="s">
        <v>187</v>
      </c>
      <c r="AW664" s="14" t="s">
        <v>31</v>
      </c>
      <c r="AX664" s="14" t="s">
        <v>77</v>
      </c>
      <c r="AY664" s="167" t="s">
        <v>181</v>
      </c>
    </row>
    <row r="665" spans="2:65" s="1" customFormat="1" ht="24.2" customHeight="1" x14ac:dyDescent="0.2">
      <c r="B665" s="32"/>
      <c r="C665" s="125" t="s">
        <v>1004</v>
      </c>
      <c r="D665" s="125" t="s">
        <v>182</v>
      </c>
      <c r="E665" s="126" t="s">
        <v>9672</v>
      </c>
      <c r="F665" s="127" t="s">
        <v>9673</v>
      </c>
      <c r="G665" s="128" t="s">
        <v>438</v>
      </c>
      <c r="H665" s="129">
        <v>66.573999999999998</v>
      </c>
      <c r="I665" s="130"/>
      <c r="J665" s="131">
        <f>ROUND(I665*H665,2)</f>
        <v>0</v>
      </c>
      <c r="K665" s="127" t="s">
        <v>186</v>
      </c>
      <c r="L665" s="32"/>
      <c r="M665" s="132" t="s">
        <v>19</v>
      </c>
      <c r="N665" s="133" t="s">
        <v>40</v>
      </c>
      <c r="P665" s="134">
        <f>O665*H665</f>
        <v>0</v>
      </c>
      <c r="Q665" s="134">
        <v>0</v>
      </c>
      <c r="R665" s="134">
        <f>Q665*H665</f>
        <v>0</v>
      </c>
      <c r="S665" s="134">
        <v>0</v>
      </c>
      <c r="T665" s="135">
        <f>S665*H665</f>
        <v>0</v>
      </c>
      <c r="AR665" s="136" t="s">
        <v>187</v>
      </c>
      <c r="AT665" s="136" t="s">
        <v>182</v>
      </c>
      <c r="AU665" s="136" t="s">
        <v>79</v>
      </c>
      <c r="AY665" s="17" t="s">
        <v>181</v>
      </c>
      <c r="BE665" s="137">
        <f>IF(N665="základní",J665,0)</f>
        <v>0</v>
      </c>
      <c r="BF665" s="137">
        <f>IF(N665="snížená",J665,0)</f>
        <v>0</v>
      </c>
      <c r="BG665" s="137">
        <f>IF(N665="zákl. přenesená",J665,0)</f>
        <v>0</v>
      </c>
      <c r="BH665" s="137">
        <f>IF(N665="sníž. přenesená",J665,0)</f>
        <v>0</v>
      </c>
      <c r="BI665" s="137">
        <f>IF(N665="nulová",J665,0)</f>
        <v>0</v>
      </c>
      <c r="BJ665" s="17" t="s">
        <v>77</v>
      </c>
      <c r="BK665" s="137">
        <f>ROUND(I665*H665,2)</f>
        <v>0</v>
      </c>
      <c r="BL665" s="17" t="s">
        <v>187</v>
      </c>
      <c r="BM665" s="136" t="s">
        <v>1007</v>
      </c>
    </row>
    <row r="666" spans="2:65" s="1" customFormat="1" ht="39" x14ac:dyDescent="0.2">
      <c r="B666" s="32"/>
      <c r="D666" s="138" t="s">
        <v>214</v>
      </c>
      <c r="F666" s="139" t="s">
        <v>1118</v>
      </c>
      <c r="I666" s="140"/>
      <c r="L666" s="32"/>
      <c r="M666" s="141"/>
      <c r="T666" s="53"/>
      <c r="AT666" s="17" t="s">
        <v>214</v>
      </c>
      <c r="AU666" s="17" t="s">
        <v>79</v>
      </c>
    </row>
    <row r="667" spans="2:65" s="12" customFormat="1" ht="11.25" x14ac:dyDescent="0.2">
      <c r="B667" s="153"/>
      <c r="D667" s="138" t="s">
        <v>330</v>
      </c>
      <c r="E667" s="154" t="s">
        <v>19</v>
      </c>
      <c r="F667" s="155" t="s">
        <v>9671</v>
      </c>
      <c r="H667" s="154" t="s">
        <v>19</v>
      </c>
      <c r="I667" s="156"/>
      <c r="L667" s="153"/>
      <c r="M667" s="157"/>
      <c r="T667" s="158"/>
      <c r="AT667" s="154" t="s">
        <v>330</v>
      </c>
      <c r="AU667" s="154" t="s">
        <v>79</v>
      </c>
      <c r="AV667" s="12" t="s">
        <v>77</v>
      </c>
      <c r="AW667" s="12" t="s">
        <v>31</v>
      </c>
      <c r="AX667" s="12" t="s">
        <v>69</v>
      </c>
      <c r="AY667" s="154" t="s">
        <v>181</v>
      </c>
    </row>
    <row r="668" spans="2:65" s="13" customFormat="1" ht="11.25" x14ac:dyDescent="0.2">
      <c r="B668" s="159"/>
      <c r="D668" s="138" t="s">
        <v>330</v>
      </c>
      <c r="E668" s="160" t="s">
        <v>19</v>
      </c>
      <c r="F668" s="161" t="s">
        <v>9652</v>
      </c>
      <c r="H668" s="162">
        <v>7.3170000000000002</v>
      </c>
      <c r="I668" s="163"/>
      <c r="L668" s="159"/>
      <c r="M668" s="164"/>
      <c r="T668" s="165"/>
      <c r="AT668" s="160" t="s">
        <v>330</v>
      </c>
      <c r="AU668" s="160" t="s">
        <v>79</v>
      </c>
      <c r="AV668" s="13" t="s">
        <v>79</v>
      </c>
      <c r="AW668" s="13" t="s">
        <v>31</v>
      </c>
      <c r="AX668" s="13" t="s">
        <v>69</v>
      </c>
      <c r="AY668" s="160" t="s">
        <v>181</v>
      </c>
    </row>
    <row r="669" spans="2:65" s="13" customFormat="1" ht="11.25" x14ac:dyDescent="0.2">
      <c r="B669" s="159"/>
      <c r="D669" s="138" t="s">
        <v>330</v>
      </c>
      <c r="E669" s="160" t="s">
        <v>19</v>
      </c>
      <c r="F669" s="161" t="s">
        <v>9653</v>
      </c>
      <c r="H669" s="162">
        <v>57.673000000000002</v>
      </c>
      <c r="I669" s="163"/>
      <c r="L669" s="159"/>
      <c r="M669" s="164"/>
      <c r="T669" s="165"/>
      <c r="AT669" s="160" t="s">
        <v>330</v>
      </c>
      <c r="AU669" s="160" t="s">
        <v>79</v>
      </c>
      <c r="AV669" s="13" t="s">
        <v>79</v>
      </c>
      <c r="AW669" s="13" t="s">
        <v>31</v>
      </c>
      <c r="AX669" s="13" t="s">
        <v>69</v>
      </c>
      <c r="AY669" s="160" t="s">
        <v>181</v>
      </c>
    </row>
    <row r="670" spans="2:65" s="13" customFormat="1" ht="11.25" x14ac:dyDescent="0.2">
      <c r="B670" s="159"/>
      <c r="D670" s="138" t="s">
        <v>330</v>
      </c>
      <c r="E670" s="160" t="s">
        <v>19</v>
      </c>
      <c r="F670" s="161" t="s">
        <v>9654</v>
      </c>
      <c r="H670" s="162">
        <v>1.5840000000000001</v>
      </c>
      <c r="I670" s="163"/>
      <c r="L670" s="159"/>
      <c r="M670" s="164"/>
      <c r="T670" s="165"/>
      <c r="AT670" s="160" t="s">
        <v>330</v>
      </c>
      <c r="AU670" s="160" t="s">
        <v>79</v>
      </c>
      <c r="AV670" s="13" t="s">
        <v>79</v>
      </c>
      <c r="AW670" s="13" t="s">
        <v>31</v>
      </c>
      <c r="AX670" s="13" t="s">
        <v>69</v>
      </c>
      <c r="AY670" s="160" t="s">
        <v>181</v>
      </c>
    </row>
    <row r="671" spans="2:65" s="14" customFormat="1" ht="11.25" x14ac:dyDescent="0.2">
      <c r="B671" s="166"/>
      <c r="D671" s="138" t="s">
        <v>330</v>
      </c>
      <c r="E671" s="167" t="s">
        <v>19</v>
      </c>
      <c r="F671" s="168" t="s">
        <v>333</v>
      </c>
      <c r="H671" s="169">
        <v>66.573999999999998</v>
      </c>
      <c r="I671" s="170"/>
      <c r="L671" s="166"/>
      <c r="M671" s="171"/>
      <c r="T671" s="172"/>
      <c r="AT671" s="167" t="s">
        <v>330</v>
      </c>
      <c r="AU671" s="167" t="s">
        <v>79</v>
      </c>
      <c r="AV671" s="14" t="s">
        <v>187</v>
      </c>
      <c r="AW671" s="14" t="s">
        <v>31</v>
      </c>
      <c r="AX671" s="14" t="s">
        <v>77</v>
      </c>
      <c r="AY671" s="167" t="s">
        <v>181</v>
      </c>
    </row>
    <row r="672" spans="2:65" s="1" customFormat="1" ht="24.2" customHeight="1" x14ac:dyDescent="0.2">
      <c r="B672" s="32"/>
      <c r="C672" s="125" t="s">
        <v>578</v>
      </c>
      <c r="D672" s="125" t="s">
        <v>182</v>
      </c>
      <c r="E672" s="126" t="s">
        <v>1133</v>
      </c>
      <c r="F672" s="127" t="s">
        <v>1134</v>
      </c>
      <c r="G672" s="128" t="s">
        <v>438</v>
      </c>
      <c r="H672" s="129">
        <v>8.5999999999999993E-2</v>
      </c>
      <c r="I672" s="130"/>
      <c r="J672" s="131">
        <f>ROUND(I672*H672,2)</f>
        <v>0</v>
      </c>
      <c r="K672" s="127" t="s">
        <v>186</v>
      </c>
      <c r="L672" s="32"/>
      <c r="M672" s="132" t="s">
        <v>19</v>
      </c>
      <c r="N672" s="133" t="s">
        <v>40</v>
      </c>
      <c r="P672" s="134">
        <f>O672*H672</f>
        <v>0</v>
      </c>
      <c r="Q672" s="134">
        <v>0</v>
      </c>
      <c r="R672" s="134">
        <f>Q672*H672</f>
        <v>0</v>
      </c>
      <c r="S672" s="134">
        <v>0</v>
      </c>
      <c r="T672" s="135">
        <f>S672*H672</f>
        <v>0</v>
      </c>
      <c r="AR672" s="136" t="s">
        <v>187</v>
      </c>
      <c r="AT672" s="136" t="s">
        <v>182</v>
      </c>
      <c r="AU672" s="136" t="s">
        <v>79</v>
      </c>
      <c r="AY672" s="17" t="s">
        <v>181</v>
      </c>
      <c r="BE672" s="137">
        <f>IF(N672="základní",J672,0)</f>
        <v>0</v>
      </c>
      <c r="BF672" s="137">
        <f>IF(N672="snížená",J672,0)</f>
        <v>0</v>
      </c>
      <c r="BG672" s="137">
        <f>IF(N672="zákl. přenesená",J672,0)</f>
        <v>0</v>
      </c>
      <c r="BH672" s="137">
        <f>IF(N672="sníž. přenesená",J672,0)</f>
        <v>0</v>
      </c>
      <c r="BI672" s="137">
        <f>IF(N672="nulová",J672,0)</f>
        <v>0</v>
      </c>
      <c r="BJ672" s="17" t="s">
        <v>77</v>
      </c>
      <c r="BK672" s="137">
        <f>ROUND(I672*H672,2)</f>
        <v>0</v>
      </c>
      <c r="BL672" s="17" t="s">
        <v>187</v>
      </c>
      <c r="BM672" s="136" t="s">
        <v>1219</v>
      </c>
    </row>
    <row r="673" spans="2:65" s="1" customFormat="1" ht="39" x14ac:dyDescent="0.2">
      <c r="B673" s="32"/>
      <c r="D673" s="138" t="s">
        <v>214</v>
      </c>
      <c r="F673" s="139" t="s">
        <v>1118</v>
      </c>
      <c r="I673" s="140"/>
      <c r="L673" s="32"/>
      <c r="M673" s="141"/>
      <c r="T673" s="53"/>
      <c r="AT673" s="17" t="s">
        <v>214</v>
      </c>
      <c r="AU673" s="17" t="s">
        <v>79</v>
      </c>
    </row>
    <row r="674" spans="2:65" s="12" customFormat="1" ht="11.25" x14ac:dyDescent="0.2">
      <c r="B674" s="153"/>
      <c r="D674" s="138" t="s">
        <v>330</v>
      </c>
      <c r="E674" s="154" t="s">
        <v>19</v>
      </c>
      <c r="F674" s="155" t="s">
        <v>1136</v>
      </c>
      <c r="H674" s="154" t="s">
        <v>19</v>
      </c>
      <c r="I674" s="156"/>
      <c r="L674" s="153"/>
      <c r="M674" s="157"/>
      <c r="T674" s="158"/>
      <c r="AT674" s="154" t="s">
        <v>330</v>
      </c>
      <c r="AU674" s="154" t="s">
        <v>79</v>
      </c>
      <c r="AV674" s="12" t="s">
        <v>77</v>
      </c>
      <c r="AW674" s="12" t="s">
        <v>31</v>
      </c>
      <c r="AX674" s="12" t="s">
        <v>69</v>
      </c>
      <c r="AY674" s="154" t="s">
        <v>181</v>
      </c>
    </row>
    <row r="675" spans="2:65" s="13" customFormat="1" ht="11.25" x14ac:dyDescent="0.2">
      <c r="B675" s="159"/>
      <c r="D675" s="138" t="s">
        <v>330</v>
      </c>
      <c r="E675" s="160" t="s">
        <v>19</v>
      </c>
      <c r="F675" s="161" t="s">
        <v>9674</v>
      </c>
      <c r="H675" s="162">
        <v>8.5999999999999993E-2</v>
      </c>
      <c r="I675" s="163"/>
      <c r="L675" s="159"/>
      <c r="M675" s="164"/>
      <c r="T675" s="165"/>
      <c r="AT675" s="160" t="s">
        <v>330</v>
      </c>
      <c r="AU675" s="160" t="s">
        <v>79</v>
      </c>
      <c r="AV675" s="13" t="s">
        <v>79</v>
      </c>
      <c r="AW675" s="13" t="s">
        <v>31</v>
      </c>
      <c r="AX675" s="13" t="s">
        <v>69</v>
      </c>
      <c r="AY675" s="160" t="s">
        <v>181</v>
      </c>
    </row>
    <row r="676" spans="2:65" s="14" customFormat="1" ht="11.25" x14ac:dyDescent="0.2">
      <c r="B676" s="166"/>
      <c r="D676" s="138" t="s">
        <v>330</v>
      </c>
      <c r="E676" s="167" t="s">
        <v>19</v>
      </c>
      <c r="F676" s="168" t="s">
        <v>333</v>
      </c>
      <c r="H676" s="169">
        <v>8.5999999999999993E-2</v>
      </c>
      <c r="I676" s="170"/>
      <c r="L676" s="166"/>
      <c r="M676" s="171"/>
      <c r="T676" s="172"/>
      <c r="AT676" s="167" t="s">
        <v>330</v>
      </c>
      <c r="AU676" s="167" t="s">
        <v>79</v>
      </c>
      <c r="AV676" s="14" t="s">
        <v>187</v>
      </c>
      <c r="AW676" s="14" t="s">
        <v>31</v>
      </c>
      <c r="AX676" s="14" t="s">
        <v>77</v>
      </c>
      <c r="AY676" s="167" t="s">
        <v>181</v>
      </c>
    </row>
    <row r="677" spans="2:65" s="10" customFormat="1" ht="22.9" customHeight="1" x14ac:dyDescent="0.2">
      <c r="B677" s="115"/>
      <c r="D677" s="116" t="s">
        <v>68</v>
      </c>
      <c r="E677" s="149" t="s">
        <v>947</v>
      </c>
      <c r="F677" s="149" t="s">
        <v>1157</v>
      </c>
      <c r="I677" s="118"/>
      <c r="J677" s="150">
        <f>BK677</f>
        <v>0</v>
      </c>
      <c r="L677" s="115"/>
      <c r="M677" s="120"/>
      <c r="P677" s="121">
        <f>SUM(P678:P692)</f>
        <v>0</v>
      </c>
      <c r="R677" s="121">
        <f>SUM(R678:R692)</f>
        <v>0</v>
      </c>
      <c r="T677" s="122">
        <f>SUM(T678:T692)</f>
        <v>0</v>
      </c>
      <c r="AR677" s="116" t="s">
        <v>77</v>
      </c>
      <c r="AT677" s="123" t="s">
        <v>68</v>
      </c>
      <c r="AU677" s="123" t="s">
        <v>77</v>
      </c>
      <c r="AY677" s="116" t="s">
        <v>181</v>
      </c>
      <c r="BK677" s="124">
        <f>SUM(BK678:BK692)</f>
        <v>0</v>
      </c>
    </row>
    <row r="678" spans="2:65" s="1" customFormat="1" ht="16.5" customHeight="1" x14ac:dyDescent="0.2">
      <c r="B678" s="32"/>
      <c r="C678" s="125" t="s">
        <v>1010</v>
      </c>
      <c r="D678" s="125" t="s">
        <v>182</v>
      </c>
      <c r="E678" s="126" t="s">
        <v>9675</v>
      </c>
      <c r="F678" s="127" t="s">
        <v>9676</v>
      </c>
      <c r="G678" s="128" t="s">
        <v>438</v>
      </c>
      <c r="H678" s="129">
        <v>158.434</v>
      </c>
      <c r="I678" s="130"/>
      <c r="J678" s="131">
        <f>ROUND(I678*H678,2)</f>
        <v>0</v>
      </c>
      <c r="K678" s="127" t="s">
        <v>327</v>
      </c>
      <c r="L678" s="32"/>
      <c r="M678" s="132" t="s">
        <v>19</v>
      </c>
      <c r="N678" s="133" t="s">
        <v>40</v>
      </c>
      <c r="P678" s="134">
        <f>O678*H678</f>
        <v>0</v>
      </c>
      <c r="Q678" s="134">
        <v>0</v>
      </c>
      <c r="R678" s="134">
        <f>Q678*H678</f>
        <v>0</v>
      </c>
      <c r="S678" s="134">
        <v>0</v>
      </c>
      <c r="T678" s="135">
        <f>S678*H678</f>
        <v>0</v>
      </c>
      <c r="AR678" s="136" t="s">
        <v>187</v>
      </c>
      <c r="AT678" s="136" t="s">
        <v>182</v>
      </c>
      <c r="AU678" s="136" t="s">
        <v>79</v>
      </c>
      <c r="AY678" s="17" t="s">
        <v>181</v>
      </c>
      <c r="BE678" s="137">
        <f>IF(N678="základní",J678,0)</f>
        <v>0</v>
      </c>
      <c r="BF678" s="137">
        <f>IF(N678="snížená",J678,0)</f>
        <v>0</v>
      </c>
      <c r="BG678" s="137">
        <f>IF(N678="zákl. přenesená",J678,0)</f>
        <v>0</v>
      </c>
      <c r="BH678" s="137">
        <f>IF(N678="sníž. přenesená",J678,0)</f>
        <v>0</v>
      </c>
      <c r="BI678" s="137">
        <f>IF(N678="nulová",J678,0)</f>
        <v>0</v>
      </c>
      <c r="BJ678" s="17" t="s">
        <v>77</v>
      </c>
      <c r="BK678" s="137">
        <f>ROUND(I678*H678,2)</f>
        <v>0</v>
      </c>
      <c r="BL678" s="17" t="s">
        <v>187</v>
      </c>
      <c r="BM678" s="136" t="s">
        <v>784</v>
      </c>
    </row>
    <row r="679" spans="2:65" s="1" customFormat="1" ht="11.25" x14ac:dyDescent="0.2">
      <c r="B679" s="32"/>
      <c r="D679" s="151" t="s">
        <v>328</v>
      </c>
      <c r="F679" s="152" t="s">
        <v>9677</v>
      </c>
      <c r="I679" s="140"/>
      <c r="L679" s="32"/>
      <c r="M679" s="141"/>
      <c r="T679" s="53"/>
      <c r="AT679" s="17" t="s">
        <v>328</v>
      </c>
      <c r="AU679" s="17" t="s">
        <v>79</v>
      </c>
    </row>
    <row r="680" spans="2:65" s="13" customFormat="1" ht="22.5" x14ac:dyDescent="0.2">
      <c r="B680" s="159"/>
      <c r="D680" s="138" t="s">
        <v>330</v>
      </c>
      <c r="E680" s="160" t="s">
        <v>19</v>
      </c>
      <c r="F680" s="161" t="s">
        <v>9678</v>
      </c>
      <c r="H680" s="162">
        <v>158.434</v>
      </c>
      <c r="I680" s="163"/>
      <c r="L680" s="159"/>
      <c r="M680" s="164"/>
      <c r="T680" s="165"/>
      <c r="AT680" s="160" t="s">
        <v>330</v>
      </c>
      <c r="AU680" s="160" t="s">
        <v>79</v>
      </c>
      <c r="AV680" s="13" t="s">
        <v>79</v>
      </c>
      <c r="AW680" s="13" t="s">
        <v>31</v>
      </c>
      <c r="AX680" s="13" t="s">
        <v>69</v>
      </c>
      <c r="AY680" s="160" t="s">
        <v>181</v>
      </c>
    </row>
    <row r="681" spans="2:65" s="14" customFormat="1" ht="11.25" x14ac:dyDescent="0.2">
      <c r="B681" s="166"/>
      <c r="D681" s="138" t="s">
        <v>330</v>
      </c>
      <c r="E681" s="167" t="s">
        <v>19</v>
      </c>
      <c r="F681" s="168" t="s">
        <v>333</v>
      </c>
      <c r="H681" s="169">
        <v>158.434</v>
      </c>
      <c r="I681" s="170"/>
      <c r="L681" s="166"/>
      <c r="M681" s="171"/>
      <c r="T681" s="172"/>
      <c r="AT681" s="167" t="s">
        <v>330</v>
      </c>
      <c r="AU681" s="167" t="s">
        <v>79</v>
      </c>
      <c r="AV681" s="14" t="s">
        <v>187</v>
      </c>
      <c r="AW681" s="14" t="s">
        <v>31</v>
      </c>
      <c r="AX681" s="14" t="s">
        <v>77</v>
      </c>
      <c r="AY681" s="167" t="s">
        <v>181</v>
      </c>
    </row>
    <row r="682" spans="2:65" s="1" customFormat="1" ht="21.75" customHeight="1" x14ac:dyDescent="0.2">
      <c r="B682" s="32"/>
      <c r="C682" s="125" t="s">
        <v>587</v>
      </c>
      <c r="D682" s="125" t="s">
        <v>182</v>
      </c>
      <c r="E682" s="126" t="s">
        <v>9679</v>
      </c>
      <c r="F682" s="127" t="s">
        <v>9680</v>
      </c>
      <c r="G682" s="128" t="s">
        <v>438</v>
      </c>
      <c r="H682" s="129">
        <v>1357.9580000000001</v>
      </c>
      <c r="I682" s="130"/>
      <c r="J682" s="131">
        <f>ROUND(I682*H682,2)</f>
        <v>0</v>
      </c>
      <c r="K682" s="127" t="s">
        <v>327</v>
      </c>
      <c r="L682" s="32"/>
      <c r="M682" s="132" t="s">
        <v>19</v>
      </c>
      <c r="N682" s="133" t="s">
        <v>40</v>
      </c>
      <c r="P682" s="134">
        <f>O682*H682</f>
        <v>0</v>
      </c>
      <c r="Q682" s="134">
        <v>0</v>
      </c>
      <c r="R682" s="134">
        <f>Q682*H682</f>
        <v>0</v>
      </c>
      <c r="S682" s="134">
        <v>0</v>
      </c>
      <c r="T682" s="135">
        <f>S682*H682</f>
        <v>0</v>
      </c>
      <c r="AR682" s="136" t="s">
        <v>187</v>
      </c>
      <c r="AT682" s="136" t="s">
        <v>182</v>
      </c>
      <c r="AU682" s="136" t="s">
        <v>79</v>
      </c>
      <c r="AY682" s="17" t="s">
        <v>181</v>
      </c>
      <c r="BE682" s="137">
        <f>IF(N682="základní",J682,0)</f>
        <v>0</v>
      </c>
      <c r="BF682" s="137">
        <f>IF(N682="snížená",J682,0)</f>
        <v>0</v>
      </c>
      <c r="BG682" s="137">
        <f>IF(N682="zákl. přenesená",J682,0)</f>
        <v>0</v>
      </c>
      <c r="BH682" s="137">
        <f>IF(N682="sníž. přenesená",J682,0)</f>
        <v>0</v>
      </c>
      <c r="BI682" s="137">
        <f>IF(N682="nulová",J682,0)</f>
        <v>0</v>
      </c>
      <c r="BJ682" s="17" t="s">
        <v>77</v>
      </c>
      <c r="BK682" s="137">
        <f>ROUND(I682*H682,2)</f>
        <v>0</v>
      </c>
      <c r="BL682" s="17" t="s">
        <v>187</v>
      </c>
      <c r="BM682" s="136" t="s">
        <v>1225</v>
      </c>
    </row>
    <row r="683" spans="2:65" s="1" customFormat="1" ht="11.25" x14ac:dyDescent="0.2">
      <c r="B683" s="32"/>
      <c r="D683" s="151" t="s">
        <v>328</v>
      </c>
      <c r="F683" s="152" t="s">
        <v>9681</v>
      </c>
      <c r="I683" s="140"/>
      <c r="L683" s="32"/>
      <c r="M683" s="141"/>
      <c r="T683" s="53"/>
      <c r="AT683" s="17" t="s">
        <v>328</v>
      </c>
      <c r="AU683" s="17" t="s">
        <v>79</v>
      </c>
    </row>
    <row r="684" spans="2:65" s="13" customFormat="1" ht="11.25" x14ac:dyDescent="0.2">
      <c r="B684" s="159"/>
      <c r="D684" s="138" t="s">
        <v>330</v>
      </c>
      <c r="E684" s="160" t="s">
        <v>19</v>
      </c>
      <c r="F684" s="161" t="s">
        <v>9682</v>
      </c>
      <c r="H684" s="162">
        <v>1125.588</v>
      </c>
      <c r="I684" s="163"/>
      <c r="L684" s="159"/>
      <c r="M684" s="164"/>
      <c r="T684" s="165"/>
      <c r="AT684" s="160" t="s">
        <v>330</v>
      </c>
      <c r="AU684" s="160" t="s">
        <v>79</v>
      </c>
      <c r="AV684" s="13" t="s">
        <v>79</v>
      </c>
      <c r="AW684" s="13" t="s">
        <v>31</v>
      </c>
      <c r="AX684" s="13" t="s">
        <v>69</v>
      </c>
      <c r="AY684" s="160" t="s">
        <v>181</v>
      </c>
    </row>
    <row r="685" spans="2:65" s="13" customFormat="1" ht="22.5" x14ac:dyDescent="0.2">
      <c r="B685" s="159"/>
      <c r="D685" s="138" t="s">
        <v>330</v>
      </c>
      <c r="E685" s="160" t="s">
        <v>19</v>
      </c>
      <c r="F685" s="161" t="s">
        <v>9683</v>
      </c>
      <c r="H685" s="162">
        <v>214.464</v>
      </c>
      <c r="I685" s="163"/>
      <c r="L685" s="159"/>
      <c r="M685" s="164"/>
      <c r="T685" s="165"/>
      <c r="AT685" s="160" t="s">
        <v>330</v>
      </c>
      <c r="AU685" s="160" t="s">
        <v>79</v>
      </c>
      <c r="AV685" s="13" t="s">
        <v>79</v>
      </c>
      <c r="AW685" s="13" t="s">
        <v>31</v>
      </c>
      <c r="AX685" s="13" t="s">
        <v>69</v>
      </c>
      <c r="AY685" s="160" t="s">
        <v>181</v>
      </c>
    </row>
    <row r="686" spans="2:65" s="13" customFormat="1" ht="11.25" x14ac:dyDescent="0.2">
      <c r="B686" s="159"/>
      <c r="D686" s="138" t="s">
        <v>330</v>
      </c>
      <c r="E686" s="160" t="s">
        <v>19</v>
      </c>
      <c r="F686" s="161" t="s">
        <v>9684</v>
      </c>
      <c r="H686" s="162">
        <v>13.387</v>
      </c>
      <c r="I686" s="163"/>
      <c r="L686" s="159"/>
      <c r="M686" s="164"/>
      <c r="T686" s="165"/>
      <c r="AT686" s="160" t="s">
        <v>330</v>
      </c>
      <c r="AU686" s="160" t="s">
        <v>79</v>
      </c>
      <c r="AV686" s="13" t="s">
        <v>79</v>
      </c>
      <c r="AW686" s="13" t="s">
        <v>31</v>
      </c>
      <c r="AX686" s="13" t="s">
        <v>69</v>
      </c>
      <c r="AY686" s="160" t="s">
        <v>181</v>
      </c>
    </row>
    <row r="687" spans="2:65" s="13" customFormat="1" ht="11.25" x14ac:dyDescent="0.2">
      <c r="B687" s="159"/>
      <c r="D687" s="138" t="s">
        <v>330</v>
      </c>
      <c r="E687" s="160" t="s">
        <v>19</v>
      </c>
      <c r="F687" s="161" t="s">
        <v>9685</v>
      </c>
      <c r="H687" s="162">
        <v>4.5190000000000001</v>
      </c>
      <c r="I687" s="163"/>
      <c r="L687" s="159"/>
      <c r="M687" s="164"/>
      <c r="T687" s="165"/>
      <c r="AT687" s="160" t="s">
        <v>330</v>
      </c>
      <c r="AU687" s="160" t="s">
        <v>79</v>
      </c>
      <c r="AV687" s="13" t="s">
        <v>79</v>
      </c>
      <c r="AW687" s="13" t="s">
        <v>31</v>
      </c>
      <c r="AX687" s="13" t="s">
        <v>69</v>
      </c>
      <c r="AY687" s="160" t="s">
        <v>181</v>
      </c>
    </row>
    <row r="688" spans="2:65" s="14" customFormat="1" ht="11.25" x14ac:dyDescent="0.2">
      <c r="B688" s="166"/>
      <c r="D688" s="138" t="s">
        <v>330</v>
      </c>
      <c r="E688" s="167" t="s">
        <v>19</v>
      </c>
      <c r="F688" s="168" t="s">
        <v>333</v>
      </c>
      <c r="H688" s="169">
        <v>1357.9580000000001</v>
      </c>
      <c r="I688" s="170"/>
      <c r="L688" s="166"/>
      <c r="M688" s="171"/>
      <c r="T688" s="172"/>
      <c r="AT688" s="167" t="s">
        <v>330</v>
      </c>
      <c r="AU688" s="167" t="s">
        <v>79</v>
      </c>
      <c r="AV688" s="14" t="s">
        <v>187</v>
      </c>
      <c r="AW688" s="14" t="s">
        <v>31</v>
      </c>
      <c r="AX688" s="14" t="s">
        <v>77</v>
      </c>
      <c r="AY688" s="167" t="s">
        <v>181</v>
      </c>
    </row>
    <row r="689" spans="2:65" s="1" customFormat="1" ht="16.5" customHeight="1" x14ac:dyDescent="0.2">
      <c r="B689" s="32"/>
      <c r="C689" s="125" t="s">
        <v>1050</v>
      </c>
      <c r="D689" s="125" t="s">
        <v>182</v>
      </c>
      <c r="E689" s="126" t="s">
        <v>5666</v>
      </c>
      <c r="F689" s="127" t="s">
        <v>5667</v>
      </c>
      <c r="G689" s="128" t="s">
        <v>1053</v>
      </c>
      <c r="H689" s="129">
        <v>15</v>
      </c>
      <c r="I689" s="130"/>
      <c r="J689" s="131">
        <f>ROUND(I689*H689,2)</f>
        <v>0</v>
      </c>
      <c r="K689" s="127" t="s">
        <v>327</v>
      </c>
      <c r="L689" s="32"/>
      <c r="M689" s="132" t="s">
        <v>19</v>
      </c>
      <c r="N689" s="133" t="s">
        <v>40</v>
      </c>
      <c r="P689" s="134">
        <f>O689*H689</f>
        <v>0</v>
      </c>
      <c r="Q689" s="134">
        <v>0</v>
      </c>
      <c r="R689" s="134">
        <f>Q689*H689</f>
        <v>0</v>
      </c>
      <c r="S689" s="134">
        <v>0</v>
      </c>
      <c r="T689" s="135">
        <f>S689*H689</f>
        <v>0</v>
      </c>
      <c r="AR689" s="136" t="s">
        <v>187</v>
      </c>
      <c r="AT689" s="136" t="s">
        <v>182</v>
      </c>
      <c r="AU689" s="136" t="s">
        <v>79</v>
      </c>
      <c r="AY689" s="17" t="s">
        <v>181</v>
      </c>
      <c r="BE689" s="137">
        <f>IF(N689="základní",J689,0)</f>
        <v>0</v>
      </c>
      <c r="BF689" s="137">
        <f>IF(N689="snížená",J689,0)</f>
        <v>0</v>
      </c>
      <c r="BG689" s="137">
        <f>IF(N689="zákl. přenesená",J689,0)</f>
        <v>0</v>
      </c>
      <c r="BH689" s="137">
        <f>IF(N689="sníž. přenesená",J689,0)</f>
        <v>0</v>
      </c>
      <c r="BI689" s="137">
        <f>IF(N689="nulová",J689,0)</f>
        <v>0</v>
      </c>
      <c r="BJ689" s="17" t="s">
        <v>77</v>
      </c>
      <c r="BK689" s="137">
        <f>ROUND(I689*H689,2)</f>
        <v>0</v>
      </c>
      <c r="BL689" s="17" t="s">
        <v>187</v>
      </c>
      <c r="BM689" s="136" t="s">
        <v>1054</v>
      </c>
    </row>
    <row r="690" spans="2:65" s="1" customFormat="1" ht="11.25" x14ac:dyDescent="0.2">
      <c r="B690" s="32"/>
      <c r="D690" s="151" t="s">
        <v>328</v>
      </c>
      <c r="F690" s="152" t="s">
        <v>5668</v>
      </c>
      <c r="I690" s="140"/>
      <c r="L690" s="32"/>
      <c r="M690" s="141"/>
      <c r="T690" s="53"/>
      <c r="AT690" s="17" t="s">
        <v>328</v>
      </c>
      <c r="AU690" s="17" t="s">
        <v>79</v>
      </c>
    </row>
    <row r="691" spans="2:65" s="13" customFormat="1" ht="22.5" x14ac:dyDescent="0.2">
      <c r="B691" s="159"/>
      <c r="D691" s="138" t="s">
        <v>330</v>
      </c>
      <c r="E691" s="160" t="s">
        <v>19</v>
      </c>
      <c r="F691" s="161" t="s">
        <v>5669</v>
      </c>
      <c r="H691" s="162">
        <v>15</v>
      </c>
      <c r="I691" s="163"/>
      <c r="L691" s="159"/>
      <c r="M691" s="164"/>
      <c r="T691" s="165"/>
      <c r="AT691" s="160" t="s">
        <v>330</v>
      </c>
      <c r="AU691" s="160" t="s">
        <v>79</v>
      </c>
      <c r="AV691" s="13" t="s">
        <v>79</v>
      </c>
      <c r="AW691" s="13" t="s">
        <v>31</v>
      </c>
      <c r="AX691" s="13" t="s">
        <v>69</v>
      </c>
      <c r="AY691" s="160" t="s">
        <v>181</v>
      </c>
    </row>
    <row r="692" spans="2:65" s="14" customFormat="1" ht="11.25" x14ac:dyDescent="0.2">
      <c r="B692" s="166"/>
      <c r="D692" s="138" t="s">
        <v>330</v>
      </c>
      <c r="E692" s="167" t="s">
        <v>19</v>
      </c>
      <c r="F692" s="168" t="s">
        <v>333</v>
      </c>
      <c r="H692" s="169">
        <v>15</v>
      </c>
      <c r="I692" s="170"/>
      <c r="L692" s="166"/>
      <c r="M692" s="173"/>
      <c r="N692" s="174"/>
      <c r="O692" s="174"/>
      <c r="P692" s="174"/>
      <c r="Q692" s="174"/>
      <c r="R692" s="174"/>
      <c r="S692" s="174"/>
      <c r="T692" s="175"/>
      <c r="AT692" s="167" t="s">
        <v>330</v>
      </c>
      <c r="AU692" s="167" t="s">
        <v>79</v>
      </c>
      <c r="AV692" s="14" t="s">
        <v>187</v>
      </c>
      <c r="AW692" s="14" t="s">
        <v>31</v>
      </c>
      <c r="AX692" s="14" t="s">
        <v>77</v>
      </c>
      <c r="AY692" s="167" t="s">
        <v>181</v>
      </c>
    </row>
    <row r="693" spans="2:65" s="1" customFormat="1" ht="6.95" customHeight="1" x14ac:dyDescent="0.2">
      <c r="B693" s="41"/>
      <c r="C693" s="42"/>
      <c r="D693" s="42"/>
      <c r="E693" s="42"/>
      <c r="F693" s="42"/>
      <c r="G693" s="42"/>
      <c r="H693" s="42"/>
      <c r="I693" s="42"/>
      <c r="J693" s="42"/>
      <c r="K693" s="42"/>
      <c r="L693" s="32"/>
    </row>
  </sheetData>
  <sheetProtection algorithmName="SHA-512" hashValue="0ECMz9xTxs6pyPbETv7CzgbZTyTYz+O2TTRPUqzQQKZnI9lUM7/UcQz8wQAwGvd+qC4s8l5HA6ezaGSer0qTtQ==" saltValue="0UEso1EMcbHE9nC/mF8YcROXw8Xh47kFSk1MLAnPAmoKxPKbOnp0qa9p86WD/50XnXRd3XD0cNRFImuOiBtGRA==" spinCount="100000" sheet="1" objects="1" scenarios="1" formatColumns="0" formatRows="0" autoFilter="0"/>
  <autoFilter ref="C91:K692" xr:uid="{00000000-0009-0000-0000-000012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200-000000000000}"/>
    <hyperlink ref="F101" r:id="rId2" xr:uid="{00000000-0004-0000-1200-000001000000}"/>
    <hyperlink ref="F106" r:id="rId3" xr:uid="{00000000-0004-0000-1200-000002000000}"/>
    <hyperlink ref="F114" r:id="rId4" xr:uid="{00000000-0004-0000-1200-000003000000}"/>
    <hyperlink ref="F119" r:id="rId5" xr:uid="{00000000-0004-0000-1200-000004000000}"/>
    <hyperlink ref="F124" r:id="rId6" xr:uid="{00000000-0004-0000-1200-000005000000}"/>
    <hyperlink ref="F129" r:id="rId7" xr:uid="{00000000-0004-0000-1200-000006000000}"/>
    <hyperlink ref="F134" r:id="rId8" xr:uid="{00000000-0004-0000-1200-000007000000}"/>
    <hyperlink ref="F139" r:id="rId9" xr:uid="{00000000-0004-0000-1200-000008000000}"/>
    <hyperlink ref="F145" r:id="rId10" xr:uid="{00000000-0004-0000-1200-000009000000}"/>
    <hyperlink ref="F150" r:id="rId11" xr:uid="{00000000-0004-0000-1200-00000A000000}"/>
    <hyperlink ref="F152" r:id="rId12" xr:uid="{00000000-0004-0000-1200-00000B000000}"/>
    <hyperlink ref="F154" r:id="rId13" xr:uid="{00000000-0004-0000-1200-00000C000000}"/>
    <hyperlink ref="F156" r:id="rId14" xr:uid="{00000000-0004-0000-1200-00000D000000}"/>
    <hyperlink ref="F158" r:id="rId15" xr:uid="{00000000-0004-0000-1200-00000E000000}"/>
    <hyperlink ref="F160" r:id="rId16" xr:uid="{00000000-0004-0000-1200-00000F000000}"/>
    <hyperlink ref="F166" r:id="rId17" xr:uid="{00000000-0004-0000-1200-000010000000}"/>
    <hyperlink ref="F177" r:id="rId18" xr:uid="{00000000-0004-0000-1200-000011000000}"/>
    <hyperlink ref="F188" r:id="rId19" xr:uid="{00000000-0004-0000-1200-000012000000}"/>
    <hyperlink ref="F199" r:id="rId20" xr:uid="{00000000-0004-0000-1200-000013000000}"/>
    <hyperlink ref="F210" r:id="rId21" xr:uid="{00000000-0004-0000-1200-000014000000}"/>
    <hyperlink ref="F214" r:id="rId22" xr:uid="{00000000-0004-0000-1200-000015000000}"/>
    <hyperlink ref="F220" r:id="rId23" xr:uid="{00000000-0004-0000-1200-000016000000}"/>
    <hyperlink ref="F226" r:id="rId24" xr:uid="{00000000-0004-0000-1200-000017000000}"/>
    <hyperlink ref="F232" r:id="rId25" xr:uid="{00000000-0004-0000-1200-000018000000}"/>
    <hyperlink ref="F238" r:id="rId26" xr:uid="{00000000-0004-0000-1200-000019000000}"/>
    <hyperlink ref="F242" r:id="rId27" xr:uid="{00000000-0004-0000-1200-00001A000000}"/>
    <hyperlink ref="F246" r:id="rId28" xr:uid="{00000000-0004-0000-1200-00001B000000}"/>
    <hyperlink ref="F255" r:id="rId29" xr:uid="{00000000-0004-0000-1200-00001C000000}"/>
    <hyperlink ref="F259" r:id="rId30" xr:uid="{00000000-0004-0000-1200-00001D000000}"/>
    <hyperlink ref="F265" r:id="rId31" xr:uid="{00000000-0004-0000-1200-00001E000000}"/>
    <hyperlink ref="F271" r:id="rId32" xr:uid="{00000000-0004-0000-1200-00001F000000}"/>
    <hyperlink ref="F277" r:id="rId33" xr:uid="{00000000-0004-0000-1200-000020000000}"/>
    <hyperlink ref="F282" r:id="rId34" xr:uid="{00000000-0004-0000-1200-000021000000}"/>
    <hyperlink ref="F287" r:id="rId35" xr:uid="{00000000-0004-0000-1200-000022000000}"/>
    <hyperlink ref="F292" r:id="rId36" xr:uid="{00000000-0004-0000-1200-000023000000}"/>
    <hyperlink ref="F297" r:id="rId37" xr:uid="{00000000-0004-0000-1200-000024000000}"/>
    <hyperlink ref="F302" r:id="rId38" xr:uid="{00000000-0004-0000-1200-000025000000}"/>
    <hyperlink ref="F307" r:id="rId39" xr:uid="{00000000-0004-0000-1200-000026000000}"/>
    <hyperlink ref="F311" r:id="rId40" xr:uid="{00000000-0004-0000-1200-000027000000}"/>
    <hyperlink ref="F321" r:id="rId41" xr:uid="{00000000-0004-0000-1200-000028000000}"/>
    <hyperlink ref="F329" r:id="rId42" xr:uid="{00000000-0004-0000-1200-000029000000}"/>
    <hyperlink ref="F334" r:id="rId43" xr:uid="{00000000-0004-0000-1200-00002A000000}"/>
    <hyperlink ref="F339" r:id="rId44" xr:uid="{00000000-0004-0000-1200-00002B000000}"/>
    <hyperlink ref="F345" r:id="rId45" xr:uid="{00000000-0004-0000-1200-00002C000000}"/>
    <hyperlink ref="F350" r:id="rId46" xr:uid="{00000000-0004-0000-1200-00002D000000}"/>
    <hyperlink ref="F356" r:id="rId47" xr:uid="{00000000-0004-0000-1200-00002E000000}"/>
    <hyperlink ref="F361" r:id="rId48" xr:uid="{00000000-0004-0000-1200-00002F000000}"/>
    <hyperlink ref="F366" r:id="rId49" xr:uid="{00000000-0004-0000-1200-000030000000}"/>
    <hyperlink ref="F378" r:id="rId50" xr:uid="{00000000-0004-0000-1200-000031000000}"/>
    <hyperlink ref="F384" r:id="rId51" xr:uid="{00000000-0004-0000-1200-000032000000}"/>
    <hyperlink ref="F394" r:id="rId52" xr:uid="{00000000-0004-0000-1200-000033000000}"/>
    <hyperlink ref="F413" r:id="rId53" xr:uid="{00000000-0004-0000-1200-000034000000}"/>
    <hyperlink ref="F418" r:id="rId54" xr:uid="{00000000-0004-0000-1200-000035000000}"/>
    <hyperlink ref="F424" r:id="rId55" xr:uid="{00000000-0004-0000-1200-000036000000}"/>
    <hyperlink ref="F433" r:id="rId56" xr:uid="{00000000-0004-0000-1200-000037000000}"/>
    <hyperlink ref="F442" r:id="rId57" xr:uid="{00000000-0004-0000-1200-000038000000}"/>
    <hyperlink ref="F451" r:id="rId58" xr:uid="{00000000-0004-0000-1200-000039000000}"/>
    <hyperlink ref="F474" r:id="rId59" xr:uid="{00000000-0004-0000-1200-00003A000000}"/>
    <hyperlink ref="F479" r:id="rId60" xr:uid="{00000000-0004-0000-1200-00003B000000}"/>
    <hyperlink ref="F500" r:id="rId61" xr:uid="{00000000-0004-0000-1200-00003C000000}"/>
    <hyperlink ref="F506" r:id="rId62" xr:uid="{00000000-0004-0000-1200-00003D000000}"/>
    <hyperlink ref="F513" r:id="rId63" xr:uid="{00000000-0004-0000-1200-00003E000000}"/>
    <hyperlink ref="F518" r:id="rId64" xr:uid="{00000000-0004-0000-1200-00003F000000}"/>
    <hyperlink ref="F525" r:id="rId65" xr:uid="{00000000-0004-0000-1200-000040000000}"/>
    <hyperlink ref="F534" r:id="rId66" xr:uid="{00000000-0004-0000-1200-000041000000}"/>
    <hyperlink ref="F540" r:id="rId67" xr:uid="{00000000-0004-0000-1200-000042000000}"/>
    <hyperlink ref="F549" r:id="rId68" xr:uid="{00000000-0004-0000-1200-000043000000}"/>
    <hyperlink ref="F574" r:id="rId69" xr:uid="{00000000-0004-0000-1200-000044000000}"/>
    <hyperlink ref="F584" r:id="rId70" xr:uid="{00000000-0004-0000-1200-000045000000}"/>
    <hyperlink ref="F606" r:id="rId71" xr:uid="{00000000-0004-0000-1200-000046000000}"/>
    <hyperlink ref="F613" r:id="rId72" xr:uid="{00000000-0004-0000-1200-000047000000}"/>
    <hyperlink ref="F619" r:id="rId73" xr:uid="{00000000-0004-0000-1200-000048000000}"/>
    <hyperlink ref="F625" r:id="rId74" xr:uid="{00000000-0004-0000-1200-000049000000}"/>
    <hyperlink ref="F632" r:id="rId75" xr:uid="{00000000-0004-0000-1200-00004A000000}"/>
    <hyperlink ref="F642" r:id="rId76" xr:uid="{00000000-0004-0000-1200-00004B000000}"/>
    <hyperlink ref="F651" r:id="rId77" xr:uid="{00000000-0004-0000-1200-00004C000000}"/>
    <hyperlink ref="F660" r:id="rId78" xr:uid="{00000000-0004-0000-1200-00004D000000}"/>
    <hyperlink ref="F679" r:id="rId79" xr:uid="{00000000-0004-0000-1200-00004E000000}"/>
    <hyperlink ref="F683" r:id="rId80" xr:uid="{00000000-0004-0000-1200-00004F000000}"/>
    <hyperlink ref="F690" r:id="rId81" xr:uid="{00000000-0004-0000-12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5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146</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ht="12" customHeight="1" x14ac:dyDescent="0.2">
      <c r="B8" s="20"/>
      <c r="D8" s="27" t="s">
        <v>159</v>
      </c>
      <c r="L8" s="20"/>
    </row>
    <row r="9" spans="2:46" s="1" customFormat="1" ht="16.5" customHeight="1" x14ac:dyDescent="0.2">
      <c r="B9" s="32"/>
      <c r="E9" s="313" t="s">
        <v>9237</v>
      </c>
      <c r="F9" s="315"/>
      <c r="G9" s="315"/>
      <c r="H9" s="315"/>
      <c r="L9" s="32"/>
    </row>
    <row r="10" spans="2:46" s="1" customFormat="1" ht="12" customHeight="1" x14ac:dyDescent="0.2">
      <c r="B10" s="32"/>
      <c r="D10" s="27" t="s">
        <v>6093</v>
      </c>
      <c r="L10" s="32"/>
    </row>
    <row r="11" spans="2:46" s="1" customFormat="1" ht="16.5" customHeight="1" x14ac:dyDescent="0.2">
      <c r="B11" s="32"/>
      <c r="E11" s="279" t="s">
        <v>9686</v>
      </c>
      <c r="F11" s="315"/>
      <c r="G11" s="315"/>
      <c r="H11" s="315"/>
      <c r="L11" s="32"/>
    </row>
    <row r="12" spans="2:46" s="1" customFormat="1" ht="11.25" x14ac:dyDescent="0.2">
      <c r="B12" s="32"/>
      <c r="L12" s="32"/>
    </row>
    <row r="13" spans="2:46" s="1" customFormat="1" ht="12" customHeight="1" x14ac:dyDescent="0.2">
      <c r="B13" s="32"/>
      <c r="D13" s="27" t="s">
        <v>18</v>
      </c>
      <c r="F13" s="25" t="s">
        <v>19</v>
      </c>
      <c r="I13" s="27" t="s">
        <v>20</v>
      </c>
      <c r="J13" s="25" t="s">
        <v>19</v>
      </c>
      <c r="L13" s="32"/>
    </row>
    <row r="14" spans="2:46" s="1" customFormat="1" ht="12" customHeight="1" x14ac:dyDescent="0.2">
      <c r="B14" s="32"/>
      <c r="D14" s="27" t="s">
        <v>21</v>
      </c>
      <c r="F14" s="25" t="s">
        <v>22</v>
      </c>
      <c r="I14" s="27" t="s">
        <v>23</v>
      </c>
      <c r="J14" s="49" t="str">
        <f>'Rekapitulace stavby'!AN8</f>
        <v>11. 2. 2025</v>
      </c>
      <c r="L14" s="32"/>
    </row>
    <row r="15" spans="2:46" s="1" customFormat="1" ht="10.9" customHeight="1" x14ac:dyDescent="0.2">
      <c r="B15" s="32"/>
      <c r="L15" s="32"/>
    </row>
    <row r="16" spans="2:46" s="1" customFormat="1" ht="12" customHeight="1" x14ac:dyDescent="0.2">
      <c r="B16" s="32"/>
      <c r="D16" s="27" t="s">
        <v>25</v>
      </c>
      <c r="I16" s="27" t="s">
        <v>26</v>
      </c>
      <c r="J16" s="25" t="str">
        <f>IF('Rekapitulace stavby'!AN10="","",'Rekapitulace stavby'!AN10)</f>
        <v/>
      </c>
      <c r="L16" s="32"/>
    </row>
    <row r="17" spans="2:12" s="1" customFormat="1" ht="18" customHeight="1" x14ac:dyDescent="0.2">
      <c r="B17" s="32"/>
      <c r="E17" s="25" t="str">
        <f>IF('Rekapitulace stavby'!E11="","",'Rekapitulace stavby'!E11)</f>
        <v xml:space="preserve"> </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26</v>
      </c>
      <c r="J19" s="28" t="str">
        <f>'Rekapitulace stavby'!AN13</f>
        <v>Vyplň údaj</v>
      </c>
      <c r="L19" s="32"/>
    </row>
    <row r="20" spans="2:12" s="1" customFormat="1" ht="18" customHeight="1" x14ac:dyDescent="0.2">
      <c r="B20" s="32"/>
      <c r="E20" s="316" t="str">
        <f>'Rekapitulace stavby'!E14</f>
        <v>Vyplň údaj</v>
      </c>
      <c r="F20" s="297"/>
      <c r="G20" s="297"/>
      <c r="H20" s="297"/>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26</v>
      </c>
      <c r="J22" s="25" t="str">
        <f>IF('Rekapitulace stavby'!AN16="","",'Rekapitulace stavby'!AN16)</f>
        <v/>
      </c>
      <c r="L22" s="32"/>
    </row>
    <row r="23" spans="2:12" s="1" customFormat="1" ht="18" customHeight="1" x14ac:dyDescent="0.2">
      <c r="B23" s="32"/>
      <c r="E23" s="25" t="str">
        <f>IF('Rekapitulace stavby'!E17="","",'Rekapitulace stavby'!E17)</f>
        <v xml:space="preserve"> </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32</v>
      </c>
      <c r="I25" s="27" t="s">
        <v>26</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33</v>
      </c>
      <c r="L28" s="32"/>
    </row>
    <row r="29" spans="2:12" s="7" customFormat="1" ht="16.5" customHeight="1" x14ac:dyDescent="0.2">
      <c r="B29" s="91"/>
      <c r="E29" s="302" t="s">
        <v>19</v>
      </c>
      <c r="F29" s="302"/>
      <c r="G29" s="302"/>
      <c r="H29" s="302"/>
      <c r="L29" s="91"/>
    </row>
    <row r="30" spans="2:12" s="1" customFormat="1" ht="6.95" customHeight="1" x14ac:dyDescent="0.2">
      <c r="B30" s="32"/>
      <c r="L30" s="32"/>
    </row>
    <row r="31" spans="2:12" s="1" customFormat="1" ht="6.95" customHeight="1" x14ac:dyDescent="0.2">
      <c r="B31" s="32"/>
      <c r="D31" s="50"/>
      <c r="E31" s="50"/>
      <c r="F31" s="50"/>
      <c r="G31" s="50"/>
      <c r="H31" s="50"/>
      <c r="I31" s="50"/>
      <c r="J31" s="50"/>
      <c r="K31" s="50"/>
      <c r="L31" s="32"/>
    </row>
    <row r="32" spans="2:12" s="1" customFormat="1" ht="25.35" customHeight="1" x14ac:dyDescent="0.2">
      <c r="B32" s="32"/>
      <c r="D32" s="92" t="s">
        <v>35</v>
      </c>
      <c r="J32" s="63">
        <f>ROUND(J90, 2)</f>
        <v>0</v>
      </c>
      <c r="L32" s="32"/>
    </row>
    <row r="33" spans="2:12" s="1" customFormat="1" ht="6.95" customHeight="1" x14ac:dyDescent="0.2">
      <c r="B33" s="32"/>
      <c r="D33" s="50"/>
      <c r="E33" s="50"/>
      <c r="F33" s="50"/>
      <c r="G33" s="50"/>
      <c r="H33" s="50"/>
      <c r="I33" s="50"/>
      <c r="J33" s="50"/>
      <c r="K33" s="50"/>
      <c r="L33" s="32"/>
    </row>
    <row r="34" spans="2:12" s="1" customFormat="1" ht="14.45" customHeight="1" x14ac:dyDescent="0.2">
      <c r="B34" s="32"/>
      <c r="F34" s="35" t="s">
        <v>37</v>
      </c>
      <c r="I34" s="35" t="s">
        <v>36</v>
      </c>
      <c r="J34" s="35" t="s">
        <v>38</v>
      </c>
      <c r="L34" s="32"/>
    </row>
    <row r="35" spans="2:12" s="1" customFormat="1" ht="14.45" customHeight="1" x14ac:dyDescent="0.2">
      <c r="B35" s="32"/>
      <c r="D35" s="52" t="s">
        <v>39</v>
      </c>
      <c r="E35" s="27" t="s">
        <v>40</v>
      </c>
      <c r="F35" s="83">
        <f>ROUND((SUM(BE90:BE523)),  2)</f>
        <v>0</v>
      </c>
      <c r="I35" s="93">
        <v>0.21</v>
      </c>
      <c r="J35" s="83">
        <f>ROUND(((SUM(BE90:BE523))*I35),  2)</f>
        <v>0</v>
      </c>
      <c r="L35" s="32"/>
    </row>
    <row r="36" spans="2:12" s="1" customFormat="1" ht="14.45" customHeight="1" x14ac:dyDescent="0.2">
      <c r="B36" s="32"/>
      <c r="E36" s="27" t="s">
        <v>41</v>
      </c>
      <c r="F36" s="83">
        <f>ROUND((SUM(BF90:BF523)),  2)</f>
        <v>0</v>
      </c>
      <c r="I36" s="93">
        <v>0.12</v>
      </c>
      <c r="J36" s="83">
        <f>ROUND(((SUM(BF90:BF523))*I36),  2)</f>
        <v>0</v>
      </c>
      <c r="L36" s="32"/>
    </row>
    <row r="37" spans="2:12" s="1" customFormat="1" ht="14.45" hidden="1" customHeight="1" x14ac:dyDescent="0.2">
      <c r="B37" s="32"/>
      <c r="E37" s="27" t="s">
        <v>42</v>
      </c>
      <c r="F37" s="83">
        <f>ROUND((SUM(BG90:BG523)),  2)</f>
        <v>0</v>
      </c>
      <c r="I37" s="93">
        <v>0.21</v>
      </c>
      <c r="J37" s="83">
        <f>0</f>
        <v>0</v>
      </c>
      <c r="L37" s="32"/>
    </row>
    <row r="38" spans="2:12" s="1" customFormat="1" ht="14.45" hidden="1" customHeight="1" x14ac:dyDescent="0.2">
      <c r="B38" s="32"/>
      <c r="E38" s="27" t="s">
        <v>43</v>
      </c>
      <c r="F38" s="83">
        <f>ROUND((SUM(BH90:BH523)),  2)</f>
        <v>0</v>
      </c>
      <c r="I38" s="93">
        <v>0.12</v>
      </c>
      <c r="J38" s="83">
        <f>0</f>
        <v>0</v>
      </c>
      <c r="L38" s="32"/>
    </row>
    <row r="39" spans="2:12" s="1" customFormat="1" ht="14.45" hidden="1" customHeight="1" x14ac:dyDescent="0.2">
      <c r="B39" s="32"/>
      <c r="E39" s="27" t="s">
        <v>44</v>
      </c>
      <c r="F39" s="83">
        <f>ROUND((SUM(BI90:BI523)),  2)</f>
        <v>0</v>
      </c>
      <c r="I39" s="93">
        <v>0</v>
      </c>
      <c r="J39" s="83">
        <f>0</f>
        <v>0</v>
      </c>
      <c r="L39" s="32"/>
    </row>
    <row r="40" spans="2:12" s="1" customFormat="1" ht="6.95" customHeight="1" x14ac:dyDescent="0.2">
      <c r="B40" s="32"/>
      <c r="L40" s="32"/>
    </row>
    <row r="41" spans="2:12" s="1" customFormat="1" ht="25.35" customHeight="1" x14ac:dyDescent="0.2">
      <c r="B41" s="32"/>
      <c r="C41" s="94"/>
      <c r="D41" s="95" t="s">
        <v>45</v>
      </c>
      <c r="E41" s="54"/>
      <c r="F41" s="54"/>
      <c r="G41" s="96" t="s">
        <v>46</v>
      </c>
      <c r="H41" s="97" t="s">
        <v>47</v>
      </c>
      <c r="I41" s="54"/>
      <c r="J41" s="98">
        <f>SUM(J32:J39)</f>
        <v>0</v>
      </c>
      <c r="K41" s="99"/>
      <c r="L41" s="32"/>
    </row>
    <row r="42" spans="2:12" s="1" customFormat="1" ht="14.45" customHeight="1" x14ac:dyDescent="0.2">
      <c r="B42" s="41"/>
      <c r="C42" s="42"/>
      <c r="D42" s="42"/>
      <c r="E42" s="42"/>
      <c r="F42" s="42"/>
      <c r="G42" s="42"/>
      <c r="H42" s="42"/>
      <c r="I42" s="42"/>
      <c r="J42" s="42"/>
      <c r="K42" s="42"/>
      <c r="L42" s="32"/>
    </row>
    <row r="46" spans="2:12" s="1" customFormat="1" ht="6.95" customHeight="1" x14ac:dyDescent="0.2">
      <c r="B46" s="43"/>
      <c r="C46" s="44"/>
      <c r="D46" s="44"/>
      <c r="E46" s="44"/>
      <c r="F46" s="44"/>
      <c r="G46" s="44"/>
      <c r="H46" s="44"/>
      <c r="I46" s="44"/>
      <c r="J46" s="44"/>
      <c r="K46" s="44"/>
      <c r="L46" s="32"/>
    </row>
    <row r="47" spans="2:12" s="1" customFormat="1" ht="24.95" customHeight="1" x14ac:dyDescent="0.2">
      <c r="B47" s="32"/>
      <c r="C47" s="21" t="s">
        <v>161</v>
      </c>
      <c r="L47" s="32"/>
    </row>
    <row r="48" spans="2:12" s="1" customFormat="1" ht="6.95" customHeight="1" x14ac:dyDescent="0.2">
      <c r="B48" s="32"/>
      <c r="L48" s="32"/>
    </row>
    <row r="49" spans="2:47" s="1" customFormat="1" ht="12" customHeight="1" x14ac:dyDescent="0.2">
      <c r="B49" s="32"/>
      <c r="C49" s="27" t="s">
        <v>16</v>
      </c>
      <c r="L49" s="32"/>
    </row>
    <row r="50" spans="2:47" s="1" customFormat="1" ht="16.5" customHeight="1" x14ac:dyDescent="0.2">
      <c r="B50" s="32"/>
      <c r="E50" s="313" t="str">
        <f>E7</f>
        <v>Výstavba urgentního příjmu nemocnice Sokolov - Úprava po ZD č. 21</v>
      </c>
      <c r="F50" s="314"/>
      <c r="G50" s="314"/>
      <c r="H50" s="314"/>
      <c r="L50" s="32"/>
    </row>
    <row r="51" spans="2:47" ht="12" customHeight="1" x14ac:dyDescent="0.2">
      <c r="B51" s="20"/>
      <c r="C51" s="27" t="s">
        <v>159</v>
      </c>
      <c r="L51" s="20"/>
    </row>
    <row r="52" spans="2:47" s="1" customFormat="1" ht="16.5" customHeight="1" x14ac:dyDescent="0.2">
      <c r="B52" s="32"/>
      <c r="E52" s="313" t="s">
        <v>9237</v>
      </c>
      <c r="F52" s="315"/>
      <c r="G52" s="315"/>
      <c r="H52" s="315"/>
      <c r="L52" s="32"/>
    </row>
    <row r="53" spans="2:47" s="1" customFormat="1" ht="12" customHeight="1" x14ac:dyDescent="0.2">
      <c r="B53" s="32"/>
      <c r="C53" s="27" t="s">
        <v>6093</v>
      </c>
      <c r="L53" s="32"/>
    </row>
    <row r="54" spans="2:47" s="1" customFormat="1" ht="16.5" customHeight="1" x14ac:dyDescent="0.2">
      <c r="B54" s="32"/>
      <c r="E54" s="279" t="str">
        <f>E11</f>
        <v>D.1.4.10.2.-2 - ZPEVNĚNÉ PLOCHY A KOMUNIKACE - OKOLO OBJEKTU</v>
      </c>
      <c r="F54" s="315"/>
      <c r="G54" s="315"/>
      <c r="H54" s="315"/>
      <c r="L54" s="32"/>
    </row>
    <row r="55" spans="2:47" s="1" customFormat="1" ht="6.95" customHeight="1" x14ac:dyDescent="0.2">
      <c r="B55" s="32"/>
      <c r="L55" s="32"/>
    </row>
    <row r="56" spans="2:47" s="1" customFormat="1" ht="12" customHeight="1" x14ac:dyDescent="0.2">
      <c r="B56" s="32"/>
      <c r="C56" s="27" t="s">
        <v>21</v>
      </c>
      <c r="F56" s="25" t="str">
        <f>F14</f>
        <v xml:space="preserve"> </v>
      </c>
      <c r="I56" s="27" t="s">
        <v>23</v>
      </c>
      <c r="J56" s="49" t="str">
        <f>IF(J14="","",J14)</f>
        <v>11. 2. 2025</v>
      </c>
      <c r="L56" s="32"/>
    </row>
    <row r="57" spans="2:47" s="1" customFormat="1" ht="6.95" customHeight="1" x14ac:dyDescent="0.2">
      <c r="B57" s="32"/>
      <c r="L57" s="32"/>
    </row>
    <row r="58" spans="2:47" s="1" customFormat="1" ht="15.2" customHeight="1" x14ac:dyDescent="0.2">
      <c r="B58" s="32"/>
      <c r="C58" s="27" t="s">
        <v>25</v>
      </c>
      <c r="F58" s="25" t="str">
        <f>E17</f>
        <v xml:space="preserve"> </v>
      </c>
      <c r="I58" s="27" t="s">
        <v>30</v>
      </c>
      <c r="J58" s="30" t="str">
        <f>E23</f>
        <v xml:space="preserve"> </v>
      </c>
      <c r="L58" s="32"/>
    </row>
    <row r="59" spans="2:47" s="1" customFormat="1" ht="15.2" customHeight="1" x14ac:dyDescent="0.2">
      <c r="B59" s="32"/>
      <c r="C59" s="27" t="s">
        <v>28</v>
      </c>
      <c r="F59" s="25" t="str">
        <f>IF(E20="","",E20)</f>
        <v>Vyplň údaj</v>
      </c>
      <c r="I59" s="27" t="s">
        <v>32</v>
      </c>
      <c r="J59" s="30" t="str">
        <f>E26</f>
        <v xml:space="preserve"> </v>
      </c>
      <c r="L59" s="32"/>
    </row>
    <row r="60" spans="2:47" s="1" customFormat="1" ht="10.35" customHeight="1" x14ac:dyDescent="0.2">
      <c r="B60" s="32"/>
      <c r="L60" s="32"/>
    </row>
    <row r="61" spans="2:47" s="1" customFormat="1" ht="29.25" customHeight="1" x14ac:dyDescent="0.2">
      <c r="B61" s="32"/>
      <c r="C61" s="100" t="s">
        <v>162</v>
      </c>
      <c r="D61" s="94"/>
      <c r="E61" s="94"/>
      <c r="F61" s="94"/>
      <c r="G61" s="94"/>
      <c r="H61" s="94"/>
      <c r="I61" s="94"/>
      <c r="J61" s="101" t="s">
        <v>163</v>
      </c>
      <c r="K61" s="94"/>
      <c r="L61" s="32"/>
    </row>
    <row r="62" spans="2:47" s="1" customFormat="1" ht="10.35" customHeight="1" x14ac:dyDescent="0.2">
      <c r="B62" s="32"/>
      <c r="L62" s="32"/>
    </row>
    <row r="63" spans="2:47" s="1" customFormat="1" ht="22.9" customHeight="1" x14ac:dyDescent="0.2">
      <c r="B63" s="32"/>
      <c r="C63" s="102" t="s">
        <v>67</v>
      </c>
      <c r="J63" s="63">
        <f>J90</f>
        <v>0</v>
      </c>
      <c r="L63" s="32"/>
      <c r="AU63" s="17" t="s">
        <v>164</v>
      </c>
    </row>
    <row r="64" spans="2:47" s="8" customFormat="1" ht="24.95" customHeight="1" x14ac:dyDescent="0.2">
      <c r="B64" s="103"/>
      <c r="D64" s="104" t="s">
        <v>296</v>
      </c>
      <c r="E64" s="105"/>
      <c r="F64" s="105"/>
      <c r="G64" s="105"/>
      <c r="H64" s="105"/>
      <c r="I64" s="105"/>
      <c r="J64" s="106">
        <f>J91</f>
        <v>0</v>
      </c>
      <c r="L64" s="103"/>
    </row>
    <row r="65" spans="2:12" s="11" customFormat="1" ht="19.899999999999999" customHeight="1" x14ac:dyDescent="0.2">
      <c r="B65" s="145"/>
      <c r="D65" s="146" t="s">
        <v>297</v>
      </c>
      <c r="E65" s="147"/>
      <c r="F65" s="147"/>
      <c r="G65" s="147"/>
      <c r="H65" s="147"/>
      <c r="I65" s="147"/>
      <c r="J65" s="148">
        <f>J92</f>
        <v>0</v>
      </c>
      <c r="L65" s="145"/>
    </row>
    <row r="66" spans="2:12" s="11" customFormat="1" ht="19.899999999999999" customHeight="1" x14ac:dyDescent="0.2">
      <c r="B66" s="145"/>
      <c r="D66" s="146" t="s">
        <v>9239</v>
      </c>
      <c r="E66" s="147"/>
      <c r="F66" s="147"/>
      <c r="G66" s="147"/>
      <c r="H66" s="147"/>
      <c r="I66" s="147"/>
      <c r="J66" s="148">
        <f>J301</f>
        <v>0</v>
      </c>
      <c r="L66" s="145"/>
    </row>
    <row r="67" spans="2:12" s="11" customFormat="1" ht="19.899999999999999" customHeight="1" x14ac:dyDescent="0.2">
      <c r="B67" s="145"/>
      <c r="D67" s="146" t="s">
        <v>300</v>
      </c>
      <c r="E67" s="147"/>
      <c r="F67" s="147"/>
      <c r="G67" s="147"/>
      <c r="H67" s="147"/>
      <c r="I67" s="147"/>
      <c r="J67" s="148">
        <f>J372</f>
        <v>0</v>
      </c>
      <c r="L67" s="145"/>
    </row>
    <row r="68" spans="2:12" s="11" customFormat="1" ht="19.899999999999999" customHeight="1" x14ac:dyDescent="0.2">
      <c r="B68" s="145"/>
      <c r="D68" s="146" t="s">
        <v>301</v>
      </c>
      <c r="E68" s="147"/>
      <c r="F68" s="147"/>
      <c r="G68" s="147"/>
      <c r="H68" s="147"/>
      <c r="I68" s="147"/>
      <c r="J68" s="148">
        <f>J506</f>
        <v>0</v>
      </c>
      <c r="L68" s="145"/>
    </row>
    <row r="69" spans="2:12" s="1" customFormat="1" ht="21.75" customHeight="1" x14ac:dyDescent="0.2">
      <c r="B69" s="32"/>
      <c r="L69" s="32"/>
    </row>
    <row r="70" spans="2:12" s="1" customFormat="1" ht="6.95" customHeight="1" x14ac:dyDescent="0.2">
      <c r="B70" s="41"/>
      <c r="C70" s="42"/>
      <c r="D70" s="42"/>
      <c r="E70" s="42"/>
      <c r="F70" s="42"/>
      <c r="G70" s="42"/>
      <c r="H70" s="42"/>
      <c r="I70" s="42"/>
      <c r="J70" s="42"/>
      <c r="K70" s="42"/>
      <c r="L70" s="32"/>
    </row>
    <row r="74" spans="2:12" s="1" customFormat="1" ht="6.95" customHeight="1" x14ac:dyDescent="0.2">
      <c r="B74" s="43"/>
      <c r="C74" s="44"/>
      <c r="D74" s="44"/>
      <c r="E74" s="44"/>
      <c r="F74" s="44"/>
      <c r="G74" s="44"/>
      <c r="H74" s="44"/>
      <c r="I74" s="44"/>
      <c r="J74" s="44"/>
      <c r="K74" s="44"/>
      <c r="L74" s="32"/>
    </row>
    <row r="75" spans="2:12" s="1" customFormat="1" ht="24.95" customHeight="1" x14ac:dyDescent="0.2">
      <c r="B75" s="32"/>
      <c r="C75" s="21" t="s">
        <v>166</v>
      </c>
      <c r="L75" s="32"/>
    </row>
    <row r="76" spans="2:12" s="1" customFormat="1" ht="6.95" customHeight="1" x14ac:dyDescent="0.2">
      <c r="B76" s="32"/>
      <c r="L76" s="32"/>
    </row>
    <row r="77" spans="2:12" s="1" customFormat="1" ht="12" customHeight="1" x14ac:dyDescent="0.2">
      <c r="B77" s="32"/>
      <c r="C77" s="27" t="s">
        <v>16</v>
      </c>
      <c r="L77" s="32"/>
    </row>
    <row r="78" spans="2:12" s="1" customFormat="1" ht="16.5" customHeight="1" x14ac:dyDescent="0.2">
      <c r="B78" s="32"/>
      <c r="E78" s="313" t="str">
        <f>E7</f>
        <v>Výstavba urgentního příjmu nemocnice Sokolov - Úprava po ZD č. 21</v>
      </c>
      <c r="F78" s="314"/>
      <c r="G78" s="314"/>
      <c r="H78" s="314"/>
      <c r="L78" s="32"/>
    </row>
    <row r="79" spans="2:12" ht="12" customHeight="1" x14ac:dyDescent="0.2">
      <c r="B79" s="20"/>
      <c r="C79" s="27" t="s">
        <v>159</v>
      </c>
      <c r="L79" s="20"/>
    </row>
    <row r="80" spans="2:12" s="1" customFormat="1" ht="16.5" customHeight="1" x14ac:dyDescent="0.2">
      <c r="B80" s="32"/>
      <c r="E80" s="313" t="s">
        <v>9237</v>
      </c>
      <c r="F80" s="315"/>
      <c r="G80" s="315"/>
      <c r="H80" s="315"/>
      <c r="L80" s="32"/>
    </row>
    <row r="81" spans="2:65" s="1" customFormat="1" ht="12" customHeight="1" x14ac:dyDescent="0.2">
      <c r="B81" s="32"/>
      <c r="C81" s="27" t="s">
        <v>6093</v>
      </c>
      <c r="L81" s="32"/>
    </row>
    <row r="82" spans="2:65" s="1" customFormat="1" ht="16.5" customHeight="1" x14ac:dyDescent="0.2">
      <c r="B82" s="32"/>
      <c r="E82" s="279" t="str">
        <f>E11</f>
        <v>D.1.4.10.2.-2 - ZPEVNĚNÉ PLOCHY A KOMUNIKACE - OKOLO OBJEKTU</v>
      </c>
      <c r="F82" s="315"/>
      <c r="G82" s="315"/>
      <c r="H82" s="315"/>
      <c r="L82" s="32"/>
    </row>
    <row r="83" spans="2:65" s="1" customFormat="1" ht="6.95" customHeight="1" x14ac:dyDescent="0.2">
      <c r="B83" s="32"/>
      <c r="L83" s="32"/>
    </row>
    <row r="84" spans="2:65" s="1" customFormat="1" ht="12" customHeight="1" x14ac:dyDescent="0.2">
      <c r="B84" s="32"/>
      <c r="C84" s="27" t="s">
        <v>21</v>
      </c>
      <c r="F84" s="25" t="str">
        <f>F14</f>
        <v xml:space="preserve"> </v>
      </c>
      <c r="I84" s="27" t="s">
        <v>23</v>
      </c>
      <c r="J84" s="49" t="str">
        <f>IF(J14="","",J14)</f>
        <v>11. 2. 2025</v>
      </c>
      <c r="L84" s="32"/>
    </row>
    <row r="85" spans="2:65" s="1" customFormat="1" ht="6.95" customHeight="1" x14ac:dyDescent="0.2">
      <c r="B85" s="32"/>
      <c r="L85" s="32"/>
    </row>
    <row r="86" spans="2:65" s="1" customFormat="1" ht="15.2" customHeight="1" x14ac:dyDescent="0.2">
      <c r="B86" s="32"/>
      <c r="C86" s="27" t="s">
        <v>25</v>
      </c>
      <c r="F86" s="25" t="str">
        <f>E17</f>
        <v xml:space="preserve"> </v>
      </c>
      <c r="I86" s="27" t="s">
        <v>30</v>
      </c>
      <c r="J86" s="30" t="str">
        <f>E23</f>
        <v xml:space="preserve"> </v>
      </c>
      <c r="L86" s="32"/>
    </row>
    <row r="87" spans="2:65" s="1" customFormat="1" ht="15.2" customHeight="1" x14ac:dyDescent="0.2">
      <c r="B87" s="32"/>
      <c r="C87" s="27" t="s">
        <v>28</v>
      </c>
      <c r="F87" s="25" t="str">
        <f>IF(E20="","",E20)</f>
        <v>Vyplň údaj</v>
      </c>
      <c r="I87" s="27" t="s">
        <v>32</v>
      </c>
      <c r="J87" s="30" t="str">
        <f>E26</f>
        <v xml:space="preserve"> </v>
      </c>
      <c r="L87" s="32"/>
    </row>
    <row r="88" spans="2:65" s="1" customFormat="1" ht="10.35" customHeight="1" x14ac:dyDescent="0.2">
      <c r="B88" s="32"/>
      <c r="L88" s="32"/>
    </row>
    <row r="89" spans="2:65" s="9" customFormat="1" ht="29.25" customHeight="1" x14ac:dyDescent="0.2">
      <c r="B89" s="107"/>
      <c r="C89" s="108" t="s">
        <v>167</v>
      </c>
      <c r="D89" s="109" t="s">
        <v>54</v>
      </c>
      <c r="E89" s="109" t="s">
        <v>50</v>
      </c>
      <c r="F89" s="109" t="s">
        <v>51</v>
      </c>
      <c r="G89" s="109" t="s">
        <v>168</v>
      </c>
      <c r="H89" s="109" t="s">
        <v>169</v>
      </c>
      <c r="I89" s="109" t="s">
        <v>170</v>
      </c>
      <c r="J89" s="109" t="s">
        <v>163</v>
      </c>
      <c r="K89" s="110" t="s">
        <v>171</v>
      </c>
      <c r="L89" s="107"/>
      <c r="M89" s="56" t="s">
        <v>19</v>
      </c>
      <c r="N89" s="57" t="s">
        <v>39</v>
      </c>
      <c r="O89" s="57" t="s">
        <v>172</v>
      </c>
      <c r="P89" s="57" t="s">
        <v>173</v>
      </c>
      <c r="Q89" s="57" t="s">
        <v>174</v>
      </c>
      <c r="R89" s="57" t="s">
        <v>175</v>
      </c>
      <c r="S89" s="57" t="s">
        <v>176</v>
      </c>
      <c r="T89" s="58" t="s">
        <v>177</v>
      </c>
    </row>
    <row r="90" spans="2:65" s="1" customFormat="1" ht="22.9" customHeight="1" x14ac:dyDescent="0.25">
      <c r="B90" s="32"/>
      <c r="C90" s="61" t="s">
        <v>178</v>
      </c>
      <c r="J90" s="111">
        <f>BK90</f>
        <v>0</v>
      </c>
      <c r="L90" s="32"/>
      <c r="M90" s="59"/>
      <c r="N90" s="50"/>
      <c r="O90" s="50"/>
      <c r="P90" s="112">
        <f>P91</f>
        <v>0</v>
      </c>
      <c r="Q90" s="50"/>
      <c r="R90" s="112">
        <f>R91</f>
        <v>0</v>
      </c>
      <c r="S90" s="50"/>
      <c r="T90" s="113">
        <f>T91</f>
        <v>0</v>
      </c>
      <c r="AT90" s="17" t="s">
        <v>68</v>
      </c>
      <c r="AU90" s="17" t="s">
        <v>164</v>
      </c>
      <c r="BK90" s="114">
        <f>BK91</f>
        <v>0</v>
      </c>
    </row>
    <row r="91" spans="2:65" s="10" customFormat="1" ht="25.9" customHeight="1" x14ac:dyDescent="0.2">
      <c r="B91" s="115"/>
      <c r="D91" s="116" t="s">
        <v>68</v>
      </c>
      <c r="E91" s="117" t="s">
        <v>321</v>
      </c>
      <c r="F91" s="117" t="s">
        <v>322</v>
      </c>
      <c r="I91" s="118"/>
      <c r="J91" s="119">
        <f>BK91</f>
        <v>0</v>
      </c>
      <c r="L91" s="115"/>
      <c r="M91" s="120"/>
      <c r="P91" s="121">
        <f>P92+P301+P372+P506</f>
        <v>0</v>
      </c>
      <c r="R91" s="121">
        <f>R92+R301+R372+R506</f>
        <v>0</v>
      </c>
      <c r="T91" s="122">
        <f>T92+T301+T372+T506</f>
        <v>0</v>
      </c>
      <c r="AR91" s="116" t="s">
        <v>77</v>
      </c>
      <c r="AT91" s="123" t="s">
        <v>68</v>
      </c>
      <c r="AU91" s="123" t="s">
        <v>69</v>
      </c>
      <c r="AY91" s="116" t="s">
        <v>181</v>
      </c>
      <c r="BK91" s="124">
        <f>BK92+BK301+BK372+BK506</f>
        <v>0</v>
      </c>
    </row>
    <row r="92" spans="2:65" s="10" customFormat="1" ht="22.9" customHeight="1" x14ac:dyDescent="0.2">
      <c r="B92" s="115"/>
      <c r="D92" s="116" t="s">
        <v>68</v>
      </c>
      <c r="E92" s="149" t="s">
        <v>77</v>
      </c>
      <c r="F92" s="149" t="s">
        <v>323</v>
      </c>
      <c r="I92" s="118"/>
      <c r="J92" s="150">
        <f>BK92</f>
        <v>0</v>
      </c>
      <c r="L92" s="115"/>
      <c r="M92" s="120"/>
      <c r="P92" s="121">
        <f>SUM(P93:P300)</f>
        <v>0</v>
      </c>
      <c r="R92" s="121">
        <f>SUM(R93:R300)</f>
        <v>0</v>
      </c>
      <c r="T92" s="122">
        <f>SUM(T93:T300)</f>
        <v>0</v>
      </c>
      <c r="AR92" s="116" t="s">
        <v>77</v>
      </c>
      <c r="AT92" s="123" t="s">
        <v>68</v>
      </c>
      <c r="AU92" s="123" t="s">
        <v>77</v>
      </c>
      <c r="AY92" s="116" t="s">
        <v>181</v>
      </c>
      <c r="BK92" s="124">
        <f>SUM(BK93:BK300)</f>
        <v>0</v>
      </c>
    </row>
    <row r="93" spans="2:65" s="1" customFormat="1" ht="16.5" customHeight="1" x14ac:dyDescent="0.2">
      <c r="B93" s="32"/>
      <c r="C93" s="125" t="s">
        <v>77</v>
      </c>
      <c r="D93" s="125" t="s">
        <v>182</v>
      </c>
      <c r="E93" s="126" t="s">
        <v>9687</v>
      </c>
      <c r="F93" s="127" t="s">
        <v>9688</v>
      </c>
      <c r="G93" s="128" t="s">
        <v>510</v>
      </c>
      <c r="H93" s="129">
        <v>8</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79</v>
      </c>
    </row>
    <row r="94" spans="2:65" s="1" customFormat="1" ht="11.25" x14ac:dyDescent="0.2">
      <c r="B94" s="32"/>
      <c r="D94" s="151" t="s">
        <v>328</v>
      </c>
      <c r="F94" s="152" t="s">
        <v>9689</v>
      </c>
      <c r="I94" s="140"/>
      <c r="L94" s="32"/>
      <c r="M94" s="141"/>
      <c r="T94" s="53"/>
      <c r="AT94" s="17" t="s">
        <v>328</v>
      </c>
      <c r="AU94" s="17" t="s">
        <v>79</v>
      </c>
    </row>
    <row r="95" spans="2:65" s="1" customFormat="1" ht="19.5" x14ac:dyDescent="0.2">
      <c r="B95" s="32"/>
      <c r="D95" s="138" t="s">
        <v>214</v>
      </c>
      <c r="F95" s="139" t="s">
        <v>9690</v>
      </c>
      <c r="I95" s="140"/>
      <c r="L95" s="32"/>
      <c r="M95" s="141"/>
      <c r="T95" s="53"/>
      <c r="AT95" s="17" t="s">
        <v>214</v>
      </c>
      <c r="AU95" s="17" t="s">
        <v>79</v>
      </c>
    </row>
    <row r="96" spans="2:65" s="12" customFormat="1" ht="11.25" x14ac:dyDescent="0.2">
      <c r="B96" s="153"/>
      <c r="D96" s="138" t="s">
        <v>330</v>
      </c>
      <c r="E96" s="154" t="s">
        <v>19</v>
      </c>
      <c r="F96" s="155" t="s">
        <v>9691</v>
      </c>
      <c r="H96" s="154" t="s">
        <v>19</v>
      </c>
      <c r="I96" s="156"/>
      <c r="L96" s="153"/>
      <c r="M96" s="157"/>
      <c r="T96" s="158"/>
      <c r="AT96" s="154" t="s">
        <v>330</v>
      </c>
      <c r="AU96" s="154" t="s">
        <v>79</v>
      </c>
      <c r="AV96" s="12" t="s">
        <v>77</v>
      </c>
      <c r="AW96" s="12" t="s">
        <v>31</v>
      </c>
      <c r="AX96" s="12" t="s">
        <v>69</v>
      </c>
      <c r="AY96" s="154" t="s">
        <v>181</v>
      </c>
    </row>
    <row r="97" spans="2:65" s="13" customFormat="1" ht="11.25" x14ac:dyDescent="0.2">
      <c r="B97" s="159"/>
      <c r="D97" s="138" t="s">
        <v>330</v>
      </c>
      <c r="E97" s="160" t="s">
        <v>19</v>
      </c>
      <c r="F97" s="161" t="s">
        <v>9692</v>
      </c>
      <c r="H97" s="162">
        <v>8</v>
      </c>
      <c r="I97" s="163"/>
      <c r="L97" s="159"/>
      <c r="M97" s="164"/>
      <c r="T97" s="165"/>
      <c r="AT97" s="160" t="s">
        <v>330</v>
      </c>
      <c r="AU97" s="160" t="s">
        <v>79</v>
      </c>
      <c r="AV97" s="13" t="s">
        <v>79</v>
      </c>
      <c r="AW97" s="13" t="s">
        <v>31</v>
      </c>
      <c r="AX97" s="13" t="s">
        <v>69</v>
      </c>
      <c r="AY97" s="160" t="s">
        <v>181</v>
      </c>
    </row>
    <row r="98" spans="2:65" s="14" customFormat="1" ht="11.25" x14ac:dyDescent="0.2">
      <c r="B98" s="166"/>
      <c r="D98" s="138" t="s">
        <v>330</v>
      </c>
      <c r="E98" s="167" t="s">
        <v>19</v>
      </c>
      <c r="F98" s="168" t="s">
        <v>333</v>
      </c>
      <c r="H98" s="169">
        <v>8</v>
      </c>
      <c r="I98" s="170"/>
      <c r="L98" s="166"/>
      <c r="M98" s="171"/>
      <c r="T98" s="172"/>
      <c r="AT98" s="167" t="s">
        <v>330</v>
      </c>
      <c r="AU98" s="167" t="s">
        <v>79</v>
      </c>
      <c r="AV98" s="14" t="s">
        <v>187</v>
      </c>
      <c r="AW98" s="14" t="s">
        <v>31</v>
      </c>
      <c r="AX98" s="14" t="s">
        <v>77</v>
      </c>
      <c r="AY98" s="167" t="s">
        <v>181</v>
      </c>
    </row>
    <row r="99" spans="2:65" s="1" customFormat="1" ht="16.5" customHeight="1" x14ac:dyDescent="0.2">
      <c r="B99" s="32"/>
      <c r="C99" s="125" t="s">
        <v>79</v>
      </c>
      <c r="D99" s="125" t="s">
        <v>182</v>
      </c>
      <c r="E99" s="126" t="s">
        <v>9693</v>
      </c>
      <c r="F99" s="127" t="s">
        <v>9694</v>
      </c>
      <c r="G99" s="128" t="s">
        <v>185</v>
      </c>
      <c r="H99" s="129">
        <v>1</v>
      </c>
      <c r="I99" s="130"/>
      <c r="J99" s="131">
        <f>ROUND(I99*H99,2)</f>
        <v>0</v>
      </c>
      <c r="K99" s="127" t="s">
        <v>186</v>
      </c>
      <c r="L99" s="32"/>
      <c r="M99" s="132" t="s">
        <v>19</v>
      </c>
      <c r="N99" s="133" t="s">
        <v>40</v>
      </c>
      <c r="P99" s="134">
        <f>O99*H99</f>
        <v>0</v>
      </c>
      <c r="Q99" s="134">
        <v>0</v>
      </c>
      <c r="R99" s="134">
        <f>Q99*H99</f>
        <v>0</v>
      </c>
      <c r="S99" s="134">
        <v>0</v>
      </c>
      <c r="T99" s="135">
        <f>S99*H99</f>
        <v>0</v>
      </c>
      <c r="AR99" s="136" t="s">
        <v>187</v>
      </c>
      <c r="AT99" s="136" t="s">
        <v>182</v>
      </c>
      <c r="AU99" s="136" t="s">
        <v>79</v>
      </c>
      <c r="AY99" s="17" t="s">
        <v>181</v>
      </c>
      <c r="BE99" s="137">
        <f>IF(N99="základní",J99,0)</f>
        <v>0</v>
      </c>
      <c r="BF99" s="137">
        <f>IF(N99="snížená",J99,0)</f>
        <v>0</v>
      </c>
      <c r="BG99" s="137">
        <f>IF(N99="zákl. přenesená",J99,0)</f>
        <v>0</v>
      </c>
      <c r="BH99" s="137">
        <f>IF(N99="sníž. přenesená",J99,0)</f>
        <v>0</v>
      </c>
      <c r="BI99" s="137">
        <f>IF(N99="nulová",J99,0)</f>
        <v>0</v>
      </c>
      <c r="BJ99" s="17" t="s">
        <v>77</v>
      </c>
      <c r="BK99" s="137">
        <f>ROUND(I99*H99,2)</f>
        <v>0</v>
      </c>
      <c r="BL99" s="17" t="s">
        <v>187</v>
      </c>
      <c r="BM99" s="136" t="s">
        <v>187</v>
      </c>
    </row>
    <row r="100" spans="2:65" s="1" customFormat="1" ht="39" x14ac:dyDescent="0.2">
      <c r="B100" s="32"/>
      <c r="D100" s="138" t="s">
        <v>214</v>
      </c>
      <c r="F100" s="139" t="s">
        <v>9695</v>
      </c>
      <c r="I100" s="140"/>
      <c r="L100" s="32"/>
      <c r="M100" s="141"/>
      <c r="T100" s="53"/>
      <c r="AT100" s="17" t="s">
        <v>214</v>
      </c>
      <c r="AU100" s="17" t="s">
        <v>79</v>
      </c>
    </row>
    <row r="101" spans="2:65" s="13" customFormat="1" ht="22.5" x14ac:dyDescent="0.2">
      <c r="B101" s="159"/>
      <c r="D101" s="138" t="s">
        <v>330</v>
      </c>
      <c r="E101" s="160" t="s">
        <v>19</v>
      </c>
      <c r="F101" s="161" t="s">
        <v>9696</v>
      </c>
      <c r="H101" s="162">
        <v>1</v>
      </c>
      <c r="I101" s="163"/>
      <c r="L101" s="159"/>
      <c r="M101" s="164"/>
      <c r="T101" s="165"/>
      <c r="AT101" s="160" t="s">
        <v>330</v>
      </c>
      <c r="AU101" s="160" t="s">
        <v>79</v>
      </c>
      <c r="AV101" s="13" t="s">
        <v>79</v>
      </c>
      <c r="AW101" s="13" t="s">
        <v>31</v>
      </c>
      <c r="AX101" s="13" t="s">
        <v>69</v>
      </c>
      <c r="AY101" s="160" t="s">
        <v>181</v>
      </c>
    </row>
    <row r="102" spans="2:65" s="14" customFormat="1" ht="11.25" x14ac:dyDescent="0.2">
      <c r="B102" s="166"/>
      <c r="D102" s="138" t="s">
        <v>330</v>
      </c>
      <c r="E102" s="167" t="s">
        <v>19</v>
      </c>
      <c r="F102" s="168" t="s">
        <v>333</v>
      </c>
      <c r="H102" s="169">
        <v>1</v>
      </c>
      <c r="I102" s="170"/>
      <c r="L102" s="166"/>
      <c r="M102" s="171"/>
      <c r="T102" s="172"/>
      <c r="AT102" s="167" t="s">
        <v>330</v>
      </c>
      <c r="AU102" s="167" t="s">
        <v>79</v>
      </c>
      <c r="AV102" s="14" t="s">
        <v>187</v>
      </c>
      <c r="AW102" s="14" t="s">
        <v>31</v>
      </c>
      <c r="AX102" s="14" t="s">
        <v>77</v>
      </c>
      <c r="AY102" s="167" t="s">
        <v>181</v>
      </c>
    </row>
    <row r="103" spans="2:65" s="1" customFormat="1" ht="16.5" customHeight="1" x14ac:dyDescent="0.2">
      <c r="B103" s="32"/>
      <c r="C103" s="125" t="s">
        <v>190</v>
      </c>
      <c r="D103" s="125" t="s">
        <v>182</v>
      </c>
      <c r="E103" s="126" t="s">
        <v>9245</v>
      </c>
      <c r="F103" s="127" t="s">
        <v>9246</v>
      </c>
      <c r="G103" s="128" t="s">
        <v>510</v>
      </c>
      <c r="H103" s="129">
        <v>17.2</v>
      </c>
      <c r="I103" s="130"/>
      <c r="J103" s="131">
        <f>ROUND(I103*H103,2)</f>
        <v>0</v>
      </c>
      <c r="K103" s="127" t="s">
        <v>327</v>
      </c>
      <c r="L103" s="32"/>
      <c r="M103" s="132" t="s">
        <v>19</v>
      </c>
      <c r="N103" s="133" t="s">
        <v>40</v>
      </c>
      <c r="P103" s="134">
        <f>O103*H103</f>
        <v>0</v>
      </c>
      <c r="Q103" s="134">
        <v>0</v>
      </c>
      <c r="R103" s="134">
        <f>Q103*H103</f>
        <v>0</v>
      </c>
      <c r="S103" s="134">
        <v>0</v>
      </c>
      <c r="T103" s="135">
        <f>S103*H103</f>
        <v>0</v>
      </c>
      <c r="AR103" s="136" t="s">
        <v>187</v>
      </c>
      <c r="AT103" s="136" t="s">
        <v>182</v>
      </c>
      <c r="AU103" s="136" t="s">
        <v>79</v>
      </c>
      <c r="AY103" s="17" t="s">
        <v>181</v>
      </c>
      <c r="BE103" s="137">
        <f>IF(N103="základní",J103,0)</f>
        <v>0</v>
      </c>
      <c r="BF103" s="137">
        <f>IF(N103="snížená",J103,0)</f>
        <v>0</v>
      </c>
      <c r="BG103" s="137">
        <f>IF(N103="zákl. přenesená",J103,0)</f>
        <v>0</v>
      </c>
      <c r="BH103" s="137">
        <f>IF(N103="sníž. přenesená",J103,0)</f>
        <v>0</v>
      </c>
      <c r="BI103" s="137">
        <f>IF(N103="nulová",J103,0)</f>
        <v>0</v>
      </c>
      <c r="BJ103" s="17" t="s">
        <v>77</v>
      </c>
      <c r="BK103" s="137">
        <f>ROUND(I103*H103,2)</f>
        <v>0</v>
      </c>
      <c r="BL103" s="17" t="s">
        <v>187</v>
      </c>
      <c r="BM103" s="136" t="s">
        <v>193</v>
      </c>
    </row>
    <row r="104" spans="2:65" s="1" customFormat="1" ht="11.25" x14ac:dyDescent="0.2">
      <c r="B104" s="32"/>
      <c r="D104" s="151" t="s">
        <v>328</v>
      </c>
      <c r="F104" s="152" t="s">
        <v>9247</v>
      </c>
      <c r="I104" s="140"/>
      <c r="L104" s="32"/>
      <c r="M104" s="141"/>
      <c r="T104" s="53"/>
      <c r="AT104" s="17" t="s">
        <v>328</v>
      </c>
      <c r="AU104" s="17" t="s">
        <v>79</v>
      </c>
    </row>
    <row r="105" spans="2:65" s="1" customFormat="1" ht="19.5" x14ac:dyDescent="0.2">
      <c r="B105" s="32"/>
      <c r="D105" s="138" t="s">
        <v>214</v>
      </c>
      <c r="F105" s="139" t="s">
        <v>9690</v>
      </c>
      <c r="I105" s="140"/>
      <c r="L105" s="32"/>
      <c r="M105" s="141"/>
      <c r="T105" s="53"/>
      <c r="AT105" s="17" t="s">
        <v>214</v>
      </c>
      <c r="AU105" s="17" t="s">
        <v>79</v>
      </c>
    </row>
    <row r="106" spans="2:65" s="12" customFormat="1" ht="11.25" x14ac:dyDescent="0.2">
      <c r="B106" s="153"/>
      <c r="D106" s="138" t="s">
        <v>330</v>
      </c>
      <c r="E106" s="154" t="s">
        <v>19</v>
      </c>
      <c r="F106" s="155" t="s">
        <v>9248</v>
      </c>
      <c r="H106" s="154" t="s">
        <v>19</v>
      </c>
      <c r="I106" s="156"/>
      <c r="L106" s="153"/>
      <c r="M106" s="157"/>
      <c r="T106" s="158"/>
      <c r="AT106" s="154" t="s">
        <v>330</v>
      </c>
      <c r="AU106" s="154" t="s">
        <v>79</v>
      </c>
      <c r="AV106" s="12" t="s">
        <v>77</v>
      </c>
      <c r="AW106" s="12" t="s">
        <v>31</v>
      </c>
      <c r="AX106" s="12" t="s">
        <v>69</v>
      </c>
      <c r="AY106" s="154" t="s">
        <v>181</v>
      </c>
    </row>
    <row r="107" spans="2:65" s="13" customFormat="1" ht="11.25" x14ac:dyDescent="0.2">
      <c r="B107" s="159"/>
      <c r="D107" s="138" t="s">
        <v>330</v>
      </c>
      <c r="E107" s="160" t="s">
        <v>19</v>
      </c>
      <c r="F107" s="161" t="s">
        <v>9697</v>
      </c>
      <c r="H107" s="162">
        <v>17.2</v>
      </c>
      <c r="I107" s="163"/>
      <c r="L107" s="159"/>
      <c r="M107" s="164"/>
      <c r="T107" s="165"/>
      <c r="AT107" s="160" t="s">
        <v>330</v>
      </c>
      <c r="AU107" s="160" t="s">
        <v>79</v>
      </c>
      <c r="AV107" s="13" t="s">
        <v>79</v>
      </c>
      <c r="AW107" s="13" t="s">
        <v>31</v>
      </c>
      <c r="AX107" s="13" t="s">
        <v>69</v>
      </c>
      <c r="AY107" s="160" t="s">
        <v>181</v>
      </c>
    </row>
    <row r="108" spans="2:65" s="14" customFormat="1" ht="11.25" x14ac:dyDescent="0.2">
      <c r="B108" s="166"/>
      <c r="D108" s="138" t="s">
        <v>330</v>
      </c>
      <c r="E108" s="167" t="s">
        <v>19</v>
      </c>
      <c r="F108" s="168" t="s">
        <v>333</v>
      </c>
      <c r="H108" s="169">
        <v>17.2</v>
      </c>
      <c r="I108" s="170"/>
      <c r="L108" s="166"/>
      <c r="M108" s="171"/>
      <c r="T108" s="172"/>
      <c r="AT108" s="167" t="s">
        <v>330</v>
      </c>
      <c r="AU108" s="167" t="s">
        <v>79</v>
      </c>
      <c r="AV108" s="14" t="s">
        <v>187</v>
      </c>
      <c r="AW108" s="14" t="s">
        <v>31</v>
      </c>
      <c r="AX108" s="14" t="s">
        <v>77</v>
      </c>
      <c r="AY108" s="167" t="s">
        <v>181</v>
      </c>
    </row>
    <row r="109" spans="2:65" s="1" customFormat="1" ht="16.5" customHeight="1" x14ac:dyDescent="0.2">
      <c r="B109" s="32"/>
      <c r="C109" s="125" t="s">
        <v>187</v>
      </c>
      <c r="D109" s="125" t="s">
        <v>182</v>
      </c>
      <c r="E109" s="126" t="s">
        <v>9250</v>
      </c>
      <c r="F109" s="127" t="s">
        <v>9251</v>
      </c>
      <c r="G109" s="128" t="s">
        <v>510</v>
      </c>
      <c r="H109" s="129">
        <v>52.2</v>
      </c>
      <c r="I109" s="130"/>
      <c r="J109" s="131">
        <f>ROUND(I109*H109,2)</f>
        <v>0</v>
      </c>
      <c r="K109" s="127" t="s">
        <v>327</v>
      </c>
      <c r="L109" s="32"/>
      <c r="M109" s="132" t="s">
        <v>19</v>
      </c>
      <c r="N109" s="133" t="s">
        <v>40</v>
      </c>
      <c r="P109" s="134">
        <f>O109*H109</f>
        <v>0</v>
      </c>
      <c r="Q109" s="134">
        <v>0</v>
      </c>
      <c r="R109" s="134">
        <f>Q109*H109</f>
        <v>0</v>
      </c>
      <c r="S109" s="134">
        <v>0</v>
      </c>
      <c r="T109" s="135">
        <f>S109*H109</f>
        <v>0</v>
      </c>
      <c r="AR109" s="136" t="s">
        <v>187</v>
      </c>
      <c r="AT109" s="136" t="s">
        <v>182</v>
      </c>
      <c r="AU109" s="136" t="s">
        <v>79</v>
      </c>
      <c r="AY109" s="17" t="s">
        <v>181</v>
      </c>
      <c r="BE109" s="137">
        <f>IF(N109="základní",J109,0)</f>
        <v>0</v>
      </c>
      <c r="BF109" s="137">
        <f>IF(N109="snížená",J109,0)</f>
        <v>0</v>
      </c>
      <c r="BG109" s="137">
        <f>IF(N109="zákl. přenesená",J109,0)</f>
        <v>0</v>
      </c>
      <c r="BH109" s="137">
        <f>IF(N109="sníž. přenesená",J109,0)</f>
        <v>0</v>
      </c>
      <c r="BI109" s="137">
        <f>IF(N109="nulová",J109,0)</f>
        <v>0</v>
      </c>
      <c r="BJ109" s="17" t="s">
        <v>77</v>
      </c>
      <c r="BK109" s="137">
        <f>ROUND(I109*H109,2)</f>
        <v>0</v>
      </c>
      <c r="BL109" s="17" t="s">
        <v>187</v>
      </c>
      <c r="BM109" s="136" t="s">
        <v>196</v>
      </c>
    </row>
    <row r="110" spans="2:65" s="1" customFormat="1" ht="11.25" x14ac:dyDescent="0.2">
      <c r="B110" s="32"/>
      <c r="D110" s="151" t="s">
        <v>328</v>
      </c>
      <c r="F110" s="152" t="s">
        <v>9252</v>
      </c>
      <c r="I110" s="140"/>
      <c r="L110" s="32"/>
      <c r="M110" s="141"/>
      <c r="T110" s="53"/>
      <c r="AT110" s="17" t="s">
        <v>328</v>
      </c>
      <c r="AU110" s="17" t="s">
        <v>79</v>
      </c>
    </row>
    <row r="111" spans="2:65" s="12" customFormat="1" ht="11.25" x14ac:dyDescent="0.2">
      <c r="B111" s="153"/>
      <c r="D111" s="138" t="s">
        <v>330</v>
      </c>
      <c r="E111" s="154" t="s">
        <v>19</v>
      </c>
      <c r="F111" s="155" t="s">
        <v>9253</v>
      </c>
      <c r="H111" s="154" t="s">
        <v>19</v>
      </c>
      <c r="I111" s="156"/>
      <c r="L111" s="153"/>
      <c r="M111" s="157"/>
      <c r="T111" s="158"/>
      <c r="AT111" s="154" t="s">
        <v>330</v>
      </c>
      <c r="AU111" s="154" t="s">
        <v>79</v>
      </c>
      <c r="AV111" s="12" t="s">
        <v>77</v>
      </c>
      <c r="AW111" s="12" t="s">
        <v>31</v>
      </c>
      <c r="AX111" s="12" t="s">
        <v>69</v>
      </c>
      <c r="AY111" s="154" t="s">
        <v>181</v>
      </c>
    </row>
    <row r="112" spans="2:65" s="13" customFormat="1" ht="11.25" x14ac:dyDescent="0.2">
      <c r="B112" s="159"/>
      <c r="D112" s="138" t="s">
        <v>330</v>
      </c>
      <c r="E112" s="160" t="s">
        <v>19</v>
      </c>
      <c r="F112" s="161" t="s">
        <v>9698</v>
      </c>
      <c r="H112" s="162">
        <v>17.2</v>
      </c>
      <c r="I112" s="163"/>
      <c r="L112" s="159"/>
      <c r="M112" s="164"/>
      <c r="T112" s="165"/>
      <c r="AT112" s="160" t="s">
        <v>330</v>
      </c>
      <c r="AU112" s="160" t="s">
        <v>79</v>
      </c>
      <c r="AV112" s="13" t="s">
        <v>79</v>
      </c>
      <c r="AW112" s="13" t="s">
        <v>31</v>
      </c>
      <c r="AX112" s="13" t="s">
        <v>69</v>
      </c>
      <c r="AY112" s="160" t="s">
        <v>181</v>
      </c>
    </row>
    <row r="113" spans="2:65" s="13" customFormat="1" ht="11.25" x14ac:dyDescent="0.2">
      <c r="B113" s="159"/>
      <c r="D113" s="138" t="s">
        <v>330</v>
      </c>
      <c r="E113" s="160" t="s">
        <v>19</v>
      </c>
      <c r="F113" s="161" t="s">
        <v>9699</v>
      </c>
      <c r="H113" s="162">
        <v>8</v>
      </c>
      <c r="I113" s="163"/>
      <c r="L113" s="159"/>
      <c r="M113" s="164"/>
      <c r="T113" s="165"/>
      <c r="AT113" s="160" t="s">
        <v>330</v>
      </c>
      <c r="AU113" s="160" t="s">
        <v>79</v>
      </c>
      <c r="AV113" s="13" t="s">
        <v>79</v>
      </c>
      <c r="AW113" s="13" t="s">
        <v>31</v>
      </c>
      <c r="AX113" s="13" t="s">
        <v>69</v>
      </c>
      <c r="AY113" s="160" t="s">
        <v>181</v>
      </c>
    </row>
    <row r="114" spans="2:65" s="12" customFormat="1" ht="11.25" x14ac:dyDescent="0.2">
      <c r="B114" s="153"/>
      <c r="D114" s="138" t="s">
        <v>330</v>
      </c>
      <c r="E114" s="154" t="s">
        <v>19</v>
      </c>
      <c r="F114" s="155" t="s">
        <v>9256</v>
      </c>
      <c r="H114" s="154" t="s">
        <v>19</v>
      </c>
      <c r="I114" s="156"/>
      <c r="L114" s="153"/>
      <c r="M114" s="157"/>
      <c r="T114" s="158"/>
      <c r="AT114" s="154" t="s">
        <v>330</v>
      </c>
      <c r="AU114" s="154" t="s">
        <v>79</v>
      </c>
      <c r="AV114" s="12" t="s">
        <v>77</v>
      </c>
      <c r="AW114" s="12" t="s">
        <v>31</v>
      </c>
      <c r="AX114" s="12" t="s">
        <v>69</v>
      </c>
      <c r="AY114" s="154" t="s">
        <v>181</v>
      </c>
    </row>
    <row r="115" spans="2:65" s="13" customFormat="1" ht="11.25" x14ac:dyDescent="0.2">
      <c r="B115" s="159"/>
      <c r="D115" s="138" t="s">
        <v>330</v>
      </c>
      <c r="E115" s="160" t="s">
        <v>19</v>
      </c>
      <c r="F115" s="161" t="s">
        <v>9700</v>
      </c>
      <c r="H115" s="162">
        <v>14.6</v>
      </c>
      <c r="I115" s="163"/>
      <c r="L115" s="159"/>
      <c r="M115" s="164"/>
      <c r="T115" s="165"/>
      <c r="AT115" s="160" t="s">
        <v>330</v>
      </c>
      <c r="AU115" s="160" t="s">
        <v>79</v>
      </c>
      <c r="AV115" s="13" t="s">
        <v>79</v>
      </c>
      <c r="AW115" s="13" t="s">
        <v>31</v>
      </c>
      <c r="AX115" s="13" t="s">
        <v>69</v>
      </c>
      <c r="AY115" s="160" t="s">
        <v>181</v>
      </c>
    </row>
    <row r="116" spans="2:65" s="13" customFormat="1" ht="11.25" x14ac:dyDescent="0.2">
      <c r="B116" s="159"/>
      <c r="D116" s="138" t="s">
        <v>330</v>
      </c>
      <c r="E116" s="160" t="s">
        <v>19</v>
      </c>
      <c r="F116" s="161" t="s">
        <v>9701</v>
      </c>
      <c r="H116" s="162">
        <v>12.4</v>
      </c>
      <c r="I116" s="163"/>
      <c r="L116" s="159"/>
      <c r="M116" s="164"/>
      <c r="T116" s="165"/>
      <c r="AT116" s="160" t="s">
        <v>330</v>
      </c>
      <c r="AU116" s="160" t="s">
        <v>79</v>
      </c>
      <c r="AV116" s="13" t="s">
        <v>79</v>
      </c>
      <c r="AW116" s="13" t="s">
        <v>31</v>
      </c>
      <c r="AX116" s="13" t="s">
        <v>69</v>
      </c>
      <c r="AY116" s="160" t="s">
        <v>181</v>
      </c>
    </row>
    <row r="117" spans="2:65" s="14" customFormat="1" ht="11.25" x14ac:dyDescent="0.2">
      <c r="B117" s="166"/>
      <c r="D117" s="138" t="s">
        <v>330</v>
      </c>
      <c r="E117" s="167" t="s">
        <v>19</v>
      </c>
      <c r="F117" s="168" t="s">
        <v>333</v>
      </c>
      <c r="H117" s="169">
        <v>52.2</v>
      </c>
      <c r="I117" s="170"/>
      <c r="L117" s="166"/>
      <c r="M117" s="171"/>
      <c r="T117" s="172"/>
      <c r="AT117" s="167" t="s">
        <v>330</v>
      </c>
      <c r="AU117" s="167" t="s">
        <v>79</v>
      </c>
      <c r="AV117" s="14" t="s">
        <v>187</v>
      </c>
      <c r="AW117" s="14" t="s">
        <v>31</v>
      </c>
      <c r="AX117" s="14" t="s">
        <v>77</v>
      </c>
      <c r="AY117" s="167" t="s">
        <v>181</v>
      </c>
    </row>
    <row r="118" spans="2:65" s="1" customFormat="1" ht="16.5" customHeight="1" x14ac:dyDescent="0.2">
      <c r="B118" s="32"/>
      <c r="C118" s="125" t="s">
        <v>197</v>
      </c>
      <c r="D118" s="125" t="s">
        <v>182</v>
      </c>
      <c r="E118" s="126" t="s">
        <v>9258</v>
      </c>
      <c r="F118" s="127" t="s">
        <v>9259</v>
      </c>
      <c r="G118" s="128" t="s">
        <v>510</v>
      </c>
      <c r="H118" s="129">
        <v>55.2</v>
      </c>
      <c r="I118" s="130"/>
      <c r="J118" s="131">
        <f>ROUND(I118*H118,2)</f>
        <v>0</v>
      </c>
      <c r="K118" s="127" t="s">
        <v>327</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200</v>
      </c>
    </row>
    <row r="119" spans="2:65" s="1" customFormat="1" ht="11.25" x14ac:dyDescent="0.2">
      <c r="B119" s="32"/>
      <c r="D119" s="151" t="s">
        <v>328</v>
      </c>
      <c r="F119" s="152" t="s">
        <v>9260</v>
      </c>
      <c r="I119" s="140"/>
      <c r="L119" s="32"/>
      <c r="M119" s="141"/>
      <c r="T119" s="53"/>
      <c r="AT119" s="17" t="s">
        <v>328</v>
      </c>
      <c r="AU119" s="17" t="s">
        <v>79</v>
      </c>
    </row>
    <row r="120" spans="2:65" s="12" customFormat="1" ht="11.25" x14ac:dyDescent="0.2">
      <c r="B120" s="153"/>
      <c r="D120" s="138" t="s">
        <v>330</v>
      </c>
      <c r="E120" s="154" t="s">
        <v>19</v>
      </c>
      <c r="F120" s="155" t="s">
        <v>9261</v>
      </c>
      <c r="H120" s="154" t="s">
        <v>19</v>
      </c>
      <c r="I120" s="156"/>
      <c r="L120" s="153"/>
      <c r="M120" s="157"/>
      <c r="T120" s="158"/>
      <c r="AT120" s="154" t="s">
        <v>330</v>
      </c>
      <c r="AU120" s="154" t="s">
        <v>79</v>
      </c>
      <c r="AV120" s="12" t="s">
        <v>77</v>
      </c>
      <c r="AW120" s="12" t="s">
        <v>31</v>
      </c>
      <c r="AX120" s="12" t="s">
        <v>69</v>
      </c>
      <c r="AY120" s="154" t="s">
        <v>181</v>
      </c>
    </row>
    <row r="121" spans="2:65" s="13" customFormat="1" ht="11.25" x14ac:dyDescent="0.2">
      <c r="B121" s="159"/>
      <c r="D121" s="138" t="s">
        <v>330</v>
      </c>
      <c r="E121" s="160" t="s">
        <v>19</v>
      </c>
      <c r="F121" s="161" t="s">
        <v>9702</v>
      </c>
      <c r="H121" s="162">
        <v>55.2</v>
      </c>
      <c r="I121" s="163"/>
      <c r="L121" s="159"/>
      <c r="M121" s="164"/>
      <c r="T121" s="165"/>
      <c r="AT121" s="160" t="s">
        <v>330</v>
      </c>
      <c r="AU121" s="160" t="s">
        <v>79</v>
      </c>
      <c r="AV121" s="13" t="s">
        <v>79</v>
      </c>
      <c r="AW121" s="13" t="s">
        <v>31</v>
      </c>
      <c r="AX121" s="13" t="s">
        <v>69</v>
      </c>
      <c r="AY121" s="160" t="s">
        <v>181</v>
      </c>
    </row>
    <row r="122" spans="2:65" s="14" customFormat="1" ht="11.25" x14ac:dyDescent="0.2">
      <c r="B122" s="166"/>
      <c r="D122" s="138" t="s">
        <v>330</v>
      </c>
      <c r="E122" s="167" t="s">
        <v>19</v>
      </c>
      <c r="F122" s="168" t="s">
        <v>333</v>
      </c>
      <c r="H122" s="169">
        <v>55.2</v>
      </c>
      <c r="I122" s="170"/>
      <c r="L122" s="166"/>
      <c r="M122" s="171"/>
      <c r="T122" s="172"/>
      <c r="AT122" s="167" t="s">
        <v>330</v>
      </c>
      <c r="AU122" s="167" t="s">
        <v>79</v>
      </c>
      <c r="AV122" s="14" t="s">
        <v>187</v>
      </c>
      <c r="AW122" s="14" t="s">
        <v>31</v>
      </c>
      <c r="AX122" s="14" t="s">
        <v>77</v>
      </c>
      <c r="AY122" s="167" t="s">
        <v>181</v>
      </c>
    </row>
    <row r="123" spans="2:65" s="1" customFormat="1" ht="16.5" customHeight="1" x14ac:dyDescent="0.2">
      <c r="B123" s="32"/>
      <c r="C123" s="125" t="s">
        <v>193</v>
      </c>
      <c r="D123" s="125" t="s">
        <v>182</v>
      </c>
      <c r="E123" s="126" t="s">
        <v>9263</v>
      </c>
      <c r="F123" s="127" t="s">
        <v>9264</v>
      </c>
      <c r="G123" s="128" t="s">
        <v>510</v>
      </c>
      <c r="H123" s="129">
        <v>55.2</v>
      </c>
      <c r="I123" s="130"/>
      <c r="J123" s="131">
        <f>ROUND(I123*H123,2)</f>
        <v>0</v>
      </c>
      <c r="K123" s="127" t="s">
        <v>327</v>
      </c>
      <c r="L123" s="32"/>
      <c r="M123" s="132" t="s">
        <v>19</v>
      </c>
      <c r="N123" s="133" t="s">
        <v>40</v>
      </c>
      <c r="P123" s="134">
        <f>O123*H123</f>
        <v>0</v>
      </c>
      <c r="Q123" s="134">
        <v>0</v>
      </c>
      <c r="R123" s="134">
        <f>Q123*H123</f>
        <v>0</v>
      </c>
      <c r="S123" s="134">
        <v>0</v>
      </c>
      <c r="T123" s="135">
        <f>S123*H123</f>
        <v>0</v>
      </c>
      <c r="AR123" s="136" t="s">
        <v>187</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187</v>
      </c>
      <c r="BM123" s="136" t="s">
        <v>8</v>
      </c>
    </row>
    <row r="124" spans="2:65" s="1" customFormat="1" ht="11.25" x14ac:dyDescent="0.2">
      <c r="B124" s="32"/>
      <c r="D124" s="151" t="s">
        <v>328</v>
      </c>
      <c r="F124" s="152" t="s">
        <v>9265</v>
      </c>
      <c r="I124" s="140"/>
      <c r="L124" s="32"/>
      <c r="M124" s="141"/>
      <c r="T124" s="53"/>
      <c r="AT124" s="17" t="s">
        <v>328</v>
      </c>
      <c r="AU124" s="17" t="s">
        <v>79</v>
      </c>
    </row>
    <row r="125" spans="2:65" s="12" customFormat="1" ht="11.25" x14ac:dyDescent="0.2">
      <c r="B125" s="153"/>
      <c r="D125" s="138" t="s">
        <v>330</v>
      </c>
      <c r="E125" s="154" t="s">
        <v>19</v>
      </c>
      <c r="F125" s="155" t="s">
        <v>9266</v>
      </c>
      <c r="H125" s="154" t="s">
        <v>19</v>
      </c>
      <c r="I125" s="156"/>
      <c r="L125" s="153"/>
      <c r="M125" s="157"/>
      <c r="T125" s="158"/>
      <c r="AT125" s="154" t="s">
        <v>330</v>
      </c>
      <c r="AU125" s="154" t="s">
        <v>79</v>
      </c>
      <c r="AV125" s="12" t="s">
        <v>77</v>
      </c>
      <c r="AW125" s="12" t="s">
        <v>31</v>
      </c>
      <c r="AX125" s="12" t="s">
        <v>69</v>
      </c>
      <c r="AY125" s="154" t="s">
        <v>181</v>
      </c>
    </row>
    <row r="126" spans="2:65" s="13" customFormat="1" ht="11.25" x14ac:dyDescent="0.2">
      <c r="B126" s="159"/>
      <c r="D126" s="138" t="s">
        <v>330</v>
      </c>
      <c r="E126" s="160" t="s">
        <v>19</v>
      </c>
      <c r="F126" s="161" t="s">
        <v>9703</v>
      </c>
      <c r="H126" s="162">
        <v>55.2</v>
      </c>
      <c r="I126" s="163"/>
      <c r="L126" s="159"/>
      <c r="M126" s="164"/>
      <c r="T126" s="165"/>
      <c r="AT126" s="160" t="s">
        <v>330</v>
      </c>
      <c r="AU126" s="160" t="s">
        <v>79</v>
      </c>
      <c r="AV126" s="13" t="s">
        <v>79</v>
      </c>
      <c r="AW126" s="13" t="s">
        <v>31</v>
      </c>
      <c r="AX126" s="13" t="s">
        <v>69</v>
      </c>
      <c r="AY126" s="160" t="s">
        <v>181</v>
      </c>
    </row>
    <row r="127" spans="2:65" s="14" customFormat="1" ht="11.25" x14ac:dyDescent="0.2">
      <c r="B127" s="166"/>
      <c r="D127" s="138" t="s">
        <v>330</v>
      </c>
      <c r="E127" s="167" t="s">
        <v>19</v>
      </c>
      <c r="F127" s="168" t="s">
        <v>333</v>
      </c>
      <c r="H127" s="169">
        <v>55.2</v>
      </c>
      <c r="I127" s="170"/>
      <c r="L127" s="166"/>
      <c r="M127" s="171"/>
      <c r="T127" s="172"/>
      <c r="AT127" s="167" t="s">
        <v>330</v>
      </c>
      <c r="AU127" s="167" t="s">
        <v>79</v>
      </c>
      <c r="AV127" s="14" t="s">
        <v>187</v>
      </c>
      <c r="AW127" s="14" t="s">
        <v>31</v>
      </c>
      <c r="AX127" s="14" t="s">
        <v>77</v>
      </c>
      <c r="AY127" s="167" t="s">
        <v>181</v>
      </c>
    </row>
    <row r="128" spans="2:65" s="1" customFormat="1" ht="16.5" customHeight="1" x14ac:dyDescent="0.2">
      <c r="B128" s="32"/>
      <c r="C128" s="125" t="s">
        <v>203</v>
      </c>
      <c r="D128" s="125" t="s">
        <v>182</v>
      </c>
      <c r="E128" s="126" t="s">
        <v>9288</v>
      </c>
      <c r="F128" s="127" t="s">
        <v>9289</v>
      </c>
      <c r="G128" s="128" t="s">
        <v>636</v>
      </c>
      <c r="H128" s="129">
        <v>50.1</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206</v>
      </c>
    </row>
    <row r="129" spans="2:65" s="1" customFormat="1" ht="11.25" x14ac:dyDescent="0.2">
      <c r="B129" s="32"/>
      <c r="D129" s="151" t="s">
        <v>328</v>
      </c>
      <c r="F129" s="152" t="s">
        <v>9290</v>
      </c>
      <c r="I129" s="140"/>
      <c r="L129" s="32"/>
      <c r="M129" s="141"/>
      <c r="T129" s="53"/>
      <c r="AT129" s="17" t="s">
        <v>328</v>
      </c>
      <c r="AU129" s="17" t="s">
        <v>79</v>
      </c>
    </row>
    <row r="130" spans="2:65" s="13" customFormat="1" ht="11.25" x14ac:dyDescent="0.2">
      <c r="B130" s="159"/>
      <c r="D130" s="138" t="s">
        <v>330</v>
      </c>
      <c r="E130" s="160" t="s">
        <v>19</v>
      </c>
      <c r="F130" s="161" t="s">
        <v>9704</v>
      </c>
      <c r="H130" s="162">
        <v>50.1</v>
      </c>
      <c r="I130" s="163"/>
      <c r="L130" s="159"/>
      <c r="M130" s="164"/>
      <c r="T130" s="165"/>
      <c r="AT130" s="160" t="s">
        <v>330</v>
      </c>
      <c r="AU130" s="160" t="s">
        <v>79</v>
      </c>
      <c r="AV130" s="13" t="s">
        <v>79</v>
      </c>
      <c r="AW130" s="13" t="s">
        <v>31</v>
      </c>
      <c r="AX130" s="13" t="s">
        <v>69</v>
      </c>
      <c r="AY130" s="160" t="s">
        <v>181</v>
      </c>
    </row>
    <row r="131" spans="2:65" s="12" customFormat="1" ht="11.25" x14ac:dyDescent="0.2">
      <c r="B131" s="153"/>
      <c r="D131" s="138" t="s">
        <v>330</v>
      </c>
      <c r="E131" s="154" t="s">
        <v>19</v>
      </c>
      <c r="F131" s="155" t="s">
        <v>9705</v>
      </c>
      <c r="H131" s="154" t="s">
        <v>19</v>
      </c>
      <c r="I131" s="156"/>
      <c r="L131" s="153"/>
      <c r="M131" s="157"/>
      <c r="T131" s="158"/>
      <c r="AT131" s="154" t="s">
        <v>330</v>
      </c>
      <c r="AU131" s="154" t="s">
        <v>79</v>
      </c>
      <c r="AV131" s="12" t="s">
        <v>77</v>
      </c>
      <c r="AW131" s="12" t="s">
        <v>31</v>
      </c>
      <c r="AX131" s="12" t="s">
        <v>69</v>
      </c>
      <c r="AY131" s="154" t="s">
        <v>181</v>
      </c>
    </row>
    <row r="132" spans="2:65" s="14" customFormat="1" ht="11.25" x14ac:dyDescent="0.2">
      <c r="B132" s="166"/>
      <c r="D132" s="138" t="s">
        <v>330</v>
      </c>
      <c r="E132" s="167" t="s">
        <v>19</v>
      </c>
      <c r="F132" s="168" t="s">
        <v>333</v>
      </c>
      <c r="H132" s="169">
        <v>50.1</v>
      </c>
      <c r="I132" s="170"/>
      <c r="L132" s="166"/>
      <c r="M132" s="171"/>
      <c r="T132" s="172"/>
      <c r="AT132" s="167" t="s">
        <v>330</v>
      </c>
      <c r="AU132" s="167" t="s">
        <v>79</v>
      </c>
      <c r="AV132" s="14" t="s">
        <v>187</v>
      </c>
      <c r="AW132" s="14" t="s">
        <v>31</v>
      </c>
      <c r="AX132" s="14" t="s">
        <v>77</v>
      </c>
      <c r="AY132" s="167" t="s">
        <v>181</v>
      </c>
    </row>
    <row r="133" spans="2:65" s="1" customFormat="1" ht="16.5" customHeight="1" x14ac:dyDescent="0.2">
      <c r="B133" s="32"/>
      <c r="C133" s="125" t="s">
        <v>196</v>
      </c>
      <c r="D133" s="125" t="s">
        <v>182</v>
      </c>
      <c r="E133" s="126" t="s">
        <v>1764</v>
      </c>
      <c r="F133" s="127" t="s">
        <v>1765</v>
      </c>
      <c r="G133" s="128" t="s">
        <v>1053</v>
      </c>
      <c r="H133" s="129">
        <v>80</v>
      </c>
      <c r="I133" s="130"/>
      <c r="J133" s="131">
        <f>ROUND(I133*H133,2)</f>
        <v>0</v>
      </c>
      <c r="K133" s="127" t="s">
        <v>327</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209</v>
      </c>
    </row>
    <row r="134" spans="2:65" s="1" customFormat="1" ht="11.25" x14ac:dyDescent="0.2">
      <c r="B134" s="32"/>
      <c r="D134" s="151" t="s">
        <v>328</v>
      </c>
      <c r="F134" s="152" t="s">
        <v>1766</v>
      </c>
      <c r="I134" s="140"/>
      <c r="L134" s="32"/>
      <c r="M134" s="141"/>
      <c r="T134" s="53"/>
      <c r="AT134" s="17" t="s">
        <v>328</v>
      </c>
      <c r="AU134" s="17" t="s">
        <v>79</v>
      </c>
    </row>
    <row r="135" spans="2:65" s="1" customFormat="1" ht="16.5" customHeight="1" x14ac:dyDescent="0.2">
      <c r="B135" s="32"/>
      <c r="C135" s="125" t="s">
        <v>210</v>
      </c>
      <c r="D135" s="125" t="s">
        <v>182</v>
      </c>
      <c r="E135" s="126" t="s">
        <v>1767</v>
      </c>
      <c r="F135" s="127" t="s">
        <v>1768</v>
      </c>
      <c r="G135" s="128" t="s">
        <v>1769</v>
      </c>
      <c r="H135" s="129">
        <v>10</v>
      </c>
      <c r="I135" s="130"/>
      <c r="J135" s="131">
        <f>ROUND(I135*H135,2)</f>
        <v>0</v>
      </c>
      <c r="K135" s="127" t="s">
        <v>327</v>
      </c>
      <c r="L135" s="32"/>
      <c r="M135" s="132" t="s">
        <v>19</v>
      </c>
      <c r="N135" s="133" t="s">
        <v>40</v>
      </c>
      <c r="P135" s="134">
        <f>O135*H135</f>
        <v>0</v>
      </c>
      <c r="Q135" s="134">
        <v>0</v>
      </c>
      <c r="R135" s="134">
        <f>Q135*H135</f>
        <v>0</v>
      </c>
      <c r="S135" s="134">
        <v>0</v>
      </c>
      <c r="T135" s="135">
        <f>S135*H135</f>
        <v>0</v>
      </c>
      <c r="AR135" s="136" t="s">
        <v>187</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187</v>
      </c>
      <c r="BM135" s="136" t="s">
        <v>213</v>
      </c>
    </row>
    <row r="136" spans="2:65" s="1" customFormat="1" ht="11.25" x14ac:dyDescent="0.2">
      <c r="B136" s="32"/>
      <c r="D136" s="151" t="s">
        <v>328</v>
      </c>
      <c r="F136" s="152" t="s">
        <v>1770</v>
      </c>
      <c r="I136" s="140"/>
      <c r="L136" s="32"/>
      <c r="M136" s="141"/>
      <c r="T136" s="53"/>
      <c r="AT136" s="17" t="s">
        <v>328</v>
      </c>
      <c r="AU136" s="17" t="s">
        <v>79</v>
      </c>
    </row>
    <row r="137" spans="2:65" s="1" customFormat="1" ht="16.5" customHeight="1" x14ac:dyDescent="0.2">
      <c r="B137" s="32"/>
      <c r="C137" s="125" t="s">
        <v>200</v>
      </c>
      <c r="D137" s="125" t="s">
        <v>182</v>
      </c>
      <c r="E137" s="126" t="s">
        <v>1771</v>
      </c>
      <c r="F137" s="127" t="s">
        <v>1772</v>
      </c>
      <c r="G137" s="128" t="s">
        <v>636</v>
      </c>
      <c r="H137" s="129">
        <v>2</v>
      </c>
      <c r="I137" s="130"/>
      <c r="J137" s="131">
        <f>ROUND(I137*H137,2)</f>
        <v>0</v>
      </c>
      <c r="K137" s="127" t="s">
        <v>327</v>
      </c>
      <c r="L137" s="32"/>
      <c r="M137" s="132" t="s">
        <v>19</v>
      </c>
      <c r="N137" s="133" t="s">
        <v>40</v>
      </c>
      <c r="P137" s="134">
        <f>O137*H137</f>
        <v>0</v>
      </c>
      <c r="Q137" s="134">
        <v>0</v>
      </c>
      <c r="R137" s="134">
        <f>Q137*H137</f>
        <v>0</v>
      </c>
      <c r="S137" s="134">
        <v>0</v>
      </c>
      <c r="T137" s="135">
        <f>S137*H137</f>
        <v>0</v>
      </c>
      <c r="AR137" s="136" t="s">
        <v>187</v>
      </c>
      <c r="AT137" s="136" t="s">
        <v>182</v>
      </c>
      <c r="AU137" s="136" t="s">
        <v>79</v>
      </c>
      <c r="AY137" s="17" t="s">
        <v>181</v>
      </c>
      <c r="BE137" s="137">
        <f>IF(N137="základní",J137,0)</f>
        <v>0</v>
      </c>
      <c r="BF137" s="137">
        <f>IF(N137="snížená",J137,0)</f>
        <v>0</v>
      </c>
      <c r="BG137" s="137">
        <f>IF(N137="zákl. přenesená",J137,0)</f>
        <v>0</v>
      </c>
      <c r="BH137" s="137">
        <f>IF(N137="sníž. přenesená",J137,0)</f>
        <v>0</v>
      </c>
      <c r="BI137" s="137">
        <f>IF(N137="nulová",J137,0)</f>
        <v>0</v>
      </c>
      <c r="BJ137" s="17" t="s">
        <v>77</v>
      </c>
      <c r="BK137" s="137">
        <f>ROUND(I137*H137,2)</f>
        <v>0</v>
      </c>
      <c r="BL137" s="17" t="s">
        <v>187</v>
      </c>
      <c r="BM137" s="136" t="s">
        <v>218</v>
      </c>
    </row>
    <row r="138" spans="2:65" s="1" customFormat="1" ht="11.25" x14ac:dyDescent="0.2">
      <c r="B138" s="32"/>
      <c r="D138" s="151" t="s">
        <v>328</v>
      </c>
      <c r="F138" s="152" t="s">
        <v>1773</v>
      </c>
      <c r="I138" s="140"/>
      <c r="L138" s="32"/>
      <c r="M138" s="141"/>
      <c r="T138" s="53"/>
      <c r="AT138" s="17" t="s">
        <v>328</v>
      </c>
      <c r="AU138" s="17" t="s">
        <v>79</v>
      </c>
    </row>
    <row r="139" spans="2:65" s="1" customFormat="1" ht="16.5" customHeight="1" x14ac:dyDescent="0.2">
      <c r="B139" s="32"/>
      <c r="C139" s="125" t="s">
        <v>219</v>
      </c>
      <c r="D139" s="125" t="s">
        <v>182</v>
      </c>
      <c r="E139" s="126" t="s">
        <v>1774</v>
      </c>
      <c r="F139" s="127" t="s">
        <v>1775</v>
      </c>
      <c r="G139" s="128" t="s">
        <v>636</v>
      </c>
      <c r="H139" s="129">
        <v>2</v>
      </c>
      <c r="I139" s="130"/>
      <c r="J139" s="131">
        <f>ROUND(I139*H139,2)</f>
        <v>0</v>
      </c>
      <c r="K139" s="127" t="s">
        <v>327</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222</v>
      </c>
    </row>
    <row r="140" spans="2:65" s="1" customFormat="1" ht="11.25" x14ac:dyDescent="0.2">
      <c r="B140" s="32"/>
      <c r="D140" s="151" t="s">
        <v>328</v>
      </c>
      <c r="F140" s="152" t="s">
        <v>1776</v>
      </c>
      <c r="I140" s="140"/>
      <c r="L140" s="32"/>
      <c r="M140" s="141"/>
      <c r="T140" s="53"/>
      <c r="AT140" s="17" t="s">
        <v>328</v>
      </c>
      <c r="AU140" s="17" t="s">
        <v>79</v>
      </c>
    </row>
    <row r="141" spans="2:65" s="1" customFormat="1" ht="16.5" customHeight="1" x14ac:dyDescent="0.2">
      <c r="B141" s="32"/>
      <c r="C141" s="125" t="s">
        <v>8</v>
      </c>
      <c r="D141" s="125" t="s">
        <v>182</v>
      </c>
      <c r="E141" s="126" t="s">
        <v>1777</v>
      </c>
      <c r="F141" s="127" t="s">
        <v>1778</v>
      </c>
      <c r="G141" s="128" t="s">
        <v>636</v>
      </c>
      <c r="H141" s="129">
        <v>2</v>
      </c>
      <c r="I141" s="130"/>
      <c r="J141" s="131">
        <f>ROUND(I141*H141,2)</f>
        <v>0</v>
      </c>
      <c r="K141" s="127" t="s">
        <v>327</v>
      </c>
      <c r="L141" s="32"/>
      <c r="M141" s="132" t="s">
        <v>19</v>
      </c>
      <c r="N141" s="133" t="s">
        <v>40</v>
      </c>
      <c r="P141" s="134">
        <f>O141*H141</f>
        <v>0</v>
      </c>
      <c r="Q141" s="134">
        <v>0</v>
      </c>
      <c r="R141" s="134">
        <f>Q141*H141</f>
        <v>0</v>
      </c>
      <c r="S141" s="134">
        <v>0</v>
      </c>
      <c r="T141" s="135">
        <f>S141*H141</f>
        <v>0</v>
      </c>
      <c r="AR141" s="136" t="s">
        <v>187</v>
      </c>
      <c r="AT141" s="136" t="s">
        <v>182</v>
      </c>
      <c r="AU141" s="136" t="s">
        <v>79</v>
      </c>
      <c r="AY141" s="17" t="s">
        <v>181</v>
      </c>
      <c r="BE141" s="137">
        <f>IF(N141="základní",J141,0)</f>
        <v>0</v>
      </c>
      <c r="BF141" s="137">
        <f>IF(N141="snížená",J141,0)</f>
        <v>0</v>
      </c>
      <c r="BG141" s="137">
        <f>IF(N141="zákl. přenesená",J141,0)</f>
        <v>0</v>
      </c>
      <c r="BH141" s="137">
        <f>IF(N141="sníž. přenesená",J141,0)</f>
        <v>0</v>
      </c>
      <c r="BI141" s="137">
        <f>IF(N141="nulová",J141,0)</f>
        <v>0</v>
      </c>
      <c r="BJ141" s="17" t="s">
        <v>77</v>
      </c>
      <c r="BK141" s="137">
        <f>ROUND(I141*H141,2)</f>
        <v>0</v>
      </c>
      <c r="BL141" s="17" t="s">
        <v>187</v>
      </c>
      <c r="BM141" s="136" t="s">
        <v>225</v>
      </c>
    </row>
    <row r="142" spans="2:65" s="1" customFormat="1" ht="11.25" x14ac:dyDescent="0.2">
      <c r="B142" s="32"/>
      <c r="D142" s="151" t="s">
        <v>328</v>
      </c>
      <c r="F142" s="152" t="s">
        <v>1779</v>
      </c>
      <c r="I142" s="140"/>
      <c r="L142" s="32"/>
      <c r="M142" s="141"/>
      <c r="T142" s="53"/>
      <c r="AT142" s="17" t="s">
        <v>328</v>
      </c>
      <c r="AU142" s="17" t="s">
        <v>79</v>
      </c>
    </row>
    <row r="143" spans="2:65" s="1" customFormat="1" ht="16.5" customHeight="1" x14ac:dyDescent="0.2">
      <c r="B143" s="32"/>
      <c r="C143" s="125" t="s">
        <v>226</v>
      </c>
      <c r="D143" s="125" t="s">
        <v>182</v>
      </c>
      <c r="E143" s="126" t="s">
        <v>1780</v>
      </c>
      <c r="F143" s="127" t="s">
        <v>1781</v>
      </c>
      <c r="G143" s="128" t="s">
        <v>636</v>
      </c>
      <c r="H143" s="129">
        <v>35</v>
      </c>
      <c r="I143" s="130"/>
      <c r="J143" s="131">
        <f>ROUND(I143*H143,2)</f>
        <v>0</v>
      </c>
      <c r="K143" s="127" t="s">
        <v>327</v>
      </c>
      <c r="L143" s="32"/>
      <c r="M143" s="132" t="s">
        <v>19</v>
      </c>
      <c r="N143" s="133" t="s">
        <v>40</v>
      </c>
      <c r="P143" s="134">
        <f>O143*H143</f>
        <v>0</v>
      </c>
      <c r="Q143" s="134">
        <v>0</v>
      </c>
      <c r="R143" s="134">
        <f>Q143*H143</f>
        <v>0</v>
      </c>
      <c r="S143" s="134">
        <v>0</v>
      </c>
      <c r="T143" s="135">
        <f>S143*H143</f>
        <v>0</v>
      </c>
      <c r="AR143" s="136" t="s">
        <v>187</v>
      </c>
      <c r="AT143" s="136" t="s">
        <v>182</v>
      </c>
      <c r="AU143" s="136" t="s">
        <v>79</v>
      </c>
      <c r="AY143" s="17" t="s">
        <v>181</v>
      </c>
      <c r="BE143" s="137">
        <f>IF(N143="základní",J143,0)</f>
        <v>0</v>
      </c>
      <c r="BF143" s="137">
        <f>IF(N143="snížená",J143,0)</f>
        <v>0</v>
      </c>
      <c r="BG143" s="137">
        <f>IF(N143="zákl. přenesená",J143,0)</f>
        <v>0</v>
      </c>
      <c r="BH143" s="137">
        <f>IF(N143="sníž. přenesená",J143,0)</f>
        <v>0</v>
      </c>
      <c r="BI143" s="137">
        <f>IF(N143="nulová",J143,0)</f>
        <v>0</v>
      </c>
      <c r="BJ143" s="17" t="s">
        <v>77</v>
      </c>
      <c r="BK143" s="137">
        <f>ROUND(I143*H143,2)</f>
        <v>0</v>
      </c>
      <c r="BL143" s="17" t="s">
        <v>187</v>
      </c>
      <c r="BM143" s="136" t="s">
        <v>229</v>
      </c>
    </row>
    <row r="144" spans="2:65" s="1" customFormat="1" ht="11.25" x14ac:dyDescent="0.2">
      <c r="B144" s="32"/>
      <c r="D144" s="151" t="s">
        <v>328</v>
      </c>
      <c r="F144" s="152" t="s">
        <v>1782</v>
      </c>
      <c r="I144" s="140"/>
      <c r="L144" s="32"/>
      <c r="M144" s="141"/>
      <c r="T144" s="53"/>
      <c r="AT144" s="17" t="s">
        <v>328</v>
      </c>
      <c r="AU144" s="17" t="s">
        <v>79</v>
      </c>
    </row>
    <row r="145" spans="2:65" s="1" customFormat="1" ht="24.2" customHeight="1" x14ac:dyDescent="0.2">
      <c r="B145" s="32"/>
      <c r="C145" s="125" t="s">
        <v>206</v>
      </c>
      <c r="D145" s="125" t="s">
        <v>182</v>
      </c>
      <c r="E145" s="126" t="s">
        <v>6097</v>
      </c>
      <c r="F145" s="127" t="s">
        <v>9292</v>
      </c>
      <c r="G145" s="128" t="s">
        <v>185</v>
      </c>
      <c r="H145" s="129">
        <v>1</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187</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187</v>
      </c>
      <c r="BM145" s="136" t="s">
        <v>232</v>
      </c>
    </row>
    <row r="146" spans="2:65" s="1" customFormat="1" ht="48.75" x14ac:dyDescent="0.2">
      <c r="B146" s="32"/>
      <c r="D146" s="138" t="s">
        <v>214</v>
      </c>
      <c r="F146" s="139" t="s">
        <v>9706</v>
      </c>
      <c r="I146" s="140"/>
      <c r="L146" s="32"/>
      <c r="M146" s="141"/>
      <c r="T146" s="53"/>
      <c r="AT146" s="17" t="s">
        <v>214</v>
      </c>
      <c r="AU146" s="17" t="s">
        <v>79</v>
      </c>
    </row>
    <row r="147" spans="2:65" s="13" customFormat="1" ht="11.25" x14ac:dyDescent="0.2">
      <c r="B147" s="159"/>
      <c r="D147" s="138" t="s">
        <v>330</v>
      </c>
      <c r="E147" s="160" t="s">
        <v>19</v>
      </c>
      <c r="F147" s="161" t="s">
        <v>9707</v>
      </c>
      <c r="H147" s="162">
        <v>1</v>
      </c>
      <c r="I147" s="163"/>
      <c r="L147" s="159"/>
      <c r="M147" s="164"/>
      <c r="T147" s="165"/>
      <c r="AT147" s="160" t="s">
        <v>330</v>
      </c>
      <c r="AU147" s="160" t="s">
        <v>79</v>
      </c>
      <c r="AV147" s="13" t="s">
        <v>79</v>
      </c>
      <c r="AW147" s="13" t="s">
        <v>31</v>
      </c>
      <c r="AX147" s="13" t="s">
        <v>69</v>
      </c>
      <c r="AY147" s="160" t="s">
        <v>181</v>
      </c>
    </row>
    <row r="148" spans="2:65" s="14" customFormat="1" ht="11.25" x14ac:dyDescent="0.2">
      <c r="B148" s="166"/>
      <c r="D148" s="138" t="s">
        <v>330</v>
      </c>
      <c r="E148" s="167" t="s">
        <v>19</v>
      </c>
      <c r="F148" s="168" t="s">
        <v>333</v>
      </c>
      <c r="H148" s="169">
        <v>1</v>
      </c>
      <c r="I148" s="170"/>
      <c r="L148" s="166"/>
      <c r="M148" s="171"/>
      <c r="T148" s="172"/>
      <c r="AT148" s="167" t="s">
        <v>330</v>
      </c>
      <c r="AU148" s="167" t="s">
        <v>79</v>
      </c>
      <c r="AV148" s="14" t="s">
        <v>187</v>
      </c>
      <c r="AW148" s="14" t="s">
        <v>31</v>
      </c>
      <c r="AX148" s="14" t="s">
        <v>77</v>
      </c>
      <c r="AY148" s="167" t="s">
        <v>181</v>
      </c>
    </row>
    <row r="149" spans="2:65" s="1" customFormat="1" ht="24.2" customHeight="1" x14ac:dyDescent="0.2">
      <c r="B149" s="32"/>
      <c r="C149" s="125" t="s">
        <v>209</v>
      </c>
      <c r="D149" s="125" t="s">
        <v>182</v>
      </c>
      <c r="E149" s="126" t="s">
        <v>9079</v>
      </c>
      <c r="F149" s="127" t="s">
        <v>9080</v>
      </c>
      <c r="G149" s="128" t="s">
        <v>636</v>
      </c>
      <c r="H149" s="129">
        <v>37</v>
      </c>
      <c r="I149" s="130"/>
      <c r="J149" s="131">
        <f>ROUND(I149*H149,2)</f>
        <v>0</v>
      </c>
      <c r="K149" s="127" t="s">
        <v>186</v>
      </c>
      <c r="L149" s="32"/>
      <c r="M149" s="132" t="s">
        <v>19</v>
      </c>
      <c r="N149" s="133" t="s">
        <v>40</v>
      </c>
      <c r="P149" s="134">
        <f>O149*H149</f>
        <v>0</v>
      </c>
      <c r="Q149" s="134">
        <v>0</v>
      </c>
      <c r="R149" s="134">
        <f>Q149*H149</f>
        <v>0</v>
      </c>
      <c r="S149" s="134">
        <v>0</v>
      </c>
      <c r="T149" s="135">
        <f>S149*H149</f>
        <v>0</v>
      </c>
      <c r="AR149" s="136" t="s">
        <v>187</v>
      </c>
      <c r="AT149" s="136" t="s">
        <v>182</v>
      </c>
      <c r="AU149" s="136" t="s">
        <v>79</v>
      </c>
      <c r="AY149" s="17" t="s">
        <v>181</v>
      </c>
      <c r="BE149" s="137">
        <f>IF(N149="základní",J149,0)</f>
        <v>0</v>
      </c>
      <c r="BF149" s="137">
        <f>IF(N149="snížená",J149,0)</f>
        <v>0</v>
      </c>
      <c r="BG149" s="137">
        <f>IF(N149="zákl. přenesená",J149,0)</f>
        <v>0</v>
      </c>
      <c r="BH149" s="137">
        <f>IF(N149="sníž. přenesená",J149,0)</f>
        <v>0</v>
      </c>
      <c r="BI149" s="137">
        <f>IF(N149="nulová",J149,0)</f>
        <v>0</v>
      </c>
      <c r="BJ149" s="17" t="s">
        <v>77</v>
      </c>
      <c r="BK149" s="137">
        <f>ROUND(I149*H149,2)</f>
        <v>0</v>
      </c>
      <c r="BL149" s="17" t="s">
        <v>187</v>
      </c>
      <c r="BM149" s="136" t="s">
        <v>239</v>
      </c>
    </row>
    <row r="150" spans="2:65" s="1" customFormat="1" ht="68.25" x14ac:dyDescent="0.2">
      <c r="B150" s="32"/>
      <c r="D150" s="138" t="s">
        <v>214</v>
      </c>
      <c r="F150" s="139" t="s">
        <v>9708</v>
      </c>
      <c r="I150" s="140"/>
      <c r="L150" s="32"/>
      <c r="M150" s="141"/>
      <c r="T150" s="53"/>
      <c r="AT150" s="17" t="s">
        <v>214</v>
      </c>
      <c r="AU150" s="17" t="s">
        <v>79</v>
      </c>
    </row>
    <row r="151" spans="2:65" s="13" customFormat="1" ht="11.25" x14ac:dyDescent="0.2">
      <c r="B151" s="159"/>
      <c r="D151" s="138" t="s">
        <v>330</v>
      </c>
      <c r="E151" s="160" t="s">
        <v>19</v>
      </c>
      <c r="F151" s="161" t="s">
        <v>9709</v>
      </c>
      <c r="H151" s="162">
        <v>37</v>
      </c>
      <c r="I151" s="163"/>
      <c r="L151" s="159"/>
      <c r="M151" s="164"/>
      <c r="T151" s="165"/>
      <c r="AT151" s="160" t="s">
        <v>330</v>
      </c>
      <c r="AU151" s="160" t="s">
        <v>79</v>
      </c>
      <c r="AV151" s="13" t="s">
        <v>79</v>
      </c>
      <c r="AW151" s="13" t="s">
        <v>31</v>
      </c>
      <c r="AX151" s="13" t="s">
        <v>69</v>
      </c>
      <c r="AY151" s="160" t="s">
        <v>181</v>
      </c>
    </row>
    <row r="152" spans="2:65" s="14" customFormat="1" ht="11.25" x14ac:dyDescent="0.2">
      <c r="B152" s="166"/>
      <c r="D152" s="138" t="s">
        <v>330</v>
      </c>
      <c r="E152" s="167" t="s">
        <v>19</v>
      </c>
      <c r="F152" s="168" t="s">
        <v>333</v>
      </c>
      <c r="H152" s="169">
        <v>37</v>
      </c>
      <c r="I152" s="170"/>
      <c r="L152" s="166"/>
      <c r="M152" s="171"/>
      <c r="T152" s="172"/>
      <c r="AT152" s="167" t="s">
        <v>330</v>
      </c>
      <c r="AU152" s="167" t="s">
        <v>79</v>
      </c>
      <c r="AV152" s="14" t="s">
        <v>187</v>
      </c>
      <c r="AW152" s="14" t="s">
        <v>31</v>
      </c>
      <c r="AX152" s="14" t="s">
        <v>77</v>
      </c>
      <c r="AY152" s="167" t="s">
        <v>181</v>
      </c>
    </row>
    <row r="153" spans="2:65" s="1" customFormat="1" ht="24.2" customHeight="1" x14ac:dyDescent="0.2">
      <c r="B153" s="32"/>
      <c r="C153" s="125" t="s">
        <v>404</v>
      </c>
      <c r="D153" s="125" t="s">
        <v>182</v>
      </c>
      <c r="E153" s="126" t="s">
        <v>9710</v>
      </c>
      <c r="F153" s="127" t="s">
        <v>9711</v>
      </c>
      <c r="G153" s="128" t="s">
        <v>185</v>
      </c>
      <c r="H153" s="129">
        <v>1</v>
      </c>
      <c r="I153" s="130"/>
      <c r="J153" s="131">
        <f>ROUND(I153*H153,2)</f>
        <v>0</v>
      </c>
      <c r="K153" s="127" t="s">
        <v>186</v>
      </c>
      <c r="L153" s="32"/>
      <c r="M153" s="132" t="s">
        <v>19</v>
      </c>
      <c r="N153" s="133" t="s">
        <v>40</v>
      </c>
      <c r="P153" s="134">
        <f>O153*H153</f>
        <v>0</v>
      </c>
      <c r="Q153" s="134">
        <v>0</v>
      </c>
      <c r="R153" s="134">
        <f>Q153*H153</f>
        <v>0</v>
      </c>
      <c r="S153" s="134">
        <v>0</v>
      </c>
      <c r="T153" s="135">
        <f>S153*H153</f>
        <v>0</v>
      </c>
      <c r="AR153" s="136" t="s">
        <v>187</v>
      </c>
      <c r="AT153" s="136" t="s">
        <v>182</v>
      </c>
      <c r="AU153" s="136" t="s">
        <v>79</v>
      </c>
      <c r="AY153" s="17" t="s">
        <v>181</v>
      </c>
      <c r="BE153" s="137">
        <f>IF(N153="základní",J153,0)</f>
        <v>0</v>
      </c>
      <c r="BF153" s="137">
        <f>IF(N153="snížená",J153,0)</f>
        <v>0</v>
      </c>
      <c r="BG153" s="137">
        <f>IF(N153="zákl. přenesená",J153,0)</f>
        <v>0</v>
      </c>
      <c r="BH153" s="137">
        <f>IF(N153="sníž. přenesená",J153,0)</f>
        <v>0</v>
      </c>
      <c r="BI153" s="137">
        <f>IF(N153="nulová",J153,0)</f>
        <v>0</v>
      </c>
      <c r="BJ153" s="17" t="s">
        <v>77</v>
      </c>
      <c r="BK153" s="137">
        <f>ROUND(I153*H153,2)</f>
        <v>0</v>
      </c>
      <c r="BL153" s="17" t="s">
        <v>187</v>
      </c>
      <c r="BM153" s="136" t="s">
        <v>407</v>
      </c>
    </row>
    <row r="154" spans="2:65" s="1" customFormat="1" ht="78" x14ac:dyDescent="0.2">
      <c r="B154" s="32"/>
      <c r="D154" s="138" t="s">
        <v>214</v>
      </c>
      <c r="F154" s="139" t="s">
        <v>9712</v>
      </c>
      <c r="I154" s="140"/>
      <c r="L154" s="32"/>
      <c r="M154" s="141"/>
      <c r="T154" s="53"/>
      <c r="AT154" s="17" t="s">
        <v>214</v>
      </c>
      <c r="AU154" s="17" t="s">
        <v>79</v>
      </c>
    </row>
    <row r="155" spans="2:65" s="13" customFormat="1" ht="11.25" x14ac:dyDescent="0.2">
      <c r="B155" s="159"/>
      <c r="D155" s="138" t="s">
        <v>330</v>
      </c>
      <c r="E155" s="160" t="s">
        <v>19</v>
      </c>
      <c r="F155" s="161" t="s">
        <v>9713</v>
      </c>
      <c r="H155" s="162">
        <v>1</v>
      </c>
      <c r="I155" s="163"/>
      <c r="L155" s="159"/>
      <c r="M155" s="164"/>
      <c r="T155" s="165"/>
      <c r="AT155" s="160" t="s">
        <v>330</v>
      </c>
      <c r="AU155" s="160" t="s">
        <v>79</v>
      </c>
      <c r="AV155" s="13" t="s">
        <v>79</v>
      </c>
      <c r="AW155" s="13" t="s">
        <v>31</v>
      </c>
      <c r="AX155" s="13" t="s">
        <v>69</v>
      </c>
      <c r="AY155" s="160" t="s">
        <v>181</v>
      </c>
    </row>
    <row r="156" spans="2:65" s="14" customFormat="1" ht="11.25" x14ac:dyDescent="0.2">
      <c r="B156" s="166"/>
      <c r="D156" s="138" t="s">
        <v>330</v>
      </c>
      <c r="E156" s="167" t="s">
        <v>19</v>
      </c>
      <c r="F156" s="168" t="s">
        <v>333</v>
      </c>
      <c r="H156" s="169">
        <v>1</v>
      </c>
      <c r="I156" s="170"/>
      <c r="L156" s="166"/>
      <c r="M156" s="171"/>
      <c r="T156" s="172"/>
      <c r="AT156" s="167" t="s">
        <v>330</v>
      </c>
      <c r="AU156" s="167" t="s">
        <v>79</v>
      </c>
      <c r="AV156" s="14" t="s">
        <v>187</v>
      </c>
      <c r="AW156" s="14" t="s">
        <v>31</v>
      </c>
      <c r="AX156" s="14" t="s">
        <v>77</v>
      </c>
      <c r="AY156" s="167" t="s">
        <v>181</v>
      </c>
    </row>
    <row r="157" spans="2:65" s="1" customFormat="1" ht="24.2" customHeight="1" x14ac:dyDescent="0.2">
      <c r="B157" s="32"/>
      <c r="C157" s="125" t="s">
        <v>213</v>
      </c>
      <c r="D157" s="125" t="s">
        <v>182</v>
      </c>
      <c r="E157" s="126" t="s">
        <v>9714</v>
      </c>
      <c r="F157" s="127" t="s">
        <v>9715</v>
      </c>
      <c r="G157" s="128" t="s">
        <v>636</v>
      </c>
      <c r="H157" s="129">
        <v>18</v>
      </c>
      <c r="I157" s="130"/>
      <c r="J157" s="131">
        <f>ROUND(I157*H157,2)</f>
        <v>0</v>
      </c>
      <c r="K157" s="127" t="s">
        <v>186</v>
      </c>
      <c r="L157" s="32"/>
      <c r="M157" s="132" t="s">
        <v>19</v>
      </c>
      <c r="N157" s="133" t="s">
        <v>40</v>
      </c>
      <c r="P157" s="134">
        <f>O157*H157</f>
        <v>0</v>
      </c>
      <c r="Q157" s="134">
        <v>0</v>
      </c>
      <c r="R157" s="134">
        <f>Q157*H157</f>
        <v>0</v>
      </c>
      <c r="S157" s="134">
        <v>0</v>
      </c>
      <c r="T157" s="135">
        <f>S157*H157</f>
        <v>0</v>
      </c>
      <c r="AR157" s="136" t="s">
        <v>187</v>
      </c>
      <c r="AT157" s="136" t="s">
        <v>182</v>
      </c>
      <c r="AU157" s="136" t="s">
        <v>79</v>
      </c>
      <c r="AY157" s="17" t="s">
        <v>181</v>
      </c>
      <c r="BE157" s="137">
        <f>IF(N157="základní",J157,0)</f>
        <v>0</v>
      </c>
      <c r="BF157" s="137">
        <f>IF(N157="snížená",J157,0)</f>
        <v>0</v>
      </c>
      <c r="BG157" s="137">
        <f>IF(N157="zákl. přenesená",J157,0)</f>
        <v>0</v>
      </c>
      <c r="BH157" s="137">
        <f>IF(N157="sníž. přenesená",J157,0)</f>
        <v>0</v>
      </c>
      <c r="BI157" s="137">
        <f>IF(N157="nulová",J157,0)</f>
        <v>0</v>
      </c>
      <c r="BJ157" s="17" t="s">
        <v>77</v>
      </c>
      <c r="BK157" s="137">
        <f>ROUND(I157*H157,2)</f>
        <v>0</v>
      </c>
      <c r="BL157" s="17" t="s">
        <v>187</v>
      </c>
      <c r="BM157" s="136" t="s">
        <v>242</v>
      </c>
    </row>
    <row r="158" spans="2:65" s="1" customFormat="1" ht="107.25" x14ac:dyDescent="0.2">
      <c r="B158" s="32"/>
      <c r="D158" s="138" t="s">
        <v>214</v>
      </c>
      <c r="F158" s="139" t="s">
        <v>9716</v>
      </c>
      <c r="I158" s="140"/>
      <c r="L158" s="32"/>
      <c r="M158" s="141"/>
      <c r="T158" s="53"/>
      <c r="AT158" s="17" t="s">
        <v>214</v>
      </c>
      <c r="AU158" s="17" t="s">
        <v>79</v>
      </c>
    </row>
    <row r="159" spans="2:65" s="13" customFormat="1" ht="11.25" x14ac:dyDescent="0.2">
      <c r="B159" s="159"/>
      <c r="D159" s="138" t="s">
        <v>330</v>
      </c>
      <c r="E159" s="160" t="s">
        <v>19</v>
      </c>
      <c r="F159" s="161" t="s">
        <v>9717</v>
      </c>
      <c r="H159" s="162">
        <v>18</v>
      </c>
      <c r="I159" s="163"/>
      <c r="L159" s="159"/>
      <c r="M159" s="164"/>
      <c r="T159" s="165"/>
      <c r="AT159" s="160" t="s">
        <v>330</v>
      </c>
      <c r="AU159" s="160" t="s">
        <v>79</v>
      </c>
      <c r="AV159" s="13" t="s">
        <v>79</v>
      </c>
      <c r="AW159" s="13" t="s">
        <v>31</v>
      </c>
      <c r="AX159" s="13" t="s">
        <v>69</v>
      </c>
      <c r="AY159" s="160" t="s">
        <v>181</v>
      </c>
    </row>
    <row r="160" spans="2:65" s="14" customFormat="1" ht="11.25" x14ac:dyDescent="0.2">
      <c r="B160" s="166"/>
      <c r="D160" s="138" t="s">
        <v>330</v>
      </c>
      <c r="E160" s="167" t="s">
        <v>19</v>
      </c>
      <c r="F160" s="168" t="s">
        <v>333</v>
      </c>
      <c r="H160" s="169">
        <v>18</v>
      </c>
      <c r="I160" s="170"/>
      <c r="L160" s="166"/>
      <c r="M160" s="171"/>
      <c r="T160" s="172"/>
      <c r="AT160" s="167" t="s">
        <v>330</v>
      </c>
      <c r="AU160" s="167" t="s">
        <v>79</v>
      </c>
      <c r="AV160" s="14" t="s">
        <v>187</v>
      </c>
      <c r="AW160" s="14" t="s">
        <v>31</v>
      </c>
      <c r="AX160" s="14" t="s">
        <v>77</v>
      </c>
      <c r="AY160" s="167" t="s">
        <v>181</v>
      </c>
    </row>
    <row r="161" spans="2:65" s="1" customFormat="1" ht="16.5" customHeight="1" x14ac:dyDescent="0.2">
      <c r="B161" s="32"/>
      <c r="C161" s="125" t="s">
        <v>218</v>
      </c>
      <c r="D161" s="125" t="s">
        <v>182</v>
      </c>
      <c r="E161" s="126" t="s">
        <v>9718</v>
      </c>
      <c r="F161" s="127" t="s">
        <v>9719</v>
      </c>
      <c r="G161" s="128" t="s">
        <v>326</v>
      </c>
      <c r="H161" s="129">
        <v>20.248650000000001</v>
      </c>
      <c r="I161" s="130"/>
      <c r="J161" s="131">
        <f>ROUND(I161*H161,2)</f>
        <v>0</v>
      </c>
      <c r="K161" s="127" t="s">
        <v>327</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250</v>
      </c>
    </row>
    <row r="162" spans="2:65" s="1" customFormat="1" ht="11.25" x14ac:dyDescent="0.2">
      <c r="B162" s="32"/>
      <c r="D162" s="151" t="s">
        <v>328</v>
      </c>
      <c r="F162" s="152" t="s">
        <v>9720</v>
      </c>
      <c r="I162" s="140"/>
      <c r="L162" s="32"/>
      <c r="M162" s="141"/>
      <c r="T162" s="53"/>
      <c r="AT162" s="17" t="s">
        <v>328</v>
      </c>
      <c r="AU162" s="17" t="s">
        <v>79</v>
      </c>
    </row>
    <row r="163" spans="2:65" s="1" customFormat="1" ht="19.5" x14ac:dyDescent="0.2">
      <c r="B163" s="32"/>
      <c r="D163" s="138" t="s">
        <v>214</v>
      </c>
      <c r="F163" s="139" t="s">
        <v>9297</v>
      </c>
      <c r="I163" s="140"/>
      <c r="L163" s="32"/>
      <c r="M163" s="141"/>
      <c r="T163" s="53"/>
      <c r="AT163" s="17" t="s">
        <v>214</v>
      </c>
      <c r="AU163" s="17" t="s">
        <v>79</v>
      </c>
    </row>
    <row r="164" spans="2:65" s="12" customFormat="1" ht="11.25" x14ac:dyDescent="0.2">
      <c r="B164" s="153"/>
      <c r="D164" s="138" t="s">
        <v>330</v>
      </c>
      <c r="E164" s="154" t="s">
        <v>19</v>
      </c>
      <c r="F164" s="155" t="s">
        <v>9721</v>
      </c>
      <c r="H164" s="154" t="s">
        <v>19</v>
      </c>
      <c r="I164" s="156"/>
      <c r="L164" s="153"/>
      <c r="M164" s="157"/>
      <c r="T164" s="158"/>
      <c r="AT164" s="154" t="s">
        <v>330</v>
      </c>
      <c r="AU164" s="154" t="s">
        <v>79</v>
      </c>
      <c r="AV164" s="12" t="s">
        <v>77</v>
      </c>
      <c r="AW164" s="12" t="s">
        <v>31</v>
      </c>
      <c r="AX164" s="12" t="s">
        <v>69</v>
      </c>
      <c r="AY164" s="154" t="s">
        <v>181</v>
      </c>
    </row>
    <row r="165" spans="2:65" s="13" customFormat="1" ht="11.25" x14ac:dyDescent="0.2">
      <c r="B165" s="159"/>
      <c r="D165" s="138" t="s">
        <v>330</v>
      </c>
      <c r="E165" s="160" t="s">
        <v>19</v>
      </c>
      <c r="F165" s="161" t="s">
        <v>9722</v>
      </c>
      <c r="H165" s="162">
        <v>5.1407999999999996</v>
      </c>
      <c r="I165" s="163"/>
      <c r="L165" s="159"/>
      <c r="M165" s="164"/>
      <c r="T165" s="165"/>
      <c r="AT165" s="160" t="s">
        <v>330</v>
      </c>
      <c r="AU165" s="160" t="s">
        <v>79</v>
      </c>
      <c r="AV165" s="13" t="s">
        <v>79</v>
      </c>
      <c r="AW165" s="13" t="s">
        <v>31</v>
      </c>
      <c r="AX165" s="13" t="s">
        <v>69</v>
      </c>
      <c r="AY165" s="160" t="s">
        <v>181</v>
      </c>
    </row>
    <row r="166" spans="2:65" s="13" customFormat="1" ht="11.25" x14ac:dyDescent="0.2">
      <c r="B166" s="159"/>
      <c r="D166" s="138" t="s">
        <v>330</v>
      </c>
      <c r="E166" s="160" t="s">
        <v>19</v>
      </c>
      <c r="F166" s="161" t="s">
        <v>9723</v>
      </c>
      <c r="H166" s="162">
        <v>1.8575999999999999</v>
      </c>
      <c r="I166" s="163"/>
      <c r="L166" s="159"/>
      <c r="M166" s="164"/>
      <c r="T166" s="165"/>
      <c r="AT166" s="160" t="s">
        <v>330</v>
      </c>
      <c r="AU166" s="160" t="s">
        <v>79</v>
      </c>
      <c r="AV166" s="13" t="s">
        <v>79</v>
      </c>
      <c r="AW166" s="13" t="s">
        <v>31</v>
      </c>
      <c r="AX166" s="13" t="s">
        <v>69</v>
      </c>
      <c r="AY166" s="160" t="s">
        <v>181</v>
      </c>
    </row>
    <row r="167" spans="2:65" s="13" customFormat="1" ht="11.25" x14ac:dyDescent="0.2">
      <c r="B167" s="159"/>
      <c r="D167" s="138" t="s">
        <v>330</v>
      </c>
      <c r="E167" s="160" t="s">
        <v>19</v>
      </c>
      <c r="F167" s="161" t="s">
        <v>9724</v>
      </c>
      <c r="H167" s="162">
        <v>0.86399999999999999</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9725</v>
      </c>
      <c r="H168" s="162">
        <v>2.5582500000000001</v>
      </c>
      <c r="I168" s="163"/>
      <c r="L168" s="159"/>
      <c r="M168" s="164"/>
      <c r="T168" s="165"/>
      <c r="AT168" s="160" t="s">
        <v>330</v>
      </c>
      <c r="AU168" s="160" t="s">
        <v>79</v>
      </c>
      <c r="AV168" s="13" t="s">
        <v>79</v>
      </c>
      <c r="AW168" s="13" t="s">
        <v>31</v>
      </c>
      <c r="AX168" s="13" t="s">
        <v>69</v>
      </c>
      <c r="AY168" s="160" t="s">
        <v>181</v>
      </c>
    </row>
    <row r="169" spans="2:65" s="13" customFormat="1" ht="11.25" x14ac:dyDescent="0.2">
      <c r="B169" s="159"/>
      <c r="D169" s="138" t="s">
        <v>330</v>
      </c>
      <c r="E169" s="160" t="s">
        <v>19</v>
      </c>
      <c r="F169" s="161" t="s">
        <v>9726</v>
      </c>
      <c r="H169" s="162">
        <v>9.8279999999999994</v>
      </c>
      <c r="I169" s="163"/>
      <c r="L169" s="159"/>
      <c r="M169" s="164"/>
      <c r="T169" s="165"/>
      <c r="AT169" s="160" t="s">
        <v>330</v>
      </c>
      <c r="AU169" s="160" t="s">
        <v>79</v>
      </c>
      <c r="AV169" s="13" t="s">
        <v>79</v>
      </c>
      <c r="AW169" s="13" t="s">
        <v>31</v>
      </c>
      <c r="AX169" s="13" t="s">
        <v>69</v>
      </c>
      <c r="AY169" s="160" t="s">
        <v>181</v>
      </c>
    </row>
    <row r="170" spans="2:65" s="14" customFormat="1" ht="11.25" x14ac:dyDescent="0.2">
      <c r="B170" s="166"/>
      <c r="D170" s="138" t="s">
        <v>330</v>
      </c>
      <c r="E170" s="167" t="s">
        <v>19</v>
      </c>
      <c r="F170" s="168" t="s">
        <v>333</v>
      </c>
      <c r="H170" s="169">
        <v>20.248650000000001</v>
      </c>
      <c r="I170" s="170"/>
      <c r="L170" s="166"/>
      <c r="M170" s="171"/>
      <c r="T170" s="172"/>
      <c r="AT170" s="167" t="s">
        <v>330</v>
      </c>
      <c r="AU170" s="167" t="s">
        <v>79</v>
      </c>
      <c r="AV170" s="14" t="s">
        <v>187</v>
      </c>
      <c r="AW170" s="14" t="s">
        <v>31</v>
      </c>
      <c r="AX170" s="14" t="s">
        <v>77</v>
      </c>
      <c r="AY170" s="167" t="s">
        <v>181</v>
      </c>
    </row>
    <row r="171" spans="2:65" s="1" customFormat="1" ht="16.5" customHeight="1" x14ac:dyDescent="0.2">
      <c r="B171" s="32"/>
      <c r="C171" s="125" t="s">
        <v>7</v>
      </c>
      <c r="D171" s="125" t="s">
        <v>182</v>
      </c>
      <c r="E171" s="126" t="s">
        <v>9727</v>
      </c>
      <c r="F171" s="127" t="s">
        <v>9728</v>
      </c>
      <c r="G171" s="128" t="s">
        <v>326</v>
      </c>
      <c r="H171" s="129">
        <v>20.248650000000001</v>
      </c>
      <c r="I171" s="130"/>
      <c r="J171" s="131">
        <f>ROUND(I171*H171,2)</f>
        <v>0</v>
      </c>
      <c r="K171" s="127" t="s">
        <v>327</v>
      </c>
      <c r="L171" s="32"/>
      <c r="M171" s="132" t="s">
        <v>19</v>
      </c>
      <c r="N171" s="133" t="s">
        <v>40</v>
      </c>
      <c r="P171" s="134">
        <f>O171*H171</f>
        <v>0</v>
      </c>
      <c r="Q171" s="134">
        <v>0</v>
      </c>
      <c r="R171" s="134">
        <f>Q171*H171</f>
        <v>0</v>
      </c>
      <c r="S171" s="134">
        <v>0</v>
      </c>
      <c r="T171" s="135">
        <f>S171*H171</f>
        <v>0</v>
      </c>
      <c r="AR171" s="136" t="s">
        <v>187</v>
      </c>
      <c r="AT171" s="136" t="s">
        <v>182</v>
      </c>
      <c r="AU171" s="136" t="s">
        <v>79</v>
      </c>
      <c r="AY171" s="17" t="s">
        <v>181</v>
      </c>
      <c r="BE171" s="137">
        <f>IF(N171="základní",J171,0)</f>
        <v>0</v>
      </c>
      <c r="BF171" s="137">
        <f>IF(N171="snížená",J171,0)</f>
        <v>0</v>
      </c>
      <c r="BG171" s="137">
        <f>IF(N171="zákl. přenesená",J171,0)</f>
        <v>0</v>
      </c>
      <c r="BH171" s="137">
        <f>IF(N171="sníž. přenesená",J171,0)</f>
        <v>0</v>
      </c>
      <c r="BI171" s="137">
        <f>IF(N171="nulová",J171,0)</f>
        <v>0</v>
      </c>
      <c r="BJ171" s="17" t="s">
        <v>77</v>
      </c>
      <c r="BK171" s="137">
        <f>ROUND(I171*H171,2)</f>
        <v>0</v>
      </c>
      <c r="BL171" s="17" t="s">
        <v>187</v>
      </c>
      <c r="BM171" s="136" t="s">
        <v>254</v>
      </c>
    </row>
    <row r="172" spans="2:65" s="1" customFormat="1" ht="11.25" x14ac:dyDescent="0.2">
      <c r="B172" s="32"/>
      <c r="D172" s="151" t="s">
        <v>328</v>
      </c>
      <c r="F172" s="152" t="s">
        <v>9729</v>
      </c>
      <c r="I172" s="140"/>
      <c r="L172" s="32"/>
      <c r="M172" s="141"/>
      <c r="T172" s="53"/>
      <c r="AT172" s="17" t="s">
        <v>328</v>
      </c>
      <c r="AU172" s="17" t="s">
        <v>79</v>
      </c>
    </row>
    <row r="173" spans="2:65" s="1" customFormat="1" ht="19.5" x14ac:dyDescent="0.2">
      <c r="B173" s="32"/>
      <c r="D173" s="138" t="s">
        <v>214</v>
      </c>
      <c r="F173" s="139" t="s">
        <v>9297</v>
      </c>
      <c r="I173" s="140"/>
      <c r="L173" s="32"/>
      <c r="M173" s="141"/>
      <c r="T173" s="53"/>
      <c r="AT173" s="17" t="s">
        <v>214</v>
      </c>
      <c r="AU173" s="17" t="s">
        <v>79</v>
      </c>
    </row>
    <row r="174" spans="2:65" s="12" customFormat="1" ht="11.25" x14ac:dyDescent="0.2">
      <c r="B174" s="153"/>
      <c r="D174" s="138" t="s">
        <v>330</v>
      </c>
      <c r="E174" s="154" t="s">
        <v>19</v>
      </c>
      <c r="F174" s="155" t="s">
        <v>9721</v>
      </c>
      <c r="H174" s="154" t="s">
        <v>19</v>
      </c>
      <c r="I174" s="156"/>
      <c r="L174" s="153"/>
      <c r="M174" s="157"/>
      <c r="T174" s="158"/>
      <c r="AT174" s="154" t="s">
        <v>330</v>
      </c>
      <c r="AU174" s="154" t="s">
        <v>79</v>
      </c>
      <c r="AV174" s="12" t="s">
        <v>77</v>
      </c>
      <c r="AW174" s="12" t="s">
        <v>31</v>
      </c>
      <c r="AX174" s="12" t="s">
        <v>69</v>
      </c>
      <c r="AY174" s="154" t="s">
        <v>181</v>
      </c>
    </row>
    <row r="175" spans="2:65" s="13" customFormat="1" ht="11.25" x14ac:dyDescent="0.2">
      <c r="B175" s="159"/>
      <c r="D175" s="138" t="s">
        <v>330</v>
      </c>
      <c r="E175" s="160" t="s">
        <v>19</v>
      </c>
      <c r="F175" s="161" t="s">
        <v>9730</v>
      </c>
      <c r="H175" s="162">
        <v>5.1407999999999996</v>
      </c>
      <c r="I175" s="163"/>
      <c r="L175" s="159"/>
      <c r="M175" s="164"/>
      <c r="T175" s="165"/>
      <c r="AT175" s="160" t="s">
        <v>330</v>
      </c>
      <c r="AU175" s="160" t="s">
        <v>79</v>
      </c>
      <c r="AV175" s="13" t="s">
        <v>79</v>
      </c>
      <c r="AW175" s="13" t="s">
        <v>31</v>
      </c>
      <c r="AX175" s="13" t="s">
        <v>69</v>
      </c>
      <c r="AY175" s="160" t="s">
        <v>181</v>
      </c>
    </row>
    <row r="176" spans="2:65" s="13" customFormat="1" ht="11.25" x14ac:dyDescent="0.2">
      <c r="B176" s="159"/>
      <c r="D176" s="138" t="s">
        <v>330</v>
      </c>
      <c r="E176" s="160" t="s">
        <v>19</v>
      </c>
      <c r="F176" s="161" t="s">
        <v>9731</v>
      </c>
      <c r="H176" s="162">
        <v>1.8575999999999999</v>
      </c>
      <c r="I176" s="163"/>
      <c r="L176" s="159"/>
      <c r="M176" s="164"/>
      <c r="T176" s="165"/>
      <c r="AT176" s="160" t="s">
        <v>330</v>
      </c>
      <c r="AU176" s="160" t="s">
        <v>79</v>
      </c>
      <c r="AV176" s="13" t="s">
        <v>79</v>
      </c>
      <c r="AW176" s="13" t="s">
        <v>31</v>
      </c>
      <c r="AX176" s="13" t="s">
        <v>69</v>
      </c>
      <c r="AY176" s="160" t="s">
        <v>181</v>
      </c>
    </row>
    <row r="177" spans="2:65" s="13" customFormat="1" ht="11.25" x14ac:dyDescent="0.2">
      <c r="B177" s="159"/>
      <c r="D177" s="138" t="s">
        <v>330</v>
      </c>
      <c r="E177" s="160" t="s">
        <v>19</v>
      </c>
      <c r="F177" s="161" t="s">
        <v>9724</v>
      </c>
      <c r="H177" s="162">
        <v>0.86399999999999999</v>
      </c>
      <c r="I177" s="163"/>
      <c r="L177" s="159"/>
      <c r="M177" s="164"/>
      <c r="T177" s="165"/>
      <c r="AT177" s="160" t="s">
        <v>330</v>
      </c>
      <c r="AU177" s="160" t="s">
        <v>79</v>
      </c>
      <c r="AV177" s="13" t="s">
        <v>79</v>
      </c>
      <c r="AW177" s="13" t="s">
        <v>31</v>
      </c>
      <c r="AX177" s="13" t="s">
        <v>69</v>
      </c>
      <c r="AY177" s="160" t="s">
        <v>181</v>
      </c>
    </row>
    <row r="178" spans="2:65" s="13" customFormat="1" ht="11.25" x14ac:dyDescent="0.2">
      <c r="B178" s="159"/>
      <c r="D178" s="138" t="s">
        <v>330</v>
      </c>
      <c r="E178" s="160" t="s">
        <v>19</v>
      </c>
      <c r="F178" s="161" t="s">
        <v>9725</v>
      </c>
      <c r="H178" s="162">
        <v>2.5582500000000001</v>
      </c>
      <c r="I178" s="163"/>
      <c r="L178" s="159"/>
      <c r="M178" s="164"/>
      <c r="T178" s="165"/>
      <c r="AT178" s="160" t="s">
        <v>330</v>
      </c>
      <c r="AU178" s="160" t="s">
        <v>79</v>
      </c>
      <c r="AV178" s="13" t="s">
        <v>79</v>
      </c>
      <c r="AW178" s="13" t="s">
        <v>31</v>
      </c>
      <c r="AX178" s="13" t="s">
        <v>69</v>
      </c>
      <c r="AY178" s="160" t="s">
        <v>181</v>
      </c>
    </row>
    <row r="179" spans="2:65" s="13" customFormat="1" ht="11.25" x14ac:dyDescent="0.2">
      <c r="B179" s="159"/>
      <c r="D179" s="138" t="s">
        <v>330</v>
      </c>
      <c r="E179" s="160" t="s">
        <v>19</v>
      </c>
      <c r="F179" s="161" t="s">
        <v>9726</v>
      </c>
      <c r="H179" s="162">
        <v>9.8279999999999994</v>
      </c>
      <c r="I179" s="163"/>
      <c r="L179" s="159"/>
      <c r="M179" s="164"/>
      <c r="T179" s="165"/>
      <c r="AT179" s="160" t="s">
        <v>330</v>
      </c>
      <c r="AU179" s="160" t="s">
        <v>79</v>
      </c>
      <c r="AV179" s="13" t="s">
        <v>79</v>
      </c>
      <c r="AW179" s="13" t="s">
        <v>31</v>
      </c>
      <c r="AX179" s="13" t="s">
        <v>69</v>
      </c>
      <c r="AY179" s="160" t="s">
        <v>181</v>
      </c>
    </row>
    <row r="180" spans="2:65" s="14" customFormat="1" ht="11.25" x14ac:dyDescent="0.2">
      <c r="B180" s="166"/>
      <c r="D180" s="138" t="s">
        <v>330</v>
      </c>
      <c r="E180" s="167" t="s">
        <v>19</v>
      </c>
      <c r="F180" s="168" t="s">
        <v>333</v>
      </c>
      <c r="H180" s="169">
        <v>20.248650000000001</v>
      </c>
      <c r="I180" s="170"/>
      <c r="L180" s="166"/>
      <c r="M180" s="171"/>
      <c r="T180" s="172"/>
      <c r="AT180" s="167" t="s">
        <v>330</v>
      </c>
      <c r="AU180" s="167" t="s">
        <v>79</v>
      </c>
      <c r="AV180" s="14" t="s">
        <v>187</v>
      </c>
      <c r="AW180" s="14" t="s">
        <v>31</v>
      </c>
      <c r="AX180" s="14" t="s">
        <v>77</v>
      </c>
      <c r="AY180" s="167" t="s">
        <v>181</v>
      </c>
    </row>
    <row r="181" spans="2:65" s="1" customFormat="1" ht="16.5" customHeight="1" x14ac:dyDescent="0.2">
      <c r="B181" s="32"/>
      <c r="C181" s="125" t="s">
        <v>222</v>
      </c>
      <c r="D181" s="125" t="s">
        <v>182</v>
      </c>
      <c r="E181" s="126" t="s">
        <v>9732</v>
      </c>
      <c r="F181" s="127" t="s">
        <v>9733</v>
      </c>
      <c r="G181" s="128" t="s">
        <v>326</v>
      </c>
      <c r="H181" s="129">
        <v>3.5997599999999998</v>
      </c>
      <c r="I181" s="130"/>
      <c r="J181" s="131">
        <f>ROUND(I181*H181,2)</f>
        <v>0</v>
      </c>
      <c r="K181" s="127" t="s">
        <v>327</v>
      </c>
      <c r="L181" s="32"/>
      <c r="M181" s="132" t="s">
        <v>19</v>
      </c>
      <c r="N181" s="133" t="s">
        <v>40</v>
      </c>
      <c r="P181" s="134">
        <f>O181*H181</f>
        <v>0</v>
      </c>
      <c r="Q181" s="134">
        <v>0</v>
      </c>
      <c r="R181" s="134">
        <f>Q181*H181</f>
        <v>0</v>
      </c>
      <c r="S181" s="134">
        <v>0</v>
      </c>
      <c r="T181" s="135">
        <f>S181*H181</f>
        <v>0</v>
      </c>
      <c r="AR181" s="136" t="s">
        <v>187</v>
      </c>
      <c r="AT181" s="136" t="s">
        <v>182</v>
      </c>
      <c r="AU181" s="136" t="s">
        <v>79</v>
      </c>
      <c r="AY181" s="17" t="s">
        <v>181</v>
      </c>
      <c r="BE181" s="137">
        <f>IF(N181="základní",J181,0)</f>
        <v>0</v>
      </c>
      <c r="BF181" s="137">
        <f>IF(N181="snížená",J181,0)</f>
        <v>0</v>
      </c>
      <c r="BG181" s="137">
        <f>IF(N181="zákl. přenesená",J181,0)</f>
        <v>0</v>
      </c>
      <c r="BH181" s="137">
        <f>IF(N181="sníž. přenesená",J181,0)</f>
        <v>0</v>
      </c>
      <c r="BI181" s="137">
        <f>IF(N181="nulová",J181,0)</f>
        <v>0</v>
      </c>
      <c r="BJ181" s="17" t="s">
        <v>77</v>
      </c>
      <c r="BK181" s="137">
        <f>ROUND(I181*H181,2)</f>
        <v>0</v>
      </c>
      <c r="BL181" s="17" t="s">
        <v>187</v>
      </c>
      <c r="BM181" s="136" t="s">
        <v>258</v>
      </c>
    </row>
    <row r="182" spans="2:65" s="1" customFormat="1" ht="11.25" x14ac:dyDescent="0.2">
      <c r="B182" s="32"/>
      <c r="D182" s="151" t="s">
        <v>328</v>
      </c>
      <c r="F182" s="152" t="s">
        <v>9734</v>
      </c>
      <c r="I182" s="140"/>
      <c r="L182" s="32"/>
      <c r="M182" s="141"/>
      <c r="T182" s="53"/>
      <c r="AT182" s="17" t="s">
        <v>328</v>
      </c>
      <c r="AU182" s="17" t="s">
        <v>79</v>
      </c>
    </row>
    <row r="183" spans="2:65" s="1" customFormat="1" ht="19.5" x14ac:dyDescent="0.2">
      <c r="B183" s="32"/>
      <c r="D183" s="138" t="s">
        <v>214</v>
      </c>
      <c r="F183" s="139" t="s">
        <v>9297</v>
      </c>
      <c r="I183" s="140"/>
      <c r="L183" s="32"/>
      <c r="M183" s="141"/>
      <c r="T183" s="53"/>
      <c r="AT183" s="17" t="s">
        <v>214</v>
      </c>
      <c r="AU183" s="17" t="s">
        <v>79</v>
      </c>
    </row>
    <row r="184" spans="2:65" s="12" customFormat="1" ht="11.25" x14ac:dyDescent="0.2">
      <c r="B184" s="153"/>
      <c r="D184" s="138" t="s">
        <v>330</v>
      </c>
      <c r="E184" s="154" t="s">
        <v>19</v>
      </c>
      <c r="F184" s="155" t="s">
        <v>9735</v>
      </c>
      <c r="H184" s="154" t="s">
        <v>19</v>
      </c>
      <c r="I184" s="156"/>
      <c r="L184" s="153"/>
      <c r="M184" s="157"/>
      <c r="T184" s="158"/>
      <c r="AT184" s="154" t="s">
        <v>330</v>
      </c>
      <c r="AU184" s="154" t="s">
        <v>79</v>
      </c>
      <c r="AV184" s="12" t="s">
        <v>77</v>
      </c>
      <c r="AW184" s="12" t="s">
        <v>31</v>
      </c>
      <c r="AX184" s="12" t="s">
        <v>69</v>
      </c>
      <c r="AY184" s="154" t="s">
        <v>181</v>
      </c>
    </row>
    <row r="185" spans="2:65" s="13" customFormat="1" ht="11.25" x14ac:dyDescent="0.2">
      <c r="B185" s="159"/>
      <c r="D185" s="138" t="s">
        <v>330</v>
      </c>
      <c r="E185" s="160" t="s">
        <v>19</v>
      </c>
      <c r="F185" s="161" t="s">
        <v>9736</v>
      </c>
      <c r="H185" s="162">
        <v>0.91391999999999995</v>
      </c>
      <c r="I185" s="163"/>
      <c r="L185" s="159"/>
      <c r="M185" s="164"/>
      <c r="T185" s="165"/>
      <c r="AT185" s="160" t="s">
        <v>330</v>
      </c>
      <c r="AU185" s="160" t="s">
        <v>79</v>
      </c>
      <c r="AV185" s="13" t="s">
        <v>79</v>
      </c>
      <c r="AW185" s="13" t="s">
        <v>31</v>
      </c>
      <c r="AX185" s="13" t="s">
        <v>69</v>
      </c>
      <c r="AY185" s="160" t="s">
        <v>181</v>
      </c>
    </row>
    <row r="186" spans="2:65" s="13" customFormat="1" ht="11.25" x14ac:dyDescent="0.2">
      <c r="B186" s="159"/>
      <c r="D186" s="138" t="s">
        <v>330</v>
      </c>
      <c r="E186" s="160" t="s">
        <v>19</v>
      </c>
      <c r="F186" s="161" t="s">
        <v>9737</v>
      </c>
      <c r="H186" s="162">
        <v>0.33023999999999998</v>
      </c>
      <c r="I186" s="163"/>
      <c r="L186" s="159"/>
      <c r="M186" s="164"/>
      <c r="T186" s="165"/>
      <c r="AT186" s="160" t="s">
        <v>330</v>
      </c>
      <c r="AU186" s="160" t="s">
        <v>79</v>
      </c>
      <c r="AV186" s="13" t="s">
        <v>79</v>
      </c>
      <c r="AW186" s="13" t="s">
        <v>31</v>
      </c>
      <c r="AX186" s="13" t="s">
        <v>69</v>
      </c>
      <c r="AY186" s="160" t="s">
        <v>181</v>
      </c>
    </row>
    <row r="187" spans="2:65" s="13" customFormat="1" ht="11.25" x14ac:dyDescent="0.2">
      <c r="B187" s="159"/>
      <c r="D187" s="138" t="s">
        <v>330</v>
      </c>
      <c r="E187" s="160" t="s">
        <v>19</v>
      </c>
      <c r="F187" s="161" t="s">
        <v>9738</v>
      </c>
      <c r="H187" s="162">
        <v>0.15359999999999999</v>
      </c>
      <c r="I187" s="163"/>
      <c r="L187" s="159"/>
      <c r="M187" s="164"/>
      <c r="T187" s="165"/>
      <c r="AT187" s="160" t="s">
        <v>330</v>
      </c>
      <c r="AU187" s="160" t="s">
        <v>79</v>
      </c>
      <c r="AV187" s="13" t="s">
        <v>79</v>
      </c>
      <c r="AW187" s="13" t="s">
        <v>31</v>
      </c>
      <c r="AX187" s="13" t="s">
        <v>69</v>
      </c>
      <c r="AY187" s="160" t="s">
        <v>181</v>
      </c>
    </row>
    <row r="188" spans="2:65" s="13" customFormat="1" ht="11.25" x14ac:dyDescent="0.2">
      <c r="B188" s="159"/>
      <c r="D188" s="138" t="s">
        <v>330</v>
      </c>
      <c r="E188" s="160" t="s">
        <v>19</v>
      </c>
      <c r="F188" s="161" t="s">
        <v>9739</v>
      </c>
      <c r="H188" s="162">
        <v>0.45479999999999998</v>
      </c>
      <c r="I188" s="163"/>
      <c r="L188" s="159"/>
      <c r="M188" s="164"/>
      <c r="T188" s="165"/>
      <c r="AT188" s="160" t="s">
        <v>330</v>
      </c>
      <c r="AU188" s="160" t="s">
        <v>79</v>
      </c>
      <c r="AV188" s="13" t="s">
        <v>79</v>
      </c>
      <c r="AW188" s="13" t="s">
        <v>31</v>
      </c>
      <c r="AX188" s="13" t="s">
        <v>69</v>
      </c>
      <c r="AY188" s="160" t="s">
        <v>181</v>
      </c>
    </row>
    <row r="189" spans="2:65" s="13" customFormat="1" ht="11.25" x14ac:dyDescent="0.2">
      <c r="B189" s="159"/>
      <c r="D189" s="138" t="s">
        <v>330</v>
      </c>
      <c r="E189" s="160" t="s">
        <v>19</v>
      </c>
      <c r="F189" s="161" t="s">
        <v>9740</v>
      </c>
      <c r="H189" s="162">
        <v>1.7472000000000001</v>
      </c>
      <c r="I189" s="163"/>
      <c r="L189" s="159"/>
      <c r="M189" s="164"/>
      <c r="T189" s="165"/>
      <c r="AT189" s="160" t="s">
        <v>330</v>
      </c>
      <c r="AU189" s="160" t="s">
        <v>79</v>
      </c>
      <c r="AV189" s="13" t="s">
        <v>79</v>
      </c>
      <c r="AW189" s="13" t="s">
        <v>31</v>
      </c>
      <c r="AX189" s="13" t="s">
        <v>69</v>
      </c>
      <c r="AY189" s="160" t="s">
        <v>181</v>
      </c>
    </row>
    <row r="190" spans="2:65" s="14" customFormat="1" ht="11.25" x14ac:dyDescent="0.2">
      <c r="B190" s="166"/>
      <c r="D190" s="138" t="s">
        <v>330</v>
      </c>
      <c r="E190" s="167" t="s">
        <v>19</v>
      </c>
      <c r="F190" s="168" t="s">
        <v>333</v>
      </c>
      <c r="H190" s="169">
        <v>3.5997599999999998</v>
      </c>
      <c r="I190" s="170"/>
      <c r="L190" s="166"/>
      <c r="M190" s="171"/>
      <c r="T190" s="172"/>
      <c r="AT190" s="167" t="s">
        <v>330</v>
      </c>
      <c r="AU190" s="167" t="s">
        <v>79</v>
      </c>
      <c r="AV190" s="14" t="s">
        <v>187</v>
      </c>
      <c r="AW190" s="14" t="s">
        <v>31</v>
      </c>
      <c r="AX190" s="14" t="s">
        <v>77</v>
      </c>
      <c r="AY190" s="167" t="s">
        <v>181</v>
      </c>
    </row>
    <row r="191" spans="2:65" s="1" customFormat="1" ht="16.5" customHeight="1" x14ac:dyDescent="0.2">
      <c r="B191" s="32"/>
      <c r="C191" s="125" t="s">
        <v>260</v>
      </c>
      <c r="D191" s="125" t="s">
        <v>182</v>
      </c>
      <c r="E191" s="126" t="s">
        <v>9741</v>
      </c>
      <c r="F191" s="127" t="s">
        <v>9742</v>
      </c>
      <c r="G191" s="128" t="s">
        <v>326</v>
      </c>
      <c r="H191" s="129">
        <v>0.89993999999999996</v>
      </c>
      <c r="I191" s="130"/>
      <c r="J191" s="131">
        <f>ROUND(I191*H191,2)</f>
        <v>0</v>
      </c>
      <c r="K191" s="127" t="s">
        <v>327</v>
      </c>
      <c r="L191" s="32"/>
      <c r="M191" s="132" t="s">
        <v>19</v>
      </c>
      <c r="N191" s="133" t="s">
        <v>40</v>
      </c>
      <c r="P191" s="134">
        <f>O191*H191</f>
        <v>0</v>
      </c>
      <c r="Q191" s="134">
        <v>0</v>
      </c>
      <c r="R191" s="134">
        <f>Q191*H191</f>
        <v>0</v>
      </c>
      <c r="S191" s="134">
        <v>0</v>
      </c>
      <c r="T191" s="135">
        <f>S191*H191</f>
        <v>0</v>
      </c>
      <c r="AR191" s="136" t="s">
        <v>187</v>
      </c>
      <c r="AT191" s="136" t="s">
        <v>182</v>
      </c>
      <c r="AU191" s="136" t="s">
        <v>79</v>
      </c>
      <c r="AY191" s="17" t="s">
        <v>181</v>
      </c>
      <c r="BE191" s="137">
        <f>IF(N191="základní",J191,0)</f>
        <v>0</v>
      </c>
      <c r="BF191" s="137">
        <f>IF(N191="snížená",J191,0)</f>
        <v>0</v>
      </c>
      <c r="BG191" s="137">
        <f>IF(N191="zákl. přenesená",J191,0)</f>
        <v>0</v>
      </c>
      <c r="BH191" s="137">
        <f>IF(N191="sníž. přenesená",J191,0)</f>
        <v>0</v>
      </c>
      <c r="BI191" s="137">
        <f>IF(N191="nulová",J191,0)</f>
        <v>0</v>
      </c>
      <c r="BJ191" s="17" t="s">
        <v>77</v>
      </c>
      <c r="BK191" s="137">
        <f>ROUND(I191*H191,2)</f>
        <v>0</v>
      </c>
      <c r="BL191" s="17" t="s">
        <v>187</v>
      </c>
      <c r="BM191" s="136" t="s">
        <v>263</v>
      </c>
    </row>
    <row r="192" spans="2:65" s="1" customFormat="1" ht="11.25" x14ac:dyDescent="0.2">
      <c r="B192" s="32"/>
      <c r="D192" s="151" t="s">
        <v>328</v>
      </c>
      <c r="F192" s="152" t="s">
        <v>9743</v>
      </c>
      <c r="I192" s="140"/>
      <c r="L192" s="32"/>
      <c r="M192" s="141"/>
      <c r="T192" s="53"/>
      <c r="AT192" s="17" t="s">
        <v>328</v>
      </c>
      <c r="AU192" s="17" t="s">
        <v>79</v>
      </c>
    </row>
    <row r="193" spans="2:65" s="1" customFormat="1" ht="19.5" x14ac:dyDescent="0.2">
      <c r="B193" s="32"/>
      <c r="D193" s="138" t="s">
        <v>214</v>
      </c>
      <c r="F193" s="139" t="s">
        <v>9297</v>
      </c>
      <c r="I193" s="140"/>
      <c r="L193" s="32"/>
      <c r="M193" s="141"/>
      <c r="T193" s="53"/>
      <c r="AT193" s="17" t="s">
        <v>214</v>
      </c>
      <c r="AU193" s="17" t="s">
        <v>79</v>
      </c>
    </row>
    <row r="194" spans="2:65" s="12" customFormat="1" ht="22.5" x14ac:dyDescent="0.2">
      <c r="B194" s="153"/>
      <c r="D194" s="138" t="s">
        <v>330</v>
      </c>
      <c r="E194" s="154" t="s">
        <v>19</v>
      </c>
      <c r="F194" s="155" t="s">
        <v>9744</v>
      </c>
      <c r="H194" s="154" t="s">
        <v>19</v>
      </c>
      <c r="I194" s="156"/>
      <c r="L194" s="153"/>
      <c r="M194" s="157"/>
      <c r="T194" s="158"/>
      <c r="AT194" s="154" t="s">
        <v>330</v>
      </c>
      <c r="AU194" s="154" t="s">
        <v>79</v>
      </c>
      <c r="AV194" s="12" t="s">
        <v>77</v>
      </c>
      <c r="AW194" s="12" t="s">
        <v>31</v>
      </c>
      <c r="AX194" s="12" t="s">
        <v>69</v>
      </c>
      <c r="AY194" s="154" t="s">
        <v>181</v>
      </c>
    </row>
    <row r="195" spans="2:65" s="13" customFormat="1" ht="11.25" x14ac:dyDescent="0.2">
      <c r="B195" s="159"/>
      <c r="D195" s="138" t="s">
        <v>330</v>
      </c>
      <c r="E195" s="160" t="s">
        <v>19</v>
      </c>
      <c r="F195" s="161" t="s">
        <v>9745</v>
      </c>
      <c r="H195" s="162">
        <v>0.22847999999999999</v>
      </c>
      <c r="I195" s="163"/>
      <c r="L195" s="159"/>
      <c r="M195" s="164"/>
      <c r="T195" s="165"/>
      <c r="AT195" s="160" t="s">
        <v>330</v>
      </c>
      <c r="AU195" s="160" t="s">
        <v>79</v>
      </c>
      <c r="AV195" s="13" t="s">
        <v>79</v>
      </c>
      <c r="AW195" s="13" t="s">
        <v>31</v>
      </c>
      <c r="AX195" s="13" t="s">
        <v>69</v>
      </c>
      <c r="AY195" s="160" t="s">
        <v>181</v>
      </c>
    </row>
    <row r="196" spans="2:65" s="13" customFormat="1" ht="11.25" x14ac:dyDescent="0.2">
      <c r="B196" s="159"/>
      <c r="D196" s="138" t="s">
        <v>330</v>
      </c>
      <c r="E196" s="160" t="s">
        <v>19</v>
      </c>
      <c r="F196" s="161" t="s">
        <v>9746</v>
      </c>
      <c r="H196" s="162">
        <v>8.2559999999999995E-2</v>
      </c>
      <c r="I196" s="163"/>
      <c r="L196" s="159"/>
      <c r="M196" s="164"/>
      <c r="T196" s="165"/>
      <c r="AT196" s="160" t="s">
        <v>330</v>
      </c>
      <c r="AU196" s="160" t="s">
        <v>79</v>
      </c>
      <c r="AV196" s="13" t="s">
        <v>79</v>
      </c>
      <c r="AW196" s="13" t="s">
        <v>31</v>
      </c>
      <c r="AX196" s="13" t="s">
        <v>69</v>
      </c>
      <c r="AY196" s="160" t="s">
        <v>181</v>
      </c>
    </row>
    <row r="197" spans="2:65" s="13" customFormat="1" ht="11.25" x14ac:dyDescent="0.2">
      <c r="B197" s="159"/>
      <c r="D197" s="138" t="s">
        <v>330</v>
      </c>
      <c r="E197" s="160" t="s">
        <v>19</v>
      </c>
      <c r="F197" s="161" t="s">
        <v>9747</v>
      </c>
      <c r="H197" s="162">
        <v>3.8399999999999997E-2</v>
      </c>
      <c r="I197" s="163"/>
      <c r="L197" s="159"/>
      <c r="M197" s="164"/>
      <c r="T197" s="165"/>
      <c r="AT197" s="160" t="s">
        <v>330</v>
      </c>
      <c r="AU197" s="160" t="s">
        <v>79</v>
      </c>
      <c r="AV197" s="13" t="s">
        <v>79</v>
      </c>
      <c r="AW197" s="13" t="s">
        <v>31</v>
      </c>
      <c r="AX197" s="13" t="s">
        <v>69</v>
      </c>
      <c r="AY197" s="160" t="s">
        <v>181</v>
      </c>
    </row>
    <row r="198" spans="2:65" s="13" customFormat="1" ht="11.25" x14ac:dyDescent="0.2">
      <c r="B198" s="159"/>
      <c r="D198" s="138" t="s">
        <v>330</v>
      </c>
      <c r="E198" s="160" t="s">
        <v>19</v>
      </c>
      <c r="F198" s="161" t="s">
        <v>9748</v>
      </c>
      <c r="H198" s="162">
        <v>0.1137</v>
      </c>
      <c r="I198" s="163"/>
      <c r="L198" s="159"/>
      <c r="M198" s="164"/>
      <c r="T198" s="165"/>
      <c r="AT198" s="160" t="s">
        <v>330</v>
      </c>
      <c r="AU198" s="160" t="s">
        <v>79</v>
      </c>
      <c r="AV198" s="13" t="s">
        <v>79</v>
      </c>
      <c r="AW198" s="13" t="s">
        <v>31</v>
      </c>
      <c r="AX198" s="13" t="s">
        <v>69</v>
      </c>
      <c r="AY198" s="160" t="s">
        <v>181</v>
      </c>
    </row>
    <row r="199" spans="2:65" s="13" customFormat="1" ht="11.25" x14ac:dyDescent="0.2">
      <c r="B199" s="159"/>
      <c r="D199" s="138" t="s">
        <v>330</v>
      </c>
      <c r="E199" s="160" t="s">
        <v>19</v>
      </c>
      <c r="F199" s="161" t="s">
        <v>9749</v>
      </c>
      <c r="H199" s="162">
        <v>0.43680000000000002</v>
      </c>
      <c r="I199" s="163"/>
      <c r="L199" s="159"/>
      <c r="M199" s="164"/>
      <c r="T199" s="165"/>
      <c r="AT199" s="160" t="s">
        <v>330</v>
      </c>
      <c r="AU199" s="160" t="s">
        <v>79</v>
      </c>
      <c r="AV199" s="13" t="s">
        <v>79</v>
      </c>
      <c r="AW199" s="13" t="s">
        <v>31</v>
      </c>
      <c r="AX199" s="13" t="s">
        <v>69</v>
      </c>
      <c r="AY199" s="160" t="s">
        <v>181</v>
      </c>
    </row>
    <row r="200" spans="2:65" s="14" customFormat="1" ht="11.25" x14ac:dyDescent="0.2">
      <c r="B200" s="166"/>
      <c r="D200" s="138" t="s">
        <v>330</v>
      </c>
      <c r="E200" s="167" t="s">
        <v>19</v>
      </c>
      <c r="F200" s="168" t="s">
        <v>333</v>
      </c>
      <c r="H200" s="169">
        <v>0.89993999999999996</v>
      </c>
      <c r="I200" s="170"/>
      <c r="L200" s="166"/>
      <c r="M200" s="171"/>
      <c r="T200" s="172"/>
      <c r="AT200" s="167" t="s">
        <v>330</v>
      </c>
      <c r="AU200" s="167" t="s">
        <v>79</v>
      </c>
      <c r="AV200" s="14" t="s">
        <v>187</v>
      </c>
      <c r="AW200" s="14" t="s">
        <v>31</v>
      </c>
      <c r="AX200" s="14" t="s">
        <v>77</v>
      </c>
      <c r="AY200" s="167" t="s">
        <v>181</v>
      </c>
    </row>
    <row r="201" spans="2:65" s="1" customFormat="1" ht="16.5" customHeight="1" x14ac:dyDescent="0.2">
      <c r="B201" s="32"/>
      <c r="C201" s="125" t="s">
        <v>225</v>
      </c>
      <c r="D201" s="125" t="s">
        <v>182</v>
      </c>
      <c r="E201" s="126" t="s">
        <v>9328</v>
      </c>
      <c r="F201" s="127" t="s">
        <v>9329</v>
      </c>
      <c r="G201" s="128" t="s">
        <v>326</v>
      </c>
      <c r="H201" s="129">
        <v>0.9</v>
      </c>
      <c r="I201" s="130"/>
      <c r="J201" s="131">
        <f>ROUND(I201*H201,2)</f>
        <v>0</v>
      </c>
      <c r="K201" s="127" t="s">
        <v>327</v>
      </c>
      <c r="L201" s="32"/>
      <c r="M201" s="132" t="s">
        <v>19</v>
      </c>
      <c r="N201" s="133" t="s">
        <v>40</v>
      </c>
      <c r="P201" s="134">
        <f>O201*H201</f>
        <v>0</v>
      </c>
      <c r="Q201" s="134">
        <v>0</v>
      </c>
      <c r="R201" s="134">
        <f>Q201*H201</f>
        <v>0</v>
      </c>
      <c r="S201" s="134">
        <v>0</v>
      </c>
      <c r="T201" s="135">
        <f>S201*H201</f>
        <v>0</v>
      </c>
      <c r="AR201" s="136" t="s">
        <v>187</v>
      </c>
      <c r="AT201" s="136" t="s">
        <v>182</v>
      </c>
      <c r="AU201" s="136" t="s">
        <v>79</v>
      </c>
      <c r="AY201" s="17" t="s">
        <v>181</v>
      </c>
      <c r="BE201" s="137">
        <f>IF(N201="základní",J201,0)</f>
        <v>0</v>
      </c>
      <c r="BF201" s="137">
        <f>IF(N201="snížená",J201,0)</f>
        <v>0</v>
      </c>
      <c r="BG201" s="137">
        <f>IF(N201="zákl. přenesená",J201,0)</f>
        <v>0</v>
      </c>
      <c r="BH201" s="137">
        <f>IF(N201="sníž. přenesená",J201,0)</f>
        <v>0</v>
      </c>
      <c r="BI201" s="137">
        <f>IF(N201="nulová",J201,0)</f>
        <v>0</v>
      </c>
      <c r="BJ201" s="17" t="s">
        <v>77</v>
      </c>
      <c r="BK201" s="137">
        <f>ROUND(I201*H201,2)</f>
        <v>0</v>
      </c>
      <c r="BL201" s="17" t="s">
        <v>187</v>
      </c>
      <c r="BM201" s="136" t="s">
        <v>266</v>
      </c>
    </row>
    <row r="202" spans="2:65" s="1" customFormat="1" ht="11.25" x14ac:dyDescent="0.2">
      <c r="B202" s="32"/>
      <c r="D202" s="151" t="s">
        <v>328</v>
      </c>
      <c r="F202" s="152" t="s">
        <v>9330</v>
      </c>
      <c r="I202" s="140"/>
      <c r="L202" s="32"/>
      <c r="M202" s="141"/>
      <c r="T202" s="53"/>
      <c r="AT202" s="17" t="s">
        <v>328</v>
      </c>
      <c r="AU202" s="17" t="s">
        <v>79</v>
      </c>
    </row>
    <row r="203" spans="2:65" s="13" customFormat="1" ht="11.25" x14ac:dyDescent="0.2">
      <c r="B203" s="159"/>
      <c r="D203" s="138" t="s">
        <v>330</v>
      </c>
      <c r="E203" s="160" t="s">
        <v>19</v>
      </c>
      <c r="F203" s="161" t="s">
        <v>9750</v>
      </c>
      <c r="H203" s="162">
        <v>0.9</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0.9</v>
      </c>
      <c r="I204" s="170"/>
      <c r="L204" s="166"/>
      <c r="M204" s="171"/>
      <c r="T204" s="172"/>
      <c r="AT204" s="167" t="s">
        <v>330</v>
      </c>
      <c r="AU204" s="167" t="s">
        <v>79</v>
      </c>
      <c r="AV204" s="14" t="s">
        <v>187</v>
      </c>
      <c r="AW204" s="14" t="s">
        <v>31</v>
      </c>
      <c r="AX204" s="14" t="s">
        <v>77</v>
      </c>
      <c r="AY204" s="167" t="s">
        <v>181</v>
      </c>
    </row>
    <row r="205" spans="2:65" s="1" customFormat="1" ht="16.5" customHeight="1" x14ac:dyDescent="0.2">
      <c r="B205" s="32"/>
      <c r="C205" s="125" t="s">
        <v>267</v>
      </c>
      <c r="D205" s="125" t="s">
        <v>182</v>
      </c>
      <c r="E205" s="126" t="s">
        <v>1836</v>
      </c>
      <c r="F205" s="127" t="s">
        <v>1837</v>
      </c>
      <c r="G205" s="128" t="s">
        <v>510</v>
      </c>
      <c r="H205" s="129">
        <v>72.8</v>
      </c>
      <c r="I205" s="130"/>
      <c r="J205" s="131">
        <f>ROUND(I205*H205,2)</f>
        <v>0</v>
      </c>
      <c r="K205" s="127" t="s">
        <v>327</v>
      </c>
      <c r="L205" s="32"/>
      <c r="M205" s="132" t="s">
        <v>19</v>
      </c>
      <c r="N205" s="133" t="s">
        <v>40</v>
      </c>
      <c r="P205" s="134">
        <f>O205*H205</f>
        <v>0</v>
      </c>
      <c r="Q205" s="134">
        <v>0</v>
      </c>
      <c r="R205" s="134">
        <f>Q205*H205</f>
        <v>0</v>
      </c>
      <c r="S205" s="134">
        <v>0</v>
      </c>
      <c r="T205" s="135">
        <f>S205*H205</f>
        <v>0</v>
      </c>
      <c r="AR205" s="136" t="s">
        <v>187</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187</v>
      </c>
      <c r="BM205" s="136" t="s">
        <v>270</v>
      </c>
    </row>
    <row r="206" spans="2:65" s="1" customFormat="1" ht="11.25" x14ac:dyDescent="0.2">
      <c r="B206" s="32"/>
      <c r="D206" s="151" t="s">
        <v>328</v>
      </c>
      <c r="F206" s="152" t="s">
        <v>1838</v>
      </c>
      <c r="I206" s="140"/>
      <c r="L206" s="32"/>
      <c r="M206" s="141"/>
      <c r="T206" s="53"/>
      <c r="AT206" s="17" t="s">
        <v>328</v>
      </c>
      <c r="AU206" s="17" t="s">
        <v>79</v>
      </c>
    </row>
    <row r="207" spans="2:65" s="13" customFormat="1" ht="11.25" x14ac:dyDescent="0.2">
      <c r="B207" s="159"/>
      <c r="D207" s="138" t="s">
        <v>330</v>
      </c>
      <c r="E207" s="160" t="s">
        <v>19</v>
      </c>
      <c r="F207" s="161" t="s">
        <v>9751</v>
      </c>
      <c r="H207" s="162">
        <v>72.8</v>
      </c>
      <c r="I207" s="163"/>
      <c r="L207" s="159"/>
      <c r="M207" s="164"/>
      <c r="T207" s="165"/>
      <c r="AT207" s="160" t="s">
        <v>330</v>
      </c>
      <c r="AU207" s="160" t="s">
        <v>79</v>
      </c>
      <c r="AV207" s="13" t="s">
        <v>79</v>
      </c>
      <c r="AW207" s="13" t="s">
        <v>31</v>
      </c>
      <c r="AX207" s="13" t="s">
        <v>69</v>
      </c>
      <c r="AY207" s="160" t="s">
        <v>181</v>
      </c>
    </row>
    <row r="208" spans="2:65" s="14" customFormat="1" ht="11.25" x14ac:dyDescent="0.2">
      <c r="B208" s="166"/>
      <c r="D208" s="138" t="s">
        <v>330</v>
      </c>
      <c r="E208" s="167" t="s">
        <v>19</v>
      </c>
      <c r="F208" s="168" t="s">
        <v>333</v>
      </c>
      <c r="H208" s="169">
        <v>72.8</v>
      </c>
      <c r="I208" s="170"/>
      <c r="L208" s="166"/>
      <c r="M208" s="171"/>
      <c r="T208" s="172"/>
      <c r="AT208" s="167" t="s">
        <v>330</v>
      </c>
      <c r="AU208" s="167" t="s">
        <v>79</v>
      </c>
      <c r="AV208" s="14" t="s">
        <v>187</v>
      </c>
      <c r="AW208" s="14" t="s">
        <v>31</v>
      </c>
      <c r="AX208" s="14" t="s">
        <v>77</v>
      </c>
      <c r="AY208" s="167" t="s">
        <v>181</v>
      </c>
    </row>
    <row r="209" spans="2:65" s="1" customFormat="1" ht="24.2" customHeight="1" x14ac:dyDescent="0.2">
      <c r="B209" s="32"/>
      <c r="C209" s="125" t="s">
        <v>229</v>
      </c>
      <c r="D209" s="125" t="s">
        <v>182</v>
      </c>
      <c r="E209" s="126" t="s">
        <v>8856</v>
      </c>
      <c r="F209" s="127" t="s">
        <v>9752</v>
      </c>
      <c r="G209" s="128" t="s">
        <v>510</v>
      </c>
      <c r="H209" s="129">
        <v>110.7</v>
      </c>
      <c r="I209" s="130"/>
      <c r="J209" s="131">
        <f>ROUND(I209*H209,2)</f>
        <v>0</v>
      </c>
      <c r="K209" s="127" t="s">
        <v>327</v>
      </c>
      <c r="L209" s="32"/>
      <c r="M209" s="132" t="s">
        <v>19</v>
      </c>
      <c r="N209" s="133" t="s">
        <v>40</v>
      </c>
      <c r="P209" s="134">
        <f>O209*H209</f>
        <v>0</v>
      </c>
      <c r="Q209" s="134">
        <v>0</v>
      </c>
      <c r="R209" s="134">
        <f>Q209*H209</f>
        <v>0</v>
      </c>
      <c r="S209" s="134">
        <v>0</v>
      </c>
      <c r="T209" s="135">
        <f>S209*H209</f>
        <v>0</v>
      </c>
      <c r="AR209" s="136" t="s">
        <v>187</v>
      </c>
      <c r="AT209" s="136" t="s">
        <v>182</v>
      </c>
      <c r="AU209" s="136" t="s">
        <v>79</v>
      </c>
      <c r="AY209" s="17" t="s">
        <v>181</v>
      </c>
      <c r="BE209" s="137">
        <f>IF(N209="základní",J209,0)</f>
        <v>0</v>
      </c>
      <c r="BF209" s="137">
        <f>IF(N209="snížená",J209,0)</f>
        <v>0</v>
      </c>
      <c r="BG209" s="137">
        <f>IF(N209="zákl. přenesená",J209,0)</f>
        <v>0</v>
      </c>
      <c r="BH209" s="137">
        <f>IF(N209="sníž. přenesená",J209,0)</f>
        <v>0</v>
      </c>
      <c r="BI209" s="137">
        <f>IF(N209="nulová",J209,0)</f>
        <v>0</v>
      </c>
      <c r="BJ209" s="17" t="s">
        <v>77</v>
      </c>
      <c r="BK209" s="137">
        <f>ROUND(I209*H209,2)</f>
        <v>0</v>
      </c>
      <c r="BL209" s="17" t="s">
        <v>187</v>
      </c>
      <c r="BM209" s="136" t="s">
        <v>273</v>
      </c>
    </row>
    <row r="210" spans="2:65" s="1" customFormat="1" ht="11.25" x14ac:dyDescent="0.2">
      <c r="B210" s="32"/>
      <c r="D210" s="151" t="s">
        <v>328</v>
      </c>
      <c r="F210" s="152" t="s">
        <v>8858</v>
      </c>
      <c r="I210" s="140"/>
      <c r="L210" s="32"/>
      <c r="M210" s="141"/>
      <c r="T210" s="53"/>
      <c r="AT210" s="17" t="s">
        <v>328</v>
      </c>
      <c r="AU210" s="17" t="s">
        <v>79</v>
      </c>
    </row>
    <row r="211" spans="2:65" s="1" customFormat="1" ht="39" x14ac:dyDescent="0.2">
      <c r="B211" s="32"/>
      <c r="D211" s="138" t="s">
        <v>214</v>
      </c>
      <c r="F211" s="139" t="s">
        <v>9753</v>
      </c>
      <c r="I211" s="140"/>
      <c r="L211" s="32"/>
      <c r="M211" s="141"/>
      <c r="T211" s="53"/>
      <c r="AT211" s="17" t="s">
        <v>214</v>
      </c>
      <c r="AU211" s="17" t="s">
        <v>79</v>
      </c>
    </row>
    <row r="212" spans="2:65" s="13" customFormat="1" ht="22.5" x14ac:dyDescent="0.2">
      <c r="B212" s="159"/>
      <c r="D212" s="138" t="s">
        <v>330</v>
      </c>
      <c r="E212" s="160" t="s">
        <v>19</v>
      </c>
      <c r="F212" s="161" t="s">
        <v>9754</v>
      </c>
      <c r="H212" s="162">
        <v>110.7</v>
      </c>
      <c r="I212" s="163"/>
      <c r="L212" s="159"/>
      <c r="M212" s="164"/>
      <c r="T212" s="165"/>
      <c r="AT212" s="160" t="s">
        <v>330</v>
      </c>
      <c r="AU212" s="160" t="s">
        <v>79</v>
      </c>
      <c r="AV212" s="13" t="s">
        <v>79</v>
      </c>
      <c r="AW212" s="13" t="s">
        <v>31</v>
      </c>
      <c r="AX212" s="13" t="s">
        <v>69</v>
      </c>
      <c r="AY212" s="160" t="s">
        <v>181</v>
      </c>
    </row>
    <row r="213" spans="2:65" s="14" customFormat="1" ht="11.25" x14ac:dyDescent="0.2">
      <c r="B213" s="166"/>
      <c r="D213" s="138" t="s">
        <v>330</v>
      </c>
      <c r="E213" s="167" t="s">
        <v>19</v>
      </c>
      <c r="F213" s="168" t="s">
        <v>333</v>
      </c>
      <c r="H213" s="169">
        <v>110.7</v>
      </c>
      <c r="I213" s="170"/>
      <c r="L213" s="166"/>
      <c r="M213" s="171"/>
      <c r="T213" s="172"/>
      <c r="AT213" s="167" t="s">
        <v>330</v>
      </c>
      <c r="AU213" s="167" t="s">
        <v>79</v>
      </c>
      <c r="AV213" s="14" t="s">
        <v>187</v>
      </c>
      <c r="AW213" s="14" t="s">
        <v>31</v>
      </c>
      <c r="AX213" s="14" t="s">
        <v>77</v>
      </c>
      <c r="AY213" s="167" t="s">
        <v>181</v>
      </c>
    </row>
    <row r="214" spans="2:65" s="1" customFormat="1" ht="16.5" customHeight="1" x14ac:dyDescent="0.2">
      <c r="B214" s="32"/>
      <c r="C214" s="125" t="s">
        <v>274</v>
      </c>
      <c r="D214" s="125" t="s">
        <v>182</v>
      </c>
      <c r="E214" s="126" t="s">
        <v>442</v>
      </c>
      <c r="F214" s="127" t="s">
        <v>443</v>
      </c>
      <c r="G214" s="128" t="s">
        <v>326</v>
      </c>
      <c r="H214" s="129">
        <v>20.248999999999999</v>
      </c>
      <c r="I214" s="130"/>
      <c r="J214" s="131">
        <f>ROUND(I214*H214,2)</f>
        <v>0</v>
      </c>
      <c r="K214" s="127" t="s">
        <v>327</v>
      </c>
      <c r="L214" s="32"/>
      <c r="M214" s="132" t="s">
        <v>19</v>
      </c>
      <c r="N214" s="133" t="s">
        <v>40</v>
      </c>
      <c r="P214" s="134">
        <f>O214*H214</f>
        <v>0</v>
      </c>
      <c r="Q214" s="134">
        <v>0</v>
      </c>
      <c r="R214" s="134">
        <f>Q214*H214</f>
        <v>0</v>
      </c>
      <c r="S214" s="134">
        <v>0</v>
      </c>
      <c r="T214" s="135">
        <f>S214*H214</f>
        <v>0</v>
      </c>
      <c r="AR214" s="136" t="s">
        <v>187</v>
      </c>
      <c r="AT214" s="136" t="s">
        <v>182</v>
      </c>
      <c r="AU214" s="136" t="s">
        <v>79</v>
      </c>
      <c r="AY214" s="17" t="s">
        <v>181</v>
      </c>
      <c r="BE214" s="137">
        <f>IF(N214="základní",J214,0)</f>
        <v>0</v>
      </c>
      <c r="BF214" s="137">
        <f>IF(N214="snížená",J214,0)</f>
        <v>0</v>
      </c>
      <c r="BG214" s="137">
        <f>IF(N214="zákl. přenesená",J214,0)</f>
        <v>0</v>
      </c>
      <c r="BH214" s="137">
        <f>IF(N214="sníž. přenesená",J214,0)</f>
        <v>0</v>
      </c>
      <c r="BI214" s="137">
        <f>IF(N214="nulová",J214,0)</f>
        <v>0</v>
      </c>
      <c r="BJ214" s="17" t="s">
        <v>77</v>
      </c>
      <c r="BK214" s="137">
        <f>ROUND(I214*H214,2)</f>
        <v>0</v>
      </c>
      <c r="BL214" s="17" t="s">
        <v>187</v>
      </c>
      <c r="BM214" s="136" t="s">
        <v>277</v>
      </c>
    </row>
    <row r="215" spans="2:65" s="1" customFormat="1" ht="11.25" x14ac:dyDescent="0.2">
      <c r="B215" s="32"/>
      <c r="D215" s="151" t="s">
        <v>328</v>
      </c>
      <c r="F215" s="152" t="s">
        <v>444</v>
      </c>
      <c r="I215" s="140"/>
      <c r="L215" s="32"/>
      <c r="M215" s="141"/>
      <c r="T215" s="53"/>
      <c r="AT215" s="17" t="s">
        <v>328</v>
      </c>
      <c r="AU215" s="17" t="s">
        <v>79</v>
      </c>
    </row>
    <row r="216" spans="2:65" s="12" customFormat="1" ht="11.25" x14ac:dyDescent="0.2">
      <c r="B216" s="153"/>
      <c r="D216" s="138" t="s">
        <v>330</v>
      </c>
      <c r="E216" s="154" t="s">
        <v>19</v>
      </c>
      <c r="F216" s="155" t="s">
        <v>6673</v>
      </c>
      <c r="H216" s="154" t="s">
        <v>19</v>
      </c>
      <c r="I216" s="156"/>
      <c r="L216" s="153"/>
      <c r="M216" s="157"/>
      <c r="T216" s="158"/>
      <c r="AT216" s="154" t="s">
        <v>330</v>
      </c>
      <c r="AU216" s="154" t="s">
        <v>79</v>
      </c>
      <c r="AV216" s="12" t="s">
        <v>77</v>
      </c>
      <c r="AW216" s="12" t="s">
        <v>31</v>
      </c>
      <c r="AX216" s="12" t="s">
        <v>69</v>
      </c>
      <c r="AY216" s="154" t="s">
        <v>181</v>
      </c>
    </row>
    <row r="217" spans="2:65" s="13" customFormat="1" ht="11.25" x14ac:dyDescent="0.2">
      <c r="B217" s="159"/>
      <c r="D217" s="138" t="s">
        <v>330</v>
      </c>
      <c r="E217" s="160" t="s">
        <v>19</v>
      </c>
      <c r="F217" s="161" t="s">
        <v>9755</v>
      </c>
      <c r="H217" s="162">
        <v>20.248999999999999</v>
      </c>
      <c r="I217" s="163"/>
      <c r="L217" s="159"/>
      <c r="M217" s="164"/>
      <c r="T217" s="165"/>
      <c r="AT217" s="160" t="s">
        <v>330</v>
      </c>
      <c r="AU217" s="160" t="s">
        <v>79</v>
      </c>
      <c r="AV217" s="13" t="s">
        <v>79</v>
      </c>
      <c r="AW217" s="13" t="s">
        <v>31</v>
      </c>
      <c r="AX217" s="13" t="s">
        <v>69</v>
      </c>
      <c r="AY217" s="160" t="s">
        <v>181</v>
      </c>
    </row>
    <row r="218" spans="2:65" s="14" customFormat="1" ht="11.25" x14ac:dyDescent="0.2">
      <c r="B218" s="166"/>
      <c r="D218" s="138" t="s">
        <v>330</v>
      </c>
      <c r="E218" s="167" t="s">
        <v>19</v>
      </c>
      <c r="F218" s="168" t="s">
        <v>333</v>
      </c>
      <c r="H218" s="169">
        <v>20.248999999999999</v>
      </c>
      <c r="I218" s="170"/>
      <c r="L218" s="166"/>
      <c r="M218" s="171"/>
      <c r="T218" s="172"/>
      <c r="AT218" s="167" t="s">
        <v>330</v>
      </c>
      <c r="AU218" s="167" t="s">
        <v>79</v>
      </c>
      <c r="AV218" s="14" t="s">
        <v>187</v>
      </c>
      <c r="AW218" s="14" t="s">
        <v>31</v>
      </c>
      <c r="AX218" s="14" t="s">
        <v>77</v>
      </c>
      <c r="AY218" s="167" t="s">
        <v>181</v>
      </c>
    </row>
    <row r="219" spans="2:65" s="1" customFormat="1" ht="16.5" customHeight="1" x14ac:dyDescent="0.2">
      <c r="B219" s="32"/>
      <c r="C219" s="125" t="s">
        <v>232</v>
      </c>
      <c r="D219" s="125" t="s">
        <v>182</v>
      </c>
      <c r="E219" s="126" t="s">
        <v>447</v>
      </c>
      <c r="F219" s="127" t="s">
        <v>448</v>
      </c>
      <c r="G219" s="128" t="s">
        <v>326</v>
      </c>
      <c r="H219" s="129">
        <v>23.849</v>
      </c>
      <c r="I219" s="130"/>
      <c r="J219" s="131">
        <f>ROUND(I219*H219,2)</f>
        <v>0</v>
      </c>
      <c r="K219" s="127" t="s">
        <v>327</v>
      </c>
      <c r="L219" s="32"/>
      <c r="M219" s="132" t="s">
        <v>19</v>
      </c>
      <c r="N219" s="133" t="s">
        <v>40</v>
      </c>
      <c r="P219" s="134">
        <f>O219*H219</f>
        <v>0</v>
      </c>
      <c r="Q219" s="134">
        <v>0</v>
      </c>
      <c r="R219" s="134">
        <f>Q219*H219</f>
        <v>0</v>
      </c>
      <c r="S219" s="134">
        <v>0</v>
      </c>
      <c r="T219" s="135">
        <f>S219*H219</f>
        <v>0</v>
      </c>
      <c r="AR219" s="136" t="s">
        <v>187</v>
      </c>
      <c r="AT219" s="136" t="s">
        <v>182</v>
      </c>
      <c r="AU219" s="136" t="s">
        <v>79</v>
      </c>
      <c r="AY219" s="17" t="s">
        <v>181</v>
      </c>
      <c r="BE219" s="137">
        <f>IF(N219="základní",J219,0)</f>
        <v>0</v>
      </c>
      <c r="BF219" s="137">
        <f>IF(N219="snížená",J219,0)</f>
        <v>0</v>
      </c>
      <c r="BG219" s="137">
        <f>IF(N219="zákl. přenesená",J219,0)</f>
        <v>0</v>
      </c>
      <c r="BH219" s="137">
        <f>IF(N219="sníž. přenesená",J219,0)</f>
        <v>0</v>
      </c>
      <c r="BI219" s="137">
        <f>IF(N219="nulová",J219,0)</f>
        <v>0</v>
      </c>
      <c r="BJ219" s="17" t="s">
        <v>77</v>
      </c>
      <c r="BK219" s="137">
        <f>ROUND(I219*H219,2)</f>
        <v>0</v>
      </c>
      <c r="BL219" s="17" t="s">
        <v>187</v>
      </c>
      <c r="BM219" s="136" t="s">
        <v>280</v>
      </c>
    </row>
    <row r="220" spans="2:65" s="1" customFormat="1" ht="11.25" x14ac:dyDescent="0.2">
      <c r="B220" s="32"/>
      <c r="D220" s="151" t="s">
        <v>328</v>
      </c>
      <c r="F220" s="152" t="s">
        <v>449</v>
      </c>
      <c r="I220" s="140"/>
      <c r="L220" s="32"/>
      <c r="M220" s="141"/>
      <c r="T220" s="53"/>
      <c r="AT220" s="17" t="s">
        <v>328</v>
      </c>
      <c r="AU220" s="17" t="s">
        <v>79</v>
      </c>
    </row>
    <row r="221" spans="2:65" s="12" customFormat="1" ht="11.25" x14ac:dyDescent="0.2">
      <c r="B221" s="153"/>
      <c r="D221" s="138" t="s">
        <v>330</v>
      </c>
      <c r="E221" s="154" t="s">
        <v>19</v>
      </c>
      <c r="F221" s="155" t="s">
        <v>6673</v>
      </c>
      <c r="H221" s="154" t="s">
        <v>19</v>
      </c>
      <c r="I221" s="156"/>
      <c r="L221" s="153"/>
      <c r="M221" s="157"/>
      <c r="T221" s="158"/>
      <c r="AT221" s="154" t="s">
        <v>330</v>
      </c>
      <c r="AU221" s="154" t="s">
        <v>79</v>
      </c>
      <c r="AV221" s="12" t="s">
        <v>77</v>
      </c>
      <c r="AW221" s="12" t="s">
        <v>31</v>
      </c>
      <c r="AX221" s="12" t="s">
        <v>69</v>
      </c>
      <c r="AY221" s="154" t="s">
        <v>181</v>
      </c>
    </row>
    <row r="222" spans="2:65" s="13" customFormat="1" ht="11.25" x14ac:dyDescent="0.2">
      <c r="B222" s="159"/>
      <c r="D222" s="138" t="s">
        <v>330</v>
      </c>
      <c r="E222" s="160" t="s">
        <v>19</v>
      </c>
      <c r="F222" s="161" t="s">
        <v>9756</v>
      </c>
      <c r="H222" s="162">
        <v>23.849</v>
      </c>
      <c r="I222" s="163"/>
      <c r="L222" s="159"/>
      <c r="M222" s="164"/>
      <c r="T222" s="165"/>
      <c r="AT222" s="160" t="s">
        <v>330</v>
      </c>
      <c r="AU222" s="160" t="s">
        <v>79</v>
      </c>
      <c r="AV222" s="13" t="s">
        <v>79</v>
      </c>
      <c r="AW222" s="13" t="s">
        <v>31</v>
      </c>
      <c r="AX222" s="13" t="s">
        <v>69</v>
      </c>
      <c r="AY222" s="160" t="s">
        <v>181</v>
      </c>
    </row>
    <row r="223" spans="2:65" s="14" customFormat="1" ht="11.25" x14ac:dyDescent="0.2">
      <c r="B223" s="166"/>
      <c r="D223" s="138" t="s">
        <v>330</v>
      </c>
      <c r="E223" s="167" t="s">
        <v>19</v>
      </c>
      <c r="F223" s="168" t="s">
        <v>333</v>
      </c>
      <c r="H223" s="169">
        <v>23.849</v>
      </c>
      <c r="I223" s="170"/>
      <c r="L223" s="166"/>
      <c r="M223" s="171"/>
      <c r="T223" s="172"/>
      <c r="AT223" s="167" t="s">
        <v>330</v>
      </c>
      <c r="AU223" s="167" t="s">
        <v>79</v>
      </c>
      <c r="AV223" s="14" t="s">
        <v>187</v>
      </c>
      <c r="AW223" s="14" t="s">
        <v>31</v>
      </c>
      <c r="AX223" s="14" t="s">
        <v>77</v>
      </c>
      <c r="AY223" s="167" t="s">
        <v>181</v>
      </c>
    </row>
    <row r="224" spans="2:65" s="1" customFormat="1" ht="16.5" customHeight="1" x14ac:dyDescent="0.2">
      <c r="B224" s="32"/>
      <c r="C224" s="125" t="s">
        <v>281</v>
      </c>
      <c r="D224" s="125" t="s">
        <v>182</v>
      </c>
      <c r="E224" s="126" t="s">
        <v>451</v>
      </c>
      <c r="F224" s="127" t="s">
        <v>452</v>
      </c>
      <c r="G224" s="128" t="s">
        <v>326</v>
      </c>
      <c r="H224" s="129">
        <v>0.9</v>
      </c>
      <c r="I224" s="130"/>
      <c r="J224" s="131">
        <f>ROUND(I224*H224,2)</f>
        <v>0</v>
      </c>
      <c r="K224" s="127" t="s">
        <v>327</v>
      </c>
      <c r="L224" s="32"/>
      <c r="M224" s="132" t="s">
        <v>19</v>
      </c>
      <c r="N224" s="133" t="s">
        <v>40</v>
      </c>
      <c r="P224" s="134">
        <f>O224*H224</f>
        <v>0</v>
      </c>
      <c r="Q224" s="134">
        <v>0</v>
      </c>
      <c r="R224" s="134">
        <f>Q224*H224</f>
        <v>0</v>
      </c>
      <c r="S224" s="134">
        <v>0</v>
      </c>
      <c r="T224" s="135">
        <f>S224*H224</f>
        <v>0</v>
      </c>
      <c r="AR224" s="136" t="s">
        <v>187</v>
      </c>
      <c r="AT224" s="136" t="s">
        <v>182</v>
      </c>
      <c r="AU224" s="136" t="s">
        <v>79</v>
      </c>
      <c r="AY224" s="17" t="s">
        <v>181</v>
      </c>
      <c r="BE224" s="137">
        <f>IF(N224="základní",J224,0)</f>
        <v>0</v>
      </c>
      <c r="BF224" s="137">
        <f>IF(N224="snížená",J224,0)</f>
        <v>0</v>
      </c>
      <c r="BG224" s="137">
        <f>IF(N224="zákl. přenesená",J224,0)</f>
        <v>0</v>
      </c>
      <c r="BH224" s="137">
        <f>IF(N224="sníž. přenesená",J224,0)</f>
        <v>0</v>
      </c>
      <c r="BI224" s="137">
        <f>IF(N224="nulová",J224,0)</f>
        <v>0</v>
      </c>
      <c r="BJ224" s="17" t="s">
        <v>77</v>
      </c>
      <c r="BK224" s="137">
        <f>ROUND(I224*H224,2)</f>
        <v>0</v>
      </c>
      <c r="BL224" s="17" t="s">
        <v>187</v>
      </c>
      <c r="BM224" s="136" t="s">
        <v>284</v>
      </c>
    </row>
    <row r="225" spans="2:65" s="1" customFormat="1" ht="11.25" x14ac:dyDescent="0.2">
      <c r="B225" s="32"/>
      <c r="D225" s="151" t="s">
        <v>328</v>
      </c>
      <c r="F225" s="152" t="s">
        <v>453</v>
      </c>
      <c r="I225" s="140"/>
      <c r="L225" s="32"/>
      <c r="M225" s="141"/>
      <c r="T225" s="53"/>
      <c r="AT225" s="17" t="s">
        <v>328</v>
      </c>
      <c r="AU225" s="17" t="s">
        <v>79</v>
      </c>
    </row>
    <row r="226" spans="2:65" s="12" customFormat="1" ht="11.25" x14ac:dyDescent="0.2">
      <c r="B226" s="153"/>
      <c r="D226" s="138" t="s">
        <v>330</v>
      </c>
      <c r="E226" s="154" t="s">
        <v>19</v>
      </c>
      <c r="F226" s="155" t="s">
        <v>6673</v>
      </c>
      <c r="H226" s="154" t="s">
        <v>19</v>
      </c>
      <c r="I226" s="156"/>
      <c r="L226" s="153"/>
      <c r="M226" s="157"/>
      <c r="T226" s="158"/>
      <c r="AT226" s="154" t="s">
        <v>330</v>
      </c>
      <c r="AU226" s="154" t="s">
        <v>79</v>
      </c>
      <c r="AV226" s="12" t="s">
        <v>77</v>
      </c>
      <c r="AW226" s="12" t="s">
        <v>31</v>
      </c>
      <c r="AX226" s="12" t="s">
        <v>69</v>
      </c>
      <c r="AY226" s="154" t="s">
        <v>181</v>
      </c>
    </row>
    <row r="227" spans="2:65" s="13" customFormat="1" ht="11.25" x14ac:dyDescent="0.2">
      <c r="B227" s="159"/>
      <c r="D227" s="138" t="s">
        <v>330</v>
      </c>
      <c r="E227" s="160" t="s">
        <v>19</v>
      </c>
      <c r="F227" s="161" t="s">
        <v>9757</v>
      </c>
      <c r="H227" s="162">
        <v>0.9</v>
      </c>
      <c r="I227" s="163"/>
      <c r="L227" s="159"/>
      <c r="M227" s="164"/>
      <c r="T227" s="165"/>
      <c r="AT227" s="160" t="s">
        <v>330</v>
      </c>
      <c r="AU227" s="160" t="s">
        <v>79</v>
      </c>
      <c r="AV227" s="13" t="s">
        <v>79</v>
      </c>
      <c r="AW227" s="13" t="s">
        <v>31</v>
      </c>
      <c r="AX227" s="13" t="s">
        <v>69</v>
      </c>
      <c r="AY227" s="160" t="s">
        <v>181</v>
      </c>
    </row>
    <row r="228" spans="2:65" s="14" customFormat="1" ht="11.25" x14ac:dyDescent="0.2">
      <c r="B228" s="166"/>
      <c r="D228" s="138" t="s">
        <v>330</v>
      </c>
      <c r="E228" s="167" t="s">
        <v>19</v>
      </c>
      <c r="F228" s="168" t="s">
        <v>333</v>
      </c>
      <c r="H228" s="169">
        <v>0.9</v>
      </c>
      <c r="I228" s="170"/>
      <c r="L228" s="166"/>
      <c r="M228" s="171"/>
      <c r="T228" s="172"/>
      <c r="AT228" s="167" t="s">
        <v>330</v>
      </c>
      <c r="AU228" s="167" t="s">
        <v>79</v>
      </c>
      <c r="AV228" s="14" t="s">
        <v>187</v>
      </c>
      <c r="AW228" s="14" t="s">
        <v>31</v>
      </c>
      <c r="AX228" s="14" t="s">
        <v>77</v>
      </c>
      <c r="AY228" s="167" t="s">
        <v>181</v>
      </c>
    </row>
    <row r="229" spans="2:65" s="1" customFormat="1" ht="21.75" customHeight="1" x14ac:dyDescent="0.2">
      <c r="B229" s="32"/>
      <c r="C229" s="125" t="s">
        <v>236</v>
      </c>
      <c r="D229" s="125" t="s">
        <v>182</v>
      </c>
      <c r="E229" s="126" t="s">
        <v>455</v>
      </c>
      <c r="F229" s="127" t="s">
        <v>456</v>
      </c>
      <c r="G229" s="128" t="s">
        <v>326</v>
      </c>
      <c r="H229" s="129">
        <v>20.248999999999999</v>
      </c>
      <c r="I229" s="130"/>
      <c r="J229" s="131">
        <f>ROUND(I229*H229,2)</f>
        <v>0</v>
      </c>
      <c r="K229" s="127" t="s">
        <v>327</v>
      </c>
      <c r="L229" s="32"/>
      <c r="M229" s="132" t="s">
        <v>19</v>
      </c>
      <c r="N229" s="133" t="s">
        <v>40</v>
      </c>
      <c r="P229" s="134">
        <f>O229*H229</f>
        <v>0</v>
      </c>
      <c r="Q229" s="134">
        <v>0</v>
      </c>
      <c r="R229" s="134">
        <f>Q229*H229</f>
        <v>0</v>
      </c>
      <c r="S229" s="134">
        <v>0</v>
      </c>
      <c r="T229" s="135">
        <f>S229*H229</f>
        <v>0</v>
      </c>
      <c r="AR229" s="136" t="s">
        <v>187</v>
      </c>
      <c r="AT229" s="136" t="s">
        <v>182</v>
      </c>
      <c r="AU229" s="136" t="s">
        <v>79</v>
      </c>
      <c r="AY229" s="17" t="s">
        <v>181</v>
      </c>
      <c r="BE229" s="137">
        <f>IF(N229="základní",J229,0)</f>
        <v>0</v>
      </c>
      <c r="BF229" s="137">
        <f>IF(N229="snížená",J229,0)</f>
        <v>0</v>
      </c>
      <c r="BG229" s="137">
        <f>IF(N229="zákl. přenesená",J229,0)</f>
        <v>0</v>
      </c>
      <c r="BH229" s="137">
        <f>IF(N229="sníž. přenesená",J229,0)</f>
        <v>0</v>
      </c>
      <c r="BI229" s="137">
        <f>IF(N229="nulová",J229,0)</f>
        <v>0</v>
      </c>
      <c r="BJ229" s="17" t="s">
        <v>77</v>
      </c>
      <c r="BK229" s="137">
        <f>ROUND(I229*H229,2)</f>
        <v>0</v>
      </c>
      <c r="BL229" s="17" t="s">
        <v>187</v>
      </c>
      <c r="BM229" s="136" t="s">
        <v>288</v>
      </c>
    </row>
    <row r="230" spans="2:65" s="1" customFormat="1" ht="11.25" x14ac:dyDescent="0.2">
      <c r="B230" s="32"/>
      <c r="D230" s="151" t="s">
        <v>328</v>
      </c>
      <c r="F230" s="152" t="s">
        <v>457</v>
      </c>
      <c r="I230" s="140"/>
      <c r="L230" s="32"/>
      <c r="M230" s="141"/>
      <c r="T230" s="53"/>
      <c r="AT230" s="17" t="s">
        <v>328</v>
      </c>
      <c r="AU230" s="17" t="s">
        <v>79</v>
      </c>
    </row>
    <row r="231" spans="2:65" s="12" customFormat="1" ht="11.25" x14ac:dyDescent="0.2">
      <c r="B231" s="153"/>
      <c r="D231" s="138" t="s">
        <v>330</v>
      </c>
      <c r="E231" s="154" t="s">
        <v>19</v>
      </c>
      <c r="F231" s="155" t="s">
        <v>458</v>
      </c>
      <c r="H231" s="154" t="s">
        <v>19</v>
      </c>
      <c r="I231" s="156"/>
      <c r="L231" s="153"/>
      <c r="M231" s="157"/>
      <c r="T231" s="158"/>
      <c r="AT231" s="154" t="s">
        <v>330</v>
      </c>
      <c r="AU231" s="154" t="s">
        <v>79</v>
      </c>
      <c r="AV231" s="12" t="s">
        <v>77</v>
      </c>
      <c r="AW231" s="12" t="s">
        <v>31</v>
      </c>
      <c r="AX231" s="12" t="s">
        <v>69</v>
      </c>
      <c r="AY231" s="154" t="s">
        <v>181</v>
      </c>
    </row>
    <row r="232" spans="2:65" s="13" customFormat="1" ht="11.25" x14ac:dyDescent="0.2">
      <c r="B232" s="159"/>
      <c r="D232" s="138" t="s">
        <v>330</v>
      </c>
      <c r="E232" s="160" t="s">
        <v>19</v>
      </c>
      <c r="F232" s="161" t="s">
        <v>9755</v>
      </c>
      <c r="H232" s="162">
        <v>20.248999999999999</v>
      </c>
      <c r="I232" s="163"/>
      <c r="L232" s="159"/>
      <c r="M232" s="164"/>
      <c r="T232" s="165"/>
      <c r="AT232" s="160" t="s">
        <v>330</v>
      </c>
      <c r="AU232" s="160" t="s">
        <v>79</v>
      </c>
      <c r="AV232" s="13" t="s">
        <v>79</v>
      </c>
      <c r="AW232" s="13" t="s">
        <v>31</v>
      </c>
      <c r="AX232" s="13" t="s">
        <v>69</v>
      </c>
      <c r="AY232" s="160" t="s">
        <v>181</v>
      </c>
    </row>
    <row r="233" spans="2:65" s="14" customFormat="1" ht="11.25" x14ac:dyDescent="0.2">
      <c r="B233" s="166"/>
      <c r="D233" s="138" t="s">
        <v>330</v>
      </c>
      <c r="E233" s="167" t="s">
        <v>19</v>
      </c>
      <c r="F233" s="168" t="s">
        <v>333</v>
      </c>
      <c r="H233" s="169">
        <v>20.248999999999999</v>
      </c>
      <c r="I233" s="170"/>
      <c r="L233" s="166"/>
      <c r="M233" s="171"/>
      <c r="T233" s="172"/>
      <c r="AT233" s="167" t="s">
        <v>330</v>
      </c>
      <c r="AU233" s="167" t="s">
        <v>79</v>
      </c>
      <c r="AV233" s="14" t="s">
        <v>187</v>
      </c>
      <c r="AW233" s="14" t="s">
        <v>31</v>
      </c>
      <c r="AX233" s="14" t="s">
        <v>77</v>
      </c>
      <c r="AY233" s="167" t="s">
        <v>181</v>
      </c>
    </row>
    <row r="234" spans="2:65" s="1" customFormat="1" ht="21.75" customHeight="1" x14ac:dyDescent="0.2">
      <c r="B234" s="32"/>
      <c r="C234" s="125" t="s">
        <v>290</v>
      </c>
      <c r="D234" s="125" t="s">
        <v>182</v>
      </c>
      <c r="E234" s="126" t="s">
        <v>460</v>
      </c>
      <c r="F234" s="127" t="s">
        <v>461</v>
      </c>
      <c r="G234" s="128" t="s">
        <v>326</v>
      </c>
      <c r="H234" s="129">
        <v>23.849</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293</v>
      </c>
    </row>
    <row r="235" spans="2:65" s="1" customFormat="1" ht="11.25" x14ac:dyDescent="0.2">
      <c r="B235" s="32"/>
      <c r="D235" s="151" t="s">
        <v>328</v>
      </c>
      <c r="F235" s="152" t="s">
        <v>462</v>
      </c>
      <c r="I235" s="140"/>
      <c r="L235" s="32"/>
      <c r="M235" s="141"/>
      <c r="T235" s="53"/>
      <c r="AT235" s="17" t="s">
        <v>328</v>
      </c>
      <c r="AU235" s="17" t="s">
        <v>79</v>
      </c>
    </row>
    <row r="236" spans="2:65" s="12" customFormat="1" ht="11.25" x14ac:dyDescent="0.2">
      <c r="B236" s="153"/>
      <c r="D236" s="138" t="s">
        <v>330</v>
      </c>
      <c r="E236" s="154" t="s">
        <v>19</v>
      </c>
      <c r="F236" s="155" t="s">
        <v>463</v>
      </c>
      <c r="H236" s="154" t="s">
        <v>19</v>
      </c>
      <c r="I236" s="156"/>
      <c r="L236" s="153"/>
      <c r="M236" s="157"/>
      <c r="T236" s="158"/>
      <c r="AT236" s="154" t="s">
        <v>330</v>
      </c>
      <c r="AU236" s="154" t="s">
        <v>79</v>
      </c>
      <c r="AV236" s="12" t="s">
        <v>77</v>
      </c>
      <c r="AW236" s="12" t="s">
        <v>31</v>
      </c>
      <c r="AX236" s="12" t="s">
        <v>69</v>
      </c>
      <c r="AY236" s="154" t="s">
        <v>181</v>
      </c>
    </row>
    <row r="237" spans="2:65" s="13" customFormat="1" ht="11.25" x14ac:dyDescent="0.2">
      <c r="B237" s="159"/>
      <c r="D237" s="138" t="s">
        <v>330</v>
      </c>
      <c r="E237" s="160" t="s">
        <v>19</v>
      </c>
      <c r="F237" s="161" t="s">
        <v>9756</v>
      </c>
      <c r="H237" s="162">
        <v>23.849</v>
      </c>
      <c r="I237" s="163"/>
      <c r="L237" s="159"/>
      <c r="M237" s="164"/>
      <c r="T237" s="165"/>
      <c r="AT237" s="160" t="s">
        <v>330</v>
      </c>
      <c r="AU237" s="160" t="s">
        <v>79</v>
      </c>
      <c r="AV237" s="13" t="s">
        <v>79</v>
      </c>
      <c r="AW237" s="13" t="s">
        <v>31</v>
      </c>
      <c r="AX237" s="13" t="s">
        <v>69</v>
      </c>
      <c r="AY237" s="160" t="s">
        <v>181</v>
      </c>
    </row>
    <row r="238" spans="2:65" s="14" customFormat="1" ht="11.25" x14ac:dyDescent="0.2">
      <c r="B238" s="166"/>
      <c r="D238" s="138" t="s">
        <v>330</v>
      </c>
      <c r="E238" s="167" t="s">
        <v>19</v>
      </c>
      <c r="F238" s="168" t="s">
        <v>333</v>
      </c>
      <c r="H238" s="169">
        <v>23.849</v>
      </c>
      <c r="I238" s="170"/>
      <c r="L238" s="166"/>
      <c r="M238" s="171"/>
      <c r="T238" s="172"/>
      <c r="AT238" s="167" t="s">
        <v>330</v>
      </c>
      <c r="AU238" s="167" t="s">
        <v>79</v>
      </c>
      <c r="AV238" s="14" t="s">
        <v>187</v>
      </c>
      <c r="AW238" s="14" t="s">
        <v>31</v>
      </c>
      <c r="AX238" s="14" t="s">
        <v>77</v>
      </c>
      <c r="AY238" s="167" t="s">
        <v>181</v>
      </c>
    </row>
    <row r="239" spans="2:65" s="1" customFormat="1" ht="21.75" customHeight="1" x14ac:dyDescent="0.2">
      <c r="B239" s="32"/>
      <c r="C239" s="125" t="s">
        <v>239</v>
      </c>
      <c r="D239" s="125" t="s">
        <v>182</v>
      </c>
      <c r="E239" s="126" t="s">
        <v>465</v>
      </c>
      <c r="F239" s="127" t="s">
        <v>466</v>
      </c>
      <c r="G239" s="128" t="s">
        <v>326</v>
      </c>
      <c r="H239" s="129">
        <v>0.9</v>
      </c>
      <c r="I239" s="130"/>
      <c r="J239" s="131">
        <f>ROUND(I239*H239,2)</f>
        <v>0</v>
      </c>
      <c r="K239" s="127" t="s">
        <v>327</v>
      </c>
      <c r="L239" s="32"/>
      <c r="M239" s="132" t="s">
        <v>19</v>
      </c>
      <c r="N239" s="133" t="s">
        <v>40</v>
      </c>
      <c r="P239" s="134">
        <f>O239*H239</f>
        <v>0</v>
      </c>
      <c r="Q239" s="134">
        <v>0</v>
      </c>
      <c r="R239" s="134">
        <f>Q239*H239</f>
        <v>0</v>
      </c>
      <c r="S239" s="134">
        <v>0</v>
      </c>
      <c r="T239" s="135">
        <f>S239*H239</f>
        <v>0</v>
      </c>
      <c r="AR239" s="136" t="s">
        <v>187</v>
      </c>
      <c r="AT239" s="136" t="s">
        <v>182</v>
      </c>
      <c r="AU239" s="136" t="s">
        <v>79</v>
      </c>
      <c r="AY239" s="17" t="s">
        <v>181</v>
      </c>
      <c r="BE239" s="137">
        <f>IF(N239="základní",J239,0)</f>
        <v>0</v>
      </c>
      <c r="BF239" s="137">
        <f>IF(N239="snížená",J239,0)</f>
        <v>0</v>
      </c>
      <c r="BG239" s="137">
        <f>IF(N239="zákl. přenesená",J239,0)</f>
        <v>0</v>
      </c>
      <c r="BH239" s="137">
        <f>IF(N239="sníž. přenesená",J239,0)</f>
        <v>0</v>
      </c>
      <c r="BI239" s="137">
        <f>IF(N239="nulová",J239,0)</f>
        <v>0</v>
      </c>
      <c r="BJ239" s="17" t="s">
        <v>77</v>
      </c>
      <c r="BK239" s="137">
        <f>ROUND(I239*H239,2)</f>
        <v>0</v>
      </c>
      <c r="BL239" s="17" t="s">
        <v>187</v>
      </c>
      <c r="BM239" s="136" t="s">
        <v>478</v>
      </c>
    </row>
    <row r="240" spans="2:65" s="1" customFormat="1" ht="11.25" x14ac:dyDescent="0.2">
      <c r="B240" s="32"/>
      <c r="D240" s="151" t="s">
        <v>328</v>
      </c>
      <c r="F240" s="152" t="s">
        <v>467</v>
      </c>
      <c r="I240" s="140"/>
      <c r="L240" s="32"/>
      <c r="M240" s="141"/>
      <c r="T240" s="53"/>
      <c r="AT240" s="17" t="s">
        <v>328</v>
      </c>
      <c r="AU240" s="17" t="s">
        <v>79</v>
      </c>
    </row>
    <row r="241" spans="2:65" s="12" customFormat="1" ht="11.25" x14ac:dyDescent="0.2">
      <c r="B241" s="153"/>
      <c r="D241" s="138" t="s">
        <v>330</v>
      </c>
      <c r="E241" s="154" t="s">
        <v>19</v>
      </c>
      <c r="F241" s="155" t="s">
        <v>468</v>
      </c>
      <c r="H241" s="154" t="s">
        <v>19</v>
      </c>
      <c r="I241" s="156"/>
      <c r="L241" s="153"/>
      <c r="M241" s="157"/>
      <c r="T241" s="158"/>
      <c r="AT241" s="154" t="s">
        <v>330</v>
      </c>
      <c r="AU241" s="154" t="s">
        <v>79</v>
      </c>
      <c r="AV241" s="12" t="s">
        <v>77</v>
      </c>
      <c r="AW241" s="12" t="s">
        <v>31</v>
      </c>
      <c r="AX241" s="12" t="s">
        <v>69</v>
      </c>
      <c r="AY241" s="154" t="s">
        <v>181</v>
      </c>
    </row>
    <row r="242" spans="2:65" s="13" customFormat="1" ht="11.25" x14ac:dyDescent="0.2">
      <c r="B242" s="159"/>
      <c r="D242" s="138" t="s">
        <v>330</v>
      </c>
      <c r="E242" s="160" t="s">
        <v>19</v>
      </c>
      <c r="F242" s="161" t="s">
        <v>9757</v>
      </c>
      <c r="H242" s="162">
        <v>0.9</v>
      </c>
      <c r="I242" s="163"/>
      <c r="L242" s="159"/>
      <c r="M242" s="164"/>
      <c r="T242" s="165"/>
      <c r="AT242" s="160" t="s">
        <v>330</v>
      </c>
      <c r="AU242" s="160" t="s">
        <v>79</v>
      </c>
      <c r="AV242" s="13" t="s">
        <v>79</v>
      </c>
      <c r="AW242" s="13" t="s">
        <v>31</v>
      </c>
      <c r="AX242" s="13" t="s">
        <v>69</v>
      </c>
      <c r="AY242" s="160" t="s">
        <v>181</v>
      </c>
    </row>
    <row r="243" spans="2:65" s="14" customFormat="1" ht="11.25" x14ac:dyDescent="0.2">
      <c r="B243" s="166"/>
      <c r="D243" s="138" t="s">
        <v>330</v>
      </c>
      <c r="E243" s="167" t="s">
        <v>19</v>
      </c>
      <c r="F243" s="168" t="s">
        <v>333</v>
      </c>
      <c r="H243" s="169">
        <v>0.9</v>
      </c>
      <c r="I243" s="170"/>
      <c r="L243" s="166"/>
      <c r="M243" s="171"/>
      <c r="T243" s="172"/>
      <c r="AT243" s="167" t="s">
        <v>330</v>
      </c>
      <c r="AU243" s="167" t="s">
        <v>79</v>
      </c>
      <c r="AV243" s="14" t="s">
        <v>187</v>
      </c>
      <c r="AW243" s="14" t="s">
        <v>31</v>
      </c>
      <c r="AX243" s="14" t="s">
        <v>77</v>
      </c>
      <c r="AY243" s="167" t="s">
        <v>181</v>
      </c>
    </row>
    <row r="244" spans="2:65" s="1" customFormat="1" ht="24.2" customHeight="1" x14ac:dyDescent="0.2">
      <c r="B244" s="32"/>
      <c r="C244" s="125" t="s">
        <v>481</v>
      </c>
      <c r="D244" s="125" t="s">
        <v>182</v>
      </c>
      <c r="E244" s="126" t="s">
        <v>470</v>
      </c>
      <c r="F244" s="127" t="s">
        <v>471</v>
      </c>
      <c r="G244" s="128" t="s">
        <v>326</v>
      </c>
      <c r="H244" s="129">
        <v>384.73099999999999</v>
      </c>
      <c r="I244" s="130"/>
      <c r="J244" s="131">
        <f>ROUND(I244*H244,2)</f>
        <v>0</v>
      </c>
      <c r="K244" s="127" t="s">
        <v>327</v>
      </c>
      <c r="L244" s="32"/>
      <c r="M244" s="132" t="s">
        <v>19</v>
      </c>
      <c r="N244" s="133" t="s">
        <v>40</v>
      </c>
      <c r="P244" s="134">
        <f>O244*H244</f>
        <v>0</v>
      </c>
      <c r="Q244" s="134">
        <v>0</v>
      </c>
      <c r="R244" s="134">
        <f>Q244*H244</f>
        <v>0</v>
      </c>
      <c r="S244" s="134">
        <v>0</v>
      </c>
      <c r="T244" s="135">
        <f>S244*H244</f>
        <v>0</v>
      </c>
      <c r="AR244" s="136" t="s">
        <v>187</v>
      </c>
      <c r="AT244" s="136" t="s">
        <v>182</v>
      </c>
      <c r="AU244" s="136" t="s">
        <v>79</v>
      </c>
      <c r="AY244" s="17" t="s">
        <v>181</v>
      </c>
      <c r="BE244" s="137">
        <f>IF(N244="základní",J244,0)</f>
        <v>0</v>
      </c>
      <c r="BF244" s="137">
        <f>IF(N244="snížená",J244,0)</f>
        <v>0</v>
      </c>
      <c r="BG244" s="137">
        <f>IF(N244="zákl. přenesená",J244,0)</f>
        <v>0</v>
      </c>
      <c r="BH244" s="137">
        <f>IF(N244="sníž. přenesená",J244,0)</f>
        <v>0</v>
      </c>
      <c r="BI244" s="137">
        <f>IF(N244="nulová",J244,0)</f>
        <v>0</v>
      </c>
      <c r="BJ244" s="17" t="s">
        <v>77</v>
      </c>
      <c r="BK244" s="137">
        <f>ROUND(I244*H244,2)</f>
        <v>0</v>
      </c>
      <c r="BL244" s="17" t="s">
        <v>187</v>
      </c>
      <c r="BM244" s="136" t="s">
        <v>484</v>
      </c>
    </row>
    <row r="245" spans="2:65" s="1" customFormat="1" ht="11.25" x14ac:dyDescent="0.2">
      <c r="B245" s="32"/>
      <c r="D245" s="151" t="s">
        <v>328</v>
      </c>
      <c r="F245" s="152" t="s">
        <v>472</v>
      </c>
      <c r="I245" s="140"/>
      <c r="L245" s="32"/>
      <c r="M245" s="141"/>
      <c r="T245" s="53"/>
      <c r="AT245" s="17" t="s">
        <v>328</v>
      </c>
      <c r="AU245" s="17" t="s">
        <v>79</v>
      </c>
    </row>
    <row r="246" spans="2:65" s="12" customFormat="1" ht="22.5" x14ac:dyDescent="0.2">
      <c r="B246" s="153"/>
      <c r="D246" s="138" t="s">
        <v>330</v>
      </c>
      <c r="E246" s="154" t="s">
        <v>19</v>
      </c>
      <c r="F246" s="155" t="s">
        <v>473</v>
      </c>
      <c r="H246" s="154" t="s">
        <v>19</v>
      </c>
      <c r="I246" s="156"/>
      <c r="L246" s="153"/>
      <c r="M246" s="157"/>
      <c r="T246" s="158"/>
      <c r="AT246" s="154" t="s">
        <v>330</v>
      </c>
      <c r="AU246" s="154" t="s">
        <v>79</v>
      </c>
      <c r="AV246" s="12" t="s">
        <v>77</v>
      </c>
      <c r="AW246" s="12" t="s">
        <v>31</v>
      </c>
      <c r="AX246" s="12" t="s">
        <v>69</v>
      </c>
      <c r="AY246" s="154" t="s">
        <v>181</v>
      </c>
    </row>
    <row r="247" spans="2:65" s="12" customFormat="1" ht="11.25" x14ac:dyDescent="0.2">
      <c r="B247" s="153"/>
      <c r="D247" s="138" t="s">
        <v>330</v>
      </c>
      <c r="E247" s="154" t="s">
        <v>19</v>
      </c>
      <c r="F247" s="155" t="s">
        <v>474</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9758</v>
      </c>
      <c r="H248" s="162">
        <v>384.73099999999999</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384.73099999999999</v>
      </c>
      <c r="I249" s="170"/>
      <c r="L249" s="166"/>
      <c r="M249" s="171"/>
      <c r="T249" s="172"/>
      <c r="AT249" s="167" t="s">
        <v>330</v>
      </c>
      <c r="AU249" s="167" t="s">
        <v>79</v>
      </c>
      <c r="AV249" s="14" t="s">
        <v>187</v>
      </c>
      <c r="AW249" s="14" t="s">
        <v>31</v>
      </c>
      <c r="AX249" s="14" t="s">
        <v>77</v>
      </c>
      <c r="AY249" s="167" t="s">
        <v>181</v>
      </c>
    </row>
    <row r="250" spans="2:65" s="1" customFormat="1" ht="24.2" customHeight="1" x14ac:dyDescent="0.2">
      <c r="B250" s="32"/>
      <c r="C250" s="125" t="s">
        <v>407</v>
      </c>
      <c r="D250" s="125" t="s">
        <v>182</v>
      </c>
      <c r="E250" s="126" t="s">
        <v>476</v>
      </c>
      <c r="F250" s="127" t="s">
        <v>477</v>
      </c>
      <c r="G250" s="128" t="s">
        <v>326</v>
      </c>
      <c r="H250" s="129">
        <v>453.13099999999997</v>
      </c>
      <c r="I250" s="130"/>
      <c r="J250" s="131">
        <f>ROUND(I250*H250,2)</f>
        <v>0</v>
      </c>
      <c r="K250" s="127" t="s">
        <v>327</v>
      </c>
      <c r="L250" s="32"/>
      <c r="M250" s="132" t="s">
        <v>19</v>
      </c>
      <c r="N250" s="133" t="s">
        <v>40</v>
      </c>
      <c r="P250" s="134">
        <f>O250*H250</f>
        <v>0</v>
      </c>
      <c r="Q250" s="134">
        <v>0</v>
      </c>
      <c r="R250" s="134">
        <f>Q250*H250</f>
        <v>0</v>
      </c>
      <c r="S250" s="134">
        <v>0</v>
      </c>
      <c r="T250" s="135">
        <f>S250*H250</f>
        <v>0</v>
      </c>
      <c r="AR250" s="136" t="s">
        <v>187</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187</v>
      </c>
      <c r="BM250" s="136" t="s">
        <v>487</v>
      </c>
    </row>
    <row r="251" spans="2:65" s="1" customFormat="1" ht="11.25" x14ac:dyDescent="0.2">
      <c r="B251" s="32"/>
      <c r="D251" s="151" t="s">
        <v>328</v>
      </c>
      <c r="F251" s="152" t="s">
        <v>479</v>
      </c>
      <c r="I251" s="140"/>
      <c r="L251" s="32"/>
      <c r="M251" s="141"/>
      <c r="T251" s="53"/>
      <c r="AT251" s="17" t="s">
        <v>328</v>
      </c>
      <c r="AU251" s="17" t="s">
        <v>79</v>
      </c>
    </row>
    <row r="252" spans="2:65" s="12" customFormat="1" ht="22.5" x14ac:dyDescent="0.2">
      <c r="B252" s="153"/>
      <c r="D252" s="138" t="s">
        <v>330</v>
      </c>
      <c r="E252" s="154" t="s">
        <v>19</v>
      </c>
      <c r="F252" s="155" t="s">
        <v>473</v>
      </c>
      <c r="H252" s="154" t="s">
        <v>19</v>
      </c>
      <c r="I252" s="156"/>
      <c r="L252" s="153"/>
      <c r="M252" s="157"/>
      <c r="T252" s="158"/>
      <c r="AT252" s="154" t="s">
        <v>330</v>
      </c>
      <c r="AU252" s="154" t="s">
        <v>79</v>
      </c>
      <c r="AV252" s="12" t="s">
        <v>77</v>
      </c>
      <c r="AW252" s="12" t="s">
        <v>31</v>
      </c>
      <c r="AX252" s="12" t="s">
        <v>69</v>
      </c>
      <c r="AY252" s="154" t="s">
        <v>181</v>
      </c>
    </row>
    <row r="253" spans="2:65" s="12" customFormat="1" ht="11.25" x14ac:dyDescent="0.2">
      <c r="B253" s="153"/>
      <c r="D253" s="138" t="s">
        <v>330</v>
      </c>
      <c r="E253" s="154" t="s">
        <v>19</v>
      </c>
      <c r="F253" s="155" t="s">
        <v>474</v>
      </c>
      <c r="H253" s="154" t="s">
        <v>19</v>
      </c>
      <c r="I253" s="156"/>
      <c r="L253" s="153"/>
      <c r="M253" s="157"/>
      <c r="T253" s="158"/>
      <c r="AT253" s="154" t="s">
        <v>330</v>
      </c>
      <c r="AU253" s="154" t="s">
        <v>79</v>
      </c>
      <c r="AV253" s="12" t="s">
        <v>77</v>
      </c>
      <c r="AW253" s="12" t="s">
        <v>31</v>
      </c>
      <c r="AX253" s="12" t="s">
        <v>69</v>
      </c>
      <c r="AY253" s="154" t="s">
        <v>181</v>
      </c>
    </row>
    <row r="254" spans="2:65" s="13" customFormat="1" ht="11.25" x14ac:dyDescent="0.2">
      <c r="B254" s="159"/>
      <c r="D254" s="138" t="s">
        <v>330</v>
      </c>
      <c r="E254" s="160" t="s">
        <v>19</v>
      </c>
      <c r="F254" s="161" t="s">
        <v>9759</v>
      </c>
      <c r="H254" s="162">
        <v>453.13099999999997</v>
      </c>
      <c r="I254" s="163"/>
      <c r="L254" s="159"/>
      <c r="M254" s="164"/>
      <c r="T254" s="165"/>
      <c r="AT254" s="160" t="s">
        <v>330</v>
      </c>
      <c r="AU254" s="160" t="s">
        <v>79</v>
      </c>
      <c r="AV254" s="13" t="s">
        <v>79</v>
      </c>
      <c r="AW254" s="13" t="s">
        <v>31</v>
      </c>
      <c r="AX254" s="13" t="s">
        <v>69</v>
      </c>
      <c r="AY254" s="160" t="s">
        <v>181</v>
      </c>
    </row>
    <row r="255" spans="2:65" s="14" customFormat="1" ht="11.25" x14ac:dyDescent="0.2">
      <c r="B255" s="166"/>
      <c r="D255" s="138" t="s">
        <v>330</v>
      </c>
      <c r="E255" s="167" t="s">
        <v>19</v>
      </c>
      <c r="F255" s="168" t="s">
        <v>333</v>
      </c>
      <c r="H255" s="169">
        <v>453.13099999999997</v>
      </c>
      <c r="I255" s="170"/>
      <c r="L255" s="166"/>
      <c r="M255" s="171"/>
      <c r="T255" s="172"/>
      <c r="AT255" s="167" t="s">
        <v>330</v>
      </c>
      <c r="AU255" s="167" t="s">
        <v>79</v>
      </c>
      <c r="AV255" s="14" t="s">
        <v>187</v>
      </c>
      <c r="AW255" s="14" t="s">
        <v>31</v>
      </c>
      <c r="AX255" s="14" t="s">
        <v>77</v>
      </c>
      <c r="AY255" s="167" t="s">
        <v>181</v>
      </c>
    </row>
    <row r="256" spans="2:65" s="1" customFormat="1" ht="24.2" customHeight="1" x14ac:dyDescent="0.2">
      <c r="B256" s="32"/>
      <c r="C256" s="125" t="s">
        <v>489</v>
      </c>
      <c r="D256" s="125" t="s">
        <v>182</v>
      </c>
      <c r="E256" s="126" t="s">
        <v>482</v>
      </c>
      <c r="F256" s="127" t="s">
        <v>483</v>
      </c>
      <c r="G256" s="128" t="s">
        <v>326</v>
      </c>
      <c r="H256" s="129">
        <v>17.100000000000001</v>
      </c>
      <c r="I256" s="130"/>
      <c r="J256" s="131">
        <f>ROUND(I256*H256,2)</f>
        <v>0</v>
      </c>
      <c r="K256" s="127" t="s">
        <v>327</v>
      </c>
      <c r="L256" s="32"/>
      <c r="M256" s="132" t="s">
        <v>19</v>
      </c>
      <c r="N256" s="133" t="s">
        <v>40</v>
      </c>
      <c r="P256" s="134">
        <f>O256*H256</f>
        <v>0</v>
      </c>
      <c r="Q256" s="134">
        <v>0</v>
      </c>
      <c r="R256" s="134">
        <f>Q256*H256</f>
        <v>0</v>
      </c>
      <c r="S256" s="134">
        <v>0</v>
      </c>
      <c r="T256" s="135">
        <f>S256*H256</f>
        <v>0</v>
      </c>
      <c r="AR256" s="136" t="s">
        <v>187</v>
      </c>
      <c r="AT256" s="136" t="s">
        <v>182</v>
      </c>
      <c r="AU256" s="136" t="s">
        <v>79</v>
      </c>
      <c r="AY256" s="17" t="s">
        <v>181</v>
      </c>
      <c r="BE256" s="137">
        <f>IF(N256="základní",J256,0)</f>
        <v>0</v>
      </c>
      <c r="BF256" s="137">
        <f>IF(N256="snížená",J256,0)</f>
        <v>0</v>
      </c>
      <c r="BG256" s="137">
        <f>IF(N256="zákl. přenesená",J256,0)</f>
        <v>0</v>
      </c>
      <c r="BH256" s="137">
        <f>IF(N256="sníž. přenesená",J256,0)</f>
        <v>0</v>
      </c>
      <c r="BI256" s="137">
        <f>IF(N256="nulová",J256,0)</f>
        <v>0</v>
      </c>
      <c r="BJ256" s="17" t="s">
        <v>77</v>
      </c>
      <c r="BK256" s="137">
        <f>ROUND(I256*H256,2)</f>
        <v>0</v>
      </c>
      <c r="BL256" s="17" t="s">
        <v>187</v>
      </c>
      <c r="BM256" s="136" t="s">
        <v>490</v>
      </c>
    </row>
    <row r="257" spans="2:65" s="1" customFormat="1" ht="11.25" x14ac:dyDescent="0.2">
      <c r="B257" s="32"/>
      <c r="D257" s="151" t="s">
        <v>328</v>
      </c>
      <c r="F257" s="152" t="s">
        <v>485</v>
      </c>
      <c r="I257" s="140"/>
      <c r="L257" s="32"/>
      <c r="M257" s="141"/>
      <c r="T257" s="53"/>
      <c r="AT257" s="17" t="s">
        <v>328</v>
      </c>
      <c r="AU257" s="17" t="s">
        <v>79</v>
      </c>
    </row>
    <row r="258" spans="2:65" s="12" customFormat="1" ht="22.5" x14ac:dyDescent="0.2">
      <c r="B258" s="153"/>
      <c r="D258" s="138" t="s">
        <v>330</v>
      </c>
      <c r="E258" s="154" t="s">
        <v>19</v>
      </c>
      <c r="F258" s="155" t="s">
        <v>473</v>
      </c>
      <c r="H258" s="154" t="s">
        <v>19</v>
      </c>
      <c r="I258" s="156"/>
      <c r="L258" s="153"/>
      <c r="M258" s="157"/>
      <c r="T258" s="158"/>
      <c r="AT258" s="154" t="s">
        <v>330</v>
      </c>
      <c r="AU258" s="154" t="s">
        <v>79</v>
      </c>
      <c r="AV258" s="12" t="s">
        <v>77</v>
      </c>
      <c r="AW258" s="12" t="s">
        <v>31</v>
      </c>
      <c r="AX258" s="12" t="s">
        <v>69</v>
      </c>
      <c r="AY258" s="154" t="s">
        <v>181</v>
      </c>
    </row>
    <row r="259" spans="2:65" s="12" customFormat="1" ht="11.25" x14ac:dyDescent="0.2">
      <c r="B259" s="153"/>
      <c r="D259" s="138" t="s">
        <v>330</v>
      </c>
      <c r="E259" s="154" t="s">
        <v>19</v>
      </c>
      <c r="F259" s="155" t="s">
        <v>474</v>
      </c>
      <c r="H259" s="154" t="s">
        <v>19</v>
      </c>
      <c r="I259" s="156"/>
      <c r="L259" s="153"/>
      <c r="M259" s="157"/>
      <c r="T259" s="158"/>
      <c r="AT259" s="154" t="s">
        <v>330</v>
      </c>
      <c r="AU259" s="154" t="s">
        <v>79</v>
      </c>
      <c r="AV259" s="12" t="s">
        <v>77</v>
      </c>
      <c r="AW259" s="12" t="s">
        <v>31</v>
      </c>
      <c r="AX259" s="12" t="s">
        <v>69</v>
      </c>
      <c r="AY259" s="154" t="s">
        <v>181</v>
      </c>
    </row>
    <row r="260" spans="2:65" s="13" customFormat="1" ht="11.25" x14ac:dyDescent="0.2">
      <c r="B260" s="159"/>
      <c r="D260" s="138" t="s">
        <v>330</v>
      </c>
      <c r="E260" s="160" t="s">
        <v>19</v>
      </c>
      <c r="F260" s="161" t="s">
        <v>9760</v>
      </c>
      <c r="H260" s="162">
        <v>17.100000000000001</v>
      </c>
      <c r="I260" s="163"/>
      <c r="L260" s="159"/>
      <c r="M260" s="164"/>
      <c r="T260" s="165"/>
      <c r="AT260" s="160" t="s">
        <v>330</v>
      </c>
      <c r="AU260" s="160" t="s">
        <v>79</v>
      </c>
      <c r="AV260" s="13" t="s">
        <v>79</v>
      </c>
      <c r="AW260" s="13" t="s">
        <v>31</v>
      </c>
      <c r="AX260" s="13" t="s">
        <v>69</v>
      </c>
      <c r="AY260" s="160" t="s">
        <v>181</v>
      </c>
    </row>
    <row r="261" spans="2:65" s="14" customFormat="1" ht="11.25" x14ac:dyDescent="0.2">
      <c r="B261" s="166"/>
      <c r="D261" s="138" t="s">
        <v>330</v>
      </c>
      <c r="E261" s="167" t="s">
        <v>19</v>
      </c>
      <c r="F261" s="168" t="s">
        <v>333</v>
      </c>
      <c r="H261" s="169">
        <v>17.100000000000001</v>
      </c>
      <c r="I261" s="170"/>
      <c r="L261" s="166"/>
      <c r="M261" s="171"/>
      <c r="T261" s="172"/>
      <c r="AT261" s="167" t="s">
        <v>330</v>
      </c>
      <c r="AU261" s="167" t="s">
        <v>79</v>
      </c>
      <c r="AV261" s="14" t="s">
        <v>187</v>
      </c>
      <c r="AW261" s="14" t="s">
        <v>31</v>
      </c>
      <c r="AX261" s="14" t="s">
        <v>77</v>
      </c>
      <c r="AY261" s="167" t="s">
        <v>181</v>
      </c>
    </row>
    <row r="262" spans="2:65" s="1" customFormat="1" ht="21.75" customHeight="1" x14ac:dyDescent="0.2">
      <c r="B262" s="32"/>
      <c r="C262" s="125" t="s">
        <v>242</v>
      </c>
      <c r="D262" s="125" t="s">
        <v>182</v>
      </c>
      <c r="E262" s="126" t="s">
        <v>405</v>
      </c>
      <c r="F262" s="127" t="s">
        <v>406</v>
      </c>
      <c r="G262" s="128" t="s">
        <v>326</v>
      </c>
      <c r="H262" s="129">
        <v>20.248999999999999</v>
      </c>
      <c r="I262" s="130"/>
      <c r="J262" s="131">
        <f>ROUND(I262*H262,2)</f>
        <v>0</v>
      </c>
      <c r="K262" s="127" t="s">
        <v>327</v>
      </c>
      <c r="L262" s="32"/>
      <c r="M262" s="132" t="s">
        <v>19</v>
      </c>
      <c r="N262" s="133" t="s">
        <v>40</v>
      </c>
      <c r="P262" s="134">
        <f>O262*H262</f>
        <v>0</v>
      </c>
      <c r="Q262" s="134">
        <v>0</v>
      </c>
      <c r="R262" s="134">
        <f>Q262*H262</f>
        <v>0</v>
      </c>
      <c r="S262" s="134">
        <v>0</v>
      </c>
      <c r="T262" s="135">
        <f>S262*H262</f>
        <v>0</v>
      </c>
      <c r="AR262" s="136" t="s">
        <v>187</v>
      </c>
      <c r="AT262" s="136" t="s">
        <v>182</v>
      </c>
      <c r="AU262" s="136" t="s">
        <v>79</v>
      </c>
      <c r="AY262" s="17" t="s">
        <v>181</v>
      </c>
      <c r="BE262" s="137">
        <f>IF(N262="základní",J262,0)</f>
        <v>0</v>
      </c>
      <c r="BF262" s="137">
        <f>IF(N262="snížená",J262,0)</f>
        <v>0</v>
      </c>
      <c r="BG262" s="137">
        <f>IF(N262="zákl. přenesená",J262,0)</f>
        <v>0</v>
      </c>
      <c r="BH262" s="137">
        <f>IF(N262="sníž. přenesená",J262,0)</f>
        <v>0</v>
      </c>
      <c r="BI262" s="137">
        <f>IF(N262="nulová",J262,0)</f>
        <v>0</v>
      </c>
      <c r="BJ262" s="17" t="s">
        <v>77</v>
      </c>
      <c r="BK262" s="137">
        <f>ROUND(I262*H262,2)</f>
        <v>0</v>
      </c>
      <c r="BL262" s="17" t="s">
        <v>187</v>
      </c>
      <c r="BM262" s="136" t="s">
        <v>492</v>
      </c>
    </row>
    <row r="263" spans="2:65" s="1" customFormat="1" ht="11.25" x14ac:dyDescent="0.2">
      <c r="B263" s="32"/>
      <c r="D263" s="151" t="s">
        <v>328</v>
      </c>
      <c r="F263" s="152" t="s">
        <v>408</v>
      </c>
      <c r="I263" s="140"/>
      <c r="L263" s="32"/>
      <c r="M263" s="141"/>
      <c r="T263" s="53"/>
      <c r="AT263" s="17" t="s">
        <v>328</v>
      </c>
      <c r="AU263" s="17" t="s">
        <v>79</v>
      </c>
    </row>
    <row r="264" spans="2:65" s="12" customFormat="1" ht="11.25" x14ac:dyDescent="0.2">
      <c r="B264" s="153"/>
      <c r="D264" s="138" t="s">
        <v>330</v>
      </c>
      <c r="E264" s="154" t="s">
        <v>19</v>
      </c>
      <c r="F264" s="155" t="s">
        <v>409</v>
      </c>
      <c r="H264" s="154" t="s">
        <v>19</v>
      </c>
      <c r="I264" s="156"/>
      <c r="L264" s="153"/>
      <c r="M264" s="157"/>
      <c r="T264" s="158"/>
      <c r="AT264" s="154" t="s">
        <v>330</v>
      </c>
      <c r="AU264" s="154" t="s">
        <v>79</v>
      </c>
      <c r="AV264" s="12" t="s">
        <v>77</v>
      </c>
      <c r="AW264" s="12" t="s">
        <v>31</v>
      </c>
      <c r="AX264" s="12" t="s">
        <v>69</v>
      </c>
      <c r="AY264" s="154" t="s">
        <v>181</v>
      </c>
    </row>
    <row r="265" spans="2:65" s="13" customFormat="1" ht="11.25" x14ac:dyDescent="0.2">
      <c r="B265" s="159"/>
      <c r="D265" s="138" t="s">
        <v>330</v>
      </c>
      <c r="E265" s="160" t="s">
        <v>19</v>
      </c>
      <c r="F265" s="161" t="s">
        <v>9761</v>
      </c>
      <c r="H265" s="162">
        <v>20.248999999999999</v>
      </c>
      <c r="I265" s="163"/>
      <c r="L265" s="159"/>
      <c r="M265" s="164"/>
      <c r="T265" s="165"/>
      <c r="AT265" s="160" t="s">
        <v>330</v>
      </c>
      <c r="AU265" s="160" t="s">
        <v>79</v>
      </c>
      <c r="AV265" s="13" t="s">
        <v>79</v>
      </c>
      <c r="AW265" s="13" t="s">
        <v>31</v>
      </c>
      <c r="AX265" s="13" t="s">
        <v>69</v>
      </c>
      <c r="AY265" s="160" t="s">
        <v>181</v>
      </c>
    </row>
    <row r="266" spans="2:65" s="14" customFormat="1" ht="11.25" x14ac:dyDescent="0.2">
      <c r="B266" s="166"/>
      <c r="D266" s="138" t="s">
        <v>330</v>
      </c>
      <c r="E266" s="167" t="s">
        <v>19</v>
      </c>
      <c r="F266" s="168" t="s">
        <v>333</v>
      </c>
      <c r="H266" s="169">
        <v>20.248999999999999</v>
      </c>
      <c r="I266" s="170"/>
      <c r="L266" s="166"/>
      <c r="M266" s="171"/>
      <c r="T266" s="172"/>
      <c r="AT266" s="167" t="s">
        <v>330</v>
      </c>
      <c r="AU266" s="167" t="s">
        <v>79</v>
      </c>
      <c r="AV266" s="14" t="s">
        <v>187</v>
      </c>
      <c r="AW266" s="14" t="s">
        <v>31</v>
      </c>
      <c r="AX266" s="14" t="s">
        <v>77</v>
      </c>
      <c r="AY266" s="167" t="s">
        <v>181</v>
      </c>
    </row>
    <row r="267" spans="2:65" s="1" customFormat="1" ht="21.75" customHeight="1" x14ac:dyDescent="0.2">
      <c r="B267" s="32"/>
      <c r="C267" s="125" t="s">
        <v>494</v>
      </c>
      <c r="D267" s="125" t="s">
        <v>182</v>
      </c>
      <c r="E267" s="126" t="s">
        <v>411</v>
      </c>
      <c r="F267" s="127" t="s">
        <v>412</v>
      </c>
      <c r="G267" s="128" t="s">
        <v>326</v>
      </c>
      <c r="H267" s="129">
        <v>23.849</v>
      </c>
      <c r="I267" s="130"/>
      <c r="J267" s="131">
        <f>ROUND(I267*H267,2)</f>
        <v>0</v>
      </c>
      <c r="K267" s="127" t="s">
        <v>327</v>
      </c>
      <c r="L267" s="32"/>
      <c r="M267" s="132" t="s">
        <v>19</v>
      </c>
      <c r="N267" s="133" t="s">
        <v>40</v>
      </c>
      <c r="P267" s="134">
        <f>O267*H267</f>
        <v>0</v>
      </c>
      <c r="Q267" s="134">
        <v>0</v>
      </c>
      <c r="R267" s="134">
        <f>Q267*H267</f>
        <v>0</v>
      </c>
      <c r="S267" s="134">
        <v>0</v>
      </c>
      <c r="T267" s="135">
        <f>S267*H267</f>
        <v>0</v>
      </c>
      <c r="AR267" s="136" t="s">
        <v>187</v>
      </c>
      <c r="AT267" s="136" t="s">
        <v>182</v>
      </c>
      <c r="AU267" s="136" t="s">
        <v>79</v>
      </c>
      <c r="AY267" s="17" t="s">
        <v>181</v>
      </c>
      <c r="BE267" s="137">
        <f>IF(N267="základní",J267,0)</f>
        <v>0</v>
      </c>
      <c r="BF267" s="137">
        <f>IF(N267="snížená",J267,0)</f>
        <v>0</v>
      </c>
      <c r="BG267" s="137">
        <f>IF(N267="zákl. přenesená",J267,0)</f>
        <v>0</v>
      </c>
      <c r="BH267" s="137">
        <f>IF(N267="sníž. přenesená",J267,0)</f>
        <v>0</v>
      </c>
      <c r="BI267" s="137">
        <f>IF(N267="nulová",J267,0)</f>
        <v>0</v>
      </c>
      <c r="BJ267" s="17" t="s">
        <v>77</v>
      </c>
      <c r="BK267" s="137">
        <f>ROUND(I267*H267,2)</f>
        <v>0</v>
      </c>
      <c r="BL267" s="17" t="s">
        <v>187</v>
      </c>
      <c r="BM267" s="136" t="s">
        <v>495</v>
      </c>
    </row>
    <row r="268" spans="2:65" s="1" customFormat="1" ht="11.25" x14ac:dyDescent="0.2">
      <c r="B268" s="32"/>
      <c r="D268" s="151" t="s">
        <v>328</v>
      </c>
      <c r="F268" s="152" t="s">
        <v>413</v>
      </c>
      <c r="I268" s="140"/>
      <c r="L268" s="32"/>
      <c r="M268" s="141"/>
      <c r="T268" s="53"/>
      <c r="AT268" s="17" t="s">
        <v>328</v>
      </c>
      <c r="AU268" s="17" t="s">
        <v>79</v>
      </c>
    </row>
    <row r="269" spans="2:65" s="12" customFormat="1" ht="11.25" x14ac:dyDescent="0.2">
      <c r="B269" s="153"/>
      <c r="D269" s="138" t="s">
        <v>330</v>
      </c>
      <c r="E269" s="154" t="s">
        <v>19</v>
      </c>
      <c r="F269" s="155" t="s">
        <v>409</v>
      </c>
      <c r="H269" s="154" t="s">
        <v>19</v>
      </c>
      <c r="I269" s="156"/>
      <c r="L269" s="153"/>
      <c r="M269" s="157"/>
      <c r="T269" s="158"/>
      <c r="AT269" s="154" t="s">
        <v>330</v>
      </c>
      <c r="AU269" s="154" t="s">
        <v>79</v>
      </c>
      <c r="AV269" s="12" t="s">
        <v>77</v>
      </c>
      <c r="AW269" s="12" t="s">
        <v>31</v>
      </c>
      <c r="AX269" s="12" t="s">
        <v>69</v>
      </c>
      <c r="AY269" s="154" t="s">
        <v>181</v>
      </c>
    </row>
    <row r="270" spans="2:65" s="13" customFormat="1" ht="11.25" x14ac:dyDescent="0.2">
      <c r="B270" s="159"/>
      <c r="D270" s="138" t="s">
        <v>330</v>
      </c>
      <c r="E270" s="160" t="s">
        <v>19</v>
      </c>
      <c r="F270" s="161" t="s">
        <v>9762</v>
      </c>
      <c r="H270" s="162">
        <v>23.849</v>
      </c>
      <c r="I270" s="163"/>
      <c r="L270" s="159"/>
      <c r="M270" s="164"/>
      <c r="T270" s="165"/>
      <c r="AT270" s="160" t="s">
        <v>330</v>
      </c>
      <c r="AU270" s="160" t="s">
        <v>79</v>
      </c>
      <c r="AV270" s="13" t="s">
        <v>79</v>
      </c>
      <c r="AW270" s="13" t="s">
        <v>31</v>
      </c>
      <c r="AX270" s="13" t="s">
        <v>69</v>
      </c>
      <c r="AY270" s="160" t="s">
        <v>181</v>
      </c>
    </row>
    <row r="271" spans="2:65" s="14" customFormat="1" ht="11.25" x14ac:dyDescent="0.2">
      <c r="B271" s="166"/>
      <c r="D271" s="138" t="s">
        <v>330</v>
      </c>
      <c r="E271" s="167" t="s">
        <v>19</v>
      </c>
      <c r="F271" s="168" t="s">
        <v>333</v>
      </c>
      <c r="H271" s="169">
        <v>23.849</v>
      </c>
      <c r="I271" s="170"/>
      <c r="L271" s="166"/>
      <c r="M271" s="171"/>
      <c r="T271" s="172"/>
      <c r="AT271" s="167" t="s">
        <v>330</v>
      </c>
      <c r="AU271" s="167" t="s">
        <v>79</v>
      </c>
      <c r="AV271" s="14" t="s">
        <v>187</v>
      </c>
      <c r="AW271" s="14" t="s">
        <v>31</v>
      </c>
      <c r="AX271" s="14" t="s">
        <v>77</v>
      </c>
      <c r="AY271" s="167" t="s">
        <v>181</v>
      </c>
    </row>
    <row r="272" spans="2:65" s="1" customFormat="1" ht="21.75" customHeight="1" x14ac:dyDescent="0.2">
      <c r="B272" s="32"/>
      <c r="C272" s="125" t="s">
        <v>246</v>
      </c>
      <c r="D272" s="125" t="s">
        <v>182</v>
      </c>
      <c r="E272" s="126" t="s">
        <v>415</v>
      </c>
      <c r="F272" s="127" t="s">
        <v>416</v>
      </c>
      <c r="G272" s="128" t="s">
        <v>326</v>
      </c>
      <c r="H272" s="129">
        <v>0.9</v>
      </c>
      <c r="I272" s="130"/>
      <c r="J272" s="131">
        <f>ROUND(I272*H272,2)</f>
        <v>0</v>
      </c>
      <c r="K272" s="127" t="s">
        <v>327</v>
      </c>
      <c r="L272" s="32"/>
      <c r="M272" s="132" t="s">
        <v>19</v>
      </c>
      <c r="N272" s="133" t="s">
        <v>40</v>
      </c>
      <c r="P272" s="134">
        <f>O272*H272</f>
        <v>0</v>
      </c>
      <c r="Q272" s="134">
        <v>0</v>
      </c>
      <c r="R272" s="134">
        <f>Q272*H272</f>
        <v>0</v>
      </c>
      <c r="S272" s="134">
        <v>0</v>
      </c>
      <c r="T272" s="135">
        <f>S272*H272</f>
        <v>0</v>
      </c>
      <c r="AR272" s="136" t="s">
        <v>187</v>
      </c>
      <c r="AT272" s="136" t="s">
        <v>182</v>
      </c>
      <c r="AU272" s="136" t="s">
        <v>79</v>
      </c>
      <c r="AY272" s="17" t="s">
        <v>181</v>
      </c>
      <c r="BE272" s="137">
        <f>IF(N272="základní",J272,0)</f>
        <v>0</v>
      </c>
      <c r="BF272" s="137">
        <f>IF(N272="snížená",J272,0)</f>
        <v>0</v>
      </c>
      <c r="BG272" s="137">
        <f>IF(N272="zákl. přenesená",J272,0)</f>
        <v>0</v>
      </c>
      <c r="BH272" s="137">
        <f>IF(N272="sníž. přenesená",J272,0)</f>
        <v>0</v>
      </c>
      <c r="BI272" s="137">
        <f>IF(N272="nulová",J272,0)</f>
        <v>0</v>
      </c>
      <c r="BJ272" s="17" t="s">
        <v>77</v>
      </c>
      <c r="BK272" s="137">
        <f>ROUND(I272*H272,2)</f>
        <v>0</v>
      </c>
      <c r="BL272" s="17" t="s">
        <v>187</v>
      </c>
      <c r="BM272" s="136" t="s">
        <v>497</v>
      </c>
    </row>
    <row r="273" spans="2:65" s="1" customFormat="1" ht="11.25" x14ac:dyDescent="0.2">
      <c r="B273" s="32"/>
      <c r="D273" s="151" t="s">
        <v>328</v>
      </c>
      <c r="F273" s="152" t="s">
        <v>417</v>
      </c>
      <c r="I273" s="140"/>
      <c r="L273" s="32"/>
      <c r="M273" s="141"/>
      <c r="T273" s="53"/>
      <c r="AT273" s="17" t="s">
        <v>328</v>
      </c>
      <c r="AU273" s="17" t="s">
        <v>79</v>
      </c>
    </row>
    <row r="274" spans="2:65" s="12" customFormat="1" ht="11.25" x14ac:dyDescent="0.2">
      <c r="B274" s="153"/>
      <c r="D274" s="138" t="s">
        <v>330</v>
      </c>
      <c r="E274" s="154" t="s">
        <v>19</v>
      </c>
      <c r="F274" s="155" t="s">
        <v>409</v>
      </c>
      <c r="H274" s="154" t="s">
        <v>19</v>
      </c>
      <c r="I274" s="156"/>
      <c r="L274" s="153"/>
      <c r="M274" s="157"/>
      <c r="T274" s="158"/>
      <c r="AT274" s="154" t="s">
        <v>330</v>
      </c>
      <c r="AU274" s="154" t="s">
        <v>79</v>
      </c>
      <c r="AV274" s="12" t="s">
        <v>77</v>
      </c>
      <c r="AW274" s="12" t="s">
        <v>31</v>
      </c>
      <c r="AX274" s="12" t="s">
        <v>69</v>
      </c>
      <c r="AY274" s="154" t="s">
        <v>181</v>
      </c>
    </row>
    <row r="275" spans="2:65" s="13" customFormat="1" ht="11.25" x14ac:dyDescent="0.2">
      <c r="B275" s="159"/>
      <c r="D275" s="138" t="s">
        <v>330</v>
      </c>
      <c r="E275" s="160" t="s">
        <v>19</v>
      </c>
      <c r="F275" s="161" t="s">
        <v>9763</v>
      </c>
      <c r="H275" s="162">
        <v>0.9</v>
      </c>
      <c r="I275" s="163"/>
      <c r="L275" s="159"/>
      <c r="M275" s="164"/>
      <c r="T275" s="165"/>
      <c r="AT275" s="160" t="s">
        <v>330</v>
      </c>
      <c r="AU275" s="160" t="s">
        <v>79</v>
      </c>
      <c r="AV275" s="13" t="s">
        <v>79</v>
      </c>
      <c r="AW275" s="13" t="s">
        <v>31</v>
      </c>
      <c r="AX275" s="13" t="s">
        <v>69</v>
      </c>
      <c r="AY275" s="160" t="s">
        <v>181</v>
      </c>
    </row>
    <row r="276" spans="2:65" s="14" customFormat="1" ht="11.25" x14ac:dyDescent="0.2">
      <c r="B276" s="166"/>
      <c r="D276" s="138" t="s">
        <v>330</v>
      </c>
      <c r="E276" s="167" t="s">
        <v>19</v>
      </c>
      <c r="F276" s="168" t="s">
        <v>333</v>
      </c>
      <c r="H276" s="169">
        <v>0.9</v>
      </c>
      <c r="I276" s="170"/>
      <c r="L276" s="166"/>
      <c r="M276" s="171"/>
      <c r="T276" s="172"/>
      <c r="AT276" s="167" t="s">
        <v>330</v>
      </c>
      <c r="AU276" s="167" t="s">
        <v>79</v>
      </c>
      <c r="AV276" s="14" t="s">
        <v>187</v>
      </c>
      <c r="AW276" s="14" t="s">
        <v>31</v>
      </c>
      <c r="AX276" s="14" t="s">
        <v>77</v>
      </c>
      <c r="AY276" s="167" t="s">
        <v>181</v>
      </c>
    </row>
    <row r="277" spans="2:65" s="1" customFormat="1" ht="24.2" customHeight="1" x14ac:dyDescent="0.2">
      <c r="B277" s="32"/>
      <c r="C277" s="125" t="s">
        <v>499</v>
      </c>
      <c r="D277" s="125" t="s">
        <v>182</v>
      </c>
      <c r="E277" s="126" t="s">
        <v>419</v>
      </c>
      <c r="F277" s="127" t="s">
        <v>420</v>
      </c>
      <c r="G277" s="128" t="s">
        <v>326</v>
      </c>
      <c r="H277" s="129">
        <v>202.49</v>
      </c>
      <c r="I277" s="130"/>
      <c r="J277" s="131">
        <f>ROUND(I277*H277,2)</f>
        <v>0</v>
      </c>
      <c r="K277" s="127" t="s">
        <v>327</v>
      </c>
      <c r="L277" s="32"/>
      <c r="M277" s="132" t="s">
        <v>19</v>
      </c>
      <c r="N277" s="133" t="s">
        <v>40</v>
      </c>
      <c r="P277" s="134">
        <f>O277*H277</f>
        <v>0</v>
      </c>
      <c r="Q277" s="134">
        <v>0</v>
      </c>
      <c r="R277" s="134">
        <f>Q277*H277</f>
        <v>0</v>
      </c>
      <c r="S277" s="134">
        <v>0</v>
      </c>
      <c r="T277" s="135">
        <f>S277*H277</f>
        <v>0</v>
      </c>
      <c r="AR277" s="136" t="s">
        <v>187</v>
      </c>
      <c r="AT277" s="136" t="s">
        <v>182</v>
      </c>
      <c r="AU277" s="136" t="s">
        <v>79</v>
      </c>
      <c r="AY277" s="17" t="s">
        <v>181</v>
      </c>
      <c r="BE277" s="137">
        <f>IF(N277="základní",J277,0)</f>
        <v>0</v>
      </c>
      <c r="BF277" s="137">
        <f>IF(N277="snížená",J277,0)</f>
        <v>0</v>
      </c>
      <c r="BG277" s="137">
        <f>IF(N277="zákl. přenesená",J277,0)</f>
        <v>0</v>
      </c>
      <c r="BH277" s="137">
        <f>IF(N277="sníž. přenesená",J277,0)</f>
        <v>0</v>
      </c>
      <c r="BI277" s="137">
        <f>IF(N277="nulová",J277,0)</f>
        <v>0</v>
      </c>
      <c r="BJ277" s="17" t="s">
        <v>77</v>
      </c>
      <c r="BK277" s="137">
        <f>ROUND(I277*H277,2)</f>
        <v>0</v>
      </c>
      <c r="BL277" s="17" t="s">
        <v>187</v>
      </c>
      <c r="BM277" s="136" t="s">
        <v>500</v>
      </c>
    </row>
    <row r="278" spans="2:65" s="1" customFormat="1" ht="11.25" x14ac:dyDescent="0.2">
      <c r="B278" s="32"/>
      <c r="D278" s="151" t="s">
        <v>328</v>
      </c>
      <c r="F278" s="152" t="s">
        <v>421</v>
      </c>
      <c r="I278" s="140"/>
      <c r="L278" s="32"/>
      <c r="M278" s="141"/>
      <c r="T278" s="53"/>
      <c r="AT278" s="17" t="s">
        <v>328</v>
      </c>
      <c r="AU278" s="17" t="s">
        <v>79</v>
      </c>
    </row>
    <row r="279" spans="2:65" s="12" customFormat="1" ht="11.25" x14ac:dyDescent="0.2">
      <c r="B279" s="153"/>
      <c r="D279" s="138" t="s">
        <v>330</v>
      </c>
      <c r="E279" s="154" t="s">
        <v>19</v>
      </c>
      <c r="F279" s="155" t="s">
        <v>422</v>
      </c>
      <c r="H279" s="154" t="s">
        <v>19</v>
      </c>
      <c r="I279" s="156"/>
      <c r="L279" s="153"/>
      <c r="M279" s="157"/>
      <c r="T279" s="158"/>
      <c r="AT279" s="154" t="s">
        <v>330</v>
      </c>
      <c r="AU279" s="154" t="s">
        <v>79</v>
      </c>
      <c r="AV279" s="12" t="s">
        <v>77</v>
      </c>
      <c r="AW279" s="12" t="s">
        <v>31</v>
      </c>
      <c r="AX279" s="12" t="s">
        <v>69</v>
      </c>
      <c r="AY279" s="154" t="s">
        <v>181</v>
      </c>
    </row>
    <row r="280" spans="2:65" s="13" customFormat="1" ht="11.25" x14ac:dyDescent="0.2">
      <c r="B280" s="159"/>
      <c r="D280" s="138" t="s">
        <v>330</v>
      </c>
      <c r="E280" s="160" t="s">
        <v>19</v>
      </c>
      <c r="F280" s="161" t="s">
        <v>9764</v>
      </c>
      <c r="H280" s="162">
        <v>202.49</v>
      </c>
      <c r="I280" s="163"/>
      <c r="L280" s="159"/>
      <c r="M280" s="164"/>
      <c r="T280" s="165"/>
      <c r="AT280" s="160" t="s">
        <v>330</v>
      </c>
      <c r="AU280" s="160" t="s">
        <v>79</v>
      </c>
      <c r="AV280" s="13" t="s">
        <v>79</v>
      </c>
      <c r="AW280" s="13" t="s">
        <v>31</v>
      </c>
      <c r="AX280" s="13" t="s">
        <v>69</v>
      </c>
      <c r="AY280" s="160" t="s">
        <v>181</v>
      </c>
    </row>
    <row r="281" spans="2:65" s="14" customFormat="1" ht="11.25" x14ac:dyDescent="0.2">
      <c r="B281" s="166"/>
      <c r="D281" s="138" t="s">
        <v>330</v>
      </c>
      <c r="E281" s="167" t="s">
        <v>19</v>
      </c>
      <c r="F281" s="168" t="s">
        <v>333</v>
      </c>
      <c r="H281" s="169">
        <v>202.49</v>
      </c>
      <c r="I281" s="170"/>
      <c r="L281" s="166"/>
      <c r="M281" s="171"/>
      <c r="T281" s="172"/>
      <c r="AT281" s="167" t="s">
        <v>330</v>
      </c>
      <c r="AU281" s="167" t="s">
        <v>79</v>
      </c>
      <c r="AV281" s="14" t="s">
        <v>187</v>
      </c>
      <c r="AW281" s="14" t="s">
        <v>31</v>
      </c>
      <c r="AX281" s="14" t="s">
        <v>77</v>
      </c>
      <c r="AY281" s="167" t="s">
        <v>181</v>
      </c>
    </row>
    <row r="282" spans="2:65" s="1" customFormat="1" ht="24.2" customHeight="1" x14ac:dyDescent="0.2">
      <c r="B282" s="32"/>
      <c r="C282" s="125" t="s">
        <v>250</v>
      </c>
      <c r="D282" s="125" t="s">
        <v>182</v>
      </c>
      <c r="E282" s="126" t="s">
        <v>424</v>
      </c>
      <c r="F282" s="127" t="s">
        <v>425</v>
      </c>
      <c r="G282" s="128" t="s">
        <v>326</v>
      </c>
      <c r="H282" s="129">
        <v>238.49</v>
      </c>
      <c r="I282" s="130"/>
      <c r="J282" s="131">
        <f>ROUND(I282*H282,2)</f>
        <v>0</v>
      </c>
      <c r="K282" s="127" t="s">
        <v>327</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502</v>
      </c>
    </row>
    <row r="283" spans="2:65" s="1" customFormat="1" ht="11.25" x14ac:dyDescent="0.2">
      <c r="B283" s="32"/>
      <c r="D283" s="151" t="s">
        <v>328</v>
      </c>
      <c r="F283" s="152" t="s">
        <v>426</v>
      </c>
      <c r="I283" s="140"/>
      <c r="L283" s="32"/>
      <c r="M283" s="141"/>
      <c r="T283" s="53"/>
      <c r="AT283" s="17" t="s">
        <v>328</v>
      </c>
      <c r="AU283" s="17" t="s">
        <v>79</v>
      </c>
    </row>
    <row r="284" spans="2:65" s="12" customFormat="1" ht="11.25" x14ac:dyDescent="0.2">
      <c r="B284" s="153"/>
      <c r="D284" s="138" t="s">
        <v>330</v>
      </c>
      <c r="E284" s="154" t="s">
        <v>19</v>
      </c>
      <c r="F284" s="155" t="s">
        <v>422</v>
      </c>
      <c r="H284" s="154" t="s">
        <v>19</v>
      </c>
      <c r="I284" s="156"/>
      <c r="L284" s="153"/>
      <c r="M284" s="157"/>
      <c r="T284" s="158"/>
      <c r="AT284" s="154" t="s">
        <v>330</v>
      </c>
      <c r="AU284" s="154" t="s">
        <v>79</v>
      </c>
      <c r="AV284" s="12" t="s">
        <v>77</v>
      </c>
      <c r="AW284" s="12" t="s">
        <v>31</v>
      </c>
      <c r="AX284" s="12" t="s">
        <v>69</v>
      </c>
      <c r="AY284" s="154" t="s">
        <v>181</v>
      </c>
    </row>
    <row r="285" spans="2:65" s="13" customFormat="1" ht="11.25" x14ac:dyDescent="0.2">
      <c r="B285" s="159"/>
      <c r="D285" s="138" t="s">
        <v>330</v>
      </c>
      <c r="E285" s="160" t="s">
        <v>19</v>
      </c>
      <c r="F285" s="161" t="s">
        <v>9765</v>
      </c>
      <c r="H285" s="162">
        <v>238.49</v>
      </c>
      <c r="I285" s="163"/>
      <c r="L285" s="159"/>
      <c r="M285" s="164"/>
      <c r="T285" s="165"/>
      <c r="AT285" s="160" t="s">
        <v>330</v>
      </c>
      <c r="AU285" s="160" t="s">
        <v>79</v>
      </c>
      <c r="AV285" s="13" t="s">
        <v>79</v>
      </c>
      <c r="AW285" s="13" t="s">
        <v>31</v>
      </c>
      <c r="AX285" s="13" t="s">
        <v>69</v>
      </c>
      <c r="AY285" s="160" t="s">
        <v>181</v>
      </c>
    </row>
    <row r="286" spans="2:65" s="14" customFormat="1" ht="11.25" x14ac:dyDescent="0.2">
      <c r="B286" s="166"/>
      <c r="D286" s="138" t="s">
        <v>330</v>
      </c>
      <c r="E286" s="167" t="s">
        <v>19</v>
      </c>
      <c r="F286" s="168" t="s">
        <v>333</v>
      </c>
      <c r="H286" s="169">
        <v>238.49</v>
      </c>
      <c r="I286" s="170"/>
      <c r="L286" s="166"/>
      <c r="M286" s="171"/>
      <c r="T286" s="172"/>
      <c r="AT286" s="167" t="s">
        <v>330</v>
      </c>
      <c r="AU286" s="167" t="s">
        <v>79</v>
      </c>
      <c r="AV286" s="14" t="s">
        <v>187</v>
      </c>
      <c r="AW286" s="14" t="s">
        <v>31</v>
      </c>
      <c r="AX286" s="14" t="s">
        <v>77</v>
      </c>
      <c r="AY286" s="167" t="s">
        <v>181</v>
      </c>
    </row>
    <row r="287" spans="2:65" s="1" customFormat="1" ht="24.2" customHeight="1" x14ac:dyDescent="0.2">
      <c r="B287" s="32"/>
      <c r="C287" s="125" t="s">
        <v>504</v>
      </c>
      <c r="D287" s="125" t="s">
        <v>182</v>
      </c>
      <c r="E287" s="126" t="s">
        <v>428</v>
      </c>
      <c r="F287" s="127" t="s">
        <v>429</v>
      </c>
      <c r="G287" s="128" t="s">
        <v>326</v>
      </c>
      <c r="H287" s="129">
        <v>9</v>
      </c>
      <c r="I287" s="130"/>
      <c r="J287" s="131">
        <f>ROUND(I287*H287,2)</f>
        <v>0</v>
      </c>
      <c r="K287" s="127" t="s">
        <v>327</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505</v>
      </c>
    </row>
    <row r="288" spans="2:65" s="1" customFormat="1" ht="11.25" x14ac:dyDescent="0.2">
      <c r="B288" s="32"/>
      <c r="D288" s="151" t="s">
        <v>328</v>
      </c>
      <c r="F288" s="152" t="s">
        <v>430</v>
      </c>
      <c r="I288" s="140"/>
      <c r="L288" s="32"/>
      <c r="M288" s="141"/>
      <c r="T288" s="53"/>
      <c r="AT288" s="17" t="s">
        <v>328</v>
      </c>
      <c r="AU288" s="17" t="s">
        <v>79</v>
      </c>
    </row>
    <row r="289" spans="2:65" s="12" customFormat="1" ht="11.25" x14ac:dyDescent="0.2">
      <c r="B289" s="153"/>
      <c r="D289" s="138" t="s">
        <v>330</v>
      </c>
      <c r="E289" s="154" t="s">
        <v>19</v>
      </c>
      <c r="F289" s="155" t="s">
        <v>422</v>
      </c>
      <c r="H289" s="154" t="s">
        <v>19</v>
      </c>
      <c r="I289" s="156"/>
      <c r="L289" s="153"/>
      <c r="M289" s="157"/>
      <c r="T289" s="158"/>
      <c r="AT289" s="154" t="s">
        <v>330</v>
      </c>
      <c r="AU289" s="154" t="s">
        <v>79</v>
      </c>
      <c r="AV289" s="12" t="s">
        <v>77</v>
      </c>
      <c r="AW289" s="12" t="s">
        <v>31</v>
      </c>
      <c r="AX289" s="12" t="s">
        <v>69</v>
      </c>
      <c r="AY289" s="154" t="s">
        <v>181</v>
      </c>
    </row>
    <row r="290" spans="2:65" s="13" customFormat="1" ht="11.25" x14ac:dyDescent="0.2">
      <c r="B290" s="159"/>
      <c r="D290" s="138" t="s">
        <v>330</v>
      </c>
      <c r="E290" s="160" t="s">
        <v>19</v>
      </c>
      <c r="F290" s="161" t="s">
        <v>9766</v>
      </c>
      <c r="H290" s="162">
        <v>9</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9</v>
      </c>
      <c r="I291" s="170"/>
      <c r="L291" s="166"/>
      <c r="M291" s="171"/>
      <c r="T291" s="172"/>
      <c r="AT291" s="167" t="s">
        <v>330</v>
      </c>
      <c r="AU291" s="167" t="s">
        <v>79</v>
      </c>
      <c r="AV291" s="14" t="s">
        <v>187</v>
      </c>
      <c r="AW291" s="14" t="s">
        <v>31</v>
      </c>
      <c r="AX291" s="14" t="s">
        <v>77</v>
      </c>
      <c r="AY291" s="167" t="s">
        <v>181</v>
      </c>
    </row>
    <row r="292" spans="2:65" s="1" customFormat="1" ht="16.5" customHeight="1" x14ac:dyDescent="0.2">
      <c r="B292" s="32"/>
      <c r="C292" s="125" t="s">
        <v>254</v>
      </c>
      <c r="D292" s="125" t="s">
        <v>182</v>
      </c>
      <c r="E292" s="126" t="s">
        <v>432</v>
      </c>
      <c r="F292" s="127" t="s">
        <v>433</v>
      </c>
      <c r="G292" s="128" t="s">
        <v>326</v>
      </c>
      <c r="H292" s="129">
        <v>44.997999999999998</v>
      </c>
      <c r="I292" s="130"/>
      <c r="J292" s="131">
        <f>ROUND(I292*H292,2)</f>
        <v>0</v>
      </c>
      <c r="K292" s="127" t="s">
        <v>327</v>
      </c>
      <c r="L292" s="32"/>
      <c r="M292" s="132" t="s">
        <v>19</v>
      </c>
      <c r="N292" s="133" t="s">
        <v>40</v>
      </c>
      <c r="P292" s="134">
        <f>O292*H292</f>
        <v>0</v>
      </c>
      <c r="Q292" s="134">
        <v>0</v>
      </c>
      <c r="R292" s="134">
        <f>Q292*H292</f>
        <v>0</v>
      </c>
      <c r="S292" s="134">
        <v>0</v>
      </c>
      <c r="T292" s="135">
        <f>S292*H292</f>
        <v>0</v>
      </c>
      <c r="AR292" s="136" t="s">
        <v>187</v>
      </c>
      <c r="AT292" s="136" t="s">
        <v>182</v>
      </c>
      <c r="AU292" s="136" t="s">
        <v>79</v>
      </c>
      <c r="AY292" s="17" t="s">
        <v>181</v>
      </c>
      <c r="BE292" s="137">
        <f>IF(N292="základní",J292,0)</f>
        <v>0</v>
      </c>
      <c r="BF292" s="137">
        <f>IF(N292="snížená",J292,0)</f>
        <v>0</v>
      </c>
      <c r="BG292" s="137">
        <f>IF(N292="zákl. přenesená",J292,0)</f>
        <v>0</v>
      </c>
      <c r="BH292" s="137">
        <f>IF(N292="sníž. přenesená",J292,0)</f>
        <v>0</v>
      </c>
      <c r="BI292" s="137">
        <f>IF(N292="nulová",J292,0)</f>
        <v>0</v>
      </c>
      <c r="BJ292" s="17" t="s">
        <v>77</v>
      </c>
      <c r="BK292" s="137">
        <f>ROUND(I292*H292,2)</f>
        <v>0</v>
      </c>
      <c r="BL292" s="17" t="s">
        <v>187</v>
      </c>
      <c r="BM292" s="136" t="s">
        <v>511</v>
      </c>
    </row>
    <row r="293" spans="2:65" s="1" customFormat="1" ht="11.25" x14ac:dyDescent="0.2">
      <c r="B293" s="32"/>
      <c r="D293" s="151" t="s">
        <v>328</v>
      </c>
      <c r="F293" s="152" t="s">
        <v>434</v>
      </c>
      <c r="I293" s="140"/>
      <c r="L293" s="32"/>
      <c r="M293" s="141"/>
      <c r="T293" s="53"/>
      <c r="AT293" s="17" t="s">
        <v>328</v>
      </c>
      <c r="AU293" s="17" t="s">
        <v>79</v>
      </c>
    </row>
    <row r="294" spans="2:65" s="13" customFormat="1" ht="11.25" x14ac:dyDescent="0.2">
      <c r="B294" s="159"/>
      <c r="D294" s="138" t="s">
        <v>330</v>
      </c>
      <c r="E294" s="160" t="s">
        <v>19</v>
      </c>
      <c r="F294" s="161" t="s">
        <v>9767</v>
      </c>
      <c r="H294" s="162">
        <v>44.997999999999998</v>
      </c>
      <c r="I294" s="163"/>
      <c r="L294" s="159"/>
      <c r="M294" s="164"/>
      <c r="T294" s="165"/>
      <c r="AT294" s="160" t="s">
        <v>330</v>
      </c>
      <c r="AU294" s="160" t="s">
        <v>79</v>
      </c>
      <c r="AV294" s="13" t="s">
        <v>79</v>
      </c>
      <c r="AW294" s="13" t="s">
        <v>31</v>
      </c>
      <c r="AX294" s="13" t="s">
        <v>69</v>
      </c>
      <c r="AY294" s="160" t="s">
        <v>181</v>
      </c>
    </row>
    <row r="295" spans="2:65" s="14" customFormat="1" ht="11.25" x14ac:dyDescent="0.2">
      <c r="B295" s="166"/>
      <c r="D295" s="138" t="s">
        <v>330</v>
      </c>
      <c r="E295" s="167" t="s">
        <v>19</v>
      </c>
      <c r="F295" s="168" t="s">
        <v>333</v>
      </c>
      <c r="H295" s="169">
        <v>44.997999999999998</v>
      </c>
      <c r="I295" s="170"/>
      <c r="L295" s="166"/>
      <c r="M295" s="171"/>
      <c r="T295" s="172"/>
      <c r="AT295" s="167" t="s">
        <v>330</v>
      </c>
      <c r="AU295" s="167" t="s">
        <v>79</v>
      </c>
      <c r="AV295" s="14" t="s">
        <v>187</v>
      </c>
      <c r="AW295" s="14" t="s">
        <v>31</v>
      </c>
      <c r="AX295" s="14" t="s">
        <v>77</v>
      </c>
      <c r="AY295" s="167" t="s">
        <v>181</v>
      </c>
    </row>
    <row r="296" spans="2:65" s="1" customFormat="1" ht="16.5" customHeight="1" x14ac:dyDescent="0.2">
      <c r="B296" s="32"/>
      <c r="C296" s="125" t="s">
        <v>516</v>
      </c>
      <c r="D296" s="125" t="s">
        <v>182</v>
      </c>
      <c r="E296" s="126" t="s">
        <v>436</v>
      </c>
      <c r="F296" s="127" t="s">
        <v>437</v>
      </c>
      <c r="G296" s="128" t="s">
        <v>438</v>
      </c>
      <c r="H296" s="129">
        <v>89.995999999999995</v>
      </c>
      <c r="I296" s="130"/>
      <c r="J296" s="131">
        <f>ROUND(I296*H296,2)</f>
        <v>0</v>
      </c>
      <c r="K296" s="127" t="s">
        <v>327</v>
      </c>
      <c r="L296" s="32"/>
      <c r="M296" s="132" t="s">
        <v>19</v>
      </c>
      <c r="N296" s="133" t="s">
        <v>40</v>
      </c>
      <c r="P296" s="134">
        <f>O296*H296</f>
        <v>0</v>
      </c>
      <c r="Q296" s="134">
        <v>0</v>
      </c>
      <c r="R296" s="134">
        <f>Q296*H296</f>
        <v>0</v>
      </c>
      <c r="S296" s="134">
        <v>0</v>
      </c>
      <c r="T296" s="135">
        <f>S296*H296</f>
        <v>0</v>
      </c>
      <c r="AR296" s="136" t="s">
        <v>187</v>
      </c>
      <c r="AT296" s="136" t="s">
        <v>182</v>
      </c>
      <c r="AU296" s="136" t="s">
        <v>79</v>
      </c>
      <c r="AY296" s="17" t="s">
        <v>181</v>
      </c>
      <c r="BE296" s="137">
        <f>IF(N296="základní",J296,0)</f>
        <v>0</v>
      </c>
      <c r="BF296" s="137">
        <f>IF(N296="snížená",J296,0)</f>
        <v>0</v>
      </c>
      <c r="BG296" s="137">
        <f>IF(N296="zákl. přenesená",J296,0)</f>
        <v>0</v>
      </c>
      <c r="BH296" s="137">
        <f>IF(N296="sníž. přenesená",J296,0)</f>
        <v>0</v>
      </c>
      <c r="BI296" s="137">
        <f>IF(N296="nulová",J296,0)</f>
        <v>0</v>
      </c>
      <c r="BJ296" s="17" t="s">
        <v>77</v>
      </c>
      <c r="BK296" s="137">
        <f>ROUND(I296*H296,2)</f>
        <v>0</v>
      </c>
      <c r="BL296" s="17" t="s">
        <v>187</v>
      </c>
      <c r="BM296" s="136" t="s">
        <v>520</v>
      </c>
    </row>
    <row r="297" spans="2:65" s="1" customFormat="1" ht="11.25" x14ac:dyDescent="0.2">
      <c r="B297" s="32"/>
      <c r="D297" s="151" t="s">
        <v>328</v>
      </c>
      <c r="F297" s="152" t="s">
        <v>439</v>
      </c>
      <c r="I297" s="140"/>
      <c r="L297" s="32"/>
      <c r="M297" s="141"/>
      <c r="T297" s="53"/>
      <c r="AT297" s="17" t="s">
        <v>328</v>
      </c>
      <c r="AU297" s="17" t="s">
        <v>79</v>
      </c>
    </row>
    <row r="298" spans="2:65" s="1" customFormat="1" ht="48.75" x14ac:dyDescent="0.2">
      <c r="B298" s="32"/>
      <c r="D298" s="138" t="s">
        <v>214</v>
      </c>
      <c r="F298" s="139" t="s">
        <v>440</v>
      </c>
      <c r="I298" s="140"/>
      <c r="L298" s="32"/>
      <c r="M298" s="141"/>
      <c r="T298" s="53"/>
      <c r="AT298" s="17" t="s">
        <v>214</v>
      </c>
      <c r="AU298" s="17" t="s">
        <v>79</v>
      </c>
    </row>
    <row r="299" spans="2:65" s="13" customFormat="1" ht="11.25" x14ac:dyDescent="0.2">
      <c r="B299" s="159"/>
      <c r="D299" s="138" t="s">
        <v>330</v>
      </c>
      <c r="E299" s="160" t="s">
        <v>19</v>
      </c>
      <c r="F299" s="161" t="s">
        <v>9768</v>
      </c>
      <c r="H299" s="162">
        <v>89.995999999999995</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89.995999999999995</v>
      </c>
      <c r="I300" s="170"/>
      <c r="L300" s="166"/>
      <c r="M300" s="171"/>
      <c r="T300" s="172"/>
      <c r="AT300" s="167" t="s">
        <v>330</v>
      </c>
      <c r="AU300" s="167" t="s">
        <v>79</v>
      </c>
      <c r="AV300" s="14" t="s">
        <v>187</v>
      </c>
      <c r="AW300" s="14" t="s">
        <v>31</v>
      </c>
      <c r="AX300" s="14" t="s">
        <v>77</v>
      </c>
      <c r="AY300" s="167" t="s">
        <v>181</v>
      </c>
    </row>
    <row r="301" spans="2:65" s="10" customFormat="1" ht="22.9" customHeight="1" x14ac:dyDescent="0.2">
      <c r="B301" s="115"/>
      <c r="D301" s="116" t="s">
        <v>68</v>
      </c>
      <c r="E301" s="149" t="s">
        <v>197</v>
      </c>
      <c r="F301" s="149" t="s">
        <v>9396</v>
      </c>
      <c r="I301" s="118"/>
      <c r="J301" s="150">
        <f>BK301</f>
        <v>0</v>
      </c>
      <c r="L301" s="115"/>
      <c r="M301" s="120"/>
      <c r="P301" s="121">
        <f>SUM(P302:P371)</f>
        <v>0</v>
      </c>
      <c r="R301" s="121">
        <f>SUM(R302:R371)</f>
        <v>0</v>
      </c>
      <c r="T301" s="122">
        <f>SUM(T302:T371)</f>
        <v>0</v>
      </c>
      <c r="AR301" s="116" t="s">
        <v>77</v>
      </c>
      <c r="AT301" s="123" t="s">
        <v>68</v>
      </c>
      <c r="AU301" s="123" t="s">
        <v>77</v>
      </c>
      <c r="AY301" s="116" t="s">
        <v>181</v>
      </c>
      <c r="BK301" s="124">
        <f>SUM(BK302:BK371)</f>
        <v>0</v>
      </c>
    </row>
    <row r="302" spans="2:65" s="1" customFormat="1" ht="21.75" customHeight="1" x14ac:dyDescent="0.2">
      <c r="B302" s="32"/>
      <c r="C302" s="125" t="s">
        <v>258</v>
      </c>
      <c r="D302" s="125" t="s">
        <v>182</v>
      </c>
      <c r="E302" s="126" t="s">
        <v>9419</v>
      </c>
      <c r="F302" s="127" t="s">
        <v>9420</v>
      </c>
      <c r="G302" s="128" t="s">
        <v>510</v>
      </c>
      <c r="H302" s="129">
        <v>47.6</v>
      </c>
      <c r="I302" s="130"/>
      <c r="J302" s="131">
        <f>ROUND(I302*H302,2)</f>
        <v>0</v>
      </c>
      <c r="K302" s="127" t="s">
        <v>327</v>
      </c>
      <c r="L302" s="32"/>
      <c r="M302" s="132" t="s">
        <v>19</v>
      </c>
      <c r="N302" s="133" t="s">
        <v>40</v>
      </c>
      <c r="P302" s="134">
        <f>O302*H302</f>
        <v>0</v>
      </c>
      <c r="Q302" s="134">
        <v>0</v>
      </c>
      <c r="R302" s="134">
        <f>Q302*H302</f>
        <v>0</v>
      </c>
      <c r="S302" s="134">
        <v>0</v>
      </c>
      <c r="T302" s="135">
        <f>S302*H302</f>
        <v>0</v>
      </c>
      <c r="AR302" s="136" t="s">
        <v>187</v>
      </c>
      <c r="AT302" s="136" t="s">
        <v>182</v>
      </c>
      <c r="AU302" s="136" t="s">
        <v>79</v>
      </c>
      <c r="AY302" s="17" t="s">
        <v>181</v>
      </c>
      <c r="BE302" s="137">
        <f>IF(N302="základní",J302,0)</f>
        <v>0</v>
      </c>
      <c r="BF302" s="137">
        <f>IF(N302="snížená",J302,0)</f>
        <v>0</v>
      </c>
      <c r="BG302" s="137">
        <f>IF(N302="zákl. přenesená",J302,0)</f>
        <v>0</v>
      </c>
      <c r="BH302" s="137">
        <f>IF(N302="sníž. přenesená",J302,0)</f>
        <v>0</v>
      </c>
      <c r="BI302" s="137">
        <f>IF(N302="nulová",J302,0)</f>
        <v>0</v>
      </c>
      <c r="BJ302" s="17" t="s">
        <v>77</v>
      </c>
      <c r="BK302" s="137">
        <f>ROUND(I302*H302,2)</f>
        <v>0</v>
      </c>
      <c r="BL302" s="17" t="s">
        <v>187</v>
      </c>
      <c r="BM302" s="136" t="s">
        <v>526</v>
      </c>
    </row>
    <row r="303" spans="2:65" s="1" customFormat="1" ht="11.25" x14ac:dyDescent="0.2">
      <c r="B303" s="32"/>
      <c r="D303" s="151" t="s">
        <v>328</v>
      </c>
      <c r="F303" s="152" t="s">
        <v>9421</v>
      </c>
      <c r="I303" s="140"/>
      <c r="L303" s="32"/>
      <c r="M303" s="141"/>
      <c r="T303" s="53"/>
      <c r="AT303" s="17" t="s">
        <v>328</v>
      </c>
      <c r="AU303" s="17" t="s">
        <v>79</v>
      </c>
    </row>
    <row r="304" spans="2:65" s="1" customFormat="1" ht="29.25" x14ac:dyDescent="0.2">
      <c r="B304" s="32"/>
      <c r="D304" s="138" t="s">
        <v>214</v>
      </c>
      <c r="F304" s="139" t="s">
        <v>9769</v>
      </c>
      <c r="I304" s="140"/>
      <c r="L304" s="32"/>
      <c r="M304" s="141"/>
      <c r="T304" s="53"/>
      <c r="AT304" s="17" t="s">
        <v>214</v>
      </c>
      <c r="AU304" s="17" t="s">
        <v>79</v>
      </c>
    </row>
    <row r="305" spans="2:65" s="12" customFormat="1" ht="11.25" x14ac:dyDescent="0.2">
      <c r="B305" s="153"/>
      <c r="D305" s="138" t="s">
        <v>330</v>
      </c>
      <c r="E305" s="154" t="s">
        <v>19</v>
      </c>
      <c r="F305" s="155" t="s">
        <v>9422</v>
      </c>
      <c r="H305" s="154" t="s">
        <v>19</v>
      </c>
      <c r="I305" s="156"/>
      <c r="L305" s="153"/>
      <c r="M305" s="157"/>
      <c r="T305" s="158"/>
      <c r="AT305" s="154" t="s">
        <v>330</v>
      </c>
      <c r="AU305" s="154" t="s">
        <v>79</v>
      </c>
      <c r="AV305" s="12" t="s">
        <v>77</v>
      </c>
      <c r="AW305" s="12" t="s">
        <v>31</v>
      </c>
      <c r="AX305" s="12" t="s">
        <v>69</v>
      </c>
      <c r="AY305" s="154" t="s">
        <v>181</v>
      </c>
    </row>
    <row r="306" spans="2:65" s="13" customFormat="1" ht="11.25" x14ac:dyDescent="0.2">
      <c r="B306" s="159"/>
      <c r="D306" s="138" t="s">
        <v>330</v>
      </c>
      <c r="E306" s="160" t="s">
        <v>19</v>
      </c>
      <c r="F306" s="161" t="s">
        <v>9770</v>
      </c>
      <c r="H306" s="162">
        <v>47.6</v>
      </c>
      <c r="I306" s="163"/>
      <c r="L306" s="159"/>
      <c r="M306" s="164"/>
      <c r="T306" s="165"/>
      <c r="AT306" s="160" t="s">
        <v>330</v>
      </c>
      <c r="AU306" s="160" t="s">
        <v>79</v>
      </c>
      <c r="AV306" s="13" t="s">
        <v>79</v>
      </c>
      <c r="AW306" s="13" t="s">
        <v>31</v>
      </c>
      <c r="AX306" s="13" t="s">
        <v>69</v>
      </c>
      <c r="AY306" s="160" t="s">
        <v>181</v>
      </c>
    </row>
    <row r="307" spans="2:65" s="14" customFormat="1" ht="11.25" x14ac:dyDescent="0.2">
      <c r="B307" s="166"/>
      <c r="D307" s="138" t="s">
        <v>330</v>
      </c>
      <c r="E307" s="167" t="s">
        <v>19</v>
      </c>
      <c r="F307" s="168" t="s">
        <v>333</v>
      </c>
      <c r="H307" s="169">
        <v>47.6</v>
      </c>
      <c r="I307" s="170"/>
      <c r="L307" s="166"/>
      <c r="M307" s="171"/>
      <c r="T307" s="172"/>
      <c r="AT307" s="167" t="s">
        <v>330</v>
      </c>
      <c r="AU307" s="167" t="s">
        <v>79</v>
      </c>
      <c r="AV307" s="14" t="s">
        <v>187</v>
      </c>
      <c r="AW307" s="14" t="s">
        <v>31</v>
      </c>
      <c r="AX307" s="14" t="s">
        <v>77</v>
      </c>
      <c r="AY307" s="167" t="s">
        <v>181</v>
      </c>
    </row>
    <row r="308" spans="2:65" s="1" customFormat="1" ht="16.5" customHeight="1" x14ac:dyDescent="0.2">
      <c r="B308" s="32"/>
      <c r="C308" s="176" t="s">
        <v>529</v>
      </c>
      <c r="D308" s="176" t="s">
        <v>1794</v>
      </c>
      <c r="E308" s="177" t="s">
        <v>9425</v>
      </c>
      <c r="F308" s="178" t="s">
        <v>9426</v>
      </c>
      <c r="G308" s="179" t="s">
        <v>510</v>
      </c>
      <c r="H308" s="180">
        <v>52.36</v>
      </c>
      <c r="I308" s="181"/>
      <c r="J308" s="182">
        <f>ROUND(I308*H308,2)</f>
        <v>0</v>
      </c>
      <c r="K308" s="178" t="s">
        <v>186</v>
      </c>
      <c r="L308" s="183"/>
      <c r="M308" s="184" t="s">
        <v>19</v>
      </c>
      <c r="N308" s="185" t="s">
        <v>40</v>
      </c>
      <c r="P308" s="134">
        <f>O308*H308</f>
        <v>0</v>
      </c>
      <c r="Q308" s="134">
        <v>0</v>
      </c>
      <c r="R308" s="134">
        <f>Q308*H308</f>
        <v>0</v>
      </c>
      <c r="S308" s="134">
        <v>0</v>
      </c>
      <c r="T308" s="135">
        <f>S308*H308</f>
        <v>0</v>
      </c>
      <c r="AR308" s="136" t="s">
        <v>196</v>
      </c>
      <c r="AT308" s="136" t="s">
        <v>1794</v>
      </c>
      <c r="AU308" s="136" t="s">
        <v>79</v>
      </c>
      <c r="AY308" s="17" t="s">
        <v>181</v>
      </c>
      <c r="BE308" s="137">
        <f>IF(N308="základní",J308,0)</f>
        <v>0</v>
      </c>
      <c r="BF308" s="137">
        <f>IF(N308="snížená",J308,0)</f>
        <v>0</v>
      </c>
      <c r="BG308" s="137">
        <f>IF(N308="zákl. přenesená",J308,0)</f>
        <v>0</v>
      </c>
      <c r="BH308" s="137">
        <f>IF(N308="sníž. přenesená",J308,0)</f>
        <v>0</v>
      </c>
      <c r="BI308" s="137">
        <f>IF(N308="nulová",J308,0)</f>
        <v>0</v>
      </c>
      <c r="BJ308" s="17" t="s">
        <v>77</v>
      </c>
      <c r="BK308" s="137">
        <f>ROUND(I308*H308,2)</f>
        <v>0</v>
      </c>
      <c r="BL308" s="17" t="s">
        <v>187</v>
      </c>
      <c r="BM308" s="136" t="s">
        <v>532</v>
      </c>
    </row>
    <row r="309" spans="2:65" s="1" customFormat="1" ht="19.5" x14ac:dyDescent="0.2">
      <c r="B309" s="32"/>
      <c r="D309" s="138" t="s">
        <v>214</v>
      </c>
      <c r="F309" s="139" t="s">
        <v>9427</v>
      </c>
      <c r="I309" s="140"/>
      <c r="L309" s="32"/>
      <c r="M309" s="141"/>
      <c r="T309" s="53"/>
      <c r="AT309" s="17" t="s">
        <v>214</v>
      </c>
      <c r="AU309" s="17" t="s">
        <v>79</v>
      </c>
    </row>
    <row r="310" spans="2:65" s="12" customFormat="1" ht="11.25" x14ac:dyDescent="0.2">
      <c r="B310" s="153"/>
      <c r="D310" s="138" t="s">
        <v>330</v>
      </c>
      <c r="E310" s="154" t="s">
        <v>19</v>
      </c>
      <c r="F310" s="155" t="s">
        <v>9428</v>
      </c>
      <c r="H310" s="154" t="s">
        <v>19</v>
      </c>
      <c r="I310" s="156"/>
      <c r="L310" s="153"/>
      <c r="M310" s="157"/>
      <c r="T310" s="158"/>
      <c r="AT310" s="154" t="s">
        <v>330</v>
      </c>
      <c r="AU310" s="154" t="s">
        <v>79</v>
      </c>
      <c r="AV310" s="12" t="s">
        <v>77</v>
      </c>
      <c r="AW310" s="12" t="s">
        <v>31</v>
      </c>
      <c r="AX310" s="12" t="s">
        <v>69</v>
      </c>
      <c r="AY310" s="154" t="s">
        <v>181</v>
      </c>
    </row>
    <row r="311" spans="2:65" s="13" customFormat="1" ht="11.25" x14ac:dyDescent="0.2">
      <c r="B311" s="159"/>
      <c r="D311" s="138" t="s">
        <v>330</v>
      </c>
      <c r="E311" s="160" t="s">
        <v>19</v>
      </c>
      <c r="F311" s="161" t="s">
        <v>9771</v>
      </c>
      <c r="H311" s="162">
        <v>52.36</v>
      </c>
      <c r="I311" s="163"/>
      <c r="L311" s="159"/>
      <c r="M311" s="164"/>
      <c r="T311" s="165"/>
      <c r="AT311" s="160" t="s">
        <v>330</v>
      </c>
      <c r="AU311" s="160" t="s">
        <v>79</v>
      </c>
      <c r="AV311" s="13" t="s">
        <v>79</v>
      </c>
      <c r="AW311" s="13" t="s">
        <v>31</v>
      </c>
      <c r="AX311" s="13" t="s">
        <v>69</v>
      </c>
      <c r="AY311" s="160" t="s">
        <v>181</v>
      </c>
    </row>
    <row r="312" spans="2:65" s="14" customFormat="1" ht="11.25" x14ac:dyDescent="0.2">
      <c r="B312" s="166"/>
      <c r="D312" s="138" t="s">
        <v>330</v>
      </c>
      <c r="E312" s="167" t="s">
        <v>19</v>
      </c>
      <c r="F312" s="168" t="s">
        <v>333</v>
      </c>
      <c r="H312" s="169">
        <v>52.36</v>
      </c>
      <c r="I312" s="170"/>
      <c r="L312" s="166"/>
      <c r="M312" s="171"/>
      <c r="T312" s="172"/>
      <c r="AT312" s="167" t="s">
        <v>330</v>
      </c>
      <c r="AU312" s="167" t="s">
        <v>79</v>
      </c>
      <c r="AV312" s="14" t="s">
        <v>187</v>
      </c>
      <c r="AW312" s="14" t="s">
        <v>31</v>
      </c>
      <c r="AX312" s="14" t="s">
        <v>77</v>
      </c>
      <c r="AY312" s="167" t="s">
        <v>181</v>
      </c>
    </row>
    <row r="313" spans="2:65" s="1" customFormat="1" ht="16.5" customHeight="1" x14ac:dyDescent="0.2">
      <c r="B313" s="32"/>
      <c r="C313" s="125" t="s">
        <v>263</v>
      </c>
      <c r="D313" s="125" t="s">
        <v>182</v>
      </c>
      <c r="E313" s="126" t="s">
        <v>9411</v>
      </c>
      <c r="F313" s="127" t="s">
        <v>9440</v>
      </c>
      <c r="G313" s="128" t="s">
        <v>510</v>
      </c>
      <c r="H313" s="129">
        <v>52.36</v>
      </c>
      <c r="I313" s="130"/>
      <c r="J313" s="131">
        <f>ROUND(I313*H313,2)</f>
        <v>0</v>
      </c>
      <c r="K313" s="127" t="s">
        <v>327</v>
      </c>
      <c r="L313" s="32"/>
      <c r="M313" s="132" t="s">
        <v>19</v>
      </c>
      <c r="N313" s="133" t="s">
        <v>40</v>
      </c>
      <c r="P313" s="134">
        <f>O313*H313</f>
        <v>0</v>
      </c>
      <c r="Q313" s="134">
        <v>0</v>
      </c>
      <c r="R313" s="134">
        <f>Q313*H313</f>
        <v>0</v>
      </c>
      <c r="S313" s="134">
        <v>0</v>
      </c>
      <c r="T313" s="135">
        <f>S313*H313</f>
        <v>0</v>
      </c>
      <c r="AR313" s="136" t="s">
        <v>187</v>
      </c>
      <c r="AT313" s="136" t="s">
        <v>182</v>
      </c>
      <c r="AU313" s="136" t="s">
        <v>79</v>
      </c>
      <c r="AY313" s="17" t="s">
        <v>181</v>
      </c>
      <c r="BE313" s="137">
        <f>IF(N313="základní",J313,0)</f>
        <v>0</v>
      </c>
      <c r="BF313" s="137">
        <f>IF(N313="snížená",J313,0)</f>
        <v>0</v>
      </c>
      <c r="BG313" s="137">
        <f>IF(N313="zákl. přenesená",J313,0)</f>
        <v>0</v>
      </c>
      <c r="BH313" s="137">
        <f>IF(N313="sníž. přenesená",J313,0)</f>
        <v>0</v>
      </c>
      <c r="BI313" s="137">
        <f>IF(N313="nulová",J313,0)</f>
        <v>0</v>
      </c>
      <c r="BJ313" s="17" t="s">
        <v>77</v>
      </c>
      <c r="BK313" s="137">
        <f>ROUND(I313*H313,2)</f>
        <v>0</v>
      </c>
      <c r="BL313" s="17" t="s">
        <v>187</v>
      </c>
      <c r="BM313" s="136" t="s">
        <v>536</v>
      </c>
    </row>
    <row r="314" spans="2:65" s="1" customFormat="1" ht="11.25" x14ac:dyDescent="0.2">
      <c r="B314" s="32"/>
      <c r="D314" s="151" t="s">
        <v>328</v>
      </c>
      <c r="F314" s="152" t="s">
        <v>9413</v>
      </c>
      <c r="I314" s="140"/>
      <c r="L314" s="32"/>
      <c r="M314" s="141"/>
      <c r="T314" s="53"/>
      <c r="AT314" s="17" t="s">
        <v>328</v>
      </c>
      <c r="AU314" s="17" t="s">
        <v>79</v>
      </c>
    </row>
    <row r="315" spans="2:65" s="12" customFormat="1" ht="11.25" x14ac:dyDescent="0.2">
      <c r="B315" s="153"/>
      <c r="D315" s="138" t="s">
        <v>330</v>
      </c>
      <c r="E315" s="154" t="s">
        <v>19</v>
      </c>
      <c r="F315" s="155" t="s">
        <v>9431</v>
      </c>
      <c r="H315" s="154" t="s">
        <v>19</v>
      </c>
      <c r="I315" s="156"/>
      <c r="L315" s="153"/>
      <c r="M315" s="157"/>
      <c r="T315" s="158"/>
      <c r="AT315" s="154" t="s">
        <v>330</v>
      </c>
      <c r="AU315" s="154" t="s">
        <v>79</v>
      </c>
      <c r="AV315" s="12" t="s">
        <v>77</v>
      </c>
      <c r="AW315" s="12" t="s">
        <v>31</v>
      </c>
      <c r="AX315" s="12" t="s">
        <v>69</v>
      </c>
      <c r="AY315" s="154" t="s">
        <v>181</v>
      </c>
    </row>
    <row r="316" spans="2:65" s="13" customFormat="1" ht="11.25" x14ac:dyDescent="0.2">
      <c r="B316" s="159"/>
      <c r="D316" s="138" t="s">
        <v>330</v>
      </c>
      <c r="E316" s="160" t="s">
        <v>19</v>
      </c>
      <c r="F316" s="161" t="s">
        <v>9771</v>
      </c>
      <c r="H316" s="162">
        <v>52.36</v>
      </c>
      <c r="I316" s="163"/>
      <c r="L316" s="159"/>
      <c r="M316" s="164"/>
      <c r="T316" s="165"/>
      <c r="AT316" s="160" t="s">
        <v>330</v>
      </c>
      <c r="AU316" s="160" t="s">
        <v>79</v>
      </c>
      <c r="AV316" s="13" t="s">
        <v>79</v>
      </c>
      <c r="AW316" s="13" t="s">
        <v>31</v>
      </c>
      <c r="AX316" s="13" t="s">
        <v>69</v>
      </c>
      <c r="AY316" s="160" t="s">
        <v>181</v>
      </c>
    </row>
    <row r="317" spans="2:65" s="14" customFormat="1" ht="11.25" x14ac:dyDescent="0.2">
      <c r="B317" s="166"/>
      <c r="D317" s="138" t="s">
        <v>330</v>
      </c>
      <c r="E317" s="167" t="s">
        <v>19</v>
      </c>
      <c r="F317" s="168" t="s">
        <v>333</v>
      </c>
      <c r="H317" s="169">
        <v>52.36</v>
      </c>
      <c r="I317" s="170"/>
      <c r="L317" s="166"/>
      <c r="M317" s="171"/>
      <c r="T317" s="172"/>
      <c r="AT317" s="167" t="s">
        <v>330</v>
      </c>
      <c r="AU317" s="167" t="s">
        <v>79</v>
      </c>
      <c r="AV317" s="14" t="s">
        <v>187</v>
      </c>
      <c r="AW317" s="14" t="s">
        <v>31</v>
      </c>
      <c r="AX317" s="14" t="s">
        <v>77</v>
      </c>
      <c r="AY317" s="167" t="s">
        <v>181</v>
      </c>
    </row>
    <row r="318" spans="2:65" s="1" customFormat="1" ht="16.5" customHeight="1" x14ac:dyDescent="0.2">
      <c r="B318" s="32"/>
      <c r="C318" s="125" t="s">
        <v>538</v>
      </c>
      <c r="D318" s="125" t="s">
        <v>182</v>
      </c>
      <c r="E318" s="126" t="s">
        <v>9432</v>
      </c>
      <c r="F318" s="127" t="s">
        <v>9772</v>
      </c>
      <c r="G318" s="128" t="s">
        <v>510</v>
      </c>
      <c r="H318" s="129">
        <v>17.2</v>
      </c>
      <c r="I318" s="130"/>
      <c r="J318" s="131">
        <f>ROUND(I318*H318,2)</f>
        <v>0</v>
      </c>
      <c r="K318" s="127" t="s">
        <v>327</v>
      </c>
      <c r="L318" s="32"/>
      <c r="M318" s="132" t="s">
        <v>19</v>
      </c>
      <c r="N318" s="133" t="s">
        <v>40</v>
      </c>
      <c r="P318" s="134">
        <f>O318*H318</f>
        <v>0</v>
      </c>
      <c r="Q318" s="134">
        <v>0</v>
      </c>
      <c r="R318" s="134">
        <f>Q318*H318</f>
        <v>0</v>
      </c>
      <c r="S318" s="134">
        <v>0</v>
      </c>
      <c r="T318" s="135">
        <f>S318*H318</f>
        <v>0</v>
      </c>
      <c r="AR318" s="136" t="s">
        <v>187</v>
      </c>
      <c r="AT318" s="136" t="s">
        <v>182</v>
      </c>
      <c r="AU318" s="136" t="s">
        <v>79</v>
      </c>
      <c r="AY318" s="17" t="s">
        <v>181</v>
      </c>
      <c r="BE318" s="137">
        <f>IF(N318="základní",J318,0)</f>
        <v>0</v>
      </c>
      <c r="BF318" s="137">
        <f>IF(N318="snížená",J318,0)</f>
        <v>0</v>
      </c>
      <c r="BG318" s="137">
        <f>IF(N318="zákl. přenesená",J318,0)</f>
        <v>0</v>
      </c>
      <c r="BH318" s="137">
        <f>IF(N318="sníž. přenesená",J318,0)</f>
        <v>0</v>
      </c>
      <c r="BI318" s="137">
        <f>IF(N318="nulová",J318,0)</f>
        <v>0</v>
      </c>
      <c r="BJ318" s="17" t="s">
        <v>77</v>
      </c>
      <c r="BK318" s="137">
        <f>ROUND(I318*H318,2)</f>
        <v>0</v>
      </c>
      <c r="BL318" s="17" t="s">
        <v>187</v>
      </c>
      <c r="BM318" s="136" t="s">
        <v>541</v>
      </c>
    </row>
    <row r="319" spans="2:65" s="1" customFormat="1" ht="11.25" x14ac:dyDescent="0.2">
      <c r="B319" s="32"/>
      <c r="D319" s="151" t="s">
        <v>328</v>
      </c>
      <c r="F319" s="152" t="s">
        <v>9434</v>
      </c>
      <c r="I319" s="140"/>
      <c r="L319" s="32"/>
      <c r="M319" s="141"/>
      <c r="T319" s="53"/>
      <c r="AT319" s="17" t="s">
        <v>328</v>
      </c>
      <c r="AU319" s="17" t="s">
        <v>79</v>
      </c>
    </row>
    <row r="320" spans="2:65" s="12" customFormat="1" ht="11.25" x14ac:dyDescent="0.2">
      <c r="B320" s="153"/>
      <c r="D320" s="138" t="s">
        <v>330</v>
      </c>
      <c r="E320" s="154" t="s">
        <v>19</v>
      </c>
      <c r="F320" s="155" t="s">
        <v>9773</v>
      </c>
      <c r="H320" s="154" t="s">
        <v>19</v>
      </c>
      <c r="I320" s="156"/>
      <c r="L320" s="153"/>
      <c r="M320" s="157"/>
      <c r="T320" s="158"/>
      <c r="AT320" s="154" t="s">
        <v>330</v>
      </c>
      <c r="AU320" s="154" t="s">
        <v>79</v>
      </c>
      <c r="AV320" s="12" t="s">
        <v>77</v>
      </c>
      <c r="AW320" s="12" t="s">
        <v>31</v>
      </c>
      <c r="AX320" s="12" t="s">
        <v>69</v>
      </c>
      <c r="AY320" s="154" t="s">
        <v>181</v>
      </c>
    </row>
    <row r="321" spans="2:65" s="13" customFormat="1" ht="11.25" x14ac:dyDescent="0.2">
      <c r="B321" s="159"/>
      <c r="D321" s="138" t="s">
        <v>330</v>
      </c>
      <c r="E321" s="160" t="s">
        <v>19</v>
      </c>
      <c r="F321" s="161" t="s">
        <v>9774</v>
      </c>
      <c r="H321" s="162">
        <v>17.2</v>
      </c>
      <c r="I321" s="163"/>
      <c r="L321" s="159"/>
      <c r="M321" s="164"/>
      <c r="T321" s="165"/>
      <c r="AT321" s="160" t="s">
        <v>330</v>
      </c>
      <c r="AU321" s="160" t="s">
        <v>79</v>
      </c>
      <c r="AV321" s="13" t="s">
        <v>79</v>
      </c>
      <c r="AW321" s="13" t="s">
        <v>31</v>
      </c>
      <c r="AX321" s="13" t="s">
        <v>69</v>
      </c>
      <c r="AY321" s="160" t="s">
        <v>181</v>
      </c>
    </row>
    <row r="322" spans="2:65" s="14" customFormat="1" ht="11.25" x14ac:dyDescent="0.2">
      <c r="B322" s="166"/>
      <c r="D322" s="138" t="s">
        <v>330</v>
      </c>
      <c r="E322" s="167" t="s">
        <v>19</v>
      </c>
      <c r="F322" s="168" t="s">
        <v>333</v>
      </c>
      <c r="H322" s="169">
        <v>17.2</v>
      </c>
      <c r="I322" s="170"/>
      <c r="L322" s="166"/>
      <c r="M322" s="171"/>
      <c r="T322" s="172"/>
      <c r="AT322" s="167" t="s">
        <v>330</v>
      </c>
      <c r="AU322" s="167" t="s">
        <v>79</v>
      </c>
      <c r="AV322" s="14" t="s">
        <v>187</v>
      </c>
      <c r="AW322" s="14" t="s">
        <v>31</v>
      </c>
      <c r="AX322" s="14" t="s">
        <v>77</v>
      </c>
      <c r="AY322" s="167" t="s">
        <v>181</v>
      </c>
    </row>
    <row r="323" spans="2:65" s="1" customFormat="1" ht="16.5" customHeight="1" x14ac:dyDescent="0.2">
      <c r="B323" s="32"/>
      <c r="C323" s="176" t="s">
        <v>266</v>
      </c>
      <c r="D323" s="176" t="s">
        <v>1794</v>
      </c>
      <c r="E323" s="177" t="s">
        <v>9775</v>
      </c>
      <c r="F323" s="178" t="s">
        <v>9776</v>
      </c>
      <c r="G323" s="179" t="s">
        <v>510</v>
      </c>
      <c r="H323" s="180">
        <v>1.72</v>
      </c>
      <c r="I323" s="181"/>
      <c r="J323" s="182">
        <f>ROUND(I323*H323,2)</f>
        <v>0</v>
      </c>
      <c r="K323" s="178" t="s">
        <v>327</v>
      </c>
      <c r="L323" s="183"/>
      <c r="M323" s="184" t="s">
        <v>19</v>
      </c>
      <c r="N323" s="185" t="s">
        <v>40</v>
      </c>
      <c r="P323" s="134">
        <f>O323*H323</f>
        <v>0</v>
      </c>
      <c r="Q323" s="134">
        <v>0</v>
      </c>
      <c r="R323" s="134">
        <f>Q323*H323</f>
        <v>0</v>
      </c>
      <c r="S323" s="134">
        <v>0</v>
      </c>
      <c r="T323" s="135">
        <f>S323*H323</f>
        <v>0</v>
      </c>
      <c r="AR323" s="136" t="s">
        <v>196</v>
      </c>
      <c r="AT323" s="136" t="s">
        <v>1794</v>
      </c>
      <c r="AU323" s="136" t="s">
        <v>79</v>
      </c>
      <c r="AY323" s="17" t="s">
        <v>181</v>
      </c>
      <c r="BE323" s="137">
        <f>IF(N323="základní",J323,0)</f>
        <v>0</v>
      </c>
      <c r="BF323" s="137">
        <f>IF(N323="snížená",J323,0)</f>
        <v>0</v>
      </c>
      <c r="BG323" s="137">
        <f>IF(N323="zákl. přenesená",J323,0)</f>
        <v>0</v>
      </c>
      <c r="BH323" s="137">
        <f>IF(N323="sníž. přenesená",J323,0)</f>
        <v>0</v>
      </c>
      <c r="BI323" s="137">
        <f>IF(N323="nulová",J323,0)</f>
        <v>0</v>
      </c>
      <c r="BJ323" s="17" t="s">
        <v>77</v>
      </c>
      <c r="BK323" s="137">
        <f>ROUND(I323*H323,2)</f>
        <v>0</v>
      </c>
      <c r="BL323" s="17" t="s">
        <v>187</v>
      </c>
      <c r="BM323" s="136" t="s">
        <v>545</v>
      </c>
    </row>
    <row r="324" spans="2:65" s="1" customFormat="1" ht="19.5" x14ac:dyDescent="0.2">
      <c r="B324" s="32"/>
      <c r="D324" s="138" t="s">
        <v>214</v>
      </c>
      <c r="F324" s="139" t="s">
        <v>9427</v>
      </c>
      <c r="I324" s="140"/>
      <c r="L324" s="32"/>
      <c r="M324" s="141"/>
      <c r="T324" s="53"/>
      <c r="AT324" s="17" t="s">
        <v>214</v>
      </c>
      <c r="AU324" s="17" t="s">
        <v>79</v>
      </c>
    </row>
    <row r="325" spans="2:65" s="12" customFormat="1" ht="11.25" x14ac:dyDescent="0.2">
      <c r="B325" s="153"/>
      <c r="D325" s="138" t="s">
        <v>330</v>
      </c>
      <c r="E325" s="154" t="s">
        <v>19</v>
      </c>
      <c r="F325" s="155" t="s">
        <v>9777</v>
      </c>
      <c r="H325" s="154" t="s">
        <v>19</v>
      </c>
      <c r="I325" s="156"/>
      <c r="L325" s="153"/>
      <c r="M325" s="157"/>
      <c r="T325" s="158"/>
      <c r="AT325" s="154" t="s">
        <v>330</v>
      </c>
      <c r="AU325" s="154" t="s">
        <v>79</v>
      </c>
      <c r="AV325" s="12" t="s">
        <v>77</v>
      </c>
      <c r="AW325" s="12" t="s">
        <v>31</v>
      </c>
      <c r="AX325" s="12" t="s">
        <v>69</v>
      </c>
      <c r="AY325" s="154" t="s">
        <v>181</v>
      </c>
    </row>
    <row r="326" spans="2:65" s="13" customFormat="1" ht="11.25" x14ac:dyDescent="0.2">
      <c r="B326" s="159"/>
      <c r="D326" s="138" t="s">
        <v>330</v>
      </c>
      <c r="E326" s="160" t="s">
        <v>19</v>
      </c>
      <c r="F326" s="161" t="s">
        <v>9778</v>
      </c>
      <c r="H326" s="162">
        <v>1.72</v>
      </c>
      <c r="I326" s="163"/>
      <c r="L326" s="159"/>
      <c r="M326" s="164"/>
      <c r="T326" s="165"/>
      <c r="AT326" s="160" t="s">
        <v>330</v>
      </c>
      <c r="AU326" s="160" t="s">
        <v>79</v>
      </c>
      <c r="AV326" s="13" t="s">
        <v>79</v>
      </c>
      <c r="AW326" s="13" t="s">
        <v>31</v>
      </c>
      <c r="AX326" s="13" t="s">
        <v>69</v>
      </c>
      <c r="AY326" s="160" t="s">
        <v>181</v>
      </c>
    </row>
    <row r="327" spans="2:65" s="14" customFormat="1" ht="11.25" x14ac:dyDescent="0.2">
      <c r="B327" s="166"/>
      <c r="D327" s="138" t="s">
        <v>330</v>
      </c>
      <c r="E327" s="167" t="s">
        <v>19</v>
      </c>
      <c r="F327" s="168" t="s">
        <v>333</v>
      </c>
      <c r="H327" s="169">
        <v>1.72</v>
      </c>
      <c r="I327" s="170"/>
      <c r="L327" s="166"/>
      <c r="M327" s="171"/>
      <c r="T327" s="172"/>
      <c r="AT327" s="167" t="s">
        <v>330</v>
      </c>
      <c r="AU327" s="167" t="s">
        <v>79</v>
      </c>
      <c r="AV327" s="14" t="s">
        <v>187</v>
      </c>
      <c r="AW327" s="14" t="s">
        <v>31</v>
      </c>
      <c r="AX327" s="14" t="s">
        <v>77</v>
      </c>
      <c r="AY327" s="167" t="s">
        <v>181</v>
      </c>
    </row>
    <row r="328" spans="2:65" s="1" customFormat="1" ht="16.5" customHeight="1" x14ac:dyDescent="0.2">
      <c r="B328" s="32"/>
      <c r="C328" s="125" t="s">
        <v>546</v>
      </c>
      <c r="D328" s="125" t="s">
        <v>182</v>
      </c>
      <c r="E328" s="126" t="s">
        <v>9439</v>
      </c>
      <c r="F328" s="127" t="s">
        <v>9440</v>
      </c>
      <c r="G328" s="128" t="s">
        <v>510</v>
      </c>
      <c r="H328" s="129">
        <v>18.920000000000002</v>
      </c>
      <c r="I328" s="130"/>
      <c r="J328" s="131">
        <f>ROUND(I328*H328,2)</f>
        <v>0</v>
      </c>
      <c r="K328" s="127" t="s">
        <v>327</v>
      </c>
      <c r="L328" s="32"/>
      <c r="M328" s="132" t="s">
        <v>19</v>
      </c>
      <c r="N328" s="133" t="s">
        <v>40</v>
      </c>
      <c r="P328" s="134">
        <f>O328*H328</f>
        <v>0</v>
      </c>
      <c r="Q328" s="134">
        <v>0</v>
      </c>
      <c r="R328" s="134">
        <f>Q328*H328</f>
        <v>0</v>
      </c>
      <c r="S328" s="134">
        <v>0</v>
      </c>
      <c r="T328" s="135">
        <f>S328*H328</f>
        <v>0</v>
      </c>
      <c r="AR328" s="136" t="s">
        <v>187</v>
      </c>
      <c r="AT328" s="136" t="s">
        <v>182</v>
      </c>
      <c r="AU328" s="136" t="s">
        <v>79</v>
      </c>
      <c r="AY328" s="17" t="s">
        <v>181</v>
      </c>
      <c r="BE328" s="137">
        <f>IF(N328="základní",J328,0)</f>
        <v>0</v>
      </c>
      <c r="BF328" s="137">
        <f>IF(N328="snížená",J328,0)</f>
        <v>0</v>
      </c>
      <c r="BG328" s="137">
        <f>IF(N328="zákl. přenesená",J328,0)</f>
        <v>0</v>
      </c>
      <c r="BH328" s="137">
        <f>IF(N328="sníž. přenesená",J328,0)</f>
        <v>0</v>
      </c>
      <c r="BI328" s="137">
        <f>IF(N328="nulová",J328,0)</f>
        <v>0</v>
      </c>
      <c r="BJ328" s="17" t="s">
        <v>77</v>
      </c>
      <c r="BK328" s="137">
        <f>ROUND(I328*H328,2)</f>
        <v>0</v>
      </c>
      <c r="BL328" s="17" t="s">
        <v>187</v>
      </c>
      <c r="BM328" s="136" t="s">
        <v>549</v>
      </c>
    </row>
    <row r="329" spans="2:65" s="1" customFormat="1" ht="11.25" x14ac:dyDescent="0.2">
      <c r="B329" s="32"/>
      <c r="D329" s="151" t="s">
        <v>328</v>
      </c>
      <c r="F329" s="152" t="s">
        <v>9441</v>
      </c>
      <c r="I329" s="140"/>
      <c r="L329" s="32"/>
      <c r="M329" s="141"/>
      <c r="T329" s="53"/>
      <c r="AT329" s="17" t="s">
        <v>328</v>
      </c>
      <c r="AU329" s="17" t="s">
        <v>79</v>
      </c>
    </row>
    <row r="330" spans="2:65" s="12" customFormat="1" ht="11.25" x14ac:dyDescent="0.2">
      <c r="B330" s="153"/>
      <c r="D330" s="138" t="s">
        <v>330</v>
      </c>
      <c r="E330" s="154" t="s">
        <v>19</v>
      </c>
      <c r="F330" s="155" t="s">
        <v>9431</v>
      </c>
      <c r="H330" s="154" t="s">
        <v>19</v>
      </c>
      <c r="I330" s="156"/>
      <c r="L330" s="153"/>
      <c r="M330" s="157"/>
      <c r="T330" s="158"/>
      <c r="AT330" s="154" t="s">
        <v>330</v>
      </c>
      <c r="AU330" s="154" t="s">
        <v>79</v>
      </c>
      <c r="AV330" s="12" t="s">
        <v>77</v>
      </c>
      <c r="AW330" s="12" t="s">
        <v>31</v>
      </c>
      <c r="AX330" s="12" t="s">
        <v>69</v>
      </c>
      <c r="AY330" s="154" t="s">
        <v>181</v>
      </c>
    </row>
    <row r="331" spans="2:65" s="13" customFormat="1" ht="11.25" x14ac:dyDescent="0.2">
      <c r="B331" s="159"/>
      <c r="D331" s="138" t="s">
        <v>330</v>
      </c>
      <c r="E331" s="160" t="s">
        <v>19</v>
      </c>
      <c r="F331" s="161" t="s">
        <v>9779</v>
      </c>
      <c r="H331" s="162">
        <v>18.920000000000002</v>
      </c>
      <c r="I331" s="163"/>
      <c r="L331" s="159"/>
      <c r="M331" s="164"/>
      <c r="T331" s="165"/>
      <c r="AT331" s="160" t="s">
        <v>330</v>
      </c>
      <c r="AU331" s="160" t="s">
        <v>79</v>
      </c>
      <c r="AV331" s="13" t="s">
        <v>79</v>
      </c>
      <c r="AW331" s="13" t="s">
        <v>31</v>
      </c>
      <c r="AX331" s="13" t="s">
        <v>69</v>
      </c>
      <c r="AY331" s="160" t="s">
        <v>181</v>
      </c>
    </row>
    <row r="332" spans="2:65" s="14" customFormat="1" ht="11.25" x14ac:dyDescent="0.2">
      <c r="B332" s="166"/>
      <c r="D332" s="138" t="s">
        <v>330</v>
      </c>
      <c r="E332" s="167" t="s">
        <v>19</v>
      </c>
      <c r="F332" s="168" t="s">
        <v>333</v>
      </c>
      <c r="H332" s="169">
        <v>18.920000000000002</v>
      </c>
      <c r="I332" s="170"/>
      <c r="L332" s="166"/>
      <c r="M332" s="171"/>
      <c r="T332" s="172"/>
      <c r="AT332" s="167" t="s">
        <v>330</v>
      </c>
      <c r="AU332" s="167" t="s">
        <v>79</v>
      </c>
      <c r="AV332" s="14" t="s">
        <v>187</v>
      </c>
      <c r="AW332" s="14" t="s">
        <v>31</v>
      </c>
      <c r="AX332" s="14" t="s">
        <v>77</v>
      </c>
      <c r="AY332" s="167" t="s">
        <v>181</v>
      </c>
    </row>
    <row r="333" spans="2:65" s="1" customFormat="1" ht="16.5" customHeight="1" x14ac:dyDescent="0.2">
      <c r="B333" s="32"/>
      <c r="C333" s="125" t="s">
        <v>270</v>
      </c>
      <c r="D333" s="125" t="s">
        <v>182</v>
      </c>
      <c r="E333" s="126" t="s">
        <v>9780</v>
      </c>
      <c r="F333" s="127" t="s">
        <v>9781</v>
      </c>
      <c r="G333" s="128" t="s">
        <v>510</v>
      </c>
      <c r="H333" s="129">
        <v>8</v>
      </c>
      <c r="I333" s="130"/>
      <c r="J333" s="131">
        <f>ROUND(I333*H333,2)</f>
        <v>0</v>
      </c>
      <c r="K333" s="127" t="s">
        <v>327</v>
      </c>
      <c r="L333" s="32"/>
      <c r="M333" s="132" t="s">
        <v>19</v>
      </c>
      <c r="N333" s="133" t="s">
        <v>40</v>
      </c>
      <c r="P333" s="134">
        <f>O333*H333</f>
        <v>0</v>
      </c>
      <c r="Q333" s="134">
        <v>0</v>
      </c>
      <c r="R333" s="134">
        <f>Q333*H333</f>
        <v>0</v>
      </c>
      <c r="S333" s="134">
        <v>0</v>
      </c>
      <c r="T333" s="135">
        <f>S333*H333</f>
        <v>0</v>
      </c>
      <c r="AR333" s="136" t="s">
        <v>187</v>
      </c>
      <c r="AT333" s="136" t="s">
        <v>182</v>
      </c>
      <c r="AU333" s="136" t="s">
        <v>79</v>
      </c>
      <c r="AY333" s="17" t="s">
        <v>181</v>
      </c>
      <c r="BE333" s="137">
        <f>IF(N333="základní",J333,0)</f>
        <v>0</v>
      </c>
      <c r="BF333" s="137">
        <f>IF(N333="snížená",J333,0)</f>
        <v>0</v>
      </c>
      <c r="BG333" s="137">
        <f>IF(N333="zákl. přenesená",J333,0)</f>
        <v>0</v>
      </c>
      <c r="BH333" s="137">
        <f>IF(N333="sníž. přenesená",J333,0)</f>
        <v>0</v>
      </c>
      <c r="BI333" s="137">
        <f>IF(N333="nulová",J333,0)</f>
        <v>0</v>
      </c>
      <c r="BJ333" s="17" t="s">
        <v>77</v>
      </c>
      <c r="BK333" s="137">
        <f>ROUND(I333*H333,2)</f>
        <v>0</v>
      </c>
      <c r="BL333" s="17" t="s">
        <v>187</v>
      </c>
      <c r="BM333" s="136" t="s">
        <v>552</v>
      </c>
    </row>
    <row r="334" spans="2:65" s="1" customFormat="1" ht="11.25" x14ac:dyDescent="0.2">
      <c r="B334" s="32"/>
      <c r="D334" s="151" t="s">
        <v>328</v>
      </c>
      <c r="F334" s="152" t="s">
        <v>9782</v>
      </c>
      <c r="I334" s="140"/>
      <c r="L334" s="32"/>
      <c r="M334" s="141"/>
      <c r="T334" s="53"/>
      <c r="AT334" s="17" t="s">
        <v>328</v>
      </c>
      <c r="AU334" s="17" t="s">
        <v>79</v>
      </c>
    </row>
    <row r="335" spans="2:65" s="12" customFormat="1" ht="11.25" x14ac:dyDescent="0.2">
      <c r="B335" s="153"/>
      <c r="D335" s="138" t="s">
        <v>330</v>
      </c>
      <c r="E335" s="154" t="s">
        <v>19</v>
      </c>
      <c r="F335" s="155" t="s">
        <v>9783</v>
      </c>
      <c r="H335" s="154" t="s">
        <v>19</v>
      </c>
      <c r="I335" s="156"/>
      <c r="L335" s="153"/>
      <c r="M335" s="157"/>
      <c r="T335" s="158"/>
      <c r="AT335" s="154" t="s">
        <v>330</v>
      </c>
      <c r="AU335" s="154" t="s">
        <v>79</v>
      </c>
      <c r="AV335" s="12" t="s">
        <v>77</v>
      </c>
      <c r="AW335" s="12" t="s">
        <v>31</v>
      </c>
      <c r="AX335" s="12" t="s">
        <v>69</v>
      </c>
      <c r="AY335" s="154" t="s">
        <v>181</v>
      </c>
    </row>
    <row r="336" spans="2:65" s="13" customFormat="1" ht="11.25" x14ac:dyDescent="0.2">
      <c r="B336" s="159"/>
      <c r="D336" s="138" t="s">
        <v>330</v>
      </c>
      <c r="E336" s="160" t="s">
        <v>19</v>
      </c>
      <c r="F336" s="161" t="s">
        <v>9784</v>
      </c>
      <c r="H336" s="162">
        <v>8</v>
      </c>
      <c r="I336" s="163"/>
      <c r="L336" s="159"/>
      <c r="M336" s="164"/>
      <c r="T336" s="165"/>
      <c r="AT336" s="160" t="s">
        <v>330</v>
      </c>
      <c r="AU336" s="160" t="s">
        <v>79</v>
      </c>
      <c r="AV336" s="13" t="s">
        <v>79</v>
      </c>
      <c r="AW336" s="13" t="s">
        <v>31</v>
      </c>
      <c r="AX336" s="13" t="s">
        <v>69</v>
      </c>
      <c r="AY336" s="160" t="s">
        <v>181</v>
      </c>
    </row>
    <row r="337" spans="2:65" s="14" customFormat="1" ht="11.25" x14ac:dyDescent="0.2">
      <c r="B337" s="166"/>
      <c r="D337" s="138" t="s">
        <v>330</v>
      </c>
      <c r="E337" s="167" t="s">
        <v>19</v>
      </c>
      <c r="F337" s="168" t="s">
        <v>333</v>
      </c>
      <c r="H337" s="169">
        <v>8</v>
      </c>
      <c r="I337" s="170"/>
      <c r="L337" s="166"/>
      <c r="M337" s="171"/>
      <c r="T337" s="172"/>
      <c r="AT337" s="167" t="s">
        <v>330</v>
      </c>
      <c r="AU337" s="167" t="s">
        <v>79</v>
      </c>
      <c r="AV337" s="14" t="s">
        <v>187</v>
      </c>
      <c r="AW337" s="14" t="s">
        <v>31</v>
      </c>
      <c r="AX337" s="14" t="s">
        <v>77</v>
      </c>
      <c r="AY337" s="167" t="s">
        <v>181</v>
      </c>
    </row>
    <row r="338" spans="2:65" s="1" customFormat="1" ht="16.5" customHeight="1" x14ac:dyDescent="0.2">
      <c r="B338" s="32"/>
      <c r="C338" s="176" t="s">
        <v>553</v>
      </c>
      <c r="D338" s="176" t="s">
        <v>1794</v>
      </c>
      <c r="E338" s="177" t="s">
        <v>9785</v>
      </c>
      <c r="F338" s="178" t="s">
        <v>9786</v>
      </c>
      <c r="G338" s="179" t="s">
        <v>510</v>
      </c>
      <c r="H338" s="180">
        <v>0.8</v>
      </c>
      <c r="I338" s="181"/>
      <c r="J338" s="182">
        <f>ROUND(I338*H338,2)</f>
        <v>0</v>
      </c>
      <c r="K338" s="178" t="s">
        <v>327</v>
      </c>
      <c r="L338" s="183"/>
      <c r="M338" s="184" t="s">
        <v>19</v>
      </c>
      <c r="N338" s="185" t="s">
        <v>40</v>
      </c>
      <c r="P338" s="134">
        <f>O338*H338</f>
        <v>0</v>
      </c>
      <c r="Q338" s="134">
        <v>0</v>
      </c>
      <c r="R338" s="134">
        <f>Q338*H338</f>
        <v>0</v>
      </c>
      <c r="S338" s="134">
        <v>0</v>
      </c>
      <c r="T338" s="135">
        <f>S338*H338</f>
        <v>0</v>
      </c>
      <c r="AR338" s="136" t="s">
        <v>196</v>
      </c>
      <c r="AT338" s="136" t="s">
        <v>1794</v>
      </c>
      <c r="AU338" s="136" t="s">
        <v>79</v>
      </c>
      <c r="AY338" s="17" t="s">
        <v>181</v>
      </c>
      <c r="BE338" s="137">
        <f>IF(N338="základní",J338,0)</f>
        <v>0</v>
      </c>
      <c r="BF338" s="137">
        <f>IF(N338="snížená",J338,0)</f>
        <v>0</v>
      </c>
      <c r="BG338" s="137">
        <f>IF(N338="zákl. přenesená",J338,0)</f>
        <v>0</v>
      </c>
      <c r="BH338" s="137">
        <f>IF(N338="sníž. přenesená",J338,0)</f>
        <v>0</v>
      </c>
      <c r="BI338" s="137">
        <f>IF(N338="nulová",J338,0)</f>
        <v>0</v>
      </c>
      <c r="BJ338" s="17" t="s">
        <v>77</v>
      </c>
      <c r="BK338" s="137">
        <f>ROUND(I338*H338,2)</f>
        <v>0</v>
      </c>
      <c r="BL338" s="17" t="s">
        <v>187</v>
      </c>
      <c r="BM338" s="136" t="s">
        <v>556</v>
      </c>
    </row>
    <row r="339" spans="2:65" s="12" customFormat="1" ht="11.25" x14ac:dyDescent="0.2">
      <c r="B339" s="153"/>
      <c r="D339" s="138" t="s">
        <v>330</v>
      </c>
      <c r="E339" s="154" t="s">
        <v>19</v>
      </c>
      <c r="F339" s="155" t="s">
        <v>9787</v>
      </c>
      <c r="H339" s="154" t="s">
        <v>19</v>
      </c>
      <c r="I339" s="156"/>
      <c r="L339" s="153"/>
      <c r="M339" s="157"/>
      <c r="T339" s="158"/>
      <c r="AT339" s="154" t="s">
        <v>330</v>
      </c>
      <c r="AU339" s="154" t="s">
        <v>79</v>
      </c>
      <c r="AV339" s="12" t="s">
        <v>77</v>
      </c>
      <c r="AW339" s="12" t="s">
        <v>31</v>
      </c>
      <c r="AX339" s="12" t="s">
        <v>69</v>
      </c>
      <c r="AY339" s="154" t="s">
        <v>181</v>
      </c>
    </row>
    <row r="340" spans="2:65" s="13" customFormat="1" ht="11.25" x14ac:dyDescent="0.2">
      <c r="B340" s="159"/>
      <c r="D340" s="138" t="s">
        <v>330</v>
      </c>
      <c r="E340" s="160" t="s">
        <v>19</v>
      </c>
      <c r="F340" s="161" t="s">
        <v>9788</v>
      </c>
      <c r="H340" s="162">
        <v>0.8</v>
      </c>
      <c r="I340" s="163"/>
      <c r="L340" s="159"/>
      <c r="M340" s="164"/>
      <c r="T340" s="165"/>
      <c r="AT340" s="160" t="s">
        <v>330</v>
      </c>
      <c r="AU340" s="160" t="s">
        <v>79</v>
      </c>
      <c r="AV340" s="13" t="s">
        <v>79</v>
      </c>
      <c r="AW340" s="13" t="s">
        <v>31</v>
      </c>
      <c r="AX340" s="13" t="s">
        <v>69</v>
      </c>
      <c r="AY340" s="160" t="s">
        <v>181</v>
      </c>
    </row>
    <row r="341" spans="2:65" s="14" customFormat="1" ht="11.25" x14ac:dyDescent="0.2">
      <c r="B341" s="166"/>
      <c r="D341" s="138" t="s">
        <v>330</v>
      </c>
      <c r="E341" s="167" t="s">
        <v>19</v>
      </c>
      <c r="F341" s="168" t="s">
        <v>333</v>
      </c>
      <c r="H341" s="169">
        <v>0.8</v>
      </c>
      <c r="I341" s="170"/>
      <c r="L341" s="166"/>
      <c r="M341" s="171"/>
      <c r="T341" s="172"/>
      <c r="AT341" s="167" t="s">
        <v>330</v>
      </c>
      <c r="AU341" s="167" t="s">
        <v>79</v>
      </c>
      <c r="AV341" s="14" t="s">
        <v>187</v>
      </c>
      <c r="AW341" s="14" t="s">
        <v>31</v>
      </c>
      <c r="AX341" s="14" t="s">
        <v>77</v>
      </c>
      <c r="AY341" s="167" t="s">
        <v>181</v>
      </c>
    </row>
    <row r="342" spans="2:65" s="1" customFormat="1" ht="16.5" customHeight="1" x14ac:dyDescent="0.2">
      <c r="B342" s="32"/>
      <c r="C342" s="125" t="s">
        <v>273</v>
      </c>
      <c r="D342" s="125" t="s">
        <v>182</v>
      </c>
      <c r="E342" s="126" t="s">
        <v>9439</v>
      </c>
      <c r="F342" s="127" t="s">
        <v>9440</v>
      </c>
      <c r="G342" s="128" t="s">
        <v>510</v>
      </c>
      <c r="H342" s="129">
        <v>8.8000000000000007</v>
      </c>
      <c r="I342" s="130"/>
      <c r="J342" s="131">
        <f>ROUND(I342*H342,2)</f>
        <v>0</v>
      </c>
      <c r="K342" s="127" t="s">
        <v>327</v>
      </c>
      <c r="L342" s="32"/>
      <c r="M342" s="132" t="s">
        <v>19</v>
      </c>
      <c r="N342" s="133" t="s">
        <v>40</v>
      </c>
      <c r="P342" s="134">
        <f>O342*H342</f>
        <v>0</v>
      </c>
      <c r="Q342" s="134">
        <v>0</v>
      </c>
      <c r="R342" s="134">
        <f>Q342*H342</f>
        <v>0</v>
      </c>
      <c r="S342" s="134">
        <v>0</v>
      </c>
      <c r="T342" s="135">
        <f>S342*H342</f>
        <v>0</v>
      </c>
      <c r="AR342" s="136" t="s">
        <v>187</v>
      </c>
      <c r="AT342" s="136" t="s">
        <v>182</v>
      </c>
      <c r="AU342" s="136" t="s">
        <v>79</v>
      </c>
      <c r="AY342" s="17" t="s">
        <v>181</v>
      </c>
      <c r="BE342" s="137">
        <f>IF(N342="základní",J342,0)</f>
        <v>0</v>
      </c>
      <c r="BF342" s="137">
        <f>IF(N342="snížená",J342,0)</f>
        <v>0</v>
      </c>
      <c r="BG342" s="137">
        <f>IF(N342="zákl. přenesená",J342,0)</f>
        <v>0</v>
      </c>
      <c r="BH342" s="137">
        <f>IF(N342="sníž. přenesená",J342,0)</f>
        <v>0</v>
      </c>
      <c r="BI342" s="137">
        <f>IF(N342="nulová",J342,0)</f>
        <v>0</v>
      </c>
      <c r="BJ342" s="17" t="s">
        <v>77</v>
      </c>
      <c r="BK342" s="137">
        <f>ROUND(I342*H342,2)</f>
        <v>0</v>
      </c>
      <c r="BL342" s="17" t="s">
        <v>187</v>
      </c>
      <c r="BM342" s="136" t="s">
        <v>560</v>
      </c>
    </row>
    <row r="343" spans="2:65" s="1" customFormat="1" ht="11.25" x14ac:dyDescent="0.2">
      <c r="B343" s="32"/>
      <c r="D343" s="151" t="s">
        <v>328</v>
      </c>
      <c r="F343" s="152" t="s">
        <v>9441</v>
      </c>
      <c r="I343" s="140"/>
      <c r="L343" s="32"/>
      <c r="M343" s="141"/>
      <c r="T343" s="53"/>
      <c r="AT343" s="17" t="s">
        <v>328</v>
      </c>
      <c r="AU343" s="17" t="s">
        <v>79</v>
      </c>
    </row>
    <row r="344" spans="2:65" s="12" customFormat="1" ht="11.25" x14ac:dyDescent="0.2">
      <c r="B344" s="153"/>
      <c r="D344" s="138" t="s">
        <v>330</v>
      </c>
      <c r="E344" s="154" t="s">
        <v>19</v>
      </c>
      <c r="F344" s="155" t="s">
        <v>9431</v>
      </c>
      <c r="H344" s="154" t="s">
        <v>19</v>
      </c>
      <c r="I344" s="156"/>
      <c r="L344" s="153"/>
      <c r="M344" s="157"/>
      <c r="T344" s="158"/>
      <c r="AT344" s="154" t="s">
        <v>330</v>
      </c>
      <c r="AU344" s="154" t="s">
        <v>79</v>
      </c>
      <c r="AV344" s="12" t="s">
        <v>77</v>
      </c>
      <c r="AW344" s="12" t="s">
        <v>31</v>
      </c>
      <c r="AX344" s="12" t="s">
        <v>69</v>
      </c>
      <c r="AY344" s="154" t="s">
        <v>181</v>
      </c>
    </row>
    <row r="345" spans="2:65" s="13" customFormat="1" ht="11.25" x14ac:dyDescent="0.2">
      <c r="B345" s="159"/>
      <c r="D345" s="138" t="s">
        <v>330</v>
      </c>
      <c r="E345" s="160" t="s">
        <v>19</v>
      </c>
      <c r="F345" s="161" t="s">
        <v>9789</v>
      </c>
      <c r="H345" s="162">
        <v>8.8000000000000007</v>
      </c>
      <c r="I345" s="163"/>
      <c r="L345" s="159"/>
      <c r="M345" s="164"/>
      <c r="T345" s="165"/>
      <c r="AT345" s="160" t="s">
        <v>330</v>
      </c>
      <c r="AU345" s="160" t="s">
        <v>79</v>
      </c>
      <c r="AV345" s="13" t="s">
        <v>79</v>
      </c>
      <c r="AW345" s="13" t="s">
        <v>31</v>
      </c>
      <c r="AX345" s="13" t="s">
        <v>69</v>
      </c>
      <c r="AY345" s="160" t="s">
        <v>181</v>
      </c>
    </row>
    <row r="346" spans="2:65" s="14" customFormat="1" ht="11.25" x14ac:dyDescent="0.2">
      <c r="B346" s="166"/>
      <c r="D346" s="138" t="s">
        <v>330</v>
      </c>
      <c r="E346" s="167" t="s">
        <v>19</v>
      </c>
      <c r="F346" s="168" t="s">
        <v>333</v>
      </c>
      <c r="H346" s="169">
        <v>8.8000000000000007</v>
      </c>
      <c r="I346" s="170"/>
      <c r="L346" s="166"/>
      <c r="M346" s="171"/>
      <c r="T346" s="172"/>
      <c r="AT346" s="167" t="s">
        <v>330</v>
      </c>
      <c r="AU346" s="167" t="s">
        <v>79</v>
      </c>
      <c r="AV346" s="14" t="s">
        <v>187</v>
      </c>
      <c r="AW346" s="14" t="s">
        <v>31</v>
      </c>
      <c r="AX346" s="14" t="s">
        <v>77</v>
      </c>
      <c r="AY346" s="167" t="s">
        <v>181</v>
      </c>
    </row>
    <row r="347" spans="2:65" s="1" customFormat="1" ht="16.5" customHeight="1" x14ac:dyDescent="0.2">
      <c r="B347" s="32"/>
      <c r="C347" s="125" t="s">
        <v>566</v>
      </c>
      <c r="D347" s="125" t="s">
        <v>182</v>
      </c>
      <c r="E347" s="126" t="s">
        <v>9473</v>
      </c>
      <c r="F347" s="127" t="s">
        <v>9474</v>
      </c>
      <c r="G347" s="128" t="s">
        <v>510</v>
      </c>
      <c r="H347" s="129">
        <v>41.69</v>
      </c>
      <c r="I347" s="130"/>
      <c r="J347" s="131">
        <f>ROUND(I347*H347,2)</f>
        <v>0</v>
      </c>
      <c r="K347" s="127" t="s">
        <v>327</v>
      </c>
      <c r="L347" s="32"/>
      <c r="M347" s="132" t="s">
        <v>19</v>
      </c>
      <c r="N347" s="133" t="s">
        <v>40</v>
      </c>
      <c r="P347" s="134">
        <f>O347*H347</f>
        <v>0</v>
      </c>
      <c r="Q347" s="134">
        <v>0</v>
      </c>
      <c r="R347" s="134">
        <f>Q347*H347</f>
        <v>0</v>
      </c>
      <c r="S347" s="134">
        <v>0</v>
      </c>
      <c r="T347" s="135">
        <f>S347*H347</f>
        <v>0</v>
      </c>
      <c r="AR347" s="136" t="s">
        <v>187</v>
      </c>
      <c r="AT347" s="136" t="s">
        <v>182</v>
      </c>
      <c r="AU347" s="136" t="s">
        <v>79</v>
      </c>
      <c r="AY347" s="17" t="s">
        <v>181</v>
      </c>
      <c r="BE347" s="137">
        <f>IF(N347="základní",J347,0)</f>
        <v>0</v>
      </c>
      <c r="BF347" s="137">
        <f>IF(N347="snížená",J347,0)</f>
        <v>0</v>
      </c>
      <c r="BG347" s="137">
        <f>IF(N347="zákl. přenesená",J347,0)</f>
        <v>0</v>
      </c>
      <c r="BH347" s="137">
        <f>IF(N347="sníž. přenesená",J347,0)</f>
        <v>0</v>
      </c>
      <c r="BI347" s="137">
        <f>IF(N347="nulová",J347,0)</f>
        <v>0</v>
      </c>
      <c r="BJ347" s="17" t="s">
        <v>77</v>
      </c>
      <c r="BK347" s="137">
        <f>ROUND(I347*H347,2)</f>
        <v>0</v>
      </c>
      <c r="BL347" s="17" t="s">
        <v>187</v>
      </c>
      <c r="BM347" s="136" t="s">
        <v>569</v>
      </c>
    </row>
    <row r="348" spans="2:65" s="1" customFormat="1" ht="11.25" x14ac:dyDescent="0.2">
      <c r="B348" s="32"/>
      <c r="D348" s="151" t="s">
        <v>328</v>
      </c>
      <c r="F348" s="152" t="s">
        <v>9475</v>
      </c>
      <c r="I348" s="140"/>
      <c r="L348" s="32"/>
      <c r="M348" s="141"/>
      <c r="T348" s="53"/>
      <c r="AT348" s="17" t="s">
        <v>328</v>
      </c>
      <c r="AU348" s="17" t="s">
        <v>79</v>
      </c>
    </row>
    <row r="349" spans="2:65" s="12" customFormat="1" ht="11.25" x14ac:dyDescent="0.2">
      <c r="B349" s="153"/>
      <c r="D349" s="138" t="s">
        <v>330</v>
      </c>
      <c r="E349" s="154" t="s">
        <v>19</v>
      </c>
      <c r="F349" s="155" t="s">
        <v>9476</v>
      </c>
      <c r="H349" s="154" t="s">
        <v>19</v>
      </c>
      <c r="I349" s="156"/>
      <c r="L349" s="153"/>
      <c r="M349" s="157"/>
      <c r="T349" s="158"/>
      <c r="AT349" s="154" t="s">
        <v>330</v>
      </c>
      <c r="AU349" s="154" t="s">
        <v>79</v>
      </c>
      <c r="AV349" s="12" t="s">
        <v>77</v>
      </c>
      <c r="AW349" s="12" t="s">
        <v>31</v>
      </c>
      <c r="AX349" s="12" t="s">
        <v>69</v>
      </c>
      <c r="AY349" s="154" t="s">
        <v>181</v>
      </c>
    </row>
    <row r="350" spans="2:65" s="13" customFormat="1" ht="11.25" x14ac:dyDescent="0.2">
      <c r="B350" s="159"/>
      <c r="D350" s="138" t="s">
        <v>330</v>
      </c>
      <c r="E350" s="160" t="s">
        <v>19</v>
      </c>
      <c r="F350" s="161" t="s">
        <v>9790</v>
      </c>
      <c r="H350" s="162">
        <v>41.69</v>
      </c>
      <c r="I350" s="163"/>
      <c r="L350" s="159"/>
      <c r="M350" s="164"/>
      <c r="T350" s="165"/>
      <c r="AT350" s="160" t="s">
        <v>330</v>
      </c>
      <c r="AU350" s="160" t="s">
        <v>79</v>
      </c>
      <c r="AV350" s="13" t="s">
        <v>79</v>
      </c>
      <c r="AW350" s="13" t="s">
        <v>31</v>
      </c>
      <c r="AX350" s="13" t="s">
        <v>69</v>
      </c>
      <c r="AY350" s="160" t="s">
        <v>181</v>
      </c>
    </row>
    <row r="351" spans="2:65" s="14" customFormat="1" ht="11.25" x14ac:dyDescent="0.2">
      <c r="B351" s="166"/>
      <c r="D351" s="138" t="s">
        <v>330</v>
      </c>
      <c r="E351" s="167" t="s">
        <v>19</v>
      </c>
      <c r="F351" s="168" t="s">
        <v>333</v>
      </c>
      <c r="H351" s="169">
        <v>41.69</v>
      </c>
      <c r="I351" s="170"/>
      <c r="L351" s="166"/>
      <c r="M351" s="171"/>
      <c r="T351" s="172"/>
      <c r="AT351" s="167" t="s">
        <v>330</v>
      </c>
      <c r="AU351" s="167" t="s">
        <v>79</v>
      </c>
      <c r="AV351" s="14" t="s">
        <v>187</v>
      </c>
      <c r="AW351" s="14" t="s">
        <v>31</v>
      </c>
      <c r="AX351" s="14" t="s">
        <v>77</v>
      </c>
      <c r="AY351" s="167" t="s">
        <v>181</v>
      </c>
    </row>
    <row r="352" spans="2:65" s="1" customFormat="1" ht="16.5" customHeight="1" x14ac:dyDescent="0.2">
      <c r="B352" s="32"/>
      <c r="C352" s="125" t="s">
        <v>277</v>
      </c>
      <c r="D352" s="125" t="s">
        <v>182</v>
      </c>
      <c r="E352" s="126" t="s">
        <v>9478</v>
      </c>
      <c r="F352" s="127" t="s">
        <v>9479</v>
      </c>
      <c r="G352" s="128" t="s">
        <v>510</v>
      </c>
      <c r="H352" s="129">
        <v>43.585000000000001</v>
      </c>
      <c r="I352" s="130"/>
      <c r="J352" s="131">
        <f>ROUND(I352*H352,2)</f>
        <v>0</v>
      </c>
      <c r="K352" s="127" t="s">
        <v>186</v>
      </c>
      <c r="L352" s="32"/>
      <c r="M352" s="132" t="s">
        <v>19</v>
      </c>
      <c r="N352" s="133" t="s">
        <v>40</v>
      </c>
      <c r="P352" s="134">
        <f>O352*H352</f>
        <v>0</v>
      </c>
      <c r="Q352" s="134">
        <v>0</v>
      </c>
      <c r="R352" s="134">
        <f>Q352*H352</f>
        <v>0</v>
      </c>
      <c r="S352" s="134">
        <v>0</v>
      </c>
      <c r="T352" s="135">
        <f>S352*H352</f>
        <v>0</v>
      </c>
      <c r="AR352" s="136" t="s">
        <v>187</v>
      </c>
      <c r="AT352" s="136" t="s">
        <v>182</v>
      </c>
      <c r="AU352" s="136" t="s">
        <v>79</v>
      </c>
      <c r="AY352" s="17" t="s">
        <v>181</v>
      </c>
      <c r="BE352" s="137">
        <f>IF(N352="základní",J352,0)</f>
        <v>0</v>
      </c>
      <c r="BF352" s="137">
        <f>IF(N352="snížená",J352,0)</f>
        <v>0</v>
      </c>
      <c r="BG352" s="137">
        <f>IF(N352="zákl. přenesená",J352,0)</f>
        <v>0</v>
      </c>
      <c r="BH352" s="137">
        <f>IF(N352="sníž. přenesená",J352,0)</f>
        <v>0</v>
      </c>
      <c r="BI352" s="137">
        <f>IF(N352="nulová",J352,0)</f>
        <v>0</v>
      </c>
      <c r="BJ352" s="17" t="s">
        <v>77</v>
      </c>
      <c r="BK352" s="137">
        <f>ROUND(I352*H352,2)</f>
        <v>0</v>
      </c>
      <c r="BL352" s="17" t="s">
        <v>187</v>
      </c>
      <c r="BM352" s="136" t="s">
        <v>578</v>
      </c>
    </row>
    <row r="353" spans="2:65" s="12" customFormat="1" ht="11.25" x14ac:dyDescent="0.2">
      <c r="B353" s="153"/>
      <c r="D353" s="138" t="s">
        <v>330</v>
      </c>
      <c r="E353" s="154" t="s">
        <v>19</v>
      </c>
      <c r="F353" s="155" t="s">
        <v>9480</v>
      </c>
      <c r="H353" s="154" t="s">
        <v>19</v>
      </c>
      <c r="I353" s="156"/>
      <c r="L353" s="153"/>
      <c r="M353" s="157"/>
      <c r="T353" s="158"/>
      <c r="AT353" s="154" t="s">
        <v>330</v>
      </c>
      <c r="AU353" s="154" t="s">
        <v>79</v>
      </c>
      <c r="AV353" s="12" t="s">
        <v>77</v>
      </c>
      <c r="AW353" s="12" t="s">
        <v>31</v>
      </c>
      <c r="AX353" s="12" t="s">
        <v>69</v>
      </c>
      <c r="AY353" s="154" t="s">
        <v>181</v>
      </c>
    </row>
    <row r="354" spans="2:65" s="13" customFormat="1" ht="11.25" x14ac:dyDescent="0.2">
      <c r="B354" s="159"/>
      <c r="D354" s="138" t="s">
        <v>330</v>
      </c>
      <c r="E354" s="160" t="s">
        <v>19</v>
      </c>
      <c r="F354" s="161" t="s">
        <v>9791</v>
      </c>
      <c r="H354" s="162">
        <v>43.585000000000001</v>
      </c>
      <c r="I354" s="163"/>
      <c r="L354" s="159"/>
      <c r="M354" s="164"/>
      <c r="T354" s="165"/>
      <c r="AT354" s="160" t="s">
        <v>330</v>
      </c>
      <c r="AU354" s="160" t="s">
        <v>79</v>
      </c>
      <c r="AV354" s="13" t="s">
        <v>79</v>
      </c>
      <c r="AW354" s="13" t="s">
        <v>31</v>
      </c>
      <c r="AX354" s="13" t="s">
        <v>69</v>
      </c>
      <c r="AY354" s="160" t="s">
        <v>181</v>
      </c>
    </row>
    <row r="355" spans="2:65" s="14" customFormat="1" ht="11.25" x14ac:dyDescent="0.2">
      <c r="B355" s="166"/>
      <c r="D355" s="138" t="s">
        <v>330</v>
      </c>
      <c r="E355" s="167" t="s">
        <v>19</v>
      </c>
      <c r="F355" s="168" t="s">
        <v>333</v>
      </c>
      <c r="H355" s="169">
        <v>43.585000000000001</v>
      </c>
      <c r="I355" s="170"/>
      <c r="L355" s="166"/>
      <c r="M355" s="171"/>
      <c r="T355" s="172"/>
      <c r="AT355" s="167" t="s">
        <v>330</v>
      </c>
      <c r="AU355" s="167" t="s">
        <v>79</v>
      </c>
      <c r="AV355" s="14" t="s">
        <v>187</v>
      </c>
      <c r="AW355" s="14" t="s">
        <v>31</v>
      </c>
      <c r="AX355" s="14" t="s">
        <v>77</v>
      </c>
      <c r="AY355" s="167" t="s">
        <v>181</v>
      </c>
    </row>
    <row r="356" spans="2:65" s="1" customFormat="1" ht="16.5" customHeight="1" x14ac:dyDescent="0.2">
      <c r="B356" s="32"/>
      <c r="C356" s="125" t="s">
        <v>584</v>
      </c>
      <c r="D356" s="125" t="s">
        <v>182</v>
      </c>
      <c r="E356" s="126" t="s">
        <v>9415</v>
      </c>
      <c r="F356" s="127" t="s">
        <v>9416</v>
      </c>
      <c r="G356" s="128" t="s">
        <v>510</v>
      </c>
      <c r="H356" s="129">
        <v>160.16</v>
      </c>
      <c r="I356" s="130"/>
      <c r="J356" s="131">
        <f>ROUND(I356*H356,2)</f>
        <v>0</v>
      </c>
      <c r="K356" s="127" t="s">
        <v>327</v>
      </c>
      <c r="L356" s="32"/>
      <c r="M356" s="132" t="s">
        <v>19</v>
      </c>
      <c r="N356" s="133" t="s">
        <v>40</v>
      </c>
      <c r="P356" s="134">
        <f>O356*H356</f>
        <v>0</v>
      </c>
      <c r="Q356" s="134">
        <v>0</v>
      </c>
      <c r="R356" s="134">
        <f>Q356*H356</f>
        <v>0</v>
      </c>
      <c r="S356" s="134">
        <v>0</v>
      </c>
      <c r="T356" s="135">
        <f>S356*H356</f>
        <v>0</v>
      </c>
      <c r="AR356" s="136" t="s">
        <v>187</v>
      </c>
      <c r="AT356" s="136" t="s">
        <v>182</v>
      </c>
      <c r="AU356" s="136" t="s">
        <v>79</v>
      </c>
      <c r="AY356" s="17" t="s">
        <v>181</v>
      </c>
      <c r="BE356" s="137">
        <f>IF(N356="základní",J356,0)</f>
        <v>0</v>
      </c>
      <c r="BF356" s="137">
        <f>IF(N356="snížená",J356,0)</f>
        <v>0</v>
      </c>
      <c r="BG356" s="137">
        <f>IF(N356="zákl. přenesená",J356,0)</f>
        <v>0</v>
      </c>
      <c r="BH356" s="137">
        <f>IF(N356="sníž. přenesená",J356,0)</f>
        <v>0</v>
      </c>
      <c r="BI356" s="137">
        <f>IF(N356="nulová",J356,0)</f>
        <v>0</v>
      </c>
      <c r="BJ356" s="17" t="s">
        <v>77</v>
      </c>
      <c r="BK356" s="137">
        <f>ROUND(I356*H356,2)</f>
        <v>0</v>
      </c>
      <c r="BL356" s="17" t="s">
        <v>187</v>
      </c>
      <c r="BM356" s="136" t="s">
        <v>587</v>
      </c>
    </row>
    <row r="357" spans="2:65" s="1" customFormat="1" ht="11.25" x14ac:dyDescent="0.2">
      <c r="B357" s="32"/>
      <c r="D357" s="151" t="s">
        <v>328</v>
      </c>
      <c r="F357" s="152" t="s">
        <v>9417</v>
      </c>
      <c r="I357" s="140"/>
      <c r="L357" s="32"/>
      <c r="M357" s="141"/>
      <c r="T357" s="53"/>
      <c r="AT357" s="17" t="s">
        <v>328</v>
      </c>
      <c r="AU357" s="17" t="s">
        <v>79</v>
      </c>
    </row>
    <row r="358" spans="2:65" s="1" customFormat="1" ht="19.5" x14ac:dyDescent="0.2">
      <c r="B358" s="32"/>
      <c r="D358" s="138" t="s">
        <v>214</v>
      </c>
      <c r="F358" s="139" t="s">
        <v>9482</v>
      </c>
      <c r="I358" s="140"/>
      <c r="L358" s="32"/>
      <c r="M358" s="141"/>
      <c r="T358" s="53"/>
      <c r="AT358" s="17" t="s">
        <v>214</v>
      </c>
      <c r="AU358" s="17" t="s">
        <v>79</v>
      </c>
    </row>
    <row r="359" spans="2:65" s="12" customFormat="1" ht="11.25" x14ac:dyDescent="0.2">
      <c r="B359" s="153"/>
      <c r="D359" s="138" t="s">
        <v>330</v>
      </c>
      <c r="E359" s="154" t="s">
        <v>19</v>
      </c>
      <c r="F359" s="155" t="s">
        <v>9483</v>
      </c>
      <c r="H359" s="154" t="s">
        <v>19</v>
      </c>
      <c r="I359" s="156"/>
      <c r="L359" s="153"/>
      <c r="M359" s="157"/>
      <c r="T359" s="158"/>
      <c r="AT359" s="154" t="s">
        <v>330</v>
      </c>
      <c r="AU359" s="154" t="s">
        <v>79</v>
      </c>
      <c r="AV359" s="12" t="s">
        <v>77</v>
      </c>
      <c r="AW359" s="12" t="s">
        <v>31</v>
      </c>
      <c r="AX359" s="12" t="s">
        <v>69</v>
      </c>
      <c r="AY359" s="154" t="s">
        <v>181</v>
      </c>
    </row>
    <row r="360" spans="2:65" s="13" customFormat="1" ht="11.25" x14ac:dyDescent="0.2">
      <c r="B360" s="159"/>
      <c r="D360" s="138" t="s">
        <v>330</v>
      </c>
      <c r="E360" s="160" t="s">
        <v>19</v>
      </c>
      <c r="F360" s="161" t="s">
        <v>9792</v>
      </c>
      <c r="H360" s="162">
        <v>104.72</v>
      </c>
      <c r="I360" s="163"/>
      <c r="L360" s="159"/>
      <c r="M360" s="164"/>
      <c r="T360" s="165"/>
      <c r="AT360" s="160" t="s">
        <v>330</v>
      </c>
      <c r="AU360" s="160" t="s">
        <v>79</v>
      </c>
      <c r="AV360" s="13" t="s">
        <v>79</v>
      </c>
      <c r="AW360" s="13" t="s">
        <v>31</v>
      </c>
      <c r="AX360" s="13" t="s">
        <v>69</v>
      </c>
      <c r="AY360" s="160" t="s">
        <v>181</v>
      </c>
    </row>
    <row r="361" spans="2:65" s="13" customFormat="1" ht="11.25" x14ac:dyDescent="0.2">
      <c r="B361" s="159"/>
      <c r="D361" s="138" t="s">
        <v>330</v>
      </c>
      <c r="E361" s="160" t="s">
        <v>19</v>
      </c>
      <c r="F361" s="161" t="s">
        <v>9793</v>
      </c>
      <c r="H361" s="162">
        <v>37.840000000000003</v>
      </c>
      <c r="I361" s="163"/>
      <c r="L361" s="159"/>
      <c r="M361" s="164"/>
      <c r="T361" s="165"/>
      <c r="AT361" s="160" t="s">
        <v>330</v>
      </c>
      <c r="AU361" s="160" t="s">
        <v>79</v>
      </c>
      <c r="AV361" s="13" t="s">
        <v>79</v>
      </c>
      <c r="AW361" s="13" t="s">
        <v>31</v>
      </c>
      <c r="AX361" s="13" t="s">
        <v>69</v>
      </c>
      <c r="AY361" s="160" t="s">
        <v>181</v>
      </c>
    </row>
    <row r="362" spans="2:65" s="13" customFormat="1" ht="11.25" x14ac:dyDescent="0.2">
      <c r="B362" s="159"/>
      <c r="D362" s="138" t="s">
        <v>330</v>
      </c>
      <c r="E362" s="160" t="s">
        <v>19</v>
      </c>
      <c r="F362" s="161" t="s">
        <v>9794</v>
      </c>
      <c r="H362" s="162">
        <v>17.600000000000001</v>
      </c>
      <c r="I362" s="163"/>
      <c r="L362" s="159"/>
      <c r="M362" s="164"/>
      <c r="T362" s="165"/>
      <c r="AT362" s="160" t="s">
        <v>330</v>
      </c>
      <c r="AU362" s="160" t="s">
        <v>79</v>
      </c>
      <c r="AV362" s="13" t="s">
        <v>79</v>
      </c>
      <c r="AW362" s="13" t="s">
        <v>31</v>
      </c>
      <c r="AX362" s="13" t="s">
        <v>69</v>
      </c>
      <c r="AY362" s="160" t="s">
        <v>181</v>
      </c>
    </row>
    <row r="363" spans="2:65" s="14" customFormat="1" ht="11.25" x14ac:dyDescent="0.2">
      <c r="B363" s="166"/>
      <c r="D363" s="138" t="s">
        <v>330</v>
      </c>
      <c r="E363" s="167" t="s">
        <v>19</v>
      </c>
      <c r="F363" s="168" t="s">
        <v>333</v>
      </c>
      <c r="H363" s="169">
        <v>160.16</v>
      </c>
      <c r="I363" s="170"/>
      <c r="L363" s="166"/>
      <c r="M363" s="171"/>
      <c r="T363" s="172"/>
      <c r="AT363" s="167" t="s">
        <v>330</v>
      </c>
      <c r="AU363" s="167" t="s">
        <v>79</v>
      </c>
      <c r="AV363" s="14" t="s">
        <v>187</v>
      </c>
      <c r="AW363" s="14" t="s">
        <v>31</v>
      </c>
      <c r="AX363" s="14" t="s">
        <v>77</v>
      </c>
      <c r="AY363" s="167" t="s">
        <v>181</v>
      </c>
    </row>
    <row r="364" spans="2:65" s="1" customFormat="1" ht="16.5" customHeight="1" x14ac:dyDescent="0.2">
      <c r="B364" s="32"/>
      <c r="C364" s="125" t="s">
        <v>280</v>
      </c>
      <c r="D364" s="125" t="s">
        <v>182</v>
      </c>
      <c r="E364" s="126" t="s">
        <v>3063</v>
      </c>
      <c r="F364" s="127" t="s">
        <v>3064</v>
      </c>
      <c r="G364" s="128" t="s">
        <v>510</v>
      </c>
      <c r="H364" s="129">
        <v>92.091999999999999</v>
      </c>
      <c r="I364" s="130"/>
      <c r="J364" s="131">
        <f>ROUND(I364*H364,2)</f>
        <v>0</v>
      </c>
      <c r="K364" s="127" t="s">
        <v>327</v>
      </c>
      <c r="L364" s="32"/>
      <c r="M364" s="132" t="s">
        <v>19</v>
      </c>
      <c r="N364" s="133" t="s">
        <v>40</v>
      </c>
      <c r="P364" s="134">
        <f>O364*H364</f>
        <v>0</v>
      </c>
      <c r="Q364" s="134">
        <v>0</v>
      </c>
      <c r="R364" s="134">
        <f>Q364*H364</f>
        <v>0</v>
      </c>
      <c r="S364" s="134">
        <v>0</v>
      </c>
      <c r="T364" s="135">
        <f>S364*H364</f>
        <v>0</v>
      </c>
      <c r="AR364" s="136" t="s">
        <v>187</v>
      </c>
      <c r="AT364" s="136" t="s">
        <v>182</v>
      </c>
      <c r="AU364" s="136" t="s">
        <v>79</v>
      </c>
      <c r="AY364" s="17" t="s">
        <v>181</v>
      </c>
      <c r="BE364" s="137">
        <f>IF(N364="základní",J364,0)</f>
        <v>0</v>
      </c>
      <c r="BF364" s="137">
        <f>IF(N364="snížená",J364,0)</f>
        <v>0</v>
      </c>
      <c r="BG364" s="137">
        <f>IF(N364="zákl. přenesená",J364,0)</f>
        <v>0</v>
      </c>
      <c r="BH364" s="137">
        <f>IF(N364="sníž. přenesená",J364,0)</f>
        <v>0</v>
      </c>
      <c r="BI364" s="137">
        <f>IF(N364="nulová",J364,0)</f>
        <v>0</v>
      </c>
      <c r="BJ364" s="17" t="s">
        <v>77</v>
      </c>
      <c r="BK364" s="137">
        <f>ROUND(I364*H364,2)</f>
        <v>0</v>
      </c>
      <c r="BL364" s="17" t="s">
        <v>187</v>
      </c>
      <c r="BM364" s="136" t="s">
        <v>592</v>
      </c>
    </row>
    <row r="365" spans="2:65" s="1" customFormat="1" ht="11.25" x14ac:dyDescent="0.2">
      <c r="B365" s="32"/>
      <c r="D365" s="151" t="s">
        <v>328</v>
      </c>
      <c r="F365" s="152" t="s">
        <v>3066</v>
      </c>
      <c r="I365" s="140"/>
      <c r="L365" s="32"/>
      <c r="M365" s="141"/>
      <c r="T365" s="53"/>
      <c r="AT365" s="17" t="s">
        <v>328</v>
      </c>
      <c r="AU365" s="17" t="s">
        <v>79</v>
      </c>
    </row>
    <row r="366" spans="2:65" s="1" customFormat="1" ht="29.25" x14ac:dyDescent="0.2">
      <c r="B366" s="32"/>
      <c r="D366" s="138" t="s">
        <v>214</v>
      </c>
      <c r="F366" s="139" t="s">
        <v>9488</v>
      </c>
      <c r="I366" s="140"/>
      <c r="L366" s="32"/>
      <c r="M366" s="141"/>
      <c r="T366" s="53"/>
      <c r="AT366" s="17" t="s">
        <v>214</v>
      </c>
      <c r="AU366" s="17" t="s">
        <v>79</v>
      </c>
    </row>
    <row r="367" spans="2:65" s="12" customFormat="1" ht="11.25" x14ac:dyDescent="0.2">
      <c r="B367" s="153"/>
      <c r="D367" s="138" t="s">
        <v>330</v>
      </c>
      <c r="E367" s="154" t="s">
        <v>19</v>
      </c>
      <c r="F367" s="155" t="s">
        <v>9489</v>
      </c>
      <c r="H367" s="154" t="s">
        <v>19</v>
      </c>
      <c r="I367" s="156"/>
      <c r="L367" s="153"/>
      <c r="M367" s="157"/>
      <c r="T367" s="158"/>
      <c r="AT367" s="154" t="s">
        <v>330</v>
      </c>
      <c r="AU367" s="154" t="s">
        <v>79</v>
      </c>
      <c r="AV367" s="12" t="s">
        <v>77</v>
      </c>
      <c r="AW367" s="12" t="s">
        <v>31</v>
      </c>
      <c r="AX367" s="12" t="s">
        <v>69</v>
      </c>
      <c r="AY367" s="154" t="s">
        <v>181</v>
      </c>
    </row>
    <row r="368" spans="2:65" s="13" customFormat="1" ht="11.25" x14ac:dyDescent="0.2">
      <c r="B368" s="159"/>
      <c r="D368" s="138" t="s">
        <v>330</v>
      </c>
      <c r="E368" s="160" t="s">
        <v>19</v>
      </c>
      <c r="F368" s="161" t="s">
        <v>9795</v>
      </c>
      <c r="H368" s="162">
        <v>60.213999999999999</v>
      </c>
      <c r="I368" s="163"/>
      <c r="L368" s="159"/>
      <c r="M368" s="164"/>
      <c r="T368" s="165"/>
      <c r="AT368" s="160" t="s">
        <v>330</v>
      </c>
      <c r="AU368" s="160" t="s">
        <v>79</v>
      </c>
      <c r="AV368" s="13" t="s">
        <v>79</v>
      </c>
      <c r="AW368" s="13" t="s">
        <v>31</v>
      </c>
      <c r="AX368" s="13" t="s">
        <v>69</v>
      </c>
      <c r="AY368" s="160" t="s">
        <v>181</v>
      </c>
    </row>
    <row r="369" spans="2:65" s="13" customFormat="1" ht="11.25" x14ac:dyDescent="0.2">
      <c r="B369" s="159"/>
      <c r="D369" s="138" t="s">
        <v>330</v>
      </c>
      <c r="E369" s="160" t="s">
        <v>19</v>
      </c>
      <c r="F369" s="161" t="s">
        <v>9796</v>
      </c>
      <c r="H369" s="162">
        <v>21.757999999999999</v>
      </c>
      <c r="I369" s="163"/>
      <c r="L369" s="159"/>
      <c r="M369" s="164"/>
      <c r="T369" s="165"/>
      <c r="AT369" s="160" t="s">
        <v>330</v>
      </c>
      <c r="AU369" s="160" t="s">
        <v>79</v>
      </c>
      <c r="AV369" s="13" t="s">
        <v>79</v>
      </c>
      <c r="AW369" s="13" t="s">
        <v>31</v>
      </c>
      <c r="AX369" s="13" t="s">
        <v>69</v>
      </c>
      <c r="AY369" s="160" t="s">
        <v>181</v>
      </c>
    </row>
    <row r="370" spans="2:65" s="13" customFormat="1" ht="11.25" x14ac:dyDescent="0.2">
      <c r="B370" s="159"/>
      <c r="D370" s="138" t="s">
        <v>330</v>
      </c>
      <c r="E370" s="160" t="s">
        <v>19</v>
      </c>
      <c r="F370" s="161" t="s">
        <v>9797</v>
      </c>
      <c r="H370" s="162">
        <v>10.119999999999999</v>
      </c>
      <c r="I370" s="163"/>
      <c r="L370" s="159"/>
      <c r="M370" s="164"/>
      <c r="T370" s="165"/>
      <c r="AT370" s="160" t="s">
        <v>330</v>
      </c>
      <c r="AU370" s="160" t="s">
        <v>79</v>
      </c>
      <c r="AV370" s="13" t="s">
        <v>79</v>
      </c>
      <c r="AW370" s="13" t="s">
        <v>31</v>
      </c>
      <c r="AX370" s="13" t="s">
        <v>69</v>
      </c>
      <c r="AY370" s="160" t="s">
        <v>181</v>
      </c>
    </row>
    <row r="371" spans="2:65" s="14" customFormat="1" ht="11.25" x14ac:dyDescent="0.2">
      <c r="B371" s="166"/>
      <c r="D371" s="138" t="s">
        <v>330</v>
      </c>
      <c r="E371" s="167" t="s">
        <v>19</v>
      </c>
      <c r="F371" s="168" t="s">
        <v>333</v>
      </c>
      <c r="H371" s="169">
        <v>92.091999999999999</v>
      </c>
      <c r="I371" s="170"/>
      <c r="L371" s="166"/>
      <c r="M371" s="171"/>
      <c r="T371" s="172"/>
      <c r="AT371" s="167" t="s">
        <v>330</v>
      </c>
      <c r="AU371" s="167" t="s">
        <v>79</v>
      </c>
      <c r="AV371" s="14" t="s">
        <v>187</v>
      </c>
      <c r="AW371" s="14" t="s">
        <v>31</v>
      </c>
      <c r="AX371" s="14" t="s">
        <v>77</v>
      </c>
      <c r="AY371" s="167" t="s">
        <v>181</v>
      </c>
    </row>
    <row r="372" spans="2:65" s="10" customFormat="1" ht="22.9" customHeight="1" x14ac:dyDescent="0.2">
      <c r="B372" s="115"/>
      <c r="D372" s="116" t="s">
        <v>68</v>
      </c>
      <c r="E372" s="149" t="s">
        <v>210</v>
      </c>
      <c r="F372" s="149" t="s">
        <v>597</v>
      </c>
      <c r="I372" s="118"/>
      <c r="J372" s="150">
        <f>BK372</f>
        <v>0</v>
      </c>
      <c r="L372" s="115"/>
      <c r="M372" s="120"/>
      <c r="P372" s="121">
        <f>SUM(P373:P505)</f>
        <v>0</v>
      </c>
      <c r="R372" s="121">
        <f>SUM(R373:R505)</f>
        <v>0</v>
      </c>
      <c r="T372" s="122">
        <f>SUM(T373:T505)</f>
        <v>0</v>
      </c>
      <c r="AR372" s="116" t="s">
        <v>77</v>
      </c>
      <c r="AT372" s="123" t="s">
        <v>68</v>
      </c>
      <c r="AU372" s="123" t="s">
        <v>77</v>
      </c>
      <c r="AY372" s="116" t="s">
        <v>181</v>
      </c>
      <c r="BK372" s="124">
        <f>SUM(BK373:BK505)</f>
        <v>0</v>
      </c>
    </row>
    <row r="373" spans="2:65" s="1" customFormat="1" ht="16.5" customHeight="1" x14ac:dyDescent="0.2">
      <c r="B373" s="32"/>
      <c r="C373" s="125" t="s">
        <v>598</v>
      </c>
      <c r="D373" s="125" t="s">
        <v>182</v>
      </c>
      <c r="E373" s="126" t="s">
        <v>9573</v>
      </c>
      <c r="F373" s="127" t="s">
        <v>9574</v>
      </c>
      <c r="G373" s="128" t="s">
        <v>636</v>
      </c>
      <c r="H373" s="129">
        <v>144.69999999999999</v>
      </c>
      <c r="I373" s="130"/>
      <c r="J373" s="131">
        <f>ROUND(I373*H373,2)</f>
        <v>0</v>
      </c>
      <c r="K373" s="127" t="s">
        <v>327</v>
      </c>
      <c r="L373" s="32"/>
      <c r="M373" s="132" t="s">
        <v>19</v>
      </c>
      <c r="N373" s="133" t="s">
        <v>40</v>
      </c>
      <c r="P373" s="134">
        <f>O373*H373</f>
        <v>0</v>
      </c>
      <c r="Q373" s="134">
        <v>0</v>
      </c>
      <c r="R373" s="134">
        <f>Q373*H373</f>
        <v>0</v>
      </c>
      <c r="S373" s="134">
        <v>0</v>
      </c>
      <c r="T373" s="135">
        <f>S373*H373</f>
        <v>0</v>
      </c>
      <c r="AR373" s="136" t="s">
        <v>187</v>
      </c>
      <c r="AT373" s="136" t="s">
        <v>182</v>
      </c>
      <c r="AU373" s="136" t="s">
        <v>79</v>
      </c>
      <c r="AY373" s="17" t="s">
        <v>181</v>
      </c>
      <c r="BE373" s="137">
        <f>IF(N373="základní",J373,0)</f>
        <v>0</v>
      </c>
      <c r="BF373" s="137">
        <f>IF(N373="snížená",J373,0)</f>
        <v>0</v>
      </c>
      <c r="BG373" s="137">
        <f>IF(N373="zákl. přenesená",J373,0)</f>
        <v>0</v>
      </c>
      <c r="BH373" s="137">
        <f>IF(N373="sníž. přenesená",J373,0)</f>
        <v>0</v>
      </c>
      <c r="BI373" s="137">
        <f>IF(N373="nulová",J373,0)</f>
        <v>0</v>
      </c>
      <c r="BJ373" s="17" t="s">
        <v>77</v>
      </c>
      <c r="BK373" s="137">
        <f>ROUND(I373*H373,2)</f>
        <v>0</v>
      </c>
      <c r="BL373" s="17" t="s">
        <v>187</v>
      </c>
      <c r="BM373" s="136" t="s">
        <v>601</v>
      </c>
    </row>
    <row r="374" spans="2:65" s="1" customFormat="1" ht="11.25" x14ac:dyDescent="0.2">
      <c r="B374" s="32"/>
      <c r="D374" s="151" t="s">
        <v>328</v>
      </c>
      <c r="F374" s="152" t="s">
        <v>9575</v>
      </c>
      <c r="I374" s="140"/>
      <c r="L374" s="32"/>
      <c r="M374" s="141"/>
      <c r="T374" s="53"/>
      <c r="AT374" s="17" t="s">
        <v>328</v>
      </c>
      <c r="AU374" s="17" t="s">
        <v>79</v>
      </c>
    </row>
    <row r="375" spans="2:65" s="12" customFormat="1" ht="11.25" x14ac:dyDescent="0.2">
      <c r="B375" s="153"/>
      <c r="D375" s="138" t="s">
        <v>330</v>
      </c>
      <c r="E375" s="154" t="s">
        <v>19</v>
      </c>
      <c r="F375" s="155" t="s">
        <v>9576</v>
      </c>
      <c r="H375" s="154" t="s">
        <v>19</v>
      </c>
      <c r="I375" s="156"/>
      <c r="L375" s="153"/>
      <c r="M375" s="157"/>
      <c r="T375" s="158"/>
      <c r="AT375" s="154" t="s">
        <v>330</v>
      </c>
      <c r="AU375" s="154" t="s">
        <v>79</v>
      </c>
      <c r="AV375" s="12" t="s">
        <v>77</v>
      </c>
      <c r="AW375" s="12" t="s">
        <v>31</v>
      </c>
      <c r="AX375" s="12" t="s">
        <v>69</v>
      </c>
      <c r="AY375" s="154" t="s">
        <v>181</v>
      </c>
    </row>
    <row r="376" spans="2:65" s="13" customFormat="1" ht="11.25" x14ac:dyDescent="0.2">
      <c r="B376" s="159"/>
      <c r="D376" s="138" t="s">
        <v>330</v>
      </c>
      <c r="E376" s="160" t="s">
        <v>19</v>
      </c>
      <c r="F376" s="161" t="s">
        <v>9798</v>
      </c>
      <c r="H376" s="162">
        <v>84.1</v>
      </c>
      <c r="I376" s="163"/>
      <c r="L376" s="159"/>
      <c r="M376" s="164"/>
      <c r="T376" s="165"/>
      <c r="AT376" s="160" t="s">
        <v>330</v>
      </c>
      <c r="AU376" s="160" t="s">
        <v>79</v>
      </c>
      <c r="AV376" s="13" t="s">
        <v>79</v>
      </c>
      <c r="AW376" s="13" t="s">
        <v>31</v>
      </c>
      <c r="AX376" s="13" t="s">
        <v>69</v>
      </c>
      <c r="AY376" s="160" t="s">
        <v>181</v>
      </c>
    </row>
    <row r="377" spans="2:65" s="13" customFormat="1" ht="11.25" x14ac:dyDescent="0.2">
      <c r="B377" s="159"/>
      <c r="D377" s="138" t="s">
        <v>330</v>
      </c>
      <c r="E377" s="160" t="s">
        <v>19</v>
      </c>
      <c r="F377" s="161" t="s">
        <v>9799</v>
      </c>
      <c r="H377" s="162">
        <v>60.6</v>
      </c>
      <c r="I377" s="163"/>
      <c r="L377" s="159"/>
      <c r="M377" s="164"/>
      <c r="T377" s="165"/>
      <c r="AT377" s="160" t="s">
        <v>330</v>
      </c>
      <c r="AU377" s="160" t="s">
        <v>79</v>
      </c>
      <c r="AV377" s="13" t="s">
        <v>79</v>
      </c>
      <c r="AW377" s="13" t="s">
        <v>31</v>
      </c>
      <c r="AX377" s="13" t="s">
        <v>69</v>
      </c>
      <c r="AY377" s="160" t="s">
        <v>181</v>
      </c>
    </row>
    <row r="378" spans="2:65" s="14" customFormat="1" ht="11.25" x14ac:dyDescent="0.2">
      <c r="B378" s="166"/>
      <c r="D378" s="138" t="s">
        <v>330</v>
      </c>
      <c r="E378" s="167" t="s">
        <v>19</v>
      </c>
      <c r="F378" s="168" t="s">
        <v>333</v>
      </c>
      <c r="H378" s="169">
        <v>144.69999999999999</v>
      </c>
      <c r="I378" s="170"/>
      <c r="L378" s="166"/>
      <c r="M378" s="171"/>
      <c r="T378" s="172"/>
      <c r="AT378" s="167" t="s">
        <v>330</v>
      </c>
      <c r="AU378" s="167" t="s">
        <v>79</v>
      </c>
      <c r="AV378" s="14" t="s">
        <v>187</v>
      </c>
      <c r="AW378" s="14" t="s">
        <v>31</v>
      </c>
      <c r="AX378" s="14" t="s">
        <v>77</v>
      </c>
      <c r="AY378" s="167" t="s">
        <v>181</v>
      </c>
    </row>
    <row r="379" spans="2:65" s="1" customFormat="1" ht="16.5" customHeight="1" x14ac:dyDescent="0.2">
      <c r="B379" s="32"/>
      <c r="C379" s="176" t="s">
        <v>284</v>
      </c>
      <c r="D379" s="176" t="s">
        <v>1794</v>
      </c>
      <c r="E379" s="177" t="s">
        <v>9578</v>
      </c>
      <c r="F379" s="178" t="s">
        <v>9579</v>
      </c>
      <c r="G379" s="179" t="s">
        <v>636</v>
      </c>
      <c r="H379" s="180">
        <v>151.935</v>
      </c>
      <c r="I379" s="181"/>
      <c r="J379" s="182">
        <f>ROUND(I379*H379,2)</f>
        <v>0</v>
      </c>
      <c r="K379" s="178" t="s">
        <v>327</v>
      </c>
      <c r="L379" s="183"/>
      <c r="M379" s="184" t="s">
        <v>19</v>
      </c>
      <c r="N379" s="185" t="s">
        <v>40</v>
      </c>
      <c r="P379" s="134">
        <f>O379*H379</f>
        <v>0</v>
      </c>
      <c r="Q379" s="134">
        <v>0</v>
      </c>
      <c r="R379" s="134">
        <f>Q379*H379</f>
        <v>0</v>
      </c>
      <c r="S379" s="134">
        <v>0</v>
      </c>
      <c r="T379" s="135">
        <f>S379*H379</f>
        <v>0</v>
      </c>
      <c r="AR379" s="136" t="s">
        <v>196</v>
      </c>
      <c r="AT379" s="136" t="s">
        <v>1794</v>
      </c>
      <c r="AU379" s="136" t="s">
        <v>79</v>
      </c>
      <c r="AY379" s="17" t="s">
        <v>181</v>
      </c>
      <c r="BE379" s="137">
        <f>IF(N379="základní",J379,0)</f>
        <v>0</v>
      </c>
      <c r="BF379" s="137">
        <f>IF(N379="snížená",J379,0)</f>
        <v>0</v>
      </c>
      <c r="BG379" s="137">
        <f>IF(N379="zákl. přenesená",J379,0)</f>
        <v>0</v>
      </c>
      <c r="BH379" s="137">
        <f>IF(N379="sníž. přenesená",J379,0)</f>
        <v>0</v>
      </c>
      <c r="BI379" s="137">
        <f>IF(N379="nulová",J379,0)</f>
        <v>0</v>
      </c>
      <c r="BJ379" s="17" t="s">
        <v>77</v>
      </c>
      <c r="BK379" s="137">
        <f>ROUND(I379*H379,2)</f>
        <v>0</v>
      </c>
      <c r="BL379" s="17" t="s">
        <v>187</v>
      </c>
      <c r="BM379" s="136" t="s">
        <v>608</v>
      </c>
    </row>
    <row r="380" spans="2:65" s="1" customFormat="1" ht="19.5" x14ac:dyDescent="0.2">
      <c r="B380" s="32"/>
      <c r="D380" s="138" t="s">
        <v>214</v>
      </c>
      <c r="F380" s="139" t="s">
        <v>9571</v>
      </c>
      <c r="I380" s="140"/>
      <c r="L380" s="32"/>
      <c r="M380" s="141"/>
      <c r="T380" s="53"/>
      <c r="AT380" s="17" t="s">
        <v>214</v>
      </c>
      <c r="AU380" s="17" t="s">
        <v>79</v>
      </c>
    </row>
    <row r="381" spans="2:65" s="13" customFormat="1" ht="11.25" x14ac:dyDescent="0.2">
      <c r="B381" s="159"/>
      <c r="D381" s="138" t="s">
        <v>330</v>
      </c>
      <c r="E381" s="160" t="s">
        <v>19</v>
      </c>
      <c r="F381" s="161" t="s">
        <v>9800</v>
      </c>
      <c r="H381" s="162">
        <v>88.305000000000007</v>
      </c>
      <c r="I381" s="163"/>
      <c r="L381" s="159"/>
      <c r="M381" s="164"/>
      <c r="T381" s="165"/>
      <c r="AT381" s="160" t="s">
        <v>330</v>
      </c>
      <c r="AU381" s="160" t="s">
        <v>79</v>
      </c>
      <c r="AV381" s="13" t="s">
        <v>79</v>
      </c>
      <c r="AW381" s="13" t="s">
        <v>31</v>
      </c>
      <c r="AX381" s="13" t="s">
        <v>69</v>
      </c>
      <c r="AY381" s="160" t="s">
        <v>181</v>
      </c>
    </row>
    <row r="382" spans="2:65" s="13" customFormat="1" ht="11.25" x14ac:dyDescent="0.2">
      <c r="B382" s="159"/>
      <c r="D382" s="138" t="s">
        <v>330</v>
      </c>
      <c r="E382" s="160" t="s">
        <v>19</v>
      </c>
      <c r="F382" s="161" t="s">
        <v>9801</v>
      </c>
      <c r="H382" s="162">
        <v>63.63</v>
      </c>
      <c r="I382" s="163"/>
      <c r="L382" s="159"/>
      <c r="M382" s="164"/>
      <c r="T382" s="165"/>
      <c r="AT382" s="160" t="s">
        <v>330</v>
      </c>
      <c r="AU382" s="160" t="s">
        <v>79</v>
      </c>
      <c r="AV382" s="13" t="s">
        <v>79</v>
      </c>
      <c r="AW382" s="13" t="s">
        <v>31</v>
      </c>
      <c r="AX382" s="13" t="s">
        <v>69</v>
      </c>
      <c r="AY382" s="160" t="s">
        <v>181</v>
      </c>
    </row>
    <row r="383" spans="2:65" s="14" customFormat="1" ht="11.25" x14ac:dyDescent="0.2">
      <c r="B383" s="166"/>
      <c r="D383" s="138" t="s">
        <v>330</v>
      </c>
      <c r="E383" s="167" t="s">
        <v>19</v>
      </c>
      <c r="F383" s="168" t="s">
        <v>333</v>
      </c>
      <c r="H383" s="169">
        <v>151.935</v>
      </c>
      <c r="I383" s="170"/>
      <c r="L383" s="166"/>
      <c r="M383" s="171"/>
      <c r="T383" s="172"/>
      <c r="AT383" s="167" t="s">
        <v>330</v>
      </c>
      <c r="AU383" s="167" t="s">
        <v>79</v>
      </c>
      <c r="AV383" s="14" t="s">
        <v>187</v>
      </c>
      <c r="AW383" s="14" t="s">
        <v>31</v>
      </c>
      <c r="AX383" s="14" t="s">
        <v>77</v>
      </c>
      <c r="AY383" s="167" t="s">
        <v>181</v>
      </c>
    </row>
    <row r="384" spans="2:65" s="1" customFormat="1" ht="24.2" customHeight="1" x14ac:dyDescent="0.2">
      <c r="B384" s="32"/>
      <c r="C384" s="125" t="s">
        <v>611</v>
      </c>
      <c r="D384" s="125" t="s">
        <v>182</v>
      </c>
      <c r="E384" s="126" t="s">
        <v>9802</v>
      </c>
      <c r="F384" s="127" t="s">
        <v>9803</v>
      </c>
      <c r="G384" s="128" t="s">
        <v>636</v>
      </c>
      <c r="H384" s="129">
        <v>87.3</v>
      </c>
      <c r="I384" s="130"/>
      <c r="J384" s="131">
        <f>ROUND(I384*H384,2)</f>
        <v>0</v>
      </c>
      <c r="K384" s="127" t="s">
        <v>186</v>
      </c>
      <c r="L384" s="32"/>
      <c r="M384" s="132" t="s">
        <v>19</v>
      </c>
      <c r="N384" s="133" t="s">
        <v>40</v>
      </c>
      <c r="P384" s="134">
        <f>O384*H384</f>
        <v>0</v>
      </c>
      <c r="Q384" s="134">
        <v>0</v>
      </c>
      <c r="R384" s="134">
        <f>Q384*H384</f>
        <v>0</v>
      </c>
      <c r="S384" s="134">
        <v>0</v>
      </c>
      <c r="T384" s="135">
        <f>S384*H384</f>
        <v>0</v>
      </c>
      <c r="AR384" s="136" t="s">
        <v>187</v>
      </c>
      <c r="AT384" s="136" t="s">
        <v>182</v>
      </c>
      <c r="AU384" s="136" t="s">
        <v>79</v>
      </c>
      <c r="AY384" s="17" t="s">
        <v>181</v>
      </c>
      <c r="BE384" s="137">
        <f>IF(N384="základní",J384,0)</f>
        <v>0</v>
      </c>
      <c r="BF384" s="137">
        <f>IF(N384="snížená",J384,0)</f>
        <v>0</v>
      </c>
      <c r="BG384" s="137">
        <f>IF(N384="zákl. přenesená",J384,0)</f>
        <v>0</v>
      </c>
      <c r="BH384" s="137">
        <f>IF(N384="sníž. přenesená",J384,0)</f>
        <v>0</v>
      </c>
      <c r="BI384" s="137">
        <f>IF(N384="nulová",J384,0)</f>
        <v>0</v>
      </c>
      <c r="BJ384" s="17" t="s">
        <v>77</v>
      </c>
      <c r="BK384" s="137">
        <f>ROUND(I384*H384,2)</f>
        <v>0</v>
      </c>
      <c r="BL384" s="17" t="s">
        <v>187</v>
      </c>
      <c r="BM384" s="136" t="s">
        <v>614</v>
      </c>
    </row>
    <row r="385" spans="2:65" s="12" customFormat="1" ht="11.25" x14ac:dyDescent="0.2">
      <c r="B385" s="153"/>
      <c r="D385" s="138" t="s">
        <v>330</v>
      </c>
      <c r="E385" s="154" t="s">
        <v>19</v>
      </c>
      <c r="F385" s="155" t="s">
        <v>9804</v>
      </c>
      <c r="H385" s="154" t="s">
        <v>19</v>
      </c>
      <c r="I385" s="156"/>
      <c r="L385" s="153"/>
      <c r="M385" s="157"/>
      <c r="T385" s="158"/>
      <c r="AT385" s="154" t="s">
        <v>330</v>
      </c>
      <c r="AU385" s="154" t="s">
        <v>79</v>
      </c>
      <c r="AV385" s="12" t="s">
        <v>77</v>
      </c>
      <c r="AW385" s="12" t="s">
        <v>31</v>
      </c>
      <c r="AX385" s="12" t="s">
        <v>69</v>
      </c>
      <c r="AY385" s="154" t="s">
        <v>181</v>
      </c>
    </row>
    <row r="386" spans="2:65" s="13" customFormat="1" ht="11.25" x14ac:dyDescent="0.2">
      <c r="B386" s="159"/>
      <c r="D386" s="138" t="s">
        <v>330</v>
      </c>
      <c r="E386" s="160" t="s">
        <v>19</v>
      </c>
      <c r="F386" s="161" t="s">
        <v>9805</v>
      </c>
      <c r="H386" s="162">
        <v>87.3</v>
      </c>
      <c r="I386" s="163"/>
      <c r="L386" s="159"/>
      <c r="M386" s="164"/>
      <c r="T386" s="165"/>
      <c r="AT386" s="160" t="s">
        <v>330</v>
      </c>
      <c r="AU386" s="160" t="s">
        <v>79</v>
      </c>
      <c r="AV386" s="13" t="s">
        <v>79</v>
      </c>
      <c r="AW386" s="13" t="s">
        <v>31</v>
      </c>
      <c r="AX386" s="13" t="s">
        <v>69</v>
      </c>
      <c r="AY386" s="160" t="s">
        <v>181</v>
      </c>
    </row>
    <row r="387" spans="2:65" s="14" customFormat="1" ht="11.25" x14ac:dyDescent="0.2">
      <c r="B387" s="166"/>
      <c r="D387" s="138" t="s">
        <v>330</v>
      </c>
      <c r="E387" s="167" t="s">
        <v>19</v>
      </c>
      <c r="F387" s="168" t="s">
        <v>333</v>
      </c>
      <c r="H387" s="169">
        <v>87.3</v>
      </c>
      <c r="I387" s="170"/>
      <c r="L387" s="166"/>
      <c r="M387" s="171"/>
      <c r="T387" s="172"/>
      <c r="AT387" s="167" t="s">
        <v>330</v>
      </c>
      <c r="AU387" s="167" t="s">
        <v>79</v>
      </c>
      <c r="AV387" s="14" t="s">
        <v>187</v>
      </c>
      <c r="AW387" s="14" t="s">
        <v>31</v>
      </c>
      <c r="AX387" s="14" t="s">
        <v>77</v>
      </c>
      <c r="AY387" s="167" t="s">
        <v>181</v>
      </c>
    </row>
    <row r="388" spans="2:65" s="1" customFormat="1" ht="16.5" customHeight="1" x14ac:dyDescent="0.2">
      <c r="B388" s="32"/>
      <c r="C388" s="176" t="s">
        <v>288</v>
      </c>
      <c r="D388" s="176" t="s">
        <v>1794</v>
      </c>
      <c r="E388" s="177" t="s">
        <v>9806</v>
      </c>
      <c r="F388" s="178" t="s">
        <v>9807</v>
      </c>
      <c r="G388" s="179" t="s">
        <v>636</v>
      </c>
      <c r="H388" s="180">
        <v>91.665000000000006</v>
      </c>
      <c r="I388" s="181"/>
      <c r="J388" s="182">
        <f>ROUND(I388*H388,2)</f>
        <v>0</v>
      </c>
      <c r="K388" s="178" t="s">
        <v>186</v>
      </c>
      <c r="L388" s="183"/>
      <c r="M388" s="184" t="s">
        <v>19</v>
      </c>
      <c r="N388" s="185" t="s">
        <v>40</v>
      </c>
      <c r="P388" s="134">
        <f>O388*H388</f>
        <v>0</v>
      </c>
      <c r="Q388" s="134">
        <v>0</v>
      </c>
      <c r="R388" s="134">
        <f>Q388*H388</f>
        <v>0</v>
      </c>
      <c r="S388" s="134">
        <v>0</v>
      </c>
      <c r="T388" s="135">
        <f>S388*H388</f>
        <v>0</v>
      </c>
      <c r="AR388" s="136" t="s">
        <v>196</v>
      </c>
      <c r="AT388" s="136" t="s">
        <v>1794</v>
      </c>
      <c r="AU388" s="136" t="s">
        <v>79</v>
      </c>
      <c r="AY388" s="17" t="s">
        <v>181</v>
      </c>
      <c r="BE388" s="137">
        <f>IF(N388="základní",J388,0)</f>
        <v>0</v>
      </c>
      <c r="BF388" s="137">
        <f>IF(N388="snížená",J388,0)</f>
        <v>0</v>
      </c>
      <c r="BG388" s="137">
        <f>IF(N388="zákl. přenesená",J388,0)</f>
        <v>0</v>
      </c>
      <c r="BH388" s="137">
        <f>IF(N388="sníž. přenesená",J388,0)</f>
        <v>0</v>
      </c>
      <c r="BI388" s="137">
        <f>IF(N388="nulová",J388,0)</f>
        <v>0</v>
      </c>
      <c r="BJ388" s="17" t="s">
        <v>77</v>
      </c>
      <c r="BK388" s="137">
        <f>ROUND(I388*H388,2)</f>
        <v>0</v>
      </c>
      <c r="BL388" s="17" t="s">
        <v>187</v>
      </c>
      <c r="BM388" s="136" t="s">
        <v>619</v>
      </c>
    </row>
    <row r="389" spans="2:65" s="13" customFormat="1" ht="22.5" x14ac:dyDescent="0.2">
      <c r="B389" s="159"/>
      <c r="D389" s="138" t="s">
        <v>330</v>
      </c>
      <c r="E389" s="160" t="s">
        <v>19</v>
      </c>
      <c r="F389" s="161" t="s">
        <v>9808</v>
      </c>
      <c r="H389" s="162">
        <v>91.665000000000006</v>
      </c>
      <c r="I389" s="163"/>
      <c r="L389" s="159"/>
      <c r="M389" s="164"/>
      <c r="T389" s="165"/>
      <c r="AT389" s="160" t="s">
        <v>330</v>
      </c>
      <c r="AU389" s="160" t="s">
        <v>79</v>
      </c>
      <c r="AV389" s="13" t="s">
        <v>79</v>
      </c>
      <c r="AW389" s="13" t="s">
        <v>31</v>
      </c>
      <c r="AX389" s="13" t="s">
        <v>69</v>
      </c>
      <c r="AY389" s="160" t="s">
        <v>181</v>
      </c>
    </row>
    <row r="390" spans="2:65" s="14" customFormat="1" ht="11.25" x14ac:dyDescent="0.2">
      <c r="B390" s="166"/>
      <c r="D390" s="138" t="s">
        <v>330</v>
      </c>
      <c r="E390" s="167" t="s">
        <v>19</v>
      </c>
      <c r="F390" s="168" t="s">
        <v>333</v>
      </c>
      <c r="H390" s="169">
        <v>91.665000000000006</v>
      </c>
      <c r="I390" s="170"/>
      <c r="L390" s="166"/>
      <c r="M390" s="171"/>
      <c r="T390" s="172"/>
      <c r="AT390" s="167" t="s">
        <v>330</v>
      </c>
      <c r="AU390" s="167" t="s">
        <v>79</v>
      </c>
      <c r="AV390" s="14" t="s">
        <v>187</v>
      </c>
      <c r="AW390" s="14" t="s">
        <v>31</v>
      </c>
      <c r="AX390" s="14" t="s">
        <v>77</v>
      </c>
      <c r="AY390" s="167" t="s">
        <v>181</v>
      </c>
    </row>
    <row r="391" spans="2:65" s="1" customFormat="1" ht="21.75" customHeight="1" x14ac:dyDescent="0.2">
      <c r="B391" s="32"/>
      <c r="C391" s="125" t="s">
        <v>622</v>
      </c>
      <c r="D391" s="125" t="s">
        <v>182</v>
      </c>
      <c r="E391" s="126" t="s">
        <v>9809</v>
      </c>
      <c r="F391" s="127" t="s">
        <v>9810</v>
      </c>
      <c r="G391" s="128" t="s">
        <v>510</v>
      </c>
      <c r="H391" s="129">
        <v>1.8</v>
      </c>
      <c r="I391" s="130"/>
      <c r="J391" s="131">
        <f>ROUND(I391*H391,2)</f>
        <v>0</v>
      </c>
      <c r="K391" s="127" t="s">
        <v>186</v>
      </c>
      <c r="L391" s="32"/>
      <c r="M391" s="132" t="s">
        <v>19</v>
      </c>
      <c r="N391" s="133" t="s">
        <v>40</v>
      </c>
      <c r="P391" s="134">
        <f>O391*H391</f>
        <v>0</v>
      </c>
      <c r="Q391" s="134">
        <v>0</v>
      </c>
      <c r="R391" s="134">
        <f>Q391*H391</f>
        <v>0</v>
      </c>
      <c r="S391" s="134">
        <v>0</v>
      </c>
      <c r="T391" s="135">
        <f>S391*H391</f>
        <v>0</v>
      </c>
      <c r="AR391" s="136" t="s">
        <v>187</v>
      </c>
      <c r="AT391" s="136" t="s">
        <v>182</v>
      </c>
      <c r="AU391" s="136" t="s">
        <v>79</v>
      </c>
      <c r="AY391" s="17" t="s">
        <v>181</v>
      </c>
      <c r="BE391" s="137">
        <f>IF(N391="základní",J391,0)</f>
        <v>0</v>
      </c>
      <c r="BF391" s="137">
        <f>IF(N391="snížená",J391,0)</f>
        <v>0</v>
      </c>
      <c r="BG391" s="137">
        <f>IF(N391="zákl. přenesená",J391,0)</f>
        <v>0</v>
      </c>
      <c r="BH391" s="137">
        <f>IF(N391="sníž. přenesená",J391,0)</f>
        <v>0</v>
      </c>
      <c r="BI391" s="137">
        <f>IF(N391="nulová",J391,0)</f>
        <v>0</v>
      </c>
      <c r="BJ391" s="17" t="s">
        <v>77</v>
      </c>
      <c r="BK391" s="137">
        <f>ROUND(I391*H391,2)</f>
        <v>0</v>
      </c>
      <c r="BL391" s="17" t="s">
        <v>187</v>
      </c>
      <c r="BM391" s="136" t="s">
        <v>625</v>
      </c>
    </row>
    <row r="392" spans="2:65" s="1" customFormat="1" ht="19.5" x14ac:dyDescent="0.2">
      <c r="B392" s="32"/>
      <c r="D392" s="138" t="s">
        <v>214</v>
      </c>
      <c r="F392" s="139" t="s">
        <v>9811</v>
      </c>
      <c r="I392" s="140"/>
      <c r="L392" s="32"/>
      <c r="M392" s="141"/>
      <c r="T392" s="53"/>
      <c r="AT392" s="17" t="s">
        <v>214</v>
      </c>
      <c r="AU392" s="17" t="s">
        <v>79</v>
      </c>
    </row>
    <row r="393" spans="2:65" s="12" customFormat="1" ht="11.25" x14ac:dyDescent="0.2">
      <c r="B393" s="153"/>
      <c r="D393" s="138" t="s">
        <v>330</v>
      </c>
      <c r="E393" s="154" t="s">
        <v>19</v>
      </c>
      <c r="F393" s="155" t="s">
        <v>9812</v>
      </c>
      <c r="H393" s="154" t="s">
        <v>19</v>
      </c>
      <c r="I393" s="156"/>
      <c r="L393" s="153"/>
      <c r="M393" s="157"/>
      <c r="T393" s="158"/>
      <c r="AT393" s="154" t="s">
        <v>330</v>
      </c>
      <c r="AU393" s="154" t="s">
        <v>79</v>
      </c>
      <c r="AV393" s="12" t="s">
        <v>77</v>
      </c>
      <c r="AW393" s="12" t="s">
        <v>31</v>
      </c>
      <c r="AX393" s="12" t="s">
        <v>69</v>
      </c>
      <c r="AY393" s="154" t="s">
        <v>181</v>
      </c>
    </row>
    <row r="394" spans="2:65" s="13" customFormat="1" ht="11.25" x14ac:dyDescent="0.2">
      <c r="B394" s="159"/>
      <c r="D394" s="138" t="s">
        <v>330</v>
      </c>
      <c r="E394" s="160" t="s">
        <v>19</v>
      </c>
      <c r="F394" s="161" t="s">
        <v>9813</v>
      </c>
      <c r="H394" s="162">
        <v>1.8</v>
      </c>
      <c r="I394" s="163"/>
      <c r="L394" s="159"/>
      <c r="M394" s="164"/>
      <c r="T394" s="165"/>
      <c r="AT394" s="160" t="s">
        <v>330</v>
      </c>
      <c r="AU394" s="160" t="s">
        <v>79</v>
      </c>
      <c r="AV394" s="13" t="s">
        <v>79</v>
      </c>
      <c r="AW394" s="13" t="s">
        <v>31</v>
      </c>
      <c r="AX394" s="13" t="s">
        <v>69</v>
      </c>
      <c r="AY394" s="160" t="s">
        <v>181</v>
      </c>
    </row>
    <row r="395" spans="2:65" s="14" customFormat="1" ht="11.25" x14ac:dyDescent="0.2">
      <c r="B395" s="166"/>
      <c r="D395" s="138" t="s">
        <v>330</v>
      </c>
      <c r="E395" s="167" t="s">
        <v>19</v>
      </c>
      <c r="F395" s="168" t="s">
        <v>333</v>
      </c>
      <c r="H395" s="169">
        <v>1.8</v>
      </c>
      <c r="I395" s="170"/>
      <c r="L395" s="166"/>
      <c r="M395" s="171"/>
      <c r="T395" s="172"/>
      <c r="AT395" s="167" t="s">
        <v>330</v>
      </c>
      <c r="AU395" s="167" t="s">
        <v>79</v>
      </c>
      <c r="AV395" s="14" t="s">
        <v>187</v>
      </c>
      <c r="AW395" s="14" t="s">
        <v>31</v>
      </c>
      <c r="AX395" s="14" t="s">
        <v>77</v>
      </c>
      <c r="AY395" s="167" t="s">
        <v>181</v>
      </c>
    </row>
    <row r="396" spans="2:65" s="1" customFormat="1" ht="16.5" customHeight="1" x14ac:dyDescent="0.2">
      <c r="B396" s="32"/>
      <c r="C396" s="176" t="s">
        <v>293</v>
      </c>
      <c r="D396" s="176" t="s">
        <v>1794</v>
      </c>
      <c r="E396" s="177" t="s">
        <v>9814</v>
      </c>
      <c r="F396" s="178" t="s">
        <v>9815</v>
      </c>
      <c r="G396" s="179" t="s">
        <v>636</v>
      </c>
      <c r="H396" s="180">
        <v>3.78</v>
      </c>
      <c r="I396" s="181"/>
      <c r="J396" s="182">
        <f>ROUND(I396*H396,2)</f>
        <v>0</v>
      </c>
      <c r="K396" s="178" t="s">
        <v>327</v>
      </c>
      <c r="L396" s="183"/>
      <c r="M396" s="184" t="s">
        <v>19</v>
      </c>
      <c r="N396" s="185" t="s">
        <v>40</v>
      </c>
      <c r="P396" s="134">
        <f>O396*H396</f>
        <v>0</v>
      </c>
      <c r="Q396" s="134">
        <v>0</v>
      </c>
      <c r="R396" s="134">
        <f>Q396*H396</f>
        <v>0</v>
      </c>
      <c r="S396" s="134">
        <v>0</v>
      </c>
      <c r="T396" s="135">
        <f>S396*H396</f>
        <v>0</v>
      </c>
      <c r="AR396" s="136" t="s">
        <v>196</v>
      </c>
      <c r="AT396" s="136" t="s">
        <v>1794</v>
      </c>
      <c r="AU396" s="136" t="s">
        <v>79</v>
      </c>
      <c r="AY396" s="17" t="s">
        <v>181</v>
      </c>
      <c r="BE396" s="137">
        <f>IF(N396="základní",J396,0)</f>
        <v>0</v>
      </c>
      <c r="BF396" s="137">
        <f>IF(N396="snížená",J396,0)</f>
        <v>0</v>
      </c>
      <c r="BG396" s="137">
        <f>IF(N396="zákl. přenesená",J396,0)</f>
        <v>0</v>
      </c>
      <c r="BH396" s="137">
        <f>IF(N396="sníž. přenesená",J396,0)</f>
        <v>0</v>
      </c>
      <c r="BI396" s="137">
        <f>IF(N396="nulová",J396,0)</f>
        <v>0</v>
      </c>
      <c r="BJ396" s="17" t="s">
        <v>77</v>
      </c>
      <c r="BK396" s="137">
        <f>ROUND(I396*H396,2)</f>
        <v>0</v>
      </c>
      <c r="BL396" s="17" t="s">
        <v>187</v>
      </c>
      <c r="BM396" s="136" t="s">
        <v>630</v>
      </c>
    </row>
    <row r="397" spans="2:65" s="13" customFormat="1" ht="11.25" x14ac:dyDescent="0.2">
      <c r="B397" s="159"/>
      <c r="D397" s="138" t="s">
        <v>330</v>
      </c>
      <c r="E397" s="160" t="s">
        <v>19</v>
      </c>
      <c r="F397" s="161" t="s">
        <v>9816</v>
      </c>
      <c r="H397" s="162">
        <v>3.78</v>
      </c>
      <c r="I397" s="163"/>
      <c r="L397" s="159"/>
      <c r="M397" s="164"/>
      <c r="T397" s="165"/>
      <c r="AT397" s="160" t="s">
        <v>330</v>
      </c>
      <c r="AU397" s="160" t="s">
        <v>79</v>
      </c>
      <c r="AV397" s="13" t="s">
        <v>79</v>
      </c>
      <c r="AW397" s="13" t="s">
        <v>31</v>
      </c>
      <c r="AX397" s="13" t="s">
        <v>69</v>
      </c>
      <c r="AY397" s="160" t="s">
        <v>181</v>
      </c>
    </row>
    <row r="398" spans="2:65" s="14" customFormat="1" ht="11.25" x14ac:dyDescent="0.2">
      <c r="B398" s="166"/>
      <c r="D398" s="138" t="s">
        <v>330</v>
      </c>
      <c r="E398" s="167" t="s">
        <v>19</v>
      </c>
      <c r="F398" s="168" t="s">
        <v>333</v>
      </c>
      <c r="H398" s="169">
        <v>3.78</v>
      </c>
      <c r="I398" s="170"/>
      <c r="L398" s="166"/>
      <c r="M398" s="171"/>
      <c r="T398" s="172"/>
      <c r="AT398" s="167" t="s">
        <v>330</v>
      </c>
      <c r="AU398" s="167" t="s">
        <v>79</v>
      </c>
      <c r="AV398" s="14" t="s">
        <v>187</v>
      </c>
      <c r="AW398" s="14" t="s">
        <v>31</v>
      </c>
      <c r="AX398" s="14" t="s">
        <v>77</v>
      </c>
      <c r="AY398" s="167" t="s">
        <v>181</v>
      </c>
    </row>
    <row r="399" spans="2:65" s="1" customFormat="1" ht="24.2" customHeight="1" x14ac:dyDescent="0.2">
      <c r="B399" s="32"/>
      <c r="C399" s="125" t="s">
        <v>633</v>
      </c>
      <c r="D399" s="125" t="s">
        <v>182</v>
      </c>
      <c r="E399" s="126" t="s">
        <v>9619</v>
      </c>
      <c r="F399" s="127" t="s">
        <v>9620</v>
      </c>
      <c r="G399" s="128" t="s">
        <v>636</v>
      </c>
      <c r="H399" s="129">
        <v>7.5</v>
      </c>
      <c r="I399" s="130"/>
      <c r="J399" s="131">
        <f>ROUND(I399*H399,2)</f>
        <v>0</v>
      </c>
      <c r="K399" s="127" t="s">
        <v>186</v>
      </c>
      <c r="L399" s="32"/>
      <c r="M399" s="132" t="s">
        <v>19</v>
      </c>
      <c r="N399" s="133" t="s">
        <v>40</v>
      </c>
      <c r="P399" s="134">
        <f>O399*H399</f>
        <v>0</v>
      </c>
      <c r="Q399" s="134">
        <v>0</v>
      </c>
      <c r="R399" s="134">
        <f>Q399*H399</f>
        <v>0</v>
      </c>
      <c r="S399" s="134">
        <v>0</v>
      </c>
      <c r="T399" s="135">
        <f>S399*H399</f>
        <v>0</v>
      </c>
      <c r="AR399" s="136" t="s">
        <v>187</v>
      </c>
      <c r="AT399" s="136" t="s">
        <v>182</v>
      </c>
      <c r="AU399" s="136" t="s">
        <v>79</v>
      </c>
      <c r="AY399" s="17" t="s">
        <v>181</v>
      </c>
      <c r="BE399" s="137">
        <f>IF(N399="základní",J399,0)</f>
        <v>0</v>
      </c>
      <c r="BF399" s="137">
        <f>IF(N399="snížená",J399,0)</f>
        <v>0</v>
      </c>
      <c r="BG399" s="137">
        <f>IF(N399="zákl. přenesená",J399,0)</f>
        <v>0</v>
      </c>
      <c r="BH399" s="137">
        <f>IF(N399="sníž. přenesená",J399,0)</f>
        <v>0</v>
      </c>
      <c r="BI399" s="137">
        <f>IF(N399="nulová",J399,0)</f>
        <v>0</v>
      </c>
      <c r="BJ399" s="17" t="s">
        <v>77</v>
      </c>
      <c r="BK399" s="137">
        <f>ROUND(I399*H399,2)</f>
        <v>0</v>
      </c>
      <c r="BL399" s="17" t="s">
        <v>187</v>
      </c>
      <c r="BM399" s="136" t="s">
        <v>637</v>
      </c>
    </row>
    <row r="400" spans="2:65" s="1" customFormat="1" ht="58.5" x14ac:dyDescent="0.2">
      <c r="B400" s="32"/>
      <c r="D400" s="138" t="s">
        <v>214</v>
      </c>
      <c r="F400" s="139" t="s">
        <v>9817</v>
      </c>
      <c r="I400" s="140"/>
      <c r="L400" s="32"/>
      <c r="M400" s="141"/>
      <c r="T400" s="53"/>
      <c r="AT400" s="17" t="s">
        <v>214</v>
      </c>
      <c r="AU400" s="17" t="s">
        <v>79</v>
      </c>
    </row>
    <row r="401" spans="2:65" s="12" customFormat="1" ht="11.25" x14ac:dyDescent="0.2">
      <c r="B401" s="153"/>
      <c r="D401" s="138" t="s">
        <v>330</v>
      </c>
      <c r="E401" s="154" t="s">
        <v>19</v>
      </c>
      <c r="F401" s="155" t="s">
        <v>9622</v>
      </c>
      <c r="H401" s="154" t="s">
        <v>19</v>
      </c>
      <c r="I401" s="156"/>
      <c r="L401" s="153"/>
      <c r="M401" s="157"/>
      <c r="T401" s="158"/>
      <c r="AT401" s="154" t="s">
        <v>330</v>
      </c>
      <c r="AU401" s="154" t="s">
        <v>79</v>
      </c>
      <c r="AV401" s="12" t="s">
        <v>77</v>
      </c>
      <c r="AW401" s="12" t="s">
        <v>31</v>
      </c>
      <c r="AX401" s="12" t="s">
        <v>69</v>
      </c>
      <c r="AY401" s="154" t="s">
        <v>181</v>
      </c>
    </row>
    <row r="402" spans="2:65" s="13" customFormat="1" ht="11.25" x14ac:dyDescent="0.2">
      <c r="B402" s="159"/>
      <c r="D402" s="138" t="s">
        <v>330</v>
      </c>
      <c r="E402" s="160" t="s">
        <v>19</v>
      </c>
      <c r="F402" s="161" t="s">
        <v>9818</v>
      </c>
      <c r="H402" s="162">
        <v>7.5</v>
      </c>
      <c r="I402" s="163"/>
      <c r="L402" s="159"/>
      <c r="M402" s="164"/>
      <c r="T402" s="165"/>
      <c r="AT402" s="160" t="s">
        <v>330</v>
      </c>
      <c r="AU402" s="160" t="s">
        <v>79</v>
      </c>
      <c r="AV402" s="13" t="s">
        <v>79</v>
      </c>
      <c r="AW402" s="13" t="s">
        <v>31</v>
      </c>
      <c r="AX402" s="13" t="s">
        <v>69</v>
      </c>
      <c r="AY402" s="160" t="s">
        <v>181</v>
      </c>
    </row>
    <row r="403" spans="2:65" s="14" customFormat="1" ht="11.25" x14ac:dyDescent="0.2">
      <c r="B403" s="166"/>
      <c r="D403" s="138" t="s">
        <v>330</v>
      </c>
      <c r="E403" s="167" t="s">
        <v>19</v>
      </c>
      <c r="F403" s="168" t="s">
        <v>333</v>
      </c>
      <c r="H403" s="169">
        <v>7.5</v>
      </c>
      <c r="I403" s="170"/>
      <c r="L403" s="166"/>
      <c r="M403" s="171"/>
      <c r="T403" s="172"/>
      <c r="AT403" s="167" t="s">
        <v>330</v>
      </c>
      <c r="AU403" s="167" t="s">
        <v>79</v>
      </c>
      <c r="AV403" s="14" t="s">
        <v>187</v>
      </c>
      <c r="AW403" s="14" t="s">
        <v>31</v>
      </c>
      <c r="AX403" s="14" t="s">
        <v>77</v>
      </c>
      <c r="AY403" s="167" t="s">
        <v>181</v>
      </c>
    </row>
    <row r="404" spans="2:65" s="1" customFormat="1" ht="16.5" customHeight="1" x14ac:dyDescent="0.2">
      <c r="B404" s="32"/>
      <c r="C404" s="125" t="s">
        <v>478</v>
      </c>
      <c r="D404" s="125" t="s">
        <v>182</v>
      </c>
      <c r="E404" s="126" t="s">
        <v>9624</v>
      </c>
      <c r="F404" s="127" t="s">
        <v>9625</v>
      </c>
      <c r="G404" s="128" t="s">
        <v>510</v>
      </c>
      <c r="H404" s="129">
        <v>17.292000000000002</v>
      </c>
      <c r="I404" s="130"/>
      <c r="J404" s="131">
        <f>ROUND(I404*H404,2)</f>
        <v>0</v>
      </c>
      <c r="K404" s="127" t="s">
        <v>186</v>
      </c>
      <c r="L404" s="32"/>
      <c r="M404" s="132" t="s">
        <v>19</v>
      </c>
      <c r="N404" s="133" t="s">
        <v>40</v>
      </c>
      <c r="P404" s="134">
        <f>O404*H404</f>
        <v>0</v>
      </c>
      <c r="Q404" s="134">
        <v>0</v>
      </c>
      <c r="R404" s="134">
        <f>Q404*H404</f>
        <v>0</v>
      </c>
      <c r="S404" s="134">
        <v>0</v>
      </c>
      <c r="T404" s="135">
        <f>S404*H404</f>
        <v>0</v>
      </c>
      <c r="AR404" s="136" t="s">
        <v>187</v>
      </c>
      <c r="AT404" s="136" t="s">
        <v>182</v>
      </c>
      <c r="AU404" s="136" t="s">
        <v>79</v>
      </c>
      <c r="AY404" s="17" t="s">
        <v>181</v>
      </c>
      <c r="BE404" s="137">
        <f>IF(N404="základní",J404,0)</f>
        <v>0</v>
      </c>
      <c r="BF404" s="137">
        <f>IF(N404="snížená",J404,0)</f>
        <v>0</v>
      </c>
      <c r="BG404" s="137">
        <f>IF(N404="zákl. přenesená",J404,0)</f>
        <v>0</v>
      </c>
      <c r="BH404" s="137">
        <f>IF(N404="sníž. přenesená",J404,0)</f>
        <v>0</v>
      </c>
      <c r="BI404" s="137">
        <f>IF(N404="nulová",J404,0)</f>
        <v>0</v>
      </c>
      <c r="BJ404" s="17" t="s">
        <v>77</v>
      </c>
      <c r="BK404" s="137">
        <f>ROUND(I404*H404,2)</f>
        <v>0</v>
      </c>
      <c r="BL404" s="17" t="s">
        <v>187</v>
      </c>
      <c r="BM404" s="136" t="s">
        <v>642</v>
      </c>
    </row>
    <row r="405" spans="2:65" s="1" customFormat="1" ht="39" x14ac:dyDescent="0.2">
      <c r="B405" s="32"/>
      <c r="D405" s="138" t="s">
        <v>214</v>
      </c>
      <c r="F405" s="139" t="s">
        <v>9819</v>
      </c>
      <c r="I405" s="140"/>
      <c r="L405" s="32"/>
      <c r="M405" s="141"/>
      <c r="T405" s="53"/>
      <c r="AT405" s="17" t="s">
        <v>214</v>
      </c>
      <c r="AU405" s="17" t="s">
        <v>79</v>
      </c>
    </row>
    <row r="406" spans="2:65" s="12" customFormat="1" ht="11.25" x14ac:dyDescent="0.2">
      <c r="B406" s="153"/>
      <c r="D406" s="138" t="s">
        <v>330</v>
      </c>
      <c r="E406" s="154" t="s">
        <v>19</v>
      </c>
      <c r="F406" s="155" t="s">
        <v>9820</v>
      </c>
      <c r="H406" s="154" t="s">
        <v>19</v>
      </c>
      <c r="I406" s="156"/>
      <c r="L406" s="153"/>
      <c r="M406" s="157"/>
      <c r="T406" s="158"/>
      <c r="AT406" s="154" t="s">
        <v>330</v>
      </c>
      <c r="AU406" s="154" t="s">
        <v>79</v>
      </c>
      <c r="AV406" s="12" t="s">
        <v>77</v>
      </c>
      <c r="AW406" s="12" t="s">
        <v>31</v>
      </c>
      <c r="AX406" s="12" t="s">
        <v>69</v>
      </c>
      <c r="AY406" s="154" t="s">
        <v>181</v>
      </c>
    </row>
    <row r="407" spans="2:65" s="13" customFormat="1" ht="22.5" x14ac:dyDescent="0.2">
      <c r="B407" s="159"/>
      <c r="D407" s="138" t="s">
        <v>330</v>
      </c>
      <c r="E407" s="160" t="s">
        <v>19</v>
      </c>
      <c r="F407" s="161" t="s">
        <v>9821</v>
      </c>
      <c r="H407" s="162">
        <v>17.292000000000002</v>
      </c>
      <c r="I407" s="163"/>
      <c r="L407" s="159"/>
      <c r="M407" s="164"/>
      <c r="T407" s="165"/>
      <c r="AT407" s="160" t="s">
        <v>330</v>
      </c>
      <c r="AU407" s="160" t="s">
        <v>79</v>
      </c>
      <c r="AV407" s="13" t="s">
        <v>79</v>
      </c>
      <c r="AW407" s="13" t="s">
        <v>31</v>
      </c>
      <c r="AX407" s="13" t="s">
        <v>69</v>
      </c>
      <c r="AY407" s="160" t="s">
        <v>181</v>
      </c>
    </row>
    <row r="408" spans="2:65" s="14" customFormat="1" ht="11.25" x14ac:dyDescent="0.2">
      <c r="B408" s="166"/>
      <c r="D408" s="138" t="s">
        <v>330</v>
      </c>
      <c r="E408" s="167" t="s">
        <v>19</v>
      </c>
      <c r="F408" s="168" t="s">
        <v>333</v>
      </c>
      <c r="H408" s="169">
        <v>17.292000000000002</v>
      </c>
      <c r="I408" s="170"/>
      <c r="L408" s="166"/>
      <c r="M408" s="171"/>
      <c r="T408" s="172"/>
      <c r="AT408" s="167" t="s">
        <v>330</v>
      </c>
      <c r="AU408" s="167" t="s">
        <v>79</v>
      </c>
      <c r="AV408" s="14" t="s">
        <v>187</v>
      </c>
      <c r="AW408" s="14" t="s">
        <v>31</v>
      </c>
      <c r="AX408" s="14" t="s">
        <v>77</v>
      </c>
      <c r="AY408" s="167" t="s">
        <v>181</v>
      </c>
    </row>
    <row r="409" spans="2:65" s="1" customFormat="1" ht="16.5" customHeight="1" x14ac:dyDescent="0.2">
      <c r="B409" s="32"/>
      <c r="C409" s="125" t="s">
        <v>645</v>
      </c>
      <c r="D409" s="125" t="s">
        <v>182</v>
      </c>
      <c r="E409" s="126" t="s">
        <v>9822</v>
      </c>
      <c r="F409" s="127" t="s">
        <v>9823</v>
      </c>
      <c r="G409" s="128" t="s">
        <v>510</v>
      </c>
      <c r="H409" s="129">
        <v>8</v>
      </c>
      <c r="I409" s="130"/>
      <c r="J409" s="131">
        <f>ROUND(I409*H409,2)</f>
        <v>0</v>
      </c>
      <c r="K409" s="127" t="s">
        <v>327</v>
      </c>
      <c r="L409" s="32"/>
      <c r="M409" s="132" t="s">
        <v>19</v>
      </c>
      <c r="N409" s="133" t="s">
        <v>40</v>
      </c>
      <c r="P409" s="134">
        <f>O409*H409</f>
        <v>0</v>
      </c>
      <c r="Q409" s="134">
        <v>0</v>
      </c>
      <c r="R409" s="134">
        <f>Q409*H409</f>
        <v>0</v>
      </c>
      <c r="S409" s="134">
        <v>0</v>
      </c>
      <c r="T409" s="135">
        <f>S409*H409</f>
        <v>0</v>
      </c>
      <c r="AR409" s="136" t="s">
        <v>187</v>
      </c>
      <c r="AT409" s="136" t="s">
        <v>182</v>
      </c>
      <c r="AU409" s="136" t="s">
        <v>79</v>
      </c>
      <c r="AY409" s="17" t="s">
        <v>181</v>
      </c>
      <c r="BE409" s="137">
        <f>IF(N409="základní",J409,0)</f>
        <v>0</v>
      </c>
      <c r="BF409" s="137">
        <f>IF(N409="snížená",J409,0)</f>
        <v>0</v>
      </c>
      <c r="BG409" s="137">
        <f>IF(N409="zákl. přenesená",J409,0)</f>
        <v>0</v>
      </c>
      <c r="BH409" s="137">
        <f>IF(N409="sníž. přenesená",J409,0)</f>
        <v>0</v>
      </c>
      <c r="BI409" s="137">
        <f>IF(N409="nulová",J409,0)</f>
        <v>0</v>
      </c>
      <c r="BJ409" s="17" t="s">
        <v>77</v>
      </c>
      <c r="BK409" s="137">
        <f>ROUND(I409*H409,2)</f>
        <v>0</v>
      </c>
      <c r="BL409" s="17" t="s">
        <v>187</v>
      </c>
      <c r="BM409" s="136" t="s">
        <v>648</v>
      </c>
    </row>
    <row r="410" spans="2:65" s="1" customFormat="1" ht="11.25" x14ac:dyDescent="0.2">
      <c r="B410" s="32"/>
      <c r="D410" s="151" t="s">
        <v>328</v>
      </c>
      <c r="F410" s="152" t="s">
        <v>9824</v>
      </c>
      <c r="I410" s="140"/>
      <c r="L410" s="32"/>
      <c r="M410" s="141"/>
      <c r="T410" s="53"/>
      <c r="AT410" s="17" t="s">
        <v>328</v>
      </c>
      <c r="AU410" s="17" t="s">
        <v>79</v>
      </c>
    </row>
    <row r="411" spans="2:65" s="13" customFormat="1" ht="11.25" x14ac:dyDescent="0.2">
      <c r="B411" s="159"/>
      <c r="D411" s="138" t="s">
        <v>330</v>
      </c>
      <c r="E411" s="160" t="s">
        <v>19</v>
      </c>
      <c r="F411" s="161" t="s">
        <v>9825</v>
      </c>
      <c r="H411" s="162">
        <v>8</v>
      </c>
      <c r="I411" s="163"/>
      <c r="L411" s="159"/>
      <c r="M411" s="164"/>
      <c r="T411" s="165"/>
      <c r="AT411" s="160" t="s">
        <v>330</v>
      </c>
      <c r="AU411" s="160" t="s">
        <v>79</v>
      </c>
      <c r="AV411" s="13" t="s">
        <v>79</v>
      </c>
      <c r="AW411" s="13" t="s">
        <v>31</v>
      </c>
      <c r="AX411" s="13" t="s">
        <v>69</v>
      </c>
      <c r="AY411" s="160" t="s">
        <v>181</v>
      </c>
    </row>
    <row r="412" spans="2:65" s="14" customFormat="1" ht="11.25" x14ac:dyDescent="0.2">
      <c r="B412" s="166"/>
      <c r="D412" s="138" t="s">
        <v>330</v>
      </c>
      <c r="E412" s="167" t="s">
        <v>19</v>
      </c>
      <c r="F412" s="168" t="s">
        <v>333</v>
      </c>
      <c r="H412" s="169">
        <v>8</v>
      </c>
      <c r="I412" s="170"/>
      <c r="L412" s="166"/>
      <c r="M412" s="171"/>
      <c r="T412" s="172"/>
      <c r="AT412" s="167" t="s">
        <v>330</v>
      </c>
      <c r="AU412" s="167" t="s">
        <v>79</v>
      </c>
      <c r="AV412" s="14" t="s">
        <v>187</v>
      </c>
      <c r="AW412" s="14" t="s">
        <v>31</v>
      </c>
      <c r="AX412" s="14" t="s">
        <v>77</v>
      </c>
      <c r="AY412" s="167" t="s">
        <v>181</v>
      </c>
    </row>
    <row r="413" spans="2:65" s="1" customFormat="1" ht="16.5" customHeight="1" x14ac:dyDescent="0.2">
      <c r="B413" s="32"/>
      <c r="C413" s="125" t="s">
        <v>484</v>
      </c>
      <c r="D413" s="125" t="s">
        <v>182</v>
      </c>
      <c r="E413" s="126" t="s">
        <v>9826</v>
      </c>
      <c r="F413" s="127" t="s">
        <v>9827</v>
      </c>
      <c r="G413" s="128" t="s">
        <v>510</v>
      </c>
      <c r="H413" s="129">
        <v>17.2</v>
      </c>
      <c r="I413" s="130"/>
      <c r="J413" s="131">
        <f>ROUND(I413*H413,2)</f>
        <v>0</v>
      </c>
      <c r="K413" s="127" t="s">
        <v>327</v>
      </c>
      <c r="L413" s="32"/>
      <c r="M413" s="132" t="s">
        <v>19</v>
      </c>
      <c r="N413" s="133" t="s">
        <v>40</v>
      </c>
      <c r="P413" s="134">
        <f>O413*H413</f>
        <v>0</v>
      </c>
      <c r="Q413" s="134">
        <v>0</v>
      </c>
      <c r="R413" s="134">
        <f>Q413*H413</f>
        <v>0</v>
      </c>
      <c r="S413" s="134">
        <v>0</v>
      </c>
      <c r="T413" s="135">
        <f>S413*H413</f>
        <v>0</v>
      </c>
      <c r="AR413" s="136" t="s">
        <v>187</v>
      </c>
      <c r="AT413" s="136" t="s">
        <v>182</v>
      </c>
      <c r="AU413" s="136" t="s">
        <v>79</v>
      </c>
      <c r="AY413" s="17" t="s">
        <v>181</v>
      </c>
      <c r="BE413" s="137">
        <f>IF(N413="základní",J413,0)</f>
        <v>0</v>
      </c>
      <c r="BF413" s="137">
        <f>IF(N413="snížená",J413,0)</f>
        <v>0</v>
      </c>
      <c r="BG413" s="137">
        <f>IF(N413="zákl. přenesená",J413,0)</f>
        <v>0</v>
      </c>
      <c r="BH413" s="137">
        <f>IF(N413="sníž. přenesená",J413,0)</f>
        <v>0</v>
      </c>
      <c r="BI413" s="137">
        <f>IF(N413="nulová",J413,0)</f>
        <v>0</v>
      </c>
      <c r="BJ413" s="17" t="s">
        <v>77</v>
      </c>
      <c r="BK413" s="137">
        <f>ROUND(I413*H413,2)</f>
        <v>0</v>
      </c>
      <c r="BL413" s="17" t="s">
        <v>187</v>
      </c>
      <c r="BM413" s="136" t="s">
        <v>653</v>
      </c>
    </row>
    <row r="414" spans="2:65" s="1" customFormat="1" ht="11.25" x14ac:dyDescent="0.2">
      <c r="B414" s="32"/>
      <c r="D414" s="151" t="s">
        <v>328</v>
      </c>
      <c r="F414" s="152" t="s">
        <v>9828</v>
      </c>
      <c r="I414" s="140"/>
      <c r="L414" s="32"/>
      <c r="M414" s="141"/>
      <c r="T414" s="53"/>
      <c r="AT414" s="17" t="s">
        <v>328</v>
      </c>
      <c r="AU414" s="17" t="s">
        <v>79</v>
      </c>
    </row>
    <row r="415" spans="2:65" s="13" customFormat="1" ht="11.25" x14ac:dyDescent="0.2">
      <c r="B415" s="159"/>
      <c r="D415" s="138" t="s">
        <v>330</v>
      </c>
      <c r="E415" s="160" t="s">
        <v>19</v>
      </c>
      <c r="F415" s="161" t="s">
        <v>9829</v>
      </c>
      <c r="H415" s="162">
        <v>17.2</v>
      </c>
      <c r="I415" s="163"/>
      <c r="L415" s="159"/>
      <c r="M415" s="164"/>
      <c r="T415" s="165"/>
      <c r="AT415" s="160" t="s">
        <v>330</v>
      </c>
      <c r="AU415" s="160" t="s">
        <v>79</v>
      </c>
      <c r="AV415" s="13" t="s">
        <v>79</v>
      </c>
      <c r="AW415" s="13" t="s">
        <v>31</v>
      </c>
      <c r="AX415" s="13" t="s">
        <v>69</v>
      </c>
      <c r="AY415" s="160" t="s">
        <v>181</v>
      </c>
    </row>
    <row r="416" spans="2:65" s="14" customFormat="1" ht="11.25" x14ac:dyDescent="0.2">
      <c r="B416" s="166"/>
      <c r="D416" s="138" t="s">
        <v>330</v>
      </c>
      <c r="E416" s="167" t="s">
        <v>19</v>
      </c>
      <c r="F416" s="168" t="s">
        <v>333</v>
      </c>
      <c r="H416" s="169">
        <v>17.2</v>
      </c>
      <c r="I416" s="170"/>
      <c r="L416" s="166"/>
      <c r="M416" s="171"/>
      <c r="T416" s="172"/>
      <c r="AT416" s="167" t="s">
        <v>330</v>
      </c>
      <c r="AU416" s="167" t="s">
        <v>79</v>
      </c>
      <c r="AV416" s="14" t="s">
        <v>187</v>
      </c>
      <c r="AW416" s="14" t="s">
        <v>31</v>
      </c>
      <c r="AX416" s="14" t="s">
        <v>77</v>
      </c>
      <c r="AY416" s="167" t="s">
        <v>181</v>
      </c>
    </row>
    <row r="417" spans="2:65" s="1" customFormat="1" ht="16.5" customHeight="1" x14ac:dyDescent="0.2">
      <c r="B417" s="32"/>
      <c r="C417" s="125" t="s">
        <v>660</v>
      </c>
      <c r="D417" s="125" t="s">
        <v>182</v>
      </c>
      <c r="E417" s="126" t="s">
        <v>9830</v>
      </c>
      <c r="F417" s="127" t="s">
        <v>9831</v>
      </c>
      <c r="G417" s="128" t="s">
        <v>438</v>
      </c>
      <c r="H417" s="129">
        <v>39.426000000000002</v>
      </c>
      <c r="I417" s="130"/>
      <c r="J417" s="131">
        <f>ROUND(I417*H417,2)</f>
        <v>0</v>
      </c>
      <c r="K417" s="127" t="s">
        <v>327</v>
      </c>
      <c r="L417" s="32"/>
      <c r="M417" s="132" t="s">
        <v>19</v>
      </c>
      <c r="N417" s="133" t="s">
        <v>40</v>
      </c>
      <c r="P417" s="134">
        <f>O417*H417</f>
        <v>0</v>
      </c>
      <c r="Q417" s="134">
        <v>0</v>
      </c>
      <c r="R417" s="134">
        <f>Q417*H417</f>
        <v>0</v>
      </c>
      <c r="S417" s="134">
        <v>0</v>
      </c>
      <c r="T417" s="135">
        <f>S417*H417</f>
        <v>0</v>
      </c>
      <c r="AR417" s="136" t="s">
        <v>187</v>
      </c>
      <c r="AT417" s="136" t="s">
        <v>182</v>
      </c>
      <c r="AU417" s="136" t="s">
        <v>79</v>
      </c>
      <c r="AY417" s="17" t="s">
        <v>181</v>
      </c>
      <c r="BE417" s="137">
        <f>IF(N417="základní",J417,0)</f>
        <v>0</v>
      </c>
      <c r="BF417" s="137">
        <f>IF(N417="snížená",J417,0)</f>
        <v>0</v>
      </c>
      <c r="BG417" s="137">
        <f>IF(N417="zákl. přenesená",J417,0)</f>
        <v>0</v>
      </c>
      <c r="BH417" s="137">
        <f>IF(N417="sníž. přenesená",J417,0)</f>
        <v>0</v>
      </c>
      <c r="BI417" s="137">
        <f>IF(N417="nulová",J417,0)</f>
        <v>0</v>
      </c>
      <c r="BJ417" s="17" t="s">
        <v>77</v>
      </c>
      <c r="BK417" s="137">
        <f>ROUND(I417*H417,2)</f>
        <v>0</v>
      </c>
      <c r="BL417" s="17" t="s">
        <v>187</v>
      </c>
      <c r="BM417" s="136" t="s">
        <v>663</v>
      </c>
    </row>
    <row r="418" spans="2:65" s="1" customFormat="1" ht="11.25" x14ac:dyDescent="0.2">
      <c r="B418" s="32"/>
      <c r="D418" s="151" t="s">
        <v>328</v>
      </c>
      <c r="F418" s="152" t="s">
        <v>9832</v>
      </c>
      <c r="I418" s="140"/>
      <c r="L418" s="32"/>
      <c r="M418" s="141"/>
      <c r="T418" s="53"/>
      <c r="AT418" s="17" t="s">
        <v>328</v>
      </c>
      <c r="AU418" s="17" t="s">
        <v>79</v>
      </c>
    </row>
    <row r="419" spans="2:65" s="1" customFormat="1" ht="19.5" x14ac:dyDescent="0.2">
      <c r="B419" s="32"/>
      <c r="D419" s="138" t="s">
        <v>214</v>
      </c>
      <c r="F419" s="139" t="s">
        <v>9833</v>
      </c>
      <c r="I419" s="140"/>
      <c r="L419" s="32"/>
      <c r="M419" s="141"/>
      <c r="T419" s="53"/>
      <c r="AT419" s="17" t="s">
        <v>214</v>
      </c>
      <c r="AU419" s="17" t="s">
        <v>79</v>
      </c>
    </row>
    <row r="420" spans="2:65" s="12" customFormat="1" ht="11.25" x14ac:dyDescent="0.2">
      <c r="B420" s="153"/>
      <c r="D420" s="138" t="s">
        <v>330</v>
      </c>
      <c r="E420" s="154" t="s">
        <v>19</v>
      </c>
      <c r="F420" s="155" t="s">
        <v>9834</v>
      </c>
      <c r="H420" s="154" t="s">
        <v>19</v>
      </c>
      <c r="I420" s="156"/>
      <c r="L420" s="153"/>
      <c r="M420" s="157"/>
      <c r="T420" s="158"/>
      <c r="AT420" s="154" t="s">
        <v>330</v>
      </c>
      <c r="AU420" s="154" t="s">
        <v>79</v>
      </c>
      <c r="AV420" s="12" t="s">
        <v>77</v>
      </c>
      <c r="AW420" s="12" t="s">
        <v>31</v>
      </c>
      <c r="AX420" s="12" t="s">
        <v>69</v>
      </c>
      <c r="AY420" s="154" t="s">
        <v>181</v>
      </c>
    </row>
    <row r="421" spans="2:65" s="12" customFormat="1" ht="11.25" x14ac:dyDescent="0.2">
      <c r="B421" s="153"/>
      <c r="D421" s="138" t="s">
        <v>330</v>
      </c>
      <c r="E421" s="154" t="s">
        <v>19</v>
      </c>
      <c r="F421" s="155" t="s">
        <v>9633</v>
      </c>
      <c r="H421" s="154" t="s">
        <v>19</v>
      </c>
      <c r="I421" s="156"/>
      <c r="L421" s="153"/>
      <c r="M421" s="157"/>
      <c r="T421" s="158"/>
      <c r="AT421" s="154" t="s">
        <v>330</v>
      </c>
      <c r="AU421" s="154" t="s">
        <v>79</v>
      </c>
      <c r="AV421" s="12" t="s">
        <v>77</v>
      </c>
      <c r="AW421" s="12" t="s">
        <v>31</v>
      </c>
      <c r="AX421" s="12" t="s">
        <v>69</v>
      </c>
      <c r="AY421" s="154" t="s">
        <v>181</v>
      </c>
    </row>
    <row r="422" spans="2:65" s="13" customFormat="1" ht="11.25" x14ac:dyDescent="0.2">
      <c r="B422" s="159"/>
      <c r="D422" s="138" t="s">
        <v>330</v>
      </c>
      <c r="E422" s="160" t="s">
        <v>19</v>
      </c>
      <c r="F422" s="161" t="s">
        <v>9835</v>
      </c>
      <c r="H422" s="162">
        <v>31.596</v>
      </c>
      <c r="I422" s="163"/>
      <c r="L422" s="159"/>
      <c r="M422" s="164"/>
      <c r="T422" s="165"/>
      <c r="AT422" s="160" t="s">
        <v>330</v>
      </c>
      <c r="AU422" s="160" t="s">
        <v>79</v>
      </c>
      <c r="AV422" s="13" t="s">
        <v>79</v>
      </c>
      <c r="AW422" s="13" t="s">
        <v>31</v>
      </c>
      <c r="AX422" s="13" t="s">
        <v>69</v>
      </c>
      <c r="AY422" s="160" t="s">
        <v>181</v>
      </c>
    </row>
    <row r="423" spans="2:65" s="13" customFormat="1" ht="11.25" x14ac:dyDescent="0.2">
      <c r="B423" s="159"/>
      <c r="D423" s="138" t="s">
        <v>330</v>
      </c>
      <c r="E423" s="160" t="s">
        <v>19</v>
      </c>
      <c r="F423" s="161" t="s">
        <v>9836</v>
      </c>
      <c r="H423" s="162">
        <v>4.234</v>
      </c>
      <c r="I423" s="163"/>
      <c r="L423" s="159"/>
      <c r="M423" s="164"/>
      <c r="T423" s="165"/>
      <c r="AT423" s="160" t="s">
        <v>330</v>
      </c>
      <c r="AU423" s="160" t="s">
        <v>79</v>
      </c>
      <c r="AV423" s="13" t="s">
        <v>79</v>
      </c>
      <c r="AW423" s="13" t="s">
        <v>31</v>
      </c>
      <c r="AX423" s="13" t="s">
        <v>69</v>
      </c>
      <c r="AY423" s="160" t="s">
        <v>181</v>
      </c>
    </row>
    <row r="424" spans="2:65" s="13" customFormat="1" ht="11.25" x14ac:dyDescent="0.2">
      <c r="B424" s="159"/>
      <c r="D424" s="138" t="s">
        <v>330</v>
      </c>
      <c r="E424" s="160" t="s">
        <v>19</v>
      </c>
      <c r="F424" s="161" t="s">
        <v>9837</v>
      </c>
      <c r="H424" s="162">
        <v>3.5960000000000001</v>
      </c>
      <c r="I424" s="163"/>
      <c r="L424" s="159"/>
      <c r="M424" s="164"/>
      <c r="T424" s="165"/>
      <c r="AT424" s="160" t="s">
        <v>330</v>
      </c>
      <c r="AU424" s="160" t="s">
        <v>79</v>
      </c>
      <c r="AV424" s="13" t="s">
        <v>79</v>
      </c>
      <c r="AW424" s="13" t="s">
        <v>31</v>
      </c>
      <c r="AX424" s="13" t="s">
        <v>69</v>
      </c>
      <c r="AY424" s="160" t="s">
        <v>181</v>
      </c>
    </row>
    <row r="425" spans="2:65" s="14" customFormat="1" ht="11.25" x14ac:dyDescent="0.2">
      <c r="B425" s="166"/>
      <c r="D425" s="138" t="s">
        <v>330</v>
      </c>
      <c r="E425" s="167" t="s">
        <v>19</v>
      </c>
      <c r="F425" s="168" t="s">
        <v>333</v>
      </c>
      <c r="H425" s="169">
        <v>39.426000000000002</v>
      </c>
      <c r="I425" s="170"/>
      <c r="L425" s="166"/>
      <c r="M425" s="171"/>
      <c r="T425" s="172"/>
      <c r="AT425" s="167" t="s">
        <v>330</v>
      </c>
      <c r="AU425" s="167" t="s">
        <v>79</v>
      </c>
      <c r="AV425" s="14" t="s">
        <v>187</v>
      </c>
      <c r="AW425" s="14" t="s">
        <v>31</v>
      </c>
      <c r="AX425" s="14" t="s">
        <v>77</v>
      </c>
      <c r="AY425" s="167" t="s">
        <v>181</v>
      </c>
    </row>
    <row r="426" spans="2:65" s="1" customFormat="1" ht="21.75" customHeight="1" x14ac:dyDescent="0.2">
      <c r="B426" s="32"/>
      <c r="C426" s="125" t="s">
        <v>487</v>
      </c>
      <c r="D426" s="125" t="s">
        <v>182</v>
      </c>
      <c r="E426" s="126" t="s">
        <v>9838</v>
      </c>
      <c r="F426" s="127" t="s">
        <v>9839</v>
      </c>
      <c r="G426" s="128" t="s">
        <v>438</v>
      </c>
      <c r="H426" s="129">
        <v>591.39</v>
      </c>
      <c r="I426" s="130"/>
      <c r="J426" s="131">
        <f>ROUND(I426*H426,2)</f>
        <v>0</v>
      </c>
      <c r="K426" s="127" t="s">
        <v>327</v>
      </c>
      <c r="L426" s="32"/>
      <c r="M426" s="132" t="s">
        <v>19</v>
      </c>
      <c r="N426" s="133" t="s">
        <v>40</v>
      </c>
      <c r="P426" s="134">
        <f>O426*H426</f>
        <v>0</v>
      </c>
      <c r="Q426" s="134">
        <v>0</v>
      </c>
      <c r="R426" s="134">
        <f>Q426*H426</f>
        <v>0</v>
      </c>
      <c r="S426" s="134">
        <v>0</v>
      </c>
      <c r="T426" s="135">
        <f>S426*H426</f>
        <v>0</v>
      </c>
      <c r="AR426" s="136" t="s">
        <v>187</v>
      </c>
      <c r="AT426" s="136" t="s">
        <v>182</v>
      </c>
      <c r="AU426" s="136" t="s">
        <v>79</v>
      </c>
      <c r="AY426" s="17" t="s">
        <v>181</v>
      </c>
      <c r="BE426" s="137">
        <f>IF(N426="základní",J426,0)</f>
        <v>0</v>
      </c>
      <c r="BF426" s="137">
        <f>IF(N426="snížená",J426,0)</f>
        <v>0</v>
      </c>
      <c r="BG426" s="137">
        <f>IF(N426="zákl. přenesená",J426,0)</f>
        <v>0</v>
      </c>
      <c r="BH426" s="137">
        <f>IF(N426="sníž. přenesená",J426,0)</f>
        <v>0</v>
      </c>
      <c r="BI426" s="137">
        <f>IF(N426="nulová",J426,0)</f>
        <v>0</v>
      </c>
      <c r="BJ426" s="17" t="s">
        <v>77</v>
      </c>
      <c r="BK426" s="137">
        <f>ROUND(I426*H426,2)</f>
        <v>0</v>
      </c>
      <c r="BL426" s="17" t="s">
        <v>187</v>
      </c>
      <c r="BM426" s="136" t="s">
        <v>672</v>
      </c>
    </row>
    <row r="427" spans="2:65" s="1" customFormat="1" ht="11.25" x14ac:dyDescent="0.2">
      <c r="B427" s="32"/>
      <c r="D427" s="151" t="s">
        <v>328</v>
      </c>
      <c r="F427" s="152" t="s">
        <v>9840</v>
      </c>
      <c r="I427" s="140"/>
      <c r="L427" s="32"/>
      <c r="M427" s="141"/>
      <c r="T427" s="53"/>
      <c r="AT427" s="17" t="s">
        <v>328</v>
      </c>
      <c r="AU427" s="17" t="s">
        <v>79</v>
      </c>
    </row>
    <row r="428" spans="2:65" s="1" customFormat="1" ht="19.5" x14ac:dyDescent="0.2">
      <c r="B428" s="32"/>
      <c r="D428" s="138" t="s">
        <v>214</v>
      </c>
      <c r="F428" s="139" t="s">
        <v>9833</v>
      </c>
      <c r="I428" s="140"/>
      <c r="L428" s="32"/>
      <c r="M428" s="141"/>
      <c r="T428" s="53"/>
      <c r="AT428" s="17" t="s">
        <v>214</v>
      </c>
      <c r="AU428" s="17" t="s">
        <v>79</v>
      </c>
    </row>
    <row r="429" spans="2:65" s="12" customFormat="1" ht="22.5" x14ac:dyDescent="0.2">
      <c r="B429" s="153"/>
      <c r="D429" s="138" t="s">
        <v>330</v>
      </c>
      <c r="E429" s="154" t="s">
        <v>19</v>
      </c>
      <c r="F429" s="155" t="s">
        <v>9841</v>
      </c>
      <c r="H429" s="154" t="s">
        <v>19</v>
      </c>
      <c r="I429" s="156"/>
      <c r="L429" s="153"/>
      <c r="M429" s="157"/>
      <c r="T429" s="158"/>
      <c r="AT429" s="154" t="s">
        <v>330</v>
      </c>
      <c r="AU429" s="154" t="s">
        <v>79</v>
      </c>
      <c r="AV429" s="12" t="s">
        <v>77</v>
      </c>
      <c r="AW429" s="12" t="s">
        <v>31</v>
      </c>
      <c r="AX429" s="12" t="s">
        <v>69</v>
      </c>
      <c r="AY429" s="154" t="s">
        <v>181</v>
      </c>
    </row>
    <row r="430" spans="2:65" s="12" customFormat="1" ht="11.25" x14ac:dyDescent="0.2">
      <c r="B430" s="153"/>
      <c r="D430" s="138" t="s">
        <v>330</v>
      </c>
      <c r="E430" s="154" t="s">
        <v>19</v>
      </c>
      <c r="F430" s="155" t="s">
        <v>9633</v>
      </c>
      <c r="H430" s="154" t="s">
        <v>19</v>
      </c>
      <c r="I430" s="156"/>
      <c r="L430" s="153"/>
      <c r="M430" s="157"/>
      <c r="T430" s="158"/>
      <c r="AT430" s="154" t="s">
        <v>330</v>
      </c>
      <c r="AU430" s="154" t="s">
        <v>79</v>
      </c>
      <c r="AV430" s="12" t="s">
        <v>77</v>
      </c>
      <c r="AW430" s="12" t="s">
        <v>31</v>
      </c>
      <c r="AX430" s="12" t="s">
        <v>69</v>
      </c>
      <c r="AY430" s="154" t="s">
        <v>181</v>
      </c>
    </row>
    <row r="431" spans="2:65" s="13" customFormat="1" ht="11.25" x14ac:dyDescent="0.2">
      <c r="B431" s="159"/>
      <c r="D431" s="138" t="s">
        <v>330</v>
      </c>
      <c r="E431" s="160" t="s">
        <v>19</v>
      </c>
      <c r="F431" s="161" t="s">
        <v>9842</v>
      </c>
      <c r="H431" s="162">
        <v>473.94</v>
      </c>
      <c r="I431" s="163"/>
      <c r="L431" s="159"/>
      <c r="M431" s="164"/>
      <c r="T431" s="165"/>
      <c r="AT431" s="160" t="s">
        <v>330</v>
      </c>
      <c r="AU431" s="160" t="s">
        <v>79</v>
      </c>
      <c r="AV431" s="13" t="s">
        <v>79</v>
      </c>
      <c r="AW431" s="13" t="s">
        <v>31</v>
      </c>
      <c r="AX431" s="13" t="s">
        <v>69</v>
      </c>
      <c r="AY431" s="160" t="s">
        <v>181</v>
      </c>
    </row>
    <row r="432" spans="2:65" s="13" customFormat="1" ht="11.25" x14ac:dyDescent="0.2">
      <c r="B432" s="159"/>
      <c r="D432" s="138" t="s">
        <v>330</v>
      </c>
      <c r="E432" s="160" t="s">
        <v>19</v>
      </c>
      <c r="F432" s="161" t="s">
        <v>9843</v>
      </c>
      <c r="H432" s="162">
        <v>63.51</v>
      </c>
      <c r="I432" s="163"/>
      <c r="L432" s="159"/>
      <c r="M432" s="164"/>
      <c r="T432" s="165"/>
      <c r="AT432" s="160" t="s">
        <v>330</v>
      </c>
      <c r="AU432" s="160" t="s">
        <v>79</v>
      </c>
      <c r="AV432" s="13" t="s">
        <v>79</v>
      </c>
      <c r="AW432" s="13" t="s">
        <v>31</v>
      </c>
      <c r="AX432" s="13" t="s">
        <v>69</v>
      </c>
      <c r="AY432" s="160" t="s">
        <v>181</v>
      </c>
    </row>
    <row r="433" spans="2:65" s="13" customFormat="1" ht="11.25" x14ac:dyDescent="0.2">
      <c r="B433" s="159"/>
      <c r="D433" s="138" t="s">
        <v>330</v>
      </c>
      <c r="E433" s="160" t="s">
        <v>19</v>
      </c>
      <c r="F433" s="161" t="s">
        <v>9844</v>
      </c>
      <c r="H433" s="162">
        <v>53.94</v>
      </c>
      <c r="I433" s="163"/>
      <c r="L433" s="159"/>
      <c r="M433" s="164"/>
      <c r="T433" s="165"/>
      <c r="AT433" s="160" t="s">
        <v>330</v>
      </c>
      <c r="AU433" s="160" t="s">
        <v>79</v>
      </c>
      <c r="AV433" s="13" t="s">
        <v>79</v>
      </c>
      <c r="AW433" s="13" t="s">
        <v>31</v>
      </c>
      <c r="AX433" s="13" t="s">
        <v>69</v>
      </c>
      <c r="AY433" s="160" t="s">
        <v>181</v>
      </c>
    </row>
    <row r="434" spans="2:65" s="14" customFormat="1" ht="11.25" x14ac:dyDescent="0.2">
      <c r="B434" s="166"/>
      <c r="D434" s="138" t="s">
        <v>330</v>
      </c>
      <c r="E434" s="167" t="s">
        <v>19</v>
      </c>
      <c r="F434" s="168" t="s">
        <v>333</v>
      </c>
      <c r="H434" s="169">
        <v>591.39</v>
      </c>
      <c r="I434" s="170"/>
      <c r="L434" s="166"/>
      <c r="M434" s="171"/>
      <c r="T434" s="172"/>
      <c r="AT434" s="167" t="s">
        <v>330</v>
      </c>
      <c r="AU434" s="167" t="s">
        <v>79</v>
      </c>
      <c r="AV434" s="14" t="s">
        <v>187</v>
      </c>
      <c r="AW434" s="14" t="s">
        <v>31</v>
      </c>
      <c r="AX434" s="14" t="s">
        <v>77</v>
      </c>
      <c r="AY434" s="167" t="s">
        <v>181</v>
      </c>
    </row>
    <row r="435" spans="2:65" s="1" customFormat="1" ht="16.5" customHeight="1" x14ac:dyDescent="0.2">
      <c r="B435" s="32"/>
      <c r="C435" s="125" t="s">
        <v>682</v>
      </c>
      <c r="D435" s="125" t="s">
        <v>182</v>
      </c>
      <c r="E435" s="126" t="s">
        <v>9629</v>
      </c>
      <c r="F435" s="127" t="s">
        <v>9630</v>
      </c>
      <c r="G435" s="128" t="s">
        <v>438</v>
      </c>
      <c r="H435" s="129">
        <v>39.426000000000002</v>
      </c>
      <c r="I435" s="130"/>
      <c r="J435" s="131">
        <f>ROUND(I435*H435,2)</f>
        <v>0</v>
      </c>
      <c r="K435" s="127" t="s">
        <v>327</v>
      </c>
      <c r="L435" s="32"/>
      <c r="M435" s="132" t="s">
        <v>19</v>
      </c>
      <c r="N435" s="133" t="s">
        <v>40</v>
      </c>
      <c r="P435" s="134">
        <f>O435*H435</f>
        <v>0</v>
      </c>
      <c r="Q435" s="134">
        <v>0</v>
      </c>
      <c r="R435" s="134">
        <f>Q435*H435</f>
        <v>0</v>
      </c>
      <c r="S435" s="134">
        <v>0</v>
      </c>
      <c r="T435" s="135">
        <f>S435*H435</f>
        <v>0</v>
      </c>
      <c r="AR435" s="136" t="s">
        <v>187</v>
      </c>
      <c r="AT435" s="136" t="s">
        <v>182</v>
      </c>
      <c r="AU435" s="136" t="s">
        <v>79</v>
      </c>
      <c r="AY435" s="17" t="s">
        <v>181</v>
      </c>
      <c r="BE435" s="137">
        <f>IF(N435="základní",J435,0)</f>
        <v>0</v>
      </c>
      <c r="BF435" s="137">
        <f>IF(N435="snížená",J435,0)</f>
        <v>0</v>
      </c>
      <c r="BG435" s="137">
        <f>IF(N435="zákl. přenesená",J435,0)</f>
        <v>0</v>
      </c>
      <c r="BH435" s="137">
        <f>IF(N435="sníž. přenesená",J435,0)</f>
        <v>0</v>
      </c>
      <c r="BI435" s="137">
        <f>IF(N435="nulová",J435,0)</f>
        <v>0</v>
      </c>
      <c r="BJ435" s="17" t="s">
        <v>77</v>
      </c>
      <c r="BK435" s="137">
        <f>ROUND(I435*H435,2)</f>
        <v>0</v>
      </c>
      <c r="BL435" s="17" t="s">
        <v>187</v>
      </c>
      <c r="BM435" s="136" t="s">
        <v>685</v>
      </c>
    </row>
    <row r="436" spans="2:65" s="1" customFormat="1" ht="11.25" x14ac:dyDescent="0.2">
      <c r="B436" s="32"/>
      <c r="D436" s="151" t="s">
        <v>328</v>
      </c>
      <c r="F436" s="152" t="s">
        <v>9631</v>
      </c>
      <c r="I436" s="140"/>
      <c r="L436" s="32"/>
      <c r="M436" s="141"/>
      <c r="T436" s="53"/>
      <c r="AT436" s="17" t="s">
        <v>328</v>
      </c>
      <c r="AU436" s="17" t="s">
        <v>79</v>
      </c>
    </row>
    <row r="437" spans="2:65" s="12" customFormat="1" ht="11.25" x14ac:dyDescent="0.2">
      <c r="B437" s="153"/>
      <c r="D437" s="138" t="s">
        <v>330</v>
      </c>
      <c r="E437" s="154" t="s">
        <v>19</v>
      </c>
      <c r="F437" s="155" t="s">
        <v>9632</v>
      </c>
      <c r="H437" s="154" t="s">
        <v>19</v>
      </c>
      <c r="I437" s="156"/>
      <c r="L437" s="153"/>
      <c r="M437" s="157"/>
      <c r="T437" s="158"/>
      <c r="AT437" s="154" t="s">
        <v>330</v>
      </c>
      <c r="AU437" s="154" t="s">
        <v>79</v>
      </c>
      <c r="AV437" s="12" t="s">
        <v>77</v>
      </c>
      <c r="AW437" s="12" t="s">
        <v>31</v>
      </c>
      <c r="AX437" s="12" t="s">
        <v>69</v>
      </c>
      <c r="AY437" s="154" t="s">
        <v>181</v>
      </c>
    </row>
    <row r="438" spans="2:65" s="12" customFormat="1" ht="11.25" x14ac:dyDescent="0.2">
      <c r="B438" s="153"/>
      <c r="D438" s="138" t="s">
        <v>330</v>
      </c>
      <c r="E438" s="154" t="s">
        <v>19</v>
      </c>
      <c r="F438" s="155" t="s">
        <v>9633</v>
      </c>
      <c r="H438" s="154" t="s">
        <v>19</v>
      </c>
      <c r="I438" s="156"/>
      <c r="L438" s="153"/>
      <c r="M438" s="157"/>
      <c r="T438" s="158"/>
      <c r="AT438" s="154" t="s">
        <v>330</v>
      </c>
      <c r="AU438" s="154" t="s">
        <v>79</v>
      </c>
      <c r="AV438" s="12" t="s">
        <v>77</v>
      </c>
      <c r="AW438" s="12" t="s">
        <v>31</v>
      </c>
      <c r="AX438" s="12" t="s">
        <v>69</v>
      </c>
      <c r="AY438" s="154" t="s">
        <v>181</v>
      </c>
    </row>
    <row r="439" spans="2:65" s="13" customFormat="1" ht="11.25" x14ac:dyDescent="0.2">
      <c r="B439" s="159"/>
      <c r="D439" s="138" t="s">
        <v>330</v>
      </c>
      <c r="E439" s="160" t="s">
        <v>19</v>
      </c>
      <c r="F439" s="161" t="s">
        <v>9835</v>
      </c>
      <c r="H439" s="162">
        <v>31.596</v>
      </c>
      <c r="I439" s="163"/>
      <c r="L439" s="159"/>
      <c r="M439" s="164"/>
      <c r="T439" s="165"/>
      <c r="AT439" s="160" t="s">
        <v>330</v>
      </c>
      <c r="AU439" s="160" t="s">
        <v>79</v>
      </c>
      <c r="AV439" s="13" t="s">
        <v>79</v>
      </c>
      <c r="AW439" s="13" t="s">
        <v>31</v>
      </c>
      <c r="AX439" s="13" t="s">
        <v>69</v>
      </c>
      <c r="AY439" s="160" t="s">
        <v>181</v>
      </c>
    </row>
    <row r="440" spans="2:65" s="13" customFormat="1" ht="11.25" x14ac:dyDescent="0.2">
      <c r="B440" s="159"/>
      <c r="D440" s="138" t="s">
        <v>330</v>
      </c>
      <c r="E440" s="160" t="s">
        <v>19</v>
      </c>
      <c r="F440" s="161" t="s">
        <v>9836</v>
      </c>
      <c r="H440" s="162">
        <v>4.234</v>
      </c>
      <c r="I440" s="163"/>
      <c r="L440" s="159"/>
      <c r="M440" s="164"/>
      <c r="T440" s="165"/>
      <c r="AT440" s="160" t="s">
        <v>330</v>
      </c>
      <c r="AU440" s="160" t="s">
        <v>79</v>
      </c>
      <c r="AV440" s="13" t="s">
        <v>79</v>
      </c>
      <c r="AW440" s="13" t="s">
        <v>31</v>
      </c>
      <c r="AX440" s="13" t="s">
        <v>69</v>
      </c>
      <c r="AY440" s="160" t="s">
        <v>181</v>
      </c>
    </row>
    <row r="441" spans="2:65" s="13" customFormat="1" ht="11.25" x14ac:dyDescent="0.2">
      <c r="B441" s="159"/>
      <c r="D441" s="138" t="s">
        <v>330</v>
      </c>
      <c r="E441" s="160" t="s">
        <v>19</v>
      </c>
      <c r="F441" s="161" t="s">
        <v>9837</v>
      </c>
      <c r="H441" s="162">
        <v>3.5960000000000001</v>
      </c>
      <c r="I441" s="163"/>
      <c r="L441" s="159"/>
      <c r="M441" s="164"/>
      <c r="T441" s="165"/>
      <c r="AT441" s="160" t="s">
        <v>330</v>
      </c>
      <c r="AU441" s="160" t="s">
        <v>79</v>
      </c>
      <c r="AV441" s="13" t="s">
        <v>79</v>
      </c>
      <c r="AW441" s="13" t="s">
        <v>31</v>
      </c>
      <c r="AX441" s="13" t="s">
        <v>69</v>
      </c>
      <c r="AY441" s="160" t="s">
        <v>181</v>
      </c>
    </row>
    <row r="442" spans="2:65" s="14" customFormat="1" ht="11.25" x14ac:dyDescent="0.2">
      <c r="B442" s="166"/>
      <c r="D442" s="138" t="s">
        <v>330</v>
      </c>
      <c r="E442" s="167" t="s">
        <v>19</v>
      </c>
      <c r="F442" s="168" t="s">
        <v>333</v>
      </c>
      <c r="H442" s="169">
        <v>39.426000000000002</v>
      </c>
      <c r="I442" s="170"/>
      <c r="L442" s="166"/>
      <c r="M442" s="171"/>
      <c r="T442" s="172"/>
      <c r="AT442" s="167" t="s">
        <v>330</v>
      </c>
      <c r="AU442" s="167" t="s">
        <v>79</v>
      </c>
      <c r="AV442" s="14" t="s">
        <v>187</v>
      </c>
      <c r="AW442" s="14" t="s">
        <v>31</v>
      </c>
      <c r="AX442" s="14" t="s">
        <v>77</v>
      </c>
      <c r="AY442" s="167" t="s">
        <v>181</v>
      </c>
    </row>
    <row r="443" spans="2:65" s="1" customFormat="1" ht="16.5" customHeight="1" x14ac:dyDescent="0.2">
      <c r="B443" s="32"/>
      <c r="C443" s="125" t="s">
        <v>490</v>
      </c>
      <c r="D443" s="125" t="s">
        <v>182</v>
      </c>
      <c r="E443" s="126" t="s">
        <v>9636</v>
      </c>
      <c r="F443" s="127" t="s">
        <v>9637</v>
      </c>
      <c r="G443" s="128" t="s">
        <v>438</v>
      </c>
      <c r="H443" s="129">
        <v>39.426000000000002</v>
      </c>
      <c r="I443" s="130"/>
      <c r="J443" s="131">
        <f>ROUND(I443*H443,2)</f>
        <v>0</v>
      </c>
      <c r="K443" s="127" t="s">
        <v>327</v>
      </c>
      <c r="L443" s="32"/>
      <c r="M443" s="132" t="s">
        <v>19</v>
      </c>
      <c r="N443" s="133" t="s">
        <v>40</v>
      </c>
      <c r="P443" s="134">
        <f>O443*H443</f>
        <v>0</v>
      </c>
      <c r="Q443" s="134">
        <v>0</v>
      </c>
      <c r="R443" s="134">
        <f>Q443*H443</f>
        <v>0</v>
      </c>
      <c r="S443" s="134">
        <v>0</v>
      </c>
      <c r="T443" s="135">
        <f>S443*H443</f>
        <v>0</v>
      </c>
      <c r="AR443" s="136" t="s">
        <v>187</v>
      </c>
      <c r="AT443" s="136" t="s">
        <v>182</v>
      </c>
      <c r="AU443" s="136" t="s">
        <v>79</v>
      </c>
      <c r="AY443" s="17" t="s">
        <v>181</v>
      </c>
      <c r="BE443" s="137">
        <f>IF(N443="základní",J443,0)</f>
        <v>0</v>
      </c>
      <c r="BF443" s="137">
        <f>IF(N443="snížená",J443,0)</f>
        <v>0</v>
      </c>
      <c r="BG443" s="137">
        <f>IF(N443="zákl. přenesená",J443,0)</f>
        <v>0</v>
      </c>
      <c r="BH443" s="137">
        <f>IF(N443="sníž. přenesená",J443,0)</f>
        <v>0</v>
      </c>
      <c r="BI443" s="137">
        <f>IF(N443="nulová",J443,0)</f>
        <v>0</v>
      </c>
      <c r="BJ443" s="17" t="s">
        <v>77</v>
      </c>
      <c r="BK443" s="137">
        <f>ROUND(I443*H443,2)</f>
        <v>0</v>
      </c>
      <c r="BL443" s="17" t="s">
        <v>187</v>
      </c>
      <c r="BM443" s="136" t="s">
        <v>692</v>
      </c>
    </row>
    <row r="444" spans="2:65" s="1" customFormat="1" ht="11.25" x14ac:dyDescent="0.2">
      <c r="B444" s="32"/>
      <c r="D444" s="151" t="s">
        <v>328</v>
      </c>
      <c r="F444" s="152" t="s">
        <v>9638</v>
      </c>
      <c r="I444" s="140"/>
      <c r="L444" s="32"/>
      <c r="M444" s="141"/>
      <c r="T444" s="53"/>
      <c r="AT444" s="17" t="s">
        <v>328</v>
      </c>
      <c r="AU444" s="17" t="s">
        <v>79</v>
      </c>
    </row>
    <row r="445" spans="2:65" s="12" customFormat="1" ht="11.25" x14ac:dyDescent="0.2">
      <c r="B445" s="153"/>
      <c r="D445" s="138" t="s">
        <v>330</v>
      </c>
      <c r="E445" s="154" t="s">
        <v>19</v>
      </c>
      <c r="F445" s="155" t="s">
        <v>9639</v>
      </c>
      <c r="H445" s="154" t="s">
        <v>19</v>
      </c>
      <c r="I445" s="156"/>
      <c r="L445" s="153"/>
      <c r="M445" s="157"/>
      <c r="T445" s="158"/>
      <c r="AT445" s="154" t="s">
        <v>330</v>
      </c>
      <c r="AU445" s="154" t="s">
        <v>79</v>
      </c>
      <c r="AV445" s="12" t="s">
        <v>77</v>
      </c>
      <c r="AW445" s="12" t="s">
        <v>31</v>
      </c>
      <c r="AX445" s="12" t="s">
        <v>69</v>
      </c>
      <c r="AY445" s="154" t="s">
        <v>181</v>
      </c>
    </row>
    <row r="446" spans="2:65" s="13" customFormat="1" ht="11.25" x14ac:dyDescent="0.2">
      <c r="B446" s="159"/>
      <c r="D446" s="138" t="s">
        <v>330</v>
      </c>
      <c r="E446" s="160" t="s">
        <v>19</v>
      </c>
      <c r="F446" s="161" t="s">
        <v>9835</v>
      </c>
      <c r="H446" s="162">
        <v>31.596</v>
      </c>
      <c r="I446" s="163"/>
      <c r="L446" s="159"/>
      <c r="M446" s="164"/>
      <c r="T446" s="165"/>
      <c r="AT446" s="160" t="s">
        <v>330</v>
      </c>
      <c r="AU446" s="160" t="s">
        <v>79</v>
      </c>
      <c r="AV446" s="13" t="s">
        <v>79</v>
      </c>
      <c r="AW446" s="13" t="s">
        <v>31</v>
      </c>
      <c r="AX446" s="13" t="s">
        <v>69</v>
      </c>
      <c r="AY446" s="160" t="s">
        <v>181</v>
      </c>
    </row>
    <row r="447" spans="2:65" s="13" customFormat="1" ht="11.25" x14ac:dyDescent="0.2">
      <c r="B447" s="159"/>
      <c r="D447" s="138" t="s">
        <v>330</v>
      </c>
      <c r="E447" s="160" t="s">
        <v>19</v>
      </c>
      <c r="F447" s="161" t="s">
        <v>9836</v>
      </c>
      <c r="H447" s="162">
        <v>4.234</v>
      </c>
      <c r="I447" s="163"/>
      <c r="L447" s="159"/>
      <c r="M447" s="164"/>
      <c r="T447" s="165"/>
      <c r="AT447" s="160" t="s">
        <v>330</v>
      </c>
      <c r="AU447" s="160" t="s">
        <v>79</v>
      </c>
      <c r="AV447" s="13" t="s">
        <v>79</v>
      </c>
      <c r="AW447" s="13" t="s">
        <v>31</v>
      </c>
      <c r="AX447" s="13" t="s">
        <v>69</v>
      </c>
      <c r="AY447" s="160" t="s">
        <v>181</v>
      </c>
    </row>
    <row r="448" spans="2:65" s="13" customFormat="1" ht="11.25" x14ac:dyDescent="0.2">
      <c r="B448" s="159"/>
      <c r="D448" s="138" t="s">
        <v>330</v>
      </c>
      <c r="E448" s="160" t="s">
        <v>19</v>
      </c>
      <c r="F448" s="161" t="s">
        <v>9837</v>
      </c>
      <c r="H448" s="162">
        <v>3.5960000000000001</v>
      </c>
      <c r="I448" s="163"/>
      <c r="L448" s="159"/>
      <c r="M448" s="164"/>
      <c r="T448" s="165"/>
      <c r="AT448" s="160" t="s">
        <v>330</v>
      </c>
      <c r="AU448" s="160" t="s">
        <v>79</v>
      </c>
      <c r="AV448" s="13" t="s">
        <v>79</v>
      </c>
      <c r="AW448" s="13" t="s">
        <v>31</v>
      </c>
      <c r="AX448" s="13" t="s">
        <v>69</v>
      </c>
      <c r="AY448" s="160" t="s">
        <v>181</v>
      </c>
    </row>
    <row r="449" spans="2:65" s="14" customFormat="1" ht="11.25" x14ac:dyDescent="0.2">
      <c r="B449" s="166"/>
      <c r="D449" s="138" t="s">
        <v>330</v>
      </c>
      <c r="E449" s="167" t="s">
        <v>19</v>
      </c>
      <c r="F449" s="168" t="s">
        <v>333</v>
      </c>
      <c r="H449" s="169">
        <v>39.426000000000002</v>
      </c>
      <c r="I449" s="170"/>
      <c r="L449" s="166"/>
      <c r="M449" s="171"/>
      <c r="T449" s="172"/>
      <c r="AT449" s="167" t="s">
        <v>330</v>
      </c>
      <c r="AU449" s="167" t="s">
        <v>79</v>
      </c>
      <c r="AV449" s="14" t="s">
        <v>187</v>
      </c>
      <c r="AW449" s="14" t="s">
        <v>31</v>
      </c>
      <c r="AX449" s="14" t="s">
        <v>77</v>
      </c>
      <c r="AY449" s="167" t="s">
        <v>181</v>
      </c>
    </row>
    <row r="450" spans="2:65" s="1" customFormat="1" ht="16.5" customHeight="1" x14ac:dyDescent="0.2">
      <c r="B450" s="32"/>
      <c r="C450" s="125" t="s">
        <v>697</v>
      </c>
      <c r="D450" s="125" t="s">
        <v>182</v>
      </c>
      <c r="E450" s="126" t="s">
        <v>9640</v>
      </c>
      <c r="F450" s="127" t="s">
        <v>9641</v>
      </c>
      <c r="G450" s="128" t="s">
        <v>438</v>
      </c>
      <c r="H450" s="129">
        <v>749.09400000000005</v>
      </c>
      <c r="I450" s="130"/>
      <c r="J450" s="131">
        <f>ROUND(I450*H450,2)</f>
        <v>0</v>
      </c>
      <c r="K450" s="127" t="s">
        <v>327</v>
      </c>
      <c r="L450" s="32"/>
      <c r="M450" s="132" t="s">
        <v>19</v>
      </c>
      <c r="N450" s="133" t="s">
        <v>40</v>
      </c>
      <c r="P450" s="134">
        <f>O450*H450</f>
        <v>0</v>
      </c>
      <c r="Q450" s="134">
        <v>0</v>
      </c>
      <c r="R450" s="134">
        <f>Q450*H450</f>
        <v>0</v>
      </c>
      <c r="S450" s="134">
        <v>0</v>
      </c>
      <c r="T450" s="135">
        <f>S450*H450</f>
        <v>0</v>
      </c>
      <c r="AR450" s="136" t="s">
        <v>187</v>
      </c>
      <c r="AT450" s="136" t="s">
        <v>182</v>
      </c>
      <c r="AU450" s="136" t="s">
        <v>79</v>
      </c>
      <c r="AY450" s="17" t="s">
        <v>181</v>
      </c>
      <c r="BE450" s="137">
        <f>IF(N450="základní",J450,0)</f>
        <v>0</v>
      </c>
      <c r="BF450" s="137">
        <f>IF(N450="snížená",J450,0)</f>
        <v>0</v>
      </c>
      <c r="BG450" s="137">
        <f>IF(N450="zákl. přenesená",J450,0)</f>
        <v>0</v>
      </c>
      <c r="BH450" s="137">
        <f>IF(N450="sníž. přenesená",J450,0)</f>
        <v>0</v>
      </c>
      <c r="BI450" s="137">
        <f>IF(N450="nulová",J450,0)</f>
        <v>0</v>
      </c>
      <c r="BJ450" s="17" t="s">
        <v>77</v>
      </c>
      <c r="BK450" s="137">
        <f>ROUND(I450*H450,2)</f>
        <v>0</v>
      </c>
      <c r="BL450" s="17" t="s">
        <v>187</v>
      </c>
      <c r="BM450" s="136" t="s">
        <v>700</v>
      </c>
    </row>
    <row r="451" spans="2:65" s="1" customFormat="1" ht="11.25" x14ac:dyDescent="0.2">
      <c r="B451" s="32"/>
      <c r="D451" s="151" t="s">
        <v>328</v>
      </c>
      <c r="F451" s="152" t="s">
        <v>9642</v>
      </c>
      <c r="I451" s="140"/>
      <c r="L451" s="32"/>
      <c r="M451" s="141"/>
      <c r="T451" s="53"/>
      <c r="AT451" s="17" t="s">
        <v>328</v>
      </c>
      <c r="AU451" s="17" t="s">
        <v>79</v>
      </c>
    </row>
    <row r="452" spans="2:65" s="12" customFormat="1" ht="11.25" x14ac:dyDescent="0.2">
      <c r="B452" s="153"/>
      <c r="D452" s="138" t="s">
        <v>330</v>
      </c>
      <c r="E452" s="154" t="s">
        <v>19</v>
      </c>
      <c r="F452" s="155" t="s">
        <v>9643</v>
      </c>
      <c r="H452" s="154" t="s">
        <v>19</v>
      </c>
      <c r="I452" s="156"/>
      <c r="L452" s="153"/>
      <c r="M452" s="157"/>
      <c r="T452" s="158"/>
      <c r="AT452" s="154" t="s">
        <v>330</v>
      </c>
      <c r="AU452" s="154" t="s">
        <v>79</v>
      </c>
      <c r="AV452" s="12" t="s">
        <v>77</v>
      </c>
      <c r="AW452" s="12" t="s">
        <v>31</v>
      </c>
      <c r="AX452" s="12" t="s">
        <v>69</v>
      </c>
      <c r="AY452" s="154" t="s">
        <v>181</v>
      </c>
    </row>
    <row r="453" spans="2:65" s="13" customFormat="1" ht="11.25" x14ac:dyDescent="0.2">
      <c r="B453" s="159"/>
      <c r="D453" s="138" t="s">
        <v>330</v>
      </c>
      <c r="E453" s="160" t="s">
        <v>19</v>
      </c>
      <c r="F453" s="161" t="s">
        <v>9845</v>
      </c>
      <c r="H453" s="162">
        <v>600.32399999999996</v>
      </c>
      <c r="I453" s="163"/>
      <c r="L453" s="159"/>
      <c r="M453" s="164"/>
      <c r="T453" s="165"/>
      <c r="AT453" s="160" t="s">
        <v>330</v>
      </c>
      <c r="AU453" s="160" t="s">
        <v>79</v>
      </c>
      <c r="AV453" s="13" t="s">
        <v>79</v>
      </c>
      <c r="AW453" s="13" t="s">
        <v>31</v>
      </c>
      <c r="AX453" s="13" t="s">
        <v>69</v>
      </c>
      <c r="AY453" s="160" t="s">
        <v>181</v>
      </c>
    </row>
    <row r="454" spans="2:65" s="13" customFormat="1" ht="11.25" x14ac:dyDescent="0.2">
      <c r="B454" s="159"/>
      <c r="D454" s="138" t="s">
        <v>330</v>
      </c>
      <c r="E454" s="160" t="s">
        <v>19</v>
      </c>
      <c r="F454" s="161" t="s">
        <v>9846</v>
      </c>
      <c r="H454" s="162">
        <v>80.445999999999998</v>
      </c>
      <c r="I454" s="163"/>
      <c r="L454" s="159"/>
      <c r="M454" s="164"/>
      <c r="T454" s="165"/>
      <c r="AT454" s="160" t="s">
        <v>330</v>
      </c>
      <c r="AU454" s="160" t="s">
        <v>79</v>
      </c>
      <c r="AV454" s="13" t="s">
        <v>79</v>
      </c>
      <c r="AW454" s="13" t="s">
        <v>31</v>
      </c>
      <c r="AX454" s="13" t="s">
        <v>69</v>
      </c>
      <c r="AY454" s="160" t="s">
        <v>181</v>
      </c>
    </row>
    <row r="455" spans="2:65" s="13" customFormat="1" ht="11.25" x14ac:dyDescent="0.2">
      <c r="B455" s="159"/>
      <c r="D455" s="138" t="s">
        <v>330</v>
      </c>
      <c r="E455" s="160" t="s">
        <v>19</v>
      </c>
      <c r="F455" s="161" t="s">
        <v>9847</v>
      </c>
      <c r="H455" s="162">
        <v>68.323999999999998</v>
      </c>
      <c r="I455" s="163"/>
      <c r="L455" s="159"/>
      <c r="M455" s="164"/>
      <c r="T455" s="165"/>
      <c r="AT455" s="160" t="s">
        <v>330</v>
      </c>
      <c r="AU455" s="160" t="s">
        <v>79</v>
      </c>
      <c r="AV455" s="13" t="s">
        <v>79</v>
      </c>
      <c r="AW455" s="13" t="s">
        <v>31</v>
      </c>
      <c r="AX455" s="13" t="s">
        <v>69</v>
      </c>
      <c r="AY455" s="160" t="s">
        <v>181</v>
      </c>
    </row>
    <row r="456" spans="2:65" s="14" customFormat="1" ht="11.25" x14ac:dyDescent="0.2">
      <c r="B456" s="166"/>
      <c r="D456" s="138" t="s">
        <v>330</v>
      </c>
      <c r="E456" s="167" t="s">
        <v>19</v>
      </c>
      <c r="F456" s="168" t="s">
        <v>333</v>
      </c>
      <c r="H456" s="169">
        <v>749.09400000000005</v>
      </c>
      <c r="I456" s="170"/>
      <c r="L456" s="166"/>
      <c r="M456" s="171"/>
      <c r="T456" s="172"/>
      <c r="AT456" s="167" t="s">
        <v>330</v>
      </c>
      <c r="AU456" s="167" t="s">
        <v>79</v>
      </c>
      <c r="AV456" s="14" t="s">
        <v>187</v>
      </c>
      <c r="AW456" s="14" t="s">
        <v>31</v>
      </c>
      <c r="AX456" s="14" t="s">
        <v>77</v>
      </c>
      <c r="AY456" s="167" t="s">
        <v>181</v>
      </c>
    </row>
    <row r="457" spans="2:65" s="1" customFormat="1" ht="24.2" customHeight="1" x14ac:dyDescent="0.2">
      <c r="B457" s="32"/>
      <c r="C457" s="125" t="s">
        <v>492</v>
      </c>
      <c r="D457" s="125" t="s">
        <v>182</v>
      </c>
      <c r="E457" s="126" t="s">
        <v>9646</v>
      </c>
      <c r="F457" s="127" t="s">
        <v>9647</v>
      </c>
      <c r="G457" s="128" t="s">
        <v>438</v>
      </c>
      <c r="H457" s="129">
        <v>39.426000000000002</v>
      </c>
      <c r="I457" s="130"/>
      <c r="J457" s="131">
        <f>ROUND(I457*H457,2)</f>
        <v>0</v>
      </c>
      <c r="K457" s="127" t="s">
        <v>327</v>
      </c>
      <c r="L457" s="32"/>
      <c r="M457" s="132" t="s">
        <v>19</v>
      </c>
      <c r="N457" s="133" t="s">
        <v>40</v>
      </c>
      <c r="P457" s="134">
        <f>O457*H457</f>
        <v>0</v>
      </c>
      <c r="Q457" s="134">
        <v>0</v>
      </c>
      <c r="R457" s="134">
        <f>Q457*H457</f>
        <v>0</v>
      </c>
      <c r="S457" s="134">
        <v>0</v>
      </c>
      <c r="T457" s="135">
        <f>S457*H457</f>
        <v>0</v>
      </c>
      <c r="AR457" s="136" t="s">
        <v>187</v>
      </c>
      <c r="AT457" s="136" t="s">
        <v>182</v>
      </c>
      <c r="AU457" s="136" t="s">
        <v>79</v>
      </c>
      <c r="AY457" s="17" t="s">
        <v>181</v>
      </c>
      <c r="BE457" s="137">
        <f>IF(N457="základní",J457,0)</f>
        <v>0</v>
      </c>
      <c r="BF457" s="137">
        <f>IF(N457="snížená",J457,0)</f>
        <v>0</v>
      </c>
      <c r="BG457" s="137">
        <f>IF(N457="zákl. přenesená",J457,0)</f>
        <v>0</v>
      </c>
      <c r="BH457" s="137">
        <f>IF(N457="sníž. přenesená",J457,0)</f>
        <v>0</v>
      </c>
      <c r="BI457" s="137">
        <f>IF(N457="nulová",J457,0)</f>
        <v>0</v>
      </c>
      <c r="BJ457" s="17" t="s">
        <v>77</v>
      </c>
      <c r="BK457" s="137">
        <f>ROUND(I457*H457,2)</f>
        <v>0</v>
      </c>
      <c r="BL457" s="17" t="s">
        <v>187</v>
      </c>
      <c r="BM457" s="136" t="s">
        <v>718</v>
      </c>
    </row>
    <row r="458" spans="2:65" s="1" customFormat="1" ht="11.25" x14ac:dyDescent="0.2">
      <c r="B458" s="32"/>
      <c r="D458" s="151" t="s">
        <v>328</v>
      </c>
      <c r="F458" s="152" t="s">
        <v>9648</v>
      </c>
      <c r="I458" s="140"/>
      <c r="L458" s="32"/>
      <c r="M458" s="141"/>
      <c r="T458" s="53"/>
      <c r="AT458" s="17" t="s">
        <v>328</v>
      </c>
      <c r="AU458" s="17" t="s">
        <v>79</v>
      </c>
    </row>
    <row r="459" spans="2:65" s="1" customFormat="1" ht="39" x14ac:dyDescent="0.2">
      <c r="B459" s="32"/>
      <c r="D459" s="138" t="s">
        <v>214</v>
      </c>
      <c r="F459" s="139" t="s">
        <v>9649</v>
      </c>
      <c r="I459" s="140"/>
      <c r="L459" s="32"/>
      <c r="M459" s="141"/>
      <c r="T459" s="53"/>
      <c r="AT459" s="17" t="s">
        <v>214</v>
      </c>
      <c r="AU459" s="17" t="s">
        <v>79</v>
      </c>
    </row>
    <row r="460" spans="2:65" s="12" customFormat="1" ht="11.25" x14ac:dyDescent="0.2">
      <c r="B460" s="153"/>
      <c r="D460" s="138" t="s">
        <v>330</v>
      </c>
      <c r="E460" s="154" t="s">
        <v>19</v>
      </c>
      <c r="F460" s="155" t="s">
        <v>1119</v>
      </c>
      <c r="H460" s="154" t="s">
        <v>19</v>
      </c>
      <c r="I460" s="156"/>
      <c r="L460" s="153"/>
      <c r="M460" s="157"/>
      <c r="T460" s="158"/>
      <c r="AT460" s="154" t="s">
        <v>330</v>
      </c>
      <c r="AU460" s="154" t="s">
        <v>79</v>
      </c>
      <c r="AV460" s="12" t="s">
        <v>77</v>
      </c>
      <c r="AW460" s="12" t="s">
        <v>31</v>
      </c>
      <c r="AX460" s="12" t="s">
        <v>69</v>
      </c>
      <c r="AY460" s="154" t="s">
        <v>181</v>
      </c>
    </row>
    <row r="461" spans="2:65" s="13" customFormat="1" ht="11.25" x14ac:dyDescent="0.2">
      <c r="B461" s="159"/>
      <c r="D461" s="138" t="s">
        <v>330</v>
      </c>
      <c r="E461" s="160" t="s">
        <v>19</v>
      </c>
      <c r="F461" s="161" t="s">
        <v>9835</v>
      </c>
      <c r="H461" s="162">
        <v>31.596</v>
      </c>
      <c r="I461" s="163"/>
      <c r="L461" s="159"/>
      <c r="M461" s="164"/>
      <c r="T461" s="165"/>
      <c r="AT461" s="160" t="s">
        <v>330</v>
      </c>
      <c r="AU461" s="160" t="s">
        <v>79</v>
      </c>
      <c r="AV461" s="13" t="s">
        <v>79</v>
      </c>
      <c r="AW461" s="13" t="s">
        <v>31</v>
      </c>
      <c r="AX461" s="13" t="s">
        <v>69</v>
      </c>
      <c r="AY461" s="160" t="s">
        <v>181</v>
      </c>
    </row>
    <row r="462" spans="2:65" s="13" customFormat="1" ht="11.25" x14ac:dyDescent="0.2">
      <c r="B462" s="159"/>
      <c r="D462" s="138" t="s">
        <v>330</v>
      </c>
      <c r="E462" s="160" t="s">
        <v>19</v>
      </c>
      <c r="F462" s="161" t="s">
        <v>9836</v>
      </c>
      <c r="H462" s="162">
        <v>4.234</v>
      </c>
      <c r="I462" s="163"/>
      <c r="L462" s="159"/>
      <c r="M462" s="164"/>
      <c r="T462" s="165"/>
      <c r="AT462" s="160" t="s">
        <v>330</v>
      </c>
      <c r="AU462" s="160" t="s">
        <v>79</v>
      </c>
      <c r="AV462" s="13" t="s">
        <v>79</v>
      </c>
      <c r="AW462" s="13" t="s">
        <v>31</v>
      </c>
      <c r="AX462" s="13" t="s">
        <v>69</v>
      </c>
      <c r="AY462" s="160" t="s">
        <v>181</v>
      </c>
    </row>
    <row r="463" spans="2:65" s="13" customFormat="1" ht="11.25" x14ac:dyDescent="0.2">
      <c r="B463" s="159"/>
      <c r="D463" s="138" t="s">
        <v>330</v>
      </c>
      <c r="E463" s="160" t="s">
        <v>19</v>
      </c>
      <c r="F463" s="161" t="s">
        <v>9837</v>
      </c>
      <c r="H463" s="162">
        <v>3.5960000000000001</v>
      </c>
      <c r="I463" s="163"/>
      <c r="L463" s="159"/>
      <c r="M463" s="164"/>
      <c r="T463" s="165"/>
      <c r="AT463" s="160" t="s">
        <v>330</v>
      </c>
      <c r="AU463" s="160" t="s">
        <v>79</v>
      </c>
      <c r="AV463" s="13" t="s">
        <v>79</v>
      </c>
      <c r="AW463" s="13" t="s">
        <v>31</v>
      </c>
      <c r="AX463" s="13" t="s">
        <v>69</v>
      </c>
      <c r="AY463" s="160" t="s">
        <v>181</v>
      </c>
    </row>
    <row r="464" spans="2:65" s="14" customFormat="1" ht="11.25" x14ac:dyDescent="0.2">
      <c r="B464" s="166"/>
      <c r="D464" s="138" t="s">
        <v>330</v>
      </c>
      <c r="E464" s="167" t="s">
        <v>19</v>
      </c>
      <c r="F464" s="168" t="s">
        <v>333</v>
      </c>
      <c r="H464" s="169">
        <v>39.426000000000002</v>
      </c>
      <c r="I464" s="170"/>
      <c r="L464" s="166"/>
      <c r="M464" s="171"/>
      <c r="T464" s="172"/>
      <c r="AT464" s="167" t="s">
        <v>330</v>
      </c>
      <c r="AU464" s="167" t="s">
        <v>79</v>
      </c>
      <c r="AV464" s="14" t="s">
        <v>187</v>
      </c>
      <c r="AW464" s="14" t="s">
        <v>31</v>
      </c>
      <c r="AX464" s="14" t="s">
        <v>77</v>
      </c>
      <c r="AY464" s="167" t="s">
        <v>181</v>
      </c>
    </row>
    <row r="465" spans="2:65" s="1" customFormat="1" ht="16.5" customHeight="1" x14ac:dyDescent="0.2">
      <c r="B465" s="32"/>
      <c r="C465" s="125" t="s">
        <v>723</v>
      </c>
      <c r="D465" s="125" t="s">
        <v>182</v>
      </c>
      <c r="E465" s="126" t="s">
        <v>9848</v>
      </c>
      <c r="F465" s="127" t="s">
        <v>9849</v>
      </c>
      <c r="G465" s="128" t="s">
        <v>438</v>
      </c>
      <c r="H465" s="129">
        <v>20.22</v>
      </c>
      <c r="I465" s="130"/>
      <c r="J465" s="131">
        <f>ROUND(I465*H465,2)</f>
        <v>0</v>
      </c>
      <c r="K465" s="127" t="s">
        <v>327</v>
      </c>
      <c r="L465" s="32"/>
      <c r="M465" s="132" t="s">
        <v>19</v>
      </c>
      <c r="N465" s="133" t="s">
        <v>40</v>
      </c>
      <c r="P465" s="134">
        <f>O465*H465</f>
        <v>0</v>
      </c>
      <c r="Q465" s="134">
        <v>0</v>
      </c>
      <c r="R465" s="134">
        <f>Q465*H465</f>
        <v>0</v>
      </c>
      <c r="S465" s="134">
        <v>0</v>
      </c>
      <c r="T465" s="135">
        <f>S465*H465</f>
        <v>0</v>
      </c>
      <c r="AR465" s="136" t="s">
        <v>187</v>
      </c>
      <c r="AT465" s="136" t="s">
        <v>182</v>
      </c>
      <c r="AU465" s="136" t="s">
        <v>79</v>
      </c>
      <c r="AY465" s="17" t="s">
        <v>181</v>
      </c>
      <c r="BE465" s="137">
        <f>IF(N465="základní",J465,0)</f>
        <v>0</v>
      </c>
      <c r="BF465" s="137">
        <f>IF(N465="snížená",J465,0)</f>
        <v>0</v>
      </c>
      <c r="BG465" s="137">
        <f>IF(N465="zákl. přenesená",J465,0)</f>
        <v>0</v>
      </c>
      <c r="BH465" s="137">
        <f>IF(N465="sníž. přenesená",J465,0)</f>
        <v>0</v>
      </c>
      <c r="BI465" s="137">
        <f>IF(N465="nulová",J465,0)</f>
        <v>0</v>
      </c>
      <c r="BJ465" s="17" t="s">
        <v>77</v>
      </c>
      <c r="BK465" s="137">
        <f>ROUND(I465*H465,2)</f>
        <v>0</v>
      </c>
      <c r="BL465" s="17" t="s">
        <v>187</v>
      </c>
      <c r="BM465" s="136" t="s">
        <v>726</v>
      </c>
    </row>
    <row r="466" spans="2:65" s="1" customFormat="1" ht="11.25" x14ac:dyDescent="0.2">
      <c r="B466" s="32"/>
      <c r="D466" s="151" t="s">
        <v>328</v>
      </c>
      <c r="F466" s="152" t="s">
        <v>9850</v>
      </c>
      <c r="I466" s="140"/>
      <c r="L466" s="32"/>
      <c r="M466" s="141"/>
      <c r="T466" s="53"/>
      <c r="AT466" s="17" t="s">
        <v>328</v>
      </c>
      <c r="AU466" s="17" t="s">
        <v>79</v>
      </c>
    </row>
    <row r="467" spans="2:65" s="1" customFormat="1" ht="19.5" x14ac:dyDescent="0.2">
      <c r="B467" s="32"/>
      <c r="D467" s="138" t="s">
        <v>214</v>
      </c>
      <c r="F467" s="139" t="s">
        <v>9833</v>
      </c>
      <c r="I467" s="140"/>
      <c r="L467" s="32"/>
      <c r="M467" s="141"/>
      <c r="T467" s="53"/>
      <c r="AT467" s="17" t="s">
        <v>214</v>
      </c>
      <c r="AU467" s="17" t="s">
        <v>79</v>
      </c>
    </row>
    <row r="468" spans="2:65" s="12" customFormat="1" ht="11.25" x14ac:dyDescent="0.2">
      <c r="B468" s="153"/>
      <c r="D468" s="138" t="s">
        <v>330</v>
      </c>
      <c r="E468" s="154" t="s">
        <v>19</v>
      </c>
      <c r="F468" s="155" t="s">
        <v>9851</v>
      </c>
      <c r="H468" s="154" t="s">
        <v>19</v>
      </c>
      <c r="I468" s="156"/>
      <c r="L468" s="153"/>
      <c r="M468" s="157"/>
      <c r="T468" s="158"/>
      <c r="AT468" s="154" t="s">
        <v>330</v>
      </c>
      <c r="AU468" s="154" t="s">
        <v>79</v>
      </c>
      <c r="AV468" s="12" t="s">
        <v>77</v>
      </c>
      <c r="AW468" s="12" t="s">
        <v>31</v>
      </c>
      <c r="AX468" s="12" t="s">
        <v>69</v>
      </c>
      <c r="AY468" s="154" t="s">
        <v>181</v>
      </c>
    </row>
    <row r="469" spans="2:65" s="12" customFormat="1" ht="11.25" x14ac:dyDescent="0.2">
      <c r="B469" s="153"/>
      <c r="D469" s="138" t="s">
        <v>330</v>
      </c>
      <c r="E469" s="154" t="s">
        <v>19</v>
      </c>
      <c r="F469" s="155" t="s">
        <v>9633</v>
      </c>
      <c r="H469" s="154" t="s">
        <v>19</v>
      </c>
      <c r="I469" s="156"/>
      <c r="L469" s="153"/>
      <c r="M469" s="157"/>
      <c r="T469" s="158"/>
      <c r="AT469" s="154" t="s">
        <v>330</v>
      </c>
      <c r="AU469" s="154" t="s">
        <v>79</v>
      </c>
      <c r="AV469" s="12" t="s">
        <v>77</v>
      </c>
      <c r="AW469" s="12" t="s">
        <v>31</v>
      </c>
      <c r="AX469" s="12" t="s">
        <v>69</v>
      </c>
      <c r="AY469" s="154" t="s">
        <v>181</v>
      </c>
    </row>
    <row r="470" spans="2:65" s="13" customFormat="1" ht="11.25" x14ac:dyDescent="0.2">
      <c r="B470" s="159"/>
      <c r="D470" s="138" t="s">
        <v>330</v>
      </c>
      <c r="E470" s="160" t="s">
        <v>19</v>
      </c>
      <c r="F470" s="161" t="s">
        <v>9852</v>
      </c>
      <c r="H470" s="162">
        <v>2.004</v>
      </c>
      <c r="I470" s="163"/>
      <c r="L470" s="159"/>
      <c r="M470" s="164"/>
      <c r="T470" s="165"/>
      <c r="AT470" s="160" t="s">
        <v>330</v>
      </c>
      <c r="AU470" s="160" t="s">
        <v>79</v>
      </c>
      <c r="AV470" s="13" t="s">
        <v>79</v>
      </c>
      <c r="AW470" s="13" t="s">
        <v>31</v>
      </c>
      <c r="AX470" s="13" t="s">
        <v>69</v>
      </c>
      <c r="AY470" s="160" t="s">
        <v>181</v>
      </c>
    </row>
    <row r="471" spans="2:65" s="13" customFormat="1" ht="11.25" x14ac:dyDescent="0.2">
      <c r="B471" s="159"/>
      <c r="D471" s="138" t="s">
        <v>330</v>
      </c>
      <c r="E471" s="160" t="s">
        <v>19</v>
      </c>
      <c r="F471" s="161" t="s">
        <v>9853</v>
      </c>
      <c r="H471" s="162">
        <v>18.216000000000001</v>
      </c>
      <c r="I471" s="163"/>
      <c r="L471" s="159"/>
      <c r="M471" s="164"/>
      <c r="T471" s="165"/>
      <c r="AT471" s="160" t="s">
        <v>330</v>
      </c>
      <c r="AU471" s="160" t="s">
        <v>79</v>
      </c>
      <c r="AV471" s="13" t="s">
        <v>79</v>
      </c>
      <c r="AW471" s="13" t="s">
        <v>31</v>
      </c>
      <c r="AX471" s="13" t="s">
        <v>69</v>
      </c>
      <c r="AY471" s="160" t="s">
        <v>181</v>
      </c>
    </row>
    <row r="472" spans="2:65" s="14" customFormat="1" ht="11.25" x14ac:dyDescent="0.2">
      <c r="B472" s="166"/>
      <c r="D472" s="138" t="s">
        <v>330</v>
      </c>
      <c r="E472" s="167" t="s">
        <v>19</v>
      </c>
      <c r="F472" s="168" t="s">
        <v>333</v>
      </c>
      <c r="H472" s="169">
        <v>20.22</v>
      </c>
      <c r="I472" s="170"/>
      <c r="L472" s="166"/>
      <c r="M472" s="171"/>
      <c r="T472" s="172"/>
      <c r="AT472" s="167" t="s">
        <v>330</v>
      </c>
      <c r="AU472" s="167" t="s">
        <v>79</v>
      </c>
      <c r="AV472" s="14" t="s">
        <v>187</v>
      </c>
      <c r="AW472" s="14" t="s">
        <v>31</v>
      </c>
      <c r="AX472" s="14" t="s">
        <v>77</v>
      </c>
      <c r="AY472" s="167" t="s">
        <v>181</v>
      </c>
    </row>
    <row r="473" spans="2:65" s="1" customFormat="1" ht="21.75" customHeight="1" x14ac:dyDescent="0.2">
      <c r="B473" s="32"/>
      <c r="C473" s="125" t="s">
        <v>495</v>
      </c>
      <c r="D473" s="125" t="s">
        <v>182</v>
      </c>
      <c r="E473" s="126" t="s">
        <v>9854</v>
      </c>
      <c r="F473" s="127" t="s">
        <v>9855</v>
      </c>
      <c r="G473" s="128" t="s">
        <v>438</v>
      </c>
      <c r="H473" s="129">
        <v>303.3</v>
      </c>
      <c r="I473" s="130"/>
      <c r="J473" s="131">
        <f>ROUND(I473*H473,2)</f>
        <v>0</v>
      </c>
      <c r="K473" s="127" t="s">
        <v>327</v>
      </c>
      <c r="L473" s="32"/>
      <c r="M473" s="132" t="s">
        <v>19</v>
      </c>
      <c r="N473" s="133" t="s">
        <v>40</v>
      </c>
      <c r="P473" s="134">
        <f>O473*H473</f>
        <v>0</v>
      </c>
      <c r="Q473" s="134">
        <v>0</v>
      </c>
      <c r="R473" s="134">
        <f>Q473*H473</f>
        <v>0</v>
      </c>
      <c r="S473" s="134">
        <v>0</v>
      </c>
      <c r="T473" s="135">
        <f>S473*H473</f>
        <v>0</v>
      </c>
      <c r="AR473" s="136" t="s">
        <v>187</v>
      </c>
      <c r="AT473" s="136" t="s">
        <v>182</v>
      </c>
      <c r="AU473" s="136" t="s">
        <v>79</v>
      </c>
      <c r="AY473" s="17" t="s">
        <v>181</v>
      </c>
      <c r="BE473" s="137">
        <f>IF(N473="základní",J473,0)</f>
        <v>0</v>
      </c>
      <c r="BF473" s="137">
        <f>IF(N473="snížená",J473,0)</f>
        <v>0</v>
      </c>
      <c r="BG473" s="137">
        <f>IF(N473="zákl. přenesená",J473,0)</f>
        <v>0</v>
      </c>
      <c r="BH473" s="137">
        <f>IF(N473="sníž. přenesená",J473,0)</f>
        <v>0</v>
      </c>
      <c r="BI473" s="137">
        <f>IF(N473="nulová",J473,0)</f>
        <v>0</v>
      </c>
      <c r="BJ473" s="17" t="s">
        <v>77</v>
      </c>
      <c r="BK473" s="137">
        <f>ROUND(I473*H473,2)</f>
        <v>0</v>
      </c>
      <c r="BL473" s="17" t="s">
        <v>187</v>
      </c>
      <c r="BM473" s="136" t="s">
        <v>734</v>
      </c>
    </row>
    <row r="474" spans="2:65" s="1" customFormat="1" ht="11.25" x14ac:dyDescent="0.2">
      <c r="B474" s="32"/>
      <c r="D474" s="151" t="s">
        <v>328</v>
      </c>
      <c r="F474" s="152" t="s">
        <v>9856</v>
      </c>
      <c r="I474" s="140"/>
      <c r="L474" s="32"/>
      <c r="M474" s="141"/>
      <c r="T474" s="53"/>
      <c r="AT474" s="17" t="s">
        <v>328</v>
      </c>
      <c r="AU474" s="17" t="s">
        <v>79</v>
      </c>
    </row>
    <row r="475" spans="2:65" s="1" customFormat="1" ht="19.5" x14ac:dyDescent="0.2">
      <c r="B475" s="32"/>
      <c r="D475" s="138" t="s">
        <v>214</v>
      </c>
      <c r="F475" s="139" t="s">
        <v>9833</v>
      </c>
      <c r="I475" s="140"/>
      <c r="L475" s="32"/>
      <c r="M475" s="141"/>
      <c r="T475" s="53"/>
      <c r="AT475" s="17" t="s">
        <v>214</v>
      </c>
      <c r="AU475" s="17" t="s">
        <v>79</v>
      </c>
    </row>
    <row r="476" spans="2:65" s="12" customFormat="1" ht="22.5" x14ac:dyDescent="0.2">
      <c r="B476" s="153"/>
      <c r="D476" s="138" t="s">
        <v>330</v>
      </c>
      <c r="E476" s="154" t="s">
        <v>19</v>
      </c>
      <c r="F476" s="155" t="s">
        <v>9857</v>
      </c>
      <c r="H476" s="154" t="s">
        <v>19</v>
      </c>
      <c r="I476" s="156"/>
      <c r="L476" s="153"/>
      <c r="M476" s="157"/>
      <c r="T476" s="158"/>
      <c r="AT476" s="154" t="s">
        <v>330</v>
      </c>
      <c r="AU476" s="154" t="s">
        <v>79</v>
      </c>
      <c r="AV476" s="12" t="s">
        <v>77</v>
      </c>
      <c r="AW476" s="12" t="s">
        <v>31</v>
      </c>
      <c r="AX476" s="12" t="s">
        <v>69</v>
      </c>
      <c r="AY476" s="154" t="s">
        <v>181</v>
      </c>
    </row>
    <row r="477" spans="2:65" s="12" customFormat="1" ht="11.25" x14ac:dyDescent="0.2">
      <c r="B477" s="153"/>
      <c r="D477" s="138" t="s">
        <v>330</v>
      </c>
      <c r="E477" s="154" t="s">
        <v>19</v>
      </c>
      <c r="F477" s="155" t="s">
        <v>9633</v>
      </c>
      <c r="H477" s="154" t="s">
        <v>19</v>
      </c>
      <c r="I477" s="156"/>
      <c r="L477" s="153"/>
      <c r="M477" s="157"/>
      <c r="T477" s="158"/>
      <c r="AT477" s="154" t="s">
        <v>330</v>
      </c>
      <c r="AU477" s="154" t="s">
        <v>79</v>
      </c>
      <c r="AV477" s="12" t="s">
        <v>77</v>
      </c>
      <c r="AW477" s="12" t="s">
        <v>31</v>
      </c>
      <c r="AX477" s="12" t="s">
        <v>69</v>
      </c>
      <c r="AY477" s="154" t="s">
        <v>181</v>
      </c>
    </row>
    <row r="478" spans="2:65" s="13" customFormat="1" ht="11.25" x14ac:dyDescent="0.2">
      <c r="B478" s="159"/>
      <c r="D478" s="138" t="s">
        <v>330</v>
      </c>
      <c r="E478" s="160" t="s">
        <v>19</v>
      </c>
      <c r="F478" s="161" t="s">
        <v>9858</v>
      </c>
      <c r="H478" s="162">
        <v>30.06</v>
      </c>
      <c r="I478" s="163"/>
      <c r="L478" s="159"/>
      <c r="M478" s="164"/>
      <c r="T478" s="165"/>
      <c r="AT478" s="160" t="s">
        <v>330</v>
      </c>
      <c r="AU478" s="160" t="s">
        <v>79</v>
      </c>
      <c r="AV478" s="13" t="s">
        <v>79</v>
      </c>
      <c r="AW478" s="13" t="s">
        <v>31</v>
      </c>
      <c r="AX478" s="13" t="s">
        <v>69</v>
      </c>
      <c r="AY478" s="160" t="s">
        <v>181</v>
      </c>
    </row>
    <row r="479" spans="2:65" s="13" customFormat="1" ht="11.25" x14ac:dyDescent="0.2">
      <c r="B479" s="159"/>
      <c r="D479" s="138" t="s">
        <v>330</v>
      </c>
      <c r="E479" s="160" t="s">
        <v>19</v>
      </c>
      <c r="F479" s="161" t="s">
        <v>9859</v>
      </c>
      <c r="H479" s="162">
        <v>273.24</v>
      </c>
      <c r="I479" s="163"/>
      <c r="L479" s="159"/>
      <c r="M479" s="164"/>
      <c r="T479" s="165"/>
      <c r="AT479" s="160" t="s">
        <v>330</v>
      </c>
      <c r="AU479" s="160" t="s">
        <v>79</v>
      </c>
      <c r="AV479" s="13" t="s">
        <v>79</v>
      </c>
      <c r="AW479" s="13" t="s">
        <v>31</v>
      </c>
      <c r="AX479" s="13" t="s">
        <v>69</v>
      </c>
      <c r="AY479" s="160" t="s">
        <v>181</v>
      </c>
    </row>
    <row r="480" spans="2:65" s="14" customFormat="1" ht="11.25" x14ac:dyDescent="0.2">
      <c r="B480" s="166"/>
      <c r="D480" s="138" t="s">
        <v>330</v>
      </c>
      <c r="E480" s="167" t="s">
        <v>19</v>
      </c>
      <c r="F480" s="168" t="s">
        <v>333</v>
      </c>
      <c r="H480" s="169">
        <v>303.3</v>
      </c>
      <c r="I480" s="170"/>
      <c r="L480" s="166"/>
      <c r="M480" s="171"/>
      <c r="T480" s="172"/>
      <c r="AT480" s="167" t="s">
        <v>330</v>
      </c>
      <c r="AU480" s="167" t="s">
        <v>79</v>
      </c>
      <c r="AV480" s="14" t="s">
        <v>187</v>
      </c>
      <c r="AW480" s="14" t="s">
        <v>31</v>
      </c>
      <c r="AX480" s="14" t="s">
        <v>77</v>
      </c>
      <c r="AY480" s="167" t="s">
        <v>181</v>
      </c>
    </row>
    <row r="481" spans="2:65" s="1" customFormat="1" ht="16.5" customHeight="1" x14ac:dyDescent="0.2">
      <c r="B481" s="32"/>
      <c r="C481" s="125" t="s">
        <v>741</v>
      </c>
      <c r="D481" s="125" t="s">
        <v>182</v>
      </c>
      <c r="E481" s="126" t="s">
        <v>9629</v>
      </c>
      <c r="F481" s="127" t="s">
        <v>9630</v>
      </c>
      <c r="G481" s="128" t="s">
        <v>438</v>
      </c>
      <c r="H481" s="129">
        <v>20.22</v>
      </c>
      <c r="I481" s="130"/>
      <c r="J481" s="131">
        <f>ROUND(I481*H481,2)</f>
        <v>0</v>
      </c>
      <c r="K481" s="127" t="s">
        <v>327</v>
      </c>
      <c r="L481" s="32"/>
      <c r="M481" s="132" t="s">
        <v>19</v>
      </c>
      <c r="N481" s="133" t="s">
        <v>40</v>
      </c>
      <c r="P481" s="134">
        <f>O481*H481</f>
        <v>0</v>
      </c>
      <c r="Q481" s="134">
        <v>0</v>
      </c>
      <c r="R481" s="134">
        <f>Q481*H481</f>
        <v>0</v>
      </c>
      <c r="S481" s="134">
        <v>0</v>
      </c>
      <c r="T481" s="135">
        <f>S481*H481</f>
        <v>0</v>
      </c>
      <c r="AR481" s="136" t="s">
        <v>187</v>
      </c>
      <c r="AT481" s="136" t="s">
        <v>182</v>
      </c>
      <c r="AU481" s="136" t="s">
        <v>79</v>
      </c>
      <c r="AY481" s="17" t="s">
        <v>181</v>
      </c>
      <c r="BE481" s="137">
        <f>IF(N481="základní",J481,0)</f>
        <v>0</v>
      </c>
      <c r="BF481" s="137">
        <f>IF(N481="snížená",J481,0)</f>
        <v>0</v>
      </c>
      <c r="BG481" s="137">
        <f>IF(N481="zákl. přenesená",J481,0)</f>
        <v>0</v>
      </c>
      <c r="BH481" s="137">
        <f>IF(N481="sníž. přenesená",J481,0)</f>
        <v>0</v>
      </c>
      <c r="BI481" s="137">
        <f>IF(N481="nulová",J481,0)</f>
        <v>0</v>
      </c>
      <c r="BJ481" s="17" t="s">
        <v>77</v>
      </c>
      <c r="BK481" s="137">
        <f>ROUND(I481*H481,2)</f>
        <v>0</v>
      </c>
      <c r="BL481" s="17" t="s">
        <v>187</v>
      </c>
      <c r="BM481" s="136" t="s">
        <v>744</v>
      </c>
    </row>
    <row r="482" spans="2:65" s="1" customFormat="1" ht="11.25" x14ac:dyDescent="0.2">
      <c r="B482" s="32"/>
      <c r="D482" s="151" t="s">
        <v>328</v>
      </c>
      <c r="F482" s="152" t="s">
        <v>9631</v>
      </c>
      <c r="I482" s="140"/>
      <c r="L482" s="32"/>
      <c r="M482" s="141"/>
      <c r="T482" s="53"/>
      <c r="AT482" s="17" t="s">
        <v>328</v>
      </c>
      <c r="AU482" s="17" t="s">
        <v>79</v>
      </c>
    </row>
    <row r="483" spans="2:65" s="12" customFormat="1" ht="11.25" x14ac:dyDescent="0.2">
      <c r="B483" s="153"/>
      <c r="D483" s="138" t="s">
        <v>330</v>
      </c>
      <c r="E483" s="154" t="s">
        <v>19</v>
      </c>
      <c r="F483" s="155" t="s">
        <v>9632</v>
      </c>
      <c r="H483" s="154" t="s">
        <v>19</v>
      </c>
      <c r="I483" s="156"/>
      <c r="L483" s="153"/>
      <c r="M483" s="157"/>
      <c r="T483" s="158"/>
      <c r="AT483" s="154" t="s">
        <v>330</v>
      </c>
      <c r="AU483" s="154" t="s">
        <v>79</v>
      </c>
      <c r="AV483" s="12" t="s">
        <v>77</v>
      </c>
      <c r="AW483" s="12" t="s">
        <v>31</v>
      </c>
      <c r="AX483" s="12" t="s">
        <v>69</v>
      </c>
      <c r="AY483" s="154" t="s">
        <v>181</v>
      </c>
    </row>
    <row r="484" spans="2:65" s="12" customFormat="1" ht="11.25" x14ac:dyDescent="0.2">
      <c r="B484" s="153"/>
      <c r="D484" s="138" t="s">
        <v>330</v>
      </c>
      <c r="E484" s="154" t="s">
        <v>19</v>
      </c>
      <c r="F484" s="155" t="s">
        <v>9650</v>
      </c>
      <c r="H484" s="154" t="s">
        <v>19</v>
      </c>
      <c r="I484" s="156"/>
      <c r="L484" s="153"/>
      <c r="M484" s="157"/>
      <c r="T484" s="158"/>
      <c r="AT484" s="154" t="s">
        <v>330</v>
      </c>
      <c r="AU484" s="154" t="s">
        <v>79</v>
      </c>
      <c r="AV484" s="12" t="s">
        <v>77</v>
      </c>
      <c r="AW484" s="12" t="s">
        <v>31</v>
      </c>
      <c r="AX484" s="12" t="s">
        <v>69</v>
      </c>
      <c r="AY484" s="154" t="s">
        <v>181</v>
      </c>
    </row>
    <row r="485" spans="2:65" s="13" customFormat="1" ht="11.25" x14ac:dyDescent="0.2">
      <c r="B485" s="159"/>
      <c r="D485" s="138" t="s">
        <v>330</v>
      </c>
      <c r="E485" s="160" t="s">
        <v>19</v>
      </c>
      <c r="F485" s="161" t="s">
        <v>9852</v>
      </c>
      <c r="H485" s="162">
        <v>2.004</v>
      </c>
      <c r="I485" s="163"/>
      <c r="L485" s="159"/>
      <c r="M485" s="164"/>
      <c r="T485" s="165"/>
      <c r="AT485" s="160" t="s">
        <v>330</v>
      </c>
      <c r="AU485" s="160" t="s">
        <v>79</v>
      </c>
      <c r="AV485" s="13" t="s">
        <v>79</v>
      </c>
      <c r="AW485" s="13" t="s">
        <v>31</v>
      </c>
      <c r="AX485" s="13" t="s">
        <v>69</v>
      </c>
      <c r="AY485" s="160" t="s">
        <v>181</v>
      </c>
    </row>
    <row r="486" spans="2:65" s="13" customFormat="1" ht="11.25" x14ac:dyDescent="0.2">
      <c r="B486" s="159"/>
      <c r="D486" s="138" t="s">
        <v>330</v>
      </c>
      <c r="E486" s="160" t="s">
        <v>19</v>
      </c>
      <c r="F486" s="161" t="s">
        <v>9853</v>
      </c>
      <c r="H486" s="162">
        <v>18.216000000000001</v>
      </c>
      <c r="I486" s="163"/>
      <c r="L486" s="159"/>
      <c r="M486" s="164"/>
      <c r="T486" s="165"/>
      <c r="AT486" s="160" t="s">
        <v>330</v>
      </c>
      <c r="AU486" s="160" t="s">
        <v>79</v>
      </c>
      <c r="AV486" s="13" t="s">
        <v>79</v>
      </c>
      <c r="AW486" s="13" t="s">
        <v>31</v>
      </c>
      <c r="AX486" s="13" t="s">
        <v>69</v>
      </c>
      <c r="AY486" s="160" t="s">
        <v>181</v>
      </c>
    </row>
    <row r="487" spans="2:65" s="14" customFormat="1" ht="11.25" x14ac:dyDescent="0.2">
      <c r="B487" s="166"/>
      <c r="D487" s="138" t="s">
        <v>330</v>
      </c>
      <c r="E487" s="167" t="s">
        <v>19</v>
      </c>
      <c r="F487" s="168" t="s">
        <v>333</v>
      </c>
      <c r="H487" s="169">
        <v>20.22</v>
      </c>
      <c r="I487" s="170"/>
      <c r="L487" s="166"/>
      <c r="M487" s="171"/>
      <c r="T487" s="172"/>
      <c r="AT487" s="167" t="s">
        <v>330</v>
      </c>
      <c r="AU487" s="167" t="s">
        <v>79</v>
      </c>
      <c r="AV487" s="14" t="s">
        <v>187</v>
      </c>
      <c r="AW487" s="14" t="s">
        <v>31</v>
      </c>
      <c r="AX487" s="14" t="s">
        <v>77</v>
      </c>
      <c r="AY487" s="167" t="s">
        <v>181</v>
      </c>
    </row>
    <row r="488" spans="2:65" s="1" customFormat="1" ht="16.5" customHeight="1" x14ac:dyDescent="0.2">
      <c r="B488" s="32"/>
      <c r="C488" s="125" t="s">
        <v>497</v>
      </c>
      <c r="D488" s="125" t="s">
        <v>182</v>
      </c>
      <c r="E488" s="126" t="s">
        <v>9656</v>
      </c>
      <c r="F488" s="127" t="s">
        <v>9657</v>
      </c>
      <c r="G488" s="128" t="s">
        <v>438</v>
      </c>
      <c r="H488" s="129">
        <v>20.22</v>
      </c>
      <c r="I488" s="130"/>
      <c r="J488" s="131">
        <f>ROUND(I488*H488,2)</f>
        <v>0</v>
      </c>
      <c r="K488" s="127" t="s">
        <v>327</v>
      </c>
      <c r="L488" s="32"/>
      <c r="M488" s="132" t="s">
        <v>19</v>
      </c>
      <c r="N488" s="133" t="s">
        <v>40</v>
      </c>
      <c r="P488" s="134">
        <f>O488*H488</f>
        <v>0</v>
      </c>
      <c r="Q488" s="134">
        <v>0</v>
      </c>
      <c r="R488" s="134">
        <f>Q488*H488</f>
        <v>0</v>
      </c>
      <c r="S488" s="134">
        <v>0</v>
      </c>
      <c r="T488" s="135">
        <f>S488*H488</f>
        <v>0</v>
      </c>
      <c r="AR488" s="136" t="s">
        <v>187</v>
      </c>
      <c r="AT488" s="136" t="s">
        <v>182</v>
      </c>
      <c r="AU488" s="136" t="s">
        <v>79</v>
      </c>
      <c r="AY488" s="17" t="s">
        <v>181</v>
      </c>
      <c r="BE488" s="137">
        <f>IF(N488="základní",J488,0)</f>
        <v>0</v>
      </c>
      <c r="BF488" s="137">
        <f>IF(N488="snížená",J488,0)</f>
        <v>0</v>
      </c>
      <c r="BG488" s="137">
        <f>IF(N488="zákl. přenesená",J488,0)</f>
        <v>0</v>
      </c>
      <c r="BH488" s="137">
        <f>IF(N488="sníž. přenesená",J488,0)</f>
        <v>0</v>
      </c>
      <c r="BI488" s="137">
        <f>IF(N488="nulová",J488,0)</f>
        <v>0</v>
      </c>
      <c r="BJ488" s="17" t="s">
        <v>77</v>
      </c>
      <c r="BK488" s="137">
        <f>ROUND(I488*H488,2)</f>
        <v>0</v>
      </c>
      <c r="BL488" s="17" t="s">
        <v>187</v>
      </c>
      <c r="BM488" s="136" t="s">
        <v>756</v>
      </c>
    </row>
    <row r="489" spans="2:65" s="1" customFormat="1" ht="11.25" x14ac:dyDescent="0.2">
      <c r="B489" s="32"/>
      <c r="D489" s="151" t="s">
        <v>328</v>
      </c>
      <c r="F489" s="152" t="s">
        <v>9658</v>
      </c>
      <c r="I489" s="140"/>
      <c r="L489" s="32"/>
      <c r="M489" s="141"/>
      <c r="T489" s="53"/>
      <c r="AT489" s="17" t="s">
        <v>328</v>
      </c>
      <c r="AU489" s="17" t="s">
        <v>79</v>
      </c>
    </row>
    <row r="490" spans="2:65" s="12" customFormat="1" ht="11.25" x14ac:dyDescent="0.2">
      <c r="B490" s="153"/>
      <c r="D490" s="138" t="s">
        <v>330</v>
      </c>
      <c r="E490" s="154" t="s">
        <v>19</v>
      </c>
      <c r="F490" s="155" t="s">
        <v>9659</v>
      </c>
      <c r="H490" s="154" t="s">
        <v>19</v>
      </c>
      <c r="I490" s="156"/>
      <c r="L490" s="153"/>
      <c r="M490" s="157"/>
      <c r="T490" s="158"/>
      <c r="AT490" s="154" t="s">
        <v>330</v>
      </c>
      <c r="AU490" s="154" t="s">
        <v>79</v>
      </c>
      <c r="AV490" s="12" t="s">
        <v>77</v>
      </c>
      <c r="AW490" s="12" t="s">
        <v>31</v>
      </c>
      <c r="AX490" s="12" t="s">
        <v>69</v>
      </c>
      <c r="AY490" s="154" t="s">
        <v>181</v>
      </c>
    </row>
    <row r="491" spans="2:65" s="13" customFormat="1" ht="11.25" x14ac:dyDescent="0.2">
      <c r="B491" s="159"/>
      <c r="D491" s="138" t="s">
        <v>330</v>
      </c>
      <c r="E491" s="160" t="s">
        <v>19</v>
      </c>
      <c r="F491" s="161" t="s">
        <v>9852</v>
      </c>
      <c r="H491" s="162">
        <v>2.004</v>
      </c>
      <c r="I491" s="163"/>
      <c r="L491" s="159"/>
      <c r="M491" s="164"/>
      <c r="T491" s="165"/>
      <c r="AT491" s="160" t="s">
        <v>330</v>
      </c>
      <c r="AU491" s="160" t="s">
        <v>79</v>
      </c>
      <c r="AV491" s="13" t="s">
        <v>79</v>
      </c>
      <c r="AW491" s="13" t="s">
        <v>31</v>
      </c>
      <c r="AX491" s="13" t="s">
        <v>69</v>
      </c>
      <c r="AY491" s="160" t="s">
        <v>181</v>
      </c>
    </row>
    <row r="492" spans="2:65" s="13" customFormat="1" ht="11.25" x14ac:dyDescent="0.2">
      <c r="B492" s="159"/>
      <c r="D492" s="138" t="s">
        <v>330</v>
      </c>
      <c r="E492" s="160" t="s">
        <v>19</v>
      </c>
      <c r="F492" s="161" t="s">
        <v>9853</v>
      </c>
      <c r="H492" s="162">
        <v>18.216000000000001</v>
      </c>
      <c r="I492" s="163"/>
      <c r="L492" s="159"/>
      <c r="M492" s="164"/>
      <c r="T492" s="165"/>
      <c r="AT492" s="160" t="s">
        <v>330</v>
      </c>
      <c r="AU492" s="160" t="s">
        <v>79</v>
      </c>
      <c r="AV492" s="13" t="s">
        <v>79</v>
      </c>
      <c r="AW492" s="13" t="s">
        <v>31</v>
      </c>
      <c r="AX492" s="13" t="s">
        <v>69</v>
      </c>
      <c r="AY492" s="160" t="s">
        <v>181</v>
      </c>
    </row>
    <row r="493" spans="2:65" s="14" customFormat="1" ht="11.25" x14ac:dyDescent="0.2">
      <c r="B493" s="166"/>
      <c r="D493" s="138" t="s">
        <v>330</v>
      </c>
      <c r="E493" s="167" t="s">
        <v>19</v>
      </c>
      <c r="F493" s="168" t="s">
        <v>333</v>
      </c>
      <c r="H493" s="169">
        <v>20.22</v>
      </c>
      <c r="I493" s="170"/>
      <c r="L493" s="166"/>
      <c r="M493" s="171"/>
      <c r="T493" s="172"/>
      <c r="AT493" s="167" t="s">
        <v>330</v>
      </c>
      <c r="AU493" s="167" t="s">
        <v>79</v>
      </c>
      <c r="AV493" s="14" t="s">
        <v>187</v>
      </c>
      <c r="AW493" s="14" t="s">
        <v>31</v>
      </c>
      <c r="AX493" s="14" t="s">
        <v>77</v>
      </c>
      <c r="AY493" s="167" t="s">
        <v>181</v>
      </c>
    </row>
    <row r="494" spans="2:65" s="1" customFormat="1" ht="16.5" customHeight="1" x14ac:dyDescent="0.2">
      <c r="B494" s="32"/>
      <c r="C494" s="125" t="s">
        <v>760</v>
      </c>
      <c r="D494" s="125" t="s">
        <v>182</v>
      </c>
      <c r="E494" s="126" t="s">
        <v>9660</v>
      </c>
      <c r="F494" s="127" t="s">
        <v>9661</v>
      </c>
      <c r="G494" s="128" t="s">
        <v>438</v>
      </c>
      <c r="H494" s="129">
        <v>384.18</v>
      </c>
      <c r="I494" s="130"/>
      <c r="J494" s="131">
        <f>ROUND(I494*H494,2)</f>
        <v>0</v>
      </c>
      <c r="K494" s="127" t="s">
        <v>327</v>
      </c>
      <c r="L494" s="32"/>
      <c r="M494" s="132" t="s">
        <v>19</v>
      </c>
      <c r="N494" s="133" t="s">
        <v>40</v>
      </c>
      <c r="P494" s="134">
        <f>O494*H494</f>
        <v>0</v>
      </c>
      <c r="Q494" s="134">
        <v>0</v>
      </c>
      <c r="R494" s="134">
        <f>Q494*H494</f>
        <v>0</v>
      </c>
      <c r="S494" s="134">
        <v>0</v>
      </c>
      <c r="T494" s="135">
        <f>S494*H494</f>
        <v>0</v>
      </c>
      <c r="AR494" s="136" t="s">
        <v>187</v>
      </c>
      <c r="AT494" s="136" t="s">
        <v>182</v>
      </c>
      <c r="AU494" s="136" t="s">
        <v>79</v>
      </c>
      <c r="AY494" s="17" t="s">
        <v>181</v>
      </c>
      <c r="BE494" s="137">
        <f>IF(N494="základní",J494,0)</f>
        <v>0</v>
      </c>
      <c r="BF494" s="137">
        <f>IF(N494="snížená",J494,0)</f>
        <v>0</v>
      </c>
      <c r="BG494" s="137">
        <f>IF(N494="zákl. přenesená",J494,0)</f>
        <v>0</v>
      </c>
      <c r="BH494" s="137">
        <f>IF(N494="sníž. přenesená",J494,0)</f>
        <v>0</v>
      </c>
      <c r="BI494" s="137">
        <f>IF(N494="nulová",J494,0)</f>
        <v>0</v>
      </c>
      <c r="BJ494" s="17" t="s">
        <v>77</v>
      </c>
      <c r="BK494" s="137">
        <f>ROUND(I494*H494,2)</f>
        <v>0</v>
      </c>
      <c r="BL494" s="17" t="s">
        <v>187</v>
      </c>
      <c r="BM494" s="136" t="s">
        <v>763</v>
      </c>
    </row>
    <row r="495" spans="2:65" s="1" customFormat="1" ht="11.25" x14ac:dyDescent="0.2">
      <c r="B495" s="32"/>
      <c r="D495" s="151" t="s">
        <v>328</v>
      </c>
      <c r="F495" s="152" t="s">
        <v>9662</v>
      </c>
      <c r="I495" s="140"/>
      <c r="L495" s="32"/>
      <c r="M495" s="141"/>
      <c r="T495" s="53"/>
      <c r="AT495" s="17" t="s">
        <v>328</v>
      </c>
      <c r="AU495" s="17" t="s">
        <v>79</v>
      </c>
    </row>
    <row r="496" spans="2:65" s="12" customFormat="1" ht="11.25" x14ac:dyDescent="0.2">
      <c r="B496" s="153"/>
      <c r="D496" s="138" t="s">
        <v>330</v>
      </c>
      <c r="E496" s="154" t="s">
        <v>19</v>
      </c>
      <c r="F496" s="155" t="s">
        <v>9643</v>
      </c>
      <c r="H496" s="154" t="s">
        <v>19</v>
      </c>
      <c r="I496" s="156"/>
      <c r="L496" s="153"/>
      <c r="M496" s="157"/>
      <c r="T496" s="158"/>
      <c r="AT496" s="154" t="s">
        <v>330</v>
      </c>
      <c r="AU496" s="154" t="s">
        <v>79</v>
      </c>
      <c r="AV496" s="12" t="s">
        <v>77</v>
      </c>
      <c r="AW496" s="12" t="s">
        <v>31</v>
      </c>
      <c r="AX496" s="12" t="s">
        <v>69</v>
      </c>
      <c r="AY496" s="154" t="s">
        <v>181</v>
      </c>
    </row>
    <row r="497" spans="2:65" s="13" customFormat="1" ht="11.25" x14ac:dyDescent="0.2">
      <c r="B497" s="159"/>
      <c r="D497" s="138" t="s">
        <v>330</v>
      </c>
      <c r="E497" s="160" t="s">
        <v>19</v>
      </c>
      <c r="F497" s="161" t="s">
        <v>9860</v>
      </c>
      <c r="H497" s="162">
        <v>38.076000000000001</v>
      </c>
      <c r="I497" s="163"/>
      <c r="L497" s="159"/>
      <c r="M497" s="164"/>
      <c r="T497" s="165"/>
      <c r="AT497" s="160" t="s">
        <v>330</v>
      </c>
      <c r="AU497" s="160" t="s">
        <v>79</v>
      </c>
      <c r="AV497" s="13" t="s">
        <v>79</v>
      </c>
      <c r="AW497" s="13" t="s">
        <v>31</v>
      </c>
      <c r="AX497" s="13" t="s">
        <v>69</v>
      </c>
      <c r="AY497" s="160" t="s">
        <v>181</v>
      </c>
    </row>
    <row r="498" spans="2:65" s="13" customFormat="1" ht="11.25" x14ac:dyDescent="0.2">
      <c r="B498" s="159"/>
      <c r="D498" s="138" t="s">
        <v>330</v>
      </c>
      <c r="E498" s="160" t="s">
        <v>19</v>
      </c>
      <c r="F498" s="161" t="s">
        <v>9861</v>
      </c>
      <c r="H498" s="162">
        <v>346.10399999999998</v>
      </c>
      <c r="I498" s="163"/>
      <c r="L498" s="159"/>
      <c r="M498" s="164"/>
      <c r="T498" s="165"/>
      <c r="AT498" s="160" t="s">
        <v>330</v>
      </c>
      <c r="AU498" s="160" t="s">
        <v>79</v>
      </c>
      <c r="AV498" s="13" t="s">
        <v>79</v>
      </c>
      <c r="AW498" s="13" t="s">
        <v>31</v>
      </c>
      <c r="AX498" s="13" t="s">
        <v>69</v>
      </c>
      <c r="AY498" s="160" t="s">
        <v>181</v>
      </c>
    </row>
    <row r="499" spans="2:65" s="14" customFormat="1" ht="11.25" x14ac:dyDescent="0.2">
      <c r="B499" s="166"/>
      <c r="D499" s="138" t="s">
        <v>330</v>
      </c>
      <c r="E499" s="167" t="s">
        <v>19</v>
      </c>
      <c r="F499" s="168" t="s">
        <v>333</v>
      </c>
      <c r="H499" s="169">
        <v>384.18</v>
      </c>
      <c r="I499" s="170"/>
      <c r="L499" s="166"/>
      <c r="M499" s="171"/>
      <c r="T499" s="172"/>
      <c r="AT499" s="167" t="s">
        <v>330</v>
      </c>
      <c r="AU499" s="167" t="s">
        <v>79</v>
      </c>
      <c r="AV499" s="14" t="s">
        <v>187</v>
      </c>
      <c r="AW499" s="14" t="s">
        <v>31</v>
      </c>
      <c r="AX499" s="14" t="s">
        <v>77</v>
      </c>
      <c r="AY499" s="167" t="s">
        <v>181</v>
      </c>
    </row>
    <row r="500" spans="2:65" s="1" customFormat="1" ht="24.2" customHeight="1" x14ac:dyDescent="0.2">
      <c r="B500" s="32"/>
      <c r="C500" s="125" t="s">
        <v>500</v>
      </c>
      <c r="D500" s="125" t="s">
        <v>182</v>
      </c>
      <c r="E500" s="126" t="s">
        <v>9672</v>
      </c>
      <c r="F500" s="127" t="s">
        <v>9673</v>
      </c>
      <c r="G500" s="128" t="s">
        <v>438</v>
      </c>
      <c r="H500" s="129">
        <v>20.22</v>
      </c>
      <c r="I500" s="130"/>
      <c r="J500" s="131">
        <f>ROUND(I500*H500,2)</f>
        <v>0</v>
      </c>
      <c r="K500" s="127" t="s">
        <v>186</v>
      </c>
      <c r="L500" s="32"/>
      <c r="M500" s="132" t="s">
        <v>19</v>
      </c>
      <c r="N500" s="133" t="s">
        <v>40</v>
      </c>
      <c r="P500" s="134">
        <f>O500*H500</f>
        <v>0</v>
      </c>
      <c r="Q500" s="134">
        <v>0</v>
      </c>
      <c r="R500" s="134">
        <f>Q500*H500</f>
        <v>0</v>
      </c>
      <c r="S500" s="134">
        <v>0</v>
      </c>
      <c r="T500" s="135">
        <f>S500*H500</f>
        <v>0</v>
      </c>
      <c r="AR500" s="136" t="s">
        <v>187</v>
      </c>
      <c r="AT500" s="136" t="s">
        <v>182</v>
      </c>
      <c r="AU500" s="136" t="s">
        <v>79</v>
      </c>
      <c r="AY500" s="17" t="s">
        <v>181</v>
      </c>
      <c r="BE500" s="137">
        <f>IF(N500="základní",J500,0)</f>
        <v>0</v>
      </c>
      <c r="BF500" s="137">
        <f>IF(N500="snížená",J500,0)</f>
        <v>0</v>
      </c>
      <c r="BG500" s="137">
        <f>IF(N500="zákl. přenesená",J500,0)</f>
        <v>0</v>
      </c>
      <c r="BH500" s="137">
        <f>IF(N500="sníž. přenesená",J500,0)</f>
        <v>0</v>
      </c>
      <c r="BI500" s="137">
        <f>IF(N500="nulová",J500,0)</f>
        <v>0</v>
      </c>
      <c r="BJ500" s="17" t="s">
        <v>77</v>
      </c>
      <c r="BK500" s="137">
        <f>ROUND(I500*H500,2)</f>
        <v>0</v>
      </c>
      <c r="BL500" s="17" t="s">
        <v>187</v>
      </c>
      <c r="BM500" s="136" t="s">
        <v>768</v>
      </c>
    </row>
    <row r="501" spans="2:65" s="1" customFormat="1" ht="39" x14ac:dyDescent="0.2">
      <c r="B501" s="32"/>
      <c r="D501" s="138" t="s">
        <v>214</v>
      </c>
      <c r="F501" s="139" t="s">
        <v>1118</v>
      </c>
      <c r="I501" s="140"/>
      <c r="L501" s="32"/>
      <c r="M501" s="141"/>
      <c r="T501" s="53"/>
      <c r="AT501" s="17" t="s">
        <v>214</v>
      </c>
      <c r="AU501" s="17" t="s">
        <v>79</v>
      </c>
    </row>
    <row r="502" spans="2:65" s="12" customFormat="1" ht="11.25" x14ac:dyDescent="0.2">
      <c r="B502" s="153"/>
      <c r="D502" s="138" t="s">
        <v>330</v>
      </c>
      <c r="E502" s="154" t="s">
        <v>19</v>
      </c>
      <c r="F502" s="155" t="s">
        <v>9671</v>
      </c>
      <c r="H502" s="154" t="s">
        <v>19</v>
      </c>
      <c r="I502" s="156"/>
      <c r="L502" s="153"/>
      <c r="M502" s="157"/>
      <c r="T502" s="158"/>
      <c r="AT502" s="154" t="s">
        <v>330</v>
      </c>
      <c r="AU502" s="154" t="s">
        <v>79</v>
      </c>
      <c r="AV502" s="12" t="s">
        <v>77</v>
      </c>
      <c r="AW502" s="12" t="s">
        <v>31</v>
      </c>
      <c r="AX502" s="12" t="s">
        <v>69</v>
      </c>
      <c r="AY502" s="154" t="s">
        <v>181</v>
      </c>
    </row>
    <row r="503" spans="2:65" s="13" customFormat="1" ht="11.25" x14ac:dyDescent="0.2">
      <c r="B503" s="159"/>
      <c r="D503" s="138" t="s">
        <v>330</v>
      </c>
      <c r="E503" s="160" t="s">
        <v>19</v>
      </c>
      <c r="F503" s="161" t="s">
        <v>9852</v>
      </c>
      <c r="H503" s="162">
        <v>2.004</v>
      </c>
      <c r="I503" s="163"/>
      <c r="L503" s="159"/>
      <c r="M503" s="164"/>
      <c r="T503" s="165"/>
      <c r="AT503" s="160" t="s">
        <v>330</v>
      </c>
      <c r="AU503" s="160" t="s">
        <v>79</v>
      </c>
      <c r="AV503" s="13" t="s">
        <v>79</v>
      </c>
      <c r="AW503" s="13" t="s">
        <v>31</v>
      </c>
      <c r="AX503" s="13" t="s">
        <v>69</v>
      </c>
      <c r="AY503" s="160" t="s">
        <v>181</v>
      </c>
    </row>
    <row r="504" spans="2:65" s="13" customFormat="1" ht="11.25" x14ac:dyDescent="0.2">
      <c r="B504" s="159"/>
      <c r="D504" s="138" t="s">
        <v>330</v>
      </c>
      <c r="E504" s="160" t="s">
        <v>19</v>
      </c>
      <c r="F504" s="161" t="s">
        <v>9853</v>
      </c>
      <c r="H504" s="162">
        <v>18.216000000000001</v>
      </c>
      <c r="I504" s="163"/>
      <c r="L504" s="159"/>
      <c r="M504" s="164"/>
      <c r="T504" s="165"/>
      <c r="AT504" s="160" t="s">
        <v>330</v>
      </c>
      <c r="AU504" s="160" t="s">
        <v>79</v>
      </c>
      <c r="AV504" s="13" t="s">
        <v>79</v>
      </c>
      <c r="AW504" s="13" t="s">
        <v>31</v>
      </c>
      <c r="AX504" s="13" t="s">
        <v>69</v>
      </c>
      <c r="AY504" s="160" t="s">
        <v>181</v>
      </c>
    </row>
    <row r="505" spans="2:65" s="14" customFormat="1" ht="11.25" x14ac:dyDescent="0.2">
      <c r="B505" s="166"/>
      <c r="D505" s="138" t="s">
        <v>330</v>
      </c>
      <c r="E505" s="167" t="s">
        <v>19</v>
      </c>
      <c r="F505" s="168" t="s">
        <v>333</v>
      </c>
      <c r="H505" s="169">
        <v>20.22</v>
      </c>
      <c r="I505" s="170"/>
      <c r="L505" s="166"/>
      <c r="M505" s="171"/>
      <c r="T505" s="172"/>
      <c r="AT505" s="167" t="s">
        <v>330</v>
      </c>
      <c r="AU505" s="167" t="s">
        <v>79</v>
      </c>
      <c r="AV505" s="14" t="s">
        <v>187</v>
      </c>
      <c r="AW505" s="14" t="s">
        <v>31</v>
      </c>
      <c r="AX505" s="14" t="s">
        <v>77</v>
      </c>
      <c r="AY505" s="167" t="s">
        <v>181</v>
      </c>
    </row>
    <row r="506" spans="2:65" s="10" customFormat="1" ht="22.9" customHeight="1" x14ac:dyDescent="0.2">
      <c r="B506" s="115"/>
      <c r="D506" s="116" t="s">
        <v>68</v>
      </c>
      <c r="E506" s="149" t="s">
        <v>947</v>
      </c>
      <c r="F506" s="149" t="s">
        <v>1157</v>
      </c>
      <c r="I506" s="118"/>
      <c r="J506" s="150">
        <f>BK506</f>
        <v>0</v>
      </c>
      <c r="L506" s="115"/>
      <c r="M506" s="120"/>
      <c r="P506" s="121">
        <f>SUM(P507:P523)</f>
        <v>0</v>
      </c>
      <c r="R506" s="121">
        <f>SUM(R507:R523)</f>
        <v>0</v>
      </c>
      <c r="T506" s="122">
        <f>SUM(T507:T523)</f>
        <v>0</v>
      </c>
      <c r="AR506" s="116" t="s">
        <v>77</v>
      </c>
      <c r="AT506" s="123" t="s">
        <v>68</v>
      </c>
      <c r="AU506" s="123" t="s">
        <v>77</v>
      </c>
      <c r="AY506" s="116" t="s">
        <v>181</v>
      </c>
      <c r="BK506" s="124">
        <f>SUM(BK507:BK523)</f>
        <v>0</v>
      </c>
    </row>
    <row r="507" spans="2:65" s="1" customFormat="1" ht="21.75" customHeight="1" x14ac:dyDescent="0.2">
      <c r="B507" s="32"/>
      <c r="C507" s="125" t="s">
        <v>2148</v>
      </c>
      <c r="D507" s="125" t="s">
        <v>182</v>
      </c>
      <c r="E507" s="126" t="s">
        <v>9862</v>
      </c>
      <c r="F507" s="127" t="s">
        <v>9863</v>
      </c>
      <c r="G507" s="128" t="s">
        <v>438</v>
      </c>
      <c r="H507" s="129">
        <v>22.114999999999998</v>
      </c>
      <c r="I507" s="130"/>
      <c r="J507" s="131">
        <f>ROUND(I507*H507,2)</f>
        <v>0</v>
      </c>
      <c r="K507" s="127" t="s">
        <v>327</v>
      </c>
      <c r="L507" s="32"/>
      <c r="M507" s="132" t="s">
        <v>19</v>
      </c>
      <c r="N507" s="133" t="s">
        <v>40</v>
      </c>
      <c r="P507" s="134">
        <f>O507*H507</f>
        <v>0</v>
      </c>
      <c r="Q507" s="134">
        <v>0</v>
      </c>
      <c r="R507" s="134">
        <f>Q507*H507</f>
        <v>0</v>
      </c>
      <c r="S507" s="134">
        <v>0</v>
      </c>
      <c r="T507" s="135">
        <f>S507*H507</f>
        <v>0</v>
      </c>
      <c r="AR507" s="136" t="s">
        <v>187</v>
      </c>
      <c r="AT507" s="136" t="s">
        <v>182</v>
      </c>
      <c r="AU507" s="136" t="s">
        <v>79</v>
      </c>
      <c r="AY507" s="17" t="s">
        <v>181</v>
      </c>
      <c r="BE507" s="137">
        <f>IF(N507="základní",J507,0)</f>
        <v>0</v>
      </c>
      <c r="BF507" s="137">
        <f>IF(N507="snížená",J507,0)</f>
        <v>0</v>
      </c>
      <c r="BG507" s="137">
        <f>IF(N507="zákl. přenesená",J507,0)</f>
        <v>0</v>
      </c>
      <c r="BH507" s="137">
        <f>IF(N507="sníž. přenesená",J507,0)</f>
        <v>0</v>
      </c>
      <c r="BI507" s="137">
        <f>IF(N507="nulová",J507,0)</f>
        <v>0</v>
      </c>
      <c r="BJ507" s="17" t="s">
        <v>77</v>
      </c>
      <c r="BK507" s="137">
        <f>ROUND(I507*H507,2)</f>
        <v>0</v>
      </c>
      <c r="BL507" s="17" t="s">
        <v>187</v>
      </c>
      <c r="BM507" s="136" t="s">
        <v>1391</v>
      </c>
    </row>
    <row r="508" spans="2:65" s="1" customFormat="1" ht="11.25" x14ac:dyDescent="0.2">
      <c r="B508" s="32"/>
      <c r="D508" s="151" t="s">
        <v>328</v>
      </c>
      <c r="F508" s="152" t="s">
        <v>9864</v>
      </c>
      <c r="I508" s="140"/>
      <c r="L508" s="32"/>
      <c r="M508" s="141"/>
      <c r="T508" s="53"/>
      <c r="AT508" s="17" t="s">
        <v>328</v>
      </c>
      <c r="AU508" s="17" t="s">
        <v>79</v>
      </c>
    </row>
    <row r="509" spans="2:65" s="13" customFormat="1" ht="11.25" x14ac:dyDescent="0.2">
      <c r="B509" s="159"/>
      <c r="D509" s="138" t="s">
        <v>330</v>
      </c>
      <c r="E509" s="160" t="s">
        <v>19</v>
      </c>
      <c r="F509" s="161" t="s">
        <v>9865</v>
      </c>
      <c r="H509" s="162">
        <v>22.114999999999998</v>
      </c>
      <c r="I509" s="163"/>
      <c r="L509" s="159"/>
      <c r="M509" s="164"/>
      <c r="T509" s="165"/>
      <c r="AT509" s="160" t="s">
        <v>330</v>
      </c>
      <c r="AU509" s="160" t="s">
        <v>79</v>
      </c>
      <c r="AV509" s="13" t="s">
        <v>79</v>
      </c>
      <c r="AW509" s="13" t="s">
        <v>31</v>
      </c>
      <c r="AX509" s="13" t="s">
        <v>69</v>
      </c>
      <c r="AY509" s="160" t="s">
        <v>181</v>
      </c>
    </row>
    <row r="510" spans="2:65" s="14" customFormat="1" ht="11.25" x14ac:dyDescent="0.2">
      <c r="B510" s="166"/>
      <c r="D510" s="138" t="s">
        <v>330</v>
      </c>
      <c r="E510" s="167" t="s">
        <v>19</v>
      </c>
      <c r="F510" s="168" t="s">
        <v>333</v>
      </c>
      <c r="H510" s="169">
        <v>22.114999999999998</v>
      </c>
      <c r="I510" s="170"/>
      <c r="L510" s="166"/>
      <c r="M510" s="171"/>
      <c r="T510" s="172"/>
      <c r="AT510" s="167" t="s">
        <v>330</v>
      </c>
      <c r="AU510" s="167" t="s">
        <v>79</v>
      </c>
      <c r="AV510" s="14" t="s">
        <v>187</v>
      </c>
      <c r="AW510" s="14" t="s">
        <v>31</v>
      </c>
      <c r="AX510" s="14" t="s">
        <v>77</v>
      </c>
      <c r="AY510" s="167" t="s">
        <v>181</v>
      </c>
    </row>
    <row r="511" spans="2:65" s="1" customFormat="1" ht="16.5" customHeight="1" x14ac:dyDescent="0.2">
      <c r="B511" s="32"/>
      <c r="C511" s="125" t="s">
        <v>502</v>
      </c>
      <c r="D511" s="125" t="s">
        <v>182</v>
      </c>
      <c r="E511" s="126" t="s">
        <v>9866</v>
      </c>
      <c r="F511" s="127" t="s">
        <v>9867</v>
      </c>
      <c r="G511" s="128" t="s">
        <v>438</v>
      </c>
      <c r="H511" s="129">
        <v>123.17700000000001</v>
      </c>
      <c r="I511" s="130"/>
      <c r="J511" s="131">
        <f>ROUND(I511*H511,2)</f>
        <v>0</v>
      </c>
      <c r="K511" s="127" t="s">
        <v>327</v>
      </c>
      <c r="L511" s="32"/>
      <c r="M511" s="132" t="s">
        <v>19</v>
      </c>
      <c r="N511" s="133" t="s">
        <v>40</v>
      </c>
      <c r="P511" s="134">
        <f>O511*H511</f>
        <v>0</v>
      </c>
      <c r="Q511" s="134">
        <v>0</v>
      </c>
      <c r="R511" s="134">
        <f>Q511*H511</f>
        <v>0</v>
      </c>
      <c r="S511" s="134">
        <v>0</v>
      </c>
      <c r="T511" s="135">
        <f>S511*H511</f>
        <v>0</v>
      </c>
      <c r="AR511" s="136" t="s">
        <v>187</v>
      </c>
      <c r="AT511" s="136" t="s">
        <v>182</v>
      </c>
      <c r="AU511" s="136" t="s">
        <v>79</v>
      </c>
      <c r="AY511" s="17" t="s">
        <v>181</v>
      </c>
      <c r="BE511" s="137">
        <f>IF(N511="základní",J511,0)</f>
        <v>0</v>
      </c>
      <c r="BF511" s="137">
        <f>IF(N511="snížená",J511,0)</f>
        <v>0</v>
      </c>
      <c r="BG511" s="137">
        <f>IF(N511="zákl. přenesená",J511,0)</f>
        <v>0</v>
      </c>
      <c r="BH511" s="137">
        <f>IF(N511="sníž. přenesená",J511,0)</f>
        <v>0</v>
      </c>
      <c r="BI511" s="137">
        <f>IF(N511="nulová",J511,0)</f>
        <v>0</v>
      </c>
      <c r="BJ511" s="17" t="s">
        <v>77</v>
      </c>
      <c r="BK511" s="137">
        <f>ROUND(I511*H511,2)</f>
        <v>0</v>
      </c>
      <c r="BL511" s="17" t="s">
        <v>187</v>
      </c>
      <c r="BM511" s="136" t="s">
        <v>792</v>
      </c>
    </row>
    <row r="512" spans="2:65" s="1" customFormat="1" ht="11.25" x14ac:dyDescent="0.2">
      <c r="B512" s="32"/>
      <c r="D512" s="151" t="s">
        <v>328</v>
      </c>
      <c r="F512" s="152" t="s">
        <v>9868</v>
      </c>
      <c r="I512" s="140"/>
      <c r="L512" s="32"/>
      <c r="M512" s="141"/>
      <c r="T512" s="53"/>
      <c r="AT512" s="17" t="s">
        <v>328</v>
      </c>
      <c r="AU512" s="17" t="s">
        <v>79</v>
      </c>
    </row>
    <row r="513" spans="2:65" s="13" customFormat="1" ht="22.5" x14ac:dyDescent="0.2">
      <c r="B513" s="159"/>
      <c r="D513" s="138" t="s">
        <v>330</v>
      </c>
      <c r="E513" s="160" t="s">
        <v>19</v>
      </c>
      <c r="F513" s="161" t="s">
        <v>9869</v>
      </c>
      <c r="H513" s="162">
        <v>123.17700000000001</v>
      </c>
      <c r="I513" s="163"/>
      <c r="L513" s="159"/>
      <c r="M513" s="164"/>
      <c r="T513" s="165"/>
      <c r="AT513" s="160" t="s">
        <v>330</v>
      </c>
      <c r="AU513" s="160" t="s">
        <v>79</v>
      </c>
      <c r="AV513" s="13" t="s">
        <v>79</v>
      </c>
      <c r="AW513" s="13" t="s">
        <v>31</v>
      </c>
      <c r="AX513" s="13" t="s">
        <v>69</v>
      </c>
      <c r="AY513" s="160" t="s">
        <v>181</v>
      </c>
    </row>
    <row r="514" spans="2:65" s="14" customFormat="1" ht="11.25" x14ac:dyDescent="0.2">
      <c r="B514" s="166"/>
      <c r="D514" s="138" t="s">
        <v>330</v>
      </c>
      <c r="E514" s="167" t="s">
        <v>19</v>
      </c>
      <c r="F514" s="168" t="s">
        <v>333</v>
      </c>
      <c r="H514" s="169">
        <v>123.17700000000001</v>
      </c>
      <c r="I514" s="170"/>
      <c r="L514" s="166"/>
      <c r="M514" s="171"/>
      <c r="T514" s="172"/>
      <c r="AT514" s="167" t="s">
        <v>330</v>
      </c>
      <c r="AU514" s="167" t="s">
        <v>79</v>
      </c>
      <c r="AV514" s="14" t="s">
        <v>187</v>
      </c>
      <c r="AW514" s="14" t="s">
        <v>31</v>
      </c>
      <c r="AX514" s="14" t="s">
        <v>77</v>
      </c>
      <c r="AY514" s="167" t="s">
        <v>181</v>
      </c>
    </row>
    <row r="515" spans="2:65" s="1" customFormat="1" ht="16.5" customHeight="1" x14ac:dyDescent="0.2">
      <c r="B515" s="32"/>
      <c r="C515" s="125" t="s">
        <v>800</v>
      </c>
      <c r="D515" s="125" t="s">
        <v>182</v>
      </c>
      <c r="E515" s="126" t="s">
        <v>9870</v>
      </c>
      <c r="F515" s="127" t="s">
        <v>9871</v>
      </c>
      <c r="G515" s="128" t="s">
        <v>438</v>
      </c>
      <c r="H515" s="129">
        <v>435.87599999999998</v>
      </c>
      <c r="I515" s="130"/>
      <c r="J515" s="131">
        <f>ROUND(I515*H515,2)</f>
        <v>0</v>
      </c>
      <c r="K515" s="127" t="s">
        <v>327</v>
      </c>
      <c r="L515" s="32"/>
      <c r="M515" s="132" t="s">
        <v>19</v>
      </c>
      <c r="N515" s="133" t="s">
        <v>40</v>
      </c>
      <c r="P515" s="134">
        <f>O515*H515</f>
        <v>0</v>
      </c>
      <c r="Q515" s="134">
        <v>0</v>
      </c>
      <c r="R515" s="134">
        <f>Q515*H515</f>
        <v>0</v>
      </c>
      <c r="S515" s="134">
        <v>0</v>
      </c>
      <c r="T515" s="135">
        <f>S515*H515</f>
        <v>0</v>
      </c>
      <c r="AR515" s="136" t="s">
        <v>187</v>
      </c>
      <c r="AT515" s="136" t="s">
        <v>182</v>
      </c>
      <c r="AU515" s="136" t="s">
        <v>79</v>
      </c>
      <c r="AY515" s="17" t="s">
        <v>181</v>
      </c>
      <c r="BE515" s="137">
        <f>IF(N515="základní",J515,0)</f>
        <v>0</v>
      </c>
      <c r="BF515" s="137">
        <f>IF(N515="snížená",J515,0)</f>
        <v>0</v>
      </c>
      <c r="BG515" s="137">
        <f>IF(N515="zákl. přenesená",J515,0)</f>
        <v>0</v>
      </c>
      <c r="BH515" s="137">
        <f>IF(N515="sníž. přenesená",J515,0)</f>
        <v>0</v>
      </c>
      <c r="BI515" s="137">
        <f>IF(N515="nulová",J515,0)</f>
        <v>0</v>
      </c>
      <c r="BJ515" s="17" t="s">
        <v>77</v>
      </c>
      <c r="BK515" s="137">
        <f>ROUND(I515*H515,2)</f>
        <v>0</v>
      </c>
      <c r="BL515" s="17" t="s">
        <v>187</v>
      </c>
      <c r="BM515" s="136" t="s">
        <v>803</v>
      </c>
    </row>
    <row r="516" spans="2:65" s="1" customFormat="1" ht="11.25" x14ac:dyDescent="0.2">
      <c r="B516" s="32"/>
      <c r="D516" s="151" t="s">
        <v>328</v>
      </c>
      <c r="F516" s="152" t="s">
        <v>9872</v>
      </c>
      <c r="I516" s="140"/>
      <c r="L516" s="32"/>
      <c r="M516" s="141"/>
      <c r="T516" s="53"/>
      <c r="AT516" s="17" t="s">
        <v>328</v>
      </c>
      <c r="AU516" s="17" t="s">
        <v>79</v>
      </c>
    </row>
    <row r="517" spans="2:65" s="13" customFormat="1" ht="22.5" x14ac:dyDescent="0.2">
      <c r="B517" s="159"/>
      <c r="D517" s="138" t="s">
        <v>330</v>
      </c>
      <c r="E517" s="160" t="s">
        <v>19</v>
      </c>
      <c r="F517" s="161" t="s">
        <v>9873</v>
      </c>
      <c r="H517" s="162">
        <v>66.344999999999999</v>
      </c>
      <c r="I517" s="163"/>
      <c r="L517" s="159"/>
      <c r="M517" s="164"/>
      <c r="T517" s="165"/>
      <c r="AT517" s="160" t="s">
        <v>330</v>
      </c>
      <c r="AU517" s="160" t="s">
        <v>79</v>
      </c>
      <c r="AV517" s="13" t="s">
        <v>79</v>
      </c>
      <c r="AW517" s="13" t="s">
        <v>31</v>
      </c>
      <c r="AX517" s="13" t="s">
        <v>69</v>
      </c>
      <c r="AY517" s="160" t="s">
        <v>181</v>
      </c>
    </row>
    <row r="518" spans="2:65" s="13" customFormat="1" ht="22.5" x14ac:dyDescent="0.2">
      <c r="B518" s="159"/>
      <c r="D518" s="138" t="s">
        <v>330</v>
      </c>
      <c r="E518" s="160" t="s">
        <v>19</v>
      </c>
      <c r="F518" s="161" t="s">
        <v>9874</v>
      </c>
      <c r="H518" s="162">
        <v>369.53100000000001</v>
      </c>
      <c r="I518" s="163"/>
      <c r="L518" s="159"/>
      <c r="M518" s="164"/>
      <c r="T518" s="165"/>
      <c r="AT518" s="160" t="s">
        <v>330</v>
      </c>
      <c r="AU518" s="160" t="s">
        <v>79</v>
      </c>
      <c r="AV518" s="13" t="s">
        <v>79</v>
      </c>
      <c r="AW518" s="13" t="s">
        <v>31</v>
      </c>
      <c r="AX518" s="13" t="s">
        <v>69</v>
      </c>
      <c r="AY518" s="160" t="s">
        <v>181</v>
      </c>
    </row>
    <row r="519" spans="2:65" s="14" customFormat="1" ht="11.25" x14ac:dyDescent="0.2">
      <c r="B519" s="166"/>
      <c r="D519" s="138" t="s">
        <v>330</v>
      </c>
      <c r="E519" s="167" t="s">
        <v>19</v>
      </c>
      <c r="F519" s="168" t="s">
        <v>333</v>
      </c>
      <c r="H519" s="169">
        <v>435.87599999999998</v>
      </c>
      <c r="I519" s="170"/>
      <c r="L519" s="166"/>
      <c r="M519" s="171"/>
      <c r="T519" s="172"/>
      <c r="AT519" s="167" t="s">
        <v>330</v>
      </c>
      <c r="AU519" s="167" t="s">
        <v>79</v>
      </c>
      <c r="AV519" s="14" t="s">
        <v>187</v>
      </c>
      <c r="AW519" s="14" t="s">
        <v>31</v>
      </c>
      <c r="AX519" s="14" t="s">
        <v>77</v>
      </c>
      <c r="AY519" s="167" t="s">
        <v>181</v>
      </c>
    </row>
    <row r="520" spans="2:65" s="1" customFormat="1" ht="16.5" customHeight="1" x14ac:dyDescent="0.2">
      <c r="B520" s="32"/>
      <c r="C520" s="125" t="s">
        <v>505</v>
      </c>
      <c r="D520" s="125" t="s">
        <v>182</v>
      </c>
      <c r="E520" s="126" t="s">
        <v>5666</v>
      </c>
      <c r="F520" s="127" t="s">
        <v>5667</v>
      </c>
      <c r="G520" s="128" t="s">
        <v>1053</v>
      </c>
      <c r="H520" s="129">
        <v>15</v>
      </c>
      <c r="I520" s="130"/>
      <c r="J520" s="131">
        <f>ROUND(I520*H520,2)</f>
        <v>0</v>
      </c>
      <c r="K520" s="127" t="s">
        <v>327</v>
      </c>
      <c r="L520" s="32"/>
      <c r="M520" s="132" t="s">
        <v>19</v>
      </c>
      <c r="N520" s="133" t="s">
        <v>40</v>
      </c>
      <c r="P520" s="134">
        <f>O520*H520</f>
        <v>0</v>
      </c>
      <c r="Q520" s="134">
        <v>0</v>
      </c>
      <c r="R520" s="134">
        <f>Q520*H520</f>
        <v>0</v>
      </c>
      <c r="S520" s="134">
        <v>0</v>
      </c>
      <c r="T520" s="135">
        <f>S520*H520</f>
        <v>0</v>
      </c>
      <c r="AR520" s="136" t="s">
        <v>187</v>
      </c>
      <c r="AT520" s="136" t="s">
        <v>182</v>
      </c>
      <c r="AU520" s="136" t="s">
        <v>79</v>
      </c>
      <c r="AY520" s="17" t="s">
        <v>181</v>
      </c>
      <c r="BE520" s="137">
        <f>IF(N520="základní",J520,0)</f>
        <v>0</v>
      </c>
      <c r="BF520" s="137">
        <f>IF(N520="snížená",J520,0)</f>
        <v>0</v>
      </c>
      <c r="BG520" s="137">
        <f>IF(N520="zákl. přenesená",J520,0)</f>
        <v>0</v>
      </c>
      <c r="BH520" s="137">
        <f>IF(N520="sníž. přenesená",J520,0)</f>
        <v>0</v>
      </c>
      <c r="BI520" s="137">
        <f>IF(N520="nulová",J520,0)</f>
        <v>0</v>
      </c>
      <c r="BJ520" s="17" t="s">
        <v>77</v>
      </c>
      <c r="BK520" s="137">
        <f>ROUND(I520*H520,2)</f>
        <v>0</v>
      </c>
      <c r="BL520" s="17" t="s">
        <v>187</v>
      </c>
      <c r="BM520" s="136" t="s">
        <v>814</v>
      </c>
    </row>
    <row r="521" spans="2:65" s="1" customFormat="1" ht="11.25" x14ac:dyDescent="0.2">
      <c r="B521" s="32"/>
      <c r="D521" s="151" t="s">
        <v>328</v>
      </c>
      <c r="F521" s="152" t="s">
        <v>5668</v>
      </c>
      <c r="I521" s="140"/>
      <c r="L521" s="32"/>
      <c r="M521" s="141"/>
      <c r="T521" s="53"/>
      <c r="AT521" s="17" t="s">
        <v>328</v>
      </c>
      <c r="AU521" s="17" t="s">
        <v>79</v>
      </c>
    </row>
    <row r="522" spans="2:65" s="13" customFormat="1" ht="22.5" x14ac:dyDescent="0.2">
      <c r="B522" s="159"/>
      <c r="D522" s="138" t="s">
        <v>330</v>
      </c>
      <c r="E522" s="160" t="s">
        <v>19</v>
      </c>
      <c r="F522" s="161" t="s">
        <v>5669</v>
      </c>
      <c r="H522" s="162">
        <v>15</v>
      </c>
      <c r="I522" s="163"/>
      <c r="L522" s="159"/>
      <c r="M522" s="164"/>
      <c r="T522" s="165"/>
      <c r="AT522" s="160" t="s">
        <v>330</v>
      </c>
      <c r="AU522" s="160" t="s">
        <v>79</v>
      </c>
      <c r="AV522" s="13" t="s">
        <v>79</v>
      </c>
      <c r="AW522" s="13" t="s">
        <v>31</v>
      </c>
      <c r="AX522" s="13" t="s">
        <v>69</v>
      </c>
      <c r="AY522" s="160" t="s">
        <v>181</v>
      </c>
    </row>
    <row r="523" spans="2:65" s="14" customFormat="1" ht="11.25" x14ac:dyDescent="0.2">
      <c r="B523" s="166"/>
      <c r="D523" s="138" t="s">
        <v>330</v>
      </c>
      <c r="E523" s="167" t="s">
        <v>19</v>
      </c>
      <c r="F523" s="168" t="s">
        <v>333</v>
      </c>
      <c r="H523" s="169">
        <v>15</v>
      </c>
      <c r="I523" s="170"/>
      <c r="L523" s="166"/>
      <c r="M523" s="173"/>
      <c r="N523" s="174"/>
      <c r="O523" s="174"/>
      <c r="P523" s="174"/>
      <c r="Q523" s="174"/>
      <c r="R523" s="174"/>
      <c r="S523" s="174"/>
      <c r="T523" s="175"/>
      <c r="AT523" s="167" t="s">
        <v>330</v>
      </c>
      <c r="AU523" s="167" t="s">
        <v>79</v>
      </c>
      <c r="AV523" s="14" t="s">
        <v>187</v>
      </c>
      <c r="AW523" s="14" t="s">
        <v>31</v>
      </c>
      <c r="AX523" s="14" t="s">
        <v>77</v>
      </c>
      <c r="AY523" s="167" t="s">
        <v>181</v>
      </c>
    </row>
    <row r="524" spans="2:65" s="1" customFormat="1" ht="6.95" customHeight="1" x14ac:dyDescent="0.2">
      <c r="B524" s="41"/>
      <c r="C524" s="42"/>
      <c r="D524" s="42"/>
      <c r="E524" s="42"/>
      <c r="F524" s="42"/>
      <c r="G524" s="42"/>
      <c r="H524" s="42"/>
      <c r="I524" s="42"/>
      <c r="J524" s="42"/>
      <c r="K524" s="42"/>
      <c r="L524" s="32"/>
    </row>
  </sheetData>
  <sheetProtection algorithmName="SHA-512" hashValue="NHPzgL3TtxWbEJWn4AJxwzaw37B/4dkkx7DZ9Ak1+UdrNVFyn9K3o4o+LEielS1TQ+JJS5V1yKaqzDCG92taXg==" saltValue="NMaAqaA+93iQ+Kiob6I+Usi2K3Qcpyc97kGxiQ7cRR4bBzKktJiAxBV/jGNNeJph1IGswy6xjplQWyW/OiffJQ==" spinCount="100000" sheet="1" objects="1" scenarios="1" formatColumns="0" formatRows="0" autoFilter="0"/>
  <autoFilter ref="C89:K523" xr:uid="{00000000-0009-0000-0000-000013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300-000000000000}"/>
    <hyperlink ref="F104" r:id="rId2" xr:uid="{00000000-0004-0000-1300-000001000000}"/>
    <hyperlink ref="F110" r:id="rId3" xr:uid="{00000000-0004-0000-1300-000002000000}"/>
    <hyperlink ref="F119" r:id="rId4" xr:uid="{00000000-0004-0000-1300-000003000000}"/>
    <hyperlink ref="F124" r:id="rId5" xr:uid="{00000000-0004-0000-1300-000004000000}"/>
    <hyperlink ref="F129" r:id="rId6" xr:uid="{00000000-0004-0000-1300-000005000000}"/>
    <hyperlink ref="F134" r:id="rId7" xr:uid="{00000000-0004-0000-1300-000006000000}"/>
    <hyperlink ref="F136" r:id="rId8" xr:uid="{00000000-0004-0000-1300-000007000000}"/>
    <hyperlink ref="F138" r:id="rId9" xr:uid="{00000000-0004-0000-1300-000008000000}"/>
    <hyperlink ref="F140" r:id="rId10" xr:uid="{00000000-0004-0000-1300-000009000000}"/>
    <hyperlink ref="F142" r:id="rId11" xr:uid="{00000000-0004-0000-1300-00000A000000}"/>
    <hyperlink ref="F144" r:id="rId12" xr:uid="{00000000-0004-0000-1300-00000B000000}"/>
    <hyperlink ref="F162" r:id="rId13" xr:uid="{00000000-0004-0000-1300-00000C000000}"/>
    <hyperlink ref="F172" r:id="rId14" xr:uid="{00000000-0004-0000-1300-00000D000000}"/>
    <hyperlink ref="F182" r:id="rId15" xr:uid="{00000000-0004-0000-1300-00000E000000}"/>
    <hyperlink ref="F192" r:id="rId16" xr:uid="{00000000-0004-0000-1300-00000F000000}"/>
    <hyperlink ref="F202" r:id="rId17" xr:uid="{00000000-0004-0000-1300-000010000000}"/>
    <hyperlink ref="F206" r:id="rId18" xr:uid="{00000000-0004-0000-1300-000011000000}"/>
    <hyperlink ref="F210" r:id="rId19" xr:uid="{00000000-0004-0000-1300-000012000000}"/>
    <hyperlink ref="F215" r:id="rId20" xr:uid="{00000000-0004-0000-1300-000013000000}"/>
    <hyperlink ref="F220" r:id="rId21" xr:uid="{00000000-0004-0000-1300-000014000000}"/>
    <hyperlink ref="F225" r:id="rId22" xr:uid="{00000000-0004-0000-1300-000015000000}"/>
    <hyperlink ref="F230" r:id="rId23" xr:uid="{00000000-0004-0000-1300-000016000000}"/>
    <hyperlink ref="F235" r:id="rId24" xr:uid="{00000000-0004-0000-1300-000017000000}"/>
    <hyperlink ref="F240" r:id="rId25" xr:uid="{00000000-0004-0000-1300-000018000000}"/>
    <hyperlink ref="F245" r:id="rId26" xr:uid="{00000000-0004-0000-1300-000019000000}"/>
    <hyperlink ref="F251" r:id="rId27" xr:uid="{00000000-0004-0000-1300-00001A000000}"/>
    <hyperlink ref="F257" r:id="rId28" xr:uid="{00000000-0004-0000-1300-00001B000000}"/>
    <hyperlink ref="F263" r:id="rId29" xr:uid="{00000000-0004-0000-1300-00001C000000}"/>
    <hyperlink ref="F268" r:id="rId30" xr:uid="{00000000-0004-0000-1300-00001D000000}"/>
    <hyperlink ref="F273" r:id="rId31" xr:uid="{00000000-0004-0000-1300-00001E000000}"/>
    <hyperlink ref="F278" r:id="rId32" xr:uid="{00000000-0004-0000-1300-00001F000000}"/>
    <hyperlink ref="F283" r:id="rId33" xr:uid="{00000000-0004-0000-1300-000020000000}"/>
    <hyperlink ref="F288" r:id="rId34" xr:uid="{00000000-0004-0000-1300-000021000000}"/>
    <hyperlink ref="F293" r:id="rId35" xr:uid="{00000000-0004-0000-1300-000022000000}"/>
    <hyperlink ref="F297" r:id="rId36" xr:uid="{00000000-0004-0000-1300-000023000000}"/>
    <hyperlink ref="F303" r:id="rId37" xr:uid="{00000000-0004-0000-1300-000024000000}"/>
    <hyperlink ref="F314" r:id="rId38" xr:uid="{00000000-0004-0000-1300-000025000000}"/>
    <hyperlink ref="F319" r:id="rId39" xr:uid="{00000000-0004-0000-1300-000026000000}"/>
    <hyperlink ref="F329" r:id="rId40" xr:uid="{00000000-0004-0000-1300-000027000000}"/>
    <hyperlink ref="F334" r:id="rId41" xr:uid="{00000000-0004-0000-1300-000028000000}"/>
    <hyperlink ref="F343" r:id="rId42" xr:uid="{00000000-0004-0000-1300-000029000000}"/>
    <hyperlink ref="F348" r:id="rId43" xr:uid="{00000000-0004-0000-1300-00002A000000}"/>
    <hyperlink ref="F357" r:id="rId44" xr:uid="{00000000-0004-0000-1300-00002B000000}"/>
    <hyperlink ref="F365" r:id="rId45" xr:uid="{00000000-0004-0000-1300-00002C000000}"/>
    <hyperlink ref="F374" r:id="rId46" xr:uid="{00000000-0004-0000-1300-00002D000000}"/>
    <hyperlink ref="F410" r:id="rId47" xr:uid="{00000000-0004-0000-1300-00002E000000}"/>
    <hyperlink ref="F414" r:id="rId48" xr:uid="{00000000-0004-0000-1300-00002F000000}"/>
    <hyperlink ref="F418" r:id="rId49" xr:uid="{00000000-0004-0000-1300-000030000000}"/>
    <hyperlink ref="F427" r:id="rId50" xr:uid="{00000000-0004-0000-1300-000031000000}"/>
    <hyperlink ref="F436" r:id="rId51" xr:uid="{00000000-0004-0000-1300-000032000000}"/>
    <hyperlink ref="F444" r:id="rId52" xr:uid="{00000000-0004-0000-1300-000033000000}"/>
    <hyperlink ref="F451" r:id="rId53" xr:uid="{00000000-0004-0000-1300-000034000000}"/>
    <hyperlink ref="F458" r:id="rId54" xr:uid="{00000000-0004-0000-1300-000035000000}"/>
    <hyperlink ref="F466" r:id="rId55" xr:uid="{00000000-0004-0000-1300-000036000000}"/>
    <hyperlink ref="F474" r:id="rId56" xr:uid="{00000000-0004-0000-1300-000037000000}"/>
    <hyperlink ref="F482" r:id="rId57" xr:uid="{00000000-0004-0000-1300-000038000000}"/>
    <hyperlink ref="F489" r:id="rId58" xr:uid="{00000000-0004-0000-1300-000039000000}"/>
    <hyperlink ref="F495" r:id="rId59" xr:uid="{00000000-0004-0000-1300-00003A000000}"/>
    <hyperlink ref="F508" r:id="rId60" xr:uid="{00000000-0004-0000-1300-00003B000000}"/>
    <hyperlink ref="F512" r:id="rId61" xr:uid="{00000000-0004-0000-1300-00003C000000}"/>
    <hyperlink ref="F516" r:id="rId62" xr:uid="{00000000-0004-0000-1300-00003D000000}"/>
    <hyperlink ref="F521" r:id="rId63" xr:uid="{00000000-0004-0000-13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3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149</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9875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ROUND((SUM(BE84:BE238)),  2)</f>
        <v>0</v>
      </c>
      <c r="I33" s="93">
        <v>0.21</v>
      </c>
      <c r="J33" s="83">
        <f>ROUND(((SUM(BE84:BE238))*I33),  2)</f>
        <v>0</v>
      </c>
      <c r="L33" s="32"/>
    </row>
    <row r="34" spans="2:12" s="1" customFormat="1" ht="14.45" customHeight="1" x14ac:dyDescent="0.2">
      <c r="B34" s="32"/>
      <c r="E34" s="27" t="s">
        <v>41</v>
      </c>
      <c r="F34" s="83">
        <f>ROUND((SUM(BF84:BF238)),  2)</f>
        <v>0</v>
      </c>
      <c r="I34" s="93">
        <v>0.12</v>
      </c>
      <c r="J34" s="83">
        <f>ROUND(((SUM(BF84:BF238))*I34),  2)</f>
        <v>0</v>
      </c>
      <c r="L34" s="32"/>
    </row>
    <row r="35" spans="2:12" s="1" customFormat="1" ht="14.45" hidden="1" customHeight="1" x14ac:dyDescent="0.2">
      <c r="B35" s="32"/>
      <c r="E35" s="27" t="s">
        <v>42</v>
      </c>
      <c r="F35" s="83">
        <f>ROUND((SUM(BG84:BG238)),  2)</f>
        <v>0</v>
      </c>
      <c r="I35" s="93">
        <v>0.21</v>
      </c>
      <c r="J35" s="83">
        <f>0</f>
        <v>0</v>
      </c>
      <c r="L35" s="32"/>
    </row>
    <row r="36" spans="2:12" s="1" customFormat="1" ht="14.45" hidden="1" customHeight="1" x14ac:dyDescent="0.2">
      <c r="B36" s="32"/>
      <c r="E36" s="27" t="s">
        <v>43</v>
      </c>
      <c r="F36" s="83">
        <f>ROUND((SUM(BH84:BH238)),  2)</f>
        <v>0</v>
      </c>
      <c r="I36" s="93">
        <v>0.12</v>
      </c>
      <c r="J36" s="83">
        <f>0</f>
        <v>0</v>
      </c>
      <c r="L36" s="32"/>
    </row>
    <row r="37" spans="2:12" s="1" customFormat="1" ht="14.45" hidden="1" customHeight="1" x14ac:dyDescent="0.2">
      <c r="B37" s="32"/>
      <c r="E37" s="27" t="s">
        <v>44</v>
      </c>
      <c r="F37" s="83">
        <f>ROUND((SUM(BI84:BI238)),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D.1.4.10.3. - PŘÍPRAVA ÚZEMÍ, OPĚRNÉ STĚNY</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296</v>
      </c>
      <c r="E60" s="105"/>
      <c r="F60" s="105"/>
      <c r="G60" s="105"/>
      <c r="H60" s="105"/>
      <c r="I60" s="105"/>
      <c r="J60" s="106">
        <f>J85</f>
        <v>0</v>
      </c>
      <c r="L60" s="103"/>
    </row>
    <row r="61" spans="2:47" s="11" customFormat="1" ht="19.899999999999999" customHeight="1" x14ac:dyDescent="0.2">
      <c r="B61" s="145"/>
      <c r="D61" s="146" t="s">
        <v>297</v>
      </c>
      <c r="E61" s="147"/>
      <c r="F61" s="147"/>
      <c r="G61" s="147"/>
      <c r="H61" s="147"/>
      <c r="I61" s="147"/>
      <c r="J61" s="148">
        <f>J86</f>
        <v>0</v>
      </c>
      <c r="L61" s="145"/>
    </row>
    <row r="62" spans="2:47" s="11" customFormat="1" ht="19.899999999999999" customHeight="1" x14ac:dyDescent="0.2">
      <c r="B62" s="145"/>
      <c r="D62" s="146" t="s">
        <v>1706</v>
      </c>
      <c r="E62" s="147"/>
      <c r="F62" s="147"/>
      <c r="G62" s="147"/>
      <c r="H62" s="147"/>
      <c r="I62" s="147"/>
      <c r="J62" s="148">
        <f>J211</f>
        <v>0</v>
      </c>
      <c r="L62" s="145"/>
    </row>
    <row r="63" spans="2:47" s="11" customFormat="1" ht="19.899999999999999" customHeight="1" x14ac:dyDescent="0.2">
      <c r="B63" s="145"/>
      <c r="D63" s="146" t="s">
        <v>300</v>
      </c>
      <c r="E63" s="147"/>
      <c r="F63" s="147"/>
      <c r="G63" s="147"/>
      <c r="H63" s="147"/>
      <c r="I63" s="147"/>
      <c r="J63" s="148">
        <f>J224</f>
        <v>0</v>
      </c>
      <c r="L63" s="145"/>
    </row>
    <row r="64" spans="2:47" s="11" customFormat="1" ht="19.899999999999999" customHeight="1" x14ac:dyDescent="0.2">
      <c r="B64" s="145"/>
      <c r="D64" s="146" t="s">
        <v>301</v>
      </c>
      <c r="E64" s="147"/>
      <c r="F64" s="147"/>
      <c r="G64" s="147"/>
      <c r="H64" s="147"/>
      <c r="I64" s="147"/>
      <c r="J64" s="148">
        <f>J229</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21</v>
      </c>
      <c r="F74" s="314"/>
      <c r="G74" s="314"/>
      <c r="H74" s="314"/>
      <c r="L74" s="32"/>
    </row>
    <row r="75" spans="2:12" s="1" customFormat="1" ht="12" customHeight="1" x14ac:dyDescent="0.2">
      <c r="B75" s="32"/>
      <c r="C75" s="27" t="s">
        <v>159</v>
      </c>
      <c r="L75" s="32"/>
    </row>
    <row r="76" spans="2:12" s="1" customFormat="1" ht="16.5" customHeight="1" x14ac:dyDescent="0.2">
      <c r="B76" s="32"/>
      <c r="E76" s="279" t="str">
        <f>E9</f>
        <v>D.1.4.10.3. - PŘÍPRAVA ÚZEMÍ, OPĚRNÉ STĚNY</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11. 2. 2025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321</v>
      </c>
      <c r="F85" s="117" t="s">
        <v>322</v>
      </c>
      <c r="I85" s="118"/>
      <c r="J85" s="119">
        <f>BK85</f>
        <v>0</v>
      </c>
      <c r="L85" s="115"/>
      <c r="M85" s="120"/>
      <c r="P85" s="121">
        <f>P86+P211+P224+P229</f>
        <v>0</v>
      </c>
      <c r="R85" s="121">
        <f>R86+R211+R224+R229</f>
        <v>0</v>
      </c>
      <c r="T85" s="122">
        <f>T86+T211+T224+T229</f>
        <v>0</v>
      </c>
      <c r="AR85" s="116" t="s">
        <v>77</v>
      </c>
      <c r="AT85" s="123" t="s">
        <v>68</v>
      </c>
      <c r="AU85" s="123" t="s">
        <v>69</v>
      </c>
      <c r="AY85" s="116" t="s">
        <v>181</v>
      </c>
      <c r="BK85" s="124">
        <f>BK86+BK211+BK224+BK229</f>
        <v>0</v>
      </c>
    </row>
    <row r="86" spans="2:65" s="10" customFormat="1" ht="22.9" customHeight="1" x14ac:dyDescent="0.2">
      <c r="B86" s="115"/>
      <c r="D86" s="116" t="s">
        <v>68</v>
      </c>
      <c r="E86" s="149" t="s">
        <v>77</v>
      </c>
      <c r="F86" s="149" t="s">
        <v>323</v>
      </c>
      <c r="I86" s="118"/>
      <c r="J86" s="150">
        <f>BK86</f>
        <v>0</v>
      </c>
      <c r="L86" s="115"/>
      <c r="M86" s="120"/>
      <c r="P86" s="121">
        <f>SUM(P87:P210)</f>
        <v>0</v>
      </c>
      <c r="R86" s="121">
        <f>SUM(R87:R210)</f>
        <v>0</v>
      </c>
      <c r="T86" s="122">
        <f>SUM(T87:T210)</f>
        <v>0</v>
      </c>
      <c r="AR86" s="116" t="s">
        <v>77</v>
      </c>
      <c r="AT86" s="123" t="s">
        <v>68</v>
      </c>
      <c r="AU86" s="123" t="s">
        <v>77</v>
      </c>
      <c r="AY86" s="116" t="s">
        <v>181</v>
      </c>
      <c r="BK86" s="124">
        <f>SUM(BK87:BK210)</f>
        <v>0</v>
      </c>
    </row>
    <row r="87" spans="2:65" s="1" customFormat="1" ht="21.75" customHeight="1" x14ac:dyDescent="0.2">
      <c r="B87" s="32"/>
      <c r="C87" s="125" t="s">
        <v>77</v>
      </c>
      <c r="D87" s="125" t="s">
        <v>182</v>
      </c>
      <c r="E87" s="126" t="s">
        <v>9876</v>
      </c>
      <c r="F87" s="127" t="s">
        <v>9877</v>
      </c>
      <c r="G87" s="128" t="s">
        <v>326</v>
      </c>
      <c r="H87" s="129">
        <v>49.95</v>
      </c>
      <c r="I87" s="130"/>
      <c r="J87" s="131">
        <f>ROUND(I87*H87,2)</f>
        <v>0</v>
      </c>
      <c r="K87" s="127" t="s">
        <v>327</v>
      </c>
      <c r="L87" s="32"/>
      <c r="M87" s="132" t="s">
        <v>19</v>
      </c>
      <c r="N87" s="133" t="s">
        <v>40</v>
      </c>
      <c r="P87" s="134">
        <f>O87*H87</f>
        <v>0</v>
      </c>
      <c r="Q87" s="134">
        <v>0</v>
      </c>
      <c r="R87" s="134">
        <f>Q87*H87</f>
        <v>0</v>
      </c>
      <c r="S87" s="134">
        <v>0</v>
      </c>
      <c r="T87" s="135">
        <f>S87*H87</f>
        <v>0</v>
      </c>
      <c r="AR87" s="136" t="s">
        <v>187</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187</v>
      </c>
      <c r="BM87" s="136" t="s">
        <v>79</v>
      </c>
    </row>
    <row r="88" spans="2:65" s="1" customFormat="1" ht="11.25" x14ac:dyDescent="0.2">
      <c r="B88" s="32"/>
      <c r="D88" s="151" t="s">
        <v>328</v>
      </c>
      <c r="F88" s="152" t="s">
        <v>9878</v>
      </c>
      <c r="I88" s="140"/>
      <c r="L88" s="32"/>
      <c r="M88" s="141"/>
      <c r="T88" s="53"/>
      <c r="AT88" s="17" t="s">
        <v>328</v>
      </c>
      <c r="AU88" s="17" t="s">
        <v>79</v>
      </c>
    </row>
    <row r="89" spans="2:65" s="1" customFormat="1" ht="19.5" x14ac:dyDescent="0.2">
      <c r="B89" s="32"/>
      <c r="D89" s="138" t="s">
        <v>214</v>
      </c>
      <c r="F89" s="139" t="s">
        <v>9297</v>
      </c>
      <c r="I89" s="140"/>
      <c r="L89" s="32"/>
      <c r="M89" s="141"/>
      <c r="T89" s="53"/>
      <c r="AT89" s="17" t="s">
        <v>214</v>
      </c>
      <c r="AU89" s="17" t="s">
        <v>79</v>
      </c>
    </row>
    <row r="90" spans="2:65" s="12" customFormat="1" ht="11.25" x14ac:dyDescent="0.2">
      <c r="B90" s="153"/>
      <c r="D90" s="138" t="s">
        <v>330</v>
      </c>
      <c r="E90" s="154" t="s">
        <v>19</v>
      </c>
      <c r="F90" s="155" t="s">
        <v>9879</v>
      </c>
      <c r="H90" s="154" t="s">
        <v>19</v>
      </c>
      <c r="I90" s="156"/>
      <c r="L90" s="153"/>
      <c r="M90" s="157"/>
      <c r="T90" s="158"/>
      <c r="AT90" s="154" t="s">
        <v>330</v>
      </c>
      <c r="AU90" s="154" t="s">
        <v>79</v>
      </c>
      <c r="AV90" s="12" t="s">
        <v>77</v>
      </c>
      <c r="AW90" s="12" t="s">
        <v>31</v>
      </c>
      <c r="AX90" s="12" t="s">
        <v>69</v>
      </c>
      <c r="AY90" s="154" t="s">
        <v>181</v>
      </c>
    </row>
    <row r="91" spans="2:65" s="13" customFormat="1" ht="11.25" x14ac:dyDescent="0.2">
      <c r="B91" s="159"/>
      <c r="D91" s="138" t="s">
        <v>330</v>
      </c>
      <c r="E91" s="160" t="s">
        <v>19</v>
      </c>
      <c r="F91" s="161" t="s">
        <v>9880</v>
      </c>
      <c r="H91" s="162">
        <v>49.95</v>
      </c>
      <c r="I91" s="163"/>
      <c r="L91" s="159"/>
      <c r="M91" s="164"/>
      <c r="T91" s="165"/>
      <c r="AT91" s="160" t="s">
        <v>330</v>
      </c>
      <c r="AU91" s="160" t="s">
        <v>79</v>
      </c>
      <c r="AV91" s="13" t="s">
        <v>79</v>
      </c>
      <c r="AW91" s="13" t="s">
        <v>31</v>
      </c>
      <c r="AX91" s="13" t="s">
        <v>69</v>
      </c>
      <c r="AY91" s="160" t="s">
        <v>181</v>
      </c>
    </row>
    <row r="92" spans="2:65" s="14" customFormat="1" ht="11.25" x14ac:dyDescent="0.2">
      <c r="B92" s="166"/>
      <c r="D92" s="138" t="s">
        <v>330</v>
      </c>
      <c r="E92" s="167" t="s">
        <v>19</v>
      </c>
      <c r="F92" s="168" t="s">
        <v>333</v>
      </c>
      <c r="H92" s="169">
        <v>49.95</v>
      </c>
      <c r="I92" s="170"/>
      <c r="L92" s="166"/>
      <c r="M92" s="171"/>
      <c r="T92" s="172"/>
      <c r="AT92" s="167" t="s">
        <v>330</v>
      </c>
      <c r="AU92" s="167" t="s">
        <v>79</v>
      </c>
      <c r="AV92" s="14" t="s">
        <v>187</v>
      </c>
      <c r="AW92" s="14" t="s">
        <v>31</v>
      </c>
      <c r="AX92" s="14" t="s">
        <v>77</v>
      </c>
      <c r="AY92" s="167" t="s">
        <v>181</v>
      </c>
    </row>
    <row r="93" spans="2:65" s="1" customFormat="1" ht="21.75" customHeight="1" x14ac:dyDescent="0.2">
      <c r="B93" s="32"/>
      <c r="C93" s="125" t="s">
        <v>79</v>
      </c>
      <c r="D93" s="125" t="s">
        <v>182</v>
      </c>
      <c r="E93" s="126" t="s">
        <v>9881</v>
      </c>
      <c r="F93" s="127" t="s">
        <v>9882</v>
      </c>
      <c r="G93" s="128" t="s">
        <v>326</v>
      </c>
      <c r="H93" s="129">
        <v>61.646999999999998</v>
      </c>
      <c r="I93" s="130"/>
      <c r="J93" s="131">
        <f>ROUND(I93*H93,2)</f>
        <v>0</v>
      </c>
      <c r="K93" s="127" t="s">
        <v>327</v>
      </c>
      <c r="L93" s="32"/>
      <c r="M93" s="132" t="s">
        <v>19</v>
      </c>
      <c r="N93" s="133" t="s">
        <v>40</v>
      </c>
      <c r="P93" s="134">
        <f>O93*H93</f>
        <v>0</v>
      </c>
      <c r="Q93" s="134">
        <v>0</v>
      </c>
      <c r="R93" s="134">
        <f>Q93*H93</f>
        <v>0</v>
      </c>
      <c r="S93" s="134">
        <v>0</v>
      </c>
      <c r="T93" s="135">
        <f>S93*H93</f>
        <v>0</v>
      </c>
      <c r="AR93" s="136" t="s">
        <v>187</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187</v>
      </c>
      <c r="BM93" s="136" t="s">
        <v>187</v>
      </c>
    </row>
    <row r="94" spans="2:65" s="1" customFormat="1" ht="11.25" x14ac:dyDescent="0.2">
      <c r="B94" s="32"/>
      <c r="D94" s="151" t="s">
        <v>328</v>
      </c>
      <c r="F94" s="152" t="s">
        <v>9883</v>
      </c>
      <c r="I94" s="140"/>
      <c r="L94" s="32"/>
      <c r="M94" s="141"/>
      <c r="T94" s="53"/>
      <c r="AT94" s="17" t="s">
        <v>328</v>
      </c>
      <c r="AU94" s="17" t="s">
        <v>79</v>
      </c>
    </row>
    <row r="95" spans="2:65" s="1" customFormat="1" ht="19.5" x14ac:dyDescent="0.2">
      <c r="B95" s="32"/>
      <c r="D95" s="138" t="s">
        <v>214</v>
      </c>
      <c r="F95" s="139" t="s">
        <v>9297</v>
      </c>
      <c r="I95" s="140"/>
      <c r="L95" s="32"/>
      <c r="M95" s="141"/>
      <c r="T95" s="53"/>
      <c r="AT95" s="17" t="s">
        <v>214</v>
      </c>
      <c r="AU95" s="17" t="s">
        <v>79</v>
      </c>
    </row>
    <row r="96" spans="2:65" s="12" customFormat="1" ht="11.25" x14ac:dyDescent="0.2">
      <c r="B96" s="153"/>
      <c r="D96" s="138" t="s">
        <v>330</v>
      </c>
      <c r="E96" s="154" t="s">
        <v>19</v>
      </c>
      <c r="F96" s="155" t="s">
        <v>9884</v>
      </c>
      <c r="H96" s="154" t="s">
        <v>19</v>
      </c>
      <c r="I96" s="156"/>
      <c r="L96" s="153"/>
      <c r="M96" s="157"/>
      <c r="T96" s="158"/>
      <c r="AT96" s="154" t="s">
        <v>330</v>
      </c>
      <c r="AU96" s="154" t="s">
        <v>79</v>
      </c>
      <c r="AV96" s="12" t="s">
        <v>77</v>
      </c>
      <c r="AW96" s="12" t="s">
        <v>31</v>
      </c>
      <c r="AX96" s="12" t="s">
        <v>69</v>
      </c>
      <c r="AY96" s="154" t="s">
        <v>181</v>
      </c>
    </row>
    <row r="97" spans="2:65" s="13" customFormat="1" ht="11.25" x14ac:dyDescent="0.2">
      <c r="B97" s="159"/>
      <c r="D97" s="138" t="s">
        <v>330</v>
      </c>
      <c r="E97" s="160" t="s">
        <v>19</v>
      </c>
      <c r="F97" s="161" t="s">
        <v>9885</v>
      </c>
      <c r="H97" s="162">
        <v>11.696999999999999</v>
      </c>
      <c r="I97" s="163"/>
      <c r="L97" s="159"/>
      <c r="M97" s="164"/>
      <c r="T97" s="165"/>
      <c r="AT97" s="160" t="s">
        <v>330</v>
      </c>
      <c r="AU97" s="160" t="s">
        <v>79</v>
      </c>
      <c r="AV97" s="13" t="s">
        <v>79</v>
      </c>
      <c r="AW97" s="13" t="s">
        <v>31</v>
      </c>
      <c r="AX97" s="13" t="s">
        <v>69</v>
      </c>
      <c r="AY97" s="160" t="s">
        <v>181</v>
      </c>
    </row>
    <row r="98" spans="2:65" s="12" customFormat="1" ht="11.25" x14ac:dyDescent="0.2">
      <c r="B98" s="153"/>
      <c r="D98" s="138" t="s">
        <v>330</v>
      </c>
      <c r="E98" s="154" t="s">
        <v>19</v>
      </c>
      <c r="F98" s="155" t="s">
        <v>9879</v>
      </c>
      <c r="H98" s="154" t="s">
        <v>19</v>
      </c>
      <c r="I98" s="156"/>
      <c r="L98" s="153"/>
      <c r="M98" s="157"/>
      <c r="T98" s="158"/>
      <c r="AT98" s="154" t="s">
        <v>330</v>
      </c>
      <c r="AU98" s="154" t="s">
        <v>79</v>
      </c>
      <c r="AV98" s="12" t="s">
        <v>77</v>
      </c>
      <c r="AW98" s="12" t="s">
        <v>31</v>
      </c>
      <c r="AX98" s="12" t="s">
        <v>69</v>
      </c>
      <c r="AY98" s="154" t="s">
        <v>181</v>
      </c>
    </row>
    <row r="99" spans="2:65" s="13" customFormat="1" ht="11.25" x14ac:dyDescent="0.2">
      <c r="B99" s="159"/>
      <c r="D99" s="138" t="s">
        <v>330</v>
      </c>
      <c r="E99" s="160" t="s">
        <v>19</v>
      </c>
      <c r="F99" s="161" t="s">
        <v>9880</v>
      </c>
      <c r="H99" s="162">
        <v>49.95</v>
      </c>
      <c r="I99" s="163"/>
      <c r="L99" s="159"/>
      <c r="M99" s="164"/>
      <c r="T99" s="165"/>
      <c r="AT99" s="160" t="s">
        <v>330</v>
      </c>
      <c r="AU99" s="160" t="s">
        <v>79</v>
      </c>
      <c r="AV99" s="13" t="s">
        <v>79</v>
      </c>
      <c r="AW99" s="13" t="s">
        <v>31</v>
      </c>
      <c r="AX99" s="13" t="s">
        <v>69</v>
      </c>
      <c r="AY99" s="160" t="s">
        <v>181</v>
      </c>
    </row>
    <row r="100" spans="2:65" s="14" customFormat="1" ht="11.25" x14ac:dyDescent="0.2">
      <c r="B100" s="166"/>
      <c r="D100" s="138" t="s">
        <v>330</v>
      </c>
      <c r="E100" s="167" t="s">
        <v>19</v>
      </c>
      <c r="F100" s="168" t="s">
        <v>333</v>
      </c>
      <c r="H100" s="169">
        <v>61.646999999999998</v>
      </c>
      <c r="I100" s="170"/>
      <c r="L100" s="166"/>
      <c r="M100" s="171"/>
      <c r="T100" s="172"/>
      <c r="AT100" s="167" t="s">
        <v>330</v>
      </c>
      <c r="AU100" s="167" t="s">
        <v>79</v>
      </c>
      <c r="AV100" s="14" t="s">
        <v>187</v>
      </c>
      <c r="AW100" s="14" t="s">
        <v>31</v>
      </c>
      <c r="AX100" s="14" t="s">
        <v>77</v>
      </c>
      <c r="AY100" s="167" t="s">
        <v>181</v>
      </c>
    </row>
    <row r="101" spans="2:65" s="1" customFormat="1" ht="21.75" customHeight="1" x14ac:dyDescent="0.2">
      <c r="B101" s="32"/>
      <c r="C101" s="125" t="s">
        <v>190</v>
      </c>
      <c r="D101" s="125" t="s">
        <v>182</v>
      </c>
      <c r="E101" s="126" t="s">
        <v>9886</v>
      </c>
      <c r="F101" s="127" t="s">
        <v>9887</v>
      </c>
      <c r="G101" s="128" t="s">
        <v>326</v>
      </c>
      <c r="H101" s="129">
        <v>36.173000000000002</v>
      </c>
      <c r="I101" s="130"/>
      <c r="J101" s="131">
        <f>ROUND(I101*H101,2)</f>
        <v>0</v>
      </c>
      <c r="K101" s="127" t="s">
        <v>327</v>
      </c>
      <c r="L101" s="32"/>
      <c r="M101" s="132" t="s">
        <v>19</v>
      </c>
      <c r="N101" s="133" t="s">
        <v>40</v>
      </c>
      <c r="P101" s="134">
        <f>O101*H101</f>
        <v>0</v>
      </c>
      <c r="Q101" s="134">
        <v>0</v>
      </c>
      <c r="R101" s="134">
        <f>Q101*H101</f>
        <v>0</v>
      </c>
      <c r="S101" s="134">
        <v>0</v>
      </c>
      <c r="T101" s="135">
        <f>S101*H101</f>
        <v>0</v>
      </c>
      <c r="AR101" s="136" t="s">
        <v>187</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187</v>
      </c>
      <c r="BM101" s="136" t="s">
        <v>193</v>
      </c>
    </row>
    <row r="102" spans="2:65" s="1" customFormat="1" ht="11.25" x14ac:dyDescent="0.2">
      <c r="B102" s="32"/>
      <c r="D102" s="151" t="s">
        <v>328</v>
      </c>
      <c r="F102" s="152" t="s">
        <v>9888</v>
      </c>
      <c r="I102" s="140"/>
      <c r="L102" s="32"/>
      <c r="M102" s="141"/>
      <c r="T102" s="53"/>
      <c r="AT102" s="17" t="s">
        <v>328</v>
      </c>
      <c r="AU102" s="17" t="s">
        <v>79</v>
      </c>
    </row>
    <row r="103" spans="2:65" s="12" customFormat="1" ht="11.25" x14ac:dyDescent="0.2">
      <c r="B103" s="153"/>
      <c r="D103" s="138" t="s">
        <v>330</v>
      </c>
      <c r="E103" s="154" t="s">
        <v>19</v>
      </c>
      <c r="F103" s="155" t="s">
        <v>9889</v>
      </c>
      <c r="H103" s="154" t="s">
        <v>19</v>
      </c>
      <c r="I103" s="156"/>
      <c r="L103" s="153"/>
      <c r="M103" s="157"/>
      <c r="T103" s="158"/>
      <c r="AT103" s="154" t="s">
        <v>330</v>
      </c>
      <c r="AU103" s="154" t="s">
        <v>79</v>
      </c>
      <c r="AV103" s="12" t="s">
        <v>77</v>
      </c>
      <c r="AW103" s="12" t="s">
        <v>31</v>
      </c>
      <c r="AX103" s="12" t="s">
        <v>69</v>
      </c>
      <c r="AY103" s="154" t="s">
        <v>181</v>
      </c>
    </row>
    <row r="104" spans="2:65" s="13" customFormat="1" ht="11.25" x14ac:dyDescent="0.2">
      <c r="B104" s="159"/>
      <c r="D104" s="138" t="s">
        <v>330</v>
      </c>
      <c r="E104" s="160" t="s">
        <v>19</v>
      </c>
      <c r="F104" s="161" t="s">
        <v>9890</v>
      </c>
      <c r="H104" s="162">
        <v>27.292999999999999</v>
      </c>
      <c r="I104" s="163"/>
      <c r="L104" s="159"/>
      <c r="M104" s="164"/>
      <c r="T104" s="165"/>
      <c r="AT104" s="160" t="s">
        <v>330</v>
      </c>
      <c r="AU104" s="160" t="s">
        <v>79</v>
      </c>
      <c r="AV104" s="13" t="s">
        <v>79</v>
      </c>
      <c r="AW104" s="13" t="s">
        <v>31</v>
      </c>
      <c r="AX104" s="13" t="s">
        <v>69</v>
      </c>
      <c r="AY104" s="160" t="s">
        <v>181</v>
      </c>
    </row>
    <row r="105" spans="2:65" s="12" customFormat="1" ht="11.25" x14ac:dyDescent="0.2">
      <c r="B105" s="153"/>
      <c r="D105" s="138" t="s">
        <v>330</v>
      </c>
      <c r="E105" s="154" t="s">
        <v>19</v>
      </c>
      <c r="F105" s="155" t="s">
        <v>9891</v>
      </c>
      <c r="H105" s="154" t="s">
        <v>19</v>
      </c>
      <c r="I105" s="156"/>
      <c r="L105" s="153"/>
      <c r="M105" s="157"/>
      <c r="T105" s="158"/>
      <c r="AT105" s="154" t="s">
        <v>330</v>
      </c>
      <c r="AU105" s="154" t="s">
        <v>79</v>
      </c>
      <c r="AV105" s="12" t="s">
        <v>77</v>
      </c>
      <c r="AW105" s="12" t="s">
        <v>31</v>
      </c>
      <c r="AX105" s="12" t="s">
        <v>69</v>
      </c>
      <c r="AY105" s="154" t="s">
        <v>181</v>
      </c>
    </row>
    <row r="106" spans="2:65" s="13" customFormat="1" ht="11.25" x14ac:dyDescent="0.2">
      <c r="B106" s="159"/>
      <c r="D106" s="138" t="s">
        <v>330</v>
      </c>
      <c r="E106" s="160" t="s">
        <v>19</v>
      </c>
      <c r="F106" s="161" t="s">
        <v>9892</v>
      </c>
      <c r="H106" s="162">
        <v>8.8800000000000008</v>
      </c>
      <c r="I106" s="163"/>
      <c r="L106" s="159"/>
      <c r="M106" s="164"/>
      <c r="T106" s="165"/>
      <c r="AT106" s="160" t="s">
        <v>330</v>
      </c>
      <c r="AU106" s="160" t="s">
        <v>79</v>
      </c>
      <c r="AV106" s="13" t="s">
        <v>79</v>
      </c>
      <c r="AW106" s="13" t="s">
        <v>31</v>
      </c>
      <c r="AX106" s="13" t="s">
        <v>69</v>
      </c>
      <c r="AY106" s="160" t="s">
        <v>181</v>
      </c>
    </row>
    <row r="107" spans="2:65" s="14" customFormat="1" ht="11.25" x14ac:dyDescent="0.2">
      <c r="B107" s="166"/>
      <c r="D107" s="138" t="s">
        <v>330</v>
      </c>
      <c r="E107" s="167" t="s">
        <v>19</v>
      </c>
      <c r="F107" s="168" t="s">
        <v>333</v>
      </c>
      <c r="H107" s="169">
        <v>36.173000000000002</v>
      </c>
      <c r="I107" s="170"/>
      <c r="L107" s="166"/>
      <c r="M107" s="171"/>
      <c r="T107" s="172"/>
      <c r="AT107" s="167" t="s">
        <v>330</v>
      </c>
      <c r="AU107" s="167" t="s">
        <v>79</v>
      </c>
      <c r="AV107" s="14" t="s">
        <v>187</v>
      </c>
      <c r="AW107" s="14" t="s">
        <v>31</v>
      </c>
      <c r="AX107" s="14" t="s">
        <v>77</v>
      </c>
      <c r="AY107" s="167" t="s">
        <v>181</v>
      </c>
    </row>
    <row r="108" spans="2:65" s="1" customFormat="1" ht="21.75" customHeight="1" x14ac:dyDescent="0.2">
      <c r="B108" s="32"/>
      <c r="C108" s="125" t="s">
        <v>187</v>
      </c>
      <c r="D108" s="125" t="s">
        <v>182</v>
      </c>
      <c r="E108" s="126" t="s">
        <v>9893</v>
      </c>
      <c r="F108" s="127" t="s">
        <v>9894</v>
      </c>
      <c r="G108" s="128" t="s">
        <v>326</v>
      </c>
      <c r="H108" s="129">
        <v>353.13</v>
      </c>
      <c r="I108" s="130"/>
      <c r="J108" s="131">
        <f>ROUND(I108*H108,2)</f>
        <v>0</v>
      </c>
      <c r="K108" s="127" t="s">
        <v>327</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196</v>
      </c>
    </row>
    <row r="109" spans="2:65" s="1" customFormat="1" ht="11.25" x14ac:dyDescent="0.2">
      <c r="B109" s="32"/>
      <c r="D109" s="151" t="s">
        <v>328</v>
      </c>
      <c r="F109" s="152" t="s">
        <v>9895</v>
      </c>
      <c r="I109" s="140"/>
      <c r="L109" s="32"/>
      <c r="M109" s="141"/>
      <c r="T109" s="53"/>
      <c r="AT109" s="17" t="s">
        <v>328</v>
      </c>
      <c r="AU109" s="17" t="s">
        <v>79</v>
      </c>
    </row>
    <row r="110" spans="2:65" s="12" customFormat="1" ht="11.25" x14ac:dyDescent="0.2">
      <c r="B110" s="153"/>
      <c r="D110" s="138" t="s">
        <v>330</v>
      </c>
      <c r="E110" s="154" t="s">
        <v>19</v>
      </c>
      <c r="F110" s="155" t="s">
        <v>9896</v>
      </c>
      <c r="H110" s="154" t="s">
        <v>19</v>
      </c>
      <c r="I110" s="156"/>
      <c r="L110" s="153"/>
      <c r="M110" s="157"/>
      <c r="T110" s="158"/>
      <c r="AT110" s="154" t="s">
        <v>330</v>
      </c>
      <c r="AU110" s="154" t="s">
        <v>79</v>
      </c>
      <c r="AV110" s="12" t="s">
        <v>77</v>
      </c>
      <c r="AW110" s="12" t="s">
        <v>31</v>
      </c>
      <c r="AX110" s="12" t="s">
        <v>69</v>
      </c>
      <c r="AY110" s="154" t="s">
        <v>181</v>
      </c>
    </row>
    <row r="111" spans="2:65" s="13" customFormat="1" ht="11.25" x14ac:dyDescent="0.2">
      <c r="B111" s="159"/>
      <c r="D111" s="138" t="s">
        <v>330</v>
      </c>
      <c r="E111" s="160" t="s">
        <v>19</v>
      </c>
      <c r="F111" s="161" t="s">
        <v>9897</v>
      </c>
      <c r="H111" s="162">
        <v>350.91</v>
      </c>
      <c r="I111" s="163"/>
      <c r="L111" s="159"/>
      <c r="M111" s="164"/>
      <c r="T111" s="165"/>
      <c r="AT111" s="160" t="s">
        <v>330</v>
      </c>
      <c r="AU111" s="160" t="s">
        <v>79</v>
      </c>
      <c r="AV111" s="13" t="s">
        <v>79</v>
      </c>
      <c r="AW111" s="13" t="s">
        <v>31</v>
      </c>
      <c r="AX111" s="13" t="s">
        <v>69</v>
      </c>
      <c r="AY111" s="160" t="s">
        <v>181</v>
      </c>
    </row>
    <row r="112" spans="2:65" s="12" customFormat="1" ht="11.25" x14ac:dyDescent="0.2">
      <c r="B112" s="153"/>
      <c r="D112" s="138" t="s">
        <v>330</v>
      </c>
      <c r="E112" s="154" t="s">
        <v>19</v>
      </c>
      <c r="F112" s="155" t="s">
        <v>9898</v>
      </c>
      <c r="H112" s="154" t="s">
        <v>19</v>
      </c>
      <c r="I112" s="156"/>
      <c r="L112" s="153"/>
      <c r="M112" s="157"/>
      <c r="T112" s="158"/>
      <c r="AT112" s="154" t="s">
        <v>330</v>
      </c>
      <c r="AU112" s="154" t="s">
        <v>79</v>
      </c>
      <c r="AV112" s="12" t="s">
        <v>77</v>
      </c>
      <c r="AW112" s="12" t="s">
        <v>31</v>
      </c>
      <c r="AX112" s="12" t="s">
        <v>69</v>
      </c>
      <c r="AY112" s="154" t="s">
        <v>181</v>
      </c>
    </row>
    <row r="113" spans="2:65" s="13" customFormat="1" ht="11.25" x14ac:dyDescent="0.2">
      <c r="B113" s="159"/>
      <c r="D113" s="138" t="s">
        <v>330</v>
      </c>
      <c r="E113" s="160" t="s">
        <v>19</v>
      </c>
      <c r="F113" s="161" t="s">
        <v>9899</v>
      </c>
      <c r="H113" s="162">
        <v>2.2200000000000002</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353.13</v>
      </c>
      <c r="I114" s="170"/>
      <c r="L114" s="166"/>
      <c r="M114" s="171"/>
      <c r="T114" s="172"/>
      <c r="AT114" s="167" t="s">
        <v>330</v>
      </c>
      <c r="AU114" s="167" t="s">
        <v>79</v>
      </c>
      <c r="AV114" s="14" t="s">
        <v>187</v>
      </c>
      <c r="AW114" s="14" t="s">
        <v>31</v>
      </c>
      <c r="AX114" s="14" t="s">
        <v>77</v>
      </c>
      <c r="AY114" s="167" t="s">
        <v>181</v>
      </c>
    </row>
    <row r="115" spans="2:65" s="1" customFormat="1" ht="16.5" customHeight="1" x14ac:dyDescent="0.2">
      <c r="B115" s="32"/>
      <c r="C115" s="125" t="s">
        <v>197</v>
      </c>
      <c r="D115" s="125" t="s">
        <v>182</v>
      </c>
      <c r="E115" s="126" t="s">
        <v>9328</v>
      </c>
      <c r="F115" s="127" t="s">
        <v>9329</v>
      </c>
      <c r="G115" s="128" t="s">
        <v>326</v>
      </c>
      <c r="H115" s="129">
        <v>25.045000000000002</v>
      </c>
      <c r="I115" s="130"/>
      <c r="J115" s="131">
        <f>ROUND(I115*H115,2)</f>
        <v>0</v>
      </c>
      <c r="K115" s="127" t="s">
        <v>327</v>
      </c>
      <c r="L115" s="32"/>
      <c r="M115" s="132" t="s">
        <v>19</v>
      </c>
      <c r="N115" s="133" t="s">
        <v>40</v>
      </c>
      <c r="P115" s="134">
        <f>O115*H115</f>
        <v>0</v>
      </c>
      <c r="Q115" s="134">
        <v>0</v>
      </c>
      <c r="R115" s="134">
        <f>Q115*H115</f>
        <v>0</v>
      </c>
      <c r="S115" s="134">
        <v>0</v>
      </c>
      <c r="T115" s="135">
        <f>S115*H115</f>
        <v>0</v>
      </c>
      <c r="AR115" s="136" t="s">
        <v>187</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187</v>
      </c>
      <c r="BM115" s="136" t="s">
        <v>200</v>
      </c>
    </row>
    <row r="116" spans="2:65" s="1" customFormat="1" ht="11.25" x14ac:dyDescent="0.2">
      <c r="B116" s="32"/>
      <c r="D116" s="151" t="s">
        <v>328</v>
      </c>
      <c r="F116" s="152" t="s">
        <v>9330</v>
      </c>
      <c r="I116" s="140"/>
      <c r="L116" s="32"/>
      <c r="M116" s="141"/>
      <c r="T116" s="53"/>
      <c r="AT116" s="17" t="s">
        <v>328</v>
      </c>
      <c r="AU116" s="17" t="s">
        <v>79</v>
      </c>
    </row>
    <row r="117" spans="2:65" s="13" customFormat="1" ht="11.25" x14ac:dyDescent="0.2">
      <c r="B117" s="159"/>
      <c r="D117" s="138" t="s">
        <v>330</v>
      </c>
      <c r="E117" s="160" t="s">
        <v>19</v>
      </c>
      <c r="F117" s="161" t="s">
        <v>9900</v>
      </c>
      <c r="H117" s="162">
        <v>25.045000000000002</v>
      </c>
      <c r="I117" s="163"/>
      <c r="L117" s="159"/>
      <c r="M117" s="164"/>
      <c r="T117" s="165"/>
      <c r="AT117" s="160" t="s">
        <v>330</v>
      </c>
      <c r="AU117" s="160" t="s">
        <v>79</v>
      </c>
      <c r="AV117" s="13" t="s">
        <v>79</v>
      </c>
      <c r="AW117" s="13" t="s">
        <v>31</v>
      </c>
      <c r="AX117" s="13" t="s">
        <v>69</v>
      </c>
      <c r="AY117" s="160" t="s">
        <v>181</v>
      </c>
    </row>
    <row r="118" spans="2:65" s="14" customFormat="1" ht="11.25" x14ac:dyDescent="0.2">
      <c r="B118" s="166"/>
      <c r="D118" s="138" t="s">
        <v>330</v>
      </c>
      <c r="E118" s="167" t="s">
        <v>19</v>
      </c>
      <c r="F118" s="168" t="s">
        <v>333</v>
      </c>
      <c r="H118" s="169">
        <v>25.045000000000002</v>
      </c>
      <c r="I118" s="170"/>
      <c r="L118" s="166"/>
      <c r="M118" s="171"/>
      <c r="T118" s="172"/>
      <c r="AT118" s="167" t="s">
        <v>330</v>
      </c>
      <c r="AU118" s="167" t="s">
        <v>79</v>
      </c>
      <c r="AV118" s="14" t="s">
        <v>187</v>
      </c>
      <c r="AW118" s="14" t="s">
        <v>31</v>
      </c>
      <c r="AX118" s="14" t="s">
        <v>77</v>
      </c>
      <c r="AY118" s="167" t="s">
        <v>181</v>
      </c>
    </row>
    <row r="119" spans="2:65" s="1" customFormat="1" ht="16.5" customHeight="1" x14ac:dyDescent="0.2">
      <c r="B119" s="32"/>
      <c r="C119" s="125" t="s">
        <v>193</v>
      </c>
      <c r="D119" s="125" t="s">
        <v>182</v>
      </c>
      <c r="E119" s="126" t="s">
        <v>9901</v>
      </c>
      <c r="F119" s="127" t="s">
        <v>9902</v>
      </c>
      <c r="G119" s="128" t="s">
        <v>510</v>
      </c>
      <c r="H119" s="129">
        <v>100.5</v>
      </c>
      <c r="I119" s="130"/>
      <c r="J119" s="131">
        <f>ROUND(I119*H119,2)</f>
        <v>0</v>
      </c>
      <c r="K119" s="127" t="s">
        <v>327</v>
      </c>
      <c r="L119" s="32"/>
      <c r="M119" s="132" t="s">
        <v>19</v>
      </c>
      <c r="N119" s="133" t="s">
        <v>40</v>
      </c>
      <c r="P119" s="134">
        <f>O119*H119</f>
        <v>0</v>
      </c>
      <c r="Q119" s="134">
        <v>0</v>
      </c>
      <c r="R119" s="134">
        <f>Q119*H119</f>
        <v>0</v>
      </c>
      <c r="S119" s="134">
        <v>0</v>
      </c>
      <c r="T119" s="135">
        <f>S119*H119</f>
        <v>0</v>
      </c>
      <c r="AR119" s="136" t="s">
        <v>187</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187</v>
      </c>
      <c r="BM119" s="136" t="s">
        <v>8</v>
      </c>
    </row>
    <row r="120" spans="2:65" s="1" customFormat="1" ht="11.25" x14ac:dyDescent="0.2">
      <c r="B120" s="32"/>
      <c r="D120" s="151" t="s">
        <v>328</v>
      </c>
      <c r="F120" s="152" t="s">
        <v>9903</v>
      </c>
      <c r="I120" s="140"/>
      <c r="L120" s="32"/>
      <c r="M120" s="141"/>
      <c r="T120" s="53"/>
      <c r="AT120" s="17" t="s">
        <v>328</v>
      </c>
      <c r="AU120" s="17" t="s">
        <v>79</v>
      </c>
    </row>
    <row r="121" spans="2:65" s="12" customFormat="1" ht="11.25" x14ac:dyDescent="0.2">
      <c r="B121" s="153"/>
      <c r="D121" s="138" t="s">
        <v>330</v>
      </c>
      <c r="E121" s="154" t="s">
        <v>19</v>
      </c>
      <c r="F121" s="155" t="s">
        <v>9904</v>
      </c>
      <c r="H121" s="154" t="s">
        <v>19</v>
      </c>
      <c r="I121" s="156"/>
      <c r="L121" s="153"/>
      <c r="M121" s="157"/>
      <c r="T121" s="158"/>
      <c r="AT121" s="154" t="s">
        <v>330</v>
      </c>
      <c r="AU121" s="154" t="s">
        <v>79</v>
      </c>
      <c r="AV121" s="12" t="s">
        <v>77</v>
      </c>
      <c r="AW121" s="12" t="s">
        <v>31</v>
      </c>
      <c r="AX121" s="12" t="s">
        <v>69</v>
      </c>
      <c r="AY121" s="154" t="s">
        <v>181</v>
      </c>
    </row>
    <row r="122" spans="2:65" s="13" customFormat="1" ht="11.25" x14ac:dyDescent="0.2">
      <c r="B122" s="159"/>
      <c r="D122" s="138" t="s">
        <v>330</v>
      </c>
      <c r="E122" s="160" t="s">
        <v>19</v>
      </c>
      <c r="F122" s="161" t="s">
        <v>9905</v>
      </c>
      <c r="H122" s="162">
        <v>100.5</v>
      </c>
      <c r="I122" s="163"/>
      <c r="L122" s="159"/>
      <c r="M122" s="164"/>
      <c r="T122" s="165"/>
      <c r="AT122" s="160" t="s">
        <v>330</v>
      </c>
      <c r="AU122" s="160" t="s">
        <v>79</v>
      </c>
      <c r="AV122" s="13" t="s">
        <v>79</v>
      </c>
      <c r="AW122" s="13" t="s">
        <v>31</v>
      </c>
      <c r="AX122" s="13" t="s">
        <v>69</v>
      </c>
      <c r="AY122" s="160" t="s">
        <v>181</v>
      </c>
    </row>
    <row r="123" spans="2:65" s="14" customFormat="1" ht="11.25" x14ac:dyDescent="0.2">
      <c r="B123" s="166"/>
      <c r="D123" s="138" t="s">
        <v>330</v>
      </c>
      <c r="E123" s="167" t="s">
        <v>19</v>
      </c>
      <c r="F123" s="168" t="s">
        <v>333</v>
      </c>
      <c r="H123" s="169">
        <v>100.5</v>
      </c>
      <c r="I123" s="170"/>
      <c r="L123" s="166"/>
      <c r="M123" s="171"/>
      <c r="T123" s="172"/>
      <c r="AT123" s="167" t="s">
        <v>330</v>
      </c>
      <c r="AU123" s="167" t="s">
        <v>79</v>
      </c>
      <c r="AV123" s="14" t="s">
        <v>187</v>
      </c>
      <c r="AW123" s="14" t="s">
        <v>31</v>
      </c>
      <c r="AX123" s="14" t="s">
        <v>77</v>
      </c>
      <c r="AY123" s="167" t="s">
        <v>181</v>
      </c>
    </row>
    <row r="124" spans="2:65" s="1" customFormat="1" ht="16.5" customHeight="1" x14ac:dyDescent="0.2">
      <c r="B124" s="32"/>
      <c r="C124" s="176" t="s">
        <v>203</v>
      </c>
      <c r="D124" s="176" t="s">
        <v>1794</v>
      </c>
      <c r="E124" s="177" t="s">
        <v>9906</v>
      </c>
      <c r="F124" s="178" t="s">
        <v>9907</v>
      </c>
      <c r="G124" s="179" t="s">
        <v>326</v>
      </c>
      <c r="H124" s="180">
        <v>17.33625</v>
      </c>
      <c r="I124" s="181"/>
      <c r="J124" s="182">
        <f>ROUND(I124*H124,2)</f>
        <v>0</v>
      </c>
      <c r="K124" s="178" t="s">
        <v>8964</v>
      </c>
      <c r="L124" s="183"/>
      <c r="M124" s="184" t="s">
        <v>19</v>
      </c>
      <c r="N124" s="185" t="s">
        <v>40</v>
      </c>
      <c r="P124" s="134">
        <f>O124*H124</f>
        <v>0</v>
      </c>
      <c r="Q124" s="134">
        <v>0</v>
      </c>
      <c r="R124" s="134">
        <f>Q124*H124</f>
        <v>0</v>
      </c>
      <c r="S124" s="134">
        <v>0</v>
      </c>
      <c r="T124" s="135">
        <f>S124*H124</f>
        <v>0</v>
      </c>
      <c r="AR124" s="136" t="s">
        <v>196</v>
      </c>
      <c r="AT124" s="136" t="s">
        <v>1794</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206</v>
      </c>
    </row>
    <row r="125" spans="2:65" s="12" customFormat="1" ht="11.25" x14ac:dyDescent="0.2">
      <c r="B125" s="153"/>
      <c r="D125" s="138" t="s">
        <v>330</v>
      </c>
      <c r="E125" s="154" t="s">
        <v>19</v>
      </c>
      <c r="F125" s="155" t="s">
        <v>9908</v>
      </c>
      <c r="H125" s="154" t="s">
        <v>19</v>
      </c>
      <c r="I125" s="156"/>
      <c r="L125" s="153"/>
      <c r="M125" s="157"/>
      <c r="T125" s="158"/>
      <c r="AT125" s="154" t="s">
        <v>330</v>
      </c>
      <c r="AU125" s="154" t="s">
        <v>79</v>
      </c>
      <c r="AV125" s="12" t="s">
        <v>77</v>
      </c>
      <c r="AW125" s="12" t="s">
        <v>31</v>
      </c>
      <c r="AX125" s="12" t="s">
        <v>69</v>
      </c>
      <c r="AY125" s="154" t="s">
        <v>181</v>
      </c>
    </row>
    <row r="126" spans="2:65" s="13" customFormat="1" ht="11.25" x14ac:dyDescent="0.2">
      <c r="B126" s="159"/>
      <c r="D126" s="138" t="s">
        <v>330</v>
      </c>
      <c r="E126" s="160" t="s">
        <v>19</v>
      </c>
      <c r="F126" s="161" t="s">
        <v>9909</v>
      </c>
      <c r="H126" s="162">
        <v>17.33625</v>
      </c>
      <c r="I126" s="163"/>
      <c r="L126" s="159"/>
      <c r="M126" s="164"/>
      <c r="T126" s="165"/>
      <c r="AT126" s="160" t="s">
        <v>330</v>
      </c>
      <c r="AU126" s="160" t="s">
        <v>79</v>
      </c>
      <c r="AV126" s="13" t="s">
        <v>79</v>
      </c>
      <c r="AW126" s="13" t="s">
        <v>31</v>
      </c>
      <c r="AX126" s="13" t="s">
        <v>69</v>
      </c>
      <c r="AY126" s="160" t="s">
        <v>181</v>
      </c>
    </row>
    <row r="127" spans="2:65" s="14" customFormat="1" ht="11.25" x14ac:dyDescent="0.2">
      <c r="B127" s="166"/>
      <c r="D127" s="138" t="s">
        <v>330</v>
      </c>
      <c r="E127" s="167" t="s">
        <v>19</v>
      </c>
      <c r="F127" s="168" t="s">
        <v>333</v>
      </c>
      <c r="H127" s="169">
        <v>17.33625</v>
      </c>
      <c r="I127" s="170"/>
      <c r="L127" s="166"/>
      <c r="M127" s="171"/>
      <c r="T127" s="172"/>
      <c r="AT127" s="167" t="s">
        <v>330</v>
      </c>
      <c r="AU127" s="167" t="s">
        <v>79</v>
      </c>
      <c r="AV127" s="14" t="s">
        <v>187</v>
      </c>
      <c r="AW127" s="14" t="s">
        <v>31</v>
      </c>
      <c r="AX127" s="14" t="s">
        <v>77</v>
      </c>
      <c r="AY127" s="167" t="s">
        <v>181</v>
      </c>
    </row>
    <row r="128" spans="2:65" s="1" customFormat="1" ht="21.75" customHeight="1" x14ac:dyDescent="0.2">
      <c r="B128" s="32"/>
      <c r="C128" s="125" t="s">
        <v>196</v>
      </c>
      <c r="D128" s="125" t="s">
        <v>182</v>
      </c>
      <c r="E128" s="126" t="s">
        <v>9910</v>
      </c>
      <c r="F128" s="127" t="s">
        <v>9911</v>
      </c>
      <c r="G128" s="128" t="s">
        <v>510</v>
      </c>
      <c r="H128" s="129">
        <v>105.52500000000001</v>
      </c>
      <c r="I128" s="130"/>
      <c r="J128" s="131">
        <f>ROUND(I128*H128,2)</f>
        <v>0</v>
      </c>
      <c r="K128" s="127" t="s">
        <v>327</v>
      </c>
      <c r="L128" s="32"/>
      <c r="M128" s="132" t="s">
        <v>19</v>
      </c>
      <c r="N128" s="133" t="s">
        <v>40</v>
      </c>
      <c r="P128" s="134">
        <f>O128*H128</f>
        <v>0</v>
      </c>
      <c r="Q128" s="134">
        <v>0</v>
      </c>
      <c r="R128" s="134">
        <f>Q128*H128</f>
        <v>0</v>
      </c>
      <c r="S128" s="134">
        <v>0</v>
      </c>
      <c r="T128" s="135">
        <f>S128*H128</f>
        <v>0</v>
      </c>
      <c r="AR128" s="136" t="s">
        <v>187</v>
      </c>
      <c r="AT128" s="136" t="s">
        <v>182</v>
      </c>
      <c r="AU128" s="136" t="s">
        <v>79</v>
      </c>
      <c r="AY128" s="17" t="s">
        <v>181</v>
      </c>
      <c r="BE128" s="137">
        <f>IF(N128="základní",J128,0)</f>
        <v>0</v>
      </c>
      <c r="BF128" s="137">
        <f>IF(N128="snížená",J128,0)</f>
        <v>0</v>
      </c>
      <c r="BG128" s="137">
        <f>IF(N128="zákl. přenesená",J128,0)</f>
        <v>0</v>
      </c>
      <c r="BH128" s="137">
        <f>IF(N128="sníž. přenesená",J128,0)</f>
        <v>0</v>
      </c>
      <c r="BI128" s="137">
        <f>IF(N128="nulová",J128,0)</f>
        <v>0</v>
      </c>
      <c r="BJ128" s="17" t="s">
        <v>77</v>
      </c>
      <c r="BK128" s="137">
        <f>ROUND(I128*H128,2)</f>
        <v>0</v>
      </c>
      <c r="BL128" s="17" t="s">
        <v>187</v>
      </c>
      <c r="BM128" s="136" t="s">
        <v>209</v>
      </c>
    </row>
    <row r="129" spans="2:65" s="1" customFormat="1" ht="11.25" x14ac:dyDescent="0.2">
      <c r="B129" s="32"/>
      <c r="D129" s="151" t="s">
        <v>328</v>
      </c>
      <c r="F129" s="152" t="s">
        <v>9912</v>
      </c>
      <c r="I129" s="140"/>
      <c r="L129" s="32"/>
      <c r="M129" s="141"/>
      <c r="T129" s="53"/>
      <c r="AT129" s="17" t="s">
        <v>328</v>
      </c>
      <c r="AU129" s="17" t="s">
        <v>79</v>
      </c>
    </row>
    <row r="130" spans="2:65" s="12" customFormat="1" ht="11.25" x14ac:dyDescent="0.2">
      <c r="B130" s="153"/>
      <c r="D130" s="138" t="s">
        <v>330</v>
      </c>
      <c r="E130" s="154" t="s">
        <v>19</v>
      </c>
      <c r="F130" s="155" t="s">
        <v>9913</v>
      </c>
      <c r="H130" s="154" t="s">
        <v>19</v>
      </c>
      <c r="I130" s="156"/>
      <c r="L130" s="153"/>
      <c r="M130" s="157"/>
      <c r="T130" s="158"/>
      <c r="AT130" s="154" t="s">
        <v>330</v>
      </c>
      <c r="AU130" s="154" t="s">
        <v>79</v>
      </c>
      <c r="AV130" s="12" t="s">
        <v>77</v>
      </c>
      <c r="AW130" s="12" t="s">
        <v>31</v>
      </c>
      <c r="AX130" s="12" t="s">
        <v>69</v>
      </c>
      <c r="AY130" s="154" t="s">
        <v>181</v>
      </c>
    </row>
    <row r="131" spans="2:65" s="13" customFormat="1" ht="11.25" x14ac:dyDescent="0.2">
      <c r="B131" s="159"/>
      <c r="D131" s="138" t="s">
        <v>330</v>
      </c>
      <c r="E131" s="160" t="s">
        <v>19</v>
      </c>
      <c r="F131" s="161" t="s">
        <v>9914</v>
      </c>
      <c r="H131" s="162">
        <v>105.52500000000001</v>
      </c>
      <c r="I131" s="163"/>
      <c r="L131" s="159"/>
      <c r="M131" s="164"/>
      <c r="T131" s="165"/>
      <c r="AT131" s="160" t="s">
        <v>330</v>
      </c>
      <c r="AU131" s="160" t="s">
        <v>79</v>
      </c>
      <c r="AV131" s="13" t="s">
        <v>79</v>
      </c>
      <c r="AW131" s="13" t="s">
        <v>31</v>
      </c>
      <c r="AX131" s="13" t="s">
        <v>69</v>
      </c>
      <c r="AY131" s="160" t="s">
        <v>181</v>
      </c>
    </row>
    <row r="132" spans="2:65" s="14" customFormat="1" ht="11.25" x14ac:dyDescent="0.2">
      <c r="B132" s="166"/>
      <c r="D132" s="138" t="s">
        <v>330</v>
      </c>
      <c r="E132" s="167" t="s">
        <v>19</v>
      </c>
      <c r="F132" s="168" t="s">
        <v>333</v>
      </c>
      <c r="H132" s="169">
        <v>105.52500000000001</v>
      </c>
      <c r="I132" s="170"/>
      <c r="L132" s="166"/>
      <c r="M132" s="171"/>
      <c r="T132" s="172"/>
      <c r="AT132" s="167" t="s">
        <v>330</v>
      </c>
      <c r="AU132" s="167" t="s">
        <v>79</v>
      </c>
      <c r="AV132" s="14" t="s">
        <v>187</v>
      </c>
      <c r="AW132" s="14" t="s">
        <v>31</v>
      </c>
      <c r="AX132" s="14" t="s">
        <v>77</v>
      </c>
      <c r="AY132" s="167" t="s">
        <v>181</v>
      </c>
    </row>
    <row r="133" spans="2:65" s="1" customFormat="1" ht="21.75" customHeight="1" x14ac:dyDescent="0.2">
      <c r="B133" s="32"/>
      <c r="C133" s="125" t="s">
        <v>210</v>
      </c>
      <c r="D133" s="125" t="s">
        <v>182</v>
      </c>
      <c r="E133" s="126" t="s">
        <v>9915</v>
      </c>
      <c r="F133" s="127" t="s">
        <v>9916</v>
      </c>
      <c r="G133" s="128" t="s">
        <v>519</v>
      </c>
      <c r="H133" s="129">
        <v>18</v>
      </c>
      <c r="I133" s="130"/>
      <c r="J133" s="131">
        <f>ROUND(I133*H133,2)</f>
        <v>0</v>
      </c>
      <c r="K133" s="127" t="s">
        <v>186</v>
      </c>
      <c r="L133" s="32"/>
      <c r="M133" s="132" t="s">
        <v>19</v>
      </c>
      <c r="N133" s="133" t="s">
        <v>40</v>
      </c>
      <c r="P133" s="134">
        <f>O133*H133</f>
        <v>0</v>
      </c>
      <c r="Q133" s="134">
        <v>0</v>
      </c>
      <c r="R133" s="134">
        <f>Q133*H133</f>
        <v>0</v>
      </c>
      <c r="S133" s="134">
        <v>0</v>
      </c>
      <c r="T133" s="135">
        <f>S133*H133</f>
        <v>0</v>
      </c>
      <c r="AR133" s="136" t="s">
        <v>187</v>
      </c>
      <c r="AT133" s="136" t="s">
        <v>182</v>
      </c>
      <c r="AU133" s="136" t="s">
        <v>79</v>
      </c>
      <c r="AY133" s="17" t="s">
        <v>181</v>
      </c>
      <c r="BE133" s="137">
        <f>IF(N133="základní",J133,0)</f>
        <v>0</v>
      </c>
      <c r="BF133" s="137">
        <f>IF(N133="snížená",J133,0)</f>
        <v>0</v>
      </c>
      <c r="BG133" s="137">
        <f>IF(N133="zákl. přenesená",J133,0)</f>
        <v>0</v>
      </c>
      <c r="BH133" s="137">
        <f>IF(N133="sníž. přenesená",J133,0)</f>
        <v>0</v>
      </c>
      <c r="BI133" s="137">
        <f>IF(N133="nulová",J133,0)</f>
        <v>0</v>
      </c>
      <c r="BJ133" s="17" t="s">
        <v>77</v>
      </c>
      <c r="BK133" s="137">
        <f>ROUND(I133*H133,2)</f>
        <v>0</v>
      </c>
      <c r="BL133" s="17" t="s">
        <v>187</v>
      </c>
      <c r="BM133" s="136" t="s">
        <v>213</v>
      </c>
    </row>
    <row r="134" spans="2:65" s="1" customFormat="1" ht="29.25" x14ac:dyDescent="0.2">
      <c r="B134" s="32"/>
      <c r="D134" s="138" t="s">
        <v>214</v>
      </c>
      <c r="F134" s="139" t="s">
        <v>9917</v>
      </c>
      <c r="I134" s="140"/>
      <c r="L134" s="32"/>
      <c r="M134" s="141"/>
      <c r="T134" s="53"/>
      <c r="AT134" s="17" t="s">
        <v>214</v>
      </c>
      <c r="AU134" s="17" t="s">
        <v>79</v>
      </c>
    </row>
    <row r="135" spans="2:65" s="12" customFormat="1" ht="11.25" x14ac:dyDescent="0.2">
      <c r="B135" s="153"/>
      <c r="D135" s="138" t="s">
        <v>330</v>
      </c>
      <c r="E135" s="154" t="s">
        <v>19</v>
      </c>
      <c r="F135" s="155" t="s">
        <v>9918</v>
      </c>
      <c r="H135" s="154" t="s">
        <v>19</v>
      </c>
      <c r="I135" s="156"/>
      <c r="L135" s="153"/>
      <c r="M135" s="157"/>
      <c r="T135" s="158"/>
      <c r="AT135" s="154" t="s">
        <v>330</v>
      </c>
      <c r="AU135" s="154" t="s">
        <v>79</v>
      </c>
      <c r="AV135" s="12" t="s">
        <v>77</v>
      </c>
      <c r="AW135" s="12" t="s">
        <v>31</v>
      </c>
      <c r="AX135" s="12" t="s">
        <v>69</v>
      </c>
      <c r="AY135" s="154" t="s">
        <v>181</v>
      </c>
    </row>
    <row r="136" spans="2:65" s="12" customFormat="1" ht="11.25" x14ac:dyDescent="0.2">
      <c r="B136" s="153"/>
      <c r="D136" s="138" t="s">
        <v>330</v>
      </c>
      <c r="E136" s="154" t="s">
        <v>19</v>
      </c>
      <c r="F136" s="155" t="s">
        <v>9919</v>
      </c>
      <c r="H136" s="154" t="s">
        <v>19</v>
      </c>
      <c r="I136" s="156"/>
      <c r="L136" s="153"/>
      <c r="M136" s="157"/>
      <c r="T136" s="158"/>
      <c r="AT136" s="154" t="s">
        <v>330</v>
      </c>
      <c r="AU136" s="154" t="s">
        <v>79</v>
      </c>
      <c r="AV136" s="12" t="s">
        <v>77</v>
      </c>
      <c r="AW136" s="12" t="s">
        <v>31</v>
      </c>
      <c r="AX136" s="12" t="s">
        <v>69</v>
      </c>
      <c r="AY136" s="154" t="s">
        <v>181</v>
      </c>
    </row>
    <row r="137" spans="2:65" s="13" customFormat="1" ht="11.25" x14ac:dyDescent="0.2">
      <c r="B137" s="159"/>
      <c r="D137" s="138" t="s">
        <v>330</v>
      </c>
      <c r="E137" s="160" t="s">
        <v>19</v>
      </c>
      <c r="F137" s="161" t="s">
        <v>9920</v>
      </c>
      <c r="H137" s="162">
        <v>18</v>
      </c>
      <c r="I137" s="163"/>
      <c r="L137" s="159"/>
      <c r="M137" s="164"/>
      <c r="T137" s="165"/>
      <c r="AT137" s="160" t="s">
        <v>330</v>
      </c>
      <c r="AU137" s="160" t="s">
        <v>79</v>
      </c>
      <c r="AV137" s="13" t="s">
        <v>79</v>
      </c>
      <c r="AW137" s="13" t="s">
        <v>31</v>
      </c>
      <c r="AX137" s="13" t="s">
        <v>69</v>
      </c>
      <c r="AY137" s="160" t="s">
        <v>181</v>
      </c>
    </row>
    <row r="138" spans="2:65" s="14" customFormat="1" ht="11.25" x14ac:dyDescent="0.2">
      <c r="B138" s="166"/>
      <c r="D138" s="138" t="s">
        <v>330</v>
      </c>
      <c r="E138" s="167" t="s">
        <v>19</v>
      </c>
      <c r="F138" s="168" t="s">
        <v>333</v>
      </c>
      <c r="H138" s="169">
        <v>18</v>
      </c>
      <c r="I138" s="170"/>
      <c r="L138" s="166"/>
      <c r="M138" s="171"/>
      <c r="T138" s="172"/>
      <c r="AT138" s="167" t="s">
        <v>330</v>
      </c>
      <c r="AU138" s="167" t="s">
        <v>79</v>
      </c>
      <c r="AV138" s="14" t="s">
        <v>187</v>
      </c>
      <c r="AW138" s="14" t="s">
        <v>31</v>
      </c>
      <c r="AX138" s="14" t="s">
        <v>77</v>
      </c>
      <c r="AY138" s="167" t="s">
        <v>181</v>
      </c>
    </row>
    <row r="139" spans="2:65" s="1" customFormat="1" ht="21.75" customHeight="1" x14ac:dyDescent="0.2">
      <c r="B139" s="32"/>
      <c r="C139" s="125" t="s">
        <v>200</v>
      </c>
      <c r="D139" s="125" t="s">
        <v>182</v>
      </c>
      <c r="E139" s="126" t="s">
        <v>9921</v>
      </c>
      <c r="F139" s="127" t="s">
        <v>9922</v>
      </c>
      <c r="G139" s="128" t="s">
        <v>519</v>
      </c>
      <c r="H139" s="129">
        <v>32</v>
      </c>
      <c r="I139" s="130"/>
      <c r="J139" s="131">
        <f>ROUND(I139*H139,2)</f>
        <v>0</v>
      </c>
      <c r="K139" s="127" t="s">
        <v>186</v>
      </c>
      <c r="L139" s="32"/>
      <c r="M139" s="132" t="s">
        <v>19</v>
      </c>
      <c r="N139" s="133" t="s">
        <v>40</v>
      </c>
      <c r="P139" s="134">
        <f>O139*H139</f>
        <v>0</v>
      </c>
      <c r="Q139" s="134">
        <v>0</v>
      </c>
      <c r="R139" s="134">
        <f>Q139*H139</f>
        <v>0</v>
      </c>
      <c r="S139" s="134">
        <v>0</v>
      </c>
      <c r="T139" s="135">
        <f>S139*H139</f>
        <v>0</v>
      </c>
      <c r="AR139" s="136" t="s">
        <v>187</v>
      </c>
      <c r="AT139" s="136" t="s">
        <v>182</v>
      </c>
      <c r="AU139" s="136" t="s">
        <v>79</v>
      </c>
      <c r="AY139" s="17" t="s">
        <v>181</v>
      </c>
      <c r="BE139" s="137">
        <f>IF(N139="základní",J139,0)</f>
        <v>0</v>
      </c>
      <c r="BF139" s="137">
        <f>IF(N139="snížená",J139,0)</f>
        <v>0</v>
      </c>
      <c r="BG139" s="137">
        <f>IF(N139="zákl. přenesená",J139,0)</f>
        <v>0</v>
      </c>
      <c r="BH139" s="137">
        <f>IF(N139="sníž. přenesená",J139,0)</f>
        <v>0</v>
      </c>
      <c r="BI139" s="137">
        <f>IF(N139="nulová",J139,0)</f>
        <v>0</v>
      </c>
      <c r="BJ139" s="17" t="s">
        <v>77</v>
      </c>
      <c r="BK139" s="137">
        <f>ROUND(I139*H139,2)</f>
        <v>0</v>
      </c>
      <c r="BL139" s="17" t="s">
        <v>187</v>
      </c>
      <c r="BM139" s="136" t="s">
        <v>218</v>
      </c>
    </row>
    <row r="140" spans="2:65" s="1" customFormat="1" ht="29.25" x14ac:dyDescent="0.2">
      <c r="B140" s="32"/>
      <c r="D140" s="138" t="s">
        <v>214</v>
      </c>
      <c r="F140" s="139" t="s">
        <v>9917</v>
      </c>
      <c r="I140" s="140"/>
      <c r="L140" s="32"/>
      <c r="M140" s="141"/>
      <c r="T140" s="53"/>
      <c r="AT140" s="17" t="s">
        <v>214</v>
      </c>
      <c r="AU140" s="17" t="s">
        <v>79</v>
      </c>
    </row>
    <row r="141" spans="2:65" s="12" customFormat="1" ht="11.25" x14ac:dyDescent="0.2">
      <c r="B141" s="153"/>
      <c r="D141" s="138" t="s">
        <v>330</v>
      </c>
      <c r="E141" s="154" t="s">
        <v>19</v>
      </c>
      <c r="F141" s="155" t="s">
        <v>9918</v>
      </c>
      <c r="H141" s="154" t="s">
        <v>19</v>
      </c>
      <c r="I141" s="156"/>
      <c r="L141" s="153"/>
      <c r="M141" s="157"/>
      <c r="T141" s="158"/>
      <c r="AT141" s="154" t="s">
        <v>330</v>
      </c>
      <c r="AU141" s="154" t="s">
        <v>79</v>
      </c>
      <c r="AV141" s="12" t="s">
        <v>77</v>
      </c>
      <c r="AW141" s="12" t="s">
        <v>31</v>
      </c>
      <c r="AX141" s="12" t="s">
        <v>69</v>
      </c>
      <c r="AY141" s="154" t="s">
        <v>181</v>
      </c>
    </row>
    <row r="142" spans="2:65" s="12" customFormat="1" ht="11.25" x14ac:dyDescent="0.2">
      <c r="B142" s="153"/>
      <c r="D142" s="138" t="s">
        <v>330</v>
      </c>
      <c r="E142" s="154" t="s">
        <v>19</v>
      </c>
      <c r="F142" s="155" t="s">
        <v>9923</v>
      </c>
      <c r="H142" s="154" t="s">
        <v>19</v>
      </c>
      <c r="I142" s="156"/>
      <c r="L142" s="153"/>
      <c r="M142" s="157"/>
      <c r="T142" s="158"/>
      <c r="AT142" s="154" t="s">
        <v>330</v>
      </c>
      <c r="AU142" s="154" t="s">
        <v>79</v>
      </c>
      <c r="AV142" s="12" t="s">
        <v>77</v>
      </c>
      <c r="AW142" s="12" t="s">
        <v>31</v>
      </c>
      <c r="AX142" s="12" t="s">
        <v>69</v>
      </c>
      <c r="AY142" s="154" t="s">
        <v>181</v>
      </c>
    </row>
    <row r="143" spans="2:65" s="13" customFormat="1" ht="11.25" x14ac:dyDescent="0.2">
      <c r="B143" s="159"/>
      <c r="D143" s="138" t="s">
        <v>330</v>
      </c>
      <c r="E143" s="160" t="s">
        <v>19</v>
      </c>
      <c r="F143" s="161" t="s">
        <v>9924</v>
      </c>
      <c r="H143" s="162">
        <v>11</v>
      </c>
      <c r="I143" s="163"/>
      <c r="L143" s="159"/>
      <c r="M143" s="164"/>
      <c r="T143" s="165"/>
      <c r="AT143" s="160" t="s">
        <v>330</v>
      </c>
      <c r="AU143" s="160" t="s">
        <v>79</v>
      </c>
      <c r="AV143" s="13" t="s">
        <v>79</v>
      </c>
      <c r="AW143" s="13" t="s">
        <v>31</v>
      </c>
      <c r="AX143" s="13" t="s">
        <v>69</v>
      </c>
      <c r="AY143" s="160" t="s">
        <v>181</v>
      </c>
    </row>
    <row r="144" spans="2:65" s="13" customFormat="1" ht="11.25" x14ac:dyDescent="0.2">
      <c r="B144" s="159"/>
      <c r="D144" s="138" t="s">
        <v>330</v>
      </c>
      <c r="E144" s="160" t="s">
        <v>19</v>
      </c>
      <c r="F144" s="161" t="s">
        <v>9925</v>
      </c>
      <c r="H144" s="162">
        <v>13</v>
      </c>
      <c r="I144" s="163"/>
      <c r="L144" s="159"/>
      <c r="M144" s="164"/>
      <c r="T144" s="165"/>
      <c r="AT144" s="160" t="s">
        <v>330</v>
      </c>
      <c r="AU144" s="160" t="s">
        <v>79</v>
      </c>
      <c r="AV144" s="13" t="s">
        <v>79</v>
      </c>
      <c r="AW144" s="13" t="s">
        <v>31</v>
      </c>
      <c r="AX144" s="13" t="s">
        <v>69</v>
      </c>
      <c r="AY144" s="160" t="s">
        <v>181</v>
      </c>
    </row>
    <row r="145" spans="2:65" s="12" customFormat="1" ht="11.25" x14ac:dyDescent="0.2">
      <c r="B145" s="153"/>
      <c r="D145" s="138" t="s">
        <v>330</v>
      </c>
      <c r="E145" s="154" t="s">
        <v>19</v>
      </c>
      <c r="F145" s="155" t="s">
        <v>9926</v>
      </c>
      <c r="H145" s="154" t="s">
        <v>19</v>
      </c>
      <c r="I145" s="156"/>
      <c r="L145" s="153"/>
      <c r="M145" s="157"/>
      <c r="T145" s="158"/>
      <c r="AT145" s="154" t="s">
        <v>330</v>
      </c>
      <c r="AU145" s="154" t="s">
        <v>79</v>
      </c>
      <c r="AV145" s="12" t="s">
        <v>77</v>
      </c>
      <c r="AW145" s="12" t="s">
        <v>31</v>
      </c>
      <c r="AX145" s="12" t="s">
        <v>69</v>
      </c>
      <c r="AY145" s="154" t="s">
        <v>181</v>
      </c>
    </row>
    <row r="146" spans="2:65" s="13" customFormat="1" ht="11.25" x14ac:dyDescent="0.2">
      <c r="B146" s="159"/>
      <c r="D146" s="138" t="s">
        <v>330</v>
      </c>
      <c r="E146" s="160" t="s">
        <v>19</v>
      </c>
      <c r="F146" s="161" t="s">
        <v>9927</v>
      </c>
      <c r="H146" s="162">
        <v>1</v>
      </c>
      <c r="I146" s="163"/>
      <c r="L146" s="159"/>
      <c r="M146" s="164"/>
      <c r="T146" s="165"/>
      <c r="AT146" s="160" t="s">
        <v>330</v>
      </c>
      <c r="AU146" s="160" t="s">
        <v>79</v>
      </c>
      <c r="AV146" s="13" t="s">
        <v>79</v>
      </c>
      <c r="AW146" s="13" t="s">
        <v>31</v>
      </c>
      <c r="AX146" s="13" t="s">
        <v>69</v>
      </c>
      <c r="AY146" s="160" t="s">
        <v>181</v>
      </c>
    </row>
    <row r="147" spans="2:65" s="13" customFormat="1" ht="11.25" x14ac:dyDescent="0.2">
      <c r="B147" s="159"/>
      <c r="D147" s="138" t="s">
        <v>330</v>
      </c>
      <c r="E147" s="160" t="s">
        <v>19</v>
      </c>
      <c r="F147" s="161" t="s">
        <v>9928</v>
      </c>
      <c r="H147" s="162">
        <v>5</v>
      </c>
      <c r="I147" s="163"/>
      <c r="L147" s="159"/>
      <c r="M147" s="164"/>
      <c r="T147" s="165"/>
      <c r="AT147" s="160" t="s">
        <v>330</v>
      </c>
      <c r="AU147" s="160" t="s">
        <v>79</v>
      </c>
      <c r="AV147" s="13" t="s">
        <v>79</v>
      </c>
      <c r="AW147" s="13" t="s">
        <v>31</v>
      </c>
      <c r="AX147" s="13" t="s">
        <v>69</v>
      </c>
      <c r="AY147" s="160" t="s">
        <v>181</v>
      </c>
    </row>
    <row r="148" spans="2:65" s="13" customFormat="1" ht="11.25" x14ac:dyDescent="0.2">
      <c r="B148" s="159"/>
      <c r="D148" s="138" t="s">
        <v>330</v>
      </c>
      <c r="E148" s="160" t="s">
        <v>19</v>
      </c>
      <c r="F148" s="161" t="s">
        <v>9929</v>
      </c>
      <c r="H148" s="162">
        <v>2</v>
      </c>
      <c r="I148" s="163"/>
      <c r="L148" s="159"/>
      <c r="M148" s="164"/>
      <c r="T148" s="165"/>
      <c r="AT148" s="160" t="s">
        <v>330</v>
      </c>
      <c r="AU148" s="160" t="s">
        <v>79</v>
      </c>
      <c r="AV148" s="13" t="s">
        <v>79</v>
      </c>
      <c r="AW148" s="13" t="s">
        <v>31</v>
      </c>
      <c r="AX148" s="13" t="s">
        <v>69</v>
      </c>
      <c r="AY148" s="160" t="s">
        <v>181</v>
      </c>
    </row>
    <row r="149" spans="2:65" s="14" customFormat="1" ht="11.25" x14ac:dyDescent="0.2">
      <c r="B149" s="166"/>
      <c r="D149" s="138" t="s">
        <v>330</v>
      </c>
      <c r="E149" s="167" t="s">
        <v>19</v>
      </c>
      <c r="F149" s="168" t="s">
        <v>333</v>
      </c>
      <c r="H149" s="169">
        <v>32</v>
      </c>
      <c r="I149" s="170"/>
      <c r="L149" s="166"/>
      <c r="M149" s="171"/>
      <c r="T149" s="172"/>
      <c r="AT149" s="167" t="s">
        <v>330</v>
      </c>
      <c r="AU149" s="167" t="s">
        <v>79</v>
      </c>
      <c r="AV149" s="14" t="s">
        <v>187</v>
      </c>
      <c r="AW149" s="14" t="s">
        <v>31</v>
      </c>
      <c r="AX149" s="14" t="s">
        <v>77</v>
      </c>
      <c r="AY149" s="167" t="s">
        <v>181</v>
      </c>
    </row>
    <row r="150" spans="2:65" s="1" customFormat="1" ht="16.5" customHeight="1" x14ac:dyDescent="0.2">
      <c r="B150" s="32"/>
      <c r="C150" s="125" t="s">
        <v>219</v>
      </c>
      <c r="D150" s="125" t="s">
        <v>182</v>
      </c>
      <c r="E150" s="126" t="s">
        <v>5611</v>
      </c>
      <c r="F150" s="127" t="s">
        <v>5612</v>
      </c>
      <c r="G150" s="128" t="s">
        <v>326</v>
      </c>
      <c r="H150" s="129">
        <v>49.95</v>
      </c>
      <c r="I150" s="130"/>
      <c r="J150" s="131">
        <f>ROUND(I150*H150,2)</f>
        <v>0</v>
      </c>
      <c r="K150" s="127" t="s">
        <v>327</v>
      </c>
      <c r="L150" s="32"/>
      <c r="M150" s="132" t="s">
        <v>19</v>
      </c>
      <c r="N150" s="133" t="s">
        <v>40</v>
      </c>
      <c r="P150" s="134">
        <f>O150*H150</f>
        <v>0</v>
      </c>
      <c r="Q150" s="134">
        <v>0</v>
      </c>
      <c r="R150" s="134">
        <f>Q150*H150</f>
        <v>0</v>
      </c>
      <c r="S150" s="134">
        <v>0</v>
      </c>
      <c r="T150" s="135">
        <f>S150*H150</f>
        <v>0</v>
      </c>
      <c r="AR150" s="136" t="s">
        <v>187</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187</v>
      </c>
      <c r="BM150" s="136" t="s">
        <v>222</v>
      </c>
    </row>
    <row r="151" spans="2:65" s="1" customFormat="1" ht="11.25" x14ac:dyDescent="0.2">
      <c r="B151" s="32"/>
      <c r="D151" s="151" t="s">
        <v>328</v>
      </c>
      <c r="F151" s="152" t="s">
        <v>5613</v>
      </c>
      <c r="I151" s="140"/>
      <c r="L151" s="32"/>
      <c r="M151" s="141"/>
      <c r="T151" s="53"/>
      <c r="AT151" s="17" t="s">
        <v>328</v>
      </c>
      <c r="AU151" s="17" t="s">
        <v>79</v>
      </c>
    </row>
    <row r="152" spans="2:65" s="12" customFormat="1" ht="11.25" x14ac:dyDescent="0.2">
      <c r="B152" s="153"/>
      <c r="D152" s="138" t="s">
        <v>330</v>
      </c>
      <c r="E152" s="154" t="s">
        <v>19</v>
      </c>
      <c r="F152" s="155" t="s">
        <v>5614</v>
      </c>
      <c r="H152" s="154" t="s">
        <v>19</v>
      </c>
      <c r="I152" s="156"/>
      <c r="L152" s="153"/>
      <c r="M152" s="157"/>
      <c r="T152" s="158"/>
      <c r="AT152" s="154" t="s">
        <v>330</v>
      </c>
      <c r="AU152" s="154" t="s">
        <v>79</v>
      </c>
      <c r="AV152" s="12" t="s">
        <v>77</v>
      </c>
      <c r="AW152" s="12" t="s">
        <v>31</v>
      </c>
      <c r="AX152" s="12" t="s">
        <v>69</v>
      </c>
      <c r="AY152" s="154" t="s">
        <v>181</v>
      </c>
    </row>
    <row r="153" spans="2:65" s="13" customFormat="1" ht="11.25" x14ac:dyDescent="0.2">
      <c r="B153" s="159"/>
      <c r="D153" s="138" t="s">
        <v>330</v>
      </c>
      <c r="E153" s="160" t="s">
        <v>19</v>
      </c>
      <c r="F153" s="161" t="s">
        <v>9930</v>
      </c>
      <c r="H153" s="162">
        <v>49.95</v>
      </c>
      <c r="I153" s="163"/>
      <c r="L153" s="159"/>
      <c r="M153" s="164"/>
      <c r="T153" s="165"/>
      <c r="AT153" s="160" t="s">
        <v>330</v>
      </c>
      <c r="AU153" s="160" t="s">
        <v>79</v>
      </c>
      <c r="AV153" s="13" t="s">
        <v>79</v>
      </c>
      <c r="AW153" s="13" t="s">
        <v>31</v>
      </c>
      <c r="AX153" s="13" t="s">
        <v>69</v>
      </c>
      <c r="AY153" s="160" t="s">
        <v>181</v>
      </c>
    </row>
    <row r="154" spans="2:65" s="14" customFormat="1" ht="11.25" x14ac:dyDescent="0.2">
      <c r="B154" s="166"/>
      <c r="D154" s="138" t="s">
        <v>330</v>
      </c>
      <c r="E154" s="167" t="s">
        <v>19</v>
      </c>
      <c r="F154" s="168" t="s">
        <v>333</v>
      </c>
      <c r="H154" s="169">
        <v>49.95</v>
      </c>
      <c r="I154" s="170"/>
      <c r="L154" s="166"/>
      <c r="M154" s="171"/>
      <c r="T154" s="172"/>
      <c r="AT154" s="167" t="s">
        <v>330</v>
      </c>
      <c r="AU154" s="167" t="s">
        <v>79</v>
      </c>
      <c r="AV154" s="14" t="s">
        <v>187</v>
      </c>
      <c r="AW154" s="14" t="s">
        <v>31</v>
      </c>
      <c r="AX154" s="14" t="s">
        <v>77</v>
      </c>
      <c r="AY154" s="167" t="s">
        <v>181</v>
      </c>
    </row>
    <row r="155" spans="2:65" s="1" customFormat="1" ht="16.5" customHeight="1" x14ac:dyDescent="0.2">
      <c r="B155" s="32"/>
      <c r="C155" s="125" t="s">
        <v>8</v>
      </c>
      <c r="D155" s="125" t="s">
        <v>182</v>
      </c>
      <c r="E155" s="126" t="s">
        <v>1863</v>
      </c>
      <c r="F155" s="127" t="s">
        <v>1864</v>
      </c>
      <c r="G155" s="128" t="s">
        <v>326</v>
      </c>
      <c r="H155" s="129">
        <v>97.82</v>
      </c>
      <c r="I155" s="130"/>
      <c r="J155" s="131">
        <f>ROUND(I155*H155,2)</f>
        <v>0</v>
      </c>
      <c r="K155" s="127" t="s">
        <v>327</v>
      </c>
      <c r="L155" s="32"/>
      <c r="M155" s="132" t="s">
        <v>19</v>
      </c>
      <c r="N155" s="133" t="s">
        <v>40</v>
      </c>
      <c r="P155" s="134">
        <f>O155*H155</f>
        <v>0</v>
      </c>
      <c r="Q155" s="134">
        <v>0</v>
      </c>
      <c r="R155" s="134">
        <f>Q155*H155</f>
        <v>0</v>
      </c>
      <c r="S155" s="134">
        <v>0</v>
      </c>
      <c r="T155" s="135">
        <f>S155*H155</f>
        <v>0</v>
      </c>
      <c r="AR155" s="136" t="s">
        <v>187</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187</v>
      </c>
      <c r="BM155" s="136" t="s">
        <v>225</v>
      </c>
    </row>
    <row r="156" spans="2:65" s="1" customFormat="1" ht="11.25" x14ac:dyDescent="0.2">
      <c r="B156" s="32"/>
      <c r="D156" s="151" t="s">
        <v>328</v>
      </c>
      <c r="F156" s="152" t="s">
        <v>1865</v>
      </c>
      <c r="I156" s="140"/>
      <c r="L156" s="32"/>
      <c r="M156" s="141"/>
      <c r="T156" s="53"/>
      <c r="AT156" s="17" t="s">
        <v>328</v>
      </c>
      <c r="AU156" s="17" t="s">
        <v>79</v>
      </c>
    </row>
    <row r="157" spans="2:65" s="12" customFormat="1" ht="11.25" x14ac:dyDescent="0.2">
      <c r="B157" s="153"/>
      <c r="D157" s="138" t="s">
        <v>330</v>
      </c>
      <c r="E157" s="154" t="s">
        <v>19</v>
      </c>
      <c r="F157" s="155" t="s">
        <v>5614</v>
      </c>
      <c r="H157" s="154" t="s">
        <v>19</v>
      </c>
      <c r="I157" s="156"/>
      <c r="L157" s="153"/>
      <c r="M157" s="157"/>
      <c r="T157" s="158"/>
      <c r="AT157" s="154" t="s">
        <v>330</v>
      </c>
      <c r="AU157" s="154" t="s">
        <v>79</v>
      </c>
      <c r="AV157" s="12" t="s">
        <v>77</v>
      </c>
      <c r="AW157" s="12" t="s">
        <v>31</v>
      </c>
      <c r="AX157" s="12" t="s">
        <v>69</v>
      </c>
      <c r="AY157" s="154" t="s">
        <v>181</v>
      </c>
    </row>
    <row r="158" spans="2:65" s="13" customFormat="1" ht="11.25" x14ac:dyDescent="0.2">
      <c r="B158" s="159"/>
      <c r="D158" s="138" t="s">
        <v>330</v>
      </c>
      <c r="E158" s="160" t="s">
        <v>19</v>
      </c>
      <c r="F158" s="161" t="s">
        <v>9931</v>
      </c>
      <c r="H158" s="162">
        <v>38.99</v>
      </c>
      <c r="I158" s="163"/>
      <c r="L158" s="159"/>
      <c r="M158" s="164"/>
      <c r="T158" s="165"/>
      <c r="AT158" s="160" t="s">
        <v>330</v>
      </c>
      <c r="AU158" s="160" t="s">
        <v>79</v>
      </c>
      <c r="AV158" s="13" t="s">
        <v>79</v>
      </c>
      <c r="AW158" s="13" t="s">
        <v>31</v>
      </c>
      <c r="AX158" s="13" t="s">
        <v>69</v>
      </c>
      <c r="AY158" s="160" t="s">
        <v>181</v>
      </c>
    </row>
    <row r="159" spans="2:65" s="13" customFormat="1" ht="11.25" x14ac:dyDescent="0.2">
      <c r="B159" s="159"/>
      <c r="D159" s="138" t="s">
        <v>330</v>
      </c>
      <c r="E159" s="160" t="s">
        <v>19</v>
      </c>
      <c r="F159" s="161" t="s">
        <v>9932</v>
      </c>
      <c r="H159" s="162">
        <v>58.83</v>
      </c>
      <c r="I159" s="163"/>
      <c r="L159" s="159"/>
      <c r="M159" s="164"/>
      <c r="T159" s="165"/>
      <c r="AT159" s="160" t="s">
        <v>330</v>
      </c>
      <c r="AU159" s="160" t="s">
        <v>79</v>
      </c>
      <c r="AV159" s="13" t="s">
        <v>79</v>
      </c>
      <c r="AW159" s="13" t="s">
        <v>31</v>
      </c>
      <c r="AX159" s="13" t="s">
        <v>69</v>
      </c>
      <c r="AY159" s="160" t="s">
        <v>181</v>
      </c>
    </row>
    <row r="160" spans="2:65" s="14" customFormat="1" ht="11.25" x14ac:dyDescent="0.2">
      <c r="B160" s="166"/>
      <c r="D160" s="138" t="s">
        <v>330</v>
      </c>
      <c r="E160" s="167" t="s">
        <v>19</v>
      </c>
      <c r="F160" s="168" t="s">
        <v>333</v>
      </c>
      <c r="H160" s="169">
        <v>97.82</v>
      </c>
      <c r="I160" s="170"/>
      <c r="L160" s="166"/>
      <c r="M160" s="171"/>
      <c r="T160" s="172"/>
      <c r="AT160" s="167" t="s">
        <v>330</v>
      </c>
      <c r="AU160" s="167" t="s">
        <v>79</v>
      </c>
      <c r="AV160" s="14" t="s">
        <v>187</v>
      </c>
      <c r="AW160" s="14" t="s">
        <v>31</v>
      </c>
      <c r="AX160" s="14" t="s">
        <v>77</v>
      </c>
      <c r="AY160" s="167" t="s">
        <v>181</v>
      </c>
    </row>
    <row r="161" spans="2:65" s="1" customFormat="1" ht="16.5" customHeight="1" x14ac:dyDescent="0.2">
      <c r="B161" s="32"/>
      <c r="C161" s="125" t="s">
        <v>226</v>
      </c>
      <c r="D161" s="125" t="s">
        <v>182</v>
      </c>
      <c r="E161" s="126" t="s">
        <v>399</v>
      </c>
      <c r="F161" s="127" t="s">
        <v>400</v>
      </c>
      <c r="G161" s="128" t="s">
        <v>326</v>
      </c>
      <c r="H161" s="129">
        <v>355.76965999999999</v>
      </c>
      <c r="I161" s="130"/>
      <c r="J161" s="131">
        <f>ROUND(I161*H161,2)</f>
        <v>0</v>
      </c>
      <c r="K161" s="127" t="s">
        <v>327</v>
      </c>
      <c r="L161" s="32"/>
      <c r="M161" s="132" t="s">
        <v>19</v>
      </c>
      <c r="N161" s="133" t="s">
        <v>40</v>
      </c>
      <c r="P161" s="134">
        <f>O161*H161</f>
        <v>0</v>
      </c>
      <c r="Q161" s="134">
        <v>0</v>
      </c>
      <c r="R161" s="134">
        <f>Q161*H161</f>
        <v>0</v>
      </c>
      <c r="S161" s="134">
        <v>0</v>
      </c>
      <c r="T161" s="135">
        <f>S161*H161</f>
        <v>0</v>
      </c>
      <c r="AR161" s="136" t="s">
        <v>187</v>
      </c>
      <c r="AT161" s="136" t="s">
        <v>182</v>
      </c>
      <c r="AU161" s="136" t="s">
        <v>79</v>
      </c>
      <c r="AY161" s="17" t="s">
        <v>181</v>
      </c>
      <c r="BE161" s="137">
        <f>IF(N161="základní",J161,0)</f>
        <v>0</v>
      </c>
      <c r="BF161" s="137">
        <f>IF(N161="snížená",J161,0)</f>
        <v>0</v>
      </c>
      <c r="BG161" s="137">
        <f>IF(N161="zákl. přenesená",J161,0)</f>
        <v>0</v>
      </c>
      <c r="BH161" s="137">
        <f>IF(N161="sníž. přenesená",J161,0)</f>
        <v>0</v>
      </c>
      <c r="BI161" s="137">
        <f>IF(N161="nulová",J161,0)</f>
        <v>0</v>
      </c>
      <c r="BJ161" s="17" t="s">
        <v>77</v>
      </c>
      <c r="BK161" s="137">
        <f>ROUND(I161*H161,2)</f>
        <v>0</v>
      </c>
      <c r="BL161" s="17" t="s">
        <v>187</v>
      </c>
      <c r="BM161" s="136" t="s">
        <v>229</v>
      </c>
    </row>
    <row r="162" spans="2:65" s="1" customFormat="1" ht="11.25" x14ac:dyDescent="0.2">
      <c r="B162" s="32"/>
      <c r="D162" s="151" t="s">
        <v>328</v>
      </c>
      <c r="F162" s="152" t="s">
        <v>401</v>
      </c>
      <c r="I162" s="140"/>
      <c r="L162" s="32"/>
      <c r="M162" s="141"/>
      <c r="T162" s="53"/>
      <c r="AT162" s="17" t="s">
        <v>328</v>
      </c>
      <c r="AU162" s="17" t="s">
        <v>79</v>
      </c>
    </row>
    <row r="163" spans="2:65" s="12" customFormat="1" ht="11.25" x14ac:dyDescent="0.2">
      <c r="B163" s="153"/>
      <c r="D163" s="138" t="s">
        <v>330</v>
      </c>
      <c r="E163" s="154" t="s">
        <v>19</v>
      </c>
      <c r="F163" s="155" t="s">
        <v>5614</v>
      </c>
      <c r="H163" s="154" t="s">
        <v>19</v>
      </c>
      <c r="I163" s="156"/>
      <c r="L163" s="153"/>
      <c r="M163" s="157"/>
      <c r="T163" s="158"/>
      <c r="AT163" s="154" t="s">
        <v>330</v>
      </c>
      <c r="AU163" s="154" t="s">
        <v>79</v>
      </c>
      <c r="AV163" s="12" t="s">
        <v>77</v>
      </c>
      <c r="AW163" s="12" t="s">
        <v>31</v>
      </c>
      <c r="AX163" s="12" t="s">
        <v>69</v>
      </c>
      <c r="AY163" s="154" t="s">
        <v>181</v>
      </c>
    </row>
    <row r="164" spans="2:65" s="13" customFormat="1" ht="11.25" x14ac:dyDescent="0.2">
      <c r="B164" s="159"/>
      <c r="D164" s="138" t="s">
        <v>330</v>
      </c>
      <c r="E164" s="160" t="s">
        <v>19</v>
      </c>
      <c r="F164" s="161" t="s">
        <v>9933</v>
      </c>
      <c r="H164" s="162">
        <v>350.91</v>
      </c>
      <c r="I164" s="163"/>
      <c r="L164" s="159"/>
      <c r="M164" s="164"/>
      <c r="T164" s="165"/>
      <c r="AT164" s="160" t="s">
        <v>330</v>
      </c>
      <c r="AU164" s="160" t="s">
        <v>79</v>
      </c>
      <c r="AV164" s="13" t="s">
        <v>79</v>
      </c>
      <c r="AW164" s="13" t="s">
        <v>31</v>
      </c>
      <c r="AX164" s="13" t="s">
        <v>69</v>
      </c>
      <c r="AY164" s="160" t="s">
        <v>181</v>
      </c>
    </row>
    <row r="165" spans="2:65" s="13" customFormat="1" ht="11.25" x14ac:dyDescent="0.2">
      <c r="B165" s="159"/>
      <c r="D165" s="138" t="s">
        <v>330</v>
      </c>
      <c r="E165" s="160" t="s">
        <v>19</v>
      </c>
      <c r="F165" s="161" t="s">
        <v>9934</v>
      </c>
      <c r="H165" s="162">
        <v>2.2200000000000002</v>
      </c>
      <c r="I165" s="163"/>
      <c r="L165" s="159"/>
      <c r="M165" s="164"/>
      <c r="T165" s="165"/>
      <c r="AT165" s="160" t="s">
        <v>330</v>
      </c>
      <c r="AU165" s="160" t="s">
        <v>79</v>
      </c>
      <c r="AV165" s="13" t="s">
        <v>79</v>
      </c>
      <c r="AW165" s="13" t="s">
        <v>31</v>
      </c>
      <c r="AX165" s="13" t="s">
        <v>69</v>
      </c>
      <c r="AY165" s="160" t="s">
        <v>181</v>
      </c>
    </row>
    <row r="166" spans="2:65" s="12" customFormat="1" ht="11.25" x14ac:dyDescent="0.2">
      <c r="B166" s="153"/>
      <c r="D166" s="138" t="s">
        <v>330</v>
      </c>
      <c r="E166" s="154" t="s">
        <v>19</v>
      </c>
      <c r="F166" s="155" t="s">
        <v>9935</v>
      </c>
      <c r="H166" s="154" t="s">
        <v>19</v>
      </c>
      <c r="I166" s="156"/>
      <c r="L166" s="153"/>
      <c r="M166" s="157"/>
      <c r="T166" s="158"/>
      <c r="AT166" s="154" t="s">
        <v>330</v>
      </c>
      <c r="AU166" s="154" t="s">
        <v>79</v>
      </c>
      <c r="AV166" s="12" t="s">
        <v>77</v>
      </c>
      <c r="AW166" s="12" t="s">
        <v>31</v>
      </c>
      <c r="AX166" s="12" t="s">
        <v>69</v>
      </c>
      <c r="AY166" s="154" t="s">
        <v>181</v>
      </c>
    </row>
    <row r="167" spans="2:65" s="13" customFormat="1" ht="11.25" x14ac:dyDescent="0.2">
      <c r="B167" s="159"/>
      <c r="D167" s="138" t="s">
        <v>330</v>
      </c>
      <c r="E167" s="160" t="s">
        <v>19</v>
      </c>
      <c r="F167" s="161" t="s">
        <v>9936</v>
      </c>
      <c r="H167" s="162">
        <v>0.55571999999999999</v>
      </c>
      <c r="I167" s="163"/>
      <c r="L167" s="159"/>
      <c r="M167" s="164"/>
      <c r="T167" s="165"/>
      <c r="AT167" s="160" t="s">
        <v>330</v>
      </c>
      <c r="AU167" s="160" t="s">
        <v>79</v>
      </c>
      <c r="AV167" s="13" t="s">
        <v>79</v>
      </c>
      <c r="AW167" s="13" t="s">
        <v>31</v>
      </c>
      <c r="AX167" s="13" t="s">
        <v>69</v>
      </c>
      <c r="AY167" s="160" t="s">
        <v>181</v>
      </c>
    </row>
    <row r="168" spans="2:65" s="13" customFormat="1" ht="11.25" x14ac:dyDescent="0.2">
      <c r="B168" s="159"/>
      <c r="D168" s="138" t="s">
        <v>330</v>
      </c>
      <c r="E168" s="160" t="s">
        <v>19</v>
      </c>
      <c r="F168" s="161" t="s">
        <v>9937</v>
      </c>
      <c r="H168" s="162">
        <v>0.61129</v>
      </c>
      <c r="I168" s="163"/>
      <c r="L168" s="159"/>
      <c r="M168" s="164"/>
      <c r="T168" s="165"/>
      <c r="AT168" s="160" t="s">
        <v>330</v>
      </c>
      <c r="AU168" s="160" t="s">
        <v>79</v>
      </c>
      <c r="AV168" s="13" t="s">
        <v>79</v>
      </c>
      <c r="AW168" s="13" t="s">
        <v>31</v>
      </c>
      <c r="AX168" s="13" t="s">
        <v>69</v>
      </c>
      <c r="AY168" s="160" t="s">
        <v>181</v>
      </c>
    </row>
    <row r="169" spans="2:65" s="13" customFormat="1" ht="11.25" x14ac:dyDescent="0.2">
      <c r="B169" s="159"/>
      <c r="D169" s="138" t="s">
        <v>330</v>
      </c>
      <c r="E169" s="160" t="s">
        <v>19</v>
      </c>
      <c r="F169" s="161" t="s">
        <v>9938</v>
      </c>
      <c r="H169" s="162">
        <v>0.72243000000000002</v>
      </c>
      <c r="I169" s="163"/>
      <c r="L169" s="159"/>
      <c r="M169" s="164"/>
      <c r="T169" s="165"/>
      <c r="AT169" s="160" t="s">
        <v>330</v>
      </c>
      <c r="AU169" s="160" t="s">
        <v>79</v>
      </c>
      <c r="AV169" s="13" t="s">
        <v>79</v>
      </c>
      <c r="AW169" s="13" t="s">
        <v>31</v>
      </c>
      <c r="AX169" s="13" t="s">
        <v>69</v>
      </c>
      <c r="AY169" s="160" t="s">
        <v>181</v>
      </c>
    </row>
    <row r="170" spans="2:65" s="13" customFormat="1" ht="11.25" x14ac:dyDescent="0.2">
      <c r="B170" s="159"/>
      <c r="D170" s="138" t="s">
        <v>330</v>
      </c>
      <c r="E170" s="160" t="s">
        <v>19</v>
      </c>
      <c r="F170" s="161" t="s">
        <v>9939</v>
      </c>
      <c r="H170" s="162">
        <v>0.75022</v>
      </c>
      <c r="I170" s="163"/>
      <c r="L170" s="159"/>
      <c r="M170" s="164"/>
      <c r="T170" s="165"/>
      <c r="AT170" s="160" t="s">
        <v>330</v>
      </c>
      <c r="AU170" s="160" t="s">
        <v>79</v>
      </c>
      <c r="AV170" s="13" t="s">
        <v>79</v>
      </c>
      <c r="AW170" s="13" t="s">
        <v>31</v>
      </c>
      <c r="AX170" s="13" t="s">
        <v>69</v>
      </c>
      <c r="AY170" s="160" t="s">
        <v>181</v>
      </c>
    </row>
    <row r="171" spans="2:65" s="14" customFormat="1" ht="11.25" x14ac:dyDescent="0.2">
      <c r="B171" s="166"/>
      <c r="D171" s="138" t="s">
        <v>330</v>
      </c>
      <c r="E171" s="167" t="s">
        <v>19</v>
      </c>
      <c r="F171" s="168" t="s">
        <v>333</v>
      </c>
      <c r="H171" s="169">
        <v>355.76965999999999</v>
      </c>
      <c r="I171" s="170"/>
      <c r="L171" s="166"/>
      <c r="M171" s="171"/>
      <c r="T171" s="172"/>
      <c r="AT171" s="167" t="s">
        <v>330</v>
      </c>
      <c r="AU171" s="167" t="s">
        <v>79</v>
      </c>
      <c r="AV171" s="14" t="s">
        <v>187</v>
      </c>
      <c r="AW171" s="14" t="s">
        <v>31</v>
      </c>
      <c r="AX171" s="14" t="s">
        <v>77</v>
      </c>
      <c r="AY171" s="167" t="s">
        <v>181</v>
      </c>
    </row>
    <row r="172" spans="2:65" s="1" customFormat="1" ht="21.75" customHeight="1" x14ac:dyDescent="0.2">
      <c r="B172" s="32"/>
      <c r="C172" s="125" t="s">
        <v>206</v>
      </c>
      <c r="D172" s="125" t="s">
        <v>182</v>
      </c>
      <c r="E172" s="126" t="s">
        <v>405</v>
      </c>
      <c r="F172" s="127" t="s">
        <v>406</v>
      </c>
      <c r="G172" s="128" t="s">
        <v>326</v>
      </c>
      <c r="H172" s="129">
        <v>49.95</v>
      </c>
      <c r="I172" s="130"/>
      <c r="J172" s="131">
        <f>ROUND(I172*H172,2)</f>
        <v>0</v>
      </c>
      <c r="K172" s="127" t="s">
        <v>327</v>
      </c>
      <c r="L172" s="32"/>
      <c r="M172" s="132" t="s">
        <v>19</v>
      </c>
      <c r="N172" s="133" t="s">
        <v>40</v>
      </c>
      <c r="P172" s="134">
        <f>O172*H172</f>
        <v>0</v>
      </c>
      <c r="Q172" s="134">
        <v>0</v>
      </c>
      <c r="R172" s="134">
        <f>Q172*H172</f>
        <v>0</v>
      </c>
      <c r="S172" s="134">
        <v>0</v>
      </c>
      <c r="T172" s="135">
        <f>S172*H172</f>
        <v>0</v>
      </c>
      <c r="AR172" s="136" t="s">
        <v>187</v>
      </c>
      <c r="AT172" s="136" t="s">
        <v>182</v>
      </c>
      <c r="AU172" s="136" t="s">
        <v>79</v>
      </c>
      <c r="AY172" s="17" t="s">
        <v>181</v>
      </c>
      <c r="BE172" s="137">
        <f>IF(N172="základní",J172,0)</f>
        <v>0</v>
      </c>
      <c r="BF172" s="137">
        <f>IF(N172="snížená",J172,0)</f>
        <v>0</v>
      </c>
      <c r="BG172" s="137">
        <f>IF(N172="zákl. přenesená",J172,0)</f>
        <v>0</v>
      </c>
      <c r="BH172" s="137">
        <f>IF(N172="sníž. přenesená",J172,0)</f>
        <v>0</v>
      </c>
      <c r="BI172" s="137">
        <f>IF(N172="nulová",J172,0)</f>
        <v>0</v>
      </c>
      <c r="BJ172" s="17" t="s">
        <v>77</v>
      </c>
      <c r="BK172" s="137">
        <f>ROUND(I172*H172,2)</f>
        <v>0</v>
      </c>
      <c r="BL172" s="17" t="s">
        <v>187</v>
      </c>
      <c r="BM172" s="136" t="s">
        <v>232</v>
      </c>
    </row>
    <row r="173" spans="2:65" s="1" customFormat="1" ht="11.25" x14ac:dyDescent="0.2">
      <c r="B173" s="32"/>
      <c r="D173" s="151" t="s">
        <v>328</v>
      </c>
      <c r="F173" s="152" t="s">
        <v>408</v>
      </c>
      <c r="I173" s="140"/>
      <c r="L173" s="32"/>
      <c r="M173" s="141"/>
      <c r="T173" s="53"/>
      <c r="AT173" s="17" t="s">
        <v>328</v>
      </c>
      <c r="AU173" s="17" t="s">
        <v>79</v>
      </c>
    </row>
    <row r="174" spans="2:65" s="12" customFormat="1" ht="11.25" x14ac:dyDescent="0.2">
      <c r="B174" s="153"/>
      <c r="D174" s="138" t="s">
        <v>330</v>
      </c>
      <c r="E174" s="154" t="s">
        <v>19</v>
      </c>
      <c r="F174" s="155" t="s">
        <v>409</v>
      </c>
      <c r="H174" s="154" t="s">
        <v>19</v>
      </c>
      <c r="I174" s="156"/>
      <c r="L174" s="153"/>
      <c r="M174" s="157"/>
      <c r="T174" s="158"/>
      <c r="AT174" s="154" t="s">
        <v>330</v>
      </c>
      <c r="AU174" s="154" t="s">
        <v>79</v>
      </c>
      <c r="AV174" s="12" t="s">
        <v>77</v>
      </c>
      <c r="AW174" s="12" t="s">
        <v>31</v>
      </c>
      <c r="AX174" s="12" t="s">
        <v>69</v>
      </c>
      <c r="AY174" s="154" t="s">
        <v>181</v>
      </c>
    </row>
    <row r="175" spans="2:65" s="13" customFormat="1" ht="11.25" x14ac:dyDescent="0.2">
      <c r="B175" s="159"/>
      <c r="D175" s="138" t="s">
        <v>330</v>
      </c>
      <c r="E175" s="160" t="s">
        <v>19</v>
      </c>
      <c r="F175" s="161" t="s">
        <v>9940</v>
      </c>
      <c r="H175" s="162">
        <v>49.95</v>
      </c>
      <c r="I175" s="163"/>
      <c r="L175" s="159"/>
      <c r="M175" s="164"/>
      <c r="T175" s="165"/>
      <c r="AT175" s="160" t="s">
        <v>330</v>
      </c>
      <c r="AU175" s="160" t="s">
        <v>79</v>
      </c>
      <c r="AV175" s="13" t="s">
        <v>79</v>
      </c>
      <c r="AW175" s="13" t="s">
        <v>31</v>
      </c>
      <c r="AX175" s="13" t="s">
        <v>69</v>
      </c>
      <c r="AY175" s="160" t="s">
        <v>181</v>
      </c>
    </row>
    <row r="176" spans="2:65" s="14" customFormat="1" ht="11.25" x14ac:dyDescent="0.2">
      <c r="B176" s="166"/>
      <c r="D176" s="138" t="s">
        <v>330</v>
      </c>
      <c r="E176" s="167" t="s">
        <v>19</v>
      </c>
      <c r="F176" s="168" t="s">
        <v>333</v>
      </c>
      <c r="H176" s="169">
        <v>49.95</v>
      </c>
      <c r="I176" s="170"/>
      <c r="L176" s="166"/>
      <c r="M176" s="171"/>
      <c r="T176" s="172"/>
      <c r="AT176" s="167" t="s">
        <v>330</v>
      </c>
      <c r="AU176" s="167" t="s">
        <v>79</v>
      </c>
      <c r="AV176" s="14" t="s">
        <v>187</v>
      </c>
      <c r="AW176" s="14" t="s">
        <v>31</v>
      </c>
      <c r="AX176" s="14" t="s">
        <v>77</v>
      </c>
      <c r="AY176" s="167" t="s">
        <v>181</v>
      </c>
    </row>
    <row r="177" spans="2:65" s="1" customFormat="1" ht="21.75" customHeight="1" x14ac:dyDescent="0.2">
      <c r="B177" s="32"/>
      <c r="C177" s="125" t="s">
        <v>233</v>
      </c>
      <c r="D177" s="125" t="s">
        <v>182</v>
      </c>
      <c r="E177" s="126" t="s">
        <v>411</v>
      </c>
      <c r="F177" s="127" t="s">
        <v>412</v>
      </c>
      <c r="G177" s="128" t="s">
        <v>326</v>
      </c>
      <c r="H177" s="129">
        <v>97.82</v>
      </c>
      <c r="I177" s="130"/>
      <c r="J177" s="131">
        <f>ROUND(I177*H177,2)</f>
        <v>0</v>
      </c>
      <c r="K177" s="127" t="s">
        <v>327</v>
      </c>
      <c r="L177" s="32"/>
      <c r="M177" s="132" t="s">
        <v>19</v>
      </c>
      <c r="N177" s="133" t="s">
        <v>40</v>
      </c>
      <c r="P177" s="134">
        <f>O177*H177</f>
        <v>0</v>
      </c>
      <c r="Q177" s="134">
        <v>0</v>
      </c>
      <c r="R177" s="134">
        <f>Q177*H177</f>
        <v>0</v>
      </c>
      <c r="S177" s="134">
        <v>0</v>
      </c>
      <c r="T177" s="135">
        <f>S177*H177</f>
        <v>0</v>
      </c>
      <c r="AR177" s="136" t="s">
        <v>187</v>
      </c>
      <c r="AT177" s="136" t="s">
        <v>182</v>
      </c>
      <c r="AU177" s="136" t="s">
        <v>79</v>
      </c>
      <c r="AY177" s="17" t="s">
        <v>181</v>
      </c>
      <c r="BE177" s="137">
        <f>IF(N177="základní",J177,0)</f>
        <v>0</v>
      </c>
      <c r="BF177" s="137">
        <f>IF(N177="snížená",J177,0)</f>
        <v>0</v>
      </c>
      <c r="BG177" s="137">
        <f>IF(N177="zákl. přenesená",J177,0)</f>
        <v>0</v>
      </c>
      <c r="BH177" s="137">
        <f>IF(N177="sníž. přenesená",J177,0)</f>
        <v>0</v>
      </c>
      <c r="BI177" s="137">
        <f>IF(N177="nulová",J177,0)</f>
        <v>0</v>
      </c>
      <c r="BJ177" s="17" t="s">
        <v>77</v>
      </c>
      <c r="BK177" s="137">
        <f>ROUND(I177*H177,2)</f>
        <v>0</v>
      </c>
      <c r="BL177" s="17" t="s">
        <v>187</v>
      </c>
      <c r="BM177" s="136" t="s">
        <v>236</v>
      </c>
    </row>
    <row r="178" spans="2:65" s="1" customFormat="1" ht="11.25" x14ac:dyDescent="0.2">
      <c r="B178" s="32"/>
      <c r="D178" s="151" t="s">
        <v>328</v>
      </c>
      <c r="F178" s="152" t="s">
        <v>413</v>
      </c>
      <c r="I178" s="140"/>
      <c r="L178" s="32"/>
      <c r="M178" s="141"/>
      <c r="T178" s="53"/>
      <c r="AT178" s="17" t="s">
        <v>328</v>
      </c>
      <c r="AU178" s="17" t="s">
        <v>79</v>
      </c>
    </row>
    <row r="179" spans="2:65" s="12" customFormat="1" ht="11.25" x14ac:dyDescent="0.2">
      <c r="B179" s="153"/>
      <c r="D179" s="138" t="s">
        <v>330</v>
      </c>
      <c r="E179" s="154" t="s">
        <v>19</v>
      </c>
      <c r="F179" s="155" t="s">
        <v>409</v>
      </c>
      <c r="H179" s="154" t="s">
        <v>19</v>
      </c>
      <c r="I179" s="156"/>
      <c r="L179" s="153"/>
      <c r="M179" s="157"/>
      <c r="T179" s="158"/>
      <c r="AT179" s="154" t="s">
        <v>330</v>
      </c>
      <c r="AU179" s="154" t="s">
        <v>79</v>
      </c>
      <c r="AV179" s="12" t="s">
        <v>77</v>
      </c>
      <c r="AW179" s="12" t="s">
        <v>31</v>
      </c>
      <c r="AX179" s="12" t="s">
        <v>69</v>
      </c>
      <c r="AY179" s="154" t="s">
        <v>181</v>
      </c>
    </row>
    <row r="180" spans="2:65" s="13" customFormat="1" ht="11.25" x14ac:dyDescent="0.2">
      <c r="B180" s="159"/>
      <c r="D180" s="138" t="s">
        <v>330</v>
      </c>
      <c r="E180" s="160" t="s">
        <v>19</v>
      </c>
      <c r="F180" s="161" t="s">
        <v>9941</v>
      </c>
      <c r="H180" s="162">
        <v>97.82</v>
      </c>
      <c r="I180" s="163"/>
      <c r="L180" s="159"/>
      <c r="M180" s="164"/>
      <c r="T180" s="165"/>
      <c r="AT180" s="160" t="s">
        <v>330</v>
      </c>
      <c r="AU180" s="160" t="s">
        <v>79</v>
      </c>
      <c r="AV180" s="13" t="s">
        <v>79</v>
      </c>
      <c r="AW180" s="13" t="s">
        <v>31</v>
      </c>
      <c r="AX180" s="13" t="s">
        <v>69</v>
      </c>
      <c r="AY180" s="160" t="s">
        <v>181</v>
      </c>
    </row>
    <row r="181" spans="2:65" s="14" customFormat="1" ht="11.25" x14ac:dyDescent="0.2">
      <c r="B181" s="166"/>
      <c r="D181" s="138" t="s">
        <v>330</v>
      </c>
      <c r="E181" s="167" t="s">
        <v>19</v>
      </c>
      <c r="F181" s="168" t="s">
        <v>333</v>
      </c>
      <c r="H181" s="169">
        <v>97.82</v>
      </c>
      <c r="I181" s="170"/>
      <c r="L181" s="166"/>
      <c r="M181" s="171"/>
      <c r="T181" s="172"/>
      <c r="AT181" s="167" t="s">
        <v>330</v>
      </c>
      <c r="AU181" s="167" t="s">
        <v>79</v>
      </c>
      <c r="AV181" s="14" t="s">
        <v>187</v>
      </c>
      <c r="AW181" s="14" t="s">
        <v>31</v>
      </c>
      <c r="AX181" s="14" t="s">
        <v>77</v>
      </c>
      <c r="AY181" s="167" t="s">
        <v>181</v>
      </c>
    </row>
    <row r="182" spans="2:65" s="1" customFormat="1" ht="21.75" customHeight="1" x14ac:dyDescent="0.2">
      <c r="B182" s="32"/>
      <c r="C182" s="125" t="s">
        <v>209</v>
      </c>
      <c r="D182" s="125" t="s">
        <v>182</v>
      </c>
      <c r="E182" s="126" t="s">
        <v>415</v>
      </c>
      <c r="F182" s="127" t="s">
        <v>416</v>
      </c>
      <c r="G182" s="128" t="s">
        <v>326</v>
      </c>
      <c r="H182" s="129">
        <v>355.76900000000001</v>
      </c>
      <c r="I182" s="130"/>
      <c r="J182" s="131">
        <f>ROUND(I182*H182,2)</f>
        <v>0</v>
      </c>
      <c r="K182" s="127" t="s">
        <v>327</v>
      </c>
      <c r="L182" s="32"/>
      <c r="M182" s="132" t="s">
        <v>19</v>
      </c>
      <c r="N182" s="133" t="s">
        <v>40</v>
      </c>
      <c r="P182" s="134">
        <f>O182*H182</f>
        <v>0</v>
      </c>
      <c r="Q182" s="134">
        <v>0</v>
      </c>
      <c r="R182" s="134">
        <f>Q182*H182</f>
        <v>0</v>
      </c>
      <c r="S182" s="134">
        <v>0</v>
      </c>
      <c r="T182" s="135">
        <f>S182*H182</f>
        <v>0</v>
      </c>
      <c r="AR182" s="136" t="s">
        <v>187</v>
      </c>
      <c r="AT182" s="136" t="s">
        <v>182</v>
      </c>
      <c r="AU182" s="136" t="s">
        <v>79</v>
      </c>
      <c r="AY182" s="17" t="s">
        <v>181</v>
      </c>
      <c r="BE182" s="137">
        <f>IF(N182="základní",J182,0)</f>
        <v>0</v>
      </c>
      <c r="BF182" s="137">
        <f>IF(N182="snížená",J182,0)</f>
        <v>0</v>
      </c>
      <c r="BG182" s="137">
        <f>IF(N182="zákl. přenesená",J182,0)</f>
        <v>0</v>
      </c>
      <c r="BH182" s="137">
        <f>IF(N182="sníž. přenesená",J182,0)</f>
        <v>0</v>
      </c>
      <c r="BI182" s="137">
        <f>IF(N182="nulová",J182,0)</f>
        <v>0</v>
      </c>
      <c r="BJ182" s="17" t="s">
        <v>77</v>
      </c>
      <c r="BK182" s="137">
        <f>ROUND(I182*H182,2)</f>
        <v>0</v>
      </c>
      <c r="BL182" s="17" t="s">
        <v>187</v>
      </c>
      <c r="BM182" s="136" t="s">
        <v>239</v>
      </c>
    </row>
    <row r="183" spans="2:65" s="1" customFormat="1" ht="11.25" x14ac:dyDescent="0.2">
      <c r="B183" s="32"/>
      <c r="D183" s="151" t="s">
        <v>328</v>
      </c>
      <c r="F183" s="152" t="s">
        <v>417</v>
      </c>
      <c r="I183" s="140"/>
      <c r="L183" s="32"/>
      <c r="M183" s="141"/>
      <c r="T183" s="53"/>
      <c r="AT183" s="17" t="s">
        <v>328</v>
      </c>
      <c r="AU183" s="17" t="s">
        <v>79</v>
      </c>
    </row>
    <row r="184" spans="2:65" s="12" customFormat="1" ht="11.25" x14ac:dyDescent="0.2">
      <c r="B184" s="153"/>
      <c r="D184" s="138" t="s">
        <v>330</v>
      </c>
      <c r="E184" s="154" t="s">
        <v>19</v>
      </c>
      <c r="F184" s="155" t="s">
        <v>409</v>
      </c>
      <c r="H184" s="154" t="s">
        <v>19</v>
      </c>
      <c r="I184" s="156"/>
      <c r="L184" s="153"/>
      <c r="M184" s="157"/>
      <c r="T184" s="158"/>
      <c r="AT184" s="154" t="s">
        <v>330</v>
      </c>
      <c r="AU184" s="154" t="s">
        <v>79</v>
      </c>
      <c r="AV184" s="12" t="s">
        <v>77</v>
      </c>
      <c r="AW184" s="12" t="s">
        <v>31</v>
      </c>
      <c r="AX184" s="12" t="s">
        <v>69</v>
      </c>
      <c r="AY184" s="154" t="s">
        <v>181</v>
      </c>
    </row>
    <row r="185" spans="2:65" s="13" customFormat="1" ht="11.25" x14ac:dyDescent="0.2">
      <c r="B185" s="159"/>
      <c r="D185" s="138" t="s">
        <v>330</v>
      </c>
      <c r="E185" s="160" t="s">
        <v>19</v>
      </c>
      <c r="F185" s="161" t="s">
        <v>9942</v>
      </c>
      <c r="H185" s="162">
        <v>355.76900000000001</v>
      </c>
      <c r="I185" s="163"/>
      <c r="L185" s="159"/>
      <c r="M185" s="164"/>
      <c r="T185" s="165"/>
      <c r="AT185" s="160" t="s">
        <v>330</v>
      </c>
      <c r="AU185" s="160" t="s">
        <v>79</v>
      </c>
      <c r="AV185" s="13" t="s">
        <v>79</v>
      </c>
      <c r="AW185" s="13" t="s">
        <v>31</v>
      </c>
      <c r="AX185" s="13" t="s">
        <v>69</v>
      </c>
      <c r="AY185" s="160" t="s">
        <v>181</v>
      </c>
    </row>
    <row r="186" spans="2:65" s="14" customFormat="1" ht="11.25" x14ac:dyDescent="0.2">
      <c r="B186" s="166"/>
      <c r="D186" s="138" t="s">
        <v>330</v>
      </c>
      <c r="E186" s="167" t="s">
        <v>19</v>
      </c>
      <c r="F186" s="168" t="s">
        <v>333</v>
      </c>
      <c r="H186" s="169">
        <v>355.76900000000001</v>
      </c>
      <c r="I186" s="170"/>
      <c r="L186" s="166"/>
      <c r="M186" s="171"/>
      <c r="T186" s="172"/>
      <c r="AT186" s="167" t="s">
        <v>330</v>
      </c>
      <c r="AU186" s="167" t="s">
        <v>79</v>
      </c>
      <c r="AV186" s="14" t="s">
        <v>187</v>
      </c>
      <c r="AW186" s="14" t="s">
        <v>31</v>
      </c>
      <c r="AX186" s="14" t="s">
        <v>77</v>
      </c>
      <c r="AY186" s="167" t="s">
        <v>181</v>
      </c>
    </row>
    <row r="187" spans="2:65" s="1" customFormat="1" ht="24.2" customHeight="1" x14ac:dyDescent="0.2">
      <c r="B187" s="32"/>
      <c r="C187" s="125" t="s">
        <v>404</v>
      </c>
      <c r="D187" s="125" t="s">
        <v>182</v>
      </c>
      <c r="E187" s="126" t="s">
        <v>419</v>
      </c>
      <c r="F187" s="127" t="s">
        <v>420</v>
      </c>
      <c r="G187" s="128" t="s">
        <v>326</v>
      </c>
      <c r="H187" s="129">
        <v>499.5</v>
      </c>
      <c r="I187" s="130"/>
      <c r="J187" s="131">
        <f>ROUND(I187*H187,2)</f>
        <v>0</v>
      </c>
      <c r="K187" s="127" t="s">
        <v>327</v>
      </c>
      <c r="L187" s="32"/>
      <c r="M187" s="132" t="s">
        <v>19</v>
      </c>
      <c r="N187" s="133" t="s">
        <v>40</v>
      </c>
      <c r="P187" s="134">
        <f>O187*H187</f>
        <v>0</v>
      </c>
      <c r="Q187" s="134">
        <v>0</v>
      </c>
      <c r="R187" s="134">
        <f>Q187*H187</f>
        <v>0</v>
      </c>
      <c r="S187" s="134">
        <v>0</v>
      </c>
      <c r="T187" s="135">
        <f>S187*H187</f>
        <v>0</v>
      </c>
      <c r="AR187" s="136" t="s">
        <v>187</v>
      </c>
      <c r="AT187" s="136" t="s">
        <v>182</v>
      </c>
      <c r="AU187" s="136" t="s">
        <v>79</v>
      </c>
      <c r="AY187" s="17" t="s">
        <v>181</v>
      </c>
      <c r="BE187" s="137">
        <f>IF(N187="základní",J187,0)</f>
        <v>0</v>
      </c>
      <c r="BF187" s="137">
        <f>IF(N187="snížená",J187,0)</f>
        <v>0</v>
      </c>
      <c r="BG187" s="137">
        <f>IF(N187="zákl. přenesená",J187,0)</f>
        <v>0</v>
      </c>
      <c r="BH187" s="137">
        <f>IF(N187="sníž. přenesená",J187,0)</f>
        <v>0</v>
      </c>
      <c r="BI187" s="137">
        <f>IF(N187="nulová",J187,0)</f>
        <v>0</v>
      </c>
      <c r="BJ187" s="17" t="s">
        <v>77</v>
      </c>
      <c r="BK187" s="137">
        <f>ROUND(I187*H187,2)</f>
        <v>0</v>
      </c>
      <c r="BL187" s="17" t="s">
        <v>187</v>
      </c>
      <c r="BM187" s="136" t="s">
        <v>407</v>
      </c>
    </row>
    <row r="188" spans="2:65" s="1" customFormat="1" ht="11.25" x14ac:dyDescent="0.2">
      <c r="B188" s="32"/>
      <c r="D188" s="151" t="s">
        <v>328</v>
      </c>
      <c r="F188" s="152" t="s">
        <v>421</v>
      </c>
      <c r="I188" s="140"/>
      <c r="L188" s="32"/>
      <c r="M188" s="141"/>
      <c r="T188" s="53"/>
      <c r="AT188" s="17" t="s">
        <v>328</v>
      </c>
      <c r="AU188" s="17" t="s">
        <v>79</v>
      </c>
    </row>
    <row r="189" spans="2:65" s="12" customFormat="1" ht="11.25" x14ac:dyDescent="0.2">
      <c r="B189" s="153"/>
      <c r="D189" s="138" t="s">
        <v>330</v>
      </c>
      <c r="E189" s="154" t="s">
        <v>19</v>
      </c>
      <c r="F189" s="155" t="s">
        <v>422</v>
      </c>
      <c r="H189" s="154" t="s">
        <v>19</v>
      </c>
      <c r="I189" s="156"/>
      <c r="L189" s="153"/>
      <c r="M189" s="157"/>
      <c r="T189" s="158"/>
      <c r="AT189" s="154" t="s">
        <v>330</v>
      </c>
      <c r="AU189" s="154" t="s">
        <v>79</v>
      </c>
      <c r="AV189" s="12" t="s">
        <v>77</v>
      </c>
      <c r="AW189" s="12" t="s">
        <v>31</v>
      </c>
      <c r="AX189" s="12" t="s">
        <v>69</v>
      </c>
      <c r="AY189" s="154" t="s">
        <v>181</v>
      </c>
    </row>
    <row r="190" spans="2:65" s="13" customFormat="1" ht="11.25" x14ac:dyDescent="0.2">
      <c r="B190" s="159"/>
      <c r="D190" s="138" t="s">
        <v>330</v>
      </c>
      <c r="E190" s="160" t="s">
        <v>19</v>
      </c>
      <c r="F190" s="161" t="s">
        <v>9943</v>
      </c>
      <c r="H190" s="162">
        <v>499.5</v>
      </c>
      <c r="I190" s="163"/>
      <c r="L190" s="159"/>
      <c r="M190" s="164"/>
      <c r="T190" s="165"/>
      <c r="AT190" s="160" t="s">
        <v>330</v>
      </c>
      <c r="AU190" s="160" t="s">
        <v>79</v>
      </c>
      <c r="AV190" s="13" t="s">
        <v>79</v>
      </c>
      <c r="AW190" s="13" t="s">
        <v>31</v>
      </c>
      <c r="AX190" s="13" t="s">
        <v>69</v>
      </c>
      <c r="AY190" s="160" t="s">
        <v>181</v>
      </c>
    </row>
    <row r="191" spans="2:65" s="14" customFormat="1" ht="11.25" x14ac:dyDescent="0.2">
      <c r="B191" s="166"/>
      <c r="D191" s="138" t="s">
        <v>330</v>
      </c>
      <c r="E191" s="167" t="s">
        <v>19</v>
      </c>
      <c r="F191" s="168" t="s">
        <v>333</v>
      </c>
      <c r="H191" s="169">
        <v>499.5</v>
      </c>
      <c r="I191" s="170"/>
      <c r="L191" s="166"/>
      <c r="M191" s="171"/>
      <c r="T191" s="172"/>
      <c r="AT191" s="167" t="s">
        <v>330</v>
      </c>
      <c r="AU191" s="167" t="s">
        <v>79</v>
      </c>
      <c r="AV191" s="14" t="s">
        <v>187</v>
      </c>
      <c r="AW191" s="14" t="s">
        <v>31</v>
      </c>
      <c r="AX191" s="14" t="s">
        <v>77</v>
      </c>
      <c r="AY191" s="167" t="s">
        <v>181</v>
      </c>
    </row>
    <row r="192" spans="2:65" s="1" customFormat="1" ht="24.2" customHeight="1" x14ac:dyDescent="0.2">
      <c r="B192" s="32"/>
      <c r="C192" s="125" t="s">
        <v>213</v>
      </c>
      <c r="D192" s="125" t="s">
        <v>182</v>
      </c>
      <c r="E192" s="126" t="s">
        <v>424</v>
      </c>
      <c r="F192" s="127" t="s">
        <v>425</v>
      </c>
      <c r="G192" s="128" t="s">
        <v>326</v>
      </c>
      <c r="H192" s="129">
        <v>978.2</v>
      </c>
      <c r="I192" s="130"/>
      <c r="J192" s="131">
        <f>ROUND(I192*H192,2)</f>
        <v>0</v>
      </c>
      <c r="K192" s="127" t="s">
        <v>327</v>
      </c>
      <c r="L192" s="32"/>
      <c r="M192" s="132" t="s">
        <v>19</v>
      </c>
      <c r="N192" s="133" t="s">
        <v>40</v>
      </c>
      <c r="P192" s="134">
        <f>O192*H192</f>
        <v>0</v>
      </c>
      <c r="Q192" s="134">
        <v>0</v>
      </c>
      <c r="R192" s="134">
        <f>Q192*H192</f>
        <v>0</v>
      </c>
      <c r="S192" s="134">
        <v>0</v>
      </c>
      <c r="T192" s="135">
        <f>S192*H192</f>
        <v>0</v>
      </c>
      <c r="AR192" s="136" t="s">
        <v>187</v>
      </c>
      <c r="AT192" s="136" t="s">
        <v>182</v>
      </c>
      <c r="AU192" s="136" t="s">
        <v>79</v>
      </c>
      <c r="AY192" s="17" t="s">
        <v>181</v>
      </c>
      <c r="BE192" s="137">
        <f>IF(N192="základní",J192,0)</f>
        <v>0</v>
      </c>
      <c r="BF192" s="137">
        <f>IF(N192="snížená",J192,0)</f>
        <v>0</v>
      </c>
      <c r="BG192" s="137">
        <f>IF(N192="zákl. přenesená",J192,0)</f>
        <v>0</v>
      </c>
      <c r="BH192" s="137">
        <f>IF(N192="sníž. přenesená",J192,0)</f>
        <v>0</v>
      </c>
      <c r="BI192" s="137">
        <f>IF(N192="nulová",J192,0)</f>
        <v>0</v>
      </c>
      <c r="BJ192" s="17" t="s">
        <v>77</v>
      </c>
      <c r="BK192" s="137">
        <f>ROUND(I192*H192,2)</f>
        <v>0</v>
      </c>
      <c r="BL192" s="17" t="s">
        <v>187</v>
      </c>
      <c r="BM192" s="136" t="s">
        <v>242</v>
      </c>
    </row>
    <row r="193" spans="2:65" s="1" customFormat="1" ht="11.25" x14ac:dyDescent="0.2">
      <c r="B193" s="32"/>
      <c r="D193" s="151" t="s">
        <v>328</v>
      </c>
      <c r="F193" s="152" t="s">
        <v>426</v>
      </c>
      <c r="I193" s="140"/>
      <c r="L193" s="32"/>
      <c r="M193" s="141"/>
      <c r="T193" s="53"/>
      <c r="AT193" s="17" t="s">
        <v>328</v>
      </c>
      <c r="AU193" s="17" t="s">
        <v>79</v>
      </c>
    </row>
    <row r="194" spans="2:65" s="12" customFormat="1" ht="11.25" x14ac:dyDescent="0.2">
      <c r="B194" s="153"/>
      <c r="D194" s="138" t="s">
        <v>330</v>
      </c>
      <c r="E194" s="154" t="s">
        <v>19</v>
      </c>
      <c r="F194" s="155" t="s">
        <v>422</v>
      </c>
      <c r="H194" s="154" t="s">
        <v>19</v>
      </c>
      <c r="I194" s="156"/>
      <c r="L194" s="153"/>
      <c r="M194" s="157"/>
      <c r="T194" s="158"/>
      <c r="AT194" s="154" t="s">
        <v>330</v>
      </c>
      <c r="AU194" s="154" t="s">
        <v>79</v>
      </c>
      <c r="AV194" s="12" t="s">
        <v>77</v>
      </c>
      <c r="AW194" s="12" t="s">
        <v>31</v>
      </c>
      <c r="AX194" s="12" t="s">
        <v>69</v>
      </c>
      <c r="AY194" s="154" t="s">
        <v>181</v>
      </c>
    </row>
    <row r="195" spans="2:65" s="13" customFormat="1" ht="11.25" x14ac:dyDescent="0.2">
      <c r="B195" s="159"/>
      <c r="D195" s="138" t="s">
        <v>330</v>
      </c>
      <c r="E195" s="160" t="s">
        <v>19</v>
      </c>
      <c r="F195" s="161" t="s">
        <v>9944</v>
      </c>
      <c r="H195" s="162">
        <v>978.2</v>
      </c>
      <c r="I195" s="163"/>
      <c r="L195" s="159"/>
      <c r="M195" s="164"/>
      <c r="T195" s="165"/>
      <c r="AT195" s="160" t="s">
        <v>330</v>
      </c>
      <c r="AU195" s="160" t="s">
        <v>79</v>
      </c>
      <c r="AV195" s="13" t="s">
        <v>79</v>
      </c>
      <c r="AW195" s="13" t="s">
        <v>31</v>
      </c>
      <c r="AX195" s="13" t="s">
        <v>69</v>
      </c>
      <c r="AY195" s="160" t="s">
        <v>181</v>
      </c>
    </row>
    <row r="196" spans="2:65" s="14" customFormat="1" ht="11.25" x14ac:dyDescent="0.2">
      <c r="B196" s="166"/>
      <c r="D196" s="138" t="s">
        <v>330</v>
      </c>
      <c r="E196" s="167" t="s">
        <v>19</v>
      </c>
      <c r="F196" s="168" t="s">
        <v>333</v>
      </c>
      <c r="H196" s="169">
        <v>978.2</v>
      </c>
      <c r="I196" s="170"/>
      <c r="L196" s="166"/>
      <c r="M196" s="171"/>
      <c r="T196" s="172"/>
      <c r="AT196" s="167" t="s">
        <v>330</v>
      </c>
      <c r="AU196" s="167" t="s">
        <v>79</v>
      </c>
      <c r="AV196" s="14" t="s">
        <v>187</v>
      </c>
      <c r="AW196" s="14" t="s">
        <v>31</v>
      </c>
      <c r="AX196" s="14" t="s">
        <v>77</v>
      </c>
      <c r="AY196" s="167" t="s">
        <v>181</v>
      </c>
    </row>
    <row r="197" spans="2:65" s="1" customFormat="1" ht="24.2" customHeight="1" x14ac:dyDescent="0.2">
      <c r="B197" s="32"/>
      <c r="C197" s="125" t="s">
        <v>243</v>
      </c>
      <c r="D197" s="125" t="s">
        <v>182</v>
      </c>
      <c r="E197" s="126" t="s">
        <v>428</v>
      </c>
      <c r="F197" s="127" t="s">
        <v>429</v>
      </c>
      <c r="G197" s="128" t="s">
        <v>326</v>
      </c>
      <c r="H197" s="129">
        <v>3557.69</v>
      </c>
      <c r="I197" s="130"/>
      <c r="J197" s="131">
        <f>ROUND(I197*H197,2)</f>
        <v>0</v>
      </c>
      <c r="K197" s="127" t="s">
        <v>327</v>
      </c>
      <c r="L197" s="32"/>
      <c r="M197" s="132" t="s">
        <v>19</v>
      </c>
      <c r="N197" s="133" t="s">
        <v>40</v>
      </c>
      <c r="P197" s="134">
        <f>O197*H197</f>
        <v>0</v>
      </c>
      <c r="Q197" s="134">
        <v>0</v>
      </c>
      <c r="R197" s="134">
        <f>Q197*H197</f>
        <v>0</v>
      </c>
      <c r="S197" s="134">
        <v>0</v>
      </c>
      <c r="T197" s="135">
        <f>S197*H197</f>
        <v>0</v>
      </c>
      <c r="AR197" s="136" t="s">
        <v>187</v>
      </c>
      <c r="AT197" s="136" t="s">
        <v>182</v>
      </c>
      <c r="AU197" s="136" t="s">
        <v>79</v>
      </c>
      <c r="AY197" s="17" t="s">
        <v>181</v>
      </c>
      <c r="BE197" s="137">
        <f>IF(N197="základní",J197,0)</f>
        <v>0</v>
      </c>
      <c r="BF197" s="137">
        <f>IF(N197="snížená",J197,0)</f>
        <v>0</v>
      </c>
      <c r="BG197" s="137">
        <f>IF(N197="zákl. přenesená",J197,0)</f>
        <v>0</v>
      </c>
      <c r="BH197" s="137">
        <f>IF(N197="sníž. přenesená",J197,0)</f>
        <v>0</v>
      </c>
      <c r="BI197" s="137">
        <f>IF(N197="nulová",J197,0)</f>
        <v>0</v>
      </c>
      <c r="BJ197" s="17" t="s">
        <v>77</v>
      </c>
      <c r="BK197" s="137">
        <f>ROUND(I197*H197,2)</f>
        <v>0</v>
      </c>
      <c r="BL197" s="17" t="s">
        <v>187</v>
      </c>
      <c r="BM197" s="136" t="s">
        <v>246</v>
      </c>
    </row>
    <row r="198" spans="2:65" s="1" customFormat="1" ht="11.25" x14ac:dyDescent="0.2">
      <c r="B198" s="32"/>
      <c r="D198" s="151" t="s">
        <v>328</v>
      </c>
      <c r="F198" s="152" t="s">
        <v>430</v>
      </c>
      <c r="I198" s="140"/>
      <c r="L198" s="32"/>
      <c r="M198" s="141"/>
      <c r="T198" s="53"/>
      <c r="AT198" s="17" t="s">
        <v>328</v>
      </c>
      <c r="AU198" s="17" t="s">
        <v>79</v>
      </c>
    </row>
    <row r="199" spans="2:65" s="12" customFormat="1" ht="11.25" x14ac:dyDescent="0.2">
      <c r="B199" s="153"/>
      <c r="D199" s="138" t="s">
        <v>330</v>
      </c>
      <c r="E199" s="154" t="s">
        <v>19</v>
      </c>
      <c r="F199" s="155" t="s">
        <v>422</v>
      </c>
      <c r="H199" s="154" t="s">
        <v>19</v>
      </c>
      <c r="I199" s="156"/>
      <c r="L199" s="153"/>
      <c r="M199" s="157"/>
      <c r="T199" s="158"/>
      <c r="AT199" s="154" t="s">
        <v>330</v>
      </c>
      <c r="AU199" s="154" t="s">
        <v>79</v>
      </c>
      <c r="AV199" s="12" t="s">
        <v>77</v>
      </c>
      <c r="AW199" s="12" t="s">
        <v>31</v>
      </c>
      <c r="AX199" s="12" t="s">
        <v>69</v>
      </c>
      <c r="AY199" s="154" t="s">
        <v>181</v>
      </c>
    </row>
    <row r="200" spans="2:65" s="13" customFormat="1" ht="11.25" x14ac:dyDescent="0.2">
      <c r="B200" s="159"/>
      <c r="D200" s="138" t="s">
        <v>330</v>
      </c>
      <c r="E200" s="160" t="s">
        <v>19</v>
      </c>
      <c r="F200" s="161" t="s">
        <v>9945</v>
      </c>
      <c r="H200" s="162">
        <v>3557.69</v>
      </c>
      <c r="I200" s="163"/>
      <c r="L200" s="159"/>
      <c r="M200" s="164"/>
      <c r="T200" s="165"/>
      <c r="AT200" s="160" t="s">
        <v>330</v>
      </c>
      <c r="AU200" s="160" t="s">
        <v>79</v>
      </c>
      <c r="AV200" s="13" t="s">
        <v>79</v>
      </c>
      <c r="AW200" s="13" t="s">
        <v>31</v>
      </c>
      <c r="AX200" s="13" t="s">
        <v>69</v>
      </c>
      <c r="AY200" s="160" t="s">
        <v>181</v>
      </c>
    </row>
    <row r="201" spans="2:65" s="14" customFormat="1" ht="11.25" x14ac:dyDescent="0.2">
      <c r="B201" s="166"/>
      <c r="D201" s="138" t="s">
        <v>330</v>
      </c>
      <c r="E201" s="167" t="s">
        <v>19</v>
      </c>
      <c r="F201" s="168" t="s">
        <v>333</v>
      </c>
      <c r="H201" s="169">
        <v>3557.69</v>
      </c>
      <c r="I201" s="170"/>
      <c r="L201" s="166"/>
      <c r="M201" s="171"/>
      <c r="T201" s="172"/>
      <c r="AT201" s="167" t="s">
        <v>330</v>
      </c>
      <c r="AU201" s="167" t="s">
        <v>79</v>
      </c>
      <c r="AV201" s="14" t="s">
        <v>187</v>
      </c>
      <c r="AW201" s="14" t="s">
        <v>31</v>
      </c>
      <c r="AX201" s="14" t="s">
        <v>77</v>
      </c>
      <c r="AY201" s="167" t="s">
        <v>181</v>
      </c>
    </row>
    <row r="202" spans="2:65" s="1" customFormat="1" ht="16.5" customHeight="1" x14ac:dyDescent="0.2">
      <c r="B202" s="32"/>
      <c r="C202" s="125" t="s">
        <v>218</v>
      </c>
      <c r="D202" s="125" t="s">
        <v>182</v>
      </c>
      <c r="E202" s="126" t="s">
        <v>432</v>
      </c>
      <c r="F202" s="127" t="s">
        <v>433</v>
      </c>
      <c r="G202" s="128" t="s">
        <v>326</v>
      </c>
      <c r="H202" s="129">
        <v>503.53899999999999</v>
      </c>
      <c r="I202" s="130"/>
      <c r="J202" s="131">
        <f>ROUND(I202*H202,2)</f>
        <v>0</v>
      </c>
      <c r="K202" s="127" t="s">
        <v>327</v>
      </c>
      <c r="L202" s="32"/>
      <c r="M202" s="132" t="s">
        <v>19</v>
      </c>
      <c r="N202" s="133" t="s">
        <v>40</v>
      </c>
      <c r="P202" s="134">
        <f>O202*H202</f>
        <v>0</v>
      </c>
      <c r="Q202" s="134">
        <v>0</v>
      </c>
      <c r="R202" s="134">
        <f>Q202*H202</f>
        <v>0</v>
      </c>
      <c r="S202" s="134">
        <v>0</v>
      </c>
      <c r="T202" s="135">
        <f>S202*H202</f>
        <v>0</v>
      </c>
      <c r="AR202" s="136" t="s">
        <v>187</v>
      </c>
      <c r="AT202" s="136" t="s">
        <v>182</v>
      </c>
      <c r="AU202" s="136" t="s">
        <v>79</v>
      </c>
      <c r="AY202" s="17" t="s">
        <v>181</v>
      </c>
      <c r="BE202" s="137">
        <f>IF(N202="základní",J202,0)</f>
        <v>0</v>
      </c>
      <c r="BF202" s="137">
        <f>IF(N202="snížená",J202,0)</f>
        <v>0</v>
      </c>
      <c r="BG202" s="137">
        <f>IF(N202="zákl. přenesená",J202,0)</f>
        <v>0</v>
      </c>
      <c r="BH202" s="137">
        <f>IF(N202="sníž. přenesená",J202,0)</f>
        <v>0</v>
      </c>
      <c r="BI202" s="137">
        <f>IF(N202="nulová",J202,0)</f>
        <v>0</v>
      </c>
      <c r="BJ202" s="17" t="s">
        <v>77</v>
      </c>
      <c r="BK202" s="137">
        <f>ROUND(I202*H202,2)</f>
        <v>0</v>
      </c>
      <c r="BL202" s="17" t="s">
        <v>187</v>
      </c>
      <c r="BM202" s="136" t="s">
        <v>250</v>
      </c>
    </row>
    <row r="203" spans="2:65" s="1" customFormat="1" ht="11.25" x14ac:dyDescent="0.2">
      <c r="B203" s="32"/>
      <c r="D203" s="151" t="s">
        <v>328</v>
      </c>
      <c r="F203" s="152" t="s">
        <v>434</v>
      </c>
      <c r="I203" s="140"/>
      <c r="L203" s="32"/>
      <c r="M203" s="141"/>
      <c r="T203" s="53"/>
      <c r="AT203" s="17" t="s">
        <v>328</v>
      </c>
      <c r="AU203" s="17" t="s">
        <v>79</v>
      </c>
    </row>
    <row r="204" spans="2:65" s="13" customFormat="1" ht="11.25" x14ac:dyDescent="0.2">
      <c r="B204" s="159"/>
      <c r="D204" s="138" t="s">
        <v>330</v>
      </c>
      <c r="E204" s="160" t="s">
        <v>19</v>
      </c>
      <c r="F204" s="161" t="s">
        <v>9946</v>
      </c>
      <c r="H204" s="162">
        <v>503.53899999999999</v>
      </c>
      <c r="I204" s="163"/>
      <c r="L204" s="159"/>
      <c r="M204" s="164"/>
      <c r="T204" s="165"/>
      <c r="AT204" s="160" t="s">
        <v>330</v>
      </c>
      <c r="AU204" s="160" t="s">
        <v>79</v>
      </c>
      <c r="AV204" s="13" t="s">
        <v>79</v>
      </c>
      <c r="AW204" s="13" t="s">
        <v>31</v>
      </c>
      <c r="AX204" s="13" t="s">
        <v>69</v>
      </c>
      <c r="AY204" s="160" t="s">
        <v>181</v>
      </c>
    </row>
    <row r="205" spans="2:65" s="14" customFormat="1" ht="11.25" x14ac:dyDescent="0.2">
      <c r="B205" s="166"/>
      <c r="D205" s="138" t="s">
        <v>330</v>
      </c>
      <c r="E205" s="167" t="s">
        <v>19</v>
      </c>
      <c r="F205" s="168" t="s">
        <v>333</v>
      </c>
      <c r="H205" s="169">
        <v>503.53899999999999</v>
      </c>
      <c r="I205" s="170"/>
      <c r="L205" s="166"/>
      <c r="M205" s="171"/>
      <c r="T205" s="172"/>
      <c r="AT205" s="167" t="s">
        <v>330</v>
      </c>
      <c r="AU205" s="167" t="s">
        <v>79</v>
      </c>
      <c r="AV205" s="14" t="s">
        <v>187</v>
      </c>
      <c r="AW205" s="14" t="s">
        <v>31</v>
      </c>
      <c r="AX205" s="14" t="s">
        <v>77</v>
      </c>
      <c r="AY205" s="167" t="s">
        <v>181</v>
      </c>
    </row>
    <row r="206" spans="2:65" s="1" customFormat="1" ht="16.5" customHeight="1" x14ac:dyDescent="0.2">
      <c r="B206" s="32"/>
      <c r="C206" s="125" t="s">
        <v>7</v>
      </c>
      <c r="D206" s="125" t="s">
        <v>182</v>
      </c>
      <c r="E206" s="126" t="s">
        <v>436</v>
      </c>
      <c r="F206" s="127" t="s">
        <v>437</v>
      </c>
      <c r="G206" s="128" t="s">
        <v>438</v>
      </c>
      <c r="H206" s="129">
        <v>1007.078</v>
      </c>
      <c r="I206" s="130"/>
      <c r="J206" s="131">
        <f>ROUND(I206*H206,2)</f>
        <v>0</v>
      </c>
      <c r="K206" s="127" t="s">
        <v>327</v>
      </c>
      <c r="L206" s="32"/>
      <c r="M206" s="132" t="s">
        <v>19</v>
      </c>
      <c r="N206" s="133" t="s">
        <v>40</v>
      </c>
      <c r="P206" s="134">
        <f>O206*H206</f>
        <v>0</v>
      </c>
      <c r="Q206" s="134">
        <v>0</v>
      </c>
      <c r="R206" s="134">
        <f>Q206*H206</f>
        <v>0</v>
      </c>
      <c r="S206" s="134">
        <v>0</v>
      </c>
      <c r="T206" s="135">
        <f>S206*H206</f>
        <v>0</v>
      </c>
      <c r="AR206" s="136" t="s">
        <v>187</v>
      </c>
      <c r="AT206" s="136" t="s">
        <v>182</v>
      </c>
      <c r="AU206" s="136" t="s">
        <v>79</v>
      </c>
      <c r="AY206" s="17" t="s">
        <v>181</v>
      </c>
      <c r="BE206" s="137">
        <f>IF(N206="základní",J206,0)</f>
        <v>0</v>
      </c>
      <c r="BF206" s="137">
        <f>IF(N206="snížená",J206,0)</f>
        <v>0</v>
      </c>
      <c r="BG206" s="137">
        <f>IF(N206="zákl. přenesená",J206,0)</f>
        <v>0</v>
      </c>
      <c r="BH206" s="137">
        <f>IF(N206="sníž. přenesená",J206,0)</f>
        <v>0</v>
      </c>
      <c r="BI206" s="137">
        <f>IF(N206="nulová",J206,0)</f>
        <v>0</v>
      </c>
      <c r="BJ206" s="17" t="s">
        <v>77</v>
      </c>
      <c r="BK206" s="137">
        <f>ROUND(I206*H206,2)</f>
        <v>0</v>
      </c>
      <c r="BL206" s="17" t="s">
        <v>187</v>
      </c>
      <c r="BM206" s="136" t="s">
        <v>254</v>
      </c>
    </row>
    <row r="207" spans="2:65" s="1" customFormat="1" ht="11.25" x14ac:dyDescent="0.2">
      <c r="B207" s="32"/>
      <c r="D207" s="151" t="s">
        <v>328</v>
      </c>
      <c r="F207" s="152" t="s">
        <v>439</v>
      </c>
      <c r="I207" s="140"/>
      <c r="L207" s="32"/>
      <c r="M207" s="141"/>
      <c r="T207" s="53"/>
      <c r="AT207" s="17" t="s">
        <v>328</v>
      </c>
      <c r="AU207" s="17" t="s">
        <v>79</v>
      </c>
    </row>
    <row r="208" spans="2:65" s="1" customFormat="1" ht="48.75" x14ac:dyDescent="0.2">
      <c r="B208" s="32"/>
      <c r="D208" s="138" t="s">
        <v>214</v>
      </c>
      <c r="F208" s="139" t="s">
        <v>440</v>
      </c>
      <c r="I208" s="140"/>
      <c r="L208" s="32"/>
      <c r="M208" s="141"/>
      <c r="T208" s="53"/>
      <c r="AT208" s="17" t="s">
        <v>214</v>
      </c>
      <c r="AU208" s="17" t="s">
        <v>79</v>
      </c>
    </row>
    <row r="209" spans="2:65" s="13" customFormat="1" ht="11.25" x14ac:dyDescent="0.2">
      <c r="B209" s="159"/>
      <c r="D209" s="138" t="s">
        <v>330</v>
      </c>
      <c r="E209" s="160" t="s">
        <v>19</v>
      </c>
      <c r="F209" s="161" t="s">
        <v>9947</v>
      </c>
      <c r="H209" s="162">
        <v>1007.078</v>
      </c>
      <c r="I209" s="163"/>
      <c r="L209" s="159"/>
      <c r="M209" s="164"/>
      <c r="T209" s="165"/>
      <c r="AT209" s="160" t="s">
        <v>330</v>
      </c>
      <c r="AU209" s="160" t="s">
        <v>79</v>
      </c>
      <c r="AV209" s="13" t="s">
        <v>79</v>
      </c>
      <c r="AW209" s="13" t="s">
        <v>31</v>
      </c>
      <c r="AX209" s="13" t="s">
        <v>69</v>
      </c>
      <c r="AY209" s="160" t="s">
        <v>181</v>
      </c>
    </row>
    <row r="210" spans="2:65" s="14" customFormat="1" ht="11.25" x14ac:dyDescent="0.2">
      <c r="B210" s="166"/>
      <c r="D210" s="138" t="s">
        <v>330</v>
      </c>
      <c r="E210" s="167" t="s">
        <v>19</v>
      </c>
      <c r="F210" s="168" t="s">
        <v>333</v>
      </c>
      <c r="H210" s="169">
        <v>1007.078</v>
      </c>
      <c r="I210" s="170"/>
      <c r="L210" s="166"/>
      <c r="M210" s="171"/>
      <c r="T210" s="172"/>
      <c r="AT210" s="167" t="s">
        <v>330</v>
      </c>
      <c r="AU210" s="167" t="s">
        <v>79</v>
      </c>
      <c r="AV210" s="14" t="s">
        <v>187</v>
      </c>
      <c r="AW210" s="14" t="s">
        <v>31</v>
      </c>
      <c r="AX210" s="14" t="s">
        <v>77</v>
      </c>
      <c r="AY210" s="167" t="s">
        <v>181</v>
      </c>
    </row>
    <row r="211" spans="2:65" s="10" customFormat="1" ht="22.9" customHeight="1" x14ac:dyDescent="0.2">
      <c r="B211" s="115"/>
      <c r="D211" s="116" t="s">
        <v>68</v>
      </c>
      <c r="E211" s="149" t="s">
        <v>79</v>
      </c>
      <c r="F211" s="149" t="s">
        <v>1892</v>
      </c>
      <c r="I211" s="118"/>
      <c r="J211" s="150">
        <f>BK211</f>
        <v>0</v>
      </c>
      <c r="L211" s="115"/>
      <c r="M211" s="120"/>
      <c r="P211" s="121">
        <f>SUM(P212:P223)</f>
        <v>0</v>
      </c>
      <c r="R211" s="121">
        <f>SUM(R212:R223)</f>
        <v>0</v>
      </c>
      <c r="T211" s="122">
        <f>SUM(T212:T223)</f>
        <v>0</v>
      </c>
      <c r="AR211" s="116" t="s">
        <v>77</v>
      </c>
      <c r="AT211" s="123" t="s">
        <v>68</v>
      </c>
      <c r="AU211" s="123" t="s">
        <v>77</v>
      </c>
      <c r="AY211" s="116" t="s">
        <v>181</v>
      </c>
      <c r="BK211" s="124">
        <f>SUM(BK212:BK223)</f>
        <v>0</v>
      </c>
    </row>
    <row r="212" spans="2:65" s="1" customFormat="1" ht="21.75" customHeight="1" x14ac:dyDescent="0.2">
      <c r="B212" s="32"/>
      <c r="C212" s="125" t="s">
        <v>222</v>
      </c>
      <c r="D212" s="125" t="s">
        <v>182</v>
      </c>
      <c r="E212" s="126" t="s">
        <v>9948</v>
      </c>
      <c r="F212" s="127" t="s">
        <v>9949</v>
      </c>
      <c r="G212" s="128" t="s">
        <v>636</v>
      </c>
      <c r="H212" s="129">
        <v>190</v>
      </c>
      <c r="I212" s="130"/>
      <c r="J212" s="131">
        <f>ROUND(I212*H212,2)</f>
        <v>0</v>
      </c>
      <c r="K212" s="127" t="s">
        <v>327</v>
      </c>
      <c r="L212" s="32"/>
      <c r="M212" s="132" t="s">
        <v>19</v>
      </c>
      <c r="N212" s="133" t="s">
        <v>40</v>
      </c>
      <c r="P212" s="134">
        <f>O212*H212</f>
        <v>0</v>
      </c>
      <c r="Q212" s="134">
        <v>0</v>
      </c>
      <c r="R212" s="134">
        <f>Q212*H212</f>
        <v>0</v>
      </c>
      <c r="S212" s="134">
        <v>0</v>
      </c>
      <c r="T212" s="135">
        <f>S212*H212</f>
        <v>0</v>
      </c>
      <c r="AR212" s="136" t="s">
        <v>187</v>
      </c>
      <c r="AT212" s="136" t="s">
        <v>182</v>
      </c>
      <c r="AU212" s="136" t="s">
        <v>79</v>
      </c>
      <c r="AY212" s="17" t="s">
        <v>181</v>
      </c>
      <c r="BE212" s="137">
        <f>IF(N212="základní",J212,0)</f>
        <v>0</v>
      </c>
      <c r="BF212" s="137">
        <f>IF(N212="snížená",J212,0)</f>
        <v>0</v>
      </c>
      <c r="BG212" s="137">
        <f>IF(N212="zákl. přenesená",J212,0)</f>
        <v>0</v>
      </c>
      <c r="BH212" s="137">
        <f>IF(N212="sníž. přenesená",J212,0)</f>
        <v>0</v>
      </c>
      <c r="BI212" s="137">
        <f>IF(N212="nulová",J212,0)</f>
        <v>0</v>
      </c>
      <c r="BJ212" s="17" t="s">
        <v>77</v>
      </c>
      <c r="BK212" s="137">
        <f>ROUND(I212*H212,2)</f>
        <v>0</v>
      </c>
      <c r="BL212" s="17" t="s">
        <v>187</v>
      </c>
      <c r="BM212" s="136" t="s">
        <v>258</v>
      </c>
    </row>
    <row r="213" spans="2:65" s="1" customFormat="1" ht="11.25" x14ac:dyDescent="0.2">
      <c r="B213" s="32"/>
      <c r="D213" s="151" t="s">
        <v>328</v>
      </c>
      <c r="F213" s="152" t="s">
        <v>9950</v>
      </c>
      <c r="I213" s="140"/>
      <c r="L213" s="32"/>
      <c r="M213" s="141"/>
      <c r="T213" s="53"/>
      <c r="AT213" s="17" t="s">
        <v>328</v>
      </c>
      <c r="AU213" s="17" t="s">
        <v>79</v>
      </c>
    </row>
    <row r="214" spans="2:65" s="12" customFormat="1" ht="11.25" x14ac:dyDescent="0.2">
      <c r="B214" s="153"/>
      <c r="D214" s="138" t="s">
        <v>330</v>
      </c>
      <c r="E214" s="154" t="s">
        <v>19</v>
      </c>
      <c r="F214" s="155" t="s">
        <v>9951</v>
      </c>
      <c r="H214" s="154" t="s">
        <v>19</v>
      </c>
      <c r="I214" s="156"/>
      <c r="L214" s="153"/>
      <c r="M214" s="157"/>
      <c r="T214" s="158"/>
      <c r="AT214" s="154" t="s">
        <v>330</v>
      </c>
      <c r="AU214" s="154" t="s">
        <v>79</v>
      </c>
      <c r="AV214" s="12" t="s">
        <v>77</v>
      </c>
      <c r="AW214" s="12" t="s">
        <v>31</v>
      </c>
      <c r="AX214" s="12" t="s">
        <v>69</v>
      </c>
      <c r="AY214" s="154" t="s">
        <v>181</v>
      </c>
    </row>
    <row r="215" spans="2:65" s="12" customFormat="1" ht="11.25" x14ac:dyDescent="0.2">
      <c r="B215" s="153"/>
      <c r="D215" s="138" t="s">
        <v>330</v>
      </c>
      <c r="E215" s="154" t="s">
        <v>19</v>
      </c>
      <c r="F215" s="155" t="s">
        <v>9952</v>
      </c>
      <c r="H215" s="154" t="s">
        <v>19</v>
      </c>
      <c r="I215" s="156"/>
      <c r="L215" s="153"/>
      <c r="M215" s="157"/>
      <c r="T215" s="158"/>
      <c r="AT215" s="154" t="s">
        <v>330</v>
      </c>
      <c r="AU215" s="154" t="s">
        <v>79</v>
      </c>
      <c r="AV215" s="12" t="s">
        <v>77</v>
      </c>
      <c r="AW215" s="12" t="s">
        <v>31</v>
      </c>
      <c r="AX215" s="12" t="s">
        <v>69</v>
      </c>
      <c r="AY215" s="154" t="s">
        <v>181</v>
      </c>
    </row>
    <row r="216" spans="2:65" s="12" customFormat="1" ht="11.25" x14ac:dyDescent="0.2">
      <c r="B216" s="153"/>
      <c r="D216" s="138" t="s">
        <v>330</v>
      </c>
      <c r="E216" s="154" t="s">
        <v>19</v>
      </c>
      <c r="F216" s="155" t="s">
        <v>9953</v>
      </c>
      <c r="H216" s="154" t="s">
        <v>19</v>
      </c>
      <c r="I216" s="156"/>
      <c r="L216" s="153"/>
      <c r="M216" s="157"/>
      <c r="T216" s="158"/>
      <c r="AT216" s="154" t="s">
        <v>330</v>
      </c>
      <c r="AU216" s="154" t="s">
        <v>79</v>
      </c>
      <c r="AV216" s="12" t="s">
        <v>77</v>
      </c>
      <c r="AW216" s="12" t="s">
        <v>31</v>
      </c>
      <c r="AX216" s="12" t="s">
        <v>69</v>
      </c>
      <c r="AY216" s="154" t="s">
        <v>181</v>
      </c>
    </row>
    <row r="217" spans="2:65" s="13" customFormat="1" ht="11.25" x14ac:dyDescent="0.2">
      <c r="B217" s="159"/>
      <c r="D217" s="138" t="s">
        <v>330</v>
      </c>
      <c r="E217" s="160" t="s">
        <v>19</v>
      </c>
      <c r="F217" s="161" t="s">
        <v>9954</v>
      </c>
      <c r="H217" s="162">
        <v>54</v>
      </c>
      <c r="I217" s="163"/>
      <c r="L217" s="159"/>
      <c r="M217" s="164"/>
      <c r="T217" s="165"/>
      <c r="AT217" s="160" t="s">
        <v>330</v>
      </c>
      <c r="AU217" s="160" t="s">
        <v>79</v>
      </c>
      <c r="AV217" s="13" t="s">
        <v>79</v>
      </c>
      <c r="AW217" s="13" t="s">
        <v>31</v>
      </c>
      <c r="AX217" s="13" t="s">
        <v>69</v>
      </c>
      <c r="AY217" s="160" t="s">
        <v>181</v>
      </c>
    </row>
    <row r="218" spans="2:65" s="12" customFormat="1" ht="11.25" x14ac:dyDescent="0.2">
      <c r="B218" s="153"/>
      <c r="D218" s="138" t="s">
        <v>330</v>
      </c>
      <c r="E218" s="154" t="s">
        <v>19</v>
      </c>
      <c r="F218" s="155" t="s">
        <v>9955</v>
      </c>
      <c r="H218" s="154" t="s">
        <v>19</v>
      </c>
      <c r="I218" s="156"/>
      <c r="L218" s="153"/>
      <c r="M218" s="157"/>
      <c r="T218" s="158"/>
      <c r="AT218" s="154" t="s">
        <v>330</v>
      </c>
      <c r="AU218" s="154" t="s">
        <v>79</v>
      </c>
      <c r="AV218" s="12" t="s">
        <v>77</v>
      </c>
      <c r="AW218" s="12" t="s">
        <v>31</v>
      </c>
      <c r="AX218" s="12" t="s">
        <v>69</v>
      </c>
      <c r="AY218" s="154" t="s">
        <v>181</v>
      </c>
    </row>
    <row r="219" spans="2:65" s="13" customFormat="1" ht="11.25" x14ac:dyDescent="0.2">
      <c r="B219" s="159"/>
      <c r="D219" s="138" t="s">
        <v>330</v>
      </c>
      <c r="E219" s="160" t="s">
        <v>19</v>
      </c>
      <c r="F219" s="161" t="s">
        <v>9956</v>
      </c>
      <c r="H219" s="162">
        <v>44</v>
      </c>
      <c r="I219" s="163"/>
      <c r="L219" s="159"/>
      <c r="M219" s="164"/>
      <c r="T219" s="165"/>
      <c r="AT219" s="160" t="s">
        <v>330</v>
      </c>
      <c r="AU219" s="160" t="s">
        <v>79</v>
      </c>
      <c r="AV219" s="13" t="s">
        <v>79</v>
      </c>
      <c r="AW219" s="13" t="s">
        <v>31</v>
      </c>
      <c r="AX219" s="13" t="s">
        <v>69</v>
      </c>
      <c r="AY219" s="160" t="s">
        <v>181</v>
      </c>
    </row>
    <row r="220" spans="2:65" s="13" customFormat="1" ht="11.25" x14ac:dyDescent="0.2">
      <c r="B220" s="159"/>
      <c r="D220" s="138" t="s">
        <v>330</v>
      </c>
      <c r="E220" s="160" t="s">
        <v>19</v>
      </c>
      <c r="F220" s="161" t="s">
        <v>9957</v>
      </c>
      <c r="H220" s="162">
        <v>52</v>
      </c>
      <c r="I220" s="163"/>
      <c r="L220" s="159"/>
      <c r="M220" s="164"/>
      <c r="T220" s="165"/>
      <c r="AT220" s="160" t="s">
        <v>330</v>
      </c>
      <c r="AU220" s="160" t="s">
        <v>79</v>
      </c>
      <c r="AV220" s="13" t="s">
        <v>79</v>
      </c>
      <c r="AW220" s="13" t="s">
        <v>31</v>
      </c>
      <c r="AX220" s="13" t="s">
        <v>69</v>
      </c>
      <c r="AY220" s="160" t="s">
        <v>181</v>
      </c>
    </row>
    <row r="221" spans="2:65" s="12" customFormat="1" ht="11.25" x14ac:dyDescent="0.2">
      <c r="B221" s="153"/>
      <c r="D221" s="138" t="s">
        <v>330</v>
      </c>
      <c r="E221" s="154" t="s">
        <v>19</v>
      </c>
      <c r="F221" s="155" t="s">
        <v>9958</v>
      </c>
      <c r="H221" s="154" t="s">
        <v>19</v>
      </c>
      <c r="I221" s="156"/>
      <c r="L221" s="153"/>
      <c r="M221" s="157"/>
      <c r="T221" s="158"/>
      <c r="AT221" s="154" t="s">
        <v>330</v>
      </c>
      <c r="AU221" s="154" t="s">
        <v>79</v>
      </c>
      <c r="AV221" s="12" t="s">
        <v>77</v>
      </c>
      <c r="AW221" s="12" t="s">
        <v>31</v>
      </c>
      <c r="AX221" s="12" t="s">
        <v>69</v>
      </c>
      <c r="AY221" s="154" t="s">
        <v>181</v>
      </c>
    </row>
    <row r="222" spans="2:65" s="13" customFormat="1" ht="11.25" x14ac:dyDescent="0.2">
      <c r="B222" s="159"/>
      <c r="D222" s="138" t="s">
        <v>330</v>
      </c>
      <c r="E222" s="160" t="s">
        <v>19</v>
      </c>
      <c r="F222" s="161" t="s">
        <v>9959</v>
      </c>
      <c r="H222" s="162">
        <v>40</v>
      </c>
      <c r="I222" s="163"/>
      <c r="L222" s="159"/>
      <c r="M222" s="164"/>
      <c r="T222" s="165"/>
      <c r="AT222" s="160" t="s">
        <v>330</v>
      </c>
      <c r="AU222" s="160" t="s">
        <v>79</v>
      </c>
      <c r="AV222" s="13" t="s">
        <v>79</v>
      </c>
      <c r="AW222" s="13" t="s">
        <v>31</v>
      </c>
      <c r="AX222" s="13" t="s">
        <v>69</v>
      </c>
      <c r="AY222" s="160" t="s">
        <v>181</v>
      </c>
    </row>
    <row r="223" spans="2:65" s="14" customFormat="1" ht="11.25" x14ac:dyDescent="0.2">
      <c r="B223" s="166"/>
      <c r="D223" s="138" t="s">
        <v>330</v>
      </c>
      <c r="E223" s="167" t="s">
        <v>19</v>
      </c>
      <c r="F223" s="168" t="s">
        <v>333</v>
      </c>
      <c r="H223" s="169">
        <v>190</v>
      </c>
      <c r="I223" s="170"/>
      <c r="L223" s="166"/>
      <c r="M223" s="171"/>
      <c r="T223" s="172"/>
      <c r="AT223" s="167" t="s">
        <v>330</v>
      </c>
      <c r="AU223" s="167" t="s">
        <v>79</v>
      </c>
      <c r="AV223" s="14" t="s">
        <v>187</v>
      </c>
      <c r="AW223" s="14" t="s">
        <v>31</v>
      </c>
      <c r="AX223" s="14" t="s">
        <v>77</v>
      </c>
      <c r="AY223" s="167" t="s">
        <v>181</v>
      </c>
    </row>
    <row r="224" spans="2:65" s="10" customFormat="1" ht="22.9" customHeight="1" x14ac:dyDescent="0.2">
      <c r="B224" s="115"/>
      <c r="D224" s="116" t="s">
        <v>68</v>
      </c>
      <c r="E224" s="149" t="s">
        <v>210</v>
      </c>
      <c r="F224" s="149" t="s">
        <v>597</v>
      </c>
      <c r="I224" s="118"/>
      <c r="J224" s="150">
        <f>BK224</f>
        <v>0</v>
      </c>
      <c r="L224" s="115"/>
      <c r="M224" s="120"/>
      <c r="P224" s="121">
        <f>SUM(P225:P228)</f>
        <v>0</v>
      </c>
      <c r="R224" s="121">
        <f>SUM(R225:R228)</f>
        <v>0</v>
      </c>
      <c r="T224" s="122">
        <f>SUM(T225:T228)</f>
        <v>0</v>
      </c>
      <c r="AR224" s="116" t="s">
        <v>77</v>
      </c>
      <c r="AT224" s="123" t="s">
        <v>68</v>
      </c>
      <c r="AU224" s="123" t="s">
        <v>77</v>
      </c>
      <c r="AY224" s="116" t="s">
        <v>181</v>
      </c>
      <c r="BK224" s="124">
        <f>SUM(BK225:BK228)</f>
        <v>0</v>
      </c>
    </row>
    <row r="225" spans="2:65" s="1" customFormat="1" ht="16.5" customHeight="1" x14ac:dyDescent="0.2">
      <c r="B225" s="32"/>
      <c r="C225" s="125" t="s">
        <v>260</v>
      </c>
      <c r="D225" s="125" t="s">
        <v>182</v>
      </c>
      <c r="E225" s="126" t="s">
        <v>9960</v>
      </c>
      <c r="F225" s="127" t="s">
        <v>9961</v>
      </c>
      <c r="G225" s="128" t="s">
        <v>510</v>
      </c>
      <c r="H225" s="129">
        <v>100.5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187</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187</v>
      </c>
      <c r="BM225" s="136" t="s">
        <v>263</v>
      </c>
    </row>
    <row r="226" spans="2:65" s="1" customFormat="1" ht="58.5" x14ac:dyDescent="0.2">
      <c r="B226" s="32"/>
      <c r="D226" s="138" t="s">
        <v>214</v>
      </c>
      <c r="F226" s="139" t="s">
        <v>9962</v>
      </c>
      <c r="I226" s="140"/>
      <c r="L226" s="32"/>
      <c r="M226" s="141"/>
      <c r="T226" s="53"/>
      <c r="AT226" s="17" t="s">
        <v>214</v>
      </c>
      <c r="AU226" s="17" t="s">
        <v>79</v>
      </c>
    </row>
    <row r="227" spans="2:65" s="13" customFormat="1" ht="11.25" x14ac:dyDescent="0.2">
      <c r="B227" s="159"/>
      <c r="D227" s="138" t="s">
        <v>330</v>
      </c>
      <c r="E227" s="160" t="s">
        <v>19</v>
      </c>
      <c r="F227" s="161" t="s">
        <v>9963</v>
      </c>
      <c r="H227" s="162">
        <v>100.5</v>
      </c>
      <c r="I227" s="163"/>
      <c r="L227" s="159"/>
      <c r="M227" s="164"/>
      <c r="T227" s="165"/>
      <c r="AT227" s="160" t="s">
        <v>330</v>
      </c>
      <c r="AU227" s="160" t="s">
        <v>79</v>
      </c>
      <c r="AV227" s="13" t="s">
        <v>79</v>
      </c>
      <c r="AW227" s="13" t="s">
        <v>31</v>
      </c>
      <c r="AX227" s="13" t="s">
        <v>69</v>
      </c>
      <c r="AY227" s="160" t="s">
        <v>181</v>
      </c>
    </row>
    <row r="228" spans="2:65" s="14" customFormat="1" ht="11.25" x14ac:dyDescent="0.2">
      <c r="B228" s="166"/>
      <c r="D228" s="138" t="s">
        <v>330</v>
      </c>
      <c r="E228" s="167" t="s">
        <v>19</v>
      </c>
      <c r="F228" s="168" t="s">
        <v>333</v>
      </c>
      <c r="H228" s="169">
        <v>100.5</v>
      </c>
      <c r="I228" s="170"/>
      <c r="L228" s="166"/>
      <c r="M228" s="171"/>
      <c r="T228" s="172"/>
      <c r="AT228" s="167" t="s">
        <v>330</v>
      </c>
      <c r="AU228" s="167" t="s">
        <v>79</v>
      </c>
      <c r="AV228" s="14" t="s">
        <v>187</v>
      </c>
      <c r="AW228" s="14" t="s">
        <v>31</v>
      </c>
      <c r="AX228" s="14" t="s">
        <v>77</v>
      </c>
      <c r="AY228" s="167" t="s">
        <v>181</v>
      </c>
    </row>
    <row r="229" spans="2:65" s="10" customFormat="1" ht="22.9" customHeight="1" x14ac:dyDescent="0.2">
      <c r="B229" s="115"/>
      <c r="D229" s="116" t="s">
        <v>68</v>
      </c>
      <c r="E229" s="149" t="s">
        <v>947</v>
      </c>
      <c r="F229" s="149" t="s">
        <v>1157</v>
      </c>
      <c r="I229" s="118"/>
      <c r="J229" s="150">
        <f>BK229</f>
        <v>0</v>
      </c>
      <c r="L229" s="115"/>
      <c r="M229" s="120"/>
      <c r="P229" s="121">
        <f>SUM(P230:P238)</f>
        <v>0</v>
      </c>
      <c r="R229" s="121">
        <f>SUM(R230:R238)</f>
        <v>0</v>
      </c>
      <c r="T229" s="122">
        <f>SUM(T230:T238)</f>
        <v>0</v>
      </c>
      <c r="AR229" s="116" t="s">
        <v>77</v>
      </c>
      <c r="AT229" s="123" t="s">
        <v>68</v>
      </c>
      <c r="AU229" s="123" t="s">
        <v>77</v>
      </c>
      <c r="AY229" s="116" t="s">
        <v>181</v>
      </c>
      <c r="BK229" s="124">
        <f>SUM(BK230:BK238)</f>
        <v>0</v>
      </c>
    </row>
    <row r="230" spans="2:65" s="1" customFormat="1" ht="16.5" customHeight="1" x14ac:dyDescent="0.2">
      <c r="B230" s="32"/>
      <c r="C230" s="125" t="s">
        <v>225</v>
      </c>
      <c r="D230" s="125" t="s">
        <v>182</v>
      </c>
      <c r="E230" s="126" t="s">
        <v>2759</v>
      </c>
      <c r="F230" s="127" t="s">
        <v>2760</v>
      </c>
      <c r="G230" s="128" t="s">
        <v>438</v>
      </c>
      <c r="H230" s="129">
        <v>45.79</v>
      </c>
      <c r="I230" s="130"/>
      <c r="J230" s="131">
        <f>ROUND(I230*H230,2)</f>
        <v>0</v>
      </c>
      <c r="K230" s="127" t="s">
        <v>327</v>
      </c>
      <c r="L230" s="32"/>
      <c r="M230" s="132" t="s">
        <v>19</v>
      </c>
      <c r="N230" s="133" t="s">
        <v>40</v>
      </c>
      <c r="P230" s="134">
        <f>O230*H230</f>
        <v>0</v>
      </c>
      <c r="Q230" s="134">
        <v>0</v>
      </c>
      <c r="R230" s="134">
        <f>Q230*H230</f>
        <v>0</v>
      </c>
      <c r="S230" s="134">
        <v>0</v>
      </c>
      <c r="T230" s="135">
        <f>S230*H230</f>
        <v>0</v>
      </c>
      <c r="AR230" s="136" t="s">
        <v>187</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187</v>
      </c>
      <c r="BM230" s="136" t="s">
        <v>266</v>
      </c>
    </row>
    <row r="231" spans="2:65" s="1" customFormat="1" ht="11.25" x14ac:dyDescent="0.2">
      <c r="B231" s="32"/>
      <c r="D231" s="151" t="s">
        <v>328</v>
      </c>
      <c r="F231" s="152" t="s">
        <v>2761</v>
      </c>
      <c r="I231" s="140"/>
      <c r="L231" s="32"/>
      <c r="M231" s="141"/>
      <c r="T231" s="53"/>
      <c r="AT231" s="17" t="s">
        <v>328</v>
      </c>
      <c r="AU231" s="17" t="s">
        <v>79</v>
      </c>
    </row>
    <row r="232" spans="2:65" s="13" customFormat="1" ht="11.25" x14ac:dyDescent="0.2">
      <c r="B232" s="159"/>
      <c r="D232" s="138" t="s">
        <v>330</v>
      </c>
      <c r="E232" s="160" t="s">
        <v>19</v>
      </c>
      <c r="F232" s="161" t="s">
        <v>9964</v>
      </c>
      <c r="H232" s="162">
        <v>45.79</v>
      </c>
      <c r="I232" s="163"/>
      <c r="L232" s="159"/>
      <c r="M232" s="164"/>
      <c r="T232" s="165"/>
      <c r="AT232" s="160" t="s">
        <v>330</v>
      </c>
      <c r="AU232" s="160" t="s">
        <v>79</v>
      </c>
      <c r="AV232" s="13" t="s">
        <v>79</v>
      </c>
      <c r="AW232" s="13" t="s">
        <v>31</v>
      </c>
      <c r="AX232" s="13" t="s">
        <v>69</v>
      </c>
      <c r="AY232" s="160" t="s">
        <v>181</v>
      </c>
    </row>
    <row r="233" spans="2:65" s="14" customFormat="1" ht="11.25" x14ac:dyDescent="0.2">
      <c r="B233" s="166"/>
      <c r="D233" s="138" t="s">
        <v>330</v>
      </c>
      <c r="E233" s="167" t="s">
        <v>19</v>
      </c>
      <c r="F233" s="168" t="s">
        <v>333</v>
      </c>
      <c r="H233" s="169">
        <v>45.79</v>
      </c>
      <c r="I233" s="170"/>
      <c r="L233" s="166"/>
      <c r="M233" s="171"/>
      <c r="T233" s="172"/>
      <c r="AT233" s="167" t="s">
        <v>330</v>
      </c>
      <c r="AU233" s="167" t="s">
        <v>79</v>
      </c>
      <c r="AV233" s="14" t="s">
        <v>187</v>
      </c>
      <c r="AW233" s="14" t="s">
        <v>31</v>
      </c>
      <c r="AX233" s="14" t="s">
        <v>77</v>
      </c>
      <c r="AY233" s="167" t="s">
        <v>181</v>
      </c>
    </row>
    <row r="234" spans="2:65" s="1" customFormat="1" ht="16.5" customHeight="1" x14ac:dyDescent="0.2">
      <c r="B234" s="32"/>
      <c r="C234" s="125" t="s">
        <v>267</v>
      </c>
      <c r="D234" s="125" t="s">
        <v>182</v>
      </c>
      <c r="E234" s="126" t="s">
        <v>5666</v>
      </c>
      <c r="F234" s="127" t="s">
        <v>5667</v>
      </c>
      <c r="G234" s="128" t="s">
        <v>1053</v>
      </c>
      <c r="H234" s="129">
        <v>25</v>
      </c>
      <c r="I234" s="130"/>
      <c r="J234" s="131">
        <f>ROUND(I234*H234,2)</f>
        <v>0</v>
      </c>
      <c r="K234" s="127" t="s">
        <v>327</v>
      </c>
      <c r="L234" s="32"/>
      <c r="M234" s="132" t="s">
        <v>19</v>
      </c>
      <c r="N234" s="133" t="s">
        <v>40</v>
      </c>
      <c r="P234" s="134">
        <f>O234*H234</f>
        <v>0</v>
      </c>
      <c r="Q234" s="134">
        <v>0</v>
      </c>
      <c r="R234" s="134">
        <f>Q234*H234</f>
        <v>0</v>
      </c>
      <c r="S234" s="134">
        <v>0</v>
      </c>
      <c r="T234" s="135">
        <f>S234*H234</f>
        <v>0</v>
      </c>
      <c r="AR234" s="136" t="s">
        <v>187</v>
      </c>
      <c r="AT234" s="136" t="s">
        <v>182</v>
      </c>
      <c r="AU234" s="136" t="s">
        <v>79</v>
      </c>
      <c r="AY234" s="17" t="s">
        <v>181</v>
      </c>
      <c r="BE234" s="137">
        <f>IF(N234="základní",J234,0)</f>
        <v>0</v>
      </c>
      <c r="BF234" s="137">
        <f>IF(N234="snížená",J234,0)</f>
        <v>0</v>
      </c>
      <c r="BG234" s="137">
        <f>IF(N234="zákl. přenesená",J234,0)</f>
        <v>0</v>
      </c>
      <c r="BH234" s="137">
        <f>IF(N234="sníž. přenesená",J234,0)</f>
        <v>0</v>
      </c>
      <c r="BI234" s="137">
        <f>IF(N234="nulová",J234,0)</f>
        <v>0</v>
      </c>
      <c r="BJ234" s="17" t="s">
        <v>77</v>
      </c>
      <c r="BK234" s="137">
        <f>ROUND(I234*H234,2)</f>
        <v>0</v>
      </c>
      <c r="BL234" s="17" t="s">
        <v>187</v>
      </c>
      <c r="BM234" s="136" t="s">
        <v>270</v>
      </c>
    </row>
    <row r="235" spans="2:65" s="1" customFormat="1" ht="11.25" x14ac:dyDescent="0.2">
      <c r="B235" s="32"/>
      <c r="D235" s="151" t="s">
        <v>328</v>
      </c>
      <c r="F235" s="152" t="s">
        <v>5668</v>
      </c>
      <c r="I235" s="140"/>
      <c r="L235" s="32"/>
      <c r="M235" s="141"/>
      <c r="T235" s="53"/>
      <c r="AT235" s="17" t="s">
        <v>328</v>
      </c>
      <c r="AU235" s="17" t="s">
        <v>79</v>
      </c>
    </row>
    <row r="236" spans="2:65" s="1" customFormat="1" ht="29.25" x14ac:dyDescent="0.2">
      <c r="B236" s="32"/>
      <c r="D236" s="138" t="s">
        <v>214</v>
      </c>
      <c r="F236" s="139" t="s">
        <v>9066</v>
      </c>
      <c r="I236" s="140"/>
      <c r="L236" s="32"/>
      <c r="M236" s="141"/>
      <c r="T236" s="53"/>
      <c r="AT236" s="17" t="s">
        <v>214</v>
      </c>
      <c r="AU236" s="17" t="s">
        <v>79</v>
      </c>
    </row>
    <row r="237" spans="2:65" s="13" customFormat="1" ht="11.25" x14ac:dyDescent="0.2">
      <c r="B237" s="159"/>
      <c r="D237" s="138" t="s">
        <v>330</v>
      </c>
      <c r="E237" s="160" t="s">
        <v>19</v>
      </c>
      <c r="F237" s="161" t="s">
        <v>9067</v>
      </c>
      <c r="H237" s="162">
        <v>25</v>
      </c>
      <c r="I237" s="163"/>
      <c r="L237" s="159"/>
      <c r="M237" s="164"/>
      <c r="T237" s="165"/>
      <c r="AT237" s="160" t="s">
        <v>330</v>
      </c>
      <c r="AU237" s="160" t="s">
        <v>79</v>
      </c>
      <c r="AV237" s="13" t="s">
        <v>79</v>
      </c>
      <c r="AW237" s="13" t="s">
        <v>31</v>
      </c>
      <c r="AX237" s="13" t="s">
        <v>69</v>
      </c>
      <c r="AY237" s="160" t="s">
        <v>181</v>
      </c>
    </row>
    <row r="238" spans="2:65" s="14" customFormat="1" ht="11.25" x14ac:dyDescent="0.2">
      <c r="B238" s="166"/>
      <c r="D238" s="138" t="s">
        <v>330</v>
      </c>
      <c r="E238" s="167" t="s">
        <v>19</v>
      </c>
      <c r="F238" s="168" t="s">
        <v>333</v>
      </c>
      <c r="H238" s="169">
        <v>25</v>
      </c>
      <c r="I238" s="170"/>
      <c r="L238" s="166"/>
      <c r="M238" s="173"/>
      <c r="N238" s="174"/>
      <c r="O238" s="174"/>
      <c r="P238" s="174"/>
      <c r="Q238" s="174"/>
      <c r="R238" s="174"/>
      <c r="S238" s="174"/>
      <c r="T238" s="175"/>
      <c r="AT238" s="167" t="s">
        <v>330</v>
      </c>
      <c r="AU238" s="167" t="s">
        <v>79</v>
      </c>
      <c r="AV238" s="14" t="s">
        <v>187</v>
      </c>
      <c r="AW238" s="14" t="s">
        <v>31</v>
      </c>
      <c r="AX238" s="14" t="s">
        <v>77</v>
      </c>
      <c r="AY238" s="167" t="s">
        <v>181</v>
      </c>
    </row>
    <row r="239" spans="2:65" s="1" customFormat="1" ht="6.95" customHeight="1" x14ac:dyDescent="0.2">
      <c r="B239" s="41"/>
      <c r="C239" s="42"/>
      <c r="D239" s="42"/>
      <c r="E239" s="42"/>
      <c r="F239" s="42"/>
      <c r="G239" s="42"/>
      <c r="H239" s="42"/>
      <c r="I239" s="42"/>
      <c r="J239" s="42"/>
      <c r="K239" s="42"/>
      <c r="L239" s="32"/>
    </row>
  </sheetData>
  <sheetProtection algorithmName="SHA-512" hashValue="hRQJ8o3pyk7i+LK0T3KfuNZcC0UuyOzvtqQfxW1UcF9cpJM2vPZEl/JzWw8MYJBkTYd5hcgpeWfNjoTD9/TRHw==" saltValue="/aDzW+csVcbhAaxYtRo8i//0ZLnE6vFyDk5ZMv44Ye3+Cb83TNowj8v/xWXn8+yZxHO3+rllGwZ7v6nwY9nihA==" spinCount="100000" sheet="1" objects="1" scenarios="1" formatColumns="0" formatRows="0" autoFilter="0"/>
  <autoFilter ref="C83:K238" xr:uid="{00000000-0009-0000-0000-000014000000}"/>
  <mergeCells count="9">
    <mergeCell ref="E50:H50"/>
    <mergeCell ref="E74:H74"/>
    <mergeCell ref="E76:H76"/>
    <mergeCell ref="L2:V2"/>
    <mergeCell ref="E7:H7"/>
    <mergeCell ref="E9:H9"/>
    <mergeCell ref="E18:H18"/>
    <mergeCell ref="E27:H27"/>
    <mergeCell ref="E48:H48"/>
  </mergeCells>
  <hyperlinks>
    <hyperlink ref="F88" r:id="rId1" xr:uid="{00000000-0004-0000-1400-000000000000}"/>
    <hyperlink ref="F94" r:id="rId2" xr:uid="{00000000-0004-0000-1400-000001000000}"/>
    <hyperlink ref="F102" r:id="rId3" xr:uid="{00000000-0004-0000-1400-000002000000}"/>
    <hyperlink ref="F109" r:id="rId4" xr:uid="{00000000-0004-0000-1400-000003000000}"/>
    <hyperlink ref="F116" r:id="rId5" xr:uid="{00000000-0004-0000-1400-000004000000}"/>
    <hyperlink ref="F120" r:id="rId6" xr:uid="{00000000-0004-0000-1400-000005000000}"/>
    <hyperlink ref="F129" r:id="rId7" xr:uid="{00000000-0004-0000-1400-000006000000}"/>
    <hyperlink ref="F151" r:id="rId8" xr:uid="{00000000-0004-0000-1400-000007000000}"/>
    <hyperlink ref="F156" r:id="rId9" xr:uid="{00000000-0004-0000-1400-000008000000}"/>
    <hyperlink ref="F162" r:id="rId10" xr:uid="{00000000-0004-0000-1400-000009000000}"/>
    <hyperlink ref="F173" r:id="rId11" xr:uid="{00000000-0004-0000-1400-00000A000000}"/>
    <hyperlink ref="F178" r:id="rId12" xr:uid="{00000000-0004-0000-1400-00000B000000}"/>
    <hyperlink ref="F183" r:id="rId13" xr:uid="{00000000-0004-0000-1400-00000C000000}"/>
    <hyperlink ref="F188" r:id="rId14" xr:uid="{00000000-0004-0000-1400-00000D000000}"/>
    <hyperlink ref="F193" r:id="rId15" xr:uid="{00000000-0004-0000-1400-00000E000000}"/>
    <hyperlink ref="F198" r:id="rId16" xr:uid="{00000000-0004-0000-1400-00000F000000}"/>
    <hyperlink ref="F203" r:id="rId17" xr:uid="{00000000-0004-0000-1400-000010000000}"/>
    <hyperlink ref="F207" r:id="rId18" xr:uid="{00000000-0004-0000-1400-000011000000}"/>
    <hyperlink ref="F213" r:id="rId19" xr:uid="{00000000-0004-0000-1400-000012000000}"/>
    <hyperlink ref="F231" r:id="rId20" xr:uid="{00000000-0004-0000-1400-000013000000}"/>
    <hyperlink ref="F235" r:id="rId21" xr:uid="{00000000-0004-0000-1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1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152</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9965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ROUND(J84,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ROUND((SUM(BE84:BE312)),  2)</f>
        <v>0</v>
      </c>
      <c r="I33" s="93">
        <v>0.21</v>
      </c>
      <c r="J33" s="83">
        <f>ROUND(((SUM(BE84:BE312))*I33),  2)</f>
        <v>0</v>
      </c>
      <c r="L33" s="32"/>
    </row>
    <row r="34" spans="2:12" s="1" customFormat="1" ht="14.45" customHeight="1" x14ac:dyDescent="0.2">
      <c r="B34" s="32"/>
      <c r="E34" s="27" t="s">
        <v>41</v>
      </c>
      <c r="F34" s="83">
        <f>ROUND((SUM(BF84:BF312)),  2)</f>
        <v>0</v>
      </c>
      <c r="I34" s="93">
        <v>0.12</v>
      </c>
      <c r="J34" s="83">
        <f>ROUND(((SUM(BF84:BF312))*I34),  2)</f>
        <v>0</v>
      </c>
      <c r="L34" s="32"/>
    </row>
    <row r="35" spans="2:12" s="1" customFormat="1" ht="14.45" hidden="1" customHeight="1" x14ac:dyDescent="0.2">
      <c r="B35" s="32"/>
      <c r="E35" s="27" t="s">
        <v>42</v>
      </c>
      <c r="F35" s="83">
        <f>ROUND((SUM(BG84:BG312)),  2)</f>
        <v>0</v>
      </c>
      <c r="I35" s="93">
        <v>0.21</v>
      </c>
      <c r="J35" s="83">
        <f>0</f>
        <v>0</v>
      </c>
      <c r="L35" s="32"/>
    </row>
    <row r="36" spans="2:12" s="1" customFormat="1" ht="14.45" hidden="1" customHeight="1" x14ac:dyDescent="0.2">
      <c r="B36" s="32"/>
      <c r="E36" s="27" t="s">
        <v>43</v>
      </c>
      <c r="F36" s="83">
        <f>ROUND((SUM(BH84:BH312)),  2)</f>
        <v>0</v>
      </c>
      <c r="I36" s="93">
        <v>0.12</v>
      </c>
      <c r="J36" s="83">
        <f>0</f>
        <v>0</v>
      </c>
      <c r="L36" s="32"/>
    </row>
    <row r="37" spans="2:12" s="1" customFormat="1" ht="14.45" hidden="1" customHeight="1" x14ac:dyDescent="0.2">
      <c r="B37" s="32"/>
      <c r="E37" s="27" t="s">
        <v>44</v>
      </c>
      <c r="F37" s="83">
        <f>ROUND((SUM(BI84:BI312)),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D.2.1. - ROZVOD MEDICIÁL. PLYNŮ</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J84</f>
        <v>0</v>
      </c>
      <c r="L59" s="32"/>
      <c r="AU59" s="17" t="s">
        <v>164</v>
      </c>
    </row>
    <row r="60" spans="2:47" s="8" customFormat="1" ht="24.95" customHeight="1" x14ac:dyDescent="0.2">
      <c r="B60" s="103"/>
      <c r="D60" s="104" t="s">
        <v>302</v>
      </c>
      <c r="E60" s="105"/>
      <c r="F60" s="105"/>
      <c r="G60" s="105"/>
      <c r="H60" s="105"/>
      <c r="I60" s="105"/>
      <c r="J60" s="106">
        <f>J85</f>
        <v>0</v>
      </c>
      <c r="L60" s="103"/>
    </row>
    <row r="61" spans="2:47" s="11" customFormat="1" ht="19.899999999999999" customHeight="1" x14ac:dyDescent="0.2">
      <c r="B61" s="145"/>
      <c r="D61" s="146" t="s">
        <v>9966</v>
      </c>
      <c r="E61" s="147"/>
      <c r="F61" s="147"/>
      <c r="G61" s="147"/>
      <c r="H61" s="147"/>
      <c r="I61" s="147"/>
      <c r="J61" s="148">
        <f>J86</f>
        <v>0</v>
      </c>
      <c r="L61" s="145"/>
    </row>
    <row r="62" spans="2:47" s="11" customFormat="1" ht="19.899999999999999" customHeight="1" x14ac:dyDescent="0.2">
      <c r="B62" s="145"/>
      <c r="D62" s="146" t="s">
        <v>9967</v>
      </c>
      <c r="E62" s="147"/>
      <c r="F62" s="147"/>
      <c r="G62" s="147"/>
      <c r="H62" s="147"/>
      <c r="I62" s="147"/>
      <c r="J62" s="148">
        <f>J260</f>
        <v>0</v>
      </c>
      <c r="L62" s="145"/>
    </row>
    <row r="63" spans="2:47" s="11" customFormat="1" ht="19.899999999999999" customHeight="1" x14ac:dyDescent="0.2">
      <c r="B63" s="145"/>
      <c r="D63" s="146" t="s">
        <v>9968</v>
      </c>
      <c r="E63" s="147"/>
      <c r="F63" s="147"/>
      <c r="G63" s="147"/>
      <c r="H63" s="147"/>
      <c r="I63" s="147"/>
      <c r="J63" s="148">
        <f>J281</f>
        <v>0</v>
      </c>
      <c r="L63" s="145"/>
    </row>
    <row r="64" spans="2:47" s="11" customFormat="1" ht="19.899999999999999" customHeight="1" x14ac:dyDescent="0.2">
      <c r="B64" s="145"/>
      <c r="D64" s="146" t="s">
        <v>9969</v>
      </c>
      <c r="E64" s="147"/>
      <c r="F64" s="147"/>
      <c r="G64" s="147"/>
      <c r="H64" s="147"/>
      <c r="I64" s="147"/>
      <c r="J64" s="148">
        <f>J292</f>
        <v>0</v>
      </c>
      <c r="L64" s="145"/>
    </row>
    <row r="65" spans="2:12" s="1" customFormat="1" ht="21.75" customHeight="1" x14ac:dyDescent="0.2">
      <c r="B65" s="32"/>
      <c r="L65" s="32"/>
    </row>
    <row r="66" spans="2:12" s="1" customFormat="1" ht="6.95" customHeight="1" x14ac:dyDescent="0.2">
      <c r="B66" s="41"/>
      <c r="C66" s="42"/>
      <c r="D66" s="42"/>
      <c r="E66" s="42"/>
      <c r="F66" s="42"/>
      <c r="G66" s="42"/>
      <c r="H66" s="42"/>
      <c r="I66" s="42"/>
      <c r="J66" s="42"/>
      <c r="K66" s="42"/>
      <c r="L66" s="32"/>
    </row>
    <row r="70" spans="2:12" s="1" customFormat="1" ht="6.95" customHeight="1" x14ac:dyDescent="0.2">
      <c r="B70" s="43"/>
      <c r="C70" s="44"/>
      <c r="D70" s="44"/>
      <c r="E70" s="44"/>
      <c r="F70" s="44"/>
      <c r="G70" s="44"/>
      <c r="H70" s="44"/>
      <c r="I70" s="44"/>
      <c r="J70" s="44"/>
      <c r="K70" s="44"/>
      <c r="L70" s="32"/>
    </row>
    <row r="71" spans="2:12" s="1" customFormat="1" ht="24.95" customHeight="1" x14ac:dyDescent="0.2">
      <c r="B71" s="32"/>
      <c r="C71" s="21" t="s">
        <v>166</v>
      </c>
      <c r="L71" s="32"/>
    </row>
    <row r="72" spans="2:12" s="1" customFormat="1" ht="6.95" customHeight="1" x14ac:dyDescent="0.2">
      <c r="B72" s="32"/>
      <c r="L72" s="32"/>
    </row>
    <row r="73" spans="2:12" s="1" customFormat="1" ht="12" customHeight="1" x14ac:dyDescent="0.2">
      <c r="B73" s="32"/>
      <c r="C73" s="27" t="s">
        <v>16</v>
      </c>
      <c r="L73" s="32"/>
    </row>
    <row r="74" spans="2:12" s="1" customFormat="1" ht="16.5" customHeight="1" x14ac:dyDescent="0.2">
      <c r="B74" s="32"/>
      <c r="E74" s="313" t="str">
        <f>E7</f>
        <v>Výstavba urgentního příjmu nemocnice Sokolov - Úprava po ZD č. 21</v>
      </c>
      <c r="F74" s="314"/>
      <c r="G74" s="314"/>
      <c r="H74" s="314"/>
      <c r="L74" s="32"/>
    </row>
    <row r="75" spans="2:12" s="1" customFormat="1" ht="12" customHeight="1" x14ac:dyDescent="0.2">
      <c r="B75" s="32"/>
      <c r="C75" s="27" t="s">
        <v>159</v>
      </c>
      <c r="L75" s="32"/>
    </row>
    <row r="76" spans="2:12" s="1" customFormat="1" ht="16.5" customHeight="1" x14ac:dyDescent="0.2">
      <c r="B76" s="32"/>
      <c r="E76" s="279" t="str">
        <f>E9</f>
        <v>D.2.1. - ROZVOD MEDICIÁL. PLYNŮ</v>
      </c>
      <c r="F76" s="315"/>
      <c r="G76" s="315"/>
      <c r="H76" s="315"/>
      <c r="L76" s="32"/>
    </row>
    <row r="77" spans="2:12" s="1" customFormat="1" ht="6.95" customHeight="1" x14ac:dyDescent="0.2">
      <c r="B77" s="32"/>
      <c r="L77" s="32"/>
    </row>
    <row r="78" spans="2:12" s="1" customFormat="1" ht="12" customHeight="1" x14ac:dyDescent="0.2">
      <c r="B78" s="32"/>
      <c r="C78" s="27" t="s">
        <v>21</v>
      </c>
      <c r="F78" s="25" t="str">
        <f>F12</f>
        <v xml:space="preserve"> </v>
      </c>
      <c r="I78" s="27" t="s">
        <v>23</v>
      </c>
      <c r="J78" s="49" t="str">
        <f>IF(J12="","",J12)</f>
        <v>11. 2. 2025</v>
      </c>
      <c r="L78" s="32"/>
    </row>
    <row r="79" spans="2:12" s="1" customFormat="1" ht="6.95" customHeight="1" x14ac:dyDescent="0.2">
      <c r="B79" s="32"/>
      <c r="L79" s="32"/>
    </row>
    <row r="80" spans="2:12" s="1" customFormat="1" ht="15.2" customHeight="1" x14ac:dyDescent="0.2">
      <c r="B80" s="32"/>
      <c r="C80" s="27" t="s">
        <v>25</v>
      </c>
      <c r="F80" s="25" t="str">
        <f>E15</f>
        <v xml:space="preserve"> </v>
      </c>
      <c r="I80" s="27" t="s">
        <v>30</v>
      </c>
      <c r="J80" s="30" t="str">
        <f>E21</f>
        <v xml:space="preserve"> </v>
      </c>
      <c r="L80" s="32"/>
    </row>
    <row r="81" spans="2:65" s="1" customFormat="1" ht="15.2" customHeight="1" x14ac:dyDescent="0.2">
      <c r="B81" s="32"/>
      <c r="C81" s="27" t="s">
        <v>28</v>
      </c>
      <c r="F81" s="25" t="str">
        <f>IF(E18="","",E18)</f>
        <v>Vyplň údaj</v>
      </c>
      <c r="I81" s="27" t="s">
        <v>32</v>
      </c>
      <c r="J81" s="30" t="str">
        <f>E24</f>
        <v xml:space="preserve"> </v>
      </c>
      <c r="L81" s="32"/>
    </row>
    <row r="82" spans="2:65" s="1" customFormat="1" ht="10.35" customHeight="1" x14ac:dyDescent="0.2">
      <c r="B82" s="32"/>
      <c r="L82" s="32"/>
    </row>
    <row r="83" spans="2:65" s="9" customFormat="1" ht="29.25" customHeight="1" x14ac:dyDescent="0.2">
      <c r="B83" s="107"/>
      <c r="C83" s="108" t="s">
        <v>167</v>
      </c>
      <c r="D83" s="109" t="s">
        <v>54</v>
      </c>
      <c r="E83" s="109" t="s">
        <v>50</v>
      </c>
      <c r="F83" s="109" t="s">
        <v>51</v>
      </c>
      <c r="G83" s="109" t="s">
        <v>168</v>
      </c>
      <c r="H83" s="109" t="s">
        <v>169</v>
      </c>
      <c r="I83" s="109" t="s">
        <v>170</v>
      </c>
      <c r="J83" s="109" t="s">
        <v>163</v>
      </c>
      <c r="K83" s="110" t="s">
        <v>171</v>
      </c>
      <c r="L83" s="107"/>
      <c r="M83" s="56" t="s">
        <v>19</v>
      </c>
      <c r="N83" s="57" t="s">
        <v>39</v>
      </c>
      <c r="O83" s="57" t="s">
        <v>172</v>
      </c>
      <c r="P83" s="57" t="s">
        <v>173</v>
      </c>
      <c r="Q83" s="57" t="s">
        <v>174</v>
      </c>
      <c r="R83" s="57" t="s">
        <v>175</v>
      </c>
      <c r="S83" s="57" t="s">
        <v>176</v>
      </c>
      <c r="T83" s="58" t="s">
        <v>177</v>
      </c>
    </row>
    <row r="84" spans="2:65" s="1" customFormat="1" ht="22.9" customHeight="1" x14ac:dyDescent="0.25">
      <c r="B84" s="32"/>
      <c r="C84" s="61" t="s">
        <v>178</v>
      </c>
      <c r="J84" s="111">
        <f>BK84</f>
        <v>0</v>
      </c>
      <c r="L84" s="32"/>
      <c r="M84" s="59"/>
      <c r="N84" s="50"/>
      <c r="O84" s="50"/>
      <c r="P84" s="112">
        <f>P85</f>
        <v>0</v>
      </c>
      <c r="Q84" s="50"/>
      <c r="R84" s="112">
        <f>R85</f>
        <v>0</v>
      </c>
      <c r="S84" s="50"/>
      <c r="T84" s="113">
        <f>T85</f>
        <v>0</v>
      </c>
      <c r="AT84" s="17" t="s">
        <v>68</v>
      </c>
      <c r="AU84" s="17" t="s">
        <v>164</v>
      </c>
      <c r="BK84" s="114">
        <f>BK85</f>
        <v>0</v>
      </c>
    </row>
    <row r="85" spans="2:65" s="10" customFormat="1" ht="25.9" customHeight="1" x14ac:dyDescent="0.2">
      <c r="B85" s="115"/>
      <c r="D85" s="116" t="s">
        <v>68</v>
      </c>
      <c r="E85" s="117" t="s">
        <v>1174</v>
      </c>
      <c r="F85" s="117" t="s">
        <v>1175</v>
      </c>
      <c r="I85" s="118"/>
      <c r="J85" s="119">
        <f>BK85</f>
        <v>0</v>
      </c>
      <c r="L85" s="115"/>
      <c r="M85" s="120"/>
      <c r="P85" s="121">
        <f>P86+P260+P281+P292</f>
        <v>0</v>
      </c>
      <c r="R85" s="121">
        <f>R86+R260+R281+R292</f>
        <v>0</v>
      </c>
      <c r="T85" s="122">
        <f>T86+T260+T281+T292</f>
        <v>0</v>
      </c>
      <c r="AR85" s="116" t="s">
        <v>79</v>
      </c>
      <c r="AT85" s="123" t="s">
        <v>68</v>
      </c>
      <c r="AU85" s="123" t="s">
        <v>69</v>
      </c>
      <c r="AY85" s="116" t="s">
        <v>181</v>
      </c>
      <c r="BK85" s="124">
        <f>BK86+BK260+BK281+BK292</f>
        <v>0</v>
      </c>
    </row>
    <row r="86" spans="2:65" s="10" customFormat="1" ht="22.9" customHeight="1" x14ac:dyDescent="0.2">
      <c r="B86" s="115"/>
      <c r="D86" s="116" t="s">
        <v>68</v>
      </c>
      <c r="E86" s="149" t="s">
        <v>1291</v>
      </c>
      <c r="F86" s="149" t="s">
        <v>9970</v>
      </c>
      <c r="I86" s="118"/>
      <c r="J86" s="150">
        <f>BK86</f>
        <v>0</v>
      </c>
      <c r="L86" s="115"/>
      <c r="M86" s="120"/>
      <c r="P86" s="121">
        <f>SUM(P87:P259)</f>
        <v>0</v>
      </c>
      <c r="R86" s="121">
        <f>SUM(R87:R259)</f>
        <v>0</v>
      </c>
      <c r="T86" s="122">
        <f>SUM(T87:T259)</f>
        <v>0</v>
      </c>
      <c r="AR86" s="116" t="s">
        <v>79</v>
      </c>
      <c r="AT86" s="123" t="s">
        <v>68</v>
      </c>
      <c r="AU86" s="123" t="s">
        <v>77</v>
      </c>
      <c r="AY86" s="116" t="s">
        <v>181</v>
      </c>
      <c r="BK86" s="124">
        <f>SUM(BK87:BK259)</f>
        <v>0</v>
      </c>
    </row>
    <row r="87" spans="2:65" s="1" customFormat="1" ht="16.5" customHeight="1" x14ac:dyDescent="0.2">
      <c r="B87" s="32"/>
      <c r="C87" s="125" t="s">
        <v>77</v>
      </c>
      <c r="D87" s="125" t="s">
        <v>182</v>
      </c>
      <c r="E87" s="126" t="s">
        <v>9971</v>
      </c>
      <c r="F87" s="127" t="s">
        <v>9972</v>
      </c>
      <c r="G87" s="128" t="s">
        <v>636</v>
      </c>
      <c r="H87" s="129">
        <v>5</v>
      </c>
      <c r="I87" s="130"/>
      <c r="J87" s="131">
        <f>ROUND(I87*H87,2)</f>
        <v>0</v>
      </c>
      <c r="K87" s="127" t="s">
        <v>186</v>
      </c>
      <c r="L87" s="32"/>
      <c r="M87" s="132" t="s">
        <v>19</v>
      </c>
      <c r="N87" s="133" t="s">
        <v>40</v>
      </c>
      <c r="P87" s="134">
        <f>O87*H87</f>
        <v>0</v>
      </c>
      <c r="Q87" s="134">
        <v>0</v>
      </c>
      <c r="R87" s="134">
        <f>Q87*H87</f>
        <v>0</v>
      </c>
      <c r="S87" s="134">
        <v>0</v>
      </c>
      <c r="T87" s="135">
        <f>S87*H87</f>
        <v>0</v>
      </c>
      <c r="AR87" s="136" t="s">
        <v>209</v>
      </c>
      <c r="AT87" s="136" t="s">
        <v>182</v>
      </c>
      <c r="AU87" s="136" t="s">
        <v>79</v>
      </c>
      <c r="AY87" s="17" t="s">
        <v>181</v>
      </c>
      <c r="BE87" s="137">
        <f>IF(N87="základní",J87,0)</f>
        <v>0</v>
      </c>
      <c r="BF87" s="137">
        <f>IF(N87="snížená",J87,0)</f>
        <v>0</v>
      </c>
      <c r="BG87" s="137">
        <f>IF(N87="zákl. přenesená",J87,0)</f>
        <v>0</v>
      </c>
      <c r="BH87" s="137">
        <f>IF(N87="sníž. přenesená",J87,0)</f>
        <v>0</v>
      </c>
      <c r="BI87" s="137">
        <f>IF(N87="nulová",J87,0)</f>
        <v>0</v>
      </c>
      <c r="BJ87" s="17" t="s">
        <v>77</v>
      </c>
      <c r="BK87" s="137">
        <f>ROUND(I87*H87,2)</f>
        <v>0</v>
      </c>
      <c r="BL87" s="17" t="s">
        <v>209</v>
      </c>
      <c r="BM87" s="136" t="s">
        <v>79</v>
      </c>
    </row>
    <row r="88" spans="2:65" s="1" customFormat="1" ht="19.5" x14ac:dyDescent="0.2">
      <c r="B88" s="32"/>
      <c r="D88" s="138" t="s">
        <v>214</v>
      </c>
      <c r="F88" s="139" t="s">
        <v>9973</v>
      </c>
      <c r="I88" s="140"/>
      <c r="L88" s="32"/>
      <c r="M88" s="141"/>
      <c r="T88" s="53"/>
      <c r="AT88" s="17" t="s">
        <v>214</v>
      </c>
      <c r="AU88" s="17" t="s">
        <v>79</v>
      </c>
    </row>
    <row r="89" spans="2:65" s="12" customFormat="1" ht="11.25" x14ac:dyDescent="0.2">
      <c r="B89" s="153"/>
      <c r="D89" s="138" t="s">
        <v>330</v>
      </c>
      <c r="E89" s="154" t="s">
        <v>19</v>
      </c>
      <c r="F89" s="155" t="s">
        <v>9974</v>
      </c>
      <c r="H89" s="154" t="s">
        <v>19</v>
      </c>
      <c r="I89" s="156"/>
      <c r="L89" s="153"/>
      <c r="M89" s="157"/>
      <c r="T89" s="158"/>
      <c r="AT89" s="154" t="s">
        <v>330</v>
      </c>
      <c r="AU89" s="154" t="s">
        <v>79</v>
      </c>
      <c r="AV89" s="12" t="s">
        <v>77</v>
      </c>
      <c r="AW89" s="12" t="s">
        <v>31</v>
      </c>
      <c r="AX89" s="12" t="s">
        <v>69</v>
      </c>
      <c r="AY89" s="154" t="s">
        <v>181</v>
      </c>
    </row>
    <row r="90" spans="2:65" s="13" customFormat="1" ht="11.25" x14ac:dyDescent="0.2">
      <c r="B90" s="159"/>
      <c r="D90" s="138" t="s">
        <v>330</v>
      </c>
      <c r="E90" s="160" t="s">
        <v>19</v>
      </c>
      <c r="F90" s="161" t="s">
        <v>9975</v>
      </c>
      <c r="H90" s="162">
        <v>5</v>
      </c>
      <c r="I90" s="163"/>
      <c r="L90" s="159"/>
      <c r="M90" s="164"/>
      <c r="T90" s="165"/>
      <c r="AT90" s="160" t="s">
        <v>330</v>
      </c>
      <c r="AU90" s="160" t="s">
        <v>79</v>
      </c>
      <c r="AV90" s="13" t="s">
        <v>79</v>
      </c>
      <c r="AW90" s="13" t="s">
        <v>31</v>
      </c>
      <c r="AX90" s="13" t="s">
        <v>69</v>
      </c>
      <c r="AY90" s="160" t="s">
        <v>181</v>
      </c>
    </row>
    <row r="91" spans="2:65" s="14" customFormat="1" ht="11.25" x14ac:dyDescent="0.2">
      <c r="B91" s="166"/>
      <c r="D91" s="138" t="s">
        <v>330</v>
      </c>
      <c r="E91" s="167" t="s">
        <v>19</v>
      </c>
      <c r="F91" s="168" t="s">
        <v>333</v>
      </c>
      <c r="H91" s="169">
        <v>5</v>
      </c>
      <c r="I91" s="170"/>
      <c r="L91" s="166"/>
      <c r="M91" s="171"/>
      <c r="T91" s="172"/>
      <c r="AT91" s="167" t="s">
        <v>330</v>
      </c>
      <c r="AU91" s="167" t="s">
        <v>79</v>
      </c>
      <c r="AV91" s="14" t="s">
        <v>187</v>
      </c>
      <c r="AW91" s="14" t="s">
        <v>31</v>
      </c>
      <c r="AX91" s="14" t="s">
        <v>77</v>
      </c>
      <c r="AY91" s="167" t="s">
        <v>181</v>
      </c>
    </row>
    <row r="92" spans="2:65" s="1" customFormat="1" ht="16.5" customHeight="1" x14ac:dyDescent="0.2">
      <c r="B92" s="32"/>
      <c r="C92" s="125" t="s">
        <v>79</v>
      </c>
      <c r="D92" s="125" t="s">
        <v>182</v>
      </c>
      <c r="E92" s="126" t="s">
        <v>9976</v>
      </c>
      <c r="F92" s="127" t="s">
        <v>9977</v>
      </c>
      <c r="G92" s="128" t="s">
        <v>636</v>
      </c>
      <c r="H92" s="129">
        <v>168</v>
      </c>
      <c r="I92" s="130"/>
      <c r="J92" s="131">
        <f>ROUND(I92*H92,2)</f>
        <v>0</v>
      </c>
      <c r="K92" s="127" t="s">
        <v>186</v>
      </c>
      <c r="L92" s="32"/>
      <c r="M92" s="132" t="s">
        <v>19</v>
      </c>
      <c r="N92" s="133" t="s">
        <v>40</v>
      </c>
      <c r="P92" s="134">
        <f>O92*H92</f>
        <v>0</v>
      </c>
      <c r="Q92" s="134">
        <v>0</v>
      </c>
      <c r="R92" s="134">
        <f>Q92*H92</f>
        <v>0</v>
      </c>
      <c r="S92" s="134">
        <v>0</v>
      </c>
      <c r="T92" s="135">
        <f>S92*H92</f>
        <v>0</v>
      </c>
      <c r="AR92" s="136" t="s">
        <v>209</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209</v>
      </c>
      <c r="BM92" s="136" t="s">
        <v>187</v>
      </c>
    </row>
    <row r="93" spans="2:65" s="1" customFormat="1" ht="19.5" x14ac:dyDescent="0.2">
      <c r="B93" s="32"/>
      <c r="D93" s="138" t="s">
        <v>214</v>
      </c>
      <c r="F93" s="139" t="s">
        <v>9973</v>
      </c>
      <c r="I93" s="140"/>
      <c r="L93" s="32"/>
      <c r="M93" s="141"/>
      <c r="T93" s="53"/>
      <c r="AT93" s="17" t="s">
        <v>214</v>
      </c>
      <c r="AU93" s="17" t="s">
        <v>79</v>
      </c>
    </row>
    <row r="94" spans="2:65" s="12" customFormat="1" ht="11.25" x14ac:dyDescent="0.2">
      <c r="B94" s="153"/>
      <c r="D94" s="138" t="s">
        <v>330</v>
      </c>
      <c r="E94" s="154" t="s">
        <v>19</v>
      </c>
      <c r="F94" s="155" t="s">
        <v>9974</v>
      </c>
      <c r="H94" s="154" t="s">
        <v>19</v>
      </c>
      <c r="I94" s="156"/>
      <c r="L94" s="153"/>
      <c r="M94" s="157"/>
      <c r="T94" s="158"/>
      <c r="AT94" s="154" t="s">
        <v>330</v>
      </c>
      <c r="AU94" s="154" t="s">
        <v>79</v>
      </c>
      <c r="AV94" s="12" t="s">
        <v>77</v>
      </c>
      <c r="AW94" s="12" t="s">
        <v>31</v>
      </c>
      <c r="AX94" s="12" t="s">
        <v>69</v>
      </c>
      <c r="AY94" s="154" t="s">
        <v>181</v>
      </c>
    </row>
    <row r="95" spans="2:65" s="13" customFormat="1" ht="11.25" x14ac:dyDescent="0.2">
      <c r="B95" s="159"/>
      <c r="D95" s="138" t="s">
        <v>330</v>
      </c>
      <c r="E95" s="160" t="s">
        <v>19</v>
      </c>
      <c r="F95" s="161" t="s">
        <v>9978</v>
      </c>
      <c r="H95" s="162">
        <v>168</v>
      </c>
      <c r="I95" s="163"/>
      <c r="L95" s="159"/>
      <c r="M95" s="164"/>
      <c r="T95" s="165"/>
      <c r="AT95" s="160" t="s">
        <v>330</v>
      </c>
      <c r="AU95" s="160" t="s">
        <v>79</v>
      </c>
      <c r="AV95" s="13" t="s">
        <v>79</v>
      </c>
      <c r="AW95" s="13" t="s">
        <v>31</v>
      </c>
      <c r="AX95" s="13" t="s">
        <v>69</v>
      </c>
      <c r="AY95" s="160" t="s">
        <v>181</v>
      </c>
    </row>
    <row r="96" spans="2:65" s="14" customFormat="1" ht="11.25" x14ac:dyDescent="0.2">
      <c r="B96" s="166"/>
      <c r="D96" s="138" t="s">
        <v>330</v>
      </c>
      <c r="E96" s="167" t="s">
        <v>19</v>
      </c>
      <c r="F96" s="168" t="s">
        <v>333</v>
      </c>
      <c r="H96" s="169">
        <v>168</v>
      </c>
      <c r="I96" s="170"/>
      <c r="L96" s="166"/>
      <c r="M96" s="171"/>
      <c r="T96" s="172"/>
      <c r="AT96" s="167" t="s">
        <v>330</v>
      </c>
      <c r="AU96" s="167" t="s">
        <v>79</v>
      </c>
      <c r="AV96" s="14" t="s">
        <v>187</v>
      </c>
      <c r="AW96" s="14" t="s">
        <v>31</v>
      </c>
      <c r="AX96" s="14" t="s">
        <v>77</v>
      </c>
      <c r="AY96" s="167" t="s">
        <v>181</v>
      </c>
    </row>
    <row r="97" spans="2:65" s="1" customFormat="1" ht="16.5" customHeight="1" x14ac:dyDescent="0.2">
      <c r="B97" s="32"/>
      <c r="C97" s="125" t="s">
        <v>190</v>
      </c>
      <c r="D97" s="125" t="s">
        <v>182</v>
      </c>
      <c r="E97" s="126" t="s">
        <v>9979</v>
      </c>
      <c r="F97" s="127" t="s">
        <v>9980</v>
      </c>
      <c r="G97" s="128" t="s">
        <v>636</v>
      </c>
      <c r="H97" s="129">
        <v>336</v>
      </c>
      <c r="I97" s="130"/>
      <c r="J97" s="131">
        <f>ROUND(I97*H97,2)</f>
        <v>0</v>
      </c>
      <c r="K97" s="127" t="s">
        <v>186</v>
      </c>
      <c r="L97" s="32"/>
      <c r="M97" s="132" t="s">
        <v>19</v>
      </c>
      <c r="N97" s="133" t="s">
        <v>40</v>
      </c>
      <c r="P97" s="134">
        <f>O97*H97</f>
        <v>0</v>
      </c>
      <c r="Q97" s="134">
        <v>0</v>
      </c>
      <c r="R97" s="134">
        <f>Q97*H97</f>
        <v>0</v>
      </c>
      <c r="S97" s="134">
        <v>0</v>
      </c>
      <c r="T97" s="135">
        <f>S97*H97</f>
        <v>0</v>
      </c>
      <c r="AR97" s="136" t="s">
        <v>209</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209</v>
      </c>
      <c r="BM97" s="136" t="s">
        <v>193</v>
      </c>
    </row>
    <row r="98" spans="2:65" s="1" customFormat="1" ht="19.5" x14ac:dyDescent="0.2">
      <c r="B98" s="32"/>
      <c r="D98" s="138" t="s">
        <v>214</v>
      </c>
      <c r="F98" s="139" t="s">
        <v>9973</v>
      </c>
      <c r="I98" s="140"/>
      <c r="L98" s="32"/>
      <c r="M98" s="141"/>
      <c r="T98" s="53"/>
      <c r="AT98" s="17" t="s">
        <v>214</v>
      </c>
      <c r="AU98" s="17" t="s">
        <v>79</v>
      </c>
    </row>
    <row r="99" spans="2:65" s="12" customFormat="1" ht="11.25" x14ac:dyDescent="0.2">
      <c r="B99" s="153"/>
      <c r="D99" s="138" t="s">
        <v>330</v>
      </c>
      <c r="E99" s="154" t="s">
        <v>19</v>
      </c>
      <c r="F99" s="155" t="s">
        <v>9974</v>
      </c>
      <c r="H99" s="154" t="s">
        <v>19</v>
      </c>
      <c r="I99" s="156"/>
      <c r="L99" s="153"/>
      <c r="M99" s="157"/>
      <c r="T99" s="158"/>
      <c r="AT99" s="154" t="s">
        <v>330</v>
      </c>
      <c r="AU99" s="154" t="s">
        <v>79</v>
      </c>
      <c r="AV99" s="12" t="s">
        <v>77</v>
      </c>
      <c r="AW99" s="12" t="s">
        <v>31</v>
      </c>
      <c r="AX99" s="12" t="s">
        <v>69</v>
      </c>
      <c r="AY99" s="154" t="s">
        <v>181</v>
      </c>
    </row>
    <row r="100" spans="2:65" s="13" customFormat="1" ht="11.25" x14ac:dyDescent="0.2">
      <c r="B100" s="159"/>
      <c r="D100" s="138" t="s">
        <v>330</v>
      </c>
      <c r="E100" s="160" t="s">
        <v>19</v>
      </c>
      <c r="F100" s="161" t="s">
        <v>9981</v>
      </c>
      <c r="H100" s="162">
        <v>336</v>
      </c>
      <c r="I100" s="163"/>
      <c r="L100" s="159"/>
      <c r="M100" s="164"/>
      <c r="T100" s="165"/>
      <c r="AT100" s="160" t="s">
        <v>330</v>
      </c>
      <c r="AU100" s="160" t="s">
        <v>79</v>
      </c>
      <c r="AV100" s="13" t="s">
        <v>79</v>
      </c>
      <c r="AW100" s="13" t="s">
        <v>31</v>
      </c>
      <c r="AX100" s="13" t="s">
        <v>69</v>
      </c>
      <c r="AY100" s="160" t="s">
        <v>181</v>
      </c>
    </row>
    <row r="101" spans="2:65" s="14" customFormat="1" ht="11.25" x14ac:dyDescent="0.2">
      <c r="B101" s="166"/>
      <c r="D101" s="138" t="s">
        <v>330</v>
      </c>
      <c r="E101" s="167" t="s">
        <v>19</v>
      </c>
      <c r="F101" s="168" t="s">
        <v>333</v>
      </c>
      <c r="H101" s="169">
        <v>336</v>
      </c>
      <c r="I101" s="170"/>
      <c r="L101" s="166"/>
      <c r="M101" s="171"/>
      <c r="T101" s="172"/>
      <c r="AT101" s="167" t="s">
        <v>330</v>
      </c>
      <c r="AU101" s="167" t="s">
        <v>79</v>
      </c>
      <c r="AV101" s="14" t="s">
        <v>187</v>
      </c>
      <c r="AW101" s="14" t="s">
        <v>31</v>
      </c>
      <c r="AX101" s="14" t="s">
        <v>77</v>
      </c>
      <c r="AY101" s="167" t="s">
        <v>181</v>
      </c>
    </row>
    <row r="102" spans="2:65" s="1" customFormat="1" ht="16.5" customHeight="1" x14ac:dyDescent="0.2">
      <c r="B102" s="32"/>
      <c r="C102" s="125" t="s">
        <v>187</v>
      </c>
      <c r="D102" s="125" t="s">
        <v>182</v>
      </c>
      <c r="E102" s="126" t="s">
        <v>9982</v>
      </c>
      <c r="F102" s="127" t="s">
        <v>9983</v>
      </c>
      <c r="G102" s="128" t="s">
        <v>636</v>
      </c>
      <c r="H102" s="129">
        <v>53</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209</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209</v>
      </c>
      <c r="BM102" s="136" t="s">
        <v>196</v>
      </c>
    </row>
    <row r="103" spans="2:65" s="1" customFormat="1" ht="19.5" x14ac:dyDescent="0.2">
      <c r="B103" s="32"/>
      <c r="D103" s="138" t="s">
        <v>214</v>
      </c>
      <c r="F103" s="139" t="s">
        <v>9973</v>
      </c>
      <c r="I103" s="140"/>
      <c r="L103" s="32"/>
      <c r="M103" s="141"/>
      <c r="T103" s="53"/>
      <c r="AT103" s="17" t="s">
        <v>214</v>
      </c>
      <c r="AU103" s="17" t="s">
        <v>79</v>
      </c>
    </row>
    <row r="104" spans="2:65" s="12" customFormat="1" ht="11.25" x14ac:dyDescent="0.2">
      <c r="B104" s="153"/>
      <c r="D104" s="138" t="s">
        <v>330</v>
      </c>
      <c r="E104" s="154" t="s">
        <v>19</v>
      </c>
      <c r="F104" s="155" t="s">
        <v>9974</v>
      </c>
      <c r="H104" s="154" t="s">
        <v>19</v>
      </c>
      <c r="I104" s="156"/>
      <c r="L104" s="153"/>
      <c r="M104" s="157"/>
      <c r="T104" s="158"/>
      <c r="AT104" s="154" t="s">
        <v>330</v>
      </c>
      <c r="AU104" s="154" t="s">
        <v>79</v>
      </c>
      <c r="AV104" s="12" t="s">
        <v>77</v>
      </c>
      <c r="AW104" s="12" t="s">
        <v>31</v>
      </c>
      <c r="AX104" s="12" t="s">
        <v>69</v>
      </c>
      <c r="AY104" s="154" t="s">
        <v>181</v>
      </c>
    </row>
    <row r="105" spans="2:65" s="13" customFormat="1" ht="11.25" x14ac:dyDescent="0.2">
      <c r="B105" s="159"/>
      <c r="D105" s="138" t="s">
        <v>330</v>
      </c>
      <c r="E105" s="160" t="s">
        <v>19</v>
      </c>
      <c r="F105" s="161" t="s">
        <v>9984</v>
      </c>
      <c r="H105" s="162">
        <v>53</v>
      </c>
      <c r="I105" s="163"/>
      <c r="L105" s="159"/>
      <c r="M105" s="164"/>
      <c r="T105" s="165"/>
      <c r="AT105" s="160" t="s">
        <v>330</v>
      </c>
      <c r="AU105" s="160" t="s">
        <v>79</v>
      </c>
      <c r="AV105" s="13" t="s">
        <v>79</v>
      </c>
      <c r="AW105" s="13" t="s">
        <v>31</v>
      </c>
      <c r="AX105" s="13" t="s">
        <v>69</v>
      </c>
      <c r="AY105" s="160" t="s">
        <v>181</v>
      </c>
    </row>
    <row r="106" spans="2:65" s="14" customFormat="1" ht="11.25" x14ac:dyDescent="0.2">
      <c r="B106" s="166"/>
      <c r="D106" s="138" t="s">
        <v>330</v>
      </c>
      <c r="E106" s="167" t="s">
        <v>19</v>
      </c>
      <c r="F106" s="168" t="s">
        <v>333</v>
      </c>
      <c r="H106" s="169">
        <v>53</v>
      </c>
      <c r="I106" s="170"/>
      <c r="L106" s="166"/>
      <c r="M106" s="171"/>
      <c r="T106" s="172"/>
      <c r="AT106" s="167" t="s">
        <v>330</v>
      </c>
      <c r="AU106" s="167" t="s">
        <v>79</v>
      </c>
      <c r="AV106" s="14" t="s">
        <v>187</v>
      </c>
      <c r="AW106" s="14" t="s">
        <v>31</v>
      </c>
      <c r="AX106" s="14" t="s">
        <v>77</v>
      </c>
      <c r="AY106" s="167" t="s">
        <v>181</v>
      </c>
    </row>
    <row r="107" spans="2:65" s="1" customFormat="1" ht="16.5" customHeight="1" x14ac:dyDescent="0.2">
      <c r="B107" s="32"/>
      <c r="C107" s="125" t="s">
        <v>197</v>
      </c>
      <c r="D107" s="125" t="s">
        <v>182</v>
      </c>
      <c r="E107" s="126" t="s">
        <v>9985</v>
      </c>
      <c r="F107" s="127" t="s">
        <v>9986</v>
      </c>
      <c r="G107" s="128" t="s">
        <v>636</v>
      </c>
      <c r="H107" s="129">
        <v>196</v>
      </c>
      <c r="I107" s="130"/>
      <c r="J107" s="131">
        <f>ROUND(I107*H107,2)</f>
        <v>0</v>
      </c>
      <c r="K107" s="127" t="s">
        <v>186</v>
      </c>
      <c r="L107" s="32"/>
      <c r="M107" s="132" t="s">
        <v>19</v>
      </c>
      <c r="N107" s="133" t="s">
        <v>40</v>
      </c>
      <c r="P107" s="134">
        <f>O107*H107</f>
        <v>0</v>
      </c>
      <c r="Q107" s="134">
        <v>0</v>
      </c>
      <c r="R107" s="134">
        <f>Q107*H107</f>
        <v>0</v>
      </c>
      <c r="S107" s="134">
        <v>0</v>
      </c>
      <c r="T107" s="135">
        <f>S107*H107</f>
        <v>0</v>
      </c>
      <c r="AR107" s="136" t="s">
        <v>209</v>
      </c>
      <c r="AT107" s="136" t="s">
        <v>182</v>
      </c>
      <c r="AU107" s="136" t="s">
        <v>79</v>
      </c>
      <c r="AY107" s="17" t="s">
        <v>181</v>
      </c>
      <c r="BE107" s="137">
        <f>IF(N107="základní",J107,0)</f>
        <v>0</v>
      </c>
      <c r="BF107" s="137">
        <f>IF(N107="snížená",J107,0)</f>
        <v>0</v>
      </c>
      <c r="BG107" s="137">
        <f>IF(N107="zákl. přenesená",J107,0)</f>
        <v>0</v>
      </c>
      <c r="BH107" s="137">
        <f>IF(N107="sníž. přenesená",J107,0)</f>
        <v>0</v>
      </c>
      <c r="BI107" s="137">
        <f>IF(N107="nulová",J107,0)</f>
        <v>0</v>
      </c>
      <c r="BJ107" s="17" t="s">
        <v>77</v>
      </c>
      <c r="BK107" s="137">
        <f>ROUND(I107*H107,2)</f>
        <v>0</v>
      </c>
      <c r="BL107" s="17" t="s">
        <v>209</v>
      </c>
      <c r="BM107" s="136" t="s">
        <v>200</v>
      </c>
    </row>
    <row r="108" spans="2:65" s="1" customFormat="1" ht="19.5" x14ac:dyDescent="0.2">
      <c r="B108" s="32"/>
      <c r="D108" s="138" t="s">
        <v>214</v>
      </c>
      <c r="F108" s="139" t="s">
        <v>9973</v>
      </c>
      <c r="I108" s="140"/>
      <c r="L108" s="32"/>
      <c r="M108" s="141"/>
      <c r="T108" s="53"/>
      <c r="AT108" s="17" t="s">
        <v>214</v>
      </c>
      <c r="AU108" s="17" t="s">
        <v>79</v>
      </c>
    </row>
    <row r="109" spans="2:65" s="12" customFormat="1" ht="11.25" x14ac:dyDescent="0.2">
      <c r="B109" s="153"/>
      <c r="D109" s="138" t="s">
        <v>330</v>
      </c>
      <c r="E109" s="154" t="s">
        <v>19</v>
      </c>
      <c r="F109" s="155" t="s">
        <v>9974</v>
      </c>
      <c r="H109" s="154" t="s">
        <v>19</v>
      </c>
      <c r="I109" s="156"/>
      <c r="L109" s="153"/>
      <c r="M109" s="157"/>
      <c r="T109" s="158"/>
      <c r="AT109" s="154" t="s">
        <v>330</v>
      </c>
      <c r="AU109" s="154" t="s">
        <v>79</v>
      </c>
      <c r="AV109" s="12" t="s">
        <v>77</v>
      </c>
      <c r="AW109" s="12" t="s">
        <v>31</v>
      </c>
      <c r="AX109" s="12" t="s">
        <v>69</v>
      </c>
      <c r="AY109" s="154" t="s">
        <v>181</v>
      </c>
    </row>
    <row r="110" spans="2:65" s="13" customFormat="1" ht="11.25" x14ac:dyDescent="0.2">
      <c r="B110" s="159"/>
      <c r="D110" s="138" t="s">
        <v>330</v>
      </c>
      <c r="E110" s="160" t="s">
        <v>19</v>
      </c>
      <c r="F110" s="161" t="s">
        <v>9987</v>
      </c>
      <c r="H110" s="162">
        <v>196</v>
      </c>
      <c r="I110" s="163"/>
      <c r="L110" s="159"/>
      <c r="M110" s="164"/>
      <c r="T110" s="165"/>
      <c r="AT110" s="160" t="s">
        <v>330</v>
      </c>
      <c r="AU110" s="160" t="s">
        <v>79</v>
      </c>
      <c r="AV110" s="13" t="s">
        <v>79</v>
      </c>
      <c r="AW110" s="13" t="s">
        <v>31</v>
      </c>
      <c r="AX110" s="13" t="s">
        <v>69</v>
      </c>
      <c r="AY110" s="160" t="s">
        <v>181</v>
      </c>
    </row>
    <row r="111" spans="2:65" s="14" customFormat="1" ht="11.25" x14ac:dyDescent="0.2">
      <c r="B111" s="166"/>
      <c r="D111" s="138" t="s">
        <v>330</v>
      </c>
      <c r="E111" s="167" t="s">
        <v>19</v>
      </c>
      <c r="F111" s="168" t="s">
        <v>333</v>
      </c>
      <c r="H111" s="169">
        <v>196</v>
      </c>
      <c r="I111" s="170"/>
      <c r="L111" s="166"/>
      <c r="M111" s="171"/>
      <c r="T111" s="172"/>
      <c r="AT111" s="167" t="s">
        <v>330</v>
      </c>
      <c r="AU111" s="167" t="s">
        <v>79</v>
      </c>
      <c r="AV111" s="14" t="s">
        <v>187</v>
      </c>
      <c r="AW111" s="14" t="s">
        <v>31</v>
      </c>
      <c r="AX111" s="14" t="s">
        <v>77</v>
      </c>
      <c r="AY111" s="167" t="s">
        <v>181</v>
      </c>
    </row>
    <row r="112" spans="2:65" s="1" customFormat="1" ht="16.5" customHeight="1" x14ac:dyDescent="0.2">
      <c r="B112" s="32"/>
      <c r="C112" s="125" t="s">
        <v>193</v>
      </c>
      <c r="D112" s="125" t="s">
        <v>182</v>
      </c>
      <c r="E112" s="126" t="s">
        <v>9988</v>
      </c>
      <c r="F112" s="127" t="s">
        <v>9989</v>
      </c>
      <c r="G112" s="128" t="s">
        <v>185</v>
      </c>
      <c r="H112" s="129">
        <v>1</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209</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209</v>
      </c>
      <c r="BM112" s="136" t="s">
        <v>8</v>
      </c>
    </row>
    <row r="113" spans="2:65" s="13" customFormat="1" ht="11.25" x14ac:dyDescent="0.2">
      <c r="B113" s="159"/>
      <c r="D113" s="138" t="s">
        <v>330</v>
      </c>
      <c r="E113" s="160" t="s">
        <v>19</v>
      </c>
      <c r="F113" s="161" t="s">
        <v>9990</v>
      </c>
      <c r="H113" s="162">
        <v>1</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1</v>
      </c>
      <c r="I114" s="170"/>
      <c r="L114" s="166"/>
      <c r="M114" s="171"/>
      <c r="T114" s="172"/>
      <c r="AT114" s="167" t="s">
        <v>330</v>
      </c>
      <c r="AU114" s="167" t="s">
        <v>79</v>
      </c>
      <c r="AV114" s="14" t="s">
        <v>187</v>
      </c>
      <c r="AW114" s="14" t="s">
        <v>31</v>
      </c>
      <c r="AX114" s="14" t="s">
        <v>77</v>
      </c>
      <c r="AY114" s="167" t="s">
        <v>181</v>
      </c>
    </row>
    <row r="115" spans="2:65" s="1" customFormat="1" ht="16.5" customHeight="1" x14ac:dyDescent="0.2">
      <c r="B115" s="32"/>
      <c r="C115" s="125" t="s">
        <v>203</v>
      </c>
      <c r="D115" s="125" t="s">
        <v>182</v>
      </c>
      <c r="E115" s="126" t="s">
        <v>9991</v>
      </c>
      <c r="F115" s="127" t="s">
        <v>9992</v>
      </c>
      <c r="G115" s="128" t="s">
        <v>9993</v>
      </c>
      <c r="H115" s="129">
        <v>2350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209</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209</v>
      </c>
      <c r="BM115" s="136" t="s">
        <v>206</v>
      </c>
    </row>
    <row r="116" spans="2:65" s="1" customFormat="1" ht="19.5" x14ac:dyDescent="0.2">
      <c r="B116" s="32"/>
      <c r="D116" s="138" t="s">
        <v>214</v>
      </c>
      <c r="F116" s="139" t="s">
        <v>9994</v>
      </c>
      <c r="I116" s="140"/>
      <c r="L116" s="32"/>
      <c r="M116" s="141"/>
      <c r="T116" s="53"/>
      <c r="AT116" s="17" t="s">
        <v>214</v>
      </c>
      <c r="AU116" s="17" t="s">
        <v>79</v>
      </c>
    </row>
    <row r="117" spans="2:65" s="12" customFormat="1" ht="11.25" x14ac:dyDescent="0.2">
      <c r="B117" s="153"/>
      <c r="D117" s="138" t="s">
        <v>330</v>
      </c>
      <c r="E117" s="154" t="s">
        <v>19</v>
      </c>
      <c r="F117" s="155" t="s">
        <v>9995</v>
      </c>
      <c r="H117" s="154" t="s">
        <v>19</v>
      </c>
      <c r="I117" s="156"/>
      <c r="L117" s="153"/>
      <c r="M117" s="157"/>
      <c r="T117" s="158"/>
      <c r="AT117" s="154" t="s">
        <v>330</v>
      </c>
      <c r="AU117" s="154" t="s">
        <v>79</v>
      </c>
      <c r="AV117" s="12" t="s">
        <v>77</v>
      </c>
      <c r="AW117" s="12" t="s">
        <v>31</v>
      </c>
      <c r="AX117" s="12" t="s">
        <v>69</v>
      </c>
      <c r="AY117" s="154" t="s">
        <v>181</v>
      </c>
    </row>
    <row r="118" spans="2:65" s="13" customFormat="1" ht="11.25" x14ac:dyDescent="0.2">
      <c r="B118" s="159"/>
      <c r="D118" s="138" t="s">
        <v>330</v>
      </c>
      <c r="E118" s="160" t="s">
        <v>19</v>
      </c>
      <c r="F118" s="161" t="s">
        <v>9996</v>
      </c>
      <c r="H118" s="162">
        <v>2350</v>
      </c>
      <c r="I118" s="163"/>
      <c r="L118" s="159"/>
      <c r="M118" s="164"/>
      <c r="T118" s="165"/>
      <c r="AT118" s="160" t="s">
        <v>330</v>
      </c>
      <c r="AU118" s="160" t="s">
        <v>79</v>
      </c>
      <c r="AV118" s="13" t="s">
        <v>79</v>
      </c>
      <c r="AW118" s="13" t="s">
        <v>31</v>
      </c>
      <c r="AX118" s="13" t="s">
        <v>69</v>
      </c>
      <c r="AY118" s="160" t="s">
        <v>181</v>
      </c>
    </row>
    <row r="119" spans="2:65" s="14" customFormat="1" ht="11.25" x14ac:dyDescent="0.2">
      <c r="B119" s="166"/>
      <c r="D119" s="138" t="s">
        <v>330</v>
      </c>
      <c r="E119" s="167" t="s">
        <v>19</v>
      </c>
      <c r="F119" s="168" t="s">
        <v>333</v>
      </c>
      <c r="H119" s="169">
        <v>2350</v>
      </c>
      <c r="I119" s="170"/>
      <c r="L119" s="166"/>
      <c r="M119" s="171"/>
      <c r="T119" s="172"/>
      <c r="AT119" s="167" t="s">
        <v>330</v>
      </c>
      <c r="AU119" s="167" t="s">
        <v>79</v>
      </c>
      <c r="AV119" s="14" t="s">
        <v>187</v>
      </c>
      <c r="AW119" s="14" t="s">
        <v>31</v>
      </c>
      <c r="AX119" s="14" t="s">
        <v>77</v>
      </c>
      <c r="AY119" s="167" t="s">
        <v>181</v>
      </c>
    </row>
    <row r="120" spans="2:65" s="1" customFormat="1" ht="16.5" customHeight="1" x14ac:dyDescent="0.2">
      <c r="B120" s="32"/>
      <c r="C120" s="125" t="s">
        <v>196</v>
      </c>
      <c r="D120" s="125" t="s">
        <v>182</v>
      </c>
      <c r="E120" s="126" t="s">
        <v>9997</v>
      </c>
      <c r="F120" s="127" t="s">
        <v>9998</v>
      </c>
      <c r="G120" s="128" t="s">
        <v>519</v>
      </c>
      <c r="H120" s="129">
        <v>13</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209</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209</v>
      </c>
      <c r="BM120" s="136" t="s">
        <v>209</v>
      </c>
    </row>
    <row r="121" spans="2:65" s="1" customFormat="1" ht="19.5" x14ac:dyDescent="0.2">
      <c r="B121" s="32"/>
      <c r="D121" s="138" t="s">
        <v>214</v>
      </c>
      <c r="F121" s="139" t="s">
        <v>5674</v>
      </c>
      <c r="I121" s="140"/>
      <c r="L121" s="32"/>
      <c r="M121" s="141"/>
      <c r="T121" s="53"/>
      <c r="AT121" s="17" t="s">
        <v>214</v>
      </c>
      <c r="AU121" s="17" t="s">
        <v>79</v>
      </c>
    </row>
    <row r="122" spans="2:65" s="12" customFormat="1" ht="11.25" x14ac:dyDescent="0.2">
      <c r="B122" s="153"/>
      <c r="D122" s="138" t="s">
        <v>330</v>
      </c>
      <c r="E122" s="154" t="s">
        <v>19</v>
      </c>
      <c r="F122" s="155" t="s">
        <v>9999</v>
      </c>
      <c r="H122" s="154" t="s">
        <v>19</v>
      </c>
      <c r="I122" s="156"/>
      <c r="L122" s="153"/>
      <c r="M122" s="157"/>
      <c r="T122" s="158"/>
      <c r="AT122" s="154" t="s">
        <v>330</v>
      </c>
      <c r="AU122" s="154" t="s">
        <v>79</v>
      </c>
      <c r="AV122" s="12" t="s">
        <v>77</v>
      </c>
      <c r="AW122" s="12" t="s">
        <v>31</v>
      </c>
      <c r="AX122" s="12" t="s">
        <v>69</v>
      </c>
      <c r="AY122" s="154" t="s">
        <v>181</v>
      </c>
    </row>
    <row r="123" spans="2:65" s="13" customFormat="1" ht="11.25" x14ac:dyDescent="0.2">
      <c r="B123" s="159"/>
      <c r="D123" s="138" t="s">
        <v>330</v>
      </c>
      <c r="E123" s="160" t="s">
        <v>19</v>
      </c>
      <c r="F123" s="161" t="s">
        <v>10000</v>
      </c>
      <c r="H123" s="162">
        <v>13</v>
      </c>
      <c r="I123" s="163"/>
      <c r="L123" s="159"/>
      <c r="M123" s="164"/>
      <c r="T123" s="165"/>
      <c r="AT123" s="160" t="s">
        <v>330</v>
      </c>
      <c r="AU123" s="160" t="s">
        <v>79</v>
      </c>
      <c r="AV123" s="13" t="s">
        <v>79</v>
      </c>
      <c r="AW123" s="13" t="s">
        <v>31</v>
      </c>
      <c r="AX123" s="13" t="s">
        <v>69</v>
      </c>
      <c r="AY123" s="160" t="s">
        <v>181</v>
      </c>
    </row>
    <row r="124" spans="2:65" s="14" customFormat="1" ht="11.25" x14ac:dyDescent="0.2">
      <c r="B124" s="166"/>
      <c r="D124" s="138" t="s">
        <v>330</v>
      </c>
      <c r="E124" s="167" t="s">
        <v>19</v>
      </c>
      <c r="F124" s="168" t="s">
        <v>333</v>
      </c>
      <c r="H124" s="169">
        <v>13</v>
      </c>
      <c r="I124" s="170"/>
      <c r="L124" s="166"/>
      <c r="M124" s="171"/>
      <c r="T124" s="172"/>
      <c r="AT124" s="167" t="s">
        <v>330</v>
      </c>
      <c r="AU124" s="167" t="s">
        <v>79</v>
      </c>
      <c r="AV124" s="14" t="s">
        <v>187</v>
      </c>
      <c r="AW124" s="14" t="s">
        <v>31</v>
      </c>
      <c r="AX124" s="14" t="s">
        <v>77</v>
      </c>
      <c r="AY124" s="167" t="s">
        <v>181</v>
      </c>
    </row>
    <row r="125" spans="2:65" s="1" customFormat="1" ht="16.5" customHeight="1" x14ac:dyDescent="0.2">
      <c r="B125" s="32"/>
      <c r="C125" s="125" t="s">
        <v>210</v>
      </c>
      <c r="D125" s="125" t="s">
        <v>182</v>
      </c>
      <c r="E125" s="126" t="s">
        <v>10001</v>
      </c>
      <c r="F125" s="127" t="s">
        <v>10002</v>
      </c>
      <c r="G125" s="128" t="s">
        <v>519</v>
      </c>
      <c r="H125" s="129">
        <v>31</v>
      </c>
      <c r="I125" s="130"/>
      <c r="J125" s="131">
        <f>ROUND(I125*H125,2)</f>
        <v>0</v>
      </c>
      <c r="K125" s="127" t="s">
        <v>186</v>
      </c>
      <c r="L125" s="32"/>
      <c r="M125" s="132" t="s">
        <v>19</v>
      </c>
      <c r="N125" s="133" t="s">
        <v>40</v>
      </c>
      <c r="P125" s="134">
        <f>O125*H125</f>
        <v>0</v>
      </c>
      <c r="Q125" s="134">
        <v>0</v>
      </c>
      <c r="R125" s="134">
        <f>Q125*H125</f>
        <v>0</v>
      </c>
      <c r="S125" s="134">
        <v>0</v>
      </c>
      <c r="T125" s="135">
        <f>S125*H125</f>
        <v>0</v>
      </c>
      <c r="AR125" s="136" t="s">
        <v>209</v>
      </c>
      <c r="AT125" s="136" t="s">
        <v>182</v>
      </c>
      <c r="AU125" s="136" t="s">
        <v>79</v>
      </c>
      <c r="AY125" s="17" t="s">
        <v>181</v>
      </c>
      <c r="BE125" s="137">
        <f>IF(N125="základní",J125,0)</f>
        <v>0</v>
      </c>
      <c r="BF125" s="137">
        <f>IF(N125="snížená",J125,0)</f>
        <v>0</v>
      </c>
      <c r="BG125" s="137">
        <f>IF(N125="zákl. přenesená",J125,0)</f>
        <v>0</v>
      </c>
      <c r="BH125" s="137">
        <f>IF(N125="sníž. přenesená",J125,0)</f>
        <v>0</v>
      </c>
      <c r="BI125" s="137">
        <f>IF(N125="nulová",J125,0)</f>
        <v>0</v>
      </c>
      <c r="BJ125" s="17" t="s">
        <v>77</v>
      </c>
      <c r="BK125" s="137">
        <f>ROUND(I125*H125,2)</f>
        <v>0</v>
      </c>
      <c r="BL125" s="17" t="s">
        <v>209</v>
      </c>
      <c r="BM125" s="136" t="s">
        <v>213</v>
      </c>
    </row>
    <row r="126" spans="2:65" s="1" customFormat="1" ht="19.5" x14ac:dyDescent="0.2">
      <c r="B126" s="32"/>
      <c r="D126" s="138" t="s">
        <v>214</v>
      </c>
      <c r="F126" s="139" t="s">
        <v>5674</v>
      </c>
      <c r="I126" s="140"/>
      <c r="L126" s="32"/>
      <c r="M126" s="141"/>
      <c r="T126" s="53"/>
      <c r="AT126" s="17" t="s">
        <v>214</v>
      </c>
      <c r="AU126" s="17" t="s">
        <v>79</v>
      </c>
    </row>
    <row r="127" spans="2:65" s="12" customFormat="1" ht="11.25" x14ac:dyDescent="0.2">
      <c r="B127" s="153"/>
      <c r="D127" s="138" t="s">
        <v>330</v>
      </c>
      <c r="E127" s="154" t="s">
        <v>19</v>
      </c>
      <c r="F127" s="155" t="s">
        <v>9999</v>
      </c>
      <c r="H127" s="154" t="s">
        <v>19</v>
      </c>
      <c r="I127" s="156"/>
      <c r="L127" s="153"/>
      <c r="M127" s="157"/>
      <c r="T127" s="158"/>
      <c r="AT127" s="154" t="s">
        <v>330</v>
      </c>
      <c r="AU127" s="154" t="s">
        <v>79</v>
      </c>
      <c r="AV127" s="12" t="s">
        <v>77</v>
      </c>
      <c r="AW127" s="12" t="s">
        <v>31</v>
      </c>
      <c r="AX127" s="12" t="s">
        <v>69</v>
      </c>
      <c r="AY127" s="154" t="s">
        <v>181</v>
      </c>
    </row>
    <row r="128" spans="2:65" s="13" customFormat="1" ht="11.25" x14ac:dyDescent="0.2">
      <c r="B128" s="159"/>
      <c r="D128" s="138" t="s">
        <v>330</v>
      </c>
      <c r="E128" s="160" t="s">
        <v>19</v>
      </c>
      <c r="F128" s="161" t="s">
        <v>10003</v>
      </c>
      <c r="H128" s="162">
        <v>31</v>
      </c>
      <c r="I128" s="163"/>
      <c r="L128" s="159"/>
      <c r="M128" s="164"/>
      <c r="T128" s="165"/>
      <c r="AT128" s="160" t="s">
        <v>330</v>
      </c>
      <c r="AU128" s="160" t="s">
        <v>79</v>
      </c>
      <c r="AV128" s="13" t="s">
        <v>79</v>
      </c>
      <c r="AW128" s="13" t="s">
        <v>31</v>
      </c>
      <c r="AX128" s="13" t="s">
        <v>69</v>
      </c>
      <c r="AY128" s="160" t="s">
        <v>181</v>
      </c>
    </row>
    <row r="129" spans="2:65" s="14" customFormat="1" ht="11.25" x14ac:dyDescent="0.2">
      <c r="B129" s="166"/>
      <c r="D129" s="138" t="s">
        <v>330</v>
      </c>
      <c r="E129" s="167" t="s">
        <v>19</v>
      </c>
      <c r="F129" s="168" t="s">
        <v>333</v>
      </c>
      <c r="H129" s="169">
        <v>31</v>
      </c>
      <c r="I129" s="170"/>
      <c r="L129" s="166"/>
      <c r="M129" s="171"/>
      <c r="T129" s="172"/>
      <c r="AT129" s="167" t="s">
        <v>330</v>
      </c>
      <c r="AU129" s="167" t="s">
        <v>79</v>
      </c>
      <c r="AV129" s="14" t="s">
        <v>187</v>
      </c>
      <c r="AW129" s="14" t="s">
        <v>31</v>
      </c>
      <c r="AX129" s="14" t="s">
        <v>77</v>
      </c>
      <c r="AY129" s="167" t="s">
        <v>181</v>
      </c>
    </row>
    <row r="130" spans="2:65" s="1" customFormat="1" ht="16.5" customHeight="1" x14ac:dyDescent="0.2">
      <c r="B130" s="32"/>
      <c r="C130" s="125" t="s">
        <v>200</v>
      </c>
      <c r="D130" s="125" t="s">
        <v>182</v>
      </c>
      <c r="E130" s="126" t="s">
        <v>10004</v>
      </c>
      <c r="F130" s="127" t="s">
        <v>10005</v>
      </c>
      <c r="G130" s="128" t="s">
        <v>519</v>
      </c>
      <c r="H130" s="129">
        <v>9</v>
      </c>
      <c r="I130" s="130"/>
      <c r="J130" s="131">
        <f>ROUND(I130*H130,2)</f>
        <v>0</v>
      </c>
      <c r="K130" s="127" t="s">
        <v>186</v>
      </c>
      <c r="L130" s="32"/>
      <c r="M130" s="132" t="s">
        <v>19</v>
      </c>
      <c r="N130" s="133" t="s">
        <v>40</v>
      </c>
      <c r="P130" s="134">
        <f>O130*H130</f>
        <v>0</v>
      </c>
      <c r="Q130" s="134">
        <v>0</v>
      </c>
      <c r="R130" s="134">
        <f>Q130*H130</f>
        <v>0</v>
      </c>
      <c r="S130" s="134">
        <v>0</v>
      </c>
      <c r="T130" s="135">
        <f>S130*H130</f>
        <v>0</v>
      </c>
      <c r="AR130" s="136" t="s">
        <v>209</v>
      </c>
      <c r="AT130" s="136" t="s">
        <v>182</v>
      </c>
      <c r="AU130" s="136" t="s">
        <v>79</v>
      </c>
      <c r="AY130" s="17" t="s">
        <v>181</v>
      </c>
      <c r="BE130" s="137">
        <f>IF(N130="základní",J130,0)</f>
        <v>0</v>
      </c>
      <c r="BF130" s="137">
        <f>IF(N130="snížená",J130,0)</f>
        <v>0</v>
      </c>
      <c r="BG130" s="137">
        <f>IF(N130="zákl. přenesená",J130,0)</f>
        <v>0</v>
      </c>
      <c r="BH130" s="137">
        <f>IF(N130="sníž. přenesená",J130,0)</f>
        <v>0</v>
      </c>
      <c r="BI130" s="137">
        <f>IF(N130="nulová",J130,0)</f>
        <v>0</v>
      </c>
      <c r="BJ130" s="17" t="s">
        <v>77</v>
      </c>
      <c r="BK130" s="137">
        <f>ROUND(I130*H130,2)</f>
        <v>0</v>
      </c>
      <c r="BL130" s="17" t="s">
        <v>209</v>
      </c>
      <c r="BM130" s="136" t="s">
        <v>218</v>
      </c>
    </row>
    <row r="131" spans="2:65" s="1" customFormat="1" ht="19.5" x14ac:dyDescent="0.2">
      <c r="B131" s="32"/>
      <c r="D131" s="138" t="s">
        <v>214</v>
      </c>
      <c r="F131" s="139" t="s">
        <v>5674</v>
      </c>
      <c r="I131" s="140"/>
      <c r="L131" s="32"/>
      <c r="M131" s="141"/>
      <c r="T131" s="53"/>
      <c r="AT131" s="17" t="s">
        <v>214</v>
      </c>
      <c r="AU131" s="17" t="s">
        <v>79</v>
      </c>
    </row>
    <row r="132" spans="2:65" s="12" customFormat="1" ht="11.25" x14ac:dyDescent="0.2">
      <c r="B132" s="153"/>
      <c r="D132" s="138" t="s">
        <v>330</v>
      </c>
      <c r="E132" s="154" t="s">
        <v>19</v>
      </c>
      <c r="F132" s="155" t="s">
        <v>9999</v>
      </c>
      <c r="H132" s="154" t="s">
        <v>19</v>
      </c>
      <c r="I132" s="156"/>
      <c r="L132" s="153"/>
      <c r="M132" s="157"/>
      <c r="T132" s="158"/>
      <c r="AT132" s="154" t="s">
        <v>330</v>
      </c>
      <c r="AU132" s="154" t="s">
        <v>79</v>
      </c>
      <c r="AV132" s="12" t="s">
        <v>77</v>
      </c>
      <c r="AW132" s="12" t="s">
        <v>31</v>
      </c>
      <c r="AX132" s="12" t="s">
        <v>69</v>
      </c>
      <c r="AY132" s="154" t="s">
        <v>181</v>
      </c>
    </row>
    <row r="133" spans="2:65" s="13" customFormat="1" ht="11.25" x14ac:dyDescent="0.2">
      <c r="B133" s="159"/>
      <c r="D133" s="138" t="s">
        <v>330</v>
      </c>
      <c r="E133" s="160" t="s">
        <v>19</v>
      </c>
      <c r="F133" s="161" t="s">
        <v>10006</v>
      </c>
      <c r="H133" s="162">
        <v>9</v>
      </c>
      <c r="I133" s="163"/>
      <c r="L133" s="159"/>
      <c r="M133" s="164"/>
      <c r="T133" s="165"/>
      <c r="AT133" s="160" t="s">
        <v>330</v>
      </c>
      <c r="AU133" s="160" t="s">
        <v>79</v>
      </c>
      <c r="AV133" s="13" t="s">
        <v>79</v>
      </c>
      <c r="AW133" s="13" t="s">
        <v>31</v>
      </c>
      <c r="AX133" s="13" t="s">
        <v>69</v>
      </c>
      <c r="AY133" s="160" t="s">
        <v>181</v>
      </c>
    </row>
    <row r="134" spans="2:65" s="14" customFormat="1" ht="11.25" x14ac:dyDescent="0.2">
      <c r="B134" s="166"/>
      <c r="D134" s="138" t="s">
        <v>330</v>
      </c>
      <c r="E134" s="167" t="s">
        <v>19</v>
      </c>
      <c r="F134" s="168" t="s">
        <v>333</v>
      </c>
      <c r="H134" s="169">
        <v>9</v>
      </c>
      <c r="I134" s="170"/>
      <c r="L134" s="166"/>
      <c r="M134" s="171"/>
      <c r="T134" s="172"/>
      <c r="AT134" s="167" t="s">
        <v>330</v>
      </c>
      <c r="AU134" s="167" t="s">
        <v>79</v>
      </c>
      <c r="AV134" s="14" t="s">
        <v>187</v>
      </c>
      <c r="AW134" s="14" t="s">
        <v>31</v>
      </c>
      <c r="AX134" s="14" t="s">
        <v>77</v>
      </c>
      <c r="AY134" s="167" t="s">
        <v>181</v>
      </c>
    </row>
    <row r="135" spans="2:65" s="1" customFormat="1" ht="16.5" customHeight="1" x14ac:dyDescent="0.2">
      <c r="B135" s="32"/>
      <c r="C135" s="125" t="s">
        <v>219</v>
      </c>
      <c r="D135" s="125" t="s">
        <v>182</v>
      </c>
      <c r="E135" s="126" t="s">
        <v>10007</v>
      </c>
      <c r="F135" s="127" t="s">
        <v>10008</v>
      </c>
      <c r="G135" s="128" t="s">
        <v>519</v>
      </c>
      <c r="H135" s="129">
        <v>11</v>
      </c>
      <c r="I135" s="130"/>
      <c r="J135" s="131">
        <f>ROUND(I135*H135,2)</f>
        <v>0</v>
      </c>
      <c r="K135" s="127" t="s">
        <v>186</v>
      </c>
      <c r="L135" s="32"/>
      <c r="M135" s="132" t="s">
        <v>19</v>
      </c>
      <c r="N135" s="133" t="s">
        <v>40</v>
      </c>
      <c r="P135" s="134">
        <f>O135*H135</f>
        <v>0</v>
      </c>
      <c r="Q135" s="134">
        <v>0</v>
      </c>
      <c r="R135" s="134">
        <f>Q135*H135</f>
        <v>0</v>
      </c>
      <c r="S135" s="134">
        <v>0</v>
      </c>
      <c r="T135" s="135">
        <f>S135*H135</f>
        <v>0</v>
      </c>
      <c r="AR135" s="136" t="s">
        <v>209</v>
      </c>
      <c r="AT135" s="136" t="s">
        <v>182</v>
      </c>
      <c r="AU135" s="136" t="s">
        <v>79</v>
      </c>
      <c r="AY135" s="17" t="s">
        <v>181</v>
      </c>
      <c r="BE135" s="137">
        <f>IF(N135="základní",J135,0)</f>
        <v>0</v>
      </c>
      <c r="BF135" s="137">
        <f>IF(N135="snížená",J135,0)</f>
        <v>0</v>
      </c>
      <c r="BG135" s="137">
        <f>IF(N135="zákl. přenesená",J135,0)</f>
        <v>0</v>
      </c>
      <c r="BH135" s="137">
        <f>IF(N135="sníž. přenesená",J135,0)</f>
        <v>0</v>
      </c>
      <c r="BI135" s="137">
        <f>IF(N135="nulová",J135,0)</f>
        <v>0</v>
      </c>
      <c r="BJ135" s="17" t="s">
        <v>77</v>
      </c>
      <c r="BK135" s="137">
        <f>ROUND(I135*H135,2)</f>
        <v>0</v>
      </c>
      <c r="BL135" s="17" t="s">
        <v>209</v>
      </c>
      <c r="BM135" s="136" t="s">
        <v>222</v>
      </c>
    </row>
    <row r="136" spans="2:65" s="1" customFormat="1" ht="19.5" x14ac:dyDescent="0.2">
      <c r="B136" s="32"/>
      <c r="D136" s="138" t="s">
        <v>214</v>
      </c>
      <c r="F136" s="139" t="s">
        <v>5674</v>
      </c>
      <c r="I136" s="140"/>
      <c r="L136" s="32"/>
      <c r="M136" s="141"/>
      <c r="T136" s="53"/>
      <c r="AT136" s="17" t="s">
        <v>214</v>
      </c>
      <c r="AU136" s="17" t="s">
        <v>79</v>
      </c>
    </row>
    <row r="137" spans="2:65" s="12" customFormat="1" ht="11.25" x14ac:dyDescent="0.2">
      <c r="B137" s="153"/>
      <c r="D137" s="138" t="s">
        <v>330</v>
      </c>
      <c r="E137" s="154" t="s">
        <v>19</v>
      </c>
      <c r="F137" s="155" t="s">
        <v>9999</v>
      </c>
      <c r="H137" s="154" t="s">
        <v>19</v>
      </c>
      <c r="I137" s="156"/>
      <c r="L137" s="153"/>
      <c r="M137" s="157"/>
      <c r="T137" s="158"/>
      <c r="AT137" s="154" t="s">
        <v>330</v>
      </c>
      <c r="AU137" s="154" t="s">
        <v>79</v>
      </c>
      <c r="AV137" s="12" t="s">
        <v>77</v>
      </c>
      <c r="AW137" s="12" t="s">
        <v>31</v>
      </c>
      <c r="AX137" s="12" t="s">
        <v>69</v>
      </c>
      <c r="AY137" s="154" t="s">
        <v>181</v>
      </c>
    </row>
    <row r="138" spans="2:65" s="13" customFormat="1" ht="11.25" x14ac:dyDescent="0.2">
      <c r="B138" s="159"/>
      <c r="D138" s="138" t="s">
        <v>330</v>
      </c>
      <c r="E138" s="160" t="s">
        <v>19</v>
      </c>
      <c r="F138" s="161" t="s">
        <v>10009</v>
      </c>
      <c r="H138" s="162">
        <v>11</v>
      </c>
      <c r="I138" s="163"/>
      <c r="L138" s="159"/>
      <c r="M138" s="164"/>
      <c r="T138" s="165"/>
      <c r="AT138" s="160" t="s">
        <v>330</v>
      </c>
      <c r="AU138" s="160" t="s">
        <v>79</v>
      </c>
      <c r="AV138" s="13" t="s">
        <v>79</v>
      </c>
      <c r="AW138" s="13" t="s">
        <v>31</v>
      </c>
      <c r="AX138" s="13" t="s">
        <v>69</v>
      </c>
      <c r="AY138" s="160" t="s">
        <v>181</v>
      </c>
    </row>
    <row r="139" spans="2:65" s="14" customFormat="1" ht="11.25" x14ac:dyDescent="0.2">
      <c r="B139" s="166"/>
      <c r="D139" s="138" t="s">
        <v>330</v>
      </c>
      <c r="E139" s="167" t="s">
        <v>19</v>
      </c>
      <c r="F139" s="168" t="s">
        <v>333</v>
      </c>
      <c r="H139" s="169">
        <v>11</v>
      </c>
      <c r="I139" s="170"/>
      <c r="L139" s="166"/>
      <c r="M139" s="171"/>
      <c r="T139" s="172"/>
      <c r="AT139" s="167" t="s">
        <v>330</v>
      </c>
      <c r="AU139" s="167" t="s">
        <v>79</v>
      </c>
      <c r="AV139" s="14" t="s">
        <v>187</v>
      </c>
      <c r="AW139" s="14" t="s">
        <v>31</v>
      </c>
      <c r="AX139" s="14" t="s">
        <v>77</v>
      </c>
      <c r="AY139" s="167" t="s">
        <v>181</v>
      </c>
    </row>
    <row r="140" spans="2:65" s="1" customFormat="1" ht="16.5" customHeight="1" x14ac:dyDescent="0.2">
      <c r="B140" s="32"/>
      <c r="C140" s="125" t="s">
        <v>8</v>
      </c>
      <c r="D140" s="125" t="s">
        <v>182</v>
      </c>
      <c r="E140" s="126" t="s">
        <v>10010</v>
      </c>
      <c r="F140" s="127" t="s">
        <v>10011</v>
      </c>
      <c r="G140" s="128" t="s">
        <v>519</v>
      </c>
      <c r="H140" s="129">
        <v>2</v>
      </c>
      <c r="I140" s="130"/>
      <c r="J140" s="131">
        <f>ROUND(I140*H140,2)</f>
        <v>0</v>
      </c>
      <c r="K140" s="127" t="s">
        <v>186</v>
      </c>
      <c r="L140" s="32"/>
      <c r="M140" s="132" t="s">
        <v>19</v>
      </c>
      <c r="N140" s="133" t="s">
        <v>40</v>
      </c>
      <c r="P140" s="134">
        <f>O140*H140</f>
        <v>0</v>
      </c>
      <c r="Q140" s="134">
        <v>0</v>
      </c>
      <c r="R140" s="134">
        <f>Q140*H140</f>
        <v>0</v>
      </c>
      <c r="S140" s="134">
        <v>0</v>
      </c>
      <c r="T140" s="135">
        <f>S140*H140</f>
        <v>0</v>
      </c>
      <c r="AR140" s="136" t="s">
        <v>209</v>
      </c>
      <c r="AT140" s="136" t="s">
        <v>182</v>
      </c>
      <c r="AU140" s="136" t="s">
        <v>79</v>
      </c>
      <c r="AY140" s="17" t="s">
        <v>181</v>
      </c>
      <c r="BE140" s="137">
        <f>IF(N140="základní",J140,0)</f>
        <v>0</v>
      </c>
      <c r="BF140" s="137">
        <f>IF(N140="snížená",J140,0)</f>
        <v>0</v>
      </c>
      <c r="BG140" s="137">
        <f>IF(N140="zákl. přenesená",J140,0)</f>
        <v>0</v>
      </c>
      <c r="BH140" s="137">
        <f>IF(N140="sníž. přenesená",J140,0)</f>
        <v>0</v>
      </c>
      <c r="BI140" s="137">
        <f>IF(N140="nulová",J140,0)</f>
        <v>0</v>
      </c>
      <c r="BJ140" s="17" t="s">
        <v>77</v>
      </c>
      <c r="BK140" s="137">
        <f>ROUND(I140*H140,2)</f>
        <v>0</v>
      </c>
      <c r="BL140" s="17" t="s">
        <v>209</v>
      </c>
      <c r="BM140" s="136" t="s">
        <v>225</v>
      </c>
    </row>
    <row r="141" spans="2:65" s="1" customFormat="1" ht="19.5" x14ac:dyDescent="0.2">
      <c r="B141" s="32"/>
      <c r="D141" s="138" t="s">
        <v>214</v>
      </c>
      <c r="F141" s="139" t="s">
        <v>9973</v>
      </c>
      <c r="I141" s="140"/>
      <c r="L141" s="32"/>
      <c r="M141" s="141"/>
      <c r="T141" s="53"/>
      <c r="AT141" s="17" t="s">
        <v>214</v>
      </c>
      <c r="AU141" s="17" t="s">
        <v>79</v>
      </c>
    </row>
    <row r="142" spans="2:65" s="12" customFormat="1" ht="11.25" x14ac:dyDescent="0.2">
      <c r="B142" s="153"/>
      <c r="D142" s="138" t="s">
        <v>330</v>
      </c>
      <c r="E142" s="154" t="s">
        <v>19</v>
      </c>
      <c r="F142" s="155" t="s">
        <v>10012</v>
      </c>
      <c r="H142" s="154" t="s">
        <v>19</v>
      </c>
      <c r="I142" s="156"/>
      <c r="L142" s="153"/>
      <c r="M142" s="157"/>
      <c r="T142" s="158"/>
      <c r="AT142" s="154" t="s">
        <v>330</v>
      </c>
      <c r="AU142" s="154" t="s">
        <v>79</v>
      </c>
      <c r="AV142" s="12" t="s">
        <v>77</v>
      </c>
      <c r="AW142" s="12" t="s">
        <v>31</v>
      </c>
      <c r="AX142" s="12" t="s">
        <v>69</v>
      </c>
      <c r="AY142" s="154" t="s">
        <v>181</v>
      </c>
    </row>
    <row r="143" spans="2:65" s="13" customFormat="1" ht="11.25" x14ac:dyDescent="0.2">
      <c r="B143" s="159"/>
      <c r="D143" s="138" t="s">
        <v>330</v>
      </c>
      <c r="E143" s="160" t="s">
        <v>19</v>
      </c>
      <c r="F143" s="161" t="s">
        <v>10013</v>
      </c>
      <c r="H143" s="162">
        <v>2</v>
      </c>
      <c r="I143" s="163"/>
      <c r="L143" s="159"/>
      <c r="M143" s="164"/>
      <c r="T143" s="165"/>
      <c r="AT143" s="160" t="s">
        <v>330</v>
      </c>
      <c r="AU143" s="160" t="s">
        <v>79</v>
      </c>
      <c r="AV143" s="13" t="s">
        <v>79</v>
      </c>
      <c r="AW143" s="13" t="s">
        <v>31</v>
      </c>
      <c r="AX143" s="13" t="s">
        <v>69</v>
      </c>
      <c r="AY143" s="160" t="s">
        <v>181</v>
      </c>
    </row>
    <row r="144" spans="2:65" s="14" customFormat="1" ht="11.25" x14ac:dyDescent="0.2">
      <c r="B144" s="166"/>
      <c r="D144" s="138" t="s">
        <v>330</v>
      </c>
      <c r="E144" s="167" t="s">
        <v>19</v>
      </c>
      <c r="F144" s="168" t="s">
        <v>333</v>
      </c>
      <c r="H144" s="169">
        <v>2</v>
      </c>
      <c r="I144" s="170"/>
      <c r="L144" s="166"/>
      <c r="M144" s="171"/>
      <c r="T144" s="172"/>
      <c r="AT144" s="167" t="s">
        <v>330</v>
      </c>
      <c r="AU144" s="167" t="s">
        <v>79</v>
      </c>
      <c r="AV144" s="14" t="s">
        <v>187</v>
      </c>
      <c r="AW144" s="14" t="s">
        <v>31</v>
      </c>
      <c r="AX144" s="14" t="s">
        <v>77</v>
      </c>
      <c r="AY144" s="167" t="s">
        <v>181</v>
      </c>
    </row>
    <row r="145" spans="2:65" s="1" customFormat="1" ht="16.5" customHeight="1" x14ac:dyDescent="0.2">
      <c r="B145" s="32"/>
      <c r="C145" s="125" t="s">
        <v>226</v>
      </c>
      <c r="D145" s="125" t="s">
        <v>182</v>
      </c>
      <c r="E145" s="126" t="s">
        <v>10014</v>
      </c>
      <c r="F145" s="127" t="s">
        <v>10015</v>
      </c>
      <c r="G145" s="128" t="s">
        <v>519</v>
      </c>
      <c r="H145" s="129">
        <v>117</v>
      </c>
      <c r="I145" s="130"/>
      <c r="J145" s="131">
        <f>ROUND(I145*H145,2)</f>
        <v>0</v>
      </c>
      <c r="K145" s="127" t="s">
        <v>186</v>
      </c>
      <c r="L145" s="32"/>
      <c r="M145" s="132" t="s">
        <v>19</v>
      </c>
      <c r="N145" s="133" t="s">
        <v>40</v>
      </c>
      <c r="P145" s="134">
        <f>O145*H145</f>
        <v>0</v>
      </c>
      <c r="Q145" s="134">
        <v>0</v>
      </c>
      <c r="R145" s="134">
        <f>Q145*H145</f>
        <v>0</v>
      </c>
      <c r="S145" s="134">
        <v>0</v>
      </c>
      <c r="T145" s="135">
        <f>S145*H145</f>
        <v>0</v>
      </c>
      <c r="AR145" s="136" t="s">
        <v>209</v>
      </c>
      <c r="AT145" s="136" t="s">
        <v>182</v>
      </c>
      <c r="AU145" s="136" t="s">
        <v>79</v>
      </c>
      <c r="AY145" s="17" t="s">
        <v>181</v>
      </c>
      <c r="BE145" s="137">
        <f>IF(N145="základní",J145,0)</f>
        <v>0</v>
      </c>
      <c r="BF145" s="137">
        <f>IF(N145="snížená",J145,0)</f>
        <v>0</v>
      </c>
      <c r="BG145" s="137">
        <f>IF(N145="zákl. přenesená",J145,0)</f>
        <v>0</v>
      </c>
      <c r="BH145" s="137">
        <f>IF(N145="sníž. přenesená",J145,0)</f>
        <v>0</v>
      </c>
      <c r="BI145" s="137">
        <f>IF(N145="nulová",J145,0)</f>
        <v>0</v>
      </c>
      <c r="BJ145" s="17" t="s">
        <v>77</v>
      </c>
      <c r="BK145" s="137">
        <f>ROUND(I145*H145,2)</f>
        <v>0</v>
      </c>
      <c r="BL145" s="17" t="s">
        <v>209</v>
      </c>
      <c r="BM145" s="136" t="s">
        <v>229</v>
      </c>
    </row>
    <row r="146" spans="2:65" s="1" customFormat="1" ht="19.5" x14ac:dyDescent="0.2">
      <c r="B146" s="32"/>
      <c r="D146" s="138" t="s">
        <v>214</v>
      </c>
      <c r="F146" s="139" t="s">
        <v>9973</v>
      </c>
      <c r="I146" s="140"/>
      <c r="L146" s="32"/>
      <c r="M146" s="141"/>
      <c r="T146" s="53"/>
      <c r="AT146" s="17" t="s">
        <v>214</v>
      </c>
      <c r="AU146" s="17" t="s">
        <v>79</v>
      </c>
    </row>
    <row r="147" spans="2:65" s="12" customFormat="1" ht="11.25" x14ac:dyDescent="0.2">
      <c r="B147" s="153"/>
      <c r="D147" s="138" t="s">
        <v>330</v>
      </c>
      <c r="E147" s="154" t="s">
        <v>19</v>
      </c>
      <c r="F147" s="155" t="s">
        <v>10012</v>
      </c>
      <c r="H147" s="154" t="s">
        <v>19</v>
      </c>
      <c r="I147" s="156"/>
      <c r="L147" s="153"/>
      <c r="M147" s="157"/>
      <c r="T147" s="158"/>
      <c r="AT147" s="154" t="s">
        <v>330</v>
      </c>
      <c r="AU147" s="154" t="s">
        <v>79</v>
      </c>
      <c r="AV147" s="12" t="s">
        <v>77</v>
      </c>
      <c r="AW147" s="12" t="s">
        <v>31</v>
      </c>
      <c r="AX147" s="12" t="s">
        <v>69</v>
      </c>
      <c r="AY147" s="154" t="s">
        <v>181</v>
      </c>
    </row>
    <row r="148" spans="2:65" s="13" customFormat="1" ht="11.25" x14ac:dyDescent="0.2">
      <c r="B148" s="159"/>
      <c r="D148" s="138" t="s">
        <v>330</v>
      </c>
      <c r="E148" s="160" t="s">
        <v>19</v>
      </c>
      <c r="F148" s="161" t="s">
        <v>10016</v>
      </c>
      <c r="H148" s="162">
        <v>117</v>
      </c>
      <c r="I148" s="163"/>
      <c r="L148" s="159"/>
      <c r="M148" s="164"/>
      <c r="T148" s="165"/>
      <c r="AT148" s="160" t="s">
        <v>330</v>
      </c>
      <c r="AU148" s="160" t="s">
        <v>79</v>
      </c>
      <c r="AV148" s="13" t="s">
        <v>79</v>
      </c>
      <c r="AW148" s="13" t="s">
        <v>31</v>
      </c>
      <c r="AX148" s="13" t="s">
        <v>69</v>
      </c>
      <c r="AY148" s="160" t="s">
        <v>181</v>
      </c>
    </row>
    <row r="149" spans="2:65" s="14" customFormat="1" ht="11.25" x14ac:dyDescent="0.2">
      <c r="B149" s="166"/>
      <c r="D149" s="138" t="s">
        <v>330</v>
      </c>
      <c r="E149" s="167" t="s">
        <v>19</v>
      </c>
      <c r="F149" s="168" t="s">
        <v>333</v>
      </c>
      <c r="H149" s="169">
        <v>117</v>
      </c>
      <c r="I149" s="170"/>
      <c r="L149" s="166"/>
      <c r="M149" s="171"/>
      <c r="T149" s="172"/>
      <c r="AT149" s="167" t="s">
        <v>330</v>
      </c>
      <c r="AU149" s="167" t="s">
        <v>79</v>
      </c>
      <c r="AV149" s="14" t="s">
        <v>187</v>
      </c>
      <c r="AW149" s="14" t="s">
        <v>31</v>
      </c>
      <c r="AX149" s="14" t="s">
        <v>77</v>
      </c>
      <c r="AY149" s="167" t="s">
        <v>181</v>
      </c>
    </row>
    <row r="150" spans="2:65" s="1" customFormat="1" ht="16.5" customHeight="1" x14ac:dyDescent="0.2">
      <c r="B150" s="32"/>
      <c r="C150" s="125" t="s">
        <v>206</v>
      </c>
      <c r="D150" s="125" t="s">
        <v>182</v>
      </c>
      <c r="E150" s="126" t="s">
        <v>10017</v>
      </c>
      <c r="F150" s="127" t="s">
        <v>10018</v>
      </c>
      <c r="G150" s="128" t="s">
        <v>519</v>
      </c>
      <c r="H150" s="129">
        <v>118</v>
      </c>
      <c r="I150" s="130"/>
      <c r="J150" s="131">
        <f>ROUND(I150*H150,2)</f>
        <v>0</v>
      </c>
      <c r="K150" s="127" t="s">
        <v>186</v>
      </c>
      <c r="L150" s="32"/>
      <c r="M150" s="132" t="s">
        <v>19</v>
      </c>
      <c r="N150" s="133" t="s">
        <v>40</v>
      </c>
      <c r="P150" s="134">
        <f>O150*H150</f>
        <v>0</v>
      </c>
      <c r="Q150" s="134">
        <v>0</v>
      </c>
      <c r="R150" s="134">
        <f>Q150*H150</f>
        <v>0</v>
      </c>
      <c r="S150" s="134">
        <v>0</v>
      </c>
      <c r="T150" s="135">
        <f>S150*H150</f>
        <v>0</v>
      </c>
      <c r="AR150" s="136" t="s">
        <v>209</v>
      </c>
      <c r="AT150" s="136" t="s">
        <v>182</v>
      </c>
      <c r="AU150" s="136" t="s">
        <v>79</v>
      </c>
      <c r="AY150" s="17" t="s">
        <v>181</v>
      </c>
      <c r="BE150" s="137">
        <f>IF(N150="základní",J150,0)</f>
        <v>0</v>
      </c>
      <c r="BF150" s="137">
        <f>IF(N150="snížená",J150,0)</f>
        <v>0</v>
      </c>
      <c r="BG150" s="137">
        <f>IF(N150="zákl. přenesená",J150,0)</f>
        <v>0</v>
      </c>
      <c r="BH150" s="137">
        <f>IF(N150="sníž. přenesená",J150,0)</f>
        <v>0</v>
      </c>
      <c r="BI150" s="137">
        <f>IF(N150="nulová",J150,0)</f>
        <v>0</v>
      </c>
      <c r="BJ150" s="17" t="s">
        <v>77</v>
      </c>
      <c r="BK150" s="137">
        <f>ROUND(I150*H150,2)</f>
        <v>0</v>
      </c>
      <c r="BL150" s="17" t="s">
        <v>209</v>
      </c>
      <c r="BM150" s="136" t="s">
        <v>232</v>
      </c>
    </row>
    <row r="151" spans="2:65" s="1" customFormat="1" ht="19.5" x14ac:dyDescent="0.2">
      <c r="B151" s="32"/>
      <c r="D151" s="138" t="s">
        <v>214</v>
      </c>
      <c r="F151" s="139" t="s">
        <v>9973</v>
      </c>
      <c r="I151" s="140"/>
      <c r="L151" s="32"/>
      <c r="M151" s="141"/>
      <c r="T151" s="53"/>
      <c r="AT151" s="17" t="s">
        <v>214</v>
      </c>
      <c r="AU151" s="17" t="s">
        <v>79</v>
      </c>
    </row>
    <row r="152" spans="2:65" s="12" customFormat="1" ht="11.25" x14ac:dyDescent="0.2">
      <c r="B152" s="153"/>
      <c r="D152" s="138" t="s">
        <v>330</v>
      </c>
      <c r="E152" s="154" t="s">
        <v>19</v>
      </c>
      <c r="F152" s="155" t="s">
        <v>10012</v>
      </c>
      <c r="H152" s="154" t="s">
        <v>19</v>
      </c>
      <c r="I152" s="156"/>
      <c r="L152" s="153"/>
      <c r="M152" s="157"/>
      <c r="T152" s="158"/>
      <c r="AT152" s="154" t="s">
        <v>330</v>
      </c>
      <c r="AU152" s="154" t="s">
        <v>79</v>
      </c>
      <c r="AV152" s="12" t="s">
        <v>77</v>
      </c>
      <c r="AW152" s="12" t="s">
        <v>31</v>
      </c>
      <c r="AX152" s="12" t="s">
        <v>69</v>
      </c>
      <c r="AY152" s="154" t="s">
        <v>181</v>
      </c>
    </row>
    <row r="153" spans="2:65" s="13" customFormat="1" ht="11.25" x14ac:dyDescent="0.2">
      <c r="B153" s="159"/>
      <c r="D153" s="138" t="s">
        <v>330</v>
      </c>
      <c r="E153" s="160" t="s">
        <v>19</v>
      </c>
      <c r="F153" s="161" t="s">
        <v>10019</v>
      </c>
      <c r="H153" s="162">
        <v>118</v>
      </c>
      <c r="I153" s="163"/>
      <c r="L153" s="159"/>
      <c r="M153" s="164"/>
      <c r="T153" s="165"/>
      <c r="AT153" s="160" t="s">
        <v>330</v>
      </c>
      <c r="AU153" s="160" t="s">
        <v>79</v>
      </c>
      <c r="AV153" s="13" t="s">
        <v>79</v>
      </c>
      <c r="AW153" s="13" t="s">
        <v>31</v>
      </c>
      <c r="AX153" s="13" t="s">
        <v>69</v>
      </c>
      <c r="AY153" s="160" t="s">
        <v>181</v>
      </c>
    </row>
    <row r="154" spans="2:65" s="14" customFormat="1" ht="11.25" x14ac:dyDescent="0.2">
      <c r="B154" s="166"/>
      <c r="D154" s="138" t="s">
        <v>330</v>
      </c>
      <c r="E154" s="167" t="s">
        <v>19</v>
      </c>
      <c r="F154" s="168" t="s">
        <v>333</v>
      </c>
      <c r="H154" s="169">
        <v>118</v>
      </c>
      <c r="I154" s="170"/>
      <c r="L154" s="166"/>
      <c r="M154" s="171"/>
      <c r="T154" s="172"/>
      <c r="AT154" s="167" t="s">
        <v>330</v>
      </c>
      <c r="AU154" s="167" t="s">
        <v>79</v>
      </c>
      <c r="AV154" s="14" t="s">
        <v>187</v>
      </c>
      <c r="AW154" s="14" t="s">
        <v>31</v>
      </c>
      <c r="AX154" s="14" t="s">
        <v>77</v>
      </c>
      <c r="AY154" s="167" t="s">
        <v>181</v>
      </c>
    </row>
    <row r="155" spans="2:65" s="1" customFormat="1" ht="16.5" customHeight="1" x14ac:dyDescent="0.2">
      <c r="B155" s="32"/>
      <c r="C155" s="125" t="s">
        <v>233</v>
      </c>
      <c r="D155" s="125" t="s">
        <v>182</v>
      </c>
      <c r="E155" s="126" t="s">
        <v>10020</v>
      </c>
      <c r="F155" s="127" t="s">
        <v>10021</v>
      </c>
      <c r="G155" s="128" t="s">
        <v>519</v>
      </c>
      <c r="H155" s="129">
        <v>30</v>
      </c>
      <c r="I155" s="130"/>
      <c r="J155" s="131">
        <f>ROUND(I155*H155,2)</f>
        <v>0</v>
      </c>
      <c r="K155" s="127" t="s">
        <v>186</v>
      </c>
      <c r="L155" s="32"/>
      <c r="M155" s="132" t="s">
        <v>19</v>
      </c>
      <c r="N155" s="133" t="s">
        <v>40</v>
      </c>
      <c r="P155" s="134">
        <f>O155*H155</f>
        <v>0</v>
      </c>
      <c r="Q155" s="134">
        <v>0</v>
      </c>
      <c r="R155" s="134">
        <f>Q155*H155</f>
        <v>0</v>
      </c>
      <c r="S155" s="134">
        <v>0</v>
      </c>
      <c r="T155" s="135">
        <f>S155*H155</f>
        <v>0</v>
      </c>
      <c r="AR155" s="136" t="s">
        <v>209</v>
      </c>
      <c r="AT155" s="136" t="s">
        <v>182</v>
      </c>
      <c r="AU155" s="136" t="s">
        <v>79</v>
      </c>
      <c r="AY155" s="17" t="s">
        <v>181</v>
      </c>
      <c r="BE155" s="137">
        <f>IF(N155="základní",J155,0)</f>
        <v>0</v>
      </c>
      <c r="BF155" s="137">
        <f>IF(N155="snížená",J155,0)</f>
        <v>0</v>
      </c>
      <c r="BG155" s="137">
        <f>IF(N155="zákl. přenesená",J155,0)</f>
        <v>0</v>
      </c>
      <c r="BH155" s="137">
        <f>IF(N155="sníž. přenesená",J155,0)</f>
        <v>0</v>
      </c>
      <c r="BI155" s="137">
        <f>IF(N155="nulová",J155,0)</f>
        <v>0</v>
      </c>
      <c r="BJ155" s="17" t="s">
        <v>77</v>
      </c>
      <c r="BK155" s="137">
        <f>ROUND(I155*H155,2)</f>
        <v>0</v>
      </c>
      <c r="BL155" s="17" t="s">
        <v>209</v>
      </c>
      <c r="BM155" s="136" t="s">
        <v>236</v>
      </c>
    </row>
    <row r="156" spans="2:65" s="1" customFormat="1" ht="19.5" x14ac:dyDescent="0.2">
      <c r="B156" s="32"/>
      <c r="D156" s="138" t="s">
        <v>214</v>
      </c>
      <c r="F156" s="139" t="s">
        <v>9973</v>
      </c>
      <c r="I156" s="140"/>
      <c r="L156" s="32"/>
      <c r="M156" s="141"/>
      <c r="T156" s="53"/>
      <c r="AT156" s="17" t="s">
        <v>214</v>
      </c>
      <c r="AU156" s="17" t="s">
        <v>79</v>
      </c>
    </row>
    <row r="157" spans="2:65" s="12" customFormat="1" ht="11.25" x14ac:dyDescent="0.2">
      <c r="B157" s="153"/>
      <c r="D157" s="138" t="s">
        <v>330</v>
      </c>
      <c r="E157" s="154" t="s">
        <v>19</v>
      </c>
      <c r="F157" s="155" t="s">
        <v>10012</v>
      </c>
      <c r="H157" s="154" t="s">
        <v>19</v>
      </c>
      <c r="I157" s="156"/>
      <c r="L157" s="153"/>
      <c r="M157" s="157"/>
      <c r="T157" s="158"/>
      <c r="AT157" s="154" t="s">
        <v>330</v>
      </c>
      <c r="AU157" s="154" t="s">
        <v>79</v>
      </c>
      <c r="AV157" s="12" t="s">
        <v>77</v>
      </c>
      <c r="AW157" s="12" t="s">
        <v>31</v>
      </c>
      <c r="AX157" s="12" t="s">
        <v>69</v>
      </c>
      <c r="AY157" s="154" t="s">
        <v>181</v>
      </c>
    </row>
    <row r="158" spans="2:65" s="13" customFormat="1" ht="11.25" x14ac:dyDescent="0.2">
      <c r="B158" s="159"/>
      <c r="D158" s="138" t="s">
        <v>330</v>
      </c>
      <c r="E158" s="160" t="s">
        <v>19</v>
      </c>
      <c r="F158" s="161" t="s">
        <v>10022</v>
      </c>
      <c r="H158" s="162">
        <v>30</v>
      </c>
      <c r="I158" s="163"/>
      <c r="L158" s="159"/>
      <c r="M158" s="164"/>
      <c r="T158" s="165"/>
      <c r="AT158" s="160" t="s">
        <v>330</v>
      </c>
      <c r="AU158" s="160" t="s">
        <v>79</v>
      </c>
      <c r="AV158" s="13" t="s">
        <v>79</v>
      </c>
      <c r="AW158" s="13" t="s">
        <v>31</v>
      </c>
      <c r="AX158" s="13" t="s">
        <v>69</v>
      </c>
      <c r="AY158" s="160" t="s">
        <v>181</v>
      </c>
    </row>
    <row r="159" spans="2:65" s="14" customFormat="1" ht="11.25" x14ac:dyDescent="0.2">
      <c r="B159" s="166"/>
      <c r="D159" s="138" t="s">
        <v>330</v>
      </c>
      <c r="E159" s="167" t="s">
        <v>19</v>
      </c>
      <c r="F159" s="168" t="s">
        <v>333</v>
      </c>
      <c r="H159" s="169">
        <v>30</v>
      </c>
      <c r="I159" s="170"/>
      <c r="L159" s="166"/>
      <c r="M159" s="171"/>
      <c r="T159" s="172"/>
      <c r="AT159" s="167" t="s">
        <v>330</v>
      </c>
      <c r="AU159" s="167" t="s">
        <v>79</v>
      </c>
      <c r="AV159" s="14" t="s">
        <v>187</v>
      </c>
      <c r="AW159" s="14" t="s">
        <v>31</v>
      </c>
      <c r="AX159" s="14" t="s">
        <v>77</v>
      </c>
      <c r="AY159" s="167" t="s">
        <v>181</v>
      </c>
    </row>
    <row r="160" spans="2:65" s="1" customFormat="1" ht="16.5" customHeight="1" x14ac:dyDescent="0.2">
      <c r="B160" s="32"/>
      <c r="C160" s="125" t="s">
        <v>209</v>
      </c>
      <c r="D160" s="125" t="s">
        <v>182</v>
      </c>
      <c r="E160" s="126" t="s">
        <v>10023</v>
      </c>
      <c r="F160" s="127" t="s">
        <v>10024</v>
      </c>
      <c r="G160" s="128" t="s">
        <v>519</v>
      </c>
      <c r="H160" s="129">
        <v>41</v>
      </c>
      <c r="I160" s="130"/>
      <c r="J160" s="131">
        <f>ROUND(I160*H160,2)</f>
        <v>0</v>
      </c>
      <c r="K160" s="127" t="s">
        <v>186</v>
      </c>
      <c r="L160" s="32"/>
      <c r="M160" s="132" t="s">
        <v>19</v>
      </c>
      <c r="N160" s="133" t="s">
        <v>40</v>
      </c>
      <c r="P160" s="134">
        <f>O160*H160</f>
        <v>0</v>
      </c>
      <c r="Q160" s="134">
        <v>0</v>
      </c>
      <c r="R160" s="134">
        <f>Q160*H160</f>
        <v>0</v>
      </c>
      <c r="S160" s="134">
        <v>0</v>
      </c>
      <c r="T160" s="135">
        <f>S160*H160</f>
        <v>0</v>
      </c>
      <c r="AR160" s="136" t="s">
        <v>209</v>
      </c>
      <c r="AT160" s="136" t="s">
        <v>182</v>
      </c>
      <c r="AU160" s="136" t="s">
        <v>79</v>
      </c>
      <c r="AY160" s="17" t="s">
        <v>181</v>
      </c>
      <c r="BE160" s="137">
        <f>IF(N160="základní",J160,0)</f>
        <v>0</v>
      </c>
      <c r="BF160" s="137">
        <f>IF(N160="snížená",J160,0)</f>
        <v>0</v>
      </c>
      <c r="BG160" s="137">
        <f>IF(N160="zákl. přenesená",J160,0)</f>
        <v>0</v>
      </c>
      <c r="BH160" s="137">
        <f>IF(N160="sníž. přenesená",J160,0)</f>
        <v>0</v>
      </c>
      <c r="BI160" s="137">
        <f>IF(N160="nulová",J160,0)</f>
        <v>0</v>
      </c>
      <c r="BJ160" s="17" t="s">
        <v>77</v>
      </c>
      <c r="BK160" s="137">
        <f>ROUND(I160*H160,2)</f>
        <v>0</v>
      </c>
      <c r="BL160" s="17" t="s">
        <v>209</v>
      </c>
      <c r="BM160" s="136" t="s">
        <v>239</v>
      </c>
    </row>
    <row r="161" spans="2:65" s="1" customFormat="1" ht="19.5" x14ac:dyDescent="0.2">
      <c r="B161" s="32"/>
      <c r="D161" s="138" t="s">
        <v>214</v>
      </c>
      <c r="F161" s="139" t="s">
        <v>9973</v>
      </c>
      <c r="I161" s="140"/>
      <c r="L161" s="32"/>
      <c r="M161" s="141"/>
      <c r="T161" s="53"/>
      <c r="AT161" s="17" t="s">
        <v>214</v>
      </c>
      <c r="AU161" s="17" t="s">
        <v>79</v>
      </c>
    </row>
    <row r="162" spans="2:65" s="12" customFormat="1" ht="11.25" x14ac:dyDescent="0.2">
      <c r="B162" s="153"/>
      <c r="D162" s="138" t="s">
        <v>330</v>
      </c>
      <c r="E162" s="154" t="s">
        <v>19</v>
      </c>
      <c r="F162" s="155" t="s">
        <v>10012</v>
      </c>
      <c r="H162" s="154" t="s">
        <v>19</v>
      </c>
      <c r="I162" s="156"/>
      <c r="L162" s="153"/>
      <c r="M162" s="157"/>
      <c r="T162" s="158"/>
      <c r="AT162" s="154" t="s">
        <v>330</v>
      </c>
      <c r="AU162" s="154" t="s">
        <v>79</v>
      </c>
      <c r="AV162" s="12" t="s">
        <v>77</v>
      </c>
      <c r="AW162" s="12" t="s">
        <v>31</v>
      </c>
      <c r="AX162" s="12" t="s">
        <v>69</v>
      </c>
      <c r="AY162" s="154" t="s">
        <v>181</v>
      </c>
    </row>
    <row r="163" spans="2:65" s="13" customFormat="1" ht="11.25" x14ac:dyDescent="0.2">
      <c r="B163" s="159"/>
      <c r="D163" s="138" t="s">
        <v>330</v>
      </c>
      <c r="E163" s="160" t="s">
        <v>19</v>
      </c>
      <c r="F163" s="161" t="s">
        <v>10025</v>
      </c>
      <c r="H163" s="162">
        <v>41</v>
      </c>
      <c r="I163" s="163"/>
      <c r="L163" s="159"/>
      <c r="M163" s="164"/>
      <c r="T163" s="165"/>
      <c r="AT163" s="160" t="s">
        <v>330</v>
      </c>
      <c r="AU163" s="160" t="s">
        <v>79</v>
      </c>
      <c r="AV163" s="13" t="s">
        <v>79</v>
      </c>
      <c r="AW163" s="13" t="s">
        <v>31</v>
      </c>
      <c r="AX163" s="13" t="s">
        <v>69</v>
      </c>
      <c r="AY163" s="160" t="s">
        <v>181</v>
      </c>
    </row>
    <row r="164" spans="2:65" s="14" customFormat="1" ht="11.25" x14ac:dyDescent="0.2">
      <c r="B164" s="166"/>
      <c r="D164" s="138" t="s">
        <v>330</v>
      </c>
      <c r="E164" s="167" t="s">
        <v>19</v>
      </c>
      <c r="F164" s="168" t="s">
        <v>333</v>
      </c>
      <c r="H164" s="169">
        <v>41</v>
      </c>
      <c r="I164" s="170"/>
      <c r="L164" s="166"/>
      <c r="M164" s="171"/>
      <c r="T164" s="172"/>
      <c r="AT164" s="167" t="s">
        <v>330</v>
      </c>
      <c r="AU164" s="167" t="s">
        <v>79</v>
      </c>
      <c r="AV164" s="14" t="s">
        <v>187</v>
      </c>
      <c r="AW164" s="14" t="s">
        <v>31</v>
      </c>
      <c r="AX164" s="14" t="s">
        <v>77</v>
      </c>
      <c r="AY164" s="167" t="s">
        <v>181</v>
      </c>
    </row>
    <row r="165" spans="2:65" s="1" customFormat="1" ht="16.5" customHeight="1" x14ac:dyDescent="0.2">
      <c r="B165" s="32"/>
      <c r="C165" s="125" t="s">
        <v>404</v>
      </c>
      <c r="D165" s="125" t="s">
        <v>182</v>
      </c>
      <c r="E165" s="126" t="s">
        <v>10026</v>
      </c>
      <c r="F165" s="127" t="s">
        <v>10027</v>
      </c>
      <c r="G165" s="128" t="s">
        <v>519</v>
      </c>
      <c r="H165" s="129">
        <v>112</v>
      </c>
      <c r="I165" s="130"/>
      <c r="J165" s="131">
        <f>ROUND(I165*H165,2)</f>
        <v>0</v>
      </c>
      <c r="K165" s="127" t="s">
        <v>186</v>
      </c>
      <c r="L165" s="32"/>
      <c r="M165" s="132" t="s">
        <v>19</v>
      </c>
      <c r="N165" s="133" t="s">
        <v>40</v>
      </c>
      <c r="P165" s="134">
        <f>O165*H165</f>
        <v>0</v>
      </c>
      <c r="Q165" s="134">
        <v>0</v>
      </c>
      <c r="R165" s="134">
        <f>Q165*H165</f>
        <v>0</v>
      </c>
      <c r="S165" s="134">
        <v>0</v>
      </c>
      <c r="T165" s="135">
        <f>S165*H165</f>
        <v>0</v>
      </c>
      <c r="AR165" s="136" t="s">
        <v>209</v>
      </c>
      <c r="AT165" s="136" t="s">
        <v>182</v>
      </c>
      <c r="AU165" s="136" t="s">
        <v>79</v>
      </c>
      <c r="AY165" s="17" t="s">
        <v>181</v>
      </c>
      <c r="BE165" s="137">
        <f>IF(N165="základní",J165,0)</f>
        <v>0</v>
      </c>
      <c r="BF165" s="137">
        <f>IF(N165="snížená",J165,0)</f>
        <v>0</v>
      </c>
      <c r="BG165" s="137">
        <f>IF(N165="zákl. přenesená",J165,0)</f>
        <v>0</v>
      </c>
      <c r="BH165" s="137">
        <f>IF(N165="sníž. přenesená",J165,0)</f>
        <v>0</v>
      </c>
      <c r="BI165" s="137">
        <f>IF(N165="nulová",J165,0)</f>
        <v>0</v>
      </c>
      <c r="BJ165" s="17" t="s">
        <v>77</v>
      </c>
      <c r="BK165" s="137">
        <f>ROUND(I165*H165,2)</f>
        <v>0</v>
      </c>
      <c r="BL165" s="17" t="s">
        <v>209</v>
      </c>
      <c r="BM165" s="136" t="s">
        <v>407</v>
      </c>
    </row>
    <row r="166" spans="2:65" s="1" customFormat="1" ht="19.5" x14ac:dyDescent="0.2">
      <c r="B166" s="32"/>
      <c r="D166" s="138" t="s">
        <v>214</v>
      </c>
      <c r="F166" s="139" t="s">
        <v>9973</v>
      </c>
      <c r="I166" s="140"/>
      <c r="L166" s="32"/>
      <c r="M166" s="141"/>
      <c r="T166" s="53"/>
      <c r="AT166" s="17" t="s">
        <v>214</v>
      </c>
      <c r="AU166" s="17" t="s">
        <v>79</v>
      </c>
    </row>
    <row r="167" spans="2:65" s="12" customFormat="1" ht="11.25" x14ac:dyDescent="0.2">
      <c r="B167" s="153"/>
      <c r="D167" s="138" t="s">
        <v>330</v>
      </c>
      <c r="E167" s="154" t="s">
        <v>19</v>
      </c>
      <c r="F167" s="155" t="s">
        <v>10028</v>
      </c>
      <c r="H167" s="154" t="s">
        <v>19</v>
      </c>
      <c r="I167" s="156"/>
      <c r="L167" s="153"/>
      <c r="M167" s="157"/>
      <c r="T167" s="158"/>
      <c r="AT167" s="154" t="s">
        <v>330</v>
      </c>
      <c r="AU167" s="154" t="s">
        <v>79</v>
      </c>
      <c r="AV167" s="12" t="s">
        <v>77</v>
      </c>
      <c r="AW167" s="12" t="s">
        <v>31</v>
      </c>
      <c r="AX167" s="12" t="s">
        <v>69</v>
      </c>
      <c r="AY167" s="154" t="s">
        <v>181</v>
      </c>
    </row>
    <row r="168" spans="2:65" s="13" customFormat="1" ht="11.25" x14ac:dyDescent="0.2">
      <c r="B168" s="159"/>
      <c r="D168" s="138" t="s">
        <v>330</v>
      </c>
      <c r="E168" s="160" t="s">
        <v>19</v>
      </c>
      <c r="F168" s="161" t="s">
        <v>10029</v>
      </c>
      <c r="H168" s="162">
        <v>112</v>
      </c>
      <c r="I168" s="163"/>
      <c r="L168" s="159"/>
      <c r="M168" s="164"/>
      <c r="T168" s="165"/>
      <c r="AT168" s="160" t="s">
        <v>330</v>
      </c>
      <c r="AU168" s="160" t="s">
        <v>79</v>
      </c>
      <c r="AV168" s="13" t="s">
        <v>79</v>
      </c>
      <c r="AW168" s="13" t="s">
        <v>31</v>
      </c>
      <c r="AX168" s="13" t="s">
        <v>69</v>
      </c>
      <c r="AY168" s="160" t="s">
        <v>181</v>
      </c>
    </row>
    <row r="169" spans="2:65" s="14" customFormat="1" ht="11.25" x14ac:dyDescent="0.2">
      <c r="B169" s="166"/>
      <c r="D169" s="138" t="s">
        <v>330</v>
      </c>
      <c r="E169" s="167" t="s">
        <v>19</v>
      </c>
      <c r="F169" s="168" t="s">
        <v>333</v>
      </c>
      <c r="H169" s="169">
        <v>112</v>
      </c>
      <c r="I169" s="170"/>
      <c r="L169" s="166"/>
      <c r="M169" s="171"/>
      <c r="T169" s="172"/>
      <c r="AT169" s="167" t="s">
        <v>330</v>
      </c>
      <c r="AU169" s="167" t="s">
        <v>79</v>
      </c>
      <c r="AV169" s="14" t="s">
        <v>187</v>
      </c>
      <c r="AW169" s="14" t="s">
        <v>31</v>
      </c>
      <c r="AX169" s="14" t="s">
        <v>77</v>
      </c>
      <c r="AY169" s="167" t="s">
        <v>181</v>
      </c>
    </row>
    <row r="170" spans="2:65" s="1" customFormat="1" ht="16.5" customHeight="1" x14ac:dyDescent="0.2">
      <c r="B170" s="32"/>
      <c r="C170" s="125" t="s">
        <v>213</v>
      </c>
      <c r="D170" s="125" t="s">
        <v>182</v>
      </c>
      <c r="E170" s="126" t="s">
        <v>10030</v>
      </c>
      <c r="F170" s="127" t="s">
        <v>10031</v>
      </c>
      <c r="G170" s="128" t="s">
        <v>519</v>
      </c>
      <c r="H170" s="129">
        <v>24</v>
      </c>
      <c r="I170" s="130"/>
      <c r="J170" s="131">
        <f>ROUND(I170*H170,2)</f>
        <v>0</v>
      </c>
      <c r="K170" s="127" t="s">
        <v>186</v>
      </c>
      <c r="L170" s="32"/>
      <c r="M170" s="132" t="s">
        <v>19</v>
      </c>
      <c r="N170" s="133" t="s">
        <v>40</v>
      </c>
      <c r="P170" s="134">
        <f>O170*H170</f>
        <v>0</v>
      </c>
      <c r="Q170" s="134">
        <v>0</v>
      </c>
      <c r="R170" s="134">
        <f>Q170*H170</f>
        <v>0</v>
      </c>
      <c r="S170" s="134">
        <v>0</v>
      </c>
      <c r="T170" s="135">
        <f>S170*H170</f>
        <v>0</v>
      </c>
      <c r="AR170" s="136" t="s">
        <v>209</v>
      </c>
      <c r="AT170" s="136" t="s">
        <v>182</v>
      </c>
      <c r="AU170" s="136" t="s">
        <v>79</v>
      </c>
      <c r="AY170" s="17" t="s">
        <v>181</v>
      </c>
      <c r="BE170" s="137">
        <f>IF(N170="základní",J170,0)</f>
        <v>0</v>
      </c>
      <c r="BF170" s="137">
        <f>IF(N170="snížená",J170,0)</f>
        <v>0</v>
      </c>
      <c r="BG170" s="137">
        <f>IF(N170="zákl. přenesená",J170,0)</f>
        <v>0</v>
      </c>
      <c r="BH170" s="137">
        <f>IF(N170="sníž. přenesená",J170,0)</f>
        <v>0</v>
      </c>
      <c r="BI170" s="137">
        <f>IF(N170="nulová",J170,0)</f>
        <v>0</v>
      </c>
      <c r="BJ170" s="17" t="s">
        <v>77</v>
      </c>
      <c r="BK170" s="137">
        <f>ROUND(I170*H170,2)</f>
        <v>0</v>
      </c>
      <c r="BL170" s="17" t="s">
        <v>209</v>
      </c>
      <c r="BM170" s="136" t="s">
        <v>242</v>
      </c>
    </row>
    <row r="171" spans="2:65" s="1" customFormat="1" ht="19.5" x14ac:dyDescent="0.2">
      <c r="B171" s="32"/>
      <c r="D171" s="138" t="s">
        <v>214</v>
      </c>
      <c r="F171" s="139" t="s">
        <v>9973</v>
      </c>
      <c r="I171" s="140"/>
      <c r="L171" s="32"/>
      <c r="M171" s="141"/>
      <c r="T171" s="53"/>
      <c r="AT171" s="17" t="s">
        <v>214</v>
      </c>
      <c r="AU171" s="17" t="s">
        <v>79</v>
      </c>
    </row>
    <row r="172" spans="2:65" s="12" customFormat="1" ht="11.25" x14ac:dyDescent="0.2">
      <c r="B172" s="153"/>
      <c r="D172" s="138" t="s">
        <v>330</v>
      </c>
      <c r="E172" s="154" t="s">
        <v>19</v>
      </c>
      <c r="F172" s="155" t="s">
        <v>10028</v>
      </c>
      <c r="H172" s="154" t="s">
        <v>19</v>
      </c>
      <c r="I172" s="156"/>
      <c r="L172" s="153"/>
      <c r="M172" s="157"/>
      <c r="T172" s="158"/>
      <c r="AT172" s="154" t="s">
        <v>330</v>
      </c>
      <c r="AU172" s="154" t="s">
        <v>79</v>
      </c>
      <c r="AV172" s="12" t="s">
        <v>77</v>
      </c>
      <c r="AW172" s="12" t="s">
        <v>31</v>
      </c>
      <c r="AX172" s="12" t="s">
        <v>69</v>
      </c>
      <c r="AY172" s="154" t="s">
        <v>181</v>
      </c>
    </row>
    <row r="173" spans="2:65" s="13" customFormat="1" ht="11.25" x14ac:dyDescent="0.2">
      <c r="B173" s="159"/>
      <c r="D173" s="138" t="s">
        <v>330</v>
      </c>
      <c r="E173" s="160" t="s">
        <v>19</v>
      </c>
      <c r="F173" s="161" t="s">
        <v>10032</v>
      </c>
      <c r="H173" s="162">
        <v>24</v>
      </c>
      <c r="I173" s="163"/>
      <c r="L173" s="159"/>
      <c r="M173" s="164"/>
      <c r="T173" s="165"/>
      <c r="AT173" s="160" t="s">
        <v>330</v>
      </c>
      <c r="AU173" s="160" t="s">
        <v>79</v>
      </c>
      <c r="AV173" s="13" t="s">
        <v>79</v>
      </c>
      <c r="AW173" s="13" t="s">
        <v>31</v>
      </c>
      <c r="AX173" s="13" t="s">
        <v>69</v>
      </c>
      <c r="AY173" s="160" t="s">
        <v>181</v>
      </c>
    </row>
    <row r="174" spans="2:65" s="14" customFormat="1" ht="11.25" x14ac:dyDescent="0.2">
      <c r="B174" s="166"/>
      <c r="D174" s="138" t="s">
        <v>330</v>
      </c>
      <c r="E174" s="167" t="s">
        <v>19</v>
      </c>
      <c r="F174" s="168" t="s">
        <v>333</v>
      </c>
      <c r="H174" s="169">
        <v>24</v>
      </c>
      <c r="I174" s="170"/>
      <c r="L174" s="166"/>
      <c r="M174" s="171"/>
      <c r="T174" s="172"/>
      <c r="AT174" s="167" t="s">
        <v>330</v>
      </c>
      <c r="AU174" s="167" t="s">
        <v>79</v>
      </c>
      <c r="AV174" s="14" t="s">
        <v>187</v>
      </c>
      <c r="AW174" s="14" t="s">
        <v>31</v>
      </c>
      <c r="AX174" s="14" t="s">
        <v>77</v>
      </c>
      <c r="AY174" s="167" t="s">
        <v>181</v>
      </c>
    </row>
    <row r="175" spans="2:65" s="1" customFormat="1" ht="16.5" customHeight="1" x14ac:dyDescent="0.2">
      <c r="B175" s="32"/>
      <c r="C175" s="125" t="s">
        <v>243</v>
      </c>
      <c r="D175" s="125" t="s">
        <v>182</v>
      </c>
      <c r="E175" s="126" t="s">
        <v>10033</v>
      </c>
      <c r="F175" s="127" t="s">
        <v>10034</v>
      </c>
      <c r="G175" s="128" t="s">
        <v>519</v>
      </c>
      <c r="H175" s="129">
        <v>18</v>
      </c>
      <c r="I175" s="130"/>
      <c r="J175" s="131">
        <f>ROUND(I175*H175,2)</f>
        <v>0</v>
      </c>
      <c r="K175" s="127" t="s">
        <v>186</v>
      </c>
      <c r="L175" s="32"/>
      <c r="M175" s="132" t="s">
        <v>19</v>
      </c>
      <c r="N175" s="133" t="s">
        <v>40</v>
      </c>
      <c r="P175" s="134">
        <f>O175*H175</f>
        <v>0</v>
      </c>
      <c r="Q175" s="134">
        <v>0</v>
      </c>
      <c r="R175" s="134">
        <f>Q175*H175</f>
        <v>0</v>
      </c>
      <c r="S175" s="134">
        <v>0</v>
      </c>
      <c r="T175" s="135">
        <f>S175*H175</f>
        <v>0</v>
      </c>
      <c r="AR175" s="136" t="s">
        <v>209</v>
      </c>
      <c r="AT175" s="136" t="s">
        <v>182</v>
      </c>
      <c r="AU175" s="136" t="s">
        <v>79</v>
      </c>
      <c r="AY175" s="17" t="s">
        <v>181</v>
      </c>
      <c r="BE175" s="137">
        <f>IF(N175="základní",J175,0)</f>
        <v>0</v>
      </c>
      <c r="BF175" s="137">
        <f>IF(N175="snížená",J175,0)</f>
        <v>0</v>
      </c>
      <c r="BG175" s="137">
        <f>IF(N175="zákl. přenesená",J175,0)</f>
        <v>0</v>
      </c>
      <c r="BH175" s="137">
        <f>IF(N175="sníž. přenesená",J175,0)</f>
        <v>0</v>
      </c>
      <c r="BI175" s="137">
        <f>IF(N175="nulová",J175,0)</f>
        <v>0</v>
      </c>
      <c r="BJ175" s="17" t="s">
        <v>77</v>
      </c>
      <c r="BK175" s="137">
        <f>ROUND(I175*H175,2)</f>
        <v>0</v>
      </c>
      <c r="BL175" s="17" t="s">
        <v>209</v>
      </c>
      <c r="BM175" s="136" t="s">
        <v>246</v>
      </c>
    </row>
    <row r="176" spans="2:65" s="1" customFormat="1" ht="19.5" x14ac:dyDescent="0.2">
      <c r="B176" s="32"/>
      <c r="D176" s="138" t="s">
        <v>214</v>
      </c>
      <c r="F176" s="139" t="s">
        <v>9973</v>
      </c>
      <c r="I176" s="140"/>
      <c r="L176" s="32"/>
      <c r="M176" s="141"/>
      <c r="T176" s="53"/>
      <c r="AT176" s="17" t="s">
        <v>214</v>
      </c>
      <c r="AU176" s="17" t="s">
        <v>79</v>
      </c>
    </row>
    <row r="177" spans="2:65" s="12" customFormat="1" ht="11.25" x14ac:dyDescent="0.2">
      <c r="B177" s="153"/>
      <c r="D177" s="138" t="s">
        <v>330</v>
      </c>
      <c r="E177" s="154" t="s">
        <v>19</v>
      </c>
      <c r="F177" s="155" t="s">
        <v>10028</v>
      </c>
      <c r="H177" s="154" t="s">
        <v>19</v>
      </c>
      <c r="I177" s="156"/>
      <c r="L177" s="153"/>
      <c r="M177" s="157"/>
      <c r="T177" s="158"/>
      <c r="AT177" s="154" t="s">
        <v>330</v>
      </c>
      <c r="AU177" s="154" t="s">
        <v>79</v>
      </c>
      <c r="AV177" s="12" t="s">
        <v>77</v>
      </c>
      <c r="AW177" s="12" t="s">
        <v>31</v>
      </c>
      <c r="AX177" s="12" t="s">
        <v>69</v>
      </c>
      <c r="AY177" s="154" t="s">
        <v>181</v>
      </c>
    </row>
    <row r="178" spans="2:65" s="13" customFormat="1" ht="11.25" x14ac:dyDescent="0.2">
      <c r="B178" s="159"/>
      <c r="D178" s="138" t="s">
        <v>330</v>
      </c>
      <c r="E178" s="160" t="s">
        <v>19</v>
      </c>
      <c r="F178" s="161" t="s">
        <v>10035</v>
      </c>
      <c r="H178" s="162">
        <v>18</v>
      </c>
      <c r="I178" s="163"/>
      <c r="L178" s="159"/>
      <c r="M178" s="164"/>
      <c r="T178" s="165"/>
      <c r="AT178" s="160" t="s">
        <v>330</v>
      </c>
      <c r="AU178" s="160" t="s">
        <v>79</v>
      </c>
      <c r="AV178" s="13" t="s">
        <v>79</v>
      </c>
      <c r="AW178" s="13" t="s">
        <v>31</v>
      </c>
      <c r="AX178" s="13" t="s">
        <v>69</v>
      </c>
      <c r="AY178" s="160" t="s">
        <v>181</v>
      </c>
    </row>
    <row r="179" spans="2:65" s="14" customFormat="1" ht="11.25" x14ac:dyDescent="0.2">
      <c r="B179" s="166"/>
      <c r="D179" s="138" t="s">
        <v>330</v>
      </c>
      <c r="E179" s="167" t="s">
        <v>19</v>
      </c>
      <c r="F179" s="168" t="s">
        <v>333</v>
      </c>
      <c r="H179" s="169">
        <v>18</v>
      </c>
      <c r="I179" s="170"/>
      <c r="L179" s="166"/>
      <c r="M179" s="171"/>
      <c r="T179" s="172"/>
      <c r="AT179" s="167" t="s">
        <v>330</v>
      </c>
      <c r="AU179" s="167" t="s">
        <v>79</v>
      </c>
      <c r="AV179" s="14" t="s">
        <v>187</v>
      </c>
      <c r="AW179" s="14" t="s">
        <v>31</v>
      </c>
      <c r="AX179" s="14" t="s">
        <v>77</v>
      </c>
      <c r="AY179" s="167" t="s">
        <v>181</v>
      </c>
    </row>
    <row r="180" spans="2:65" s="1" customFormat="1" ht="16.5" customHeight="1" x14ac:dyDescent="0.2">
      <c r="B180" s="32"/>
      <c r="C180" s="125" t="s">
        <v>218</v>
      </c>
      <c r="D180" s="125" t="s">
        <v>182</v>
      </c>
      <c r="E180" s="126" t="s">
        <v>10036</v>
      </c>
      <c r="F180" s="127" t="s">
        <v>10037</v>
      </c>
      <c r="G180" s="128" t="s">
        <v>519</v>
      </c>
      <c r="H180" s="129">
        <v>8</v>
      </c>
      <c r="I180" s="130"/>
      <c r="J180" s="131">
        <f>ROUND(I180*H180,2)</f>
        <v>0</v>
      </c>
      <c r="K180" s="127" t="s">
        <v>186</v>
      </c>
      <c r="L180" s="32"/>
      <c r="M180" s="132" t="s">
        <v>19</v>
      </c>
      <c r="N180" s="133" t="s">
        <v>40</v>
      </c>
      <c r="P180" s="134">
        <f>O180*H180</f>
        <v>0</v>
      </c>
      <c r="Q180" s="134">
        <v>0</v>
      </c>
      <c r="R180" s="134">
        <f>Q180*H180</f>
        <v>0</v>
      </c>
      <c r="S180" s="134">
        <v>0</v>
      </c>
      <c r="T180" s="135">
        <f>S180*H180</f>
        <v>0</v>
      </c>
      <c r="AR180" s="136" t="s">
        <v>209</v>
      </c>
      <c r="AT180" s="136" t="s">
        <v>182</v>
      </c>
      <c r="AU180" s="136" t="s">
        <v>79</v>
      </c>
      <c r="AY180" s="17" t="s">
        <v>181</v>
      </c>
      <c r="BE180" s="137">
        <f>IF(N180="základní",J180,0)</f>
        <v>0</v>
      </c>
      <c r="BF180" s="137">
        <f>IF(N180="snížená",J180,0)</f>
        <v>0</v>
      </c>
      <c r="BG180" s="137">
        <f>IF(N180="zákl. přenesená",J180,0)</f>
        <v>0</v>
      </c>
      <c r="BH180" s="137">
        <f>IF(N180="sníž. přenesená",J180,0)</f>
        <v>0</v>
      </c>
      <c r="BI180" s="137">
        <f>IF(N180="nulová",J180,0)</f>
        <v>0</v>
      </c>
      <c r="BJ180" s="17" t="s">
        <v>77</v>
      </c>
      <c r="BK180" s="137">
        <f>ROUND(I180*H180,2)</f>
        <v>0</v>
      </c>
      <c r="BL180" s="17" t="s">
        <v>209</v>
      </c>
      <c r="BM180" s="136" t="s">
        <v>250</v>
      </c>
    </row>
    <row r="181" spans="2:65" s="1" customFormat="1" ht="19.5" x14ac:dyDescent="0.2">
      <c r="B181" s="32"/>
      <c r="D181" s="138" t="s">
        <v>214</v>
      </c>
      <c r="F181" s="139" t="s">
        <v>9973</v>
      </c>
      <c r="I181" s="140"/>
      <c r="L181" s="32"/>
      <c r="M181" s="141"/>
      <c r="T181" s="53"/>
      <c r="AT181" s="17" t="s">
        <v>214</v>
      </c>
      <c r="AU181" s="17" t="s">
        <v>79</v>
      </c>
    </row>
    <row r="182" spans="2:65" s="12" customFormat="1" ht="11.25" x14ac:dyDescent="0.2">
      <c r="B182" s="153"/>
      <c r="D182" s="138" t="s">
        <v>330</v>
      </c>
      <c r="E182" s="154" t="s">
        <v>19</v>
      </c>
      <c r="F182" s="155" t="s">
        <v>10028</v>
      </c>
      <c r="H182" s="154" t="s">
        <v>19</v>
      </c>
      <c r="I182" s="156"/>
      <c r="L182" s="153"/>
      <c r="M182" s="157"/>
      <c r="T182" s="158"/>
      <c r="AT182" s="154" t="s">
        <v>330</v>
      </c>
      <c r="AU182" s="154" t="s">
        <v>79</v>
      </c>
      <c r="AV182" s="12" t="s">
        <v>77</v>
      </c>
      <c r="AW182" s="12" t="s">
        <v>31</v>
      </c>
      <c r="AX182" s="12" t="s">
        <v>69</v>
      </c>
      <c r="AY182" s="154" t="s">
        <v>181</v>
      </c>
    </row>
    <row r="183" spans="2:65" s="13" customFormat="1" ht="11.25" x14ac:dyDescent="0.2">
      <c r="B183" s="159"/>
      <c r="D183" s="138" t="s">
        <v>330</v>
      </c>
      <c r="E183" s="160" t="s">
        <v>19</v>
      </c>
      <c r="F183" s="161" t="s">
        <v>10038</v>
      </c>
      <c r="H183" s="162">
        <v>8</v>
      </c>
      <c r="I183" s="163"/>
      <c r="L183" s="159"/>
      <c r="M183" s="164"/>
      <c r="T183" s="165"/>
      <c r="AT183" s="160" t="s">
        <v>330</v>
      </c>
      <c r="AU183" s="160" t="s">
        <v>79</v>
      </c>
      <c r="AV183" s="13" t="s">
        <v>79</v>
      </c>
      <c r="AW183" s="13" t="s">
        <v>31</v>
      </c>
      <c r="AX183" s="13" t="s">
        <v>69</v>
      </c>
      <c r="AY183" s="160" t="s">
        <v>181</v>
      </c>
    </row>
    <row r="184" spans="2:65" s="14" customFormat="1" ht="11.25" x14ac:dyDescent="0.2">
      <c r="B184" s="166"/>
      <c r="D184" s="138" t="s">
        <v>330</v>
      </c>
      <c r="E184" s="167" t="s">
        <v>19</v>
      </c>
      <c r="F184" s="168" t="s">
        <v>333</v>
      </c>
      <c r="H184" s="169">
        <v>8</v>
      </c>
      <c r="I184" s="170"/>
      <c r="L184" s="166"/>
      <c r="M184" s="171"/>
      <c r="T184" s="172"/>
      <c r="AT184" s="167" t="s">
        <v>330</v>
      </c>
      <c r="AU184" s="167" t="s">
        <v>79</v>
      </c>
      <c r="AV184" s="14" t="s">
        <v>187</v>
      </c>
      <c r="AW184" s="14" t="s">
        <v>31</v>
      </c>
      <c r="AX184" s="14" t="s">
        <v>77</v>
      </c>
      <c r="AY184" s="167" t="s">
        <v>181</v>
      </c>
    </row>
    <row r="185" spans="2:65" s="1" customFormat="1" ht="16.5" customHeight="1" x14ac:dyDescent="0.2">
      <c r="B185" s="32"/>
      <c r="C185" s="125" t="s">
        <v>7</v>
      </c>
      <c r="D185" s="125" t="s">
        <v>182</v>
      </c>
      <c r="E185" s="126" t="s">
        <v>10039</v>
      </c>
      <c r="F185" s="127" t="s">
        <v>10040</v>
      </c>
      <c r="G185" s="128" t="s">
        <v>519</v>
      </c>
      <c r="H185" s="129">
        <v>57</v>
      </c>
      <c r="I185" s="130"/>
      <c r="J185" s="131">
        <f>ROUND(I185*H185,2)</f>
        <v>0</v>
      </c>
      <c r="K185" s="127" t="s">
        <v>186</v>
      </c>
      <c r="L185" s="32"/>
      <c r="M185" s="132" t="s">
        <v>19</v>
      </c>
      <c r="N185" s="133" t="s">
        <v>40</v>
      </c>
      <c r="P185" s="134">
        <f>O185*H185</f>
        <v>0</v>
      </c>
      <c r="Q185" s="134">
        <v>0</v>
      </c>
      <c r="R185" s="134">
        <f>Q185*H185</f>
        <v>0</v>
      </c>
      <c r="S185" s="134">
        <v>0</v>
      </c>
      <c r="T185" s="135">
        <f>S185*H185</f>
        <v>0</v>
      </c>
      <c r="AR185" s="136" t="s">
        <v>209</v>
      </c>
      <c r="AT185" s="136" t="s">
        <v>182</v>
      </c>
      <c r="AU185" s="136" t="s">
        <v>79</v>
      </c>
      <c r="AY185" s="17" t="s">
        <v>181</v>
      </c>
      <c r="BE185" s="137">
        <f>IF(N185="základní",J185,0)</f>
        <v>0</v>
      </c>
      <c r="BF185" s="137">
        <f>IF(N185="snížená",J185,0)</f>
        <v>0</v>
      </c>
      <c r="BG185" s="137">
        <f>IF(N185="zákl. přenesená",J185,0)</f>
        <v>0</v>
      </c>
      <c r="BH185" s="137">
        <f>IF(N185="sníž. přenesená",J185,0)</f>
        <v>0</v>
      </c>
      <c r="BI185" s="137">
        <f>IF(N185="nulová",J185,0)</f>
        <v>0</v>
      </c>
      <c r="BJ185" s="17" t="s">
        <v>77</v>
      </c>
      <c r="BK185" s="137">
        <f>ROUND(I185*H185,2)</f>
        <v>0</v>
      </c>
      <c r="BL185" s="17" t="s">
        <v>209</v>
      </c>
      <c r="BM185" s="136" t="s">
        <v>254</v>
      </c>
    </row>
    <row r="186" spans="2:65" s="1" customFormat="1" ht="19.5" x14ac:dyDescent="0.2">
      <c r="B186" s="32"/>
      <c r="D186" s="138" t="s">
        <v>214</v>
      </c>
      <c r="F186" s="139" t="s">
        <v>9973</v>
      </c>
      <c r="I186" s="140"/>
      <c r="L186" s="32"/>
      <c r="M186" s="141"/>
      <c r="T186" s="53"/>
      <c r="AT186" s="17" t="s">
        <v>214</v>
      </c>
      <c r="AU186" s="17" t="s">
        <v>79</v>
      </c>
    </row>
    <row r="187" spans="2:65" s="12" customFormat="1" ht="11.25" x14ac:dyDescent="0.2">
      <c r="B187" s="153"/>
      <c r="D187" s="138" t="s">
        <v>330</v>
      </c>
      <c r="E187" s="154" t="s">
        <v>19</v>
      </c>
      <c r="F187" s="155" t="s">
        <v>10028</v>
      </c>
      <c r="H187" s="154" t="s">
        <v>19</v>
      </c>
      <c r="I187" s="156"/>
      <c r="L187" s="153"/>
      <c r="M187" s="157"/>
      <c r="T187" s="158"/>
      <c r="AT187" s="154" t="s">
        <v>330</v>
      </c>
      <c r="AU187" s="154" t="s">
        <v>79</v>
      </c>
      <c r="AV187" s="12" t="s">
        <v>77</v>
      </c>
      <c r="AW187" s="12" t="s">
        <v>31</v>
      </c>
      <c r="AX187" s="12" t="s">
        <v>69</v>
      </c>
      <c r="AY187" s="154" t="s">
        <v>181</v>
      </c>
    </row>
    <row r="188" spans="2:65" s="13" customFormat="1" ht="11.25" x14ac:dyDescent="0.2">
      <c r="B188" s="159"/>
      <c r="D188" s="138" t="s">
        <v>330</v>
      </c>
      <c r="E188" s="160" t="s">
        <v>19</v>
      </c>
      <c r="F188" s="161" t="s">
        <v>10041</v>
      </c>
      <c r="H188" s="162">
        <v>57</v>
      </c>
      <c r="I188" s="163"/>
      <c r="L188" s="159"/>
      <c r="M188" s="164"/>
      <c r="T188" s="165"/>
      <c r="AT188" s="160" t="s">
        <v>330</v>
      </c>
      <c r="AU188" s="160" t="s">
        <v>79</v>
      </c>
      <c r="AV188" s="13" t="s">
        <v>79</v>
      </c>
      <c r="AW188" s="13" t="s">
        <v>31</v>
      </c>
      <c r="AX188" s="13" t="s">
        <v>69</v>
      </c>
      <c r="AY188" s="160" t="s">
        <v>181</v>
      </c>
    </row>
    <row r="189" spans="2:65" s="14" customFormat="1" ht="11.25" x14ac:dyDescent="0.2">
      <c r="B189" s="166"/>
      <c r="D189" s="138" t="s">
        <v>330</v>
      </c>
      <c r="E189" s="167" t="s">
        <v>19</v>
      </c>
      <c r="F189" s="168" t="s">
        <v>333</v>
      </c>
      <c r="H189" s="169">
        <v>57</v>
      </c>
      <c r="I189" s="170"/>
      <c r="L189" s="166"/>
      <c r="M189" s="171"/>
      <c r="T189" s="172"/>
      <c r="AT189" s="167" t="s">
        <v>330</v>
      </c>
      <c r="AU189" s="167" t="s">
        <v>79</v>
      </c>
      <c r="AV189" s="14" t="s">
        <v>187</v>
      </c>
      <c r="AW189" s="14" t="s">
        <v>31</v>
      </c>
      <c r="AX189" s="14" t="s">
        <v>77</v>
      </c>
      <c r="AY189" s="167" t="s">
        <v>181</v>
      </c>
    </row>
    <row r="190" spans="2:65" s="1" customFormat="1" ht="16.5" customHeight="1" x14ac:dyDescent="0.2">
      <c r="B190" s="32"/>
      <c r="C190" s="125" t="s">
        <v>222</v>
      </c>
      <c r="D190" s="125" t="s">
        <v>182</v>
      </c>
      <c r="E190" s="126" t="s">
        <v>10042</v>
      </c>
      <c r="F190" s="127" t="s">
        <v>10043</v>
      </c>
      <c r="G190" s="128" t="s">
        <v>519</v>
      </c>
      <c r="H190" s="129">
        <v>15</v>
      </c>
      <c r="I190" s="130"/>
      <c r="J190" s="131">
        <f>ROUND(I190*H190,2)</f>
        <v>0</v>
      </c>
      <c r="K190" s="127" t="s">
        <v>186</v>
      </c>
      <c r="L190" s="32"/>
      <c r="M190" s="132" t="s">
        <v>19</v>
      </c>
      <c r="N190" s="133" t="s">
        <v>40</v>
      </c>
      <c r="P190" s="134">
        <f>O190*H190</f>
        <v>0</v>
      </c>
      <c r="Q190" s="134">
        <v>0</v>
      </c>
      <c r="R190" s="134">
        <f>Q190*H190</f>
        <v>0</v>
      </c>
      <c r="S190" s="134">
        <v>0</v>
      </c>
      <c r="T190" s="135">
        <f>S190*H190</f>
        <v>0</v>
      </c>
      <c r="AR190" s="136" t="s">
        <v>209</v>
      </c>
      <c r="AT190" s="136" t="s">
        <v>182</v>
      </c>
      <c r="AU190" s="136" t="s">
        <v>79</v>
      </c>
      <c r="AY190" s="17" t="s">
        <v>181</v>
      </c>
      <c r="BE190" s="137">
        <f>IF(N190="základní",J190,0)</f>
        <v>0</v>
      </c>
      <c r="BF190" s="137">
        <f>IF(N190="snížená",J190,0)</f>
        <v>0</v>
      </c>
      <c r="BG190" s="137">
        <f>IF(N190="zákl. přenesená",J190,0)</f>
        <v>0</v>
      </c>
      <c r="BH190" s="137">
        <f>IF(N190="sníž. přenesená",J190,0)</f>
        <v>0</v>
      </c>
      <c r="BI190" s="137">
        <f>IF(N190="nulová",J190,0)</f>
        <v>0</v>
      </c>
      <c r="BJ190" s="17" t="s">
        <v>77</v>
      </c>
      <c r="BK190" s="137">
        <f>ROUND(I190*H190,2)</f>
        <v>0</v>
      </c>
      <c r="BL190" s="17" t="s">
        <v>209</v>
      </c>
      <c r="BM190" s="136" t="s">
        <v>258</v>
      </c>
    </row>
    <row r="191" spans="2:65" s="1" customFormat="1" ht="19.5" x14ac:dyDescent="0.2">
      <c r="B191" s="32"/>
      <c r="D191" s="138" t="s">
        <v>214</v>
      </c>
      <c r="F191" s="139" t="s">
        <v>9973</v>
      </c>
      <c r="I191" s="140"/>
      <c r="L191" s="32"/>
      <c r="M191" s="141"/>
      <c r="T191" s="53"/>
      <c r="AT191" s="17" t="s">
        <v>214</v>
      </c>
      <c r="AU191" s="17" t="s">
        <v>79</v>
      </c>
    </row>
    <row r="192" spans="2:65" s="12" customFormat="1" ht="11.25" x14ac:dyDescent="0.2">
      <c r="B192" s="153"/>
      <c r="D192" s="138" t="s">
        <v>330</v>
      </c>
      <c r="E192" s="154" t="s">
        <v>19</v>
      </c>
      <c r="F192" s="155" t="s">
        <v>10028</v>
      </c>
      <c r="H192" s="154" t="s">
        <v>19</v>
      </c>
      <c r="I192" s="156"/>
      <c r="L192" s="153"/>
      <c r="M192" s="157"/>
      <c r="T192" s="158"/>
      <c r="AT192" s="154" t="s">
        <v>330</v>
      </c>
      <c r="AU192" s="154" t="s">
        <v>79</v>
      </c>
      <c r="AV192" s="12" t="s">
        <v>77</v>
      </c>
      <c r="AW192" s="12" t="s">
        <v>31</v>
      </c>
      <c r="AX192" s="12" t="s">
        <v>69</v>
      </c>
      <c r="AY192" s="154" t="s">
        <v>181</v>
      </c>
    </row>
    <row r="193" spans="2:65" s="13" customFormat="1" ht="11.25" x14ac:dyDescent="0.2">
      <c r="B193" s="159"/>
      <c r="D193" s="138" t="s">
        <v>330</v>
      </c>
      <c r="E193" s="160" t="s">
        <v>19</v>
      </c>
      <c r="F193" s="161" t="s">
        <v>10044</v>
      </c>
      <c r="H193" s="162">
        <v>15</v>
      </c>
      <c r="I193" s="163"/>
      <c r="L193" s="159"/>
      <c r="M193" s="164"/>
      <c r="T193" s="165"/>
      <c r="AT193" s="160" t="s">
        <v>330</v>
      </c>
      <c r="AU193" s="160" t="s">
        <v>79</v>
      </c>
      <c r="AV193" s="13" t="s">
        <v>79</v>
      </c>
      <c r="AW193" s="13" t="s">
        <v>31</v>
      </c>
      <c r="AX193" s="13" t="s">
        <v>69</v>
      </c>
      <c r="AY193" s="160" t="s">
        <v>181</v>
      </c>
    </row>
    <row r="194" spans="2:65" s="14" customFormat="1" ht="11.25" x14ac:dyDescent="0.2">
      <c r="B194" s="166"/>
      <c r="D194" s="138" t="s">
        <v>330</v>
      </c>
      <c r="E194" s="167" t="s">
        <v>19</v>
      </c>
      <c r="F194" s="168" t="s">
        <v>333</v>
      </c>
      <c r="H194" s="169">
        <v>15</v>
      </c>
      <c r="I194" s="170"/>
      <c r="L194" s="166"/>
      <c r="M194" s="171"/>
      <c r="T194" s="172"/>
      <c r="AT194" s="167" t="s">
        <v>330</v>
      </c>
      <c r="AU194" s="167" t="s">
        <v>79</v>
      </c>
      <c r="AV194" s="14" t="s">
        <v>187</v>
      </c>
      <c r="AW194" s="14" t="s">
        <v>31</v>
      </c>
      <c r="AX194" s="14" t="s">
        <v>77</v>
      </c>
      <c r="AY194" s="167" t="s">
        <v>181</v>
      </c>
    </row>
    <row r="195" spans="2:65" s="1" customFormat="1" ht="16.5" customHeight="1" x14ac:dyDescent="0.2">
      <c r="B195" s="32"/>
      <c r="C195" s="125" t="s">
        <v>260</v>
      </c>
      <c r="D195" s="125" t="s">
        <v>182</v>
      </c>
      <c r="E195" s="126" t="s">
        <v>10045</v>
      </c>
      <c r="F195" s="127" t="s">
        <v>10046</v>
      </c>
      <c r="G195" s="128" t="s">
        <v>519</v>
      </c>
      <c r="H195" s="129">
        <v>20</v>
      </c>
      <c r="I195" s="130"/>
      <c r="J195" s="131">
        <f>ROUND(I195*H195,2)</f>
        <v>0</v>
      </c>
      <c r="K195" s="127" t="s">
        <v>186</v>
      </c>
      <c r="L195" s="32"/>
      <c r="M195" s="132" t="s">
        <v>19</v>
      </c>
      <c r="N195" s="133" t="s">
        <v>40</v>
      </c>
      <c r="P195" s="134">
        <f>O195*H195</f>
        <v>0</v>
      </c>
      <c r="Q195" s="134">
        <v>0</v>
      </c>
      <c r="R195" s="134">
        <f>Q195*H195</f>
        <v>0</v>
      </c>
      <c r="S195" s="134">
        <v>0</v>
      </c>
      <c r="T195" s="135">
        <f>S195*H195</f>
        <v>0</v>
      </c>
      <c r="AR195" s="136" t="s">
        <v>209</v>
      </c>
      <c r="AT195" s="136" t="s">
        <v>182</v>
      </c>
      <c r="AU195" s="136" t="s">
        <v>79</v>
      </c>
      <c r="AY195" s="17" t="s">
        <v>181</v>
      </c>
      <c r="BE195" s="137">
        <f>IF(N195="základní",J195,0)</f>
        <v>0</v>
      </c>
      <c r="BF195" s="137">
        <f>IF(N195="snížená",J195,0)</f>
        <v>0</v>
      </c>
      <c r="BG195" s="137">
        <f>IF(N195="zákl. přenesená",J195,0)</f>
        <v>0</v>
      </c>
      <c r="BH195" s="137">
        <f>IF(N195="sníž. přenesená",J195,0)</f>
        <v>0</v>
      </c>
      <c r="BI195" s="137">
        <f>IF(N195="nulová",J195,0)</f>
        <v>0</v>
      </c>
      <c r="BJ195" s="17" t="s">
        <v>77</v>
      </c>
      <c r="BK195" s="137">
        <f>ROUND(I195*H195,2)</f>
        <v>0</v>
      </c>
      <c r="BL195" s="17" t="s">
        <v>209</v>
      </c>
      <c r="BM195" s="136" t="s">
        <v>263</v>
      </c>
    </row>
    <row r="196" spans="2:65" s="1" customFormat="1" ht="19.5" x14ac:dyDescent="0.2">
      <c r="B196" s="32"/>
      <c r="D196" s="138" t="s">
        <v>214</v>
      </c>
      <c r="F196" s="139" t="s">
        <v>9973</v>
      </c>
      <c r="I196" s="140"/>
      <c r="L196" s="32"/>
      <c r="M196" s="141"/>
      <c r="T196" s="53"/>
      <c r="AT196" s="17" t="s">
        <v>214</v>
      </c>
      <c r="AU196" s="17" t="s">
        <v>79</v>
      </c>
    </row>
    <row r="197" spans="2:65" s="12" customFormat="1" ht="11.25" x14ac:dyDescent="0.2">
      <c r="B197" s="153"/>
      <c r="D197" s="138" t="s">
        <v>330</v>
      </c>
      <c r="E197" s="154" t="s">
        <v>19</v>
      </c>
      <c r="F197" s="155" t="s">
        <v>10028</v>
      </c>
      <c r="H197" s="154" t="s">
        <v>19</v>
      </c>
      <c r="I197" s="156"/>
      <c r="L197" s="153"/>
      <c r="M197" s="157"/>
      <c r="T197" s="158"/>
      <c r="AT197" s="154" t="s">
        <v>330</v>
      </c>
      <c r="AU197" s="154" t="s">
        <v>79</v>
      </c>
      <c r="AV197" s="12" t="s">
        <v>77</v>
      </c>
      <c r="AW197" s="12" t="s">
        <v>31</v>
      </c>
      <c r="AX197" s="12" t="s">
        <v>69</v>
      </c>
      <c r="AY197" s="154" t="s">
        <v>181</v>
      </c>
    </row>
    <row r="198" spans="2:65" s="13" customFormat="1" ht="11.25" x14ac:dyDescent="0.2">
      <c r="B198" s="159"/>
      <c r="D198" s="138" t="s">
        <v>330</v>
      </c>
      <c r="E198" s="160" t="s">
        <v>19</v>
      </c>
      <c r="F198" s="161" t="s">
        <v>10047</v>
      </c>
      <c r="H198" s="162">
        <v>20</v>
      </c>
      <c r="I198" s="163"/>
      <c r="L198" s="159"/>
      <c r="M198" s="164"/>
      <c r="T198" s="165"/>
      <c r="AT198" s="160" t="s">
        <v>330</v>
      </c>
      <c r="AU198" s="160" t="s">
        <v>79</v>
      </c>
      <c r="AV198" s="13" t="s">
        <v>79</v>
      </c>
      <c r="AW198" s="13" t="s">
        <v>31</v>
      </c>
      <c r="AX198" s="13" t="s">
        <v>69</v>
      </c>
      <c r="AY198" s="160" t="s">
        <v>181</v>
      </c>
    </row>
    <row r="199" spans="2:65" s="14" customFormat="1" ht="11.25" x14ac:dyDescent="0.2">
      <c r="B199" s="166"/>
      <c r="D199" s="138" t="s">
        <v>330</v>
      </c>
      <c r="E199" s="167" t="s">
        <v>19</v>
      </c>
      <c r="F199" s="168" t="s">
        <v>333</v>
      </c>
      <c r="H199" s="169">
        <v>20</v>
      </c>
      <c r="I199" s="170"/>
      <c r="L199" s="166"/>
      <c r="M199" s="171"/>
      <c r="T199" s="172"/>
      <c r="AT199" s="167" t="s">
        <v>330</v>
      </c>
      <c r="AU199" s="167" t="s">
        <v>79</v>
      </c>
      <c r="AV199" s="14" t="s">
        <v>187</v>
      </c>
      <c r="AW199" s="14" t="s">
        <v>31</v>
      </c>
      <c r="AX199" s="14" t="s">
        <v>77</v>
      </c>
      <c r="AY199" s="167" t="s">
        <v>181</v>
      </c>
    </row>
    <row r="200" spans="2:65" s="1" customFormat="1" ht="16.5" customHeight="1" x14ac:dyDescent="0.2">
      <c r="B200" s="32"/>
      <c r="C200" s="125" t="s">
        <v>225</v>
      </c>
      <c r="D200" s="125" t="s">
        <v>182</v>
      </c>
      <c r="E200" s="126" t="s">
        <v>10048</v>
      </c>
      <c r="F200" s="127" t="s">
        <v>10049</v>
      </c>
      <c r="G200" s="128" t="s">
        <v>519</v>
      </c>
      <c r="H200" s="129">
        <v>8</v>
      </c>
      <c r="I200" s="130"/>
      <c r="J200" s="131">
        <f>ROUND(I200*H200,2)</f>
        <v>0</v>
      </c>
      <c r="K200" s="127" t="s">
        <v>186</v>
      </c>
      <c r="L200" s="32"/>
      <c r="M200" s="132" t="s">
        <v>19</v>
      </c>
      <c r="N200" s="133" t="s">
        <v>40</v>
      </c>
      <c r="P200" s="134">
        <f>O200*H200</f>
        <v>0</v>
      </c>
      <c r="Q200" s="134">
        <v>0</v>
      </c>
      <c r="R200" s="134">
        <f>Q200*H200</f>
        <v>0</v>
      </c>
      <c r="S200" s="134">
        <v>0</v>
      </c>
      <c r="T200" s="135">
        <f>S200*H200</f>
        <v>0</v>
      </c>
      <c r="AR200" s="136" t="s">
        <v>209</v>
      </c>
      <c r="AT200" s="136" t="s">
        <v>182</v>
      </c>
      <c r="AU200" s="136" t="s">
        <v>79</v>
      </c>
      <c r="AY200" s="17" t="s">
        <v>181</v>
      </c>
      <c r="BE200" s="137">
        <f>IF(N200="základní",J200,0)</f>
        <v>0</v>
      </c>
      <c r="BF200" s="137">
        <f>IF(N200="snížená",J200,0)</f>
        <v>0</v>
      </c>
      <c r="BG200" s="137">
        <f>IF(N200="zákl. přenesená",J200,0)</f>
        <v>0</v>
      </c>
      <c r="BH200" s="137">
        <f>IF(N200="sníž. přenesená",J200,0)</f>
        <v>0</v>
      </c>
      <c r="BI200" s="137">
        <f>IF(N200="nulová",J200,0)</f>
        <v>0</v>
      </c>
      <c r="BJ200" s="17" t="s">
        <v>77</v>
      </c>
      <c r="BK200" s="137">
        <f>ROUND(I200*H200,2)</f>
        <v>0</v>
      </c>
      <c r="BL200" s="17" t="s">
        <v>209</v>
      </c>
      <c r="BM200" s="136" t="s">
        <v>266</v>
      </c>
    </row>
    <row r="201" spans="2:65" s="1" customFormat="1" ht="19.5" x14ac:dyDescent="0.2">
      <c r="B201" s="32"/>
      <c r="D201" s="138" t="s">
        <v>214</v>
      </c>
      <c r="F201" s="139" t="s">
        <v>9973</v>
      </c>
      <c r="I201" s="140"/>
      <c r="L201" s="32"/>
      <c r="M201" s="141"/>
      <c r="T201" s="53"/>
      <c r="AT201" s="17" t="s">
        <v>214</v>
      </c>
      <c r="AU201" s="17" t="s">
        <v>79</v>
      </c>
    </row>
    <row r="202" spans="2:65" s="12" customFormat="1" ht="11.25" x14ac:dyDescent="0.2">
      <c r="B202" s="153"/>
      <c r="D202" s="138" t="s">
        <v>330</v>
      </c>
      <c r="E202" s="154" t="s">
        <v>19</v>
      </c>
      <c r="F202" s="155" t="s">
        <v>10028</v>
      </c>
      <c r="H202" s="154" t="s">
        <v>19</v>
      </c>
      <c r="I202" s="156"/>
      <c r="L202" s="153"/>
      <c r="M202" s="157"/>
      <c r="T202" s="158"/>
      <c r="AT202" s="154" t="s">
        <v>330</v>
      </c>
      <c r="AU202" s="154" t="s">
        <v>79</v>
      </c>
      <c r="AV202" s="12" t="s">
        <v>77</v>
      </c>
      <c r="AW202" s="12" t="s">
        <v>31</v>
      </c>
      <c r="AX202" s="12" t="s">
        <v>69</v>
      </c>
      <c r="AY202" s="154" t="s">
        <v>181</v>
      </c>
    </row>
    <row r="203" spans="2:65" s="13" customFormat="1" ht="11.25" x14ac:dyDescent="0.2">
      <c r="B203" s="159"/>
      <c r="D203" s="138" t="s">
        <v>330</v>
      </c>
      <c r="E203" s="160" t="s">
        <v>19</v>
      </c>
      <c r="F203" s="161" t="s">
        <v>10038</v>
      </c>
      <c r="H203" s="162">
        <v>8</v>
      </c>
      <c r="I203" s="163"/>
      <c r="L203" s="159"/>
      <c r="M203" s="164"/>
      <c r="T203" s="165"/>
      <c r="AT203" s="160" t="s">
        <v>330</v>
      </c>
      <c r="AU203" s="160" t="s">
        <v>79</v>
      </c>
      <c r="AV203" s="13" t="s">
        <v>79</v>
      </c>
      <c r="AW203" s="13" t="s">
        <v>31</v>
      </c>
      <c r="AX203" s="13" t="s">
        <v>69</v>
      </c>
      <c r="AY203" s="160" t="s">
        <v>181</v>
      </c>
    </row>
    <row r="204" spans="2:65" s="14" customFormat="1" ht="11.25" x14ac:dyDescent="0.2">
      <c r="B204" s="166"/>
      <c r="D204" s="138" t="s">
        <v>330</v>
      </c>
      <c r="E204" s="167" t="s">
        <v>19</v>
      </c>
      <c r="F204" s="168" t="s">
        <v>333</v>
      </c>
      <c r="H204" s="169">
        <v>8</v>
      </c>
      <c r="I204" s="170"/>
      <c r="L204" s="166"/>
      <c r="M204" s="171"/>
      <c r="T204" s="172"/>
      <c r="AT204" s="167" t="s">
        <v>330</v>
      </c>
      <c r="AU204" s="167" t="s">
        <v>79</v>
      </c>
      <c r="AV204" s="14" t="s">
        <v>187</v>
      </c>
      <c r="AW204" s="14" t="s">
        <v>31</v>
      </c>
      <c r="AX204" s="14" t="s">
        <v>77</v>
      </c>
      <c r="AY204" s="167" t="s">
        <v>181</v>
      </c>
    </row>
    <row r="205" spans="2:65" s="1" customFormat="1" ht="16.5" customHeight="1" x14ac:dyDescent="0.2">
      <c r="B205" s="32"/>
      <c r="C205" s="125" t="s">
        <v>267</v>
      </c>
      <c r="D205" s="125" t="s">
        <v>182</v>
      </c>
      <c r="E205" s="126" t="s">
        <v>10050</v>
      </c>
      <c r="F205" s="127" t="s">
        <v>10051</v>
      </c>
      <c r="G205" s="128" t="s">
        <v>519</v>
      </c>
      <c r="H205" s="129">
        <v>2</v>
      </c>
      <c r="I205" s="130"/>
      <c r="J205" s="131">
        <f>ROUND(I205*H205,2)</f>
        <v>0</v>
      </c>
      <c r="K205" s="127" t="s">
        <v>186</v>
      </c>
      <c r="L205" s="32"/>
      <c r="M205" s="132" t="s">
        <v>19</v>
      </c>
      <c r="N205" s="133" t="s">
        <v>40</v>
      </c>
      <c r="P205" s="134">
        <f>O205*H205</f>
        <v>0</v>
      </c>
      <c r="Q205" s="134">
        <v>0</v>
      </c>
      <c r="R205" s="134">
        <f>Q205*H205</f>
        <v>0</v>
      </c>
      <c r="S205" s="134">
        <v>0</v>
      </c>
      <c r="T205" s="135">
        <f>S205*H205</f>
        <v>0</v>
      </c>
      <c r="AR205" s="136" t="s">
        <v>209</v>
      </c>
      <c r="AT205" s="136" t="s">
        <v>182</v>
      </c>
      <c r="AU205" s="136" t="s">
        <v>79</v>
      </c>
      <c r="AY205" s="17" t="s">
        <v>181</v>
      </c>
      <c r="BE205" s="137">
        <f>IF(N205="základní",J205,0)</f>
        <v>0</v>
      </c>
      <c r="BF205" s="137">
        <f>IF(N205="snížená",J205,0)</f>
        <v>0</v>
      </c>
      <c r="BG205" s="137">
        <f>IF(N205="zákl. přenesená",J205,0)</f>
        <v>0</v>
      </c>
      <c r="BH205" s="137">
        <f>IF(N205="sníž. přenesená",J205,0)</f>
        <v>0</v>
      </c>
      <c r="BI205" s="137">
        <f>IF(N205="nulová",J205,0)</f>
        <v>0</v>
      </c>
      <c r="BJ205" s="17" t="s">
        <v>77</v>
      </c>
      <c r="BK205" s="137">
        <f>ROUND(I205*H205,2)</f>
        <v>0</v>
      </c>
      <c r="BL205" s="17" t="s">
        <v>209</v>
      </c>
      <c r="BM205" s="136" t="s">
        <v>270</v>
      </c>
    </row>
    <row r="206" spans="2:65" s="1" customFormat="1" ht="19.5" x14ac:dyDescent="0.2">
      <c r="B206" s="32"/>
      <c r="D206" s="138" t="s">
        <v>214</v>
      </c>
      <c r="F206" s="139" t="s">
        <v>10052</v>
      </c>
      <c r="I206" s="140"/>
      <c r="L206" s="32"/>
      <c r="M206" s="141"/>
      <c r="T206" s="53"/>
      <c r="AT206" s="17" t="s">
        <v>214</v>
      </c>
      <c r="AU206" s="17" t="s">
        <v>79</v>
      </c>
    </row>
    <row r="207" spans="2:65" s="12" customFormat="1" ht="11.25" x14ac:dyDescent="0.2">
      <c r="B207" s="153"/>
      <c r="D207" s="138" t="s">
        <v>330</v>
      </c>
      <c r="E207" s="154" t="s">
        <v>19</v>
      </c>
      <c r="F207" s="155" t="s">
        <v>10053</v>
      </c>
      <c r="H207" s="154" t="s">
        <v>19</v>
      </c>
      <c r="I207" s="156"/>
      <c r="L207" s="153"/>
      <c r="M207" s="157"/>
      <c r="T207" s="158"/>
      <c r="AT207" s="154" t="s">
        <v>330</v>
      </c>
      <c r="AU207" s="154" t="s">
        <v>79</v>
      </c>
      <c r="AV207" s="12" t="s">
        <v>77</v>
      </c>
      <c r="AW207" s="12" t="s">
        <v>31</v>
      </c>
      <c r="AX207" s="12" t="s">
        <v>69</v>
      </c>
      <c r="AY207" s="154" t="s">
        <v>181</v>
      </c>
    </row>
    <row r="208" spans="2:65" s="13" customFormat="1" ht="11.25" x14ac:dyDescent="0.2">
      <c r="B208" s="159"/>
      <c r="D208" s="138" t="s">
        <v>330</v>
      </c>
      <c r="E208" s="160" t="s">
        <v>19</v>
      </c>
      <c r="F208" s="161" t="s">
        <v>10054</v>
      </c>
      <c r="H208" s="162">
        <v>2</v>
      </c>
      <c r="I208" s="163"/>
      <c r="L208" s="159"/>
      <c r="M208" s="164"/>
      <c r="T208" s="165"/>
      <c r="AT208" s="160" t="s">
        <v>330</v>
      </c>
      <c r="AU208" s="160" t="s">
        <v>79</v>
      </c>
      <c r="AV208" s="13" t="s">
        <v>79</v>
      </c>
      <c r="AW208" s="13" t="s">
        <v>31</v>
      </c>
      <c r="AX208" s="13" t="s">
        <v>69</v>
      </c>
      <c r="AY208" s="160" t="s">
        <v>181</v>
      </c>
    </row>
    <row r="209" spans="2:65" s="14" customFormat="1" ht="11.25" x14ac:dyDescent="0.2">
      <c r="B209" s="166"/>
      <c r="D209" s="138" t="s">
        <v>330</v>
      </c>
      <c r="E209" s="167" t="s">
        <v>19</v>
      </c>
      <c r="F209" s="168" t="s">
        <v>333</v>
      </c>
      <c r="H209" s="169">
        <v>2</v>
      </c>
      <c r="I209" s="170"/>
      <c r="L209" s="166"/>
      <c r="M209" s="171"/>
      <c r="T209" s="172"/>
      <c r="AT209" s="167" t="s">
        <v>330</v>
      </c>
      <c r="AU209" s="167" t="s">
        <v>79</v>
      </c>
      <c r="AV209" s="14" t="s">
        <v>187</v>
      </c>
      <c r="AW209" s="14" t="s">
        <v>31</v>
      </c>
      <c r="AX209" s="14" t="s">
        <v>77</v>
      </c>
      <c r="AY209" s="167" t="s">
        <v>181</v>
      </c>
    </row>
    <row r="210" spans="2:65" s="1" customFormat="1" ht="16.5" customHeight="1" x14ac:dyDescent="0.2">
      <c r="B210" s="32"/>
      <c r="C210" s="125" t="s">
        <v>229</v>
      </c>
      <c r="D210" s="125" t="s">
        <v>182</v>
      </c>
      <c r="E210" s="126" t="s">
        <v>10055</v>
      </c>
      <c r="F210" s="127" t="s">
        <v>10056</v>
      </c>
      <c r="G210" s="128" t="s">
        <v>519</v>
      </c>
      <c r="H210" s="129">
        <v>1</v>
      </c>
      <c r="I210" s="130"/>
      <c r="J210" s="131">
        <f>ROUND(I210*H210,2)</f>
        <v>0</v>
      </c>
      <c r="K210" s="127" t="s">
        <v>186</v>
      </c>
      <c r="L210" s="32"/>
      <c r="M210" s="132" t="s">
        <v>19</v>
      </c>
      <c r="N210" s="133" t="s">
        <v>40</v>
      </c>
      <c r="P210" s="134">
        <f>O210*H210</f>
        <v>0</v>
      </c>
      <c r="Q210" s="134">
        <v>0</v>
      </c>
      <c r="R210" s="134">
        <f>Q210*H210</f>
        <v>0</v>
      </c>
      <c r="S210" s="134">
        <v>0</v>
      </c>
      <c r="T210" s="135">
        <f>S210*H210</f>
        <v>0</v>
      </c>
      <c r="AR210" s="136" t="s">
        <v>209</v>
      </c>
      <c r="AT210" s="136" t="s">
        <v>182</v>
      </c>
      <c r="AU210" s="136" t="s">
        <v>79</v>
      </c>
      <c r="AY210" s="17" t="s">
        <v>181</v>
      </c>
      <c r="BE210" s="137">
        <f>IF(N210="základní",J210,0)</f>
        <v>0</v>
      </c>
      <c r="BF210" s="137">
        <f>IF(N210="snížená",J210,0)</f>
        <v>0</v>
      </c>
      <c r="BG210" s="137">
        <f>IF(N210="zákl. přenesená",J210,0)</f>
        <v>0</v>
      </c>
      <c r="BH210" s="137">
        <f>IF(N210="sníž. přenesená",J210,0)</f>
        <v>0</v>
      </c>
      <c r="BI210" s="137">
        <f>IF(N210="nulová",J210,0)</f>
        <v>0</v>
      </c>
      <c r="BJ210" s="17" t="s">
        <v>77</v>
      </c>
      <c r="BK210" s="137">
        <f>ROUND(I210*H210,2)</f>
        <v>0</v>
      </c>
      <c r="BL210" s="17" t="s">
        <v>209</v>
      </c>
      <c r="BM210" s="136" t="s">
        <v>273</v>
      </c>
    </row>
    <row r="211" spans="2:65" s="1" customFormat="1" ht="19.5" x14ac:dyDescent="0.2">
      <c r="B211" s="32"/>
      <c r="D211" s="138" t="s">
        <v>214</v>
      </c>
      <c r="F211" s="139" t="s">
        <v>10052</v>
      </c>
      <c r="I211" s="140"/>
      <c r="L211" s="32"/>
      <c r="M211" s="141"/>
      <c r="T211" s="53"/>
      <c r="AT211" s="17" t="s">
        <v>214</v>
      </c>
      <c r="AU211" s="17" t="s">
        <v>79</v>
      </c>
    </row>
    <row r="212" spans="2:65" s="12" customFormat="1" ht="11.25" x14ac:dyDescent="0.2">
      <c r="B212" s="153"/>
      <c r="D212" s="138" t="s">
        <v>330</v>
      </c>
      <c r="E212" s="154" t="s">
        <v>19</v>
      </c>
      <c r="F212" s="155" t="s">
        <v>10053</v>
      </c>
      <c r="H212" s="154" t="s">
        <v>19</v>
      </c>
      <c r="I212" s="156"/>
      <c r="L212" s="153"/>
      <c r="M212" s="157"/>
      <c r="T212" s="158"/>
      <c r="AT212" s="154" t="s">
        <v>330</v>
      </c>
      <c r="AU212" s="154" t="s">
        <v>79</v>
      </c>
      <c r="AV212" s="12" t="s">
        <v>77</v>
      </c>
      <c r="AW212" s="12" t="s">
        <v>31</v>
      </c>
      <c r="AX212" s="12" t="s">
        <v>69</v>
      </c>
      <c r="AY212" s="154" t="s">
        <v>181</v>
      </c>
    </row>
    <row r="213" spans="2:65" s="13" customFormat="1" ht="11.25" x14ac:dyDescent="0.2">
      <c r="B213" s="159"/>
      <c r="D213" s="138" t="s">
        <v>330</v>
      </c>
      <c r="E213" s="160" t="s">
        <v>19</v>
      </c>
      <c r="F213" s="161" t="s">
        <v>10057</v>
      </c>
      <c r="H213" s="162">
        <v>1</v>
      </c>
      <c r="I213" s="163"/>
      <c r="L213" s="159"/>
      <c r="M213" s="164"/>
      <c r="T213" s="165"/>
      <c r="AT213" s="160" t="s">
        <v>330</v>
      </c>
      <c r="AU213" s="160" t="s">
        <v>79</v>
      </c>
      <c r="AV213" s="13" t="s">
        <v>79</v>
      </c>
      <c r="AW213" s="13" t="s">
        <v>31</v>
      </c>
      <c r="AX213" s="13" t="s">
        <v>69</v>
      </c>
      <c r="AY213" s="160" t="s">
        <v>181</v>
      </c>
    </row>
    <row r="214" spans="2:65" s="14" customFormat="1" ht="11.25" x14ac:dyDescent="0.2">
      <c r="B214" s="166"/>
      <c r="D214" s="138" t="s">
        <v>330</v>
      </c>
      <c r="E214" s="167" t="s">
        <v>19</v>
      </c>
      <c r="F214" s="168" t="s">
        <v>333</v>
      </c>
      <c r="H214" s="169">
        <v>1</v>
      </c>
      <c r="I214" s="170"/>
      <c r="L214" s="166"/>
      <c r="M214" s="171"/>
      <c r="T214" s="172"/>
      <c r="AT214" s="167" t="s">
        <v>330</v>
      </c>
      <c r="AU214" s="167" t="s">
        <v>79</v>
      </c>
      <c r="AV214" s="14" t="s">
        <v>187</v>
      </c>
      <c r="AW214" s="14" t="s">
        <v>31</v>
      </c>
      <c r="AX214" s="14" t="s">
        <v>77</v>
      </c>
      <c r="AY214" s="167" t="s">
        <v>181</v>
      </c>
    </row>
    <row r="215" spans="2:65" s="1" customFormat="1" ht="16.5" customHeight="1" x14ac:dyDescent="0.2">
      <c r="B215" s="32"/>
      <c r="C215" s="125" t="s">
        <v>274</v>
      </c>
      <c r="D215" s="125" t="s">
        <v>182</v>
      </c>
      <c r="E215" s="126" t="s">
        <v>10058</v>
      </c>
      <c r="F215" s="127" t="s">
        <v>10059</v>
      </c>
      <c r="G215" s="128" t="s">
        <v>519</v>
      </c>
      <c r="H215" s="129">
        <v>3</v>
      </c>
      <c r="I215" s="130"/>
      <c r="J215" s="131">
        <f>ROUND(I215*H215,2)</f>
        <v>0</v>
      </c>
      <c r="K215" s="127" t="s">
        <v>186</v>
      </c>
      <c r="L215" s="32"/>
      <c r="M215" s="132" t="s">
        <v>19</v>
      </c>
      <c r="N215" s="133" t="s">
        <v>40</v>
      </c>
      <c r="P215" s="134">
        <f>O215*H215</f>
        <v>0</v>
      </c>
      <c r="Q215" s="134">
        <v>0</v>
      </c>
      <c r="R215" s="134">
        <f>Q215*H215</f>
        <v>0</v>
      </c>
      <c r="S215" s="134">
        <v>0</v>
      </c>
      <c r="T215" s="135">
        <f>S215*H215</f>
        <v>0</v>
      </c>
      <c r="AR215" s="136" t="s">
        <v>209</v>
      </c>
      <c r="AT215" s="136" t="s">
        <v>182</v>
      </c>
      <c r="AU215" s="136" t="s">
        <v>79</v>
      </c>
      <c r="AY215" s="17" t="s">
        <v>181</v>
      </c>
      <c r="BE215" s="137">
        <f>IF(N215="základní",J215,0)</f>
        <v>0</v>
      </c>
      <c r="BF215" s="137">
        <f>IF(N215="snížená",J215,0)</f>
        <v>0</v>
      </c>
      <c r="BG215" s="137">
        <f>IF(N215="zákl. přenesená",J215,0)</f>
        <v>0</v>
      </c>
      <c r="BH215" s="137">
        <f>IF(N215="sníž. přenesená",J215,0)</f>
        <v>0</v>
      </c>
      <c r="BI215" s="137">
        <f>IF(N215="nulová",J215,0)</f>
        <v>0</v>
      </c>
      <c r="BJ215" s="17" t="s">
        <v>77</v>
      </c>
      <c r="BK215" s="137">
        <f>ROUND(I215*H215,2)</f>
        <v>0</v>
      </c>
      <c r="BL215" s="17" t="s">
        <v>209</v>
      </c>
      <c r="BM215" s="136" t="s">
        <v>277</v>
      </c>
    </row>
    <row r="216" spans="2:65" s="1" customFormat="1" ht="19.5" x14ac:dyDescent="0.2">
      <c r="B216" s="32"/>
      <c r="D216" s="138" t="s">
        <v>214</v>
      </c>
      <c r="F216" s="139" t="s">
        <v>10052</v>
      </c>
      <c r="I216" s="140"/>
      <c r="L216" s="32"/>
      <c r="M216" s="141"/>
      <c r="T216" s="53"/>
      <c r="AT216" s="17" t="s">
        <v>214</v>
      </c>
      <c r="AU216" s="17" t="s">
        <v>79</v>
      </c>
    </row>
    <row r="217" spans="2:65" s="12" customFormat="1" ht="11.25" x14ac:dyDescent="0.2">
      <c r="B217" s="153"/>
      <c r="D217" s="138" t="s">
        <v>330</v>
      </c>
      <c r="E217" s="154" t="s">
        <v>19</v>
      </c>
      <c r="F217" s="155" t="s">
        <v>10053</v>
      </c>
      <c r="H217" s="154" t="s">
        <v>19</v>
      </c>
      <c r="I217" s="156"/>
      <c r="L217" s="153"/>
      <c r="M217" s="157"/>
      <c r="T217" s="158"/>
      <c r="AT217" s="154" t="s">
        <v>330</v>
      </c>
      <c r="AU217" s="154" t="s">
        <v>79</v>
      </c>
      <c r="AV217" s="12" t="s">
        <v>77</v>
      </c>
      <c r="AW217" s="12" t="s">
        <v>31</v>
      </c>
      <c r="AX217" s="12" t="s">
        <v>69</v>
      </c>
      <c r="AY217" s="154" t="s">
        <v>181</v>
      </c>
    </row>
    <row r="218" spans="2:65" s="13" customFormat="1" ht="11.25" x14ac:dyDescent="0.2">
      <c r="B218" s="159"/>
      <c r="D218" s="138" t="s">
        <v>330</v>
      </c>
      <c r="E218" s="160" t="s">
        <v>19</v>
      </c>
      <c r="F218" s="161" t="s">
        <v>10060</v>
      </c>
      <c r="H218" s="162">
        <v>3</v>
      </c>
      <c r="I218" s="163"/>
      <c r="L218" s="159"/>
      <c r="M218" s="164"/>
      <c r="T218" s="165"/>
      <c r="AT218" s="160" t="s">
        <v>330</v>
      </c>
      <c r="AU218" s="160" t="s">
        <v>79</v>
      </c>
      <c r="AV218" s="13" t="s">
        <v>79</v>
      </c>
      <c r="AW218" s="13" t="s">
        <v>31</v>
      </c>
      <c r="AX218" s="13" t="s">
        <v>69</v>
      </c>
      <c r="AY218" s="160" t="s">
        <v>181</v>
      </c>
    </row>
    <row r="219" spans="2:65" s="14" customFormat="1" ht="11.25" x14ac:dyDescent="0.2">
      <c r="B219" s="166"/>
      <c r="D219" s="138" t="s">
        <v>330</v>
      </c>
      <c r="E219" s="167" t="s">
        <v>19</v>
      </c>
      <c r="F219" s="168" t="s">
        <v>333</v>
      </c>
      <c r="H219" s="169">
        <v>3</v>
      </c>
      <c r="I219" s="170"/>
      <c r="L219" s="166"/>
      <c r="M219" s="171"/>
      <c r="T219" s="172"/>
      <c r="AT219" s="167" t="s">
        <v>330</v>
      </c>
      <c r="AU219" s="167" t="s">
        <v>79</v>
      </c>
      <c r="AV219" s="14" t="s">
        <v>187</v>
      </c>
      <c r="AW219" s="14" t="s">
        <v>31</v>
      </c>
      <c r="AX219" s="14" t="s">
        <v>77</v>
      </c>
      <c r="AY219" s="167" t="s">
        <v>181</v>
      </c>
    </row>
    <row r="220" spans="2:65" s="1" customFormat="1" ht="16.5" customHeight="1" x14ac:dyDescent="0.2">
      <c r="B220" s="32"/>
      <c r="C220" s="125" t="s">
        <v>232</v>
      </c>
      <c r="D220" s="125" t="s">
        <v>182</v>
      </c>
      <c r="E220" s="126" t="s">
        <v>10061</v>
      </c>
      <c r="F220" s="127" t="s">
        <v>10062</v>
      </c>
      <c r="G220" s="128" t="s">
        <v>519</v>
      </c>
      <c r="H220" s="129">
        <v>1</v>
      </c>
      <c r="I220" s="130"/>
      <c r="J220" s="131">
        <f>ROUND(I220*H220,2)</f>
        <v>0</v>
      </c>
      <c r="K220" s="127" t="s">
        <v>186</v>
      </c>
      <c r="L220" s="32"/>
      <c r="M220" s="132" t="s">
        <v>19</v>
      </c>
      <c r="N220" s="133" t="s">
        <v>40</v>
      </c>
      <c r="P220" s="134">
        <f>O220*H220</f>
        <v>0</v>
      </c>
      <c r="Q220" s="134">
        <v>0</v>
      </c>
      <c r="R220" s="134">
        <f>Q220*H220</f>
        <v>0</v>
      </c>
      <c r="S220" s="134">
        <v>0</v>
      </c>
      <c r="T220" s="135">
        <f>S220*H220</f>
        <v>0</v>
      </c>
      <c r="AR220" s="136" t="s">
        <v>209</v>
      </c>
      <c r="AT220" s="136" t="s">
        <v>182</v>
      </c>
      <c r="AU220" s="136" t="s">
        <v>79</v>
      </c>
      <c r="AY220" s="17" t="s">
        <v>181</v>
      </c>
      <c r="BE220" s="137">
        <f>IF(N220="základní",J220,0)</f>
        <v>0</v>
      </c>
      <c r="BF220" s="137">
        <f>IF(N220="snížená",J220,0)</f>
        <v>0</v>
      </c>
      <c r="BG220" s="137">
        <f>IF(N220="zákl. přenesená",J220,0)</f>
        <v>0</v>
      </c>
      <c r="BH220" s="137">
        <f>IF(N220="sníž. přenesená",J220,0)</f>
        <v>0</v>
      </c>
      <c r="BI220" s="137">
        <f>IF(N220="nulová",J220,0)</f>
        <v>0</v>
      </c>
      <c r="BJ220" s="17" t="s">
        <v>77</v>
      </c>
      <c r="BK220" s="137">
        <f>ROUND(I220*H220,2)</f>
        <v>0</v>
      </c>
      <c r="BL220" s="17" t="s">
        <v>209</v>
      </c>
      <c r="BM220" s="136" t="s">
        <v>280</v>
      </c>
    </row>
    <row r="221" spans="2:65" s="1" customFormat="1" ht="19.5" x14ac:dyDescent="0.2">
      <c r="B221" s="32"/>
      <c r="D221" s="138" t="s">
        <v>214</v>
      </c>
      <c r="F221" s="139" t="s">
        <v>10052</v>
      </c>
      <c r="I221" s="140"/>
      <c r="L221" s="32"/>
      <c r="M221" s="141"/>
      <c r="T221" s="53"/>
      <c r="AT221" s="17" t="s">
        <v>214</v>
      </c>
      <c r="AU221" s="17" t="s">
        <v>79</v>
      </c>
    </row>
    <row r="222" spans="2:65" s="12" customFormat="1" ht="11.25" x14ac:dyDescent="0.2">
      <c r="B222" s="153"/>
      <c r="D222" s="138" t="s">
        <v>330</v>
      </c>
      <c r="E222" s="154" t="s">
        <v>19</v>
      </c>
      <c r="F222" s="155" t="s">
        <v>10053</v>
      </c>
      <c r="H222" s="154" t="s">
        <v>19</v>
      </c>
      <c r="I222" s="156"/>
      <c r="L222" s="153"/>
      <c r="M222" s="157"/>
      <c r="T222" s="158"/>
      <c r="AT222" s="154" t="s">
        <v>330</v>
      </c>
      <c r="AU222" s="154" t="s">
        <v>79</v>
      </c>
      <c r="AV222" s="12" t="s">
        <v>77</v>
      </c>
      <c r="AW222" s="12" t="s">
        <v>31</v>
      </c>
      <c r="AX222" s="12" t="s">
        <v>69</v>
      </c>
      <c r="AY222" s="154" t="s">
        <v>181</v>
      </c>
    </row>
    <row r="223" spans="2:65" s="13" customFormat="1" ht="11.25" x14ac:dyDescent="0.2">
      <c r="B223" s="159"/>
      <c r="D223" s="138" t="s">
        <v>330</v>
      </c>
      <c r="E223" s="160" t="s">
        <v>19</v>
      </c>
      <c r="F223" s="161" t="s">
        <v>10063</v>
      </c>
      <c r="H223" s="162">
        <v>1</v>
      </c>
      <c r="I223" s="163"/>
      <c r="L223" s="159"/>
      <c r="M223" s="164"/>
      <c r="T223" s="165"/>
      <c r="AT223" s="160" t="s">
        <v>330</v>
      </c>
      <c r="AU223" s="160" t="s">
        <v>79</v>
      </c>
      <c r="AV223" s="13" t="s">
        <v>79</v>
      </c>
      <c r="AW223" s="13" t="s">
        <v>31</v>
      </c>
      <c r="AX223" s="13" t="s">
        <v>69</v>
      </c>
      <c r="AY223" s="160" t="s">
        <v>181</v>
      </c>
    </row>
    <row r="224" spans="2:65" s="14" customFormat="1" ht="11.25" x14ac:dyDescent="0.2">
      <c r="B224" s="166"/>
      <c r="D224" s="138" t="s">
        <v>330</v>
      </c>
      <c r="E224" s="167" t="s">
        <v>19</v>
      </c>
      <c r="F224" s="168" t="s">
        <v>333</v>
      </c>
      <c r="H224" s="169">
        <v>1</v>
      </c>
      <c r="I224" s="170"/>
      <c r="L224" s="166"/>
      <c r="M224" s="171"/>
      <c r="T224" s="172"/>
      <c r="AT224" s="167" t="s">
        <v>330</v>
      </c>
      <c r="AU224" s="167" t="s">
        <v>79</v>
      </c>
      <c r="AV224" s="14" t="s">
        <v>187</v>
      </c>
      <c r="AW224" s="14" t="s">
        <v>31</v>
      </c>
      <c r="AX224" s="14" t="s">
        <v>77</v>
      </c>
      <c r="AY224" s="167" t="s">
        <v>181</v>
      </c>
    </row>
    <row r="225" spans="2:65" s="1" customFormat="1" ht="16.5" customHeight="1" x14ac:dyDescent="0.2">
      <c r="B225" s="32"/>
      <c r="C225" s="125" t="s">
        <v>281</v>
      </c>
      <c r="D225" s="125" t="s">
        <v>182</v>
      </c>
      <c r="E225" s="126" t="s">
        <v>10064</v>
      </c>
      <c r="F225" s="127" t="s">
        <v>10065</v>
      </c>
      <c r="G225" s="128" t="s">
        <v>519</v>
      </c>
      <c r="H225" s="129">
        <v>5</v>
      </c>
      <c r="I225" s="130"/>
      <c r="J225" s="131">
        <f>ROUND(I225*H225,2)</f>
        <v>0</v>
      </c>
      <c r="K225" s="127" t="s">
        <v>186</v>
      </c>
      <c r="L225" s="32"/>
      <c r="M225" s="132" t="s">
        <v>19</v>
      </c>
      <c r="N225" s="133" t="s">
        <v>40</v>
      </c>
      <c r="P225" s="134">
        <f>O225*H225</f>
        <v>0</v>
      </c>
      <c r="Q225" s="134">
        <v>0</v>
      </c>
      <c r="R225" s="134">
        <f>Q225*H225</f>
        <v>0</v>
      </c>
      <c r="S225" s="134">
        <v>0</v>
      </c>
      <c r="T225" s="135">
        <f>S225*H225</f>
        <v>0</v>
      </c>
      <c r="AR225" s="136" t="s">
        <v>209</v>
      </c>
      <c r="AT225" s="136" t="s">
        <v>182</v>
      </c>
      <c r="AU225" s="136" t="s">
        <v>79</v>
      </c>
      <c r="AY225" s="17" t="s">
        <v>181</v>
      </c>
      <c r="BE225" s="137">
        <f>IF(N225="základní",J225,0)</f>
        <v>0</v>
      </c>
      <c r="BF225" s="137">
        <f>IF(N225="snížená",J225,0)</f>
        <v>0</v>
      </c>
      <c r="BG225" s="137">
        <f>IF(N225="zákl. přenesená",J225,0)</f>
        <v>0</v>
      </c>
      <c r="BH225" s="137">
        <f>IF(N225="sníž. přenesená",J225,0)</f>
        <v>0</v>
      </c>
      <c r="BI225" s="137">
        <f>IF(N225="nulová",J225,0)</f>
        <v>0</v>
      </c>
      <c r="BJ225" s="17" t="s">
        <v>77</v>
      </c>
      <c r="BK225" s="137">
        <f>ROUND(I225*H225,2)</f>
        <v>0</v>
      </c>
      <c r="BL225" s="17" t="s">
        <v>209</v>
      </c>
      <c r="BM225" s="136" t="s">
        <v>284</v>
      </c>
    </row>
    <row r="226" spans="2:65" s="1" customFormat="1" ht="48.75" x14ac:dyDescent="0.2">
      <c r="B226" s="32"/>
      <c r="D226" s="138" t="s">
        <v>214</v>
      </c>
      <c r="F226" s="139" t="s">
        <v>10066</v>
      </c>
      <c r="I226" s="140"/>
      <c r="L226" s="32"/>
      <c r="M226" s="141"/>
      <c r="T226" s="53"/>
      <c r="AT226" s="17" t="s">
        <v>214</v>
      </c>
      <c r="AU226" s="17" t="s">
        <v>79</v>
      </c>
    </row>
    <row r="227" spans="2:65" s="12" customFormat="1" ht="11.25" x14ac:dyDescent="0.2">
      <c r="B227" s="153"/>
      <c r="D227" s="138" t="s">
        <v>330</v>
      </c>
      <c r="E227" s="154" t="s">
        <v>19</v>
      </c>
      <c r="F227" s="155" t="s">
        <v>10067</v>
      </c>
      <c r="H227" s="154" t="s">
        <v>19</v>
      </c>
      <c r="I227" s="156"/>
      <c r="L227" s="153"/>
      <c r="M227" s="157"/>
      <c r="T227" s="158"/>
      <c r="AT227" s="154" t="s">
        <v>330</v>
      </c>
      <c r="AU227" s="154" t="s">
        <v>79</v>
      </c>
      <c r="AV227" s="12" t="s">
        <v>77</v>
      </c>
      <c r="AW227" s="12" t="s">
        <v>31</v>
      </c>
      <c r="AX227" s="12" t="s">
        <v>69</v>
      </c>
      <c r="AY227" s="154" t="s">
        <v>181</v>
      </c>
    </row>
    <row r="228" spans="2:65" s="13" customFormat="1" ht="11.25" x14ac:dyDescent="0.2">
      <c r="B228" s="159"/>
      <c r="D228" s="138" t="s">
        <v>330</v>
      </c>
      <c r="E228" s="160" t="s">
        <v>19</v>
      </c>
      <c r="F228" s="161" t="s">
        <v>10068</v>
      </c>
      <c r="H228" s="162">
        <v>5</v>
      </c>
      <c r="I228" s="163"/>
      <c r="L228" s="159"/>
      <c r="M228" s="164"/>
      <c r="T228" s="165"/>
      <c r="AT228" s="160" t="s">
        <v>330</v>
      </c>
      <c r="AU228" s="160" t="s">
        <v>79</v>
      </c>
      <c r="AV228" s="13" t="s">
        <v>79</v>
      </c>
      <c r="AW228" s="13" t="s">
        <v>31</v>
      </c>
      <c r="AX228" s="13" t="s">
        <v>69</v>
      </c>
      <c r="AY228" s="160" t="s">
        <v>181</v>
      </c>
    </row>
    <row r="229" spans="2:65" s="14" customFormat="1" ht="11.25" x14ac:dyDescent="0.2">
      <c r="B229" s="166"/>
      <c r="D229" s="138" t="s">
        <v>330</v>
      </c>
      <c r="E229" s="167" t="s">
        <v>19</v>
      </c>
      <c r="F229" s="168" t="s">
        <v>333</v>
      </c>
      <c r="H229" s="169">
        <v>5</v>
      </c>
      <c r="I229" s="170"/>
      <c r="L229" s="166"/>
      <c r="M229" s="171"/>
      <c r="T229" s="172"/>
      <c r="AT229" s="167" t="s">
        <v>330</v>
      </c>
      <c r="AU229" s="167" t="s">
        <v>79</v>
      </c>
      <c r="AV229" s="14" t="s">
        <v>187</v>
      </c>
      <c r="AW229" s="14" t="s">
        <v>31</v>
      </c>
      <c r="AX229" s="14" t="s">
        <v>77</v>
      </c>
      <c r="AY229" s="167" t="s">
        <v>181</v>
      </c>
    </row>
    <row r="230" spans="2:65" s="1" customFormat="1" ht="16.5" customHeight="1" x14ac:dyDescent="0.2">
      <c r="B230" s="32"/>
      <c r="C230" s="125" t="s">
        <v>236</v>
      </c>
      <c r="D230" s="125" t="s">
        <v>182</v>
      </c>
      <c r="E230" s="126" t="s">
        <v>10069</v>
      </c>
      <c r="F230" s="127" t="s">
        <v>10070</v>
      </c>
      <c r="G230" s="128" t="s">
        <v>636</v>
      </c>
      <c r="H230" s="129">
        <v>758</v>
      </c>
      <c r="I230" s="130"/>
      <c r="J230" s="131">
        <f>ROUND(I230*H230,2)</f>
        <v>0</v>
      </c>
      <c r="K230" s="127" t="s">
        <v>186</v>
      </c>
      <c r="L230" s="32"/>
      <c r="M230" s="132" t="s">
        <v>19</v>
      </c>
      <c r="N230" s="133" t="s">
        <v>40</v>
      </c>
      <c r="P230" s="134">
        <f>O230*H230</f>
        <v>0</v>
      </c>
      <c r="Q230" s="134">
        <v>0</v>
      </c>
      <c r="R230" s="134">
        <f>Q230*H230</f>
        <v>0</v>
      </c>
      <c r="S230" s="134">
        <v>0</v>
      </c>
      <c r="T230" s="135">
        <f>S230*H230</f>
        <v>0</v>
      </c>
      <c r="AR230" s="136" t="s">
        <v>209</v>
      </c>
      <c r="AT230" s="136" t="s">
        <v>182</v>
      </c>
      <c r="AU230" s="136" t="s">
        <v>79</v>
      </c>
      <c r="AY230" s="17" t="s">
        <v>181</v>
      </c>
      <c r="BE230" s="137">
        <f>IF(N230="základní",J230,0)</f>
        <v>0</v>
      </c>
      <c r="BF230" s="137">
        <f>IF(N230="snížená",J230,0)</f>
        <v>0</v>
      </c>
      <c r="BG230" s="137">
        <f>IF(N230="zákl. přenesená",J230,0)</f>
        <v>0</v>
      </c>
      <c r="BH230" s="137">
        <f>IF(N230="sníž. přenesená",J230,0)</f>
        <v>0</v>
      </c>
      <c r="BI230" s="137">
        <f>IF(N230="nulová",J230,0)</f>
        <v>0</v>
      </c>
      <c r="BJ230" s="17" t="s">
        <v>77</v>
      </c>
      <c r="BK230" s="137">
        <f>ROUND(I230*H230,2)</f>
        <v>0</v>
      </c>
      <c r="BL230" s="17" t="s">
        <v>209</v>
      </c>
      <c r="BM230" s="136" t="s">
        <v>288</v>
      </c>
    </row>
    <row r="231" spans="2:65" s="1" customFormat="1" ht="19.5" x14ac:dyDescent="0.2">
      <c r="B231" s="32"/>
      <c r="D231" s="138" t="s">
        <v>214</v>
      </c>
      <c r="F231" s="139" t="s">
        <v>9994</v>
      </c>
      <c r="I231" s="140"/>
      <c r="L231" s="32"/>
      <c r="M231" s="141"/>
      <c r="T231" s="53"/>
      <c r="AT231" s="17" t="s">
        <v>214</v>
      </c>
      <c r="AU231" s="17" t="s">
        <v>79</v>
      </c>
    </row>
    <row r="232" spans="2:65" s="12" customFormat="1" ht="11.25" x14ac:dyDescent="0.2">
      <c r="B232" s="153"/>
      <c r="D232" s="138" t="s">
        <v>330</v>
      </c>
      <c r="E232" s="154" t="s">
        <v>19</v>
      </c>
      <c r="F232" s="155" t="s">
        <v>10071</v>
      </c>
      <c r="H232" s="154" t="s">
        <v>19</v>
      </c>
      <c r="I232" s="156"/>
      <c r="L232" s="153"/>
      <c r="M232" s="157"/>
      <c r="T232" s="158"/>
      <c r="AT232" s="154" t="s">
        <v>330</v>
      </c>
      <c r="AU232" s="154" t="s">
        <v>79</v>
      </c>
      <c r="AV232" s="12" t="s">
        <v>77</v>
      </c>
      <c r="AW232" s="12" t="s">
        <v>31</v>
      </c>
      <c r="AX232" s="12" t="s">
        <v>69</v>
      </c>
      <c r="AY232" s="154" t="s">
        <v>181</v>
      </c>
    </row>
    <row r="233" spans="2:65" s="13" customFormat="1" ht="11.25" x14ac:dyDescent="0.2">
      <c r="B233" s="159"/>
      <c r="D233" s="138" t="s">
        <v>330</v>
      </c>
      <c r="E233" s="160" t="s">
        <v>19</v>
      </c>
      <c r="F233" s="161" t="s">
        <v>10072</v>
      </c>
      <c r="H233" s="162">
        <v>758</v>
      </c>
      <c r="I233" s="163"/>
      <c r="L233" s="159"/>
      <c r="M233" s="164"/>
      <c r="T233" s="165"/>
      <c r="AT233" s="160" t="s">
        <v>330</v>
      </c>
      <c r="AU233" s="160" t="s">
        <v>79</v>
      </c>
      <c r="AV233" s="13" t="s">
        <v>79</v>
      </c>
      <c r="AW233" s="13" t="s">
        <v>31</v>
      </c>
      <c r="AX233" s="13" t="s">
        <v>69</v>
      </c>
      <c r="AY233" s="160" t="s">
        <v>181</v>
      </c>
    </row>
    <row r="234" spans="2:65" s="14" customFormat="1" ht="11.25" x14ac:dyDescent="0.2">
      <c r="B234" s="166"/>
      <c r="D234" s="138" t="s">
        <v>330</v>
      </c>
      <c r="E234" s="167" t="s">
        <v>19</v>
      </c>
      <c r="F234" s="168" t="s">
        <v>333</v>
      </c>
      <c r="H234" s="169">
        <v>758</v>
      </c>
      <c r="I234" s="170"/>
      <c r="L234" s="166"/>
      <c r="M234" s="171"/>
      <c r="T234" s="172"/>
      <c r="AT234" s="167" t="s">
        <v>330</v>
      </c>
      <c r="AU234" s="167" t="s">
        <v>79</v>
      </c>
      <c r="AV234" s="14" t="s">
        <v>187</v>
      </c>
      <c r="AW234" s="14" t="s">
        <v>31</v>
      </c>
      <c r="AX234" s="14" t="s">
        <v>77</v>
      </c>
      <c r="AY234" s="167" t="s">
        <v>181</v>
      </c>
    </row>
    <row r="235" spans="2:65" s="1" customFormat="1" ht="16.5" customHeight="1" x14ac:dyDescent="0.2">
      <c r="B235" s="32"/>
      <c r="C235" s="125" t="s">
        <v>290</v>
      </c>
      <c r="D235" s="125" t="s">
        <v>182</v>
      </c>
      <c r="E235" s="126" t="s">
        <v>10073</v>
      </c>
      <c r="F235" s="127" t="s">
        <v>10074</v>
      </c>
      <c r="G235" s="128" t="s">
        <v>636</v>
      </c>
      <c r="H235" s="129">
        <v>758</v>
      </c>
      <c r="I235" s="130"/>
      <c r="J235" s="131">
        <f>ROUND(I235*H235,2)</f>
        <v>0</v>
      </c>
      <c r="K235" s="127" t="s">
        <v>186</v>
      </c>
      <c r="L235" s="32"/>
      <c r="M235" s="132" t="s">
        <v>19</v>
      </c>
      <c r="N235" s="133" t="s">
        <v>40</v>
      </c>
      <c r="P235" s="134">
        <f>O235*H235</f>
        <v>0</v>
      </c>
      <c r="Q235" s="134">
        <v>0</v>
      </c>
      <c r="R235" s="134">
        <f>Q235*H235</f>
        <v>0</v>
      </c>
      <c r="S235" s="134">
        <v>0</v>
      </c>
      <c r="T235" s="135">
        <f>S235*H235</f>
        <v>0</v>
      </c>
      <c r="AR235" s="136" t="s">
        <v>209</v>
      </c>
      <c r="AT235" s="136" t="s">
        <v>182</v>
      </c>
      <c r="AU235" s="136" t="s">
        <v>79</v>
      </c>
      <c r="AY235" s="17" t="s">
        <v>181</v>
      </c>
      <c r="BE235" s="137">
        <f>IF(N235="základní",J235,0)</f>
        <v>0</v>
      </c>
      <c r="BF235" s="137">
        <f>IF(N235="snížená",J235,0)</f>
        <v>0</v>
      </c>
      <c r="BG235" s="137">
        <f>IF(N235="zákl. přenesená",J235,0)</f>
        <v>0</v>
      </c>
      <c r="BH235" s="137">
        <f>IF(N235="sníž. přenesená",J235,0)</f>
        <v>0</v>
      </c>
      <c r="BI235" s="137">
        <f>IF(N235="nulová",J235,0)</f>
        <v>0</v>
      </c>
      <c r="BJ235" s="17" t="s">
        <v>77</v>
      </c>
      <c r="BK235" s="137">
        <f>ROUND(I235*H235,2)</f>
        <v>0</v>
      </c>
      <c r="BL235" s="17" t="s">
        <v>209</v>
      </c>
      <c r="BM235" s="136" t="s">
        <v>293</v>
      </c>
    </row>
    <row r="236" spans="2:65" s="1" customFormat="1" ht="19.5" x14ac:dyDescent="0.2">
      <c r="B236" s="32"/>
      <c r="D236" s="138" t="s">
        <v>214</v>
      </c>
      <c r="F236" s="139" t="s">
        <v>9994</v>
      </c>
      <c r="I236" s="140"/>
      <c r="L236" s="32"/>
      <c r="M236" s="141"/>
      <c r="T236" s="53"/>
      <c r="AT236" s="17" t="s">
        <v>214</v>
      </c>
      <c r="AU236" s="17" t="s">
        <v>79</v>
      </c>
    </row>
    <row r="237" spans="2:65" s="12" customFormat="1" ht="11.25" x14ac:dyDescent="0.2">
      <c r="B237" s="153"/>
      <c r="D237" s="138" t="s">
        <v>330</v>
      </c>
      <c r="E237" s="154" t="s">
        <v>19</v>
      </c>
      <c r="F237" s="155" t="s">
        <v>10075</v>
      </c>
      <c r="H237" s="154" t="s">
        <v>19</v>
      </c>
      <c r="I237" s="156"/>
      <c r="L237" s="153"/>
      <c r="M237" s="157"/>
      <c r="T237" s="158"/>
      <c r="AT237" s="154" t="s">
        <v>330</v>
      </c>
      <c r="AU237" s="154" t="s">
        <v>79</v>
      </c>
      <c r="AV237" s="12" t="s">
        <v>77</v>
      </c>
      <c r="AW237" s="12" t="s">
        <v>31</v>
      </c>
      <c r="AX237" s="12" t="s">
        <v>69</v>
      </c>
      <c r="AY237" s="154" t="s">
        <v>181</v>
      </c>
    </row>
    <row r="238" spans="2:65" s="13" customFormat="1" ht="11.25" x14ac:dyDescent="0.2">
      <c r="B238" s="159"/>
      <c r="D238" s="138" t="s">
        <v>330</v>
      </c>
      <c r="E238" s="160" t="s">
        <v>19</v>
      </c>
      <c r="F238" s="161" t="s">
        <v>10076</v>
      </c>
      <c r="H238" s="162">
        <v>758</v>
      </c>
      <c r="I238" s="163"/>
      <c r="L238" s="159"/>
      <c r="M238" s="164"/>
      <c r="T238" s="165"/>
      <c r="AT238" s="160" t="s">
        <v>330</v>
      </c>
      <c r="AU238" s="160" t="s">
        <v>79</v>
      </c>
      <c r="AV238" s="13" t="s">
        <v>79</v>
      </c>
      <c r="AW238" s="13" t="s">
        <v>31</v>
      </c>
      <c r="AX238" s="13" t="s">
        <v>69</v>
      </c>
      <c r="AY238" s="160" t="s">
        <v>181</v>
      </c>
    </row>
    <row r="239" spans="2:65" s="14" customFormat="1" ht="11.25" x14ac:dyDescent="0.2">
      <c r="B239" s="166"/>
      <c r="D239" s="138" t="s">
        <v>330</v>
      </c>
      <c r="E239" s="167" t="s">
        <v>19</v>
      </c>
      <c r="F239" s="168" t="s">
        <v>333</v>
      </c>
      <c r="H239" s="169">
        <v>758</v>
      </c>
      <c r="I239" s="170"/>
      <c r="L239" s="166"/>
      <c r="M239" s="171"/>
      <c r="T239" s="172"/>
      <c r="AT239" s="167" t="s">
        <v>330</v>
      </c>
      <c r="AU239" s="167" t="s">
        <v>79</v>
      </c>
      <c r="AV239" s="14" t="s">
        <v>187</v>
      </c>
      <c r="AW239" s="14" t="s">
        <v>31</v>
      </c>
      <c r="AX239" s="14" t="s">
        <v>77</v>
      </c>
      <c r="AY239" s="167" t="s">
        <v>181</v>
      </c>
    </row>
    <row r="240" spans="2:65" s="1" customFormat="1" ht="16.5" customHeight="1" x14ac:dyDescent="0.2">
      <c r="B240" s="32"/>
      <c r="C240" s="125" t="s">
        <v>239</v>
      </c>
      <c r="D240" s="125" t="s">
        <v>182</v>
      </c>
      <c r="E240" s="126" t="s">
        <v>10077</v>
      </c>
      <c r="F240" s="127" t="s">
        <v>10078</v>
      </c>
      <c r="G240" s="128" t="s">
        <v>636</v>
      </c>
      <c r="H240" s="129">
        <v>758</v>
      </c>
      <c r="I240" s="130"/>
      <c r="J240" s="131">
        <f>ROUND(I240*H240,2)</f>
        <v>0</v>
      </c>
      <c r="K240" s="127" t="s">
        <v>186</v>
      </c>
      <c r="L240" s="32"/>
      <c r="M240" s="132" t="s">
        <v>19</v>
      </c>
      <c r="N240" s="133" t="s">
        <v>40</v>
      </c>
      <c r="P240" s="134">
        <f>O240*H240</f>
        <v>0</v>
      </c>
      <c r="Q240" s="134">
        <v>0</v>
      </c>
      <c r="R240" s="134">
        <f>Q240*H240</f>
        <v>0</v>
      </c>
      <c r="S240" s="134">
        <v>0</v>
      </c>
      <c r="T240" s="135">
        <f>S240*H240</f>
        <v>0</v>
      </c>
      <c r="AR240" s="136" t="s">
        <v>209</v>
      </c>
      <c r="AT240" s="136" t="s">
        <v>182</v>
      </c>
      <c r="AU240" s="136" t="s">
        <v>79</v>
      </c>
      <c r="AY240" s="17" t="s">
        <v>181</v>
      </c>
      <c r="BE240" s="137">
        <f>IF(N240="základní",J240,0)</f>
        <v>0</v>
      </c>
      <c r="BF240" s="137">
        <f>IF(N240="snížená",J240,0)</f>
        <v>0</v>
      </c>
      <c r="BG240" s="137">
        <f>IF(N240="zákl. přenesená",J240,0)</f>
        <v>0</v>
      </c>
      <c r="BH240" s="137">
        <f>IF(N240="sníž. přenesená",J240,0)</f>
        <v>0</v>
      </c>
      <c r="BI240" s="137">
        <f>IF(N240="nulová",J240,0)</f>
        <v>0</v>
      </c>
      <c r="BJ240" s="17" t="s">
        <v>77</v>
      </c>
      <c r="BK240" s="137">
        <f>ROUND(I240*H240,2)</f>
        <v>0</v>
      </c>
      <c r="BL240" s="17" t="s">
        <v>209</v>
      </c>
      <c r="BM240" s="136" t="s">
        <v>478</v>
      </c>
    </row>
    <row r="241" spans="2:65" s="1" customFormat="1" ht="19.5" x14ac:dyDescent="0.2">
      <c r="B241" s="32"/>
      <c r="D241" s="138" t="s">
        <v>214</v>
      </c>
      <c r="F241" s="139" t="s">
        <v>9994</v>
      </c>
      <c r="I241" s="140"/>
      <c r="L241" s="32"/>
      <c r="M241" s="141"/>
      <c r="T241" s="53"/>
      <c r="AT241" s="17" t="s">
        <v>214</v>
      </c>
      <c r="AU241" s="17" t="s">
        <v>79</v>
      </c>
    </row>
    <row r="242" spans="2:65" s="12" customFormat="1" ht="11.25" x14ac:dyDescent="0.2">
      <c r="B242" s="153"/>
      <c r="D242" s="138" t="s">
        <v>330</v>
      </c>
      <c r="E242" s="154" t="s">
        <v>19</v>
      </c>
      <c r="F242" s="155" t="s">
        <v>10079</v>
      </c>
      <c r="H242" s="154" t="s">
        <v>19</v>
      </c>
      <c r="I242" s="156"/>
      <c r="L242" s="153"/>
      <c r="M242" s="157"/>
      <c r="T242" s="158"/>
      <c r="AT242" s="154" t="s">
        <v>330</v>
      </c>
      <c r="AU242" s="154" t="s">
        <v>79</v>
      </c>
      <c r="AV242" s="12" t="s">
        <v>77</v>
      </c>
      <c r="AW242" s="12" t="s">
        <v>31</v>
      </c>
      <c r="AX242" s="12" t="s">
        <v>69</v>
      </c>
      <c r="AY242" s="154" t="s">
        <v>181</v>
      </c>
    </row>
    <row r="243" spans="2:65" s="13" customFormat="1" ht="11.25" x14ac:dyDescent="0.2">
      <c r="B243" s="159"/>
      <c r="D243" s="138" t="s">
        <v>330</v>
      </c>
      <c r="E243" s="160" t="s">
        <v>19</v>
      </c>
      <c r="F243" s="161" t="s">
        <v>10080</v>
      </c>
      <c r="H243" s="162">
        <v>758</v>
      </c>
      <c r="I243" s="163"/>
      <c r="L243" s="159"/>
      <c r="M243" s="164"/>
      <c r="T243" s="165"/>
      <c r="AT243" s="160" t="s">
        <v>330</v>
      </c>
      <c r="AU243" s="160" t="s">
        <v>79</v>
      </c>
      <c r="AV243" s="13" t="s">
        <v>79</v>
      </c>
      <c r="AW243" s="13" t="s">
        <v>31</v>
      </c>
      <c r="AX243" s="13" t="s">
        <v>69</v>
      </c>
      <c r="AY243" s="160" t="s">
        <v>181</v>
      </c>
    </row>
    <row r="244" spans="2:65" s="14" customFormat="1" ht="11.25" x14ac:dyDescent="0.2">
      <c r="B244" s="166"/>
      <c r="D244" s="138" t="s">
        <v>330</v>
      </c>
      <c r="E244" s="167" t="s">
        <v>19</v>
      </c>
      <c r="F244" s="168" t="s">
        <v>333</v>
      </c>
      <c r="H244" s="169">
        <v>758</v>
      </c>
      <c r="I244" s="170"/>
      <c r="L244" s="166"/>
      <c r="M244" s="171"/>
      <c r="T244" s="172"/>
      <c r="AT244" s="167" t="s">
        <v>330</v>
      </c>
      <c r="AU244" s="167" t="s">
        <v>79</v>
      </c>
      <c r="AV244" s="14" t="s">
        <v>187</v>
      </c>
      <c r="AW244" s="14" t="s">
        <v>31</v>
      </c>
      <c r="AX244" s="14" t="s">
        <v>77</v>
      </c>
      <c r="AY244" s="167" t="s">
        <v>181</v>
      </c>
    </row>
    <row r="245" spans="2:65" s="1" customFormat="1" ht="16.5" customHeight="1" x14ac:dyDescent="0.2">
      <c r="B245" s="32"/>
      <c r="C245" s="125" t="s">
        <v>481</v>
      </c>
      <c r="D245" s="125" t="s">
        <v>182</v>
      </c>
      <c r="E245" s="126" t="s">
        <v>10081</v>
      </c>
      <c r="F245" s="127" t="s">
        <v>10082</v>
      </c>
      <c r="G245" s="128" t="s">
        <v>519</v>
      </c>
      <c r="H245" s="129">
        <v>10</v>
      </c>
      <c r="I245" s="130"/>
      <c r="J245" s="131">
        <f>ROUND(I245*H245,2)</f>
        <v>0</v>
      </c>
      <c r="K245" s="127" t="s">
        <v>186</v>
      </c>
      <c r="L245" s="32"/>
      <c r="M245" s="132" t="s">
        <v>19</v>
      </c>
      <c r="N245" s="133" t="s">
        <v>40</v>
      </c>
      <c r="P245" s="134">
        <f>O245*H245</f>
        <v>0</v>
      </c>
      <c r="Q245" s="134">
        <v>0</v>
      </c>
      <c r="R245" s="134">
        <f>Q245*H245</f>
        <v>0</v>
      </c>
      <c r="S245" s="134">
        <v>0</v>
      </c>
      <c r="T245" s="135">
        <f>S245*H245</f>
        <v>0</v>
      </c>
      <c r="AR245" s="136" t="s">
        <v>209</v>
      </c>
      <c r="AT245" s="136" t="s">
        <v>182</v>
      </c>
      <c r="AU245" s="136" t="s">
        <v>79</v>
      </c>
      <c r="AY245" s="17" t="s">
        <v>181</v>
      </c>
      <c r="BE245" s="137">
        <f>IF(N245="základní",J245,0)</f>
        <v>0</v>
      </c>
      <c r="BF245" s="137">
        <f>IF(N245="snížená",J245,0)</f>
        <v>0</v>
      </c>
      <c r="BG245" s="137">
        <f>IF(N245="zákl. přenesená",J245,0)</f>
        <v>0</v>
      </c>
      <c r="BH245" s="137">
        <f>IF(N245="sníž. přenesená",J245,0)</f>
        <v>0</v>
      </c>
      <c r="BI245" s="137">
        <f>IF(N245="nulová",J245,0)</f>
        <v>0</v>
      </c>
      <c r="BJ245" s="17" t="s">
        <v>77</v>
      </c>
      <c r="BK245" s="137">
        <f>ROUND(I245*H245,2)</f>
        <v>0</v>
      </c>
      <c r="BL245" s="17" t="s">
        <v>209</v>
      </c>
      <c r="BM245" s="136" t="s">
        <v>484</v>
      </c>
    </row>
    <row r="246" spans="2:65" s="1" customFormat="1" ht="19.5" x14ac:dyDescent="0.2">
      <c r="B246" s="32"/>
      <c r="D246" s="138" t="s">
        <v>214</v>
      </c>
      <c r="F246" s="139" t="s">
        <v>10083</v>
      </c>
      <c r="I246" s="140"/>
      <c r="L246" s="32"/>
      <c r="M246" s="141"/>
      <c r="T246" s="53"/>
      <c r="AT246" s="17" t="s">
        <v>214</v>
      </c>
      <c r="AU246" s="17" t="s">
        <v>79</v>
      </c>
    </row>
    <row r="247" spans="2:65" s="12" customFormat="1" ht="11.25" x14ac:dyDescent="0.2">
      <c r="B247" s="153"/>
      <c r="D247" s="138" t="s">
        <v>330</v>
      </c>
      <c r="E247" s="154" t="s">
        <v>19</v>
      </c>
      <c r="F247" s="155" t="s">
        <v>10084</v>
      </c>
      <c r="H247" s="154" t="s">
        <v>19</v>
      </c>
      <c r="I247" s="156"/>
      <c r="L247" s="153"/>
      <c r="M247" s="157"/>
      <c r="T247" s="158"/>
      <c r="AT247" s="154" t="s">
        <v>330</v>
      </c>
      <c r="AU247" s="154" t="s">
        <v>79</v>
      </c>
      <c r="AV247" s="12" t="s">
        <v>77</v>
      </c>
      <c r="AW247" s="12" t="s">
        <v>31</v>
      </c>
      <c r="AX247" s="12" t="s">
        <v>69</v>
      </c>
      <c r="AY247" s="154" t="s">
        <v>181</v>
      </c>
    </row>
    <row r="248" spans="2:65" s="13" customFormat="1" ht="11.25" x14ac:dyDescent="0.2">
      <c r="B248" s="159"/>
      <c r="D248" s="138" t="s">
        <v>330</v>
      </c>
      <c r="E248" s="160" t="s">
        <v>19</v>
      </c>
      <c r="F248" s="161" t="s">
        <v>10085</v>
      </c>
      <c r="H248" s="162">
        <v>10</v>
      </c>
      <c r="I248" s="163"/>
      <c r="L248" s="159"/>
      <c r="M248" s="164"/>
      <c r="T248" s="165"/>
      <c r="AT248" s="160" t="s">
        <v>330</v>
      </c>
      <c r="AU248" s="160" t="s">
        <v>79</v>
      </c>
      <c r="AV248" s="13" t="s">
        <v>79</v>
      </c>
      <c r="AW248" s="13" t="s">
        <v>31</v>
      </c>
      <c r="AX248" s="13" t="s">
        <v>69</v>
      </c>
      <c r="AY248" s="160" t="s">
        <v>181</v>
      </c>
    </row>
    <row r="249" spans="2:65" s="14" customFormat="1" ht="11.25" x14ac:dyDescent="0.2">
      <c r="B249" s="166"/>
      <c r="D249" s="138" t="s">
        <v>330</v>
      </c>
      <c r="E249" s="167" t="s">
        <v>19</v>
      </c>
      <c r="F249" s="168" t="s">
        <v>333</v>
      </c>
      <c r="H249" s="169">
        <v>10</v>
      </c>
      <c r="I249" s="170"/>
      <c r="L249" s="166"/>
      <c r="M249" s="171"/>
      <c r="T249" s="172"/>
      <c r="AT249" s="167" t="s">
        <v>330</v>
      </c>
      <c r="AU249" s="167" t="s">
        <v>79</v>
      </c>
      <c r="AV249" s="14" t="s">
        <v>187</v>
      </c>
      <c r="AW249" s="14" t="s">
        <v>31</v>
      </c>
      <c r="AX249" s="14" t="s">
        <v>77</v>
      </c>
      <c r="AY249" s="167" t="s">
        <v>181</v>
      </c>
    </row>
    <row r="250" spans="2:65" s="1" customFormat="1" ht="16.5" customHeight="1" x14ac:dyDescent="0.2">
      <c r="B250" s="32"/>
      <c r="C250" s="125" t="s">
        <v>407</v>
      </c>
      <c r="D250" s="125" t="s">
        <v>182</v>
      </c>
      <c r="E250" s="126" t="s">
        <v>10086</v>
      </c>
      <c r="F250" s="127" t="s">
        <v>10087</v>
      </c>
      <c r="G250" s="128" t="s">
        <v>519</v>
      </c>
      <c r="H250" s="129">
        <v>7</v>
      </c>
      <c r="I250" s="130"/>
      <c r="J250" s="131">
        <f>ROUND(I250*H250,2)</f>
        <v>0</v>
      </c>
      <c r="K250" s="127" t="s">
        <v>186</v>
      </c>
      <c r="L250" s="32"/>
      <c r="M250" s="132" t="s">
        <v>19</v>
      </c>
      <c r="N250" s="133" t="s">
        <v>40</v>
      </c>
      <c r="P250" s="134">
        <f>O250*H250</f>
        <v>0</v>
      </c>
      <c r="Q250" s="134">
        <v>0</v>
      </c>
      <c r="R250" s="134">
        <f>Q250*H250</f>
        <v>0</v>
      </c>
      <c r="S250" s="134">
        <v>0</v>
      </c>
      <c r="T250" s="135">
        <f>S250*H250</f>
        <v>0</v>
      </c>
      <c r="AR250" s="136" t="s">
        <v>209</v>
      </c>
      <c r="AT250" s="136" t="s">
        <v>182</v>
      </c>
      <c r="AU250" s="136" t="s">
        <v>79</v>
      </c>
      <c r="AY250" s="17" t="s">
        <v>181</v>
      </c>
      <c r="BE250" s="137">
        <f>IF(N250="základní",J250,0)</f>
        <v>0</v>
      </c>
      <c r="BF250" s="137">
        <f>IF(N250="snížená",J250,0)</f>
        <v>0</v>
      </c>
      <c r="BG250" s="137">
        <f>IF(N250="zákl. přenesená",J250,0)</f>
        <v>0</v>
      </c>
      <c r="BH250" s="137">
        <f>IF(N250="sníž. přenesená",J250,0)</f>
        <v>0</v>
      </c>
      <c r="BI250" s="137">
        <f>IF(N250="nulová",J250,0)</f>
        <v>0</v>
      </c>
      <c r="BJ250" s="17" t="s">
        <v>77</v>
      </c>
      <c r="BK250" s="137">
        <f>ROUND(I250*H250,2)</f>
        <v>0</v>
      </c>
      <c r="BL250" s="17" t="s">
        <v>209</v>
      </c>
      <c r="BM250" s="136" t="s">
        <v>487</v>
      </c>
    </row>
    <row r="251" spans="2:65" s="1" customFormat="1" ht="19.5" x14ac:dyDescent="0.2">
      <c r="B251" s="32"/>
      <c r="D251" s="138" t="s">
        <v>214</v>
      </c>
      <c r="F251" s="139" t="s">
        <v>10083</v>
      </c>
      <c r="I251" s="140"/>
      <c r="L251" s="32"/>
      <c r="M251" s="141"/>
      <c r="T251" s="53"/>
      <c r="AT251" s="17" t="s">
        <v>214</v>
      </c>
      <c r="AU251" s="17" t="s">
        <v>79</v>
      </c>
    </row>
    <row r="252" spans="2:65" s="12" customFormat="1" ht="11.25" x14ac:dyDescent="0.2">
      <c r="B252" s="153"/>
      <c r="D252" s="138" t="s">
        <v>330</v>
      </c>
      <c r="E252" s="154" t="s">
        <v>19</v>
      </c>
      <c r="F252" s="155" t="s">
        <v>10088</v>
      </c>
      <c r="H252" s="154" t="s">
        <v>19</v>
      </c>
      <c r="I252" s="156"/>
      <c r="L252" s="153"/>
      <c r="M252" s="157"/>
      <c r="T252" s="158"/>
      <c r="AT252" s="154" t="s">
        <v>330</v>
      </c>
      <c r="AU252" s="154" t="s">
        <v>79</v>
      </c>
      <c r="AV252" s="12" t="s">
        <v>77</v>
      </c>
      <c r="AW252" s="12" t="s">
        <v>31</v>
      </c>
      <c r="AX252" s="12" t="s">
        <v>69</v>
      </c>
      <c r="AY252" s="154" t="s">
        <v>181</v>
      </c>
    </row>
    <row r="253" spans="2:65" s="13" customFormat="1" ht="11.25" x14ac:dyDescent="0.2">
      <c r="B253" s="159"/>
      <c r="D253" s="138" t="s">
        <v>330</v>
      </c>
      <c r="E253" s="160" t="s">
        <v>19</v>
      </c>
      <c r="F253" s="161" t="s">
        <v>10089</v>
      </c>
      <c r="H253" s="162">
        <v>7</v>
      </c>
      <c r="I253" s="163"/>
      <c r="L253" s="159"/>
      <c r="M253" s="164"/>
      <c r="T253" s="165"/>
      <c r="AT253" s="160" t="s">
        <v>330</v>
      </c>
      <c r="AU253" s="160" t="s">
        <v>79</v>
      </c>
      <c r="AV253" s="13" t="s">
        <v>79</v>
      </c>
      <c r="AW253" s="13" t="s">
        <v>31</v>
      </c>
      <c r="AX253" s="13" t="s">
        <v>69</v>
      </c>
      <c r="AY253" s="160" t="s">
        <v>181</v>
      </c>
    </row>
    <row r="254" spans="2:65" s="14" customFormat="1" ht="11.25" x14ac:dyDescent="0.2">
      <c r="B254" s="166"/>
      <c r="D254" s="138" t="s">
        <v>330</v>
      </c>
      <c r="E254" s="167" t="s">
        <v>19</v>
      </c>
      <c r="F254" s="168" t="s">
        <v>333</v>
      </c>
      <c r="H254" s="169">
        <v>7</v>
      </c>
      <c r="I254" s="170"/>
      <c r="L254" s="166"/>
      <c r="M254" s="171"/>
      <c r="T254" s="172"/>
      <c r="AT254" s="167" t="s">
        <v>330</v>
      </c>
      <c r="AU254" s="167" t="s">
        <v>79</v>
      </c>
      <c r="AV254" s="14" t="s">
        <v>187</v>
      </c>
      <c r="AW254" s="14" t="s">
        <v>31</v>
      </c>
      <c r="AX254" s="14" t="s">
        <v>77</v>
      </c>
      <c r="AY254" s="167" t="s">
        <v>181</v>
      </c>
    </row>
    <row r="255" spans="2:65" s="1" customFormat="1" ht="16.5" customHeight="1" x14ac:dyDescent="0.2">
      <c r="B255" s="32"/>
      <c r="C255" s="125" t="s">
        <v>489</v>
      </c>
      <c r="D255" s="125" t="s">
        <v>182</v>
      </c>
      <c r="E255" s="126" t="s">
        <v>10090</v>
      </c>
      <c r="F255" s="127" t="s">
        <v>10091</v>
      </c>
      <c r="G255" s="128" t="s">
        <v>519</v>
      </c>
      <c r="H255" s="129">
        <v>3</v>
      </c>
      <c r="I255" s="130"/>
      <c r="J255" s="131">
        <f>ROUND(I255*H255,2)</f>
        <v>0</v>
      </c>
      <c r="K255" s="127" t="s">
        <v>186</v>
      </c>
      <c r="L255" s="32"/>
      <c r="M255" s="132" t="s">
        <v>19</v>
      </c>
      <c r="N255" s="133" t="s">
        <v>40</v>
      </c>
      <c r="P255" s="134">
        <f>O255*H255</f>
        <v>0</v>
      </c>
      <c r="Q255" s="134">
        <v>0</v>
      </c>
      <c r="R255" s="134">
        <f>Q255*H255</f>
        <v>0</v>
      </c>
      <c r="S255" s="134">
        <v>0</v>
      </c>
      <c r="T255" s="135">
        <f>S255*H255</f>
        <v>0</v>
      </c>
      <c r="AR255" s="136" t="s">
        <v>209</v>
      </c>
      <c r="AT255" s="136" t="s">
        <v>182</v>
      </c>
      <c r="AU255" s="136" t="s">
        <v>79</v>
      </c>
      <c r="AY255" s="17" t="s">
        <v>181</v>
      </c>
      <c r="BE255" s="137">
        <f>IF(N255="základní",J255,0)</f>
        <v>0</v>
      </c>
      <c r="BF255" s="137">
        <f>IF(N255="snížená",J255,0)</f>
        <v>0</v>
      </c>
      <c r="BG255" s="137">
        <f>IF(N255="zákl. přenesená",J255,0)</f>
        <v>0</v>
      </c>
      <c r="BH255" s="137">
        <f>IF(N255="sníž. přenesená",J255,0)</f>
        <v>0</v>
      </c>
      <c r="BI255" s="137">
        <f>IF(N255="nulová",J255,0)</f>
        <v>0</v>
      </c>
      <c r="BJ255" s="17" t="s">
        <v>77</v>
      </c>
      <c r="BK255" s="137">
        <f>ROUND(I255*H255,2)</f>
        <v>0</v>
      </c>
      <c r="BL255" s="17" t="s">
        <v>209</v>
      </c>
      <c r="BM255" s="136" t="s">
        <v>490</v>
      </c>
    </row>
    <row r="256" spans="2:65" s="1" customFormat="1" ht="19.5" x14ac:dyDescent="0.2">
      <c r="B256" s="32"/>
      <c r="D256" s="138" t="s">
        <v>214</v>
      </c>
      <c r="F256" s="139" t="s">
        <v>10083</v>
      </c>
      <c r="I256" s="140"/>
      <c r="L256" s="32"/>
      <c r="M256" s="141"/>
      <c r="T256" s="53"/>
      <c r="AT256" s="17" t="s">
        <v>214</v>
      </c>
      <c r="AU256" s="17" t="s">
        <v>79</v>
      </c>
    </row>
    <row r="257" spans="2:65" s="12" customFormat="1" ht="11.25" x14ac:dyDescent="0.2">
      <c r="B257" s="153"/>
      <c r="D257" s="138" t="s">
        <v>330</v>
      </c>
      <c r="E257" s="154" t="s">
        <v>19</v>
      </c>
      <c r="F257" s="155" t="s">
        <v>10088</v>
      </c>
      <c r="H257" s="154" t="s">
        <v>19</v>
      </c>
      <c r="I257" s="156"/>
      <c r="L257" s="153"/>
      <c r="M257" s="157"/>
      <c r="T257" s="158"/>
      <c r="AT257" s="154" t="s">
        <v>330</v>
      </c>
      <c r="AU257" s="154" t="s">
        <v>79</v>
      </c>
      <c r="AV257" s="12" t="s">
        <v>77</v>
      </c>
      <c r="AW257" s="12" t="s">
        <v>31</v>
      </c>
      <c r="AX257" s="12" t="s">
        <v>69</v>
      </c>
      <c r="AY257" s="154" t="s">
        <v>181</v>
      </c>
    </row>
    <row r="258" spans="2:65" s="13" customFormat="1" ht="11.25" x14ac:dyDescent="0.2">
      <c r="B258" s="159"/>
      <c r="D258" s="138" t="s">
        <v>330</v>
      </c>
      <c r="E258" s="160" t="s">
        <v>19</v>
      </c>
      <c r="F258" s="161" t="s">
        <v>10092</v>
      </c>
      <c r="H258" s="162">
        <v>3</v>
      </c>
      <c r="I258" s="163"/>
      <c r="L258" s="159"/>
      <c r="M258" s="164"/>
      <c r="T258" s="165"/>
      <c r="AT258" s="160" t="s">
        <v>330</v>
      </c>
      <c r="AU258" s="160" t="s">
        <v>79</v>
      </c>
      <c r="AV258" s="13" t="s">
        <v>79</v>
      </c>
      <c r="AW258" s="13" t="s">
        <v>31</v>
      </c>
      <c r="AX258" s="13" t="s">
        <v>69</v>
      </c>
      <c r="AY258" s="160" t="s">
        <v>181</v>
      </c>
    </row>
    <row r="259" spans="2:65" s="14" customFormat="1" ht="11.25" x14ac:dyDescent="0.2">
      <c r="B259" s="166"/>
      <c r="D259" s="138" t="s">
        <v>330</v>
      </c>
      <c r="E259" s="167" t="s">
        <v>19</v>
      </c>
      <c r="F259" s="168" t="s">
        <v>333</v>
      </c>
      <c r="H259" s="169">
        <v>3</v>
      </c>
      <c r="I259" s="170"/>
      <c r="L259" s="166"/>
      <c r="M259" s="171"/>
      <c r="T259" s="172"/>
      <c r="AT259" s="167" t="s">
        <v>330</v>
      </c>
      <c r="AU259" s="167" t="s">
        <v>79</v>
      </c>
      <c r="AV259" s="14" t="s">
        <v>187</v>
      </c>
      <c r="AW259" s="14" t="s">
        <v>31</v>
      </c>
      <c r="AX259" s="14" t="s">
        <v>77</v>
      </c>
      <c r="AY259" s="167" t="s">
        <v>181</v>
      </c>
    </row>
    <row r="260" spans="2:65" s="10" customFormat="1" ht="22.9" customHeight="1" x14ac:dyDescent="0.2">
      <c r="B260" s="115"/>
      <c r="D260" s="116" t="s">
        <v>68</v>
      </c>
      <c r="E260" s="149" t="s">
        <v>4062</v>
      </c>
      <c r="F260" s="149" t="s">
        <v>10093</v>
      </c>
      <c r="I260" s="118"/>
      <c r="J260" s="150">
        <f>BK260</f>
        <v>0</v>
      </c>
      <c r="L260" s="115"/>
      <c r="M260" s="120"/>
      <c r="P260" s="121">
        <f>SUM(P261:P280)</f>
        <v>0</v>
      </c>
      <c r="R260" s="121">
        <f>SUM(R261:R280)</f>
        <v>0</v>
      </c>
      <c r="T260" s="122">
        <f>SUM(T261:T280)</f>
        <v>0</v>
      </c>
      <c r="AR260" s="116" t="s">
        <v>77</v>
      </c>
      <c r="AT260" s="123" t="s">
        <v>68</v>
      </c>
      <c r="AU260" s="123" t="s">
        <v>77</v>
      </c>
      <c r="AY260" s="116" t="s">
        <v>181</v>
      </c>
      <c r="BK260" s="124">
        <f>SUM(BK261:BK280)</f>
        <v>0</v>
      </c>
    </row>
    <row r="261" spans="2:65" s="1" customFormat="1" ht="16.5" customHeight="1" x14ac:dyDescent="0.2">
      <c r="B261" s="32"/>
      <c r="C261" s="125" t="s">
        <v>242</v>
      </c>
      <c r="D261" s="125" t="s">
        <v>182</v>
      </c>
      <c r="E261" s="126" t="s">
        <v>10094</v>
      </c>
      <c r="F261" s="127" t="s">
        <v>10095</v>
      </c>
      <c r="G261" s="128" t="s">
        <v>519</v>
      </c>
      <c r="H261" s="129">
        <v>1</v>
      </c>
      <c r="I261" s="130"/>
      <c r="J261" s="131">
        <f>ROUND(I261*H261,2)</f>
        <v>0</v>
      </c>
      <c r="K261" s="127" t="s">
        <v>186</v>
      </c>
      <c r="L261" s="32"/>
      <c r="M261" s="132" t="s">
        <v>19</v>
      </c>
      <c r="N261" s="133" t="s">
        <v>40</v>
      </c>
      <c r="P261" s="134">
        <f>O261*H261</f>
        <v>0</v>
      </c>
      <c r="Q261" s="134">
        <v>0</v>
      </c>
      <c r="R261" s="134">
        <f>Q261*H261</f>
        <v>0</v>
      </c>
      <c r="S261" s="134">
        <v>0</v>
      </c>
      <c r="T261" s="135">
        <f>S261*H261</f>
        <v>0</v>
      </c>
      <c r="AR261" s="136" t="s">
        <v>187</v>
      </c>
      <c r="AT261" s="136" t="s">
        <v>182</v>
      </c>
      <c r="AU261" s="136" t="s">
        <v>79</v>
      </c>
      <c r="AY261" s="17" t="s">
        <v>181</v>
      </c>
      <c r="BE261" s="137">
        <f>IF(N261="základní",J261,0)</f>
        <v>0</v>
      </c>
      <c r="BF261" s="137">
        <f>IF(N261="snížená",J261,0)</f>
        <v>0</v>
      </c>
      <c r="BG261" s="137">
        <f>IF(N261="zákl. přenesená",J261,0)</f>
        <v>0</v>
      </c>
      <c r="BH261" s="137">
        <f>IF(N261="sníž. přenesená",J261,0)</f>
        <v>0</v>
      </c>
      <c r="BI261" s="137">
        <f>IF(N261="nulová",J261,0)</f>
        <v>0</v>
      </c>
      <c r="BJ261" s="17" t="s">
        <v>77</v>
      </c>
      <c r="BK261" s="137">
        <f>ROUND(I261*H261,2)</f>
        <v>0</v>
      </c>
      <c r="BL261" s="17" t="s">
        <v>187</v>
      </c>
      <c r="BM261" s="136" t="s">
        <v>492</v>
      </c>
    </row>
    <row r="262" spans="2:65" s="1" customFormat="1" ht="48.75" x14ac:dyDescent="0.2">
      <c r="B262" s="32"/>
      <c r="D262" s="138" t="s">
        <v>214</v>
      </c>
      <c r="F262" s="139" t="s">
        <v>10096</v>
      </c>
      <c r="I262" s="140"/>
      <c r="L262" s="32"/>
      <c r="M262" s="141"/>
      <c r="T262" s="53"/>
      <c r="AT262" s="17" t="s">
        <v>214</v>
      </c>
      <c r="AU262" s="17" t="s">
        <v>79</v>
      </c>
    </row>
    <row r="263" spans="2:65" s="12" customFormat="1" ht="11.25" x14ac:dyDescent="0.2">
      <c r="B263" s="153"/>
      <c r="D263" s="138" t="s">
        <v>330</v>
      </c>
      <c r="E263" s="154" t="s">
        <v>19</v>
      </c>
      <c r="F263" s="155" t="s">
        <v>10097</v>
      </c>
      <c r="H263" s="154" t="s">
        <v>19</v>
      </c>
      <c r="I263" s="156"/>
      <c r="L263" s="153"/>
      <c r="M263" s="157"/>
      <c r="T263" s="158"/>
      <c r="AT263" s="154" t="s">
        <v>330</v>
      </c>
      <c r="AU263" s="154" t="s">
        <v>79</v>
      </c>
      <c r="AV263" s="12" t="s">
        <v>77</v>
      </c>
      <c r="AW263" s="12" t="s">
        <v>31</v>
      </c>
      <c r="AX263" s="12" t="s">
        <v>69</v>
      </c>
      <c r="AY263" s="154" t="s">
        <v>181</v>
      </c>
    </row>
    <row r="264" spans="2:65" s="13" customFormat="1" ht="11.25" x14ac:dyDescent="0.2">
      <c r="B264" s="159"/>
      <c r="D264" s="138" t="s">
        <v>330</v>
      </c>
      <c r="E264" s="160" t="s">
        <v>19</v>
      </c>
      <c r="F264" s="161" t="s">
        <v>10098</v>
      </c>
      <c r="H264" s="162">
        <v>1</v>
      </c>
      <c r="I264" s="163"/>
      <c r="L264" s="159"/>
      <c r="M264" s="164"/>
      <c r="T264" s="165"/>
      <c r="AT264" s="160" t="s">
        <v>330</v>
      </c>
      <c r="AU264" s="160" t="s">
        <v>79</v>
      </c>
      <c r="AV264" s="13" t="s">
        <v>79</v>
      </c>
      <c r="AW264" s="13" t="s">
        <v>31</v>
      </c>
      <c r="AX264" s="13" t="s">
        <v>69</v>
      </c>
      <c r="AY264" s="160" t="s">
        <v>181</v>
      </c>
    </row>
    <row r="265" spans="2:65" s="14" customFormat="1" ht="11.25" x14ac:dyDescent="0.2">
      <c r="B265" s="166"/>
      <c r="D265" s="138" t="s">
        <v>330</v>
      </c>
      <c r="E265" s="167" t="s">
        <v>19</v>
      </c>
      <c r="F265" s="168" t="s">
        <v>333</v>
      </c>
      <c r="H265" s="169">
        <v>1</v>
      </c>
      <c r="I265" s="170"/>
      <c r="L265" s="166"/>
      <c r="M265" s="171"/>
      <c r="T265" s="172"/>
      <c r="AT265" s="167" t="s">
        <v>330</v>
      </c>
      <c r="AU265" s="167" t="s">
        <v>79</v>
      </c>
      <c r="AV265" s="14" t="s">
        <v>187</v>
      </c>
      <c r="AW265" s="14" t="s">
        <v>31</v>
      </c>
      <c r="AX265" s="14" t="s">
        <v>77</v>
      </c>
      <c r="AY265" s="167" t="s">
        <v>181</v>
      </c>
    </row>
    <row r="266" spans="2:65" s="1" customFormat="1" ht="16.5" customHeight="1" x14ac:dyDescent="0.2">
      <c r="B266" s="32"/>
      <c r="C266" s="125" t="s">
        <v>494</v>
      </c>
      <c r="D266" s="125" t="s">
        <v>182</v>
      </c>
      <c r="E266" s="126" t="s">
        <v>10099</v>
      </c>
      <c r="F266" s="127" t="s">
        <v>10100</v>
      </c>
      <c r="G266" s="128" t="s">
        <v>519</v>
      </c>
      <c r="H266" s="129">
        <v>2</v>
      </c>
      <c r="I266" s="130"/>
      <c r="J266" s="131">
        <f>ROUND(I266*H266,2)</f>
        <v>0</v>
      </c>
      <c r="K266" s="127" t="s">
        <v>186</v>
      </c>
      <c r="L266" s="32"/>
      <c r="M266" s="132" t="s">
        <v>19</v>
      </c>
      <c r="N266" s="133" t="s">
        <v>40</v>
      </c>
      <c r="P266" s="134">
        <f>O266*H266</f>
        <v>0</v>
      </c>
      <c r="Q266" s="134">
        <v>0</v>
      </c>
      <c r="R266" s="134">
        <f>Q266*H266</f>
        <v>0</v>
      </c>
      <c r="S266" s="134">
        <v>0</v>
      </c>
      <c r="T266" s="135">
        <f>S266*H266</f>
        <v>0</v>
      </c>
      <c r="AR266" s="136" t="s">
        <v>187</v>
      </c>
      <c r="AT266" s="136" t="s">
        <v>182</v>
      </c>
      <c r="AU266" s="136" t="s">
        <v>79</v>
      </c>
      <c r="AY266" s="17" t="s">
        <v>181</v>
      </c>
      <c r="BE266" s="137">
        <f>IF(N266="základní",J266,0)</f>
        <v>0</v>
      </c>
      <c r="BF266" s="137">
        <f>IF(N266="snížená",J266,0)</f>
        <v>0</v>
      </c>
      <c r="BG266" s="137">
        <f>IF(N266="zákl. přenesená",J266,0)</f>
        <v>0</v>
      </c>
      <c r="BH266" s="137">
        <f>IF(N266="sníž. přenesená",J266,0)</f>
        <v>0</v>
      </c>
      <c r="BI266" s="137">
        <f>IF(N266="nulová",J266,0)</f>
        <v>0</v>
      </c>
      <c r="BJ266" s="17" t="s">
        <v>77</v>
      </c>
      <c r="BK266" s="137">
        <f>ROUND(I266*H266,2)</f>
        <v>0</v>
      </c>
      <c r="BL266" s="17" t="s">
        <v>187</v>
      </c>
      <c r="BM266" s="136" t="s">
        <v>495</v>
      </c>
    </row>
    <row r="267" spans="2:65" s="1" customFormat="1" ht="48.75" x14ac:dyDescent="0.2">
      <c r="B267" s="32"/>
      <c r="D267" s="138" t="s">
        <v>214</v>
      </c>
      <c r="F267" s="139" t="s">
        <v>10101</v>
      </c>
      <c r="I267" s="140"/>
      <c r="L267" s="32"/>
      <c r="M267" s="141"/>
      <c r="T267" s="53"/>
      <c r="AT267" s="17" t="s">
        <v>214</v>
      </c>
      <c r="AU267" s="17" t="s">
        <v>79</v>
      </c>
    </row>
    <row r="268" spans="2:65" s="12" customFormat="1" ht="11.25" x14ac:dyDescent="0.2">
      <c r="B268" s="153"/>
      <c r="D268" s="138" t="s">
        <v>330</v>
      </c>
      <c r="E268" s="154" t="s">
        <v>19</v>
      </c>
      <c r="F268" s="155" t="s">
        <v>10102</v>
      </c>
      <c r="H268" s="154" t="s">
        <v>19</v>
      </c>
      <c r="I268" s="156"/>
      <c r="L268" s="153"/>
      <c r="M268" s="157"/>
      <c r="T268" s="158"/>
      <c r="AT268" s="154" t="s">
        <v>330</v>
      </c>
      <c r="AU268" s="154" t="s">
        <v>79</v>
      </c>
      <c r="AV268" s="12" t="s">
        <v>77</v>
      </c>
      <c r="AW268" s="12" t="s">
        <v>31</v>
      </c>
      <c r="AX268" s="12" t="s">
        <v>69</v>
      </c>
      <c r="AY268" s="154" t="s">
        <v>181</v>
      </c>
    </row>
    <row r="269" spans="2:65" s="13" customFormat="1" ht="11.25" x14ac:dyDescent="0.2">
      <c r="B269" s="159"/>
      <c r="D269" s="138" t="s">
        <v>330</v>
      </c>
      <c r="E269" s="160" t="s">
        <v>19</v>
      </c>
      <c r="F269" s="161" t="s">
        <v>10103</v>
      </c>
      <c r="H269" s="162">
        <v>2</v>
      </c>
      <c r="I269" s="163"/>
      <c r="L269" s="159"/>
      <c r="M269" s="164"/>
      <c r="T269" s="165"/>
      <c r="AT269" s="160" t="s">
        <v>330</v>
      </c>
      <c r="AU269" s="160" t="s">
        <v>79</v>
      </c>
      <c r="AV269" s="13" t="s">
        <v>79</v>
      </c>
      <c r="AW269" s="13" t="s">
        <v>31</v>
      </c>
      <c r="AX269" s="13" t="s">
        <v>69</v>
      </c>
      <c r="AY269" s="160" t="s">
        <v>181</v>
      </c>
    </row>
    <row r="270" spans="2:65" s="14" customFormat="1" ht="11.25" x14ac:dyDescent="0.2">
      <c r="B270" s="166"/>
      <c r="D270" s="138" t="s">
        <v>330</v>
      </c>
      <c r="E270" s="167" t="s">
        <v>19</v>
      </c>
      <c r="F270" s="168" t="s">
        <v>333</v>
      </c>
      <c r="H270" s="169">
        <v>2</v>
      </c>
      <c r="I270" s="170"/>
      <c r="L270" s="166"/>
      <c r="M270" s="171"/>
      <c r="T270" s="172"/>
      <c r="AT270" s="167" t="s">
        <v>330</v>
      </c>
      <c r="AU270" s="167" t="s">
        <v>79</v>
      </c>
      <c r="AV270" s="14" t="s">
        <v>187</v>
      </c>
      <c r="AW270" s="14" t="s">
        <v>31</v>
      </c>
      <c r="AX270" s="14" t="s">
        <v>77</v>
      </c>
      <c r="AY270" s="167" t="s">
        <v>181</v>
      </c>
    </row>
    <row r="271" spans="2:65" s="1" customFormat="1" ht="16.5" customHeight="1" x14ac:dyDescent="0.2">
      <c r="B271" s="32"/>
      <c r="C271" s="125" t="s">
        <v>246</v>
      </c>
      <c r="D271" s="125" t="s">
        <v>182</v>
      </c>
      <c r="E271" s="126" t="s">
        <v>10104</v>
      </c>
      <c r="F271" s="127" t="s">
        <v>10105</v>
      </c>
      <c r="G271" s="128" t="s">
        <v>519</v>
      </c>
      <c r="H271" s="129">
        <v>1</v>
      </c>
      <c r="I271" s="130"/>
      <c r="J271" s="131">
        <f>ROUND(I271*H271,2)</f>
        <v>0</v>
      </c>
      <c r="K271" s="127" t="s">
        <v>186</v>
      </c>
      <c r="L271" s="32"/>
      <c r="M271" s="132" t="s">
        <v>19</v>
      </c>
      <c r="N271" s="133" t="s">
        <v>40</v>
      </c>
      <c r="P271" s="134">
        <f>O271*H271</f>
        <v>0</v>
      </c>
      <c r="Q271" s="134">
        <v>0</v>
      </c>
      <c r="R271" s="134">
        <f>Q271*H271</f>
        <v>0</v>
      </c>
      <c r="S271" s="134">
        <v>0</v>
      </c>
      <c r="T271" s="135">
        <f>S271*H271</f>
        <v>0</v>
      </c>
      <c r="AR271" s="136" t="s">
        <v>187</v>
      </c>
      <c r="AT271" s="136" t="s">
        <v>182</v>
      </c>
      <c r="AU271" s="136" t="s">
        <v>79</v>
      </c>
      <c r="AY271" s="17" t="s">
        <v>181</v>
      </c>
      <c r="BE271" s="137">
        <f>IF(N271="základní",J271,0)</f>
        <v>0</v>
      </c>
      <c r="BF271" s="137">
        <f>IF(N271="snížená",J271,0)</f>
        <v>0</v>
      </c>
      <c r="BG271" s="137">
        <f>IF(N271="zákl. přenesená",J271,0)</f>
        <v>0</v>
      </c>
      <c r="BH271" s="137">
        <f>IF(N271="sníž. přenesená",J271,0)</f>
        <v>0</v>
      </c>
      <c r="BI271" s="137">
        <f>IF(N271="nulová",J271,0)</f>
        <v>0</v>
      </c>
      <c r="BJ271" s="17" t="s">
        <v>77</v>
      </c>
      <c r="BK271" s="137">
        <f>ROUND(I271*H271,2)</f>
        <v>0</v>
      </c>
      <c r="BL271" s="17" t="s">
        <v>187</v>
      </c>
      <c r="BM271" s="136" t="s">
        <v>497</v>
      </c>
    </row>
    <row r="272" spans="2:65" s="1" customFormat="1" ht="29.25" x14ac:dyDescent="0.2">
      <c r="B272" s="32"/>
      <c r="D272" s="138" t="s">
        <v>214</v>
      </c>
      <c r="F272" s="139" t="s">
        <v>10106</v>
      </c>
      <c r="I272" s="140"/>
      <c r="L272" s="32"/>
      <c r="M272" s="141"/>
      <c r="T272" s="53"/>
      <c r="AT272" s="17" t="s">
        <v>214</v>
      </c>
      <c r="AU272" s="17" t="s">
        <v>79</v>
      </c>
    </row>
    <row r="273" spans="2:65" s="12" customFormat="1" ht="11.25" x14ac:dyDescent="0.2">
      <c r="B273" s="153"/>
      <c r="D273" s="138" t="s">
        <v>330</v>
      </c>
      <c r="E273" s="154" t="s">
        <v>19</v>
      </c>
      <c r="F273" s="155" t="s">
        <v>10107</v>
      </c>
      <c r="H273" s="154" t="s">
        <v>19</v>
      </c>
      <c r="I273" s="156"/>
      <c r="L273" s="153"/>
      <c r="M273" s="157"/>
      <c r="T273" s="158"/>
      <c r="AT273" s="154" t="s">
        <v>330</v>
      </c>
      <c r="AU273" s="154" t="s">
        <v>79</v>
      </c>
      <c r="AV273" s="12" t="s">
        <v>77</v>
      </c>
      <c r="AW273" s="12" t="s">
        <v>31</v>
      </c>
      <c r="AX273" s="12" t="s">
        <v>69</v>
      </c>
      <c r="AY273" s="154" t="s">
        <v>181</v>
      </c>
    </row>
    <row r="274" spans="2:65" s="13" customFormat="1" ht="11.25" x14ac:dyDescent="0.2">
      <c r="B274" s="159"/>
      <c r="D274" s="138" t="s">
        <v>330</v>
      </c>
      <c r="E274" s="160" t="s">
        <v>19</v>
      </c>
      <c r="F274" s="161" t="s">
        <v>10108</v>
      </c>
      <c r="H274" s="162">
        <v>1</v>
      </c>
      <c r="I274" s="163"/>
      <c r="L274" s="159"/>
      <c r="M274" s="164"/>
      <c r="T274" s="165"/>
      <c r="AT274" s="160" t="s">
        <v>330</v>
      </c>
      <c r="AU274" s="160" t="s">
        <v>79</v>
      </c>
      <c r="AV274" s="13" t="s">
        <v>79</v>
      </c>
      <c r="AW274" s="13" t="s">
        <v>31</v>
      </c>
      <c r="AX274" s="13" t="s">
        <v>69</v>
      </c>
      <c r="AY274" s="160" t="s">
        <v>181</v>
      </c>
    </row>
    <row r="275" spans="2:65" s="14" customFormat="1" ht="11.25" x14ac:dyDescent="0.2">
      <c r="B275" s="166"/>
      <c r="D275" s="138" t="s">
        <v>330</v>
      </c>
      <c r="E275" s="167" t="s">
        <v>19</v>
      </c>
      <c r="F275" s="168" t="s">
        <v>333</v>
      </c>
      <c r="H275" s="169">
        <v>1</v>
      </c>
      <c r="I275" s="170"/>
      <c r="L275" s="166"/>
      <c r="M275" s="171"/>
      <c r="T275" s="172"/>
      <c r="AT275" s="167" t="s">
        <v>330</v>
      </c>
      <c r="AU275" s="167" t="s">
        <v>79</v>
      </c>
      <c r="AV275" s="14" t="s">
        <v>187</v>
      </c>
      <c r="AW275" s="14" t="s">
        <v>31</v>
      </c>
      <c r="AX275" s="14" t="s">
        <v>77</v>
      </c>
      <c r="AY275" s="167" t="s">
        <v>181</v>
      </c>
    </row>
    <row r="276" spans="2:65" s="1" customFormat="1" ht="16.5" customHeight="1" x14ac:dyDescent="0.2">
      <c r="B276" s="32"/>
      <c r="C276" s="125" t="s">
        <v>499</v>
      </c>
      <c r="D276" s="125" t="s">
        <v>182</v>
      </c>
      <c r="E276" s="126" t="s">
        <v>10109</v>
      </c>
      <c r="F276" s="127" t="s">
        <v>10110</v>
      </c>
      <c r="G276" s="128" t="s">
        <v>636</v>
      </c>
      <c r="H276" s="129">
        <v>120</v>
      </c>
      <c r="I276" s="130"/>
      <c r="J276" s="131">
        <f>ROUND(I276*H276,2)</f>
        <v>0</v>
      </c>
      <c r="K276" s="127" t="s">
        <v>186</v>
      </c>
      <c r="L276" s="32"/>
      <c r="M276" s="132" t="s">
        <v>19</v>
      </c>
      <c r="N276" s="133" t="s">
        <v>40</v>
      </c>
      <c r="P276" s="134">
        <f>O276*H276</f>
        <v>0</v>
      </c>
      <c r="Q276" s="134">
        <v>0</v>
      </c>
      <c r="R276" s="134">
        <f>Q276*H276</f>
        <v>0</v>
      </c>
      <c r="S276" s="134">
        <v>0</v>
      </c>
      <c r="T276" s="135">
        <f>S276*H276</f>
        <v>0</v>
      </c>
      <c r="AR276" s="136" t="s">
        <v>187</v>
      </c>
      <c r="AT276" s="136" t="s">
        <v>182</v>
      </c>
      <c r="AU276" s="136" t="s">
        <v>79</v>
      </c>
      <c r="AY276" s="17" t="s">
        <v>181</v>
      </c>
      <c r="BE276" s="137">
        <f>IF(N276="základní",J276,0)</f>
        <v>0</v>
      </c>
      <c r="BF276" s="137">
        <f>IF(N276="snížená",J276,0)</f>
        <v>0</v>
      </c>
      <c r="BG276" s="137">
        <f>IF(N276="zákl. přenesená",J276,0)</f>
        <v>0</v>
      </c>
      <c r="BH276" s="137">
        <f>IF(N276="sníž. přenesená",J276,0)</f>
        <v>0</v>
      </c>
      <c r="BI276" s="137">
        <f>IF(N276="nulová",J276,0)</f>
        <v>0</v>
      </c>
      <c r="BJ276" s="17" t="s">
        <v>77</v>
      </c>
      <c r="BK276" s="137">
        <f>ROUND(I276*H276,2)</f>
        <v>0</v>
      </c>
      <c r="BL276" s="17" t="s">
        <v>187</v>
      </c>
      <c r="BM276" s="136" t="s">
        <v>500</v>
      </c>
    </row>
    <row r="277" spans="2:65" s="1" customFormat="1" ht="19.5" x14ac:dyDescent="0.2">
      <c r="B277" s="32"/>
      <c r="D277" s="138" t="s">
        <v>214</v>
      </c>
      <c r="F277" s="139" t="s">
        <v>10111</v>
      </c>
      <c r="I277" s="140"/>
      <c r="L277" s="32"/>
      <c r="M277" s="141"/>
      <c r="T277" s="53"/>
      <c r="AT277" s="17" t="s">
        <v>214</v>
      </c>
      <c r="AU277" s="17" t="s">
        <v>79</v>
      </c>
    </row>
    <row r="278" spans="2:65" s="12" customFormat="1" ht="11.25" x14ac:dyDescent="0.2">
      <c r="B278" s="153"/>
      <c r="D278" s="138" t="s">
        <v>330</v>
      </c>
      <c r="E278" s="154" t="s">
        <v>19</v>
      </c>
      <c r="F278" s="155" t="s">
        <v>10112</v>
      </c>
      <c r="H278" s="154" t="s">
        <v>19</v>
      </c>
      <c r="I278" s="156"/>
      <c r="L278" s="153"/>
      <c r="M278" s="157"/>
      <c r="T278" s="158"/>
      <c r="AT278" s="154" t="s">
        <v>330</v>
      </c>
      <c r="AU278" s="154" t="s">
        <v>79</v>
      </c>
      <c r="AV278" s="12" t="s">
        <v>77</v>
      </c>
      <c r="AW278" s="12" t="s">
        <v>31</v>
      </c>
      <c r="AX278" s="12" t="s">
        <v>69</v>
      </c>
      <c r="AY278" s="154" t="s">
        <v>181</v>
      </c>
    </row>
    <row r="279" spans="2:65" s="13" customFormat="1" ht="11.25" x14ac:dyDescent="0.2">
      <c r="B279" s="159"/>
      <c r="D279" s="138" t="s">
        <v>330</v>
      </c>
      <c r="E279" s="160" t="s">
        <v>19</v>
      </c>
      <c r="F279" s="161" t="s">
        <v>10113</v>
      </c>
      <c r="H279" s="162">
        <v>120</v>
      </c>
      <c r="I279" s="163"/>
      <c r="L279" s="159"/>
      <c r="M279" s="164"/>
      <c r="T279" s="165"/>
      <c r="AT279" s="160" t="s">
        <v>330</v>
      </c>
      <c r="AU279" s="160" t="s">
        <v>79</v>
      </c>
      <c r="AV279" s="13" t="s">
        <v>79</v>
      </c>
      <c r="AW279" s="13" t="s">
        <v>31</v>
      </c>
      <c r="AX279" s="13" t="s">
        <v>69</v>
      </c>
      <c r="AY279" s="160" t="s">
        <v>181</v>
      </c>
    </row>
    <row r="280" spans="2:65" s="14" customFormat="1" ht="11.25" x14ac:dyDescent="0.2">
      <c r="B280" s="166"/>
      <c r="D280" s="138" t="s">
        <v>330</v>
      </c>
      <c r="E280" s="167" t="s">
        <v>19</v>
      </c>
      <c r="F280" s="168" t="s">
        <v>333</v>
      </c>
      <c r="H280" s="169">
        <v>120</v>
      </c>
      <c r="I280" s="170"/>
      <c r="L280" s="166"/>
      <c r="M280" s="171"/>
      <c r="T280" s="172"/>
      <c r="AT280" s="167" t="s">
        <v>330</v>
      </c>
      <c r="AU280" s="167" t="s">
        <v>79</v>
      </c>
      <c r="AV280" s="14" t="s">
        <v>187</v>
      </c>
      <c r="AW280" s="14" t="s">
        <v>31</v>
      </c>
      <c r="AX280" s="14" t="s">
        <v>77</v>
      </c>
      <c r="AY280" s="167" t="s">
        <v>181</v>
      </c>
    </row>
    <row r="281" spans="2:65" s="10" customFormat="1" ht="22.9" customHeight="1" x14ac:dyDescent="0.2">
      <c r="B281" s="115"/>
      <c r="D281" s="116" t="s">
        <v>68</v>
      </c>
      <c r="E281" s="149" t="s">
        <v>4148</v>
      </c>
      <c r="F281" s="149" t="s">
        <v>10114</v>
      </c>
      <c r="I281" s="118"/>
      <c r="J281" s="150">
        <f>BK281</f>
        <v>0</v>
      </c>
      <c r="L281" s="115"/>
      <c r="M281" s="120"/>
      <c r="P281" s="121">
        <f>SUM(P282:P291)</f>
        <v>0</v>
      </c>
      <c r="R281" s="121">
        <f>SUM(R282:R291)</f>
        <v>0</v>
      </c>
      <c r="T281" s="122">
        <f>SUM(T282:T291)</f>
        <v>0</v>
      </c>
      <c r="AR281" s="116" t="s">
        <v>77</v>
      </c>
      <c r="AT281" s="123" t="s">
        <v>68</v>
      </c>
      <c r="AU281" s="123" t="s">
        <v>77</v>
      </c>
      <c r="AY281" s="116" t="s">
        <v>181</v>
      </c>
      <c r="BK281" s="124">
        <f>SUM(BK282:BK291)</f>
        <v>0</v>
      </c>
    </row>
    <row r="282" spans="2:65" s="1" customFormat="1" ht="16.5" customHeight="1" x14ac:dyDescent="0.2">
      <c r="B282" s="32"/>
      <c r="C282" s="125" t="s">
        <v>250</v>
      </c>
      <c r="D282" s="125" t="s">
        <v>182</v>
      </c>
      <c r="E282" s="126" t="s">
        <v>10115</v>
      </c>
      <c r="F282" s="127" t="s">
        <v>10116</v>
      </c>
      <c r="G282" s="128" t="s">
        <v>519</v>
      </c>
      <c r="H282" s="129">
        <v>9</v>
      </c>
      <c r="I282" s="130"/>
      <c r="J282" s="131">
        <f>ROUND(I282*H282,2)</f>
        <v>0</v>
      </c>
      <c r="K282" s="127" t="s">
        <v>186</v>
      </c>
      <c r="L282" s="32"/>
      <c r="M282" s="132" t="s">
        <v>19</v>
      </c>
      <c r="N282" s="133" t="s">
        <v>40</v>
      </c>
      <c r="P282" s="134">
        <f>O282*H282</f>
        <v>0</v>
      </c>
      <c r="Q282" s="134">
        <v>0</v>
      </c>
      <c r="R282" s="134">
        <f>Q282*H282</f>
        <v>0</v>
      </c>
      <c r="S282" s="134">
        <v>0</v>
      </c>
      <c r="T282" s="135">
        <f>S282*H282</f>
        <v>0</v>
      </c>
      <c r="AR282" s="136" t="s">
        <v>187</v>
      </c>
      <c r="AT282" s="136" t="s">
        <v>182</v>
      </c>
      <c r="AU282" s="136" t="s">
        <v>79</v>
      </c>
      <c r="AY282" s="17" t="s">
        <v>181</v>
      </c>
      <c r="BE282" s="137">
        <f>IF(N282="základní",J282,0)</f>
        <v>0</v>
      </c>
      <c r="BF282" s="137">
        <f>IF(N282="snížená",J282,0)</f>
        <v>0</v>
      </c>
      <c r="BG282" s="137">
        <f>IF(N282="zákl. přenesená",J282,0)</f>
        <v>0</v>
      </c>
      <c r="BH282" s="137">
        <f>IF(N282="sníž. přenesená",J282,0)</f>
        <v>0</v>
      </c>
      <c r="BI282" s="137">
        <f>IF(N282="nulová",J282,0)</f>
        <v>0</v>
      </c>
      <c r="BJ282" s="17" t="s">
        <v>77</v>
      </c>
      <c r="BK282" s="137">
        <f>ROUND(I282*H282,2)</f>
        <v>0</v>
      </c>
      <c r="BL282" s="17" t="s">
        <v>187</v>
      </c>
      <c r="BM282" s="136" t="s">
        <v>502</v>
      </c>
    </row>
    <row r="283" spans="2:65" s="1" customFormat="1" ht="19.5" x14ac:dyDescent="0.2">
      <c r="B283" s="32"/>
      <c r="D283" s="138" t="s">
        <v>214</v>
      </c>
      <c r="F283" s="139" t="s">
        <v>10117</v>
      </c>
      <c r="I283" s="140"/>
      <c r="L283" s="32"/>
      <c r="M283" s="141"/>
      <c r="T283" s="53"/>
      <c r="AT283" s="17" t="s">
        <v>214</v>
      </c>
      <c r="AU283" s="17" t="s">
        <v>79</v>
      </c>
    </row>
    <row r="284" spans="2:65" s="12" customFormat="1" ht="11.25" x14ac:dyDescent="0.2">
      <c r="B284" s="153"/>
      <c r="D284" s="138" t="s">
        <v>330</v>
      </c>
      <c r="E284" s="154" t="s">
        <v>19</v>
      </c>
      <c r="F284" s="155" t="s">
        <v>10118</v>
      </c>
      <c r="H284" s="154" t="s">
        <v>19</v>
      </c>
      <c r="I284" s="156"/>
      <c r="L284" s="153"/>
      <c r="M284" s="157"/>
      <c r="T284" s="158"/>
      <c r="AT284" s="154" t="s">
        <v>330</v>
      </c>
      <c r="AU284" s="154" t="s">
        <v>79</v>
      </c>
      <c r="AV284" s="12" t="s">
        <v>77</v>
      </c>
      <c r="AW284" s="12" t="s">
        <v>31</v>
      </c>
      <c r="AX284" s="12" t="s">
        <v>69</v>
      </c>
      <c r="AY284" s="154" t="s">
        <v>181</v>
      </c>
    </row>
    <row r="285" spans="2:65" s="13" customFormat="1" ht="11.25" x14ac:dyDescent="0.2">
      <c r="B285" s="159"/>
      <c r="D285" s="138" t="s">
        <v>330</v>
      </c>
      <c r="E285" s="160" t="s">
        <v>19</v>
      </c>
      <c r="F285" s="161" t="s">
        <v>10119</v>
      </c>
      <c r="H285" s="162">
        <v>9</v>
      </c>
      <c r="I285" s="163"/>
      <c r="L285" s="159"/>
      <c r="M285" s="164"/>
      <c r="T285" s="165"/>
      <c r="AT285" s="160" t="s">
        <v>330</v>
      </c>
      <c r="AU285" s="160" t="s">
        <v>79</v>
      </c>
      <c r="AV285" s="13" t="s">
        <v>79</v>
      </c>
      <c r="AW285" s="13" t="s">
        <v>31</v>
      </c>
      <c r="AX285" s="13" t="s">
        <v>69</v>
      </c>
      <c r="AY285" s="160" t="s">
        <v>181</v>
      </c>
    </row>
    <row r="286" spans="2:65" s="14" customFormat="1" ht="11.25" x14ac:dyDescent="0.2">
      <c r="B286" s="166"/>
      <c r="D286" s="138" t="s">
        <v>330</v>
      </c>
      <c r="E286" s="167" t="s">
        <v>19</v>
      </c>
      <c r="F286" s="168" t="s">
        <v>333</v>
      </c>
      <c r="H286" s="169">
        <v>9</v>
      </c>
      <c r="I286" s="170"/>
      <c r="L286" s="166"/>
      <c r="M286" s="171"/>
      <c r="T286" s="172"/>
      <c r="AT286" s="167" t="s">
        <v>330</v>
      </c>
      <c r="AU286" s="167" t="s">
        <v>79</v>
      </c>
      <c r="AV286" s="14" t="s">
        <v>187</v>
      </c>
      <c r="AW286" s="14" t="s">
        <v>31</v>
      </c>
      <c r="AX286" s="14" t="s">
        <v>77</v>
      </c>
      <c r="AY286" s="167" t="s">
        <v>181</v>
      </c>
    </row>
    <row r="287" spans="2:65" s="1" customFormat="1" ht="16.5" customHeight="1" x14ac:dyDescent="0.2">
      <c r="B287" s="32"/>
      <c r="C287" s="125" t="s">
        <v>504</v>
      </c>
      <c r="D287" s="125" t="s">
        <v>182</v>
      </c>
      <c r="E287" s="126" t="s">
        <v>10120</v>
      </c>
      <c r="F287" s="127" t="s">
        <v>10121</v>
      </c>
      <c r="G287" s="128" t="s">
        <v>519</v>
      </c>
      <c r="H287" s="129">
        <v>9</v>
      </c>
      <c r="I287" s="130"/>
      <c r="J287" s="131">
        <f>ROUND(I287*H287,2)</f>
        <v>0</v>
      </c>
      <c r="K287" s="127" t="s">
        <v>186</v>
      </c>
      <c r="L287" s="32"/>
      <c r="M287" s="132" t="s">
        <v>19</v>
      </c>
      <c r="N287" s="133" t="s">
        <v>40</v>
      </c>
      <c r="P287" s="134">
        <f>O287*H287</f>
        <v>0</v>
      </c>
      <c r="Q287" s="134">
        <v>0</v>
      </c>
      <c r="R287" s="134">
        <f>Q287*H287</f>
        <v>0</v>
      </c>
      <c r="S287" s="134">
        <v>0</v>
      </c>
      <c r="T287" s="135">
        <f>S287*H287</f>
        <v>0</v>
      </c>
      <c r="AR287" s="136" t="s">
        <v>187</v>
      </c>
      <c r="AT287" s="136" t="s">
        <v>182</v>
      </c>
      <c r="AU287" s="136" t="s">
        <v>79</v>
      </c>
      <c r="AY287" s="17" t="s">
        <v>181</v>
      </c>
      <c r="BE287" s="137">
        <f>IF(N287="základní",J287,0)</f>
        <v>0</v>
      </c>
      <c r="BF287" s="137">
        <f>IF(N287="snížená",J287,0)</f>
        <v>0</v>
      </c>
      <c r="BG287" s="137">
        <f>IF(N287="zákl. přenesená",J287,0)</f>
        <v>0</v>
      </c>
      <c r="BH287" s="137">
        <f>IF(N287="sníž. přenesená",J287,0)</f>
        <v>0</v>
      </c>
      <c r="BI287" s="137">
        <f>IF(N287="nulová",J287,0)</f>
        <v>0</v>
      </c>
      <c r="BJ287" s="17" t="s">
        <v>77</v>
      </c>
      <c r="BK287" s="137">
        <f>ROUND(I287*H287,2)</f>
        <v>0</v>
      </c>
      <c r="BL287" s="17" t="s">
        <v>187</v>
      </c>
      <c r="BM287" s="136" t="s">
        <v>505</v>
      </c>
    </row>
    <row r="288" spans="2:65" s="1" customFormat="1" ht="29.25" x14ac:dyDescent="0.2">
      <c r="B288" s="32"/>
      <c r="D288" s="138" t="s">
        <v>214</v>
      </c>
      <c r="F288" s="139" t="s">
        <v>10122</v>
      </c>
      <c r="I288" s="140"/>
      <c r="L288" s="32"/>
      <c r="M288" s="141"/>
      <c r="T288" s="53"/>
      <c r="AT288" s="17" t="s">
        <v>214</v>
      </c>
      <c r="AU288" s="17" t="s">
        <v>79</v>
      </c>
    </row>
    <row r="289" spans="2:65" s="12" customFormat="1" ht="11.25" x14ac:dyDescent="0.2">
      <c r="B289" s="153"/>
      <c r="D289" s="138" t="s">
        <v>330</v>
      </c>
      <c r="E289" s="154" t="s">
        <v>19</v>
      </c>
      <c r="F289" s="155" t="s">
        <v>10123</v>
      </c>
      <c r="H289" s="154" t="s">
        <v>19</v>
      </c>
      <c r="I289" s="156"/>
      <c r="L289" s="153"/>
      <c r="M289" s="157"/>
      <c r="T289" s="158"/>
      <c r="AT289" s="154" t="s">
        <v>330</v>
      </c>
      <c r="AU289" s="154" t="s">
        <v>79</v>
      </c>
      <c r="AV289" s="12" t="s">
        <v>77</v>
      </c>
      <c r="AW289" s="12" t="s">
        <v>31</v>
      </c>
      <c r="AX289" s="12" t="s">
        <v>69</v>
      </c>
      <c r="AY289" s="154" t="s">
        <v>181</v>
      </c>
    </row>
    <row r="290" spans="2:65" s="13" customFormat="1" ht="11.25" x14ac:dyDescent="0.2">
      <c r="B290" s="159"/>
      <c r="D290" s="138" t="s">
        <v>330</v>
      </c>
      <c r="E290" s="160" t="s">
        <v>19</v>
      </c>
      <c r="F290" s="161" t="s">
        <v>10124</v>
      </c>
      <c r="H290" s="162">
        <v>9</v>
      </c>
      <c r="I290" s="163"/>
      <c r="L290" s="159"/>
      <c r="M290" s="164"/>
      <c r="T290" s="165"/>
      <c r="AT290" s="160" t="s">
        <v>330</v>
      </c>
      <c r="AU290" s="160" t="s">
        <v>79</v>
      </c>
      <c r="AV290" s="13" t="s">
        <v>79</v>
      </c>
      <c r="AW290" s="13" t="s">
        <v>31</v>
      </c>
      <c r="AX290" s="13" t="s">
        <v>69</v>
      </c>
      <c r="AY290" s="160" t="s">
        <v>181</v>
      </c>
    </row>
    <row r="291" spans="2:65" s="14" customFormat="1" ht="11.25" x14ac:dyDescent="0.2">
      <c r="B291" s="166"/>
      <c r="D291" s="138" t="s">
        <v>330</v>
      </c>
      <c r="E291" s="167" t="s">
        <v>19</v>
      </c>
      <c r="F291" s="168" t="s">
        <v>333</v>
      </c>
      <c r="H291" s="169">
        <v>9</v>
      </c>
      <c r="I291" s="170"/>
      <c r="L291" s="166"/>
      <c r="M291" s="171"/>
      <c r="T291" s="172"/>
      <c r="AT291" s="167" t="s">
        <v>330</v>
      </c>
      <c r="AU291" s="167" t="s">
        <v>79</v>
      </c>
      <c r="AV291" s="14" t="s">
        <v>187</v>
      </c>
      <c r="AW291" s="14" t="s">
        <v>31</v>
      </c>
      <c r="AX291" s="14" t="s">
        <v>77</v>
      </c>
      <c r="AY291" s="167" t="s">
        <v>181</v>
      </c>
    </row>
    <row r="292" spans="2:65" s="10" customFormat="1" ht="22.9" customHeight="1" x14ac:dyDescent="0.2">
      <c r="B292" s="115"/>
      <c r="D292" s="116" t="s">
        <v>68</v>
      </c>
      <c r="E292" s="149" t="s">
        <v>4405</v>
      </c>
      <c r="F292" s="149" t="s">
        <v>10125</v>
      </c>
      <c r="I292" s="118"/>
      <c r="J292" s="150">
        <f>BK292</f>
        <v>0</v>
      </c>
      <c r="L292" s="115"/>
      <c r="M292" s="120"/>
      <c r="P292" s="121">
        <f>SUM(P293:P312)</f>
        <v>0</v>
      </c>
      <c r="R292" s="121">
        <f>SUM(R293:R312)</f>
        <v>0</v>
      </c>
      <c r="T292" s="122">
        <f>SUM(T293:T312)</f>
        <v>0</v>
      </c>
      <c r="AR292" s="116" t="s">
        <v>77</v>
      </c>
      <c r="AT292" s="123" t="s">
        <v>68</v>
      </c>
      <c r="AU292" s="123" t="s">
        <v>77</v>
      </c>
      <c r="AY292" s="116" t="s">
        <v>181</v>
      </c>
      <c r="BK292" s="124">
        <f>SUM(BK293:BK312)</f>
        <v>0</v>
      </c>
    </row>
    <row r="293" spans="2:65" s="1" customFormat="1" ht="16.5" customHeight="1" x14ac:dyDescent="0.2">
      <c r="B293" s="32"/>
      <c r="C293" s="125" t="s">
        <v>254</v>
      </c>
      <c r="D293" s="125" t="s">
        <v>182</v>
      </c>
      <c r="E293" s="126" t="s">
        <v>10126</v>
      </c>
      <c r="F293" s="127" t="s">
        <v>10127</v>
      </c>
      <c r="G293" s="128" t="s">
        <v>519</v>
      </c>
      <c r="H293" s="129">
        <v>1</v>
      </c>
      <c r="I293" s="130"/>
      <c r="J293" s="131">
        <f>ROUND(I293*H293,2)</f>
        <v>0</v>
      </c>
      <c r="K293" s="127" t="s">
        <v>186</v>
      </c>
      <c r="L293" s="32"/>
      <c r="M293" s="132" t="s">
        <v>19</v>
      </c>
      <c r="N293" s="133" t="s">
        <v>40</v>
      </c>
      <c r="P293" s="134">
        <f>O293*H293</f>
        <v>0</v>
      </c>
      <c r="Q293" s="134">
        <v>0</v>
      </c>
      <c r="R293" s="134">
        <f>Q293*H293</f>
        <v>0</v>
      </c>
      <c r="S293" s="134">
        <v>0</v>
      </c>
      <c r="T293" s="135">
        <f>S293*H293</f>
        <v>0</v>
      </c>
      <c r="AR293" s="136" t="s">
        <v>187</v>
      </c>
      <c r="AT293" s="136" t="s">
        <v>182</v>
      </c>
      <c r="AU293" s="136" t="s">
        <v>79</v>
      </c>
      <c r="AY293" s="17" t="s">
        <v>181</v>
      </c>
      <c r="BE293" s="137">
        <f>IF(N293="základní",J293,0)</f>
        <v>0</v>
      </c>
      <c r="BF293" s="137">
        <f>IF(N293="snížená",J293,0)</f>
        <v>0</v>
      </c>
      <c r="BG293" s="137">
        <f>IF(N293="zákl. přenesená",J293,0)</f>
        <v>0</v>
      </c>
      <c r="BH293" s="137">
        <f>IF(N293="sníž. přenesená",J293,0)</f>
        <v>0</v>
      </c>
      <c r="BI293" s="137">
        <f>IF(N293="nulová",J293,0)</f>
        <v>0</v>
      </c>
      <c r="BJ293" s="17" t="s">
        <v>77</v>
      </c>
      <c r="BK293" s="137">
        <f>ROUND(I293*H293,2)</f>
        <v>0</v>
      </c>
      <c r="BL293" s="17" t="s">
        <v>187</v>
      </c>
      <c r="BM293" s="136" t="s">
        <v>511</v>
      </c>
    </row>
    <row r="294" spans="2:65" s="12" customFormat="1" ht="11.25" x14ac:dyDescent="0.2">
      <c r="B294" s="153"/>
      <c r="D294" s="138" t="s">
        <v>330</v>
      </c>
      <c r="E294" s="154" t="s">
        <v>19</v>
      </c>
      <c r="F294" s="155" t="s">
        <v>10128</v>
      </c>
      <c r="H294" s="154" t="s">
        <v>19</v>
      </c>
      <c r="I294" s="156"/>
      <c r="L294" s="153"/>
      <c r="M294" s="157"/>
      <c r="T294" s="158"/>
      <c r="AT294" s="154" t="s">
        <v>330</v>
      </c>
      <c r="AU294" s="154" t="s">
        <v>79</v>
      </c>
      <c r="AV294" s="12" t="s">
        <v>77</v>
      </c>
      <c r="AW294" s="12" t="s">
        <v>31</v>
      </c>
      <c r="AX294" s="12" t="s">
        <v>69</v>
      </c>
      <c r="AY294" s="154" t="s">
        <v>181</v>
      </c>
    </row>
    <row r="295" spans="2:65" s="13" customFormat="1" ht="11.25" x14ac:dyDescent="0.2">
      <c r="B295" s="159"/>
      <c r="D295" s="138" t="s">
        <v>330</v>
      </c>
      <c r="E295" s="160" t="s">
        <v>19</v>
      </c>
      <c r="F295" s="161" t="s">
        <v>10129</v>
      </c>
      <c r="H295" s="162">
        <v>1</v>
      </c>
      <c r="I295" s="163"/>
      <c r="L295" s="159"/>
      <c r="M295" s="164"/>
      <c r="T295" s="165"/>
      <c r="AT295" s="160" t="s">
        <v>330</v>
      </c>
      <c r="AU295" s="160" t="s">
        <v>79</v>
      </c>
      <c r="AV295" s="13" t="s">
        <v>79</v>
      </c>
      <c r="AW295" s="13" t="s">
        <v>31</v>
      </c>
      <c r="AX295" s="13" t="s">
        <v>69</v>
      </c>
      <c r="AY295" s="160" t="s">
        <v>181</v>
      </c>
    </row>
    <row r="296" spans="2:65" s="14" customFormat="1" ht="11.25" x14ac:dyDescent="0.2">
      <c r="B296" s="166"/>
      <c r="D296" s="138" t="s">
        <v>330</v>
      </c>
      <c r="E296" s="167" t="s">
        <v>19</v>
      </c>
      <c r="F296" s="168" t="s">
        <v>333</v>
      </c>
      <c r="H296" s="169">
        <v>1</v>
      </c>
      <c r="I296" s="170"/>
      <c r="L296" s="166"/>
      <c r="M296" s="171"/>
      <c r="T296" s="172"/>
      <c r="AT296" s="167" t="s">
        <v>330</v>
      </c>
      <c r="AU296" s="167" t="s">
        <v>79</v>
      </c>
      <c r="AV296" s="14" t="s">
        <v>187</v>
      </c>
      <c r="AW296" s="14" t="s">
        <v>31</v>
      </c>
      <c r="AX296" s="14" t="s">
        <v>77</v>
      </c>
      <c r="AY296" s="167" t="s">
        <v>181</v>
      </c>
    </row>
    <row r="297" spans="2:65" s="1" customFormat="1" ht="16.5" customHeight="1" x14ac:dyDescent="0.2">
      <c r="B297" s="32"/>
      <c r="C297" s="125" t="s">
        <v>516</v>
      </c>
      <c r="D297" s="125" t="s">
        <v>182</v>
      </c>
      <c r="E297" s="126" t="s">
        <v>10130</v>
      </c>
      <c r="F297" s="127" t="s">
        <v>10131</v>
      </c>
      <c r="G297" s="128" t="s">
        <v>519</v>
      </c>
      <c r="H297" s="129">
        <v>1</v>
      </c>
      <c r="I297" s="130"/>
      <c r="J297" s="131">
        <f>ROUND(I297*H297,2)</f>
        <v>0</v>
      </c>
      <c r="K297" s="127" t="s">
        <v>186</v>
      </c>
      <c r="L297" s="32"/>
      <c r="M297" s="132" t="s">
        <v>19</v>
      </c>
      <c r="N297" s="133" t="s">
        <v>40</v>
      </c>
      <c r="P297" s="134">
        <f>O297*H297</f>
        <v>0</v>
      </c>
      <c r="Q297" s="134">
        <v>0</v>
      </c>
      <c r="R297" s="134">
        <f>Q297*H297</f>
        <v>0</v>
      </c>
      <c r="S297" s="134">
        <v>0</v>
      </c>
      <c r="T297" s="135">
        <f>S297*H297</f>
        <v>0</v>
      </c>
      <c r="AR297" s="136" t="s">
        <v>187</v>
      </c>
      <c r="AT297" s="136" t="s">
        <v>182</v>
      </c>
      <c r="AU297" s="136" t="s">
        <v>79</v>
      </c>
      <c r="AY297" s="17" t="s">
        <v>181</v>
      </c>
      <c r="BE297" s="137">
        <f>IF(N297="základní",J297,0)</f>
        <v>0</v>
      </c>
      <c r="BF297" s="137">
        <f>IF(N297="snížená",J297,0)</f>
        <v>0</v>
      </c>
      <c r="BG297" s="137">
        <f>IF(N297="zákl. přenesená",J297,0)</f>
        <v>0</v>
      </c>
      <c r="BH297" s="137">
        <f>IF(N297="sníž. přenesená",J297,0)</f>
        <v>0</v>
      </c>
      <c r="BI297" s="137">
        <f>IF(N297="nulová",J297,0)</f>
        <v>0</v>
      </c>
      <c r="BJ297" s="17" t="s">
        <v>77</v>
      </c>
      <c r="BK297" s="137">
        <f>ROUND(I297*H297,2)</f>
        <v>0</v>
      </c>
      <c r="BL297" s="17" t="s">
        <v>187</v>
      </c>
      <c r="BM297" s="136" t="s">
        <v>520</v>
      </c>
    </row>
    <row r="298" spans="2:65" s="12" customFormat="1" ht="11.25" x14ac:dyDescent="0.2">
      <c r="B298" s="153"/>
      <c r="D298" s="138" t="s">
        <v>330</v>
      </c>
      <c r="E298" s="154" t="s">
        <v>19</v>
      </c>
      <c r="F298" s="155" t="s">
        <v>10132</v>
      </c>
      <c r="H298" s="154" t="s">
        <v>19</v>
      </c>
      <c r="I298" s="156"/>
      <c r="L298" s="153"/>
      <c r="M298" s="157"/>
      <c r="T298" s="158"/>
      <c r="AT298" s="154" t="s">
        <v>330</v>
      </c>
      <c r="AU298" s="154" t="s">
        <v>79</v>
      </c>
      <c r="AV298" s="12" t="s">
        <v>77</v>
      </c>
      <c r="AW298" s="12" t="s">
        <v>31</v>
      </c>
      <c r="AX298" s="12" t="s">
        <v>69</v>
      </c>
      <c r="AY298" s="154" t="s">
        <v>181</v>
      </c>
    </row>
    <row r="299" spans="2:65" s="13" customFormat="1" ht="11.25" x14ac:dyDescent="0.2">
      <c r="B299" s="159"/>
      <c r="D299" s="138" t="s">
        <v>330</v>
      </c>
      <c r="E299" s="160" t="s">
        <v>19</v>
      </c>
      <c r="F299" s="161" t="s">
        <v>10133</v>
      </c>
      <c r="H299" s="162">
        <v>1</v>
      </c>
      <c r="I299" s="163"/>
      <c r="L299" s="159"/>
      <c r="M299" s="164"/>
      <c r="T299" s="165"/>
      <c r="AT299" s="160" t="s">
        <v>330</v>
      </c>
      <c r="AU299" s="160" t="s">
        <v>79</v>
      </c>
      <c r="AV299" s="13" t="s">
        <v>79</v>
      </c>
      <c r="AW299" s="13" t="s">
        <v>31</v>
      </c>
      <c r="AX299" s="13" t="s">
        <v>69</v>
      </c>
      <c r="AY299" s="160" t="s">
        <v>181</v>
      </c>
    </row>
    <row r="300" spans="2:65" s="14" customFormat="1" ht="11.25" x14ac:dyDescent="0.2">
      <c r="B300" s="166"/>
      <c r="D300" s="138" t="s">
        <v>330</v>
      </c>
      <c r="E300" s="167" t="s">
        <v>19</v>
      </c>
      <c r="F300" s="168" t="s">
        <v>333</v>
      </c>
      <c r="H300" s="169">
        <v>1</v>
      </c>
      <c r="I300" s="170"/>
      <c r="L300" s="166"/>
      <c r="M300" s="171"/>
      <c r="T300" s="172"/>
      <c r="AT300" s="167" t="s">
        <v>330</v>
      </c>
      <c r="AU300" s="167" t="s">
        <v>79</v>
      </c>
      <c r="AV300" s="14" t="s">
        <v>187</v>
      </c>
      <c r="AW300" s="14" t="s">
        <v>31</v>
      </c>
      <c r="AX300" s="14" t="s">
        <v>77</v>
      </c>
      <c r="AY300" s="167" t="s">
        <v>181</v>
      </c>
    </row>
    <row r="301" spans="2:65" s="1" customFormat="1" ht="16.5" customHeight="1" x14ac:dyDescent="0.2">
      <c r="B301" s="32"/>
      <c r="C301" s="125" t="s">
        <v>258</v>
      </c>
      <c r="D301" s="125" t="s">
        <v>182</v>
      </c>
      <c r="E301" s="126" t="s">
        <v>10134</v>
      </c>
      <c r="F301" s="127" t="s">
        <v>10135</v>
      </c>
      <c r="G301" s="128" t="s">
        <v>519</v>
      </c>
      <c r="H301" s="129">
        <v>1</v>
      </c>
      <c r="I301" s="130"/>
      <c r="J301" s="131">
        <f>ROUND(I301*H301,2)</f>
        <v>0</v>
      </c>
      <c r="K301" s="127" t="s">
        <v>186</v>
      </c>
      <c r="L301" s="32"/>
      <c r="M301" s="132" t="s">
        <v>19</v>
      </c>
      <c r="N301" s="133" t="s">
        <v>40</v>
      </c>
      <c r="P301" s="134">
        <f>O301*H301</f>
        <v>0</v>
      </c>
      <c r="Q301" s="134">
        <v>0</v>
      </c>
      <c r="R301" s="134">
        <f>Q301*H301</f>
        <v>0</v>
      </c>
      <c r="S301" s="134">
        <v>0</v>
      </c>
      <c r="T301" s="135">
        <f>S301*H301</f>
        <v>0</v>
      </c>
      <c r="AR301" s="136" t="s">
        <v>187</v>
      </c>
      <c r="AT301" s="136" t="s">
        <v>182</v>
      </c>
      <c r="AU301" s="136" t="s">
        <v>79</v>
      </c>
      <c r="AY301" s="17" t="s">
        <v>181</v>
      </c>
      <c r="BE301" s="137">
        <f>IF(N301="základní",J301,0)</f>
        <v>0</v>
      </c>
      <c r="BF301" s="137">
        <f>IF(N301="snížená",J301,0)</f>
        <v>0</v>
      </c>
      <c r="BG301" s="137">
        <f>IF(N301="zákl. přenesená",J301,0)</f>
        <v>0</v>
      </c>
      <c r="BH301" s="137">
        <f>IF(N301="sníž. přenesená",J301,0)</f>
        <v>0</v>
      </c>
      <c r="BI301" s="137">
        <f>IF(N301="nulová",J301,0)</f>
        <v>0</v>
      </c>
      <c r="BJ301" s="17" t="s">
        <v>77</v>
      </c>
      <c r="BK301" s="137">
        <f>ROUND(I301*H301,2)</f>
        <v>0</v>
      </c>
      <c r="BL301" s="17" t="s">
        <v>187</v>
      </c>
      <c r="BM301" s="136" t="s">
        <v>526</v>
      </c>
    </row>
    <row r="302" spans="2:65" s="12" customFormat="1" ht="11.25" x14ac:dyDescent="0.2">
      <c r="B302" s="153"/>
      <c r="D302" s="138" t="s">
        <v>330</v>
      </c>
      <c r="E302" s="154" t="s">
        <v>19</v>
      </c>
      <c r="F302" s="155" t="s">
        <v>10136</v>
      </c>
      <c r="H302" s="154" t="s">
        <v>19</v>
      </c>
      <c r="I302" s="156"/>
      <c r="L302" s="153"/>
      <c r="M302" s="157"/>
      <c r="T302" s="158"/>
      <c r="AT302" s="154" t="s">
        <v>330</v>
      </c>
      <c r="AU302" s="154" t="s">
        <v>79</v>
      </c>
      <c r="AV302" s="12" t="s">
        <v>77</v>
      </c>
      <c r="AW302" s="12" t="s">
        <v>31</v>
      </c>
      <c r="AX302" s="12" t="s">
        <v>69</v>
      </c>
      <c r="AY302" s="154" t="s">
        <v>181</v>
      </c>
    </row>
    <row r="303" spans="2:65" s="13" customFormat="1" ht="11.25" x14ac:dyDescent="0.2">
      <c r="B303" s="159"/>
      <c r="D303" s="138" t="s">
        <v>330</v>
      </c>
      <c r="E303" s="160" t="s">
        <v>19</v>
      </c>
      <c r="F303" s="161" t="s">
        <v>10137</v>
      </c>
      <c r="H303" s="162">
        <v>1</v>
      </c>
      <c r="I303" s="163"/>
      <c r="L303" s="159"/>
      <c r="M303" s="164"/>
      <c r="T303" s="165"/>
      <c r="AT303" s="160" t="s">
        <v>330</v>
      </c>
      <c r="AU303" s="160" t="s">
        <v>79</v>
      </c>
      <c r="AV303" s="13" t="s">
        <v>79</v>
      </c>
      <c r="AW303" s="13" t="s">
        <v>31</v>
      </c>
      <c r="AX303" s="13" t="s">
        <v>69</v>
      </c>
      <c r="AY303" s="160" t="s">
        <v>181</v>
      </c>
    </row>
    <row r="304" spans="2:65" s="14" customFormat="1" ht="11.25" x14ac:dyDescent="0.2">
      <c r="B304" s="166"/>
      <c r="D304" s="138" t="s">
        <v>330</v>
      </c>
      <c r="E304" s="167" t="s">
        <v>19</v>
      </c>
      <c r="F304" s="168" t="s">
        <v>333</v>
      </c>
      <c r="H304" s="169">
        <v>1</v>
      </c>
      <c r="I304" s="170"/>
      <c r="L304" s="166"/>
      <c r="M304" s="171"/>
      <c r="T304" s="172"/>
      <c r="AT304" s="167" t="s">
        <v>330</v>
      </c>
      <c r="AU304" s="167" t="s">
        <v>79</v>
      </c>
      <c r="AV304" s="14" t="s">
        <v>187</v>
      </c>
      <c r="AW304" s="14" t="s">
        <v>31</v>
      </c>
      <c r="AX304" s="14" t="s">
        <v>77</v>
      </c>
      <c r="AY304" s="167" t="s">
        <v>181</v>
      </c>
    </row>
    <row r="305" spans="2:65" s="1" customFormat="1" ht="16.5" customHeight="1" x14ac:dyDescent="0.2">
      <c r="B305" s="32"/>
      <c r="C305" s="125" t="s">
        <v>529</v>
      </c>
      <c r="D305" s="125" t="s">
        <v>182</v>
      </c>
      <c r="E305" s="126" t="s">
        <v>10138</v>
      </c>
      <c r="F305" s="127" t="s">
        <v>8058</v>
      </c>
      <c r="G305" s="128" t="s">
        <v>519</v>
      </c>
      <c r="H305" s="129">
        <v>1</v>
      </c>
      <c r="I305" s="130"/>
      <c r="J305" s="131">
        <f>ROUND(I305*H305,2)</f>
        <v>0</v>
      </c>
      <c r="K305" s="127" t="s">
        <v>186</v>
      </c>
      <c r="L305" s="32"/>
      <c r="M305" s="132" t="s">
        <v>19</v>
      </c>
      <c r="N305" s="133" t="s">
        <v>40</v>
      </c>
      <c r="P305" s="134">
        <f>O305*H305</f>
        <v>0</v>
      </c>
      <c r="Q305" s="134">
        <v>0</v>
      </c>
      <c r="R305" s="134">
        <f>Q305*H305</f>
        <v>0</v>
      </c>
      <c r="S305" s="134">
        <v>0</v>
      </c>
      <c r="T305" s="135">
        <f>S305*H305</f>
        <v>0</v>
      </c>
      <c r="AR305" s="136" t="s">
        <v>187</v>
      </c>
      <c r="AT305" s="136" t="s">
        <v>182</v>
      </c>
      <c r="AU305" s="136" t="s">
        <v>79</v>
      </c>
      <c r="AY305" s="17" t="s">
        <v>181</v>
      </c>
      <c r="BE305" s="137">
        <f>IF(N305="základní",J305,0)</f>
        <v>0</v>
      </c>
      <c r="BF305" s="137">
        <f>IF(N305="snížená",J305,0)</f>
        <v>0</v>
      </c>
      <c r="BG305" s="137">
        <f>IF(N305="zákl. přenesená",J305,0)</f>
        <v>0</v>
      </c>
      <c r="BH305" s="137">
        <f>IF(N305="sníž. přenesená",J305,0)</f>
        <v>0</v>
      </c>
      <c r="BI305" s="137">
        <f>IF(N305="nulová",J305,0)</f>
        <v>0</v>
      </c>
      <c r="BJ305" s="17" t="s">
        <v>77</v>
      </c>
      <c r="BK305" s="137">
        <f>ROUND(I305*H305,2)</f>
        <v>0</v>
      </c>
      <c r="BL305" s="17" t="s">
        <v>187</v>
      </c>
      <c r="BM305" s="136" t="s">
        <v>532</v>
      </c>
    </row>
    <row r="306" spans="2:65" s="12" customFormat="1" ht="11.25" x14ac:dyDescent="0.2">
      <c r="B306" s="153"/>
      <c r="D306" s="138" t="s">
        <v>330</v>
      </c>
      <c r="E306" s="154" t="s">
        <v>19</v>
      </c>
      <c r="F306" s="155" t="s">
        <v>10139</v>
      </c>
      <c r="H306" s="154" t="s">
        <v>19</v>
      </c>
      <c r="I306" s="156"/>
      <c r="L306" s="153"/>
      <c r="M306" s="157"/>
      <c r="T306" s="158"/>
      <c r="AT306" s="154" t="s">
        <v>330</v>
      </c>
      <c r="AU306" s="154" t="s">
        <v>79</v>
      </c>
      <c r="AV306" s="12" t="s">
        <v>77</v>
      </c>
      <c r="AW306" s="12" t="s">
        <v>31</v>
      </c>
      <c r="AX306" s="12" t="s">
        <v>69</v>
      </c>
      <c r="AY306" s="154" t="s">
        <v>181</v>
      </c>
    </row>
    <row r="307" spans="2:65" s="13" customFormat="1" ht="11.25" x14ac:dyDescent="0.2">
      <c r="B307" s="159"/>
      <c r="D307" s="138" t="s">
        <v>330</v>
      </c>
      <c r="E307" s="160" t="s">
        <v>19</v>
      </c>
      <c r="F307" s="161" t="s">
        <v>10140</v>
      </c>
      <c r="H307" s="162">
        <v>1</v>
      </c>
      <c r="I307" s="163"/>
      <c r="L307" s="159"/>
      <c r="M307" s="164"/>
      <c r="T307" s="165"/>
      <c r="AT307" s="160" t="s">
        <v>330</v>
      </c>
      <c r="AU307" s="160" t="s">
        <v>79</v>
      </c>
      <c r="AV307" s="13" t="s">
        <v>79</v>
      </c>
      <c r="AW307" s="13" t="s">
        <v>31</v>
      </c>
      <c r="AX307" s="13" t="s">
        <v>69</v>
      </c>
      <c r="AY307" s="160" t="s">
        <v>181</v>
      </c>
    </row>
    <row r="308" spans="2:65" s="14" customFormat="1" ht="11.25" x14ac:dyDescent="0.2">
      <c r="B308" s="166"/>
      <c r="D308" s="138" t="s">
        <v>330</v>
      </c>
      <c r="E308" s="167" t="s">
        <v>19</v>
      </c>
      <c r="F308" s="168" t="s">
        <v>333</v>
      </c>
      <c r="H308" s="169">
        <v>1</v>
      </c>
      <c r="I308" s="170"/>
      <c r="L308" s="166"/>
      <c r="M308" s="171"/>
      <c r="T308" s="172"/>
      <c r="AT308" s="167" t="s">
        <v>330</v>
      </c>
      <c r="AU308" s="167" t="s">
        <v>79</v>
      </c>
      <c r="AV308" s="14" t="s">
        <v>187</v>
      </c>
      <c r="AW308" s="14" t="s">
        <v>31</v>
      </c>
      <c r="AX308" s="14" t="s">
        <v>77</v>
      </c>
      <c r="AY308" s="167" t="s">
        <v>181</v>
      </c>
    </row>
    <row r="309" spans="2:65" s="1" customFormat="1" ht="16.5" customHeight="1" x14ac:dyDescent="0.2">
      <c r="B309" s="32"/>
      <c r="C309" s="125" t="s">
        <v>263</v>
      </c>
      <c r="D309" s="125" t="s">
        <v>182</v>
      </c>
      <c r="E309" s="126" t="s">
        <v>10141</v>
      </c>
      <c r="F309" s="127" t="s">
        <v>10142</v>
      </c>
      <c r="G309" s="128" t="s">
        <v>519</v>
      </c>
      <c r="H309" s="129">
        <v>1</v>
      </c>
      <c r="I309" s="130"/>
      <c r="J309" s="131">
        <f>ROUND(I309*H309,2)</f>
        <v>0</v>
      </c>
      <c r="K309" s="127" t="s">
        <v>186</v>
      </c>
      <c r="L309" s="32"/>
      <c r="M309" s="132" t="s">
        <v>19</v>
      </c>
      <c r="N309" s="133" t="s">
        <v>40</v>
      </c>
      <c r="P309" s="134">
        <f>O309*H309</f>
        <v>0</v>
      </c>
      <c r="Q309" s="134">
        <v>0</v>
      </c>
      <c r="R309" s="134">
        <f>Q309*H309</f>
        <v>0</v>
      </c>
      <c r="S309" s="134">
        <v>0</v>
      </c>
      <c r="T309" s="135">
        <f>S309*H309</f>
        <v>0</v>
      </c>
      <c r="AR309" s="136" t="s">
        <v>187</v>
      </c>
      <c r="AT309" s="136" t="s">
        <v>182</v>
      </c>
      <c r="AU309" s="136" t="s">
        <v>79</v>
      </c>
      <c r="AY309" s="17" t="s">
        <v>181</v>
      </c>
      <c r="BE309" s="137">
        <f>IF(N309="základní",J309,0)</f>
        <v>0</v>
      </c>
      <c r="BF309" s="137">
        <f>IF(N309="snížená",J309,0)</f>
        <v>0</v>
      </c>
      <c r="BG309" s="137">
        <f>IF(N309="zákl. přenesená",J309,0)</f>
        <v>0</v>
      </c>
      <c r="BH309" s="137">
        <f>IF(N309="sníž. přenesená",J309,0)</f>
        <v>0</v>
      </c>
      <c r="BI309" s="137">
        <f>IF(N309="nulová",J309,0)</f>
        <v>0</v>
      </c>
      <c r="BJ309" s="17" t="s">
        <v>77</v>
      </c>
      <c r="BK309" s="137">
        <f>ROUND(I309*H309,2)</f>
        <v>0</v>
      </c>
      <c r="BL309" s="17" t="s">
        <v>187</v>
      </c>
      <c r="BM309" s="136" t="s">
        <v>536</v>
      </c>
    </row>
    <row r="310" spans="2:65" s="12" customFormat="1" ht="11.25" x14ac:dyDescent="0.2">
      <c r="B310" s="153"/>
      <c r="D310" s="138" t="s">
        <v>330</v>
      </c>
      <c r="E310" s="154" t="s">
        <v>19</v>
      </c>
      <c r="F310" s="155" t="s">
        <v>10143</v>
      </c>
      <c r="H310" s="154" t="s">
        <v>19</v>
      </c>
      <c r="I310" s="156"/>
      <c r="L310" s="153"/>
      <c r="M310" s="157"/>
      <c r="T310" s="158"/>
      <c r="AT310" s="154" t="s">
        <v>330</v>
      </c>
      <c r="AU310" s="154" t="s">
        <v>79</v>
      </c>
      <c r="AV310" s="12" t="s">
        <v>77</v>
      </c>
      <c r="AW310" s="12" t="s">
        <v>31</v>
      </c>
      <c r="AX310" s="12" t="s">
        <v>69</v>
      </c>
      <c r="AY310" s="154" t="s">
        <v>181</v>
      </c>
    </row>
    <row r="311" spans="2:65" s="13" customFormat="1" ht="11.25" x14ac:dyDescent="0.2">
      <c r="B311" s="159"/>
      <c r="D311" s="138" t="s">
        <v>330</v>
      </c>
      <c r="E311" s="160" t="s">
        <v>19</v>
      </c>
      <c r="F311" s="161" t="s">
        <v>10144</v>
      </c>
      <c r="H311" s="162">
        <v>1</v>
      </c>
      <c r="I311" s="163"/>
      <c r="L311" s="159"/>
      <c r="M311" s="164"/>
      <c r="T311" s="165"/>
      <c r="AT311" s="160" t="s">
        <v>330</v>
      </c>
      <c r="AU311" s="160" t="s">
        <v>79</v>
      </c>
      <c r="AV311" s="13" t="s">
        <v>79</v>
      </c>
      <c r="AW311" s="13" t="s">
        <v>31</v>
      </c>
      <c r="AX311" s="13" t="s">
        <v>69</v>
      </c>
      <c r="AY311" s="160" t="s">
        <v>181</v>
      </c>
    </row>
    <row r="312" spans="2:65" s="14" customFormat="1" ht="11.25" x14ac:dyDescent="0.2">
      <c r="B312" s="166"/>
      <c r="D312" s="138" t="s">
        <v>330</v>
      </c>
      <c r="E312" s="167" t="s">
        <v>19</v>
      </c>
      <c r="F312" s="168" t="s">
        <v>333</v>
      </c>
      <c r="H312" s="169">
        <v>1</v>
      </c>
      <c r="I312" s="170"/>
      <c r="L312" s="166"/>
      <c r="M312" s="173"/>
      <c r="N312" s="174"/>
      <c r="O312" s="174"/>
      <c r="P312" s="174"/>
      <c r="Q312" s="174"/>
      <c r="R312" s="174"/>
      <c r="S312" s="174"/>
      <c r="T312" s="175"/>
      <c r="AT312" s="167" t="s">
        <v>330</v>
      </c>
      <c r="AU312" s="167" t="s">
        <v>79</v>
      </c>
      <c r="AV312" s="14" t="s">
        <v>187</v>
      </c>
      <c r="AW312" s="14" t="s">
        <v>31</v>
      </c>
      <c r="AX312" s="14" t="s">
        <v>77</v>
      </c>
      <c r="AY312" s="167" t="s">
        <v>181</v>
      </c>
    </row>
    <row r="313" spans="2:65" s="1" customFormat="1" ht="6.95" customHeight="1" x14ac:dyDescent="0.2">
      <c r="B313" s="41"/>
      <c r="C313" s="42"/>
      <c r="D313" s="42"/>
      <c r="E313" s="42"/>
      <c r="F313" s="42"/>
      <c r="G313" s="42"/>
      <c r="H313" s="42"/>
      <c r="I313" s="42"/>
      <c r="J313" s="42"/>
      <c r="K313" s="42"/>
      <c r="L313" s="32"/>
    </row>
  </sheetData>
  <sheetProtection algorithmName="SHA-512" hashValue="El+vYrIp0thktnngw3CnI3oh+x2TMn6Wa6926QaoFBEKgthJkLOlG+P0W+IJy/j0O0iWZDh3NES9aAedjJ4nOA==" saltValue="EXHaOq1pI+WRW6Yumdx29oV4Yd9t28tkjcZ1xgY1KMSeTmpeGppcJK7a9ehZ+QUHURTidtLetHBJBORhwJ7GxQ==" spinCount="100000" sheet="1" objects="1" scenarios="1" formatColumns="0" formatRows="0" autoFilter="0"/>
  <autoFilter ref="C83:K312" xr:uid="{00000000-0009-0000-0000-00001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155</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10145</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47.25" customHeight="1" x14ac:dyDescent="0.2">
      <c r="B27" s="91"/>
      <c r="E27" s="302" t="s">
        <v>10146</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ROUND(J81,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ROUND((SUM(BE81:BE127)),  2)</f>
        <v>0</v>
      </c>
      <c r="I33" s="93">
        <v>0.21</v>
      </c>
      <c r="J33" s="83">
        <f>ROUND(((SUM(BE81:BE127))*I33),  2)</f>
        <v>0</v>
      </c>
      <c r="L33" s="32"/>
    </row>
    <row r="34" spans="2:12" s="1" customFormat="1" ht="14.45" customHeight="1" x14ac:dyDescent="0.2">
      <c r="B34" s="32"/>
      <c r="E34" s="27" t="s">
        <v>41</v>
      </c>
      <c r="F34" s="83">
        <f>ROUND((SUM(BF81:BF127)),  2)</f>
        <v>0</v>
      </c>
      <c r="I34" s="93">
        <v>0.12</v>
      </c>
      <c r="J34" s="83">
        <f>ROUND(((SUM(BF81:BF127))*I34),  2)</f>
        <v>0</v>
      </c>
      <c r="L34" s="32"/>
    </row>
    <row r="35" spans="2:12" s="1" customFormat="1" ht="14.45" hidden="1" customHeight="1" x14ac:dyDescent="0.2">
      <c r="B35" s="32"/>
      <c r="E35" s="27" t="s">
        <v>42</v>
      </c>
      <c r="F35" s="83">
        <f>ROUND((SUM(BG81:BG127)),  2)</f>
        <v>0</v>
      </c>
      <c r="I35" s="93">
        <v>0.21</v>
      </c>
      <c r="J35" s="83">
        <f>0</f>
        <v>0</v>
      </c>
      <c r="L35" s="32"/>
    </row>
    <row r="36" spans="2:12" s="1" customFormat="1" ht="14.45" hidden="1" customHeight="1" x14ac:dyDescent="0.2">
      <c r="B36" s="32"/>
      <c r="E36" s="27" t="s">
        <v>43</v>
      </c>
      <c r="F36" s="83">
        <f>ROUND((SUM(BH81:BH127)),  2)</f>
        <v>0</v>
      </c>
      <c r="I36" s="93">
        <v>0.12</v>
      </c>
      <c r="J36" s="83">
        <f>0</f>
        <v>0</v>
      </c>
      <c r="L36" s="32"/>
    </row>
    <row r="37" spans="2:12" s="1" customFormat="1" ht="14.45" hidden="1" customHeight="1" x14ac:dyDescent="0.2">
      <c r="B37" s="32"/>
      <c r="E37" s="27" t="s">
        <v>44</v>
      </c>
      <c r="F37" s="83">
        <f>ROUND((SUM(BI81:BI127)),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D.2.2. - ZDRAVOTNICKÁ TECHNOLOGIE</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J81</f>
        <v>0</v>
      </c>
      <c r="L59" s="32"/>
      <c r="AU59" s="17" t="s">
        <v>164</v>
      </c>
    </row>
    <row r="60" spans="2:47" s="8" customFormat="1" ht="24.95" customHeight="1" x14ac:dyDescent="0.2">
      <c r="B60" s="103"/>
      <c r="D60" s="104" t="s">
        <v>302</v>
      </c>
      <c r="E60" s="105"/>
      <c r="F60" s="105"/>
      <c r="G60" s="105"/>
      <c r="H60" s="105"/>
      <c r="I60" s="105"/>
      <c r="J60" s="106">
        <f>J82</f>
        <v>0</v>
      </c>
      <c r="L60" s="103"/>
    </row>
    <row r="61" spans="2:47" s="11" customFormat="1" ht="19.899999999999999" customHeight="1" x14ac:dyDescent="0.2">
      <c r="B61" s="145"/>
      <c r="D61" s="146" t="s">
        <v>10147</v>
      </c>
      <c r="E61" s="147"/>
      <c r="F61" s="147"/>
      <c r="G61" s="147"/>
      <c r="H61" s="147"/>
      <c r="I61" s="147"/>
      <c r="J61" s="148">
        <f>J83</f>
        <v>0</v>
      </c>
      <c r="L61" s="145"/>
    </row>
    <row r="62" spans="2:47" s="1" customFormat="1" ht="21.75" customHeight="1" x14ac:dyDescent="0.2">
      <c r="B62" s="32"/>
      <c r="L62" s="32"/>
    </row>
    <row r="63" spans="2:47" s="1" customFormat="1" ht="6.95" customHeight="1" x14ac:dyDescent="0.2">
      <c r="B63" s="41"/>
      <c r="C63" s="42"/>
      <c r="D63" s="42"/>
      <c r="E63" s="42"/>
      <c r="F63" s="42"/>
      <c r="G63" s="42"/>
      <c r="H63" s="42"/>
      <c r="I63" s="42"/>
      <c r="J63" s="42"/>
      <c r="K63" s="42"/>
      <c r="L63" s="32"/>
    </row>
    <row r="67" spans="2:20" s="1" customFormat="1" ht="6.95" customHeight="1" x14ac:dyDescent="0.2">
      <c r="B67" s="43"/>
      <c r="C67" s="44"/>
      <c r="D67" s="44"/>
      <c r="E67" s="44"/>
      <c r="F67" s="44"/>
      <c r="G67" s="44"/>
      <c r="H67" s="44"/>
      <c r="I67" s="44"/>
      <c r="J67" s="44"/>
      <c r="K67" s="44"/>
      <c r="L67" s="32"/>
    </row>
    <row r="68" spans="2:20" s="1" customFormat="1" ht="24.95" customHeight="1" x14ac:dyDescent="0.2">
      <c r="B68" s="32"/>
      <c r="C68" s="21" t="s">
        <v>166</v>
      </c>
      <c r="L68" s="32"/>
    </row>
    <row r="69" spans="2:20" s="1" customFormat="1" ht="6.95" customHeight="1" x14ac:dyDescent="0.2">
      <c r="B69" s="32"/>
      <c r="L69" s="32"/>
    </row>
    <row r="70" spans="2:20" s="1" customFormat="1" ht="12" customHeight="1" x14ac:dyDescent="0.2">
      <c r="B70" s="32"/>
      <c r="C70" s="27" t="s">
        <v>16</v>
      </c>
      <c r="L70" s="32"/>
    </row>
    <row r="71" spans="2:20" s="1" customFormat="1" ht="16.5" customHeight="1" x14ac:dyDescent="0.2">
      <c r="B71" s="32"/>
      <c r="E71" s="313" t="str">
        <f>E7</f>
        <v>Výstavba urgentního příjmu nemocnice Sokolov - Úprava po ZD č. 21</v>
      </c>
      <c r="F71" s="314"/>
      <c r="G71" s="314"/>
      <c r="H71" s="314"/>
      <c r="L71" s="32"/>
    </row>
    <row r="72" spans="2:20" s="1" customFormat="1" ht="12" customHeight="1" x14ac:dyDescent="0.2">
      <c r="B72" s="32"/>
      <c r="C72" s="27" t="s">
        <v>159</v>
      </c>
      <c r="L72" s="32"/>
    </row>
    <row r="73" spans="2:20" s="1" customFormat="1" ht="16.5" customHeight="1" x14ac:dyDescent="0.2">
      <c r="B73" s="32"/>
      <c r="E73" s="279" t="str">
        <f>E9</f>
        <v>D.2.2. - ZDRAVOTNICKÁ TECHNOLOGIE</v>
      </c>
      <c r="F73" s="315"/>
      <c r="G73" s="315"/>
      <c r="H73" s="315"/>
      <c r="L73" s="32"/>
    </row>
    <row r="74" spans="2:20" s="1" customFormat="1" ht="6.95" customHeight="1" x14ac:dyDescent="0.2">
      <c r="B74" s="32"/>
      <c r="L74" s="32"/>
    </row>
    <row r="75" spans="2:20" s="1" customFormat="1" ht="12" customHeight="1" x14ac:dyDescent="0.2">
      <c r="B75" s="32"/>
      <c r="C75" s="27" t="s">
        <v>21</v>
      </c>
      <c r="F75" s="25" t="str">
        <f>F12</f>
        <v xml:space="preserve"> </v>
      </c>
      <c r="I75" s="27" t="s">
        <v>23</v>
      </c>
      <c r="J75" s="49" t="str">
        <f>IF(J12="","",J12)</f>
        <v>11. 2. 2025</v>
      </c>
      <c r="L75" s="32"/>
    </row>
    <row r="76" spans="2:20" s="1" customFormat="1" ht="6.95" customHeight="1" x14ac:dyDescent="0.2">
      <c r="B76" s="32"/>
      <c r="L76" s="32"/>
    </row>
    <row r="77" spans="2:20" s="1" customFormat="1" ht="15.2" customHeight="1" x14ac:dyDescent="0.2">
      <c r="B77" s="32"/>
      <c r="C77" s="27" t="s">
        <v>25</v>
      </c>
      <c r="F77" s="25" t="str">
        <f>E15</f>
        <v xml:space="preserve"> </v>
      </c>
      <c r="I77" s="27" t="s">
        <v>30</v>
      </c>
      <c r="J77" s="30" t="str">
        <f>E21</f>
        <v xml:space="preserve"> </v>
      </c>
      <c r="L77" s="32"/>
    </row>
    <row r="78" spans="2:20" s="1" customFormat="1" ht="15.2" customHeight="1" x14ac:dyDescent="0.2">
      <c r="B78" s="32"/>
      <c r="C78" s="27" t="s">
        <v>28</v>
      </c>
      <c r="F78" s="25" t="str">
        <f>IF(E18="","",E18)</f>
        <v>Vyplň údaj</v>
      </c>
      <c r="I78" s="27" t="s">
        <v>32</v>
      </c>
      <c r="J78" s="30" t="str">
        <f>E24</f>
        <v xml:space="preserve"> </v>
      </c>
      <c r="L78" s="32"/>
    </row>
    <row r="79" spans="2:20" s="1" customFormat="1" ht="10.35" customHeight="1" x14ac:dyDescent="0.2">
      <c r="B79" s="32"/>
      <c r="L79" s="32"/>
    </row>
    <row r="80" spans="2:20" s="9" customFormat="1" ht="29.25" customHeight="1" x14ac:dyDescent="0.2">
      <c r="B80" s="107"/>
      <c r="C80" s="108" t="s">
        <v>167</v>
      </c>
      <c r="D80" s="109" t="s">
        <v>54</v>
      </c>
      <c r="E80" s="109" t="s">
        <v>50</v>
      </c>
      <c r="F80" s="109" t="s">
        <v>51</v>
      </c>
      <c r="G80" s="109" t="s">
        <v>168</v>
      </c>
      <c r="H80" s="109" t="s">
        <v>169</v>
      </c>
      <c r="I80" s="109" t="s">
        <v>170</v>
      </c>
      <c r="J80" s="109" t="s">
        <v>163</v>
      </c>
      <c r="K80" s="110" t="s">
        <v>171</v>
      </c>
      <c r="L80" s="107"/>
      <c r="M80" s="56" t="s">
        <v>19</v>
      </c>
      <c r="N80" s="57" t="s">
        <v>39</v>
      </c>
      <c r="O80" s="57" t="s">
        <v>172</v>
      </c>
      <c r="P80" s="57" t="s">
        <v>173</v>
      </c>
      <c r="Q80" s="57" t="s">
        <v>174</v>
      </c>
      <c r="R80" s="57" t="s">
        <v>175</v>
      </c>
      <c r="S80" s="57" t="s">
        <v>176</v>
      </c>
      <c r="T80" s="58" t="s">
        <v>177</v>
      </c>
    </row>
    <row r="81" spans="2:65" s="1" customFormat="1" ht="22.9" customHeight="1" x14ac:dyDescent="0.25">
      <c r="B81" s="32"/>
      <c r="C81" s="61" t="s">
        <v>178</v>
      </c>
      <c r="J81" s="111">
        <f>BK81</f>
        <v>0</v>
      </c>
      <c r="L81" s="32"/>
      <c r="M81" s="59"/>
      <c r="N81" s="50"/>
      <c r="O81" s="50"/>
      <c r="P81" s="112">
        <f>P82</f>
        <v>0</v>
      </c>
      <c r="Q81" s="50"/>
      <c r="R81" s="112">
        <f>R82</f>
        <v>0</v>
      </c>
      <c r="S81" s="50"/>
      <c r="T81" s="113">
        <f>T82</f>
        <v>0</v>
      </c>
      <c r="AT81" s="17" t="s">
        <v>68</v>
      </c>
      <c r="AU81" s="17" t="s">
        <v>164</v>
      </c>
      <c r="BK81" s="114">
        <f>BK82</f>
        <v>0</v>
      </c>
    </row>
    <row r="82" spans="2:65" s="10" customFormat="1" ht="25.9" customHeight="1" x14ac:dyDescent="0.2">
      <c r="B82" s="115"/>
      <c r="D82" s="116" t="s">
        <v>68</v>
      </c>
      <c r="E82" s="117" t="s">
        <v>1174</v>
      </c>
      <c r="F82" s="117" t="s">
        <v>1175</v>
      </c>
      <c r="I82" s="118"/>
      <c r="J82" s="119">
        <f>BK82</f>
        <v>0</v>
      </c>
      <c r="L82" s="115"/>
      <c r="M82" s="120"/>
      <c r="P82" s="121">
        <f>P83</f>
        <v>0</v>
      </c>
      <c r="R82" s="121">
        <f>R83</f>
        <v>0</v>
      </c>
      <c r="T82" s="122">
        <f>T83</f>
        <v>0</v>
      </c>
      <c r="AR82" s="116" t="s">
        <v>79</v>
      </c>
      <c r="AT82" s="123" t="s">
        <v>68</v>
      </c>
      <c r="AU82" s="123" t="s">
        <v>69</v>
      </c>
      <c r="AY82" s="116" t="s">
        <v>181</v>
      </c>
      <c r="BK82" s="124">
        <f>BK83</f>
        <v>0</v>
      </c>
    </row>
    <row r="83" spans="2:65" s="10" customFormat="1" ht="22.9" customHeight="1" x14ac:dyDescent="0.2">
      <c r="B83" s="115"/>
      <c r="D83" s="116" t="s">
        <v>68</v>
      </c>
      <c r="E83" s="149" t="s">
        <v>3774</v>
      </c>
      <c r="F83" s="149" t="s">
        <v>10148</v>
      </c>
      <c r="I83" s="118"/>
      <c r="J83" s="150">
        <f>BK83</f>
        <v>0</v>
      </c>
      <c r="L83" s="115"/>
      <c r="M83" s="120"/>
      <c r="P83" s="121">
        <f>SUM(P84:P127)</f>
        <v>0</v>
      </c>
      <c r="R83" s="121">
        <f>SUM(R84:R127)</f>
        <v>0</v>
      </c>
      <c r="T83" s="122">
        <f>SUM(T84:T127)</f>
        <v>0</v>
      </c>
      <c r="AR83" s="116" t="s">
        <v>77</v>
      </c>
      <c r="AT83" s="123" t="s">
        <v>68</v>
      </c>
      <c r="AU83" s="123" t="s">
        <v>77</v>
      </c>
      <c r="AY83" s="116" t="s">
        <v>181</v>
      </c>
      <c r="BK83" s="124">
        <f>SUM(BK84:BK127)</f>
        <v>0</v>
      </c>
    </row>
    <row r="84" spans="2:65" s="1" customFormat="1" ht="16.5" customHeight="1" x14ac:dyDescent="0.2">
      <c r="B84" s="32"/>
      <c r="C84" s="125" t="s">
        <v>77</v>
      </c>
      <c r="D84" s="125" t="s">
        <v>182</v>
      </c>
      <c r="E84" s="126" t="s">
        <v>5227</v>
      </c>
      <c r="F84" s="127" t="s">
        <v>10149</v>
      </c>
      <c r="G84" s="128" t="s">
        <v>519</v>
      </c>
      <c r="H84" s="129">
        <v>0</v>
      </c>
      <c r="I84" s="130"/>
      <c r="J84" s="131">
        <f>ROUND(I84*H84,2)</f>
        <v>0</v>
      </c>
      <c r="K84" s="127" t="s">
        <v>186</v>
      </c>
      <c r="L84" s="32"/>
      <c r="M84" s="132" t="s">
        <v>19</v>
      </c>
      <c r="N84" s="133" t="s">
        <v>40</v>
      </c>
      <c r="P84" s="134">
        <f>O84*H84</f>
        <v>0</v>
      </c>
      <c r="Q84" s="134">
        <v>0</v>
      </c>
      <c r="R84" s="134">
        <f>Q84*H84</f>
        <v>0</v>
      </c>
      <c r="S84" s="134">
        <v>0</v>
      </c>
      <c r="T84" s="135">
        <f>S84*H84</f>
        <v>0</v>
      </c>
      <c r="AR84" s="136" t="s">
        <v>187</v>
      </c>
      <c r="AT84" s="136" t="s">
        <v>182</v>
      </c>
      <c r="AU84" s="136" t="s">
        <v>79</v>
      </c>
      <c r="AY84" s="17" t="s">
        <v>181</v>
      </c>
      <c r="BE84" s="137">
        <f>IF(N84="základní",J84,0)</f>
        <v>0</v>
      </c>
      <c r="BF84" s="137">
        <f>IF(N84="snížená",J84,0)</f>
        <v>0</v>
      </c>
      <c r="BG84" s="137">
        <f>IF(N84="zákl. přenesená",J84,0)</f>
        <v>0</v>
      </c>
      <c r="BH84" s="137">
        <f>IF(N84="sníž. přenesená",J84,0)</f>
        <v>0</v>
      </c>
      <c r="BI84" s="137">
        <f>IF(N84="nulová",J84,0)</f>
        <v>0</v>
      </c>
      <c r="BJ84" s="17" t="s">
        <v>77</v>
      </c>
      <c r="BK84" s="137">
        <f>ROUND(I84*H84,2)</f>
        <v>0</v>
      </c>
      <c r="BL84" s="17" t="s">
        <v>187</v>
      </c>
      <c r="BM84" s="136" t="s">
        <v>79</v>
      </c>
    </row>
    <row r="85" spans="2:65" s="1" customFormat="1" ht="156" x14ac:dyDescent="0.2">
      <c r="B85" s="32"/>
      <c r="D85" s="138" t="s">
        <v>214</v>
      </c>
      <c r="F85" s="139" t="s">
        <v>10150</v>
      </c>
      <c r="I85" s="140"/>
      <c r="L85" s="32"/>
      <c r="M85" s="141"/>
      <c r="T85" s="53"/>
      <c r="AT85" s="17" t="s">
        <v>214</v>
      </c>
      <c r="AU85" s="17" t="s">
        <v>79</v>
      </c>
    </row>
    <row r="86" spans="2:65" s="1" customFormat="1" ht="16.5" customHeight="1" x14ac:dyDescent="0.2">
      <c r="B86" s="32"/>
      <c r="C86" s="125" t="s">
        <v>79</v>
      </c>
      <c r="D86" s="125" t="s">
        <v>182</v>
      </c>
      <c r="E86" s="126" t="s">
        <v>5231</v>
      </c>
      <c r="F86" s="127" t="s">
        <v>10151</v>
      </c>
      <c r="G86" s="128" t="s">
        <v>519</v>
      </c>
      <c r="H86" s="129">
        <v>0</v>
      </c>
      <c r="I86" s="130"/>
      <c r="J86" s="131">
        <f>ROUND(I86*H86,2)</f>
        <v>0</v>
      </c>
      <c r="K86" s="127" t="s">
        <v>186</v>
      </c>
      <c r="L86" s="32"/>
      <c r="M86" s="132" t="s">
        <v>19</v>
      </c>
      <c r="N86" s="133" t="s">
        <v>40</v>
      </c>
      <c r="P86" s="134">
        <f>O86*H86</f>
        <v>0</v>
      </c>
      <c r="Q86" s="134">
        <v>0</v>
      </c>
      <c r="R86" s="134">
        <f>Q86*H86</f>
        <v>0</v>
      </c>
      <c r="S86" s="134">
        <v>0</v>
      </c>
      <c r="T86" s="135">
        <f>S86*H86</f>
        <v>0</v>
      </c>
      <c r="AR86" s="136" t="s">
        <v>187</v>
      </c>
      <c r="AT86" s="136" t="s">
        <v>182</v>
      </c>
      <c r="AU86" s="136" t="s">
        <v>79</v>
      </c>
      <c r="AY86" s="17" t="s">
        <v>181</v>
      </c>
      <c r="BE86" s="137">
        <f>IF(N86="základní",J86,0)</f>
        <v>0</v>
      </c>
      <c r="BF86" s="137">
        <f>IF(N86="snížená",J86,0)</f>
        <v>0</v>
      </c>
      <c r="BG86" s="137">
        <f>IF(N86="zákl. přenesená",J86,0)</f>
        <v>0</v>
      </c>
      <c r="BH86" s="137">
        <f>IF(N86="sníž. přenesená",J86,0)</f>
        <v>0</v>
      </c>
      <c r="BI86" s="137">
        <f>IF(N86="nulová",J86,0)</f>
        <v>0</v>
      </c>
      <c r="BJ86" s="17" t="s">
        <v>77</v>
      </c>
      <c r="BK86" s="137">
        <f>ROUND(I86*H86,2)</f>
        <v>0</v>
      </c>
      <c r="BL86" s="17" t="s">
        <v>187</v>
      </c>
      <c r="BM86" s="136" t="s">
        <v>187</v>
      </c>
    </row>
    <row r="87" spans="2:65" s="1" customFormat="1" ht="165.75" x14ac:dyDescent="0.2">
      <c r="B87" s="32"/>
      <c r="D87" s="138" t="s">
        <v>214</v>
      </c>
      <c r="F87" s="139" t="s">
        <v>10152</v>
      </c>
      <c r="I87" s="140"/>
      <c r="L87" s="32"/>
      <c r="M87" s="141"/>
      <c r="T87" s="53"/>
      <c r="AT87" s="17" t="s">
        <v>214</v>
      </c>
      <c r="AU87" s="17" t="s">
        <v>79</v>
      </c>
    </row>
    <row r="88" spans="2:65" s="1" customFormat="1" ht="16.5" customHeight="1" x14ac:dyDescent="0.2">
      <c r="B88" s="32"/>
      <c r="C88" s="125" t="s">
        <v>190</v>
      </c>
      <c r="D88" s="125" t="s">
        <v>182</v>
      </c>
      <c r="E88" s="126" t="s">
        <v>10153</v>
      </c>
      <c r="F88" s="127" t="s">
        <v>10154</v>
      </c>
      <c r="G88" s="128" t="s">
        <v>519</v>
      </c>
      <c r="H88" s="129">
        <v>0</v>
      </c>
      <c r="I88" s="130"/>
      <c r="J88" s="131">
        <f>ROUND(I88*H88,2)</f>
        <v>0</v>
      </c>
      <c r="K88" s="127" t="s">
        <v>186</v>
      </c>
      <c r="L88" s="32"/>
      <c r="M88" s="132" t="s">
        <v>19</v>
      </c>
      <c r="N88" s="133" t="s">
        <v>40</v>
      </c>
      <c r="P88" s="134">
        <f>O88*H88</f>
        <v>0</v>
      </c>
      <c r="Q88" s="134">
        <v>0</v>
      </c>
      <c r="R88" s="134">
        <f>Q88*H88</f>
        <v>0</v>
      </c>
      <c r="S88" s="134">
        <v>0</v>
      </c>
      <c r="T88" s="135">
        <f>S88*H88</f>
        <v>0</v>
      </c>
      <c r="AR88" s="136" t="s">
        <v>187</v>
      </c>
      <c r="AT88" s="136" t="s">
        <v>182</v>
      </c>
      <c r="AU88" s="136" t="s">
        <v>79</v>
      </c>
      <c r="AY88" s="17" t="s">
        <v>181</v>
      </c>
      <c r="BE88" s="137">
        <f>IF(N88="základní",J88,0)</f>
        <v>0</v>
      </c>
      <c r="BF88" s="137">
        <f>IF(N88="snížená",J88,0)</f>
        <v>0</v>
      </c>
      <c r="BG88" s="137">
        <f>IF(N88="zákl. přenesená",J88,0)</f>
        <v>0</v>
      </c>
      <c r="BH88" s="137">
        <f>IF(N88="sníž. přenesená",J88,0)</f>
        <v>0</v>
      </c>
      <c r="BI88" s="137">
        <f>IF(N88="nulová",J88,0)</f>
        <v>0</v>
      </c>
      <c r="BJ88" s="17" t="s">
        <v>77</v>
      </c>
      <c r="BK88" s="137">
        <f>ROUND(I88*H88,2)</f>
        <v>0</v>
      </c>
      <c r="BL88" s="17" t="s">
        <v>187</v>
      </c>
      <c r="BM88" s="136" t="s">
        <v>193</v>
      </c>
    </row>
    <row r="89" spans="2:65" s="1" customFormat="1" ht="48.75" x14ac:dyDescent="0.2">
      <c r="B89" s="32"/>
      <c r="D89" s="138" t="s">
        <v>214</v>
      </c>
      <c r="F89" s="139" t="s">
        <v>10155</v>
      </c>
      <c r="I89" s="140"/>
      <c r="L89" s="32"/>
      <c r="M89" s="141"/>
      <c r="T89" s="53"/>
      <c r="AT89" s="17" t="s">
        <v>214</v>
      </c>
      <c r="AU89" s="17" t="s">
        <v>79</v>
      </c>
    </row>
    <row r="90" spans="2:65" s="1" customFormat="1" ht="16.5" customHeight="1" x14ac:dyDescent="0.2">
      <c r="B90" s="32"/>
      <c r="C90" s="125" t="s">
        <v>187</v>
      </c>
      <c r="D90" s="125" t="s">
        <v>182</v>
      </c>
      <c r="E90" s="126" t="s">
        <v>10156</v>
      </c>
      <c r="F90" s="127" t="s">
        <v>10157</v>
      </c>
      <c r="G90" s="128" t="s">
        <v>519</v>
      </c>
      <c r="H90" s="129">
        <v>0</v>
      </c>
      <c r="I90" s="130"/>
      <c r="J90" s="131">
        <f>ROUND(I90*H90,2)</f>
        <v>0</v>
      </c>
      <c r="K90" s="127" t="s">
        <v>186</v>
      </c>
      <c r="L90" s="32"/>
      <c r="M90" s="132" t="s">
        <v>19</v>
      </c>
      <c r="N90" s="133" t="s">
        <v>40</v>
      </c>
      <c r="P90" s="134">
        <f>O90*H90</f>
        <v>0</v>
      </c>
      <c r="Q90" s="134">
        <v>0</v>
      </c>
      <c r="R90" s="134">
        <f>Q90*H90</f>
        <v>0</v>
      </c>
      <c r="S90" s="134">
        <v>0</v>
      </c>
      <c r="T90" s="135">
        <f>S90*H90</f>
        <v>0</v>
      </c>
      <c r="AR90" s="136" t="s">
        <v>187</v>
      </c>
      <c r="AT90" s="136" t="s">
        <v>182</v>
      </c>
      <c r="AU90" s="136" t="s">
        <v>79</v>
      </c>
      <c r="AY90" s="17" t="s">
        <v>181</v>
      </c>
      <c r="BE90" s="137">
        <f>IF(N90="základní",J90,0)</f>
        <v>0</v>
      </c>
      <c r="BF90" s="137">
        <f>IF(N90="snížená",J90,0)</f>
        <v>0</v>
      </c>
      <c r="BG90" s="137">
        <f>IF(N90="zákl. přenesená",J90,0)</f>
        <v>0</v>
      </c>
      <c r="BH90" s="137">
        <f>IF(N90="sníž. přenesená",J90,0)</f>
        <v>0</v>
      </c>
      <c r="BI90" s="137">
        <f>IF(N90="nulová",J90,0)</f>
        <v>0</v>
      </c>
      <c r="BJ90" s="17" t="s">
        <v>77</v>
      </c>
      <c r="BK90" s="137">
        <f>ROUND(I90*H90,2)</f>
        <v>0</v>
      </c>
      <c r="BL90" s="17" t="s">
        <v>187</v>
      </c>
      <c r="BM90" s="136" t="s">
        <v>196</v>
      </c>
    </row>
    <row r="91" spans="2:65" s="1" customFormat="1" ht="68.25" x14ac:dyDescent="0.2">
      <c r="B91" s="32"/>
      <c r="D91" s="138" t="s">
        <v>214</v>
      </c>
      <c r="F91" s="139" t="s">
        <v>10158</v>
      </c>
      <c r="I91" s="140"/>
      <c r="L91" s="32"/>
      <c r="M91" s="141"/>
      <c r="T91" s="53"/>
      <c r="AT91" s="17" t="s">
        <v>214</v>
      </c>
      <c r="AU91" s="17" t="s">
        <v>79</v>
      </c>
    </row>
    <row r="92" spans="2:65" s="1" customFormat="1" ht="16.5" customHeight="1" x14ac:dyDescent="0.2">
      <c r="B92" s="32"/>
      <c r="C92" s="125" t="s">
        <v>197</v>
      </c>
      <c r="D92" s="125" t="s">
        <v>182</v>
      </c>
      <c r="E92" s="126" t="s">
        <v>10159</v>
      </c>
      <c r="F92" s="127" t="s">
        <v>10160</v>
      </c>
      <c r="G92" s="128" t="s">
        <v>519</v>
      </c>
      <c r="H92" s="129">
        <v>0</v>
      </c>
      <c r="I92" s="130"/>
      <c r="J92" s="131">
        <f>ROUND(I92*H92,2)</f>
        <v>0</v>
      </c>
      <c r="K92" s="127" t="s">
        <v>186</v>
      </c>
      <c r="L92" s="32"/>
      <c r="M92" s="132" t="s">
        <v>19</v>
      </c>
      <c r="N92" s="133" t="s">
        <v>40</v>
      </c>
      <c r="P92" s="134">
        <f>O92*H92</f>
        <v>0</v>
      </c>
      <c r="Q92" s="134">
        <v>0</v>
      </c>
      <c r="R92" s="134">
        <f>Q92*H92</f>
        <v>0</v>
      </c>
      <c r="S92" s="134">
        <v>0</v>
      </c>
      <c r="T92" s="135">
        <f>S92*H92</f>
        <v>0</v>
      </c>
      <c r="AR92" s="136" t="s">
        <v>187</v>
      </c>
      <c r="AT92" s="136" t="s">
        <v>182</v>
      </c>
      <c r="AU92" s="136" t="s">
        <v>79</v>
      </c>
      <c r="AY92" s="17" t="s">
        <v>181</v>
      </c>
      <c r="BE92" s="137">
        <f>IF(N92="základní",J92,0)</f>
        <v>0</v>
      </c>
      <c r="BF92" s="137">
        <f>IF(N92="snížená",J92,0)</f>
        <v>0</v>
      </c>
      <c r="BG92" s="137">
        <f>IF(N92="zákl. přenesená",J92,0)</f>
        <v>0</v>
      </c>
      <c r="BH92" s="137">
        <f>IF(N92="sníž. přenesená",J92,0)</f>
        <v>0</v>
      </c>
      <c r="BI92" s="137">
        <f>IF(N92="nulová",J92,0)</f>
        <v>0</v>
      </c>
      <c r="BJ92" s="17" t="s">
        <v>77</v>
      </c>
      <c r="BK92" s="137">
        <f>ROUND(I92*H92,2)</f>
        <v>0</v>
      </c>
      <c r="BL92" s="17" t="s">
        <v>187</v>
      </c>
      <c r="BM92" s="136" t="s">
        <v>200</v>
      </c>
    </row>
    <row r="93" spans="2:65" s="1" customFormat="1" ht="117" x14ac:dyDescent="0.2">
      <c r="B93" s="32"/>
      <c r="D93" s="138" t="s">
        <v>214</v>
      </c>
      <c r="F93" s="139" t="s">
        <v>10161</v>
      </c>
      <c r="I93" s="140"/>
      <c r="L93" s="32"/>
      <c r="M93" s="141"/>
      <c r="T93" s="53"/>
      <c r="AT93" s="17" t="s">
        <v>214</v>
      </c>
      <c r="AU93" s="17" t="s">
        <v>79</v>
      </c>
    </row>
    <row r="94" spans="2:65" s="1" customFormat="1" ht="16.5" customHeight="1" x14ac:dyDescent="0.2">
      <c r="B94" s="32"/>
      <c r="C94" s="125" t="s">
        <v>193</v>
      </c>
      <c r="D94" s="125" t="s">
        <v>182</v>
      </c>
      <c r="E94" s="126" t="s">
        <v>10162</v>
      </c>
      <c r="F94" s="127" t="s">
        <v>10163</v>
      </c>
      <c r="G94" s="128" t="s">
        <v>519</v>
      </c>
      <c r="H94" s="129">
        <v>0</v>
      </c>
      <c r="I94" s="130"/>
      <c r="J94" s="131">
        <f>ROUND(I94*H94,2)</f>
        <v>0</v>
      </c>
      <c r="K94" s="127" t="s">
        <v>186</v>
      </c>
      <c r="L94" s="32"/>
      <c r="M94" s="132" t="s">
        <v>19</v>
      </c>
      <c r="N94" s="133" t="s">
        <v>40</v>
      </c>
      <c r="P94" s="134">
        <f>O94*H94</f>
        <v>0</v>
      </c>
      <c r="Q94" s="134">
        <v>0</v>
      </c>
      <c r="R94" s="134">
        <f>Q94*H94</f>
        <v>0</v>
      </c>
      <c r="S94" s="134">
        <v>0</v>
      </c>
      <c r="T94" s="135">
        <f>S94*H94</f>
        <v>0</v>
      </c>
      <c r="AR94" s="136" t="s">
        <v>187</v>
      </c>
      <c r="AT94" s="136" t="s">
        <v>182</v>
      </c>
      <c r="AU94" s="136" t="s">
        <v>79</v>
      </c>
      <c r="AY94" s="17" t="s">
        <v>181</v>
      </c>
      <c r="BE94" s="137">
        <f>IF(N94="základní",J94,0)</f>
        <v>0</v>
      </c>
      <c r="BF94" s="137">
        <f>IF(N94="snížená",J94,0)</f>
        <v>0</v>
      </c>
      <c r="BG94" s="137">
        <f>IF(N94="zákl. přenesená",J94,0)</f>
        <v>0</v>
      </c>
      <c r="BH94" s="137">
        <f>IF(N94="sníž. přenesená",J94,0)</f>
        <v>0</v>
      </c>
      <c r="BI94" s="137">
        <f>IF(N94="nulová",J94,0)</f>
        <v>0</v>
      </c>
      <c r="BJ94" s="17" t="s">
        <v>77</v>
      </c>
      <c r="BK94" s="137">
        <f>ROUND(I94*H94,2)</f>
        <v>0</v>
      </c>
      <c r="BL94" s="17" t="s">
        <v>187</v>
      </c>
      <c r="BM94" s="136" t="s">
        <v>8</v>
      </c>
    </row>
    <row r="95" spans="2:65" s="1" customFormat="1" ht="87.75" x14ac:dyDescent="0.2">
      <c r="B95" s="32"/>
      <c r="D95" s="138" t="s">
        <v>214</v>
      </c>
      <c r="F95" s="139" t="s">
        <v>10164</v>
      </c>
      <c r="I95" s="140"/>
      <c r="L95" s="32"/>
      <c r="M95" s="141"/>
      <c r="T95" s="53"/>
      <c r="AT95" s="17" t="s">
        <v>214</v>
      </c>
      <c r="AU95" s="17" t="s">
        <v>79</v>
      </c>
    </row>
    <row r="96" spans="2:65" s="1" customFormat="1" ht="16.5" customHeight="1" x14ac:dyDescent="0.2">
      <c r="B96" s="32"/>
      <c r="C96" s="125" t="s">
        <v>203</v>
      </c>
      <c r="D96" s="125" t="s">
        <v>182</v>
      </c>
      <c r="E96" s="126" t="s">
        <v>10165</v>
      </c>
      <c r="F96" s="127" t="s">
        <v>10166</v>
      </c>
      <c r="G96" s="128" t="s">
        <v>519</v>
      </c>
      <c r="H96" s="129">
        <v>0</v>
      </c>
      <c r="I96" s="130"/>
      <c r="J96" s="131">
        <f>ROUND(I96*H96,2)</f>
        <v>0</v>
      </c>
      <c r="K96" s="127" t="s">
        <v>186</v>
      </c>
      <c r="L96" s="32"/>
      <c r="M96" s="132" t="s">
        <v>19</v>
      </c>
      <c r="N96" s="133" t="s">
        <v>40</v>
      </c>
      <c r="P96" s="134">
        <f>O96*H96</f>
        <v>0</v>
      </c>
      <c r="Q96" s="134">
        <v>0</v>
      </c>
      <c r="R96" s="134">
        <f>Q96*H96</f>
        <v>0</v>
      </c>
      <c r="S96" s="134">
        <v>0</v>
      </c>
      <c r="T96" s="135">
        <f>S96*H96</f>
        <v>0</v>
      </c>
      <c r="AR96" s="136" t="s">
        <v>187</v>
      </c>
      <c r="AT96" s="136" t="s">
        <v>182</v>
      </c>
      <c r="AU96" s="136" t="s">
        <v>79</v>
      </c>
      <c r="AY96" s="17" t="s">
        <v>181</v>
      </c>
      <c r="BE96" s="137">
        <f>IF(N96="základní",J96,0)</f>
        <v>0</v>
      </c>
      <c r="BF96" s="137">
        <f>IF(N96="snížená",J96,0)</f>
        <v>0</v>
      </c>
      <c r="BG96" s="137">
        <f>IF(N96="zákl. přenesená",J96,0)</f>
        <v>0</v>
      </c>
      <c r="BH96" s="137">
        <f>IF(N96="sníž. přenesená",J96,0)</f>
        <v>0</v>
      </c>
      <c r="BI96" s="137">
        <f>IF(N96="nulová",J96,0)</f>
        <v>0</v>
      </c>
      <c r="BJ96" s="17" t="s">
        <v>77</v>
      </c>
      <c r="BK96" s="137">
        <f>ROUND(I96*H96,2)</f>
        <v>0</v>
      </c>
      <c r="BL96" s="17" t="s">
        <v>187</v>
      </c>
      <c r="BM96" s="136" t="s">
        <v>206</v>
      </c>
    </row>
    <row r="97" spans="2:65" s="1" customFormat="1" ht="68.25" x14ac:dyDescent="0.2">
      <c r="B97" s="32"/>
      <c r="D97" s="138" t="s">
        <v>214</v>
      </c>
      <c r="F97" s="139" t="s">
        <v>10167</v>
      </c>
      <c r="I97" s="140"/>
      <c r="L97" s="32"/>
      <c r="M97" s="141"/>
      <c r="T97" s="53"/>
      <c r="AT97" s="17" t="s">
        <v>214</v>
      </c>
      <c r="AU97" s="17" t="s">
        <v>79</v>
      </c>
    </row>
    <row r="98" spans="2:65" s="1" customFormat="1" ht="16.5" customHeight="1" x14ac:dyDescent="0.2">
      <c r="B98" s="32"/>
      <c r="C98" s="125" t="s">
        <v>196</v>
      </c>
      <c r="D98" s="125" t="s">
        <v>182</v>
      </c>
      <c r="E98" s="126" t="s">
        <v>10168</v>
      </c>
      <c r="F98" s="127" t="s">
        <v>10169</v>
      </c>
      <c r="G98" s="128" t="s">
        <v>519</v>
      </c>
      <c r="H98" s="129">
        <v>0</v>
      </c>
      <c r="I98" s="130"/>
      <c r="J98" s="131">
        <f>ROUND(I98*H98,2)</f>
        <v>0</v>
      </c>
      <c r="K98" s="127" t="s">
        <v>186</v>
      </c>
      <c r="L98" s="32"/>
      <c r="M98" s="132" t="s">
        <v>19</v>
      </c>
      <c r="N98" s="133" t="s">
        <v>40</v>
      </c>
      <c r="P98" s="134">
        <f>O98*H98</f>
        <v>0</v>
      </c>
      <c r="Q98" s="134">
        <v>0</v>
      </c>
      <c r="R98" s="134">
        <f>Q98*H98</f>
        <v>0</v>
      </c>
      <c r="S98" s="134">
        <v>0</v>
      </c>
      <c r="T98" s="135">
        <f>S98*H98</f>
        <v>0</v>
      </c>
      <c r="AR98" s="136" t="s">
        <v>187</v>
      </c>
      <c r="AT98" s="136" t="s">
        <v>182</v>
      </c>
      <c r="AU98" s="136" t="s">
        <v>79</v>
      </c>
      <c r="AY98" s="17" t="s">
        <v>181</v>
      </c>
      <c r="BE98" s="137">
        <f>IF(N98="základní",J98,0)</f>
        <v>0</v>
      </c>
      <c r="BF98" s="137">
        <f>IF(N98="snížená",J98,0)</f>
        <v>0</v>
      </c>
      <c r="BG98" s="137">
        <f>IF(N98="zákl. přenesená",J98,0)</f>
        <v>0</v>
      </c>
      <c r="BH98" s="137">
        <f>IF(N98="sníž. přenesená",J98,0)</f>
        <v>0</v>
      </c>
      <c r="BI98" s="137">
        <f>IF(N98="nulová",J98,0)</f>
        <v>0</v>
      </c>
      <c r="BJ98" s="17" t="s">
        <v>77</v>
      </c>
      <c r="BK98" s="137">
        <f>ROUND(I98*H98,2)</f>
        <v>0</v>
      </c>
      <c r="BL98" s="17" t="s">
        <v>187</v>
      </c>
      <c r="BM98" s="136" t="s">
        <v>209</v>
      </c>
    </row>
    <row r="99" spans="2:65" s="1" customFormat="1" ht="39" x14ac:dyDescent="0.2">
      <c r="B99" s="32"/>
      <c r="D99" s="138" t="s">
        <v>214</v>
      </c>
      <c r="F99" s="139" t="s">
        <v>10170</v>
      </c>
      <c r="I99" s="140"/>
      <c r="L99" s="32"/>
      <c r="M99" s="141"/>
      <c r="T99" s="53"/>
      <c r="AT99" s="17" t="s">
        <v>214</v>
      </c>
      <c r="AU99" s="17" t="s">
        <v>79</v>
      </c>
    </row>
    <row r="100" spans="2:65" s="1" customFormat="1" ht="16.5" customHeight="1" x14ac:dyDescent="0.2">
      <c r="B100" s="32"/>
      <c r="C100" s="125" t="s">
        <v>210</v>
      </c>
      <c r="D100" s="125" t="s">
        <v>182</v>
      </c>
      <c r="E100" s="126" t="s">
        <v>10171</v>
      </c>
      <c r="F100" s="127" t="s">
        <v>10172</v>
      </c>
      <c r="G100" s="128" t="s">
        <v>519</v>
      </c>
      <c r="H100" s="129">
        <v>0</v>
      </c>
      <c r="I100" s="130"/>
      <c r="J100" s="131">
        <f>ROUND(I100*H100,2)</f>
        <v>0</v>
      </c>
      <c r="K100" s="127" t="s">
        <v>186</v>
      </c>
      <c r="L100" s="32"/>
      <c r="M100" s="132" t="s">
        <v>19</v>
      </c>
      <c r="N100" s="133" t="s">
        <v>40</v>
      </c>
      <c r="P100" s="134">
        <f>O100*H100</f>
        <v>0</v>
      </c>
      <c r="Q100" s="134">
        <v>0</v>
      </c>
      <c r="R100" s="134">
        <f>Q100*H100</f>
        <v>0</v>
      </c>
      <c r="S100" s="134">
        <v>0</v>
      </c>
      <c r="T100" s="135">
        <f>S100*H100</f>
        <v>0</v>
      </c>
      <c r="AR100" s="136" t="s">
        <v>187</v>
      </c>
      <c r="AT100" s="136" t="s">
        <v>182</v>
      </c>
      <c r="AU100" s="136" t="s">
        <v>79</v>
      </c>
      <c r="AY100" s="17" t="s">
        <v>181</v>
      </c>
      <c r="BE100" s="137">
        <f>IF(N100="základní",J100,0)</f>
        <v>0</v>
      </c>
      <c r="BF100" s="137">
        <f>IF(N100="snížená",J100,0)</f>
        <v>0</v>
      </c>
      <c r="BG100" s="137">
        <f>IF(N100="zákl. přenesená",J100,0)</f>
        <v>0</v>
      </c>
      <c r="BH100" s="137">
        <f>IF(N100="sníž. přenesená",J100,0)</f>
        <v>0</v>
      </c>
      <c r="BI100" s="137">
        <f>IF(N100="nulová",J100,0)</f>
        <v>0</v>
      </c>
      <c r="BJ100" s="17" t="s">
        <v>77</v>
      </c>
      <c r="BK100" s="137">
        <f>ROUND(I100*H100,2)</f>
        <v>0</v>
      </c>
      <c r="BL100" s="17" t="s">
        <v>187</v>
      </c>
      <c r="BM100" s="136" t="s">
        <v>213</v>
      </c>
    </row>
    <row r="101" spans="2:65" s="1" customFormat="1" ht="58.5" x14ac:dyDescent="0.2">
      <c r="B101" s="32"/>
      <c r="D101" s="138" t="s">
        <v>214</v>
      </c>
      <c r="F101" s="139" t="s">
        <v>10173</v>
      </c>
      <c r="I101" s="140"/>
      <c r="L101" s="32"/>
      <c r="M101" s="141"/>
      <c r="T101" s="53"/>
      <c r="AT101" s="17" t="s">
        <v>214</v>
      </c>
      <c r="AU101" s="17" t="s">
        <v>79</v>
      </c>
    </row>
    <row r="102" spans="2:65" s="1" customFormat="1" ht="16.5" customHeight="1" x14ac:dyDescent="0.2">
      <c r="B102" s="32"/>
      <c r="C102" s="125" t="s">
        <v>200</v>
      </c>
      <c r="D102" s="125" t="s">
        <v>182</v>
      </c>
      <c r="E102" s="126" t="s">
        <v>10174</v>
      </c>
      <c r="F102" s="127" t="s">
        <v>10175</v>
      </c>
      <c r="G102" s="128" t="s">
        <v>519</v>
      </c>
      <c r="H102" s="129">
        <v>0</v>
      </c>
      <c r="I102" s="130"/>
      <c r="J102" s="131">
        <f>ROUND(I102*H102,2)</f>
        <v>0</v>
      </c>
      <c r="K102" s="127" t="s">
        <v>186</v>
      </c>
      <c r="L102" s="32"/>
      <c r="M102" s="132" t="s">
        <v>19</v>
      </c>
      <c r="N102" s="133" t="s">
        <v>40</v>
      </c>
      <c r="P102" s="134">
        <f>O102*H102</f>
        <v>0</v>
      </c>
      <c r="Q102" s="134">
        <v>0</v>
      </c>
      <c r="R102" s="134">
        <f>Q102*H102</f>
        <v>0</v>
      </c>
      <c r="S102" s="134">
        <v>0</v>
      </c>
      <c r="T102" s="135">
        <f>S102*H102</f>
        <v>0</v>
      </c>
      <c r="AR102" s="136" t="s">
        <v>187</v>
      </c>
      <c r="AT102" s="136" t="s">
        <v>182</v>
      </c>
      <c r="AU102" s="136" t="s">
        <v>79</v>
      </c>
      <c r="AY102" s="17" t="s">
        <v>181</v>
      </c>
      <c r="BE102" s="137">
        <f>IF(N102="základní",J102,0)</f>
        <v>0</v>
      </c>
      <c r="BF102" s="137">
        <f>IF(N102="snížená",J102,0)</f>
        <v>0</v>
      </c>
      <c r="BG102" s="137">
        <f>IF(N102="zákl. přenesená",J102,0)</f>
        <v>0</v>
      </c>
      <c r="BH102" s="137">
        <f>IF(N102="sníž. přenesená",J102,0)</f>
        <v>0</v>
      </c>
      <c r="BI102" s="137">
        <f>IF(N102="nulová",J102,0)</f>
        <v>0</v>
      </c>
      <c r="BJ102" s="17" t="s">
        <v>77</v>
      </c>
      <c r="BK102" s="137">
        <f>ROUND(I102*H102,2)</f>
        <v>0</v>
      </c>
      <c r="BL102" s="17" t="s">
        <v>187</v>
      </c>
      <c r="BM102" s="136" t="s">
        <v>218</v>
      </c>
    </row>
    <row r="103" spans="2:65" s="1" customFormat="1" ht="156" x14ac:dyDescent="0.2">
      <c r="B103" s="32"/>
      <c r="D103" s="138" t="s">
        <v>214</v>
      </c>
      <c r="F103" s="139" t="s">
        <v>10176</v>
      </c>
      <c r="I103" s="140"/>
      <c r="L103" s="32"/>
      <c r="M103" s="141"/>
      <c r="T103" s="53"/>
      <c r="AT103" s="17" t="s">
        <v>214</v>
      </c>
      <c r="AU103" s="17" t="s">
        <v>79</v>
      </c>
    </row>
    <row r="104" spans="2:65" s="1" customFormat="1" ht="16.5" customHeight="1" x14ac:dyDescent="0.2">
      <c r="B104" s="32"/>
      <c r="C104" s="125" t="s">
        <v>219</v>
      </c>
      <c r="D104" s="125" t="s">
        <v>182</v>
      </c>
      <c r="E104" s="126" t="s">
        <v>10177</v>
      </c>
      <c r="F104" s="127" t="s">
        <v>10178</v>
      </c>
      <c r="G104" s="128" t="s">
        <v>519</v>
      </c>
      <c r="H104" s="129">
        <v>0</v>
      </c>
      <c r="I104" s="130"/>
      <c r="J104" s="131">
        <f>ROUND(I104*H104,2)</f>
        <v>0</v>
      </c>
      <c r="K104" s="127" t="s">
        <v>186</v>
      </c>
      <c r="L104" s="32"/>
      <c r="M104" s="132" t="s">
        <v>19</v>
      </c>
      <c r="N104" s="133" t="s">
        <v>40</v>
      </c>
      <c r="P104" s="134">
        <f>O104*H104</f>
        <v>0</v>
      </c>
      <c r="Q104" s="134">
        <v>0</v>
      </c>
      <c r="R104" s="134">
        <f>Q104*H104</f>
        <v>0</v>
      </c>
      <c r="S104" s="134">
        <v>0</v>
      </c>
      <c r="T104" s="135">
        <f>S104*H104</f>
        <v>0</v>
      </c>
      <c r="AR104" s="136" t="s">
        <v>187</v>
      </c>
      <c r="AT104" s="136" t="s">
        <v>182</v>
      </c>
      <c r="AU104" s="136" t="s">
        <v>79</v>
      </c>
      <c r="AY104" s="17" t="s">
        <v>181</v>
      </c>
      <c r="BE104" s="137">
        <f>IF(N104="základní",J104,0)</f>
        <v>0</v>
      </c>
      <c r="BF104" s="137">
        <f>IF(N104="snížená",J104,0)</f>
        <v>0</v>
      </c>
      <c r="BG104" s="137">
        <f>IF(N104="zákl. přenesená",J104,0)</f>
        <v>0</v>
      </c>
      <c r="BH104" s="137">
        <f>IF(N104="sníž. přenesená",J104,0)</f>
        <v>0</v>
      </c>
      <c r="BI104" s="137">
        <f>IF(N104="nulová",J104,0)</f>
        <v>0</v>
      </c>
      <c r="BJ104" s="17" t="s">
        <v>77</v>
      </c>
      <c r="BK104" s="137">
        <f>ROUND(I104*H104,2)</f>
        <v>0</v>
      </c>
      <c r="BL104" s="17" t="s">
        <v>187</v>
      </c>
      <c r="BM104" s="136" t="s">
        <v>222</v>
      </c>
    </row>
    <row r="105" spans="2:65" s="1" customFormat="1" ht="39" x14ac:dyDescent="0.2">
      <c r="B105" s="32"/>
      <c r="D105" s="138" t="s">
        <v>214</v>
      </c>
      <c r="F105" s="139" t="s">
        <v>10179</v>
      </c>
      <c r="I105" s="140"/>
      <c r="L105" s="32"/>
      <c r="M105" s="141"/>
      <c r="T105" s="53"/>
      <c r="AT105" s="17" t="s">
        <v>214</v>
      </c>
      <c r="AU105" s="17" t="s">
        <v>79</v>
      </c>
    </row>
    <row r="106" spans="2:65" s="1" customFormat="1" ht="16.5" customHeight="1" x14ac:dyDescent="0.2">
      <c r="B106" s="32"/>
      <c r="C106" s="125" t="s">
        <v>8</v>
      </c>
      <c r="D106" s="125" t="s">
        <v>182</v>
      </c>
      <c r="E106" s="126" t="s">
        <v>10180</v>
      </c>
      <c r="F106" s="127" t="s">
        <v>10181</v>
      </c>
      <c r="G106" s="128" t="s">
        <v>519</v>
      </c>
      <c r="H106" s="129">
        <v>0</v>
      </c>
      <c r="I106" s="130"/>
      <c r="J106" s="131">
        <f>ROUND(I106*H106,2)</f>
        <v>0</v>
      </c>
      <c r="K106" s="127" t="s">
        <v>186</v>
      </c>
      <c r="L106" s="32"/>
      <c r="M106" s="132" t="s">
        <v>19</v>
      </c>
      <c r="N106" s="133" t="s">
        <v>40</v>
      </c>
      <c r="P106" s="134">
        <f>O106*H106</f>
        <v>0</v>
      </c>
      <c r="Q106" s="134">
        <v>0</v>
      </c>
      <c r="R106" s="134">
        <f>Q106*H106</f>
        <v>0</v>
      </c>
      <c r="S106" s="134">
        <v>0</v>
      </c>
      <c r="T106" s="135">
        <f>S106*H106</f>
        <v>0</v>
      </c>
      <c r="AR106" s="136" t="s">
        <v>187</v>
      </c>
      <c r="AT106" s="136" t="s">
        <v>182</v>
      </c>
      <c r="AU106" s="136" t="s">
        <v>79</v>
      </c>
      <c r="AY106" s="17" t="s">
        <v>181</v>
      </c>
      <c r="BE106" s="137">
        <f>IF(N106="základní",J106,0)</f>
        <v>0</v>
      </c>
      <c r="BF106" s="137">
        <f>IF(N106="snížená",J106,0)</f>
        <v>0</v>
      </c>
      <c r="BG106" s="137">
        <f>IF(N106="zákl. přenesená",J106,0)</f>
        <v>0</v>
      </c>
      <c r="BH106" s="137">
        <f>IF(N106="sníž. přenesená",J106,0)</f>
        <v>0</v>
      </c>
      <c r="BI106" s="137">
        <f>IF(N106="nulová",J106,0)</f>
        <v>0</v>
      </c>
      <c r="BJ106" s="17" t="s">
        <v>77</v>
      </c>
      <c r="BK106" s="137">
        <f>ROUND(I106*H106,2)</f>
        <v>0</v>
      </c>
      <c r="BL106" s="17" t="s">
        <v>187</v>
      </c>
      <c r="BM106" s="136" t="s">
        <v>225</v>
      </c>
    </row>
    <row r="107" spans="2:65" s="1" customFormat="1" ht="68.25" x14ac:dyDescent="0.2">
      <c r="B107" s="32"/>
      <c r="D107" s="138" t="s">
        <v>214</v>
      </c>
      <c r="F107" s="139" t="s">
        <v>10182</v>
      </c>
      <c r="I107" s="140"/>
      <c r="L107" s="32"/>
      <c r="M107" s="141"/>
      <c r="T107" s="53"/>
      <c r="AT107" s="17" t="s">
        <v>214</v>
      </c>
      <c r="AU107" s="17" t="s">
        <v>79</v>
      </c>
    </row>
    <row r="108" spans="2:65" s="1" customFormat="1" ht="16.5" customHeight="1" x14ac:dyDescent="0.2">
      <c r="B108" s="32"/>
      <c r="C108" s="125" t="s">
        <v>226</v>
      </c>
      <c r="D108" s="125" t="s">
        <v>182</v>
      </c>
      <c r="E108" s="126" t="s">
        <v>10183</v>
      </c>
      <c r="F108" s="127" t="s">
        <v>10184</v>
      </c>
      <c r="G108" s="128" t="s">
        <v>519</v>
      </c>
      <c r="H108" s="129">
        <v>0</v>
      </c>
      <c r="I108" s="130"/>
      <c r="J108" s="131">
        <f>ROUND(I108*H108,2)</f>
        <v>0</v>
      </c>
      <c r="K108" s="127" t="s">
        <v>186</v>
      </c>
      <c r="L108" s="32"/>
      <c r="M108" s="132" t="s">
        <v>19</v>
      </c>
      <c r="N108" s="133" t="s">
        <v>40</v>
      </c>
      <c r="P108" s="134">
        <f>O108*H108</f>
        <v>0</v>
      </c>
      <c r="Q108" s="134">
        <v>0</v>
      </c>
      <c r="R108" s="134">
        <f>Q108*H108</f>
        <v>0</v>
      </c>
      <c r="S108" s="134">
        <v>0</v>
      </c>
      <c r="T108" s="135">
        <f>S108*H108</f>
        <v>0</v>
      </c>
      <c r="AR108" s="136" t="s">
        <v>187</v>
      </c>
      <c r="AT108" s="136" t="s">
        <v>182</v>
      </c>
      <c r="AU108" s="136" t="s">
        <v>79</v>
      </c>
      <c r="AY108" s="17" t="s">
        <v>181</v>
      </c>
      <c r="BE108" s="137">
        <f>IF(N108="základní",J108,0)</f>
        <v>0</v>
      </c>
      <c r="BF108" s="137">
        <f>IF(N108="snížená",J108,0)</f>
        <v>0</v>
      </c>
      <c r="BG108" s="137">
        <f>IF(N108="zákl. přenesená",J108,0)</f>
        <v>0</v>
      </c>
      <c r="BH108" s="137">
        <f>IF(N108="sníž. přenesená",J108,0)</f>
        <v>0</v>
      </c>
      <c r="BI108" s="137">
        <f>IF(N108="nulová",J108,0)</f>
        <v>0</v>
      </c>
      <c r="BJ108" s="17" t="s">
        <v>77</v>
      </c>
      <c r="BK108" s="137">
        <f>ROUND(I108*H108,2)</f>
        <v>0</v>
      </c>
      <c r="BL108" s="17" t="s">
        <v>187</v>
      </c>
      <c r="BM108" s="136" t="s">
        <v>229</v>
      </c>
    </row>
    <row r="109" spans="2:65" s="1" customFormat="1" ht="58.5" x14ac:dyDescent="0.2">
      <c r="B109" s="32"/>
      <c r="D109" s="138" t="s">
        <v>214</v>
      </c>
      <c r="F109" s="139" t="s">
        <v>10185</v>
      </c>
      <c r="I109" s="140"/>
      <c r="L109" s="32"/>
      <c r="M109" s="141"/>
      <c r="T109" s="53"/>
      <c r="AT109" s="17" t="s">
        <v>214</v>
      </c>
      <c r="AU109" s="17" t="s">
        <v>79</v>
      </c>
    </row>
    <row r="110" spans="2:65" s="1" customFormat="1" ht="16.5" customHeight="1" x14ac:dyDescent="0.2">
      <c r="B110" s="32"/>
      <c r="C110" s="125" t="s">
        <v>206</v>
      </c>
      <c r="D110" s="125" t="s">
        <v>182</v>
      </c>
      <c r="E110" s="126" t="s">
        <v>10186</v>
      </c>
      <c r="F110" s="127" t="s">
        <v>10187</v>
      </c>
      <c r="G110" s="128" t="s">
        <v>519</v>
      </c>
      <c r="H110" s="129">
        <v>0</v>
      </c>
      <c r="I110" s="130"/>
      <c r="J110" s="131">
        <f>ROUND(I110*H110,2)</f>
        <v>0</v>
      </c>
      <c r="K110" s="127" t="s">
        <v>186</v>
      </c>
      <c r="L110" s="32"/>
      <c r="M110" s="132" t="s">
        <v>19</v>
      </c>
      <c r="N110" s="133" t="s">
        <v>40</v>
      </c>
      <c r="P110" s="134">
        <f>O110*H110</f>
        <v>0</v>
      </c>
      <c r="Q110" s="134">
        <v>0</v>
      </c>
      <c r="R110" s="134">
        <f>Q110*H110</f>
        <v>0</v>
      </c>
      <c r="S110" s="134">
        <v>0</v>
      </c>
      <c r="T110" s="135">
        <f>S110*H110</f>
        <v>0</v>
      </c>
      <c r="AR110" s="136" t="s">
        <v>187</v>
      </c>
      <c r="AT110" s="136" t="s">
        <v>182</v>
      </c>
      <c r="AU110" s="136" t="s">
        <v>79</v>
      </c>
      <c r="AY110" s="17" t="s">
        <v>181</v>
      </c>
      <c r="BE110" s="137">
        <f>IF(N110="základní",J110,0)</f>
        <v>0</v>
      </c>
      <c r="BF110" s="137">
        <f>IF(N110="snížená",J110,0)</f>
        <v>0</v>
      </c>
      <c r="BG110" s="137">
        <f>IF(N110="zákl. přenesená",J110,0)</f>
        <v>0</v>
      </c>
      <c r="BH110" s="137">
        <f>IF(N110="sníž. přenesená",J110,0)</f>
        <v>0</v>
      </c>
      <c r="BI110" s="137">
        <f>IF(N110="nulová",J110,0)</f>
        <v>0</v>
      </c>
      <c r="BJ110" s="17" t="s">
        <v>77</v>
      </c>
      <c r="BK110" s="137">
        <f>ROUND(I110*H110,2)</f>
        <v>0</v>
      </c>
      <c r="BL110" s="17" t="s">
        <v>187</v>
      </c>
      <c r="BM110" s="136" t="s">
        <v>232</v>
      </c>
    </row>
    <row r="111" spans="2:65" s="1" customFormat="1" ht="48.75" x14ac:dyDescent="0.2">
      <c r="B111" s="32"/>
      <c r="D111" s="138" t="s">
        <v>214</v>
      </c>
      <c r="F111" s="139" t="s">
        <v>10188</v>
      </c>
      <c r="I111" s="140"/>
      <c r="L111" s="32"/>
      <c r="M111" s="141"/>
      <c r="T111" s="53"/>
      <c r="AT111" s="17" t="s">
        <v>214</v>
      </c>
      <c r="AU111" s="17" t="s">
        <v>79</v>
      </c>
    </row>
    <row r="112" spans="2:65" s="1" customFormat="1" ht="16.5" customHeight="1" x14ac:dyDescent="0.2">
      <c r="B112" s="32"/>
      <c r="C112" s="125" t="s">
        <v>233</v>
      </c>
      <c r="D112" s="125" t="s">
        <v>182</v>
      </c>
      <c r="E112" s="126" t="s">
        <v>10189</v>
      </c>
      <c r="F112" s="127" t="s">
        <v>10190</v>
      </c>
      <c r="G112" s="128" t="s">
        <v>519</v>
      </c>
      <c r="H112" s="129">
        <v>0</v>
      </c>
      <c r="I112" s="130"/>
      <c r="J112" s="131">
        <f>ROUND(I112*H112,2)</f>
        <v>0</v>
      </c>
      <c r="K112" s="127" t="s">
        <v>186</v>
      </c>
      <c r="L112" s="32"/>
      <c r="M112" s="132" t="s">
        <v>19</v>
      </c>
      <c r="N112" s="133" t="s">
        <v>40</v>
      </c>
      <c r="P112" s="134">
        <f>O112*H112</f>
        <v>0</v>
      </c>
      <c r="Q112" s="134">
        <v>0</v>
      </c>
      <c r="R112" s="134">
        <f>Q112*H112</f>
        <v>0</v>
      </c>
      <c r="S112" s="134">
        <v>0</v>
      </c>
      <c r="T112" s="135">
        <f>S112*H112</f>
        <v>0</v>
      </c>
      <c r="AR112" s="136" t="s">
        <v>187</v>
      </c>
      <c r="AT112" s="136" t="s">
        <v>182</v>
      </c>
      <c r="AU112" s="136" t="s">
        <v>79</v>
      </c>
      <c r="AY112" s="17" t="s">
        <v>181</v>
      </c>
      <c r="BE112" s="137">
        <f>IF(N112="základní",J112,0)</f>
        <v>0</v>
      </c>
      <c r="BF112" s="137">
        <f>IF(N112="snížená",J112,0)</f>
        <v>0</v>
      </c>
      <c r="BG112" s="137">
        <f>IF(N112="zákl. přenesená",J112,0)</f>
        <v>0</v>
      </c>
      <c r="BH112" s="137">
        <f>IF(N112="sníž. přenesená",J112,0)</f>
        <v>0</v>
      </c>
      <c r="BI112" s="137">
        <f>IF(N112="nulová",J112,0)</f>
        <v>0</v>
      </c>
      <c r="BJ112" s="17" t="s">
        <v>77</v>
      </c>
      <c r="BK112" s="137">
        <f>ROUND(I112*H112,2)</f>
        <v>0</v>
      </c>
      <c r="BL112" s="17" t="s">
        <v>187</v>
      </c>
      <c r="BM112" s="136" t="s">
        <v>236</v>
      </c>
    </row>
    <row r="113" spans="2:65" s="1" customFormat="1" ht="48.75" x14ac:dyDescent="0.2">
      <c r="B113" s="32"/>
      <c r="D113" s="138" t="s">
        <v>214</v>
      </c>
      <c r="F113" s="139" t="s">
        <v>10191</v>
      </c>
      <c r="I113" s="140"/>
      <c r="L113" s="32"/>
      <c r="M113" s="141"/>
      <c r="T113" s="53"/>
      <c r="AT113" s="17" t="s">
        <v>214</v>
      </c>
      <c r="AU113" s="17" t="s">
        <v>79</v>
      </c>
    </row>
    <row r="114" spans="2:65" s="1" customFormat="1" ht="16.5" customHeight="1" x14ac:dyDescent="0.2">
      <c r="B114" s="32"/>
      <c r="C114" s="125" t="s">
        <v>209</v>
      </c>
      <c r="D114" s="125" t="s">
        <v>182</v>
      </c>
      <c r="E114" s="126" t="s">
        <v>10192</v>
      </c>
      <c r="F114" s="127" t="s">
        <v>10193</v>
      </c>
      <c r="G114" s="128" t="s">
        <v>519</v>
      </c>
      <c r="H114" s="129">
        <v>0</v>
      </c>
      <c r="I114" s="130"/>
      <c r="J114" s="131">
        <f>ROUND(I114*H114,2)</f>
        <v>0</v>
      </c>
      <c r="K114" s="127" t="s">
        <v>186</v>
      </c>
      <c r="L114" s="32"/>
      <c r="M114" s="132" t="s">
        <v>19</v>
      </c>
      <c r="N114" s="133" t="s">
        <v>40</v>
      </c>
      <c r="P114" s="134">
        <f>O114*H114</f>
        <v>0</v>
      </c>
      <c r="Q114" s="134">
        <v>0</v>
      </c>
      <c r="R114" s="134">
        <f>Q114*H114</f>
        <v>0</v>
      </c>
      <c r="S114" s="134">
        <v>0</v>
      </c>
      <c r="T114" s="135">
        <f>S114*H114</f>
        <v>0</v>
      </c>
      <c r="AR114" s="136" t="s">
        <v>187</v>
      </c>
      <c r="AT114" s="136" t="s">
        <v>182</v>
      </c>
      <c r="AU114" s="136" t="s">
        <v>79</v>
      </c>
      <c r="AY114" s="17" t="s">
        <v>181</v>
      </c>
      <c r="BE114" s="137">
        <f>IF(N114="základní",J114,0)</f>
        <v>0</v>
      </c>
      <c r="BF114" s="137">
        <f>IF(N114="snížená",J114,0)</f>
        <v>0</v>
      </c>
      <c r="BG114" s="137">
        <f>IF(N114="zákl. přenesená",J114,0)</f>
        <v>0</v>
      </c>
      <c r="BH114" s="137">
        <f>IF(N114="sníž. přenesená",J114,0)</f>
        <v>0</v>
      </c>
      <c r="BI114" s="137">
        <f>IF(N114="nulová",J114,0)</f>
        <v>0</v>
      </c>
      <c r="BJ114" s="17" t="s">
        <v>77</v>
      </c>
      <c r="BK114" s="137">
        <f>ROUND(I114*H114,2)</f>
        <v>0</v>
      </c>
      <c r="BL114" s="17" t="s">
        <v>187</v>
      </c>
      <c r="BM114" s="136" t="s">
        <v>239</v>
      </c>
    </row>
    <row r="115" spans="2:65" s="1" customFormat="1" ht="48.75" x14ac:dyDescent="0.2">
      <c r="B115" s="32"/>
      <c r="D115" s="138" t="s">
        <v>214</v>
      </c>
      <c r="F115" s="139" t="s">
        <v>10194</v>
      </c>
      <c r="I115" s="140"/>
      <c r="L115" s="32"/>
      <c r="M115" s="141"/>
      <c r="T115" s="53"/>
      <c r="AT115" s="17" t="s">
        <v>214</v>
      </c>
      <c r="AU115" s="17" t="s">
        <v>79</v>
      </c>
    </row>
    <row r="116" spans="2:65" s="1" customFormat="1" ht="16.5" customHeight="1" x14ac:dyDescent="0.2">
      <c r="B116" s="32"/>
      <c r="C116" s="125" t="s">
        <v>404</v>
      </c>
      <c r="D116" s="125" t="s">
        <v>182</v>
      </c>
      <c r="E116" s="126" t="s">
        <v>10195</v>
      </c>
      <c r="F116" s="127" t="s">
        <v>10196</v>
      </c>
      <c r="G116" s="128" t="s">
        <v>519</v>
      </c>
      <c r="H116" s="129">
        <v>0</v>
      </c>
      <c r="I116" s="130"/>
      <c r="J116" s="131">
        <f>ROUND(I116*H116,2)</f>
        <v>0</v>
      </c>
      <c r="K116" s="127" t="s">
        <v>186</v>
      </c>
      <c r="L116" s="32"/>
      <c r="M116" s="132" t="s">
        <v>19</v>
      </c>
      <c r="N116" s="133" t="s">
        <v>40</v>
      </c>
      <c r="P116" s="134">
        <f>O116*H116</f>
        <v>0</v>
      </c>
      <c r="Q116" s="134">
        <v>0</v>
      </c>
      <c r="R116" s="134">
        <f>Q116*H116</f>
        <v>0</v>
      </c>
      <c r="S116" s="134">
        <v>0</v>
      </c>
      <c r="T116" s="135">
        <f>S116*H116</f>
        <v>0</v>
      </c>
      <c r="AR116" s="136" t="s">
        <v>187</v>
      </c>
      <c r="AT116" s="136" t="s">
        <v>182</v>
      </c>
      <c r="AU116" s="136" t="s">
        <v>79</v>
      </c>
      <c r="AY116" s="17" t="s">
        <v>181</v>
      </c>
      <c r="BE116" s="137">
        <f>IF(N116="základní",J116,0)</f>
        <v>0</v>
      </c>
      <c r="BF116" s="137">
        <f>IF(N116="snížená",J116,0)</f>
        <v>0</v>
      </c>
      <c r="BG116" s="137">
        <f>IF(N116="zákl. přenesená",J116,0)</f>
        <v>0</v>
      </c>
      <c r="BH116" s="137">
        <f>IF(N116="sníž. přenesená",J116,0)</f>
        <v>0</v>
      </c>
      <c r="BI116" s="137">
        <f>IF(N116="nulová",J116,0)</f>
        <v>0</v>
      </c>
      <c r="BJ116" s="17" t="s">
        <v>77</v>
      </c>
      <c r="BK116" s="137">
        <f>ROUND(I116*H116,2)</f>
        <v>0</v>
      </c>
      <c r="BL116" s="17" t="s">
        <v>187</v>
      </c>
      <c r="BM116" s="136" t="s">
        <v>407</v>
      </c>
    </row>
    <row r="117" spans="2:65" s="1" customFormat="1" ht="48.75" x14ac:dyDescent="0.2">
      <c r="B117" s="32"/>
      <c r="D117" s="138" t="s">
        <v>214</v>
      </c>
      <c r="F117" s="139" t="s">
        <v>10197</v>
      </c>
      <c r="I117" s="140"/>
      <c r="L117" s="32"/>
      <c r="M117" s="141"/>
      <c r="T117" s="53"/>
      <c r="AT117" s="17" t="s">
        <v>214</v>
      </c>
      <c r="AU117" s="17" t="s">
        <v>79</v>
      </c>
    </row>
    <row r="118" spans="2:65" s="1" customFormat="1" ht="16.5" customHeight="1" x14ac:dyDescent="0.2">
      <c r="B118" s="32"/>
      <c r="C118" s="125" t="s">
        <v>213</v>
      </c>
      <c r="D118" s="125" t="s">
        <v>182</v>
      </c>
      <c r="E118" s="126" t="s">
        <v>10198</v>
      </c>
      <c r="F118" s="127" t="s">
        <v>10199</v>
      </c>
      <c r="G118" s="128" t="s">
        <v>519</v>
      </c>
      <c r="H118" s="129">
        <v>0</v>
      </c>
      <c r="I118" s="130"/>
      <c r="J118" s="131">
        <f>ROUND(I118*H118,2)</f>
        <v>0</v>
      </c>
      <c r="K118" s="127" t="s">
        <v>186</v>
      </c>
      <c r="L118" s="32"/>
      <c r="M118" s="132" t="s">
        <v>19</v>
      </c>
      <c r="N118" s="133" t="s">
        <v>40</v>
      </c>
      <c r="P118" s="134">
        <f>O118*H118</f>
        <v>0</v>
      </c>
      <c r="Q118" s="134">
        <v>0</v>
      </c>
      <c r="R118" s="134">
        <f>Q118*H118</f>
        <v>0</v>
      </c>
      <c r="S118" s="134">
        <v>0</v>
      </c>
      <c r="T118" s="135">
        <f>S118*H118</f>
        <v>0</v>
      </c>
      <c r="AR118" s="136" t="s">
        <v>187</v>
      </c>
      <c r="AT118" s="136" t="s">
        <v>182</v>
      </c>
      <c r="AU118" s="136" t="s">
        <v>79</v>
      </c>
      <c r="AY118" s="17" t="s">
        <v>181</v>
      </c>
      <c r="BE118" s="137">
        <f>IF(N118="základní",J118,0)</f>
        <v>0</v>
      </c>
      <c r="BF118" s="137">
        <f>IF(N118="snížená",J118,0)</f>
        <v>0</v>
      </c>
      <c r="BG118" s="137">
        <f>IF(N118="zákl. přenesená",J118,0)</f>
        <v>0</v>
      </c>
      <c r="BH118" s="137">
        <f>IF(N118="sníž. přenesená",J118,0)</f>
        <v>0</v>
      </c>
      <c r="BI118" s="137">
        <f>IF(N118="nulová",J118,0)</f>
        <v>0</v>
      </c>
      <c r="BJ118" s="17" t="s">
        <v>77</v>
      </c>
      <c r="BK118" s="137">
        <f>ROUND(I118*H118,2)</f>
        <v>0</v>
      </c>
      <c r="BL118" s="17" t="s">
        <v>187</v>
      </c>
      <c r="BM118" s="136" t="s">
        <v>242</v>
      </c>
    </row>
    <row r="119" spans="2:65" s="1" customFormat="1" ht="107.25" x14ac:dyDescent="0.2">
      <c r="B119" s="32"/>
      <c r="D119" s="138" t="s">
        <v>214</v>
      </c>
      <c r="F119" s="139" t="s">
        <v>10200</v>
      </c>
      <c r="I119" s="140"/>
      <c r="L119" s="32"/>
      <c r="M119" s="141"/>
      <c r="T119" s="53"/>
      <c r="AT119" s="17" t="s">
        <v>214</v>
      </c>
      <c r="AU119" s="17" t="s">
        <v>79</v>
      </c>
    </row>
    <row r="120" spans="2:65" s="1" customFormat="1" ht="16.5" customHeight="1" x14ac:dyDescent="0.2">
      <c r="B120" s="32"/>
      <c r="C120" s="125" t="s">
        <v>243</v>
      </c>
      <c r="D120" s="125" t="s">
        <v>182</v>
      </c>
      <c r="E120" s="126" t="s">
        <v>10201</v>
      </c>
      <c r="F120" s="127" t="s">
        <v>10202</v>
      </c>
      <c r="G120" s="128" t="s">
        <v>519</v>
      </c>
      <c r="H120" s="129">
        <v>0</v>
      </c>
      <c r="I120" s="130"/>
      <c r="J120" s="131">
        <f>ROUND(I120*H120,2)</f>
        <v>0</v>
      </c>
      <c r="K120" s="127" t="s">
        <v>186</v>
      </c>
      <c r="L120" s="32"/>
      <c r="M120" s="132" t="s">
        <v>19</v>
      </c>
      <c r="N120" s="133" t="s">
        <v>40</v>
      </c>
      <c r="P120" s="134">
        <f>O120*H120</f>
        <v>0</v>
      </c>
      <c r="Q120" s="134">
        <v>0</v>
      </c>
      <c r="R120" s="134">
        <f>Q120*H120</f>
        <v>0</v>
      </c>
      <c r="S120" s="134">
        <v>0</v>
      </c>
      <c r="T120" s="135">
        <f>S120*H120</f>
        <v>0</v>
      </c>
      <c r="AR120" s="136" t="s">
        <v>187</v>
      </c>
      <c r="AT120" s="136" t="s">
        <v>182</v>
      </c>
      <c r="AU120" s="136" t="s">
        <v>79</v>
      </c>
      <c r="AY120" s="17" t="s">
        <v>181</v>
      </c>
      <c r="BE120" s="137">
        <f>IF(N120="základní",J120,0)</f>
        <v>0</v>
      </c>
      <c r="BF120" s="137">
        <f>IF(N120="snížená",J120,0)</f>
        <v>0</v>
      </c>
      <c r="BG120" s="137">
        <f>IF(N120="zákl. přenesená",J120,0)</f>
        <v>0</v>
      </c>
      <c r="BH120" s="137">
        <f>IF(N120="sníž. přenesená",J120,0)</f>
        <v>0</v>
      </c>
      <c r="BI120" s="137">
        <f>IF(N120="nulová",J120,0)</f>
        <v>0</v>
      </c>
      <c r="BJ120" s="17" t="s">
        <v>77</v>
      </c>
      <c r="BK120" s="137">
        <f>ROUND(I120*H120,2)</f>
        <v>0</v>
      </c>
      <c r="BL120" s="17" t="s">
        <v>187</v>
      </c>
      <c r="BM120" s="136" t="s">
        <v>246</v>
      </c>
    </row>
    <row r="121" spans="2:65" s="1" customFormat="1" ht="87.75" x14ac:dyDescent="0.2">
      <c r="B121" s="32"/>
      <c r="D121" s="138" t="s">
        <v>214</v>
      </c>
      <c r="F121" s="139" t="s">
        <v>10203</v>
      </c>
      <c r="I121" s="140"/>
      <c r="L121" s="32"/>
      <c r="M121" s="141"/>
      <c r="T121" s="53"/>
      <c r="AT121" s="17" t="s">
        <v>214</v>
      </c>
      <c r="AU121" s="17" t="s">
        <v>79</v>
      </c>
    </row>
    <row r="122" spans="2:65" s="1" customFormat="1" ht="16.5" customHeight="1" x14ac:dyDescent="0.2">
      <c r="B122" s="32"/>
      <c r="C122" s="125" t="s">
        <v>218</v>
      </c>
      <c r="D122" s="125" t="s">
        <v>182</v>
      </c>
      <c r="E122" s="126" t="s">
        <v>10204</v>
      </c>
      <c r="F122" s="127" t="s">
        <v>10205</v>
      </c>
      <c r="G122" s="128" t="s">
        <v>519</v>
      </c>
      <c r="H122" s="129">
        <v>0</v>
      </c>
      <c r="I122" s="130"/>
      <c r="J122" s="131">
        <f>ROUND(I122*H122,2)</f>
        <v>0</v>
      </c>
      <c r="K122" s="127" t="s">
        <v>186</v>
      </c>
      <c r="L122" s="32"/>
      <c r="M122" s="132" t="s">
        <v>19</v>
      </c>
      <c r="N122" s="133" t="s">
        <v>40</v>
      </c>
      <c r="P122" s="134">
        <f>O122*H122</f>
        <v>0</v>
      </c>
      <c r="Q122" s="134">
        <v>0</v>
      </c>
      <c r="R122" s="134">
        <f>Q122*H122</f>
        <v>0</v>
      </c>
      <c r="S122" s="134">
        <v>0</v>
      </c>
      <c r="T122" s="135">
        <f>S122*H122</f>
        <v>0</v>
      </c>
      <c r="AR122" s="136" t="s">
        <v>187</v>
      </c>
      <c r="AT122" s="136" t="s">
        <v>182</v>
      </c>
      <c r="AU122" s="136" t="s">
        <v>79</v>
      </c>
      <c r="AY122" s="17" t="s">
        <v>181</v>
      </c>
      <c r="BE122" s="137">
        <f>IF(N122="základní",J122,0)</f>
        <v>0</v>
      </c>
      <c r="BF122" s="137">
        <f>IF(N122="snížená",J122,0)</f>
        <v>0</v>
      </c>
      <c r="BG122" s="137">
        <f>IF(N122="zákl. přenesená",J122,0)</f>
        <v>0</v>
      </c>
      <c r="BH122" s="137">
        <f>IF(N122="sníž. přenesená",J122,0)</f>
        <v>0</v>
      </c>
      <c r="BI122" s="137">
        <f>IF(N122="nulová",J122,0)</f>
        <v>0</v>
      </c>
      <c r="BJ122" s="17" t="s">
        <v>77</v>
      </c>
      <c r="BK122" s="137">
        <f>ROUND(I122*H122,2)</f>
        <v>0</v>
      </c>
      <c r="BL122" s="17" t="s">
        <v>187</v>
      </c>
      <c r="BM122" s="136" t="s">
        <v>250</v>
      </c>
    </row>
    <row r="123" spans="2:65" s="1" customFormat="1" ht="87.75" x14ac:dyDescent="0.2">
      <c r="B123" s="32"/>
      <c r="D123" s="138" t="s">
        <v>214</v>
      </c>
      <c r="F123" s="139" t="s">
        <v>10206</v>
      </c>
      <c r="I123" s="140"/>
      <c r="L123" s="32"/>
      <c r="M123" s="141"/>
      <c r="T123" s="53"/>
      <c r="AT123" s="17" t="s">
        <v>214</v>
      </c>
      <c r="AU123" s="17" t="s">
        <v>79</v>
      </c>
    </row>
    <row r="124" spans="2:65" s="1" customFormat="1" ht="16.5" customHeight="1" x14ac:dyDescent="0.2">
      <c r="B124" s="32"/>
      <c r="C124" s="125" t="s">
        <v>7</v>
      </c>
      <c r="D124" s="125" t="s">
        <v>182</v>
      </c>
      <c r="E124" s="126" t="s">
        <v>10207</v>
      </c>
      <c r="F124" s="127" t="s">
        <v>10208</v>
      </c>
      <c r="G124" s="128" t="s">
        <v>519</v>
      </c>
      <c r="H124" s="129">
        <v>0</v>
      </c>
      <c r="I124" s="130"/>
      <c r="J124" s="131">
        <f>ROUND(I124*H124,2)</f>
        <v>0</v>
      </c>
      <c r="K124" s="127" t="s">
        <v>186</v>
      </c>
      <c r="L124" s="32"/>
      <c r="M124" s="132" t="s">
        <v>19</v>
      </c>
      <c r="N124" s="133" t="s">
        <v>40</v>
      </c>
      <c r="P124" s="134">
        <f>O124*H124</f>
        <v>0</v>
      </c>
      <c r="Q124" s="134">
        <v>0</v>
      </c>
      <c r="R124" s="134">
        <f>Q124*H124</f>
        <v>0</v>
      </c>
      <c r="S124" s="134">
        <v>0</v>
      </c>
      <c r="T124" s="135">
        <f>S124*H124</f>
        <v>0</v>
      </c>
      <c r="AR124" s="136" t="s">
        <v>187</v>
      </c>
      <c r="AT124" s="136" t="s">
        <v>182</v>
      </c>
      <c r="AU124" s="136" t="s">
        <v>79</v>
      </c>
      <c r="AY124" s="17" t="s">
        <v>181</v>
      </c>
      <c r="BE124" s="137">
        <f>IF(N124="základní",J124,0)</f>
        <v>0</v>
      </c>
      <c r="BF124" s="137">
        <f>IF(N124="snížená",J124,0)</f>
        <v>0</v>
      </c>
      <c r="BG124" s="137">
        <f>IF(N124="zákl. přenesená",J124,0)</f>
        <v>0</v>
      </c>
      <c r="BH124" s="137">
        <f>IF(N124="sníž. přenesená",J124,0)</f>
        <v>0</v>
      </c>
      <c r="BI124" s="137">
        <f>IF(N124="nulová",J124,0)</f>
        <v>0</v>
      </c>
      <c r="BJ124" s="17" t="s">
        <v>77</v>
      </c>
      <c r="BK124" s="137">
        <f>ROUND(I124*H124,2)</f>
        <v>0</v>
      </c>
      <c r="BL124" s="17" t="s">
        <v>187</v>
      </c>
      <c r="BM124" s="136" t="s">
        <v>254</v>
      </c>
    </row>
    <row r="125" spans="2:65" s="1" customFormat="1" ht="97.5" x14ac:dyDescent="0.2">
      <c r="B125" s="32"/>
      <c r="D125" s="138" t="s">
        <v>214</v>
      </c>
      <c r="F125" s="139" t="s">
        <v>10209</v>
      </c>
      <c r="I125" s="140"/>
      <c r="L125" s="32"/>
      <c r="M125" s="141"/>
      <c r="T125" s="53"/>
      <c r="AT125" s="17" t="s">
        <v>214</v>
      </c>
      <c r="AU125" s="17" t="s">
        <v>79</v>
      </c>
    </row>
    <row r="126" spans="2:65" s="1" customFormat="1" ht="16.5" customHeight="1" x14ac:dyDescent="0.2">
      <c r="B126" s="32"/>
      <c r="C126" s="125" t="s">
        <v>222</v>
      </c>
      <c r="D126" s="125" t="s">
        <v>182</v>
      </c>
      <c r="E126" s="126" t="s">
        <v>10210</v>
      </c>
      <c r="F126" s="127" t="s">
        <v>10211</v>
      </c>
      <c r="G126" s="128" t="s">
        <v>519</v>
      </c>
      <c r="H126" s="129">
        <v>0</v>
      </c>
      <c r="I126" s="130"/>
      <c r="J126" s="131">
        <f>ROUND(I126*H126,2)</f>
        <v>0</v>
      </c>
      <c r="K126" s="127" t="s">
        <v>186</v>
      </c>
      <c r="L126" s="32"/>
      <c r="M126" s="132" t="s">
        <v>19</v>
      </c>
      <c r="N126" s="133" t="s">
        <v>40</v>
      </c>
      <c r="P126" s="134">
        <f>O126*H126</f>
        <v>0</v>
      </c>
      <c r="Q126" s="134">
        <v>0</v>
      </c>
      <c r="R126" s="134">
        <f>Q126*H126</f>
        <v>0</v>
      </c>
      <c r="S126" s="134">
        <v>0</v>
      </c>
      <c r="T126" s="135">
        <f>S126*H126</f>
        <v>0</v>
      </c>
      <c r="AR126" s="136" t="s">
        <v>187</v>
      </c>
      <c r="AT126" s="136" t="s">
        <v>182</v>
      </c>
      <c r="AU126" s="136" t="s">
        <v>79</v>
      </c>
      <c r="AY126" s="17" t="s">
        <v>181</v>
      </c>
      <c r="BE126" s="137">
        <f>IF(N126="základní",J126,0)</f>
        <v>0</v>
      </c>
      <c r="BF126" s="137">
        <f>IF(N126="snížená",J126,0)</f>
        <v>0</v>
      </c>
      <c r="BG126" s="137">
        <f>IF(N126="zákl. přenesená",J126,0)</f>
        <v>0</v>
      </c>
      <c r="BH126" s="137">
        <f>IF(N126="sníž. přenesená",J126,0)</f>
        <v>0</v>
      </c>
      <c r="BI126" s="137">
        <f>IF(N126="nulová",J126,0)</f>
        <v>0</v>
      </c>
      <c r="BJ126" s="17" t="s">
        <v>77</v>
      </c>
      <c r="BK126" s="137">
        <f>ROUND(I126*H126,2)</f>
        <v>0</v>
      </c>
      <c r="BL126" s="17" t="s">
        <v>187</v>
      </c>
      <c r="BM126" s="136" t="s">
        <v>258</v>
      </c>
    </row>
    <row r="127" spans="2:65" s="1" customFormat="1" ht="97.5" x14ac:dyDescent="0.2">
      <c r="B127" s="32"/>
      <c r="D127" s="138" t="s">
        <v>214</v>
      </c>
      <c r="F127" s="139" t="s">
        <v>10212</v>
      </c>
      <c r="I127" s="140"/>
      <c r="L127" s="32"/>
      <c r="M127" s="142"/>
      <c r="N127" s="143"/>
      <c r="O127" s="143"/>
      <c r="P127" s="143"/>
      <c r="Q127" s="143"/>
      <c r="R127" s="143"/>
      <c r="S127" s="143"/>
      <c r="T127" s="144"/>
      <c r="AT127" s="17" t="s">
        <v>214</v>
      </c>
      <c r="AU127" s="17" t="s">
        <v>79</v>
      </c>
    </row>
    <row r="128" spans="2:65" s="1" customFormat="1" ht="6.95" customHeight="1" x14ac:dyDescent="0.2">
      <c r="B128" s="41"/>
      <c r="C128" s="42"/>
      <c r="D128" s="42"/>
      <c r="E128" s="42"/>
      <c r="F128" s="42"/>
      <c r="G128" s="42"/>
      <c r="H128" s="42"/>
      <c r="I128" s="42"/>
      <c r="J128" s="42"/>
      <c r="K128" s="42"/>
      <c r="L128" s="32"/>
    </row>
  </sheetData>
  <sheetProtection algorithmName="SHA-512" hashValue="YdatN35IXtIZ3X1M4TzpaIQOsFV7wvo+Qcwhl8mfG29v2+i2Ov+RSqeTrpHeYP1r/1KFtZIiy46bBB2yr3jUqw==" saltValue="rz/RL644MapVBDFOwkbPRi/eGZWOt90MywigmsIfBvgyIupecfjFu7XlIF5Hfg8h52z74cZg95V4+84dArnlcg==" spinCount="100000" sheet="1" objects="1" scenarios="1" formatColumns="0" formatRows="0" autoFilter="0"/>
  <autoFilter ref="C80:K12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8"/>
      <c r="M2" s="298"/>
      <c r="N2" s="298"/>
      <c r="O2" s="298"/>
      <c r="P2" s="298"/>
      <c r="Q2" s="298"/>
      <c r="R2" s="298"/>
      <c r="S2" s="298"/>
      <c r="T2" s="298"/>
      <c r="U2" s="298"/>
      <c r="V2" s="298"/>
      <c r="AT2" s="17" t="s">
        <v>157</v>
      </c>
    </row>
    <row r="3" spans="2:46" ht="6.95" customHeight="1" x14ac:dyDescent="0.2">
      <c r="B3" s="18"/>
      <c r="C3" s="19"/>
      <c r="D3" s="19"/>
      <c r="E3" s="19"/>
      <c r="F3" s="19"/>
      <c r="G3" s="19"/>
      <c r="H3" s="19"/>
      <c r="I3" s="19"/>
      <c r="J3" s="19"/>
      <c r="K3" s="19"/>
      <c r="L3" s="20"/>
      <c r="AT3" s="17" t="s">
        <v>79</v>
      </c>
    </row>
    <row r="4" spans="2:46" ht="24.95" customHeight="1" x14ac:dyDescent="0.2">
      <c r="B4" s="20"/>
      <c r="D4" s="21" t="s">
        <v>158</v>
      </c>
      <c r="L4" s="20"/>
      <c r="M4" s="90" t="s">
        <v>10</v>
      </c>
      <c r="AT4" s="17" t="s">
        <v>4</v>
      </c>
    </row>
    <row r="5" spans="2:46" ht="6.95" customHeight="1" x14ac:dyDescent="0.2">
      <c r="B5" s="20"/>
      <c r="L5" s="20"/>
    </row>
    <row r="6" spans="2:46" ht="12" customHeight="1" x14ac:dyDescent="0.2">
      <c r="B6" s="20"/>
      <c r="D6" s="27" t="s">
        <v>16</v>
      </c>
      <c r="L6" s="20"/>
    </row>
    <row r="7" spans="2:46" ht="16.5" customHeight="1" x14ac:dyDescent="0.2">
      <c r="B7" s="20"/>
      <c r="E7" s="313" t="str">
        <f>'Rekapitulace stavby'!K6</f>
        <v>Výstavba urgentního příjmu nemocnice Sokolov - Úprava po ZD č. 21</v>
      </c>
      <c r="F7" s="314"/>
      <c r="G7" s="314"/>
      <c r="H7" s="314"/>
      <c r="L7" s="20"/>
    </row>
    <row r="8" spans="2:46" s="1" customFormat="1" ht="12" customHeight="1" x14ac:dyDescent="0.2">
      <c r="B8" s="32"/>
      <c r="D8" s="27" t="s">
        <v>159</v>
      </c>
      <c r="L8" s="32"/>
    </row>
    <row r="9" spans="2:46" s="1" customFormat="1" ht="16.5" customHeight="1" x14ac:dyDescent="0.2">
      <c r="B9" s="32"/>
      <c r="E9" s="279" t="s">
        <v>10213</v>
      </c>
      <c r="F9" s="315"/>
      <c r="G9" s="315"/>
      <c r="H9" s="315"/>
      <c r="L9" s="32"/>
    </row>
    <row r="10" spans="2:46" s="1" customFormat="1" ht="11.25" x14ac:dyDescent="0.2">
      <c r="B10" s="32"/>
      <c r="L10" s="32"/>
    </row>
    <row r="11" spans="2:46" s="1" customFormat="1" ht="12" customHeight="1" x14ac:dyDescent="0.2">
      <c r="B11" s="32"/>
      <c r="D11" s="27" t="s">
        <v>18</v>
      </c>
      <c r="F11" s="25" t="s">
        <v>19</v>
      </c>
      <c r="I11" s="27" t="s">
        <v>20</v>
      </c>
      <c r="J11" s="25" t="s">
        <v>19</v>
      </c>
      <c r="L11" s="32"/>
    </row>
    <row r="12" spans="2:46" s="1" customFormat="1" ht="12" customHeight="1" x14ac:dyDescent="0.2">
      <c r="B12" s="32"/>
      <c r="D12" s="27" t="s">
        <v>21</v>
      </c>
      <c r="F12" s="25" t="s">
        <v>22</v>
      </c>
      <c r="I12" s="27" t="s">
        <v>23</v>
      </c>
      <c r="J12" s="49" t="str">
        <f>'Rekapitulace stavby'!AN8</f>
        <v>11. 2. 2025</v>
      </c>
      <c r="L12" s="32"/>
    </row>
    <row r="13" spans="2:46" s="1" customFormat="1" ht="10.9" customHeight="1" x14ac:dyDescent="0.2">
      <c r="B13" s="32"/>
      <c r="L13" s="32"/>
    </row>
    <row r="14" spans="2:46" s="1" customFormat="1" ht="12" customHeight="1" x14ac:dyDescent="0.2">
      <c r="B14" s="32"/>
      <c r="D14" s="27" t="s">
        <v>25</v>
      </c>
      <c r="I14" s="27" t="s">
        <v>26</v>
      </c>
      <c r="J14" s="25" t="str">
        <f>IF('Rekapitulace stavby'!AN10="","",'Rekapitulace stavby'!AN10)</f>
        <v/>
      </c>
      <c r="L14" s="32"/>
    </row>
    <row r="15" spans="2:46" s="1" customFormat="1" ht="18" customHeight="1" x14ac:dyDescent="0.2">
      <c r="B15" s="32"/>
      <c r="E15" s="25" t="str">
        <f>IF('Rekapitulace stavby'!E11="","",'Rekapitulace stavby'!E11)</f>
        <v xml:space="preserve"> </v>
      </c>
      <c r="I15" s="27" t="s">
        <v>27</v>
      </c>
      <c r="J15" s="25" t="str">
        <f>IF('Rekapitulace stavby'!AN11="","",'Rekapitulace stavby'!AN11)</f>
        <v/>
      </c>
      <c r="L15" s="32"/>
    </row>
    <row r="16" spans="2:46" s="1" customFormat="1" ht="6.95" customHeight="1" x14ac:dyDescent="0.2">
      <c r="B16" s="32"/>
      <c r="L16" s="32"/>
    </row>
    <row r="17" spans="2:12" s="1" customFormat="1" ht="12" customHeight="1" x14ac:dyDescent="0.2">
      <c r="B17" s="32"/>
      <c r="D17" s="27" t="s">
        <v>28</v>
      </c>
      <c r="I17" s="27" t="s">
        <v>26</v>
      </c>
      <c r="J17" s="28" t="str">
        <f>'Rekapitulace stavby'!AN13</f>
        <v>Vyplň údaj</v>
      </c>
      <c r="L17" s="32"/>
    </row>
    <row r="18" spans="2:12" s="1" customFormat="1" ht="18" customHeight="1" x14ac:dyDescent="0.2">
      <c r="B18" s="32"/>
      <c r="E18" s="316" t="str">
        <f>'Rekapitulace stavby'!E14</f>
        <v>Vyplň údaj</v>
      </c>
      <c r="F18" s="297"/>
      <c r="G18" s="297"/>
      <c r="H18" s="297"/>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26</v>
      </c>
      <c r="J20" s="25" t="str">
        <f>IF('Rekapitulace stavby'!AN16="","",'Rekapitulace stavby'!AN16)</f>
        <v/>
      </c>
      <c r="L20" s="32"/>
    </row>
    <row r="21" spans="2:12" s="1" customFormat="1" ht="18" customHeight="1" x14ac:dyDescent="0.2">
      <c r="B21" s="32"/>
      <c r="E21" s="25" t="str">
        <f>IF('Rekapitulace stavby'!E17="","",'Rekapitulace stavby'!E17)</f>
        <v xml:space="preserve"> </v>
      </c>
      <c r="I21" s="27" t="s">
        <v>27</v>
      </c>
      <c r="J21" s="25" t="str">
        <f>IF('Rekapitulace stavby'!AN17="","",'Rekapitulace stavby'!AN17)</f>
        <v/>
      </c>
      <c r="L21" s="32"/>
    </row>
    <row r="22" spans="2:12" s="1" customFormat="1" ht="6.95" customHeight="1" x14ac:dyDescent="0.2">
      <c r="B22" s="32"/>
      <c r="L22" s="32"/>
    </row>
    <row r="23" spans="2:12" s="1" customFormat="1" ht="12" customHeight="1" x14ac:dyDescent="0.2">
      <c r="B23" s="32"/>
      <c r="D23" s="27" t="s">
        <v>32</v>
      </c>
      <c r="I23" s="27" t="s">
        <v>26</v>
      </c>
      <c r="J23" s="25" t="str">
        <f>IF('Rekapitulace stavby'!AN19="","",'Rekapitulace stavby'!AN19)</f>
        <v/>
      </c>
      <c r="L23" s="32"/>
    </row>
    <row r="24" spans="2:12" s="1" customFormat="1" ht="18" customHeight="1" x14ac:dyDescent="0.2">
      <c r="B24" s="32"/>
      <c r="E24" s="25" t="str">
        <f>IF('Rekapitulace stavby'!E20="","",'Rekapitulace stavby'!E20)</f>
        <v xml:space="preserve"> </v>
      </c>
      <c r="I24" s="27" t="s">
        <v>27</v>
      </c>
      <c r="J24" s="25" t="str">
        <f>IF('Rekapitulace stavby'!AN20="","",'Rekapitulace stavby'!AN20)</f>
        <v/>
      </c>
      <c r="L24" s="32"/>
    </row>
    <row r="25" spans="2:12" s="1" customFormat="1" ht="6.95" customHeight="1" x14ac:dyDescent="0.2">
      <c r="B25" s="32"/>
      <c r="L25" s="32"/>
    </row>
    <row r="26" spans="2:12" s="1" customFormat="1" ht="12" customHeight="1" x14ac:dyDescent="0.2">
      <c r="B26" s="32"/>
      <c r="D26" s="27" t="s">
        <v>33</v>
      </c>
      <c r="L26" s="32"/>
    </row>
    <row r="27" spans="2:12" s="7" customFormat="1" ht="16.5" customHeight="1" x14ac:dyDescent="0.2">
      <c r="B27" s="91"/>
      <c r="E27" s="302" t="s">
        <v>19</v>
      </c>
      <c r="F27" s="302"/>
      <c r="G27" s="302"/>
      <c r="H27" s="302"/>
      <c r="L27" s="91"/>
    </row>
    <row r="28" spans="2:12" s="1" customFormat="1" ht="6.95" customHeight="1" x14ac:dyDescent="0.2">
      <c r="B28" s="32"/>
      <c r="L28" s="32"/>
    </row>
    <row r="29" spans="2:12" s="1" customFormat="1" ht="6.95" customHeight="1" x14ac:dyDescent="0.2">
      <c r="B29" s="32"/>
      <c r="D29" s="50"/>
      <c r="E29" s="50"/>
      <c r="F29" s="50"/>
      <c r="G29" s="50"/>
      <c r="H29" s="50"/>
      <c r="I29" s="50"/>
      <c r="J29" s="50"/>
      <c r="K29" s="50"/>
      <c r="L29" s="32"/>
    </row>
    <row r="30" spans="2:12" s="1" customFormat="1" ht="25.35" customHeight="1" x14ac:dyDescent="0.2">
      <c r="B30" s="32"/>
      <c r="D30" s="92" t="s">
        <v>35</v>
      </c>
      <c r="J30" s="63">
        <f>ROUND(J82, 2)</f>
        <v>0</v>
      </c>
      <c r="L30" s="32"/>
    </row>
    <row r="31" spans="2:12" s="1" customFormat="1" ht="6.95" customHeight="1" x14ac:dyDescent="0.2">
      <c r="B31" s="32"/>
      <c r="D31" s="50"/>
      <c r="E31" s="50"/>
      <c r="F31" s="50"/>
      <c r="G31" s="50"/>
      <c r="H31" s="50"/>
      <c r="I31" s="50"/>
      <c r="J31" s="50"/>
      <c r="K31" s="50"/>
      <c r="L31" s="32"/>
    </row>
    <row r="32" spans="2:12" s="1" customFormat="1" ht="14.45" customHeight="1" x14ac:dyDescent="0.2">
      <c r="B32" s="32"/>
      <c r="F32" s="35" t="s">
        <v>37</v>
      </c>
      <c r="I32" s="35" t="s">
        <v>36</v>
      </c>
      <c r="J32" s="35" t="s">
        <v>38</v>
      </c>
      <c r="L32" s="32"/>
    </row>
    <row r="33" spans="2:12" s="1" customFormat="1" ht="14.45" customHeight="1" x14ac:dyDescent="0.2">
      <c r="B33" s="32"/>
      <c r="D33" s="52" t="s">
        <v>39</v>
      </c>
      <c r="E33" s="27" t="s">
        <v>40</v>
      </c>
      <c r="F33" s="83">
        <f>ROUND((SUM(BE82:BE133)),  2)</f>
        <v>0</v>
      </c>
      <c r="I33" s="93">
        <v>0.21</v>
      </c>
      <c r="J33" s="83">
        <f>ROUND(((SUM(BE82:BE133))*I33),  2)</f>
        <v>0</v>
      </c>
      <c r="L33" s="32"/>
    </row>
    <row r="34" spans="2:12" s="1" customFormat="1" ht="14.45" customHeight="1" x14ac:dyDescent="0.2">
      <c r="B34" s="32"/>
      <c r="E34" s="27" t="s">
        <v>41</v>
      </c>
      <c r="F34" s="83">
        <f>ROUND((SUM(BF82:BF133)),  2)</f>
        <v>0</v>
      </c>
      <c r="I34" s="93">
        <v>0.12</v>
      </c>
      <c r="J34" s="83">
        <f>ROUND(((SUM(BF82:BF133))*I34),  2)</f>
        <v>0</v>
      </c>
      <c r="L34" s="32"/>
    </row>
    <row r="35" spans="2:12" s="1" customFormat="1" ht="14.45" hidden="1" customHeight="1" x14ac:dyDescent="0.2">
      <c r="B35" s="32"/>
      <c r="E35" s="27" t="s">
        <v>42</v>
      </c>
      <c r="F35" s="83">
        <f>ROUND((SUM(BG82:BG133)),  2)</f>
        <v>0</v>
      </c>
      <c r="I35" s="93">
        <v>0.21</v>
      </c>
      <c r="J35" s="83">
        <f>0</f>
        <v>0</v>
      </c>
      <c r="L35" s="32"/>
    </row>
    <row r="36" spans="2:12" s="1" customFormat="1" ht="14.45" hidden="1" customHeight="1" x14ac:dyDescent="0.2">
      <c r="B36" s="32"/>
      <c r="E36" s="27" t="s">
        <v>43</v>
      </c>
      <c r="F36" s="83">
        <f>ROUND((SUM(BH82:BH133)),  2)</f>
        <v>0</v>
      </c>
      <c r="I36" s="93">
        <v>0.12</v>
      </c>
      <c r="J36" s="83">
        <f>0</f>
        <v>0</v>
      </c>
      <c r="L36" s="32"/>
    </row>
    <row r="37" spans="2:12" s="1" customFormat="1" ht="14.45" hidden="1" customHeight="1" x14ac:dyDescent="0.2">
      <c r="B37" s="32"/>
      <c r="E37" s="27" t="s">
        <v>44</v>
      </c>
      <c r="F37" s="83">
        <f>ROUND((SUM(BI82:BI133)),  2)</f>
        <v>0</v>
      </c>
      <c r="I37" s="93">
        <v>0</v>
      </c>
      <c r="J37" s="83">
        <f>0</f>
        <v>0</v>
      </c>
      <c r="L37" s="32"/>
    </row>
    <row r="38" spans="2:12" s="1" customFormat="1" ht="6.95" customHeight="1" x14ac:dyDescent="0.2">
      <c r="B38" s="32"/>
      <c r="L38" s="32"/>
    </row>
    <row r="39" spans="2:12" s="1" customFormat="1" ht="25.35" customHeight="1" x14ac:dyDescent="0.2">
      <c r="B39" s="32"/>
      <c r="C39" s="94"/>
      <c r="D39" s="95" t="s">
        <v>45</v>
      </c>
      <c r="E39" s="54"/>
      <c r="F39" s="54"/>
      <c r="G39" s="96" t="s">
        <v>46</v>
      </c>
      <c r="H39" s="97" t="s">
        <v>47</v>
      </c>
      <c r="I39" s="54"/>
      <c r="J39" s="98">
        <f>SUM(J30:J37)</f>
        <v>0</v>
      </c>
      <c r="K39" s="99"/>
      <c r="L39" s="32"/>
    </row>
    <row r="40" spans="2:12" s="1" customFormat="1" ht="14.45" customHeight="1" x14ac:dyDescent="0.2">
      <c r="B40" s="41"/>
      <c r="C40" s="42"/>
      <c r="D40" s="42"/>
      <c r="E40" s="42"/>
      <c r="F40" s="42"/>
      <c r="G40" s="42"/>
      <c r="H40" s="42"/>
      <c r="I40" s="42"/>
      <c r="J40" s="42"/>
      <c r="K40" s="42"/>
      <c r="L40" s="32"/>
    </row>
    <row r="44" spans="2:12" s="1" customFormat="1" ht="6.95" customHeight="1" x14ac:dyDescent="0.2">
      <c r="B44" s="43"/>
      <c r="C44" s="44"/>
      <c r="D44" s="44"/>
      <c r="E44" s="44"/>
      <c r="F44" s="44"/>
      <c r="G44" s="44"/>
      <c r="H44" s="44"/>
      <c r="I44" s="44"/>
      <c r="J44" s="44"/>
      <c r="K44" s="44"/>
      <c r="L44" s="32"/>
    </row>
    <row r="45" spans="2:12" s="1" customFormat="1" ht="24.95" customHeight="1" x14ac:dyDescent="0.2">
      <c r="B45" s="32"/>
      <c r="C45" s="21" t="s">
        <v>161</v>
      </c>
      <c r="L45" s="32"/>
    </row>
    <row r="46" spans="2:12" s="1" customFormat="1" ht="6.95" customHeight="1" x14ac:dyDescent="0.2">
      <c r="B46" s="32"/>
      <c r="L46" s="32"/>
    </row>
    <row r="47" spans="2:12" s="1" customFormat="1" ht="12" customHeight="1" x14ac:dyDescent="0.2">
      <c r="B47" s="32"/>
      <c r="C47" s="27" t="s">
        <v>16</v>
      </c>
      <c r="L47" s="32"/>
    </row>
    <row r="48" spans="2:12" s="1" customFormat="1" ht="16.5" customHeight="1" x14ac:dyDescent="0.2">
      <c r="B48" s="32"/>
      <c r="E48" s="313" t="str">
        <f>E7</f>
        <v>Výstavba urgentního příjmu nemocnice Sokolov - Úprava po ZD č. 21</v>
      </c>
      <c r="F48" s="314"/>
      <c r="G48" s="314"/>
      <c r="H48" s="314"/>
      <c r="L48" s="32"/>
    </row>
    <row r="49" spans="2:47" s="1" customFormat="1" ht="12" customHeight="1" x14ac:dyDescent="0.2">
      <c r="B49" s="32"/>
      <c r="C49" s="27" t="s">
        <v>159</v>
      </c>
      <c r="L49" s="32"/>
    </row>
    <row r="50" spans="2:47" s="1" customFormat="1" ht="16.5" customHeight="1" x14ac:dyDescent="0.2">
      <c r="B50" s="32"/>
      <c r="E50" s="279" t="str">
        <f>E9</f>
        <v>1 - PŘELOŽKA VEŘEJNÉHO OSVĚTLENÍ</v>
      </c>
      <c r="F50" s="315"/>
      <c r="G50" s="315"/>
      <c r="H50" s="315"/>
      <c r="L50" s="32"/>
    </row>
    <row r="51" spans="2:47" s="1" customFormat="1" ht="6.95" customHeight="1" x14ac:dyDescent="0.2">
      <c r="B51" s="32"/>
      <c r="L51" s="32"/>
    </row>
    <row r="52" spans="2:47" s="1" customFormat="1" ht="12" customHeight="1" x14ac:dyDescent="0.2">
      <c r="B52" s="32"/>
      <c r="C52" s="27" t="s">
        <v>21</v>
      </c>
      <c r="F52" s="25" t="str">
        <f>F12</f>
        <v xml:space="preserve"> </v>
      </c>
      <c r="I52" s="27" t="s">
        <v>23</v>
      </c>
      <c r="J52" s="49" t="str">
        <f>IF(J12="","",J12)</f>
        <v>11. 2. 2025</v>
      </c>
      <c r="L52" s="32"/>
    </row>
    <row r="53" spans="2:47" s="1" customFormat="1" ht="6.95" customHeight="1" x14ac:dyDescent="0.2">
      <c r="B53" s="32"/>
      <c r="L53" s="32"/>
    </row>
    <row r="54" spans="2:47" s="1" customFormat="1" ht="15.2" customHeight="1" x14ac:dyDescent="0.2">
      <c r="B54" s="32"/>
      <c r="C54" s="27" t="s">
        <v>25</v>
      </c>
      <c r="F54" s="25" t="str">
        <f>E15</f>
        <v xml:space="preserve"> </v>
      </c>
      <c r="I54" s="27" t="s">
        <v>30</v>
      </c>
      <c r="J54" s="30" t="str">
        <f>E21</f>
        <v xml:space="preserve"> </v>
      </c>
      <c r="L54" s="32"/>
    </row>
    <row r="55" spans="2:47" s="1" customFormat="1" ht="15.2" customHeight="1" x14ac:dyDescent="0.2">
      <c r="B55" s="32"/>
      <c r="C55" s="27" t="s">
        <v>28</v>
      </c>
      <c r="F55" s="25" t="str">
        <f>IF(E18="","",E18)</f>
        <v>Vyplň údaj</v>
      </c>
      <c r="I55" s="27" t="s">
        <v>32</v>
      </c>
      <c r="J55" s="30" t="str">
        <f>E24</f>
        <v xml:space="preserve"> </v>
      </c>
      <c r="L55" s="32"/>
    </row>
    <row r="56" spans="2:47" s="1" customFormat="1" ht="10.35" customHeight="1" x14ac:dyDescent="0.2">
      <c r="B56" s="32"/>
      <c r="L56" s="32"/>
    </row>
    <row r="57" spans="2:47" s="1" customFormat="1" ht="29.25" customHeight="1" x14ac:dyDescent="0.2">
      <c r="B57" s="32"/>
      <c r="C57" s="100" t="s">
        <v>162</v>
      </c>
      <c r="D57" s="94"/>
      <c r="E57" s="94"/>
      <c r="F57" s="94"/>
      <c r="G57" s="94"/>
      <c r="H57" s="94"/>
      <c r="I57" s="94"/>
      <c r="J57" s="101" t="s">
        <v>163</v>
      </c>
      <c r="K57" s="94"/>
      <c r="L57" s="32"/>
    </row>
    <row r="58" spans="2:47" s="1" customFormat="1" ht="10.35" customHeight="1" x14ac:dyDescent="0.2">
      <c r="B58" s="32"/>
      <c r="L58" s="32"/>
    </row>
    <row r="59" spans="2:47" s="1" customFormat="1" ht="22.9" customHeight="1" x14ac:dyDescent="0.2">
      <c r="B59" s="32"/>
      <c r="C59" s="102" t="s">
        <v>67</v>
      </c>
      <c r="J59" s="63">
        <f>J82</f>
        <v>0</v>
      </c>
      <c r="L59" s="32"/>
      <c r="AU59" s="17" t="s">
        <v>164</v>
      </c>
    </row>
    <row r="60" spans="2:47" s="8" customFormat="1" ht="24.95" customHeight="1" x14ac:dyDescent="0.2">
      <c r="B60" s="103"/>
      <c r="D60" s="104" t="s">
        <v>6095</v>
      </c>
      <c r="E60" s="105"/>
      <c r="F60" s="105"/>
      <c r="G60" s="105"/>
      <c r="H60" s="105"/>
      <c r="I60" s="105"/>
      <c r="J60" s="106">
        <f>J83</f>
        <v>0</v>
      </c>
      <c r="L60" s="103"/>
    </row>
    <row r="61" spans="2:47" s="11" customFormat="1" ht="19.899999999999999" customHeight="1" x14ac:dyDescent="0.2">
      <c r="B61" s="145"/>
      <c r="D61" s="146" t="s">
        <v>10214</v>
      </c>
      <c r="E61" s="147"/>
      <c r="F61" s="147"/>
      <c r="G61" s="147"/>
      <c r="H61" s="147"/>
      <c r="I61" s="147"/>
      <c r="J61" s="148">
        <f>J84</f>
        <v>0</v>
      </c>
      <c r="L61" s="145"/>
    </row>
    <row r="62" spans="2:47" s="11" customFormat="1" ht="19.899999999999999" customHeight="1" x14ac:dyDescent="0.2">
      <c r="B62" s="145"/>
      <c r="D62" s="146" t="s">
        <v>10215</v>
      </c>
      <c r="E62" s="147"/>
      <c r="F62" s="147"/>
      <c r="G62" s="147"/>
      <c r="H62" s="147"/>
      <c r="I62" s="147"/>
      <c r="J62" s="148">
        <f>J104</f>
        <v>0</v>
      </c>
      <c r="L62" s="145"/>
    </row>
    <row r="63" spans="2:47" s="1" customFormat="1" ht="21.75" customHeight="1" x14ac:dyDescent="0.2">
      <c r="B63" s="32"/>
      <c r="L63" s="32"/>
    </row>
    <row r="64" spans="2:47" s="1" customFormat="1" ht="6.95" customHeight="1" x14ac:dyDescent="0.2">
      <c r="B64" s="41"/>
      <c r="C64" s="42"/>
      <c r="D64" s="42"/>
      <c r="E64" s="42"/>
      <c r="F64" s="42"/>
      <c r="G64" s="42"/>
      <c r="H64" s="42"/>
      <c r="I64" s="42"/>
      <c r="J64" s="42"/>
      <c r="K64" s="42"/>
      <c r="L64" s="32"/>
    </row>
    <row r="68" spans="2:12" s="1" customFormat="1" ht="6.95" customHeight="1" x14ac:dyDescent="0.2">
      <c r="B68" s="43"/>
      <c r="C68" s="44"/>
      <c r="D68" s="44"/>
      <c r="E68" s="44"/>
      <c r="F68" s="44"/>
      <c r="G68" s="44"/>
      <c r="H68" s="44"/>
      <c r="I68" s="44"/>
      <c r="J68" s="44"/>
      <c r="K68" s="44"/>
      <c r="L68" s="32"/>
    </row>
    <row r="69" spans="2:12" s="1" customFormat="1" ht="24.95" customHeight="1" x14ac:dyDescent="0.2">
      <c r="B69" s="32"/>
      <c r="C69" s="21" t="s">
        <v>166</v>
      </c>
      <c r="L69" s="32"/>
    </row>
    <row r="70" spans="2:12" s="1" customFormat="1" ht="6.95" customHeight="1" x14ac:dyDescent="0.2">
      <c r="B70" s="32"/>
      <c r="L70" s="32"/>
    </row>
    <row r="71" spans="2:12" s="1" customFormat="1" ht="12" customHeight="1" x14ac:dyDescent="0.2">
      <c r="B71" s="32"/>
      <c r="C71" s="27" t="s">
        <v>16</v>
      </c>
      <c r="L71" s="32"/>
    </row>
    <row r="72" spans="2:12" s="1" customFormat="1" ht="16.5" customHeight="1" x14ac:dyDescent="0.2">
      <c r="B72" s="32"/>
      <c r="E72" s="313" t="str">
        <f>E7</f>
        <v>Výstavba urgentního příjmu nemocnice Sokolov - Úprava po ZD č. 21</v>
      </c>
      <c r="F72" s="314"/>
      <c r="G72" s="314"/>
      <c r="H72" s="314"/>
      <c r="L72" s="32"/>
    </row>
    <row r="73" spans="2:12" s="1" customFormat="1" ht="12" customHeight="1" x14ac:dyDescent="0.2">
      <c r="B73" s="32"/>
      <c r="C73" s="27" t="s">
        <v>159</v>
      </c>
      <c r="L73" s="32"/>
    </row>
    <row r="74" spans="2:12" s="1" customFormat="1" ht="16.5" customHeight="1" x14ac:dyDescent="0.2">
      <c r="B74" s="32"/>
      <c r="E74" s="279" t="str">
        <f>E9</f>
        <v>1 - PŘELOŽKA VEŘEJNÉHO OSVĚTLENÍ</v>
      </c>
      <c r="F74" s="315"/>
      <c r="G74" s="315"/>
      <c r="H74" s="315"/>
      <c r="L74" s="32"/>
    </row>
    <row r="75" spans="2:12" s="1" customFormat="1" ht="6.95" customHeight="1" x14ac:dyDescent="0.2">
      <c r="B75" s="32"/>
      <c r="L75" s="32"/>
    </row>
    <row r="76" spans="2:12" s="1" customFormat="1" ht="12" customHeight="1" x14ac:dyDescent="0.2">
      <c r="B76" s="32"/>
      <c r="C76" s="27" t="s">
        <v>21</v>
      </c>
      <c r="F76" s="25" t="str">
        <f>F12</f>
        <v xml:space="preserve"> </v>
      </c>
      <c r="I76" s="27" t="s">
        <v>23</v>
      </c>
      <c r="J76" s="49" t="str">
        <f>IF(J12="","",J12)</f>
        <v>11. 2. 2025</v>
      </c>
      <c r="L76" s="32"/>
    </row>
    <row r="77" spans="2:12" s="1" customFormat="1" ht="6.95" customHeight="1" x14ac:dyDescent="0.2">
      <c r="B77" s="32"/>
      <c r="L77" s="32"/>
    </row>
    <row r="78" spans="2:12" s="1" customFormat="1" ht="15.2" customHeight="1" x14ac:dyDescent="0.2">
      <c r="B78" s="32"/>
      <c r="C78" s="27" t="s">
        <v>25</v>
      </c>
      <c r="F78" s="25" t="str">
        <f>E15</f>
        <v xml:space="preserve"> </v>
      </c>
      <c r="I78" s="27" t="s">
        <v>30</v>
      </c>
      <c r="J78" s="30" t="str">
        <f>E21</f>
        <v xml:space="preserve"> </v>
      </c>
      <c r="L78" s="32"/>
    </row>
    <row r="79" spans="2:12" s="1" customFormat="1" ht="15.2" customHeight="1" x14ac:dyDescent="0.2">
      <c r="B79" s="32"/>
      <c r="C79" s="27" t="s">
        <v>28</v>
      </c>
      <c r="F79" s="25" t="str">
        <f>IF(E18="","",E18)</f>
        <v>Vyplň údaj</v>
      </c>
      <c r="I79" s="27" t="s">
        <v>32</v>
      </c>
      <c r="J79" s="30" t="str">
        <f>E24</f>
        <v xml:space="preserve"> </v>
      </c>
      <c r="L79" s="32"/>
    </row>
    <row r="80" spans="2:12" s="1" customFormat="1" ht="10.35" customHeight="1" x14ac:dyDescent="0.2">
      <c r="B80" s="32"/>
      <c r="L80" s="32"/>
    </row>
    <row r="81" spans="2:65" s="9" customFormat="1" ht="29.25" customHeight="1" x14ac:dyDescent="0.2">
      <c r="B81" s="107"/>
      <c r="C81" s="108" t="s">
        <v>167</v>
      </c>
      <c r="D81" s="109" t="s">
        <v>54</v>
      </c>
      <c r="E81" s="109" t="s">
        <v>50</v>
      </c>
      <c r="F81" s="109" t="s">
        <v>51</v>
      </c>
      <c r="G81" s="109" t="s">
        <v>168</v>
      </c>
      <c r="H81" s="109" t="s">
        <v>169</v>
      </c>
      <c r="I81" s="109" t="s">
        <v>170</v>
      </c>
      <c r="J81" s="109" t="s">
        <v>163</v>
      </c>
      <c r="K81" s="110" t="s">
        <v>171</v>
      </c>
      <c r="L81" s="107"/>
      <c r="M81" s="56" t="s">
        <v>19</v>
      </c>
      <c r="N81" s="57" t="s">
        <v>39</v>
      </c>
      <c r="O81" s="57" t="s">
        <v>172</v>
      </c>
      <c r="P81" s="57" t="s">
        <v>173</v>
      </c>
      <c r="Q81" s="57" t="s">
        <v>174</v>
      </c>
      <c r="R81" s="57" t="s">
        <v>175</v>
      </c>
      <c r="S81" s="57" t="s">
        <v>176</v>
      </c>
      <c r="T81" s="58" t="s">
        <v>177</v>
      </c>
    </row>
    <row r="82" spans="2:65" s="1" customFormat="1" ht="22.9" customHeight="1" x14ac:dyDescent="0.25">
      <c r="B82" s="32"/>
      <c r="C82" s="61" t="s">
        <v>178</v>
      </c>
      <c r="J82" s="111">
        <f>BK82</f>
        <v>0</v>
      </c>
      <c r="L82" s="32"/>
      <c r="M82" s="59"/>
      <c r="N82" s="50"/>
      <c r="O82" s="50"/>
      <c r="P82" s="112">
        <f>P83</f>
        <v>0</v>
      </c>
      <c r="Q82" s="50"/>
      <c r="R82" s="112">
        <f>R83</f>
        <v>0</v>
      </c>
      <c r="S82" s="50"/>
      <c r="T82" s="113">
        <f>T83</f>
        <v>0</v>
      </c>
      <c r="AT82" s="17" t="s">
        <v>68</v>
      </c>
      <c r="AU82" s="17" t="s">
        <v>164</v>
      </c>
      <c r="BK82" s="114">
        <f>BK83</f>
        <v>0</v>
      </c>
    </row>
    <row r="83" spans="2:65" s="10" customFormat="1" ht="25.9" customHeight="1" x14ac:dyDescent="0.2">
      <c r="B83" s="115"/>
      <c r="D83" s="116" t="s">
        <v>68</v>
      </c>
      <c r="E83" s="117" t="s">
        <v>1794</v>
      </c>
      <c r="F83" s="117" t="s">
        <v>6429</v>
      </c>
      <c r="I83" s="118"/>
      <c r="J83" s="119">
        <f>BK83</f>
        <v>0</v>
      </c>
      <c r="L83" s="115"/>
      <c r="M83" s="120"/>
      <c r="P83" s="121">
        <f>P84+P104</f>
        <v>0</v>
      </c>
      <c r="R83" s="121">
        <f>R84+R104</f>
        <v>0</v>
      </c>
      <c r="T83" s="122">
        <f>T84+T104</f>
        <v>0</v>
      </c>
      <c r="AR83" s="116" t="s">
        <v>190</v>
      </c>
      <c r="AT83" s="123" t="s">
        <v>68</v>
      </c>
      <c r="AU83" s="123" t="s">
        <v>69</v>
      </c>
      <c r="AY83" s="116" t="s">
        <v>181</v>
      </c>
      <c r="BK83" s="124">
        <f>BK84+BK104</f>
        <v>0</v>
      </c>
    </row>
    <row r="84" spans="2:65" s="10" customFormat="1" ht="22.9" customHeight="1" x14ac:dyDescent="0.2">
      <c r="B84" s="115"/>
      <c r="D84" s="116" t="s">
        <v>68</v>
      </c>
      <c r="E84" s="149" t="s">
        <v>10216</v>
      </c>
      <c r="F84" s="149" t="s">
        <v>1406</v>
      </c>
      <c r="I84" s="118"/>
      <c r="J84" s="150">
        <f>BK84</f>
        <v>0</v>
      </c>
      <c r="L84" s="115"/>
      <c r="M84" s="120"/>
      <c r="P84" s="121">
        <f>SUM(P85:P103)</f>
        <v>0</v>
      </c>
      <c r="R84" s="121">
        <f>SUM(R85:R103)</f>
        <v>0</v>
      </c>
      <c r="T84" s="122">
        <f>SUM(T85:T103)</f>
        <v>0</v>
      </c>
      <c r="AR84" s="116" t="s">
        <v>190</v>
      </c>
      <c r="AT84" s="123" t="s">
        <v>68</v>
      </c>
      <c r="AU84" s="123" t="s">
        <v>77</v>
      </c>
      <c r="AY84" s="116" t="s">
        <v>181</v>
      </c>
      <c r="BK84" s="124">
        <f>SUM(BK85:BK103)</f>
        <v>0</v>
      </c>
    </row>
    <row r="85" spans="2:65" s="1" customFormat="1" ht="16.5" customHeight="1" x14ac:dyDescent="0.2">
      <c r="B85" s="32"/>
      <c r="C85" s="125" t="s">
        <v>77</v>
      </c>
      <c r="D85" s="125" t="s">
        <v>182</v>
      </c>
      <c r="E85" s="126" t="s">
        <v>10217</v>
      </c>
      <c r="F85" s="127" t="s">
        <v>10218</v>
      </c>
      <c r="G85" s="128" t="s">
        <v>636</v>
      </c>
      <c r="H85" s="129">
        <v>80</v>
      </c>
      <c r="I85" s="130"/>
      <c r="J85" s="131">
        <f>ROUND(I85*H85,2)</f>
        <v>0</v>
      </c>
      <c r="K85" s="127" t="s">
        <v>186</v>
      </c>
      <c r="L85" s="32"/>
      <c r="M85" s="132" t="s">
        <v>19</v>
      </c>
      <c r="N85" s="133" t="s">
        <v>40</v>
      </c>
      <c r="P85" s="134">
        <f>O85*H85</f>
        <v>0</v>
      </c>
      <c r="Q85" s="134">
        <v>0</v>
      </c>
      <c r="R85" s="134">
        <f>Q85*H85</f>
        <v>0</v>
      </c>
      <c r="S85" s="134">
        <v>0</v>
      </c>
      <c r="T85" s="135">
        <f>S85*H85</f>
        <v>0</v>
      </c>
      <c r="AR85" s="136" t="s">
        <v>478</v>
      </c>
      <c r="AT85" s="136" t="s">
        <v>182</v>
      </c>
      <c r="AU85" s="136" t="s">
        <v>79</v>
      </c>
      <c r="AY85" s="17" t="s">
        <v>181</v>
      </c>
      <c r="BE85" s="137">
        <f>IF(N85="základní",J85,0)</f>
        <v>0</v>
      </c>
      <c r="BF85" s="137">
        <f>IF(N85="snížená",J85,0)</f>
        <v>0</v>
      </c>
      <c r="BG85" s="137">
        <f>IF(N85="zákl. přenesená",J85,0)</f>
        <v>0</v>
      </c>
      <c r="BH85" s="137">
        <f>IF(N85="sníž. přenesená",J85,0)</f>
        <v>0</v>
      </c>
      <c r="BI85" s="137">
        <f>IF(N85="nulová",J85,0)</f>
        <v>0</v>
      </c>
      <c r="BJ85" s="17" t="s">
        <v>77</v>
      </c>
      <c r="BK85" s="137">
        <f>ROUND(I85*H85,2)</f>
        <v>0</v>
      </c>
      <c r="BL85" s="17" t="s">
        <v>478</v>
      </c>
      <c r="BM85" s="136" t="s">
        <v>79</v>
      </c>
    </row>
    <row r="86" spans="2:65" s="1" customFormat="1" ht="117" x14ac:dyDescent="0.2">
      <c r="B86" s="32"/>
      <c r="D86" s="138" t="s">
        <v>214</v>
      </c>
      <c r="F86" s="139" t="s">
        <v>10219</v>
      </c>
      <c r="I86" s="140"/>
      <c r="L86" s="32"/>
      <c r="M86" s="141"/>
      <c r="T86" s="53"/>
      <c r="AT86" s="17" t="s">
        <v>214</v>
      </c>
      <c r="AU86" s="17" t="s">
        <v>79</v>
      </c>
    </row>
    <row r="87" spans="2:65" s="13" customFormat="1" ht="11.25" x14ac:dyDescent="0.2">
      <c r="B87" s="159"/>
      <c r="D87" s="138" t="s">
        <v>330</v>
      </c>
      <c r="E87" s="160" t="s">
        <v>19</v>
      </c>
      <c r="F87" s="161" t="s">
        <v>10220</v>
      </c>
      <c r="H87" s="162">
        <v>80</v>
      </c>
      <c r="I87" s="163"/>
      <c r="L87" s="159"/>
      <c r="M87" s="164"/>
      <c r="T87" s="165"/>
      <c r="AT87" s="160" t="s">
        <v>330</v>
      </c>
      <c r="AU87" s="160" t="s">
        <v>79</v>
      </c>
      <c r="AV87" s="13" t="s">
        <v>79</v>
      </c>
      <c r="AW87" s="13" t="s">
        <v>31</v>
      </c>
      <c r="AX87" s="13" t="s">
        <v>69</v>
      </c>
      <c r="AY87" s="160" t="s">
        <v>181</v>
      </c>
    </row>
    <row r="88" spans="2:65" s="14" customFormat="1" ht="11.25" x14ac:dyDescent="0.2">
      <c r="B88" s="166"/>
      <c r="D88" s="138" t="s">
        <v>330</v>
      </c>
      <c r="E88" s="167" t="s">
        <v>19</v>
      </c>
      <c r="F88" s="168" t="s">
        <v>333</v>
      </c>
      <c r="H88" s="169">
        <v>80</v>
      </c>
      <c r="I88" s="170"/>
      <c r="L88" s="166"/>
      <c r="M88" s="171"/>
      <c r="T88" s="172"/>
      <c r="AT88" s="167" t="s">
        <v>330</v>
      </c>
      <c r="AU88" s="167" t="s">
        <v>79</v>
      </c>
      <c r="AV88" s="14" t="s">
        <v>187</v>
      </c>
      <c r="AW88" s="14" t="s">
        <v>31</v>
      </c>
      <c r="AX88" s="14" t="s">
        <v>77</v>
      </c>
      <c r="AY88" s="167" t="s">
        <v>181</v>
      </c>
    </row>
    <row r="89" spans="2:65" s="1" customFormat="1" ht="16.5" customHeight="1" x14ac:dyDescent="0.2">
      <c r="B89" s="32"/>
      <c r="C89" s="125" t="s">
        <v>79</v>
      </c>
      <c r="D89" s="125" t="s">
        <v>182</v>
      </c>
      <c r="E89" s="126" t="s">
        <v>10221</v>
      </c>
      <c r="F89" s="127" t="s">
        <v>10222</v>
      </c>
      <c r="G89" s="128" t="s">
        <v>519</v>
      </c>
      <c r="H89" s="129">
        <v>2</v>
      </c>
      <c r="I89" s="130"/>
      <c r="J89" s="131">
        <f>ROUND(I89*H89,2)</f>
        <v>0</v>
      </c>
      <c r="K89" s="127" t="s">
        <v>186</v>
      </c>
      <c r="L89" s="32"/>
      <c r="M89" s="132" t="s">
        <v>19</v>
      </c>
      <c r="N89" s="133" t="s">
        <v>40</v>
      </c>
      <c r="P89" s="134">
        <f>O89*H89</f>
        <v>0</v>
      </c>
      <c r="Q89" s="134">
        <v>0</v>
      </c>
      <c r="R89" s="134">
        <f>Q89*H89</f>
        <v>0</v>
      </c>
      <c r="S89" s="134">
        <v>0</v>
      </c>
      <c r="T89" s="135">
        <f>S89*H89</f>
        <v>0</v>
      </c>
      <c r="AR89" s="136" t="s">
        <v>478</v>
      </c>
      <c r="AT89" s="136" t="s">
        <v>182</v>
      </c>
      <c r="AU89" s="136" t="s">
        <v>79</v>
      </c>
      <c r="AY89" s="17" t="s">
        <v>181</v>
      </c>
      <c r="BE89" s="137">
        <f>IF(N89="základní",J89,0)</f>
        <v>0</v>
      </c>
      <c r="BF89" s="137">
        <f>IF(N89="snížená",J89,0)</f>
        <v>0</v>
      </c>
      <c r="BG89" s="137">
        <f>IF(N89="zákl. přenesená",J89,0)</f>
        <v>0</v>
      </c>
      <c r="BH89" s="137">
        <f>IF(N89="sníž. přenesená",J89,0)</f>
        <v>0</v>
      </c>
      <c r="BI89" s="137">
        <f>IF(N89="nulová",J89,0)</f>
        <v>0</v>
      </c>
      <c r="BJ89" s="17" t="s">
        <v>77</v>
      </c>
      <c r="BK89" s="137">
        <f>ROUND(I89*H89,2)</f>
        <v>0</v>
      </c>
      <c r="BL89" s="17" t="s">
        <v>478</v>
      </c>
      <c r="BM89" s="136" t="s">
        <v>187</v>
      </c>
    </row>
    <row r="90" spans="2:65" s="1" customFormat="1" ht="107.25" x14ac:dyDescent="0.2">
      <c r="B90" s="32"/>
      <c r="D90" s="138" t="s">
        <v>214</v>
      </c>
      <c r="F90" s="139" t="s">
        <v>10223</v>
      </c>
      <c r="I90" s="140"/>
      <c r="L90" s="32"/>
      <c r="M90" s="141"/>
      <c r="T90" s="53"/>
      <c r="AT90" s="17" t="s">
        <v>214</v>
      </c>
      <c r="AU90" s="17" t="s">
        <v>79</v>
      </c>
    </row>
    <row r="91" spans="2:65" s="13" customFormat="1" ht="11.25" x14ac:dyDescent="0.2">
      <c r="B91" s="159"/>
      <c r="D91" s="138" t="s">
        <v>330</v>
      </c>
      <c r="E91" s="160" t="s">
        <v>19</v>
      </c>
      <c r="F91" s="161" t="s">
        <v>10224</v>
      </c>
      <c r="H91" s="162">
        <v>2</v>
      </c>
      <c r="I91" s="163"/>
      <c r="L91" s="159"/>
      <c r="M91" s="164"/>
      <c r="T91" s="165"/>
      <c r="AT91" s="160" t="s">
        <v>330</v>
      </c>
      <c r="AU91" s="160" t="s">
        <v>79</v>
      </c>
      <c r="AV91" s="13" t="s">
        <v>79</v>
      </c>
      <c r="AW91" s="13" t="s">
        <v>31</v>
      </c>
      <c r="AX91" s="13" t="s">
        <v>69</v>
      </c>
      <c r="AY91" s="160" t="s">
        <v>181</v>
      </c>
    </row>
    <row r="92" spans="2:65" s="14" customFormat="1" ht="11.25" x14ac:dyDescent="0.2">
      <c r="B92" s="166"/>
      <c r="D92" s="138" t="s">
        <v>330</v>
      </c>
      <c r="E92" s="167" t="s">
        <v>19</v>
      </c>
      <c r="F92" s="168" t="s">
        <v>333</v>
      </c>
      <c r="H92" s="169">
        <v>2</v>
      </c>
      <c r="I92" s="170"/>
      <c r="L92" s="166"/>
      <c r="M92" s="171"/>
      <c r="T92" s="172"/>
      <c r="AT92" s="167" t="s">
        <v>330</v>
      </c>
      <c r="AU92" s="167" t="s">
        <v>79</v>
      </c>
      <c r="AV92" s="14" t="s">
        <v>187</v>
      </c>
      <c r="AW92" s="14" t="s">
        <v>31</v>
      </c>
      <c r="AX92" s="14" t="s">
        <v>77</v>
      </c>
      <c r="AY92" s="167" t="s">
        <v>181</v>
      </c>
    </row>
    <row r="93" spans="2:65" s="1" customFormat="1" ht="16.5" customHeight="1" x14ac:dyDescent="0.2">
      <c r="B93" s="32"/>
      <c r="C93" s="125" t="s">
        <v>190</v>
      </c>
      <c r="D93" s="125" t="s">
        <v>182</v>
      </c>
      <c r="E93" s="126" t="s">
        <v>10225</v>
      </c>
      <c r="F93" s="127" t="s">
        <v>10226</v>
      </c>
      <c r="G93" s="128" t="s">
        <v>636</v>
      </c>
      <c r="H93" s="129">
        <v>60</v>
      </c>
      <c r="I93" s="130"/>
      <c r="J93" s="131">
        <f>ROUND(I93*H93,2)</f>
        <v>0</v>
      </c>
      <c r="K93" s="127" t="s">
        <v>186</v>
      </c>
      <c r="L93" s="32"/>
      <c r="M93" s="132" t="s">
        <v>19</v>
      </c>
      <c r="N93" s="133" t="s">
        <v>40</v>
      </c>
      <c r="P93" s="134">
        <f>O93*H93</f>
        <v>0</v>
      </c>
      <c r="Q93" s="134">
        <v>0</v>
      </c>
      <c r="R93" s="134">
        <f>Q93*H93</f>
        <v>0</v>
      </c>
      <c r="S93" s="134">
        <v>0</v>
      </c>
      <c r="T93" s="135">
        <f>S93*H93</f>
        <v>0</v>
      </c>
      <c r="AR93" s="136" t="s">
        <v>478</v>
      </c>
      <c r="AT93" s="136" t="s">
        <v>182</v>
      </c>
      <c r="AU93" s="136" t="s">
        <v>79</v>
      </c>
      <c r="AY93" s="17" t="s">
        <v>181</v>
      </c>
      <c r="BE93" s="137">
        <f>IF(N93="základní",J93,0)</f>
        <v>0</v>
      </c>
      <c r="BF93" s="137">
        <f>IF(N93="snížená",J93,0)</f>
        <v>0</v>
      </c>
      <c r="BG93" s="137">
        <f>IF(N93="zákl. přenesená",J93,0)</f>
        <v>0</v>
      </c>
      <c r="BH93" s="137">
        <f>IF(N93="sníž. přenesená",J93,0)</f>
        <v>0</v>
      </c>
      <c r="BI93" s="137">
        <f>IF(N93="nulová",J93,0)</f>
        <v>0</v>
      </c>
      <c r="BJ93" s="17" t="s">
        <v>77</v>
      </c>
      <c r="BK93" s="137">
        <f>ROUND(I93*H93,2)</f>
        <v>0</v>
      </c>
      <c r="BL93" s="17" t="s">
        <v>478</v>
      </c>
      <c r="BM93" s="136" t="s">
        <v>193</v>
      </c>
    </row>
    <row r="94" spans="2:65" s="1" customFormat="1" ht="97.5" x14ac:dyDescent="0.2">
      <c r="B94" s="32"/>
      <c r="D94" s="138" t="s">
        <v>214</v>
      </c>
      <c r="F94" s="139" t="s">
        <v>10227</v>
      </c>
      <c r="I94" s="140"/>
      <c r="L94" s="32"/>
      <c r="M94" s="141"/>
      <c r="T94" s="53"/>
      <c r="AT94" s="17" t="s">
        <v>214</v>
      </c>
      <c r="AU94" s="17" t="s">
        <v>79</v>
      </c>
    </row>
    <row r="95" spans="2:65" s="13" customFormat="1" ht="11.25" x14ac:dyDescent="0.2">
      <c r="B95" s="159"/>
      <c r="D95" s="138" t="s">
        <v>330</v>
      </c>
      <c r="E95" s="160" t="s">
        <v>19</v>
      </c>
      <c r="F95" s="161" t="s">
        <v>10228</v>
      </c>
      <c r="H95" s="162">
        <v>60</v>
      </c>
      <c r="I95" s="163"/>
      <c r="L95" s="159"/>
      <c r="M95" s="164"/>
      <c r="T95" s="165"/>
      <c r="AT95" s="160" t="s">
        <v>330</v>
      </c>
      <c r="AU95" s="160" t="s">
        <v>79</v>
      </c>
      <c r="AV95" s="13" t="s">
        <v>79</v>
      </c>
      <c r="AW95" s="13" t="s">
        <v>31</v>
      </c>
      <c r="AX95" s="13" t="s">
        <v>69</v>
      </c>
      <c r="AY95" s="160" t="s">
        <v>181</v>
      </c>
    </row>
    <row r="96" spans="2:65" s="14" customFormat="1" ht="11.25" x14ac:dyDescent="0.2">
      <c r="B96" s="166"/>
      <c r="D96" s="138" t="s">
        <v>330</v>
      </c>
      <c r="E96" s="167" t="s">
        <v>19</v>
      </c>
      <c r="F96" s="168" t="s">
        <v>333</v>
      </c>
      <c r="H96" s="169">
        <v>60</v>
      </c>
      <c r="I96" s="170"/>
      <c r="L96" s="166"/>
      <c r="M96" s="171"/>
      <c r="T96" s="172"/>
      <c r="AT96" s="167" t="s">
        <v>330</v>
      </c>
      <c r="AU96" s="167" t="s">
        <v>79</v>
      </c>
      <c r="AV96" s="14" t="s">
        <v>187</v>
      </c>
      <c r="AW96" s="14" t="s">
        <v>31</v>
      </c>
      <c r="AX96" s="14" t="s">
        <v>77</v>
      </c>
      <c r="AY96" s="167" t="s">
        <v>181</v>
      </c>
    </row>
    <row r="97" spans="2:65" s="1" customFormat="1" ht="16.5" customHeight="1" x14ac:dyDescent="0.2">
      <c r="B97" s="32"/>
      <c r="C97" s="125" t="s">
        <v>187</v>
      </c>
      <c r="D97" s="125" t="s">
        <v>182</v>
      </c>
      <c r="E97" s="126" t="s">
        <v>10229</v>
      </c>
      <c r="F97" s="127" t="s">
        <v>10230</v>
      </c>
      <c r="G97" s="128" t="s">
        <v>519</v>
      </c>
      <c r="H97" s="129">
        <v>2</v>
      </c>
      <c r="I97" s="130"/>
      <c r="J97" s="131">
        <f>ROUND(I97*H97,2)</f>
        <v>0</v>
      </c>
      <c r="K97" s="127" t="s">
        <v>186</v>
      </c>
      <c r="L97" s="32"/>
      <c r="M97" s="132" t="s">
        <v>19</v>
      </c>
      <c r="N97" s="133" t="s">
        <v>40</v>
      </c>
      <c r="P97" s="134">
        <f>O97*H97</f>
        <v>0</v>
      </c>
      <c r="Q97" s="134">
        <v>0</v>
      </c>
      <c r="R97" s="134">
        <f>Q97*H97</f>
        <v>0</v>
      </c>
      <c r="S97" s="134">
        <v>0</v>
      </c>
      <c r="T97" s="135">
        <f>S97*H97</f>
        <v>0</v>
      </c>
      <c r="AR97" s="136" t="s">
        <v>478</v>
      </c>
      <c r="AT97" s="136" t="s">
        <v>182</v>
      </c>
      <c r="AU97" s="136" t="s">
        <v>79</v>
      </c>
      <c r="AY97" s="17" t="s">
        <v>181</v>
      </c>
      <c r="BE97" s="137">
        <f>IF(N97="základní",J97,0)</f>
        <v>0</v>
      </c>
      <c r="BF97" s="137">
        <f>IF(N97="snížená",J97,0)</f>
        <v>0</v>
      </c>
      <c r="BG97" s="137">
        <f>IF(N97="zákl. přenesená",J97,0)</f>
        <v>0</v>
      </c>
      <c r="BH97" s="137">
        <f>IF(N97="sníž. přenesená",J97,0)</f>
        <v>0</v>
      </c>
      <c r="BI97" s="137">
        <f>IF(N97="nulová",J97,0)</f>
        <v>0</v>
      </c>
      <c r="BJ97" s="17" t="s">
        <v>77</v>
      </c>
      <c r="BK97" s="137">
        <f>ROUND(I97*H97,2)</f>
        <v>0</v>
      </c>
      <c r="BL97" s="17" t="s">
        <v>478</v>
      </c>
      <c r="BM97" s="136" t="s">
        <v>196</v>
      </c>
    </row>
    <row r="98" spans="2:65" s="1" customFormat="1" ht="97.5" x14ac:dyDescent="0.2">
      <c r="B98" s="32"/>
      <c r="D98" s="138" t="s">
        <v>214</v>
      </c>
      <c r="F98" s="139" t="s">
        <v>10231</v>
      </c>
      <c r="I98" s="140"/>
      <c r="L98" s="32"/>
      <c r="M98" s="141"/>
      <c r="T98" s="53"/>
      <c r="AT98" s="17" t="s">
        <v>214</v>
      </c>
      <c r="AU98" s="17" t="s">
        <v>79</v>
      </c>
    </row>
    <row r="99" spans="2:65" s="13" customFormat="1" ht="11.25" x14ac:dyDescent="0.2">
      <c r="B99" s="159"/>
      <c r="D99" s="138" t="s">
        <v>330</v>
      </c>
      <c r="E99" s="160" t="s">
        <v>19</v>
      </c>
      <c r="F99" s="161" t="s">
        <v>10232</v>
      </c>
      <c r="H99" s="162">
        <v>2</v>
      </c>
      <c r="I99" s="163"/>
      <c r="L99" s="159"/>
      <c r="M99" s="164"/>
      <c r="T99" s="165"/>
      <c r="AT99" s="160" t="s">
        <v>330</v>
      </c>
      <c r="AU99" s="160" t="s">
        <v>79</v>
      </c>
      <c r="AV99" s="13" t="s">
        <v>79</v>
      </c>
      <c r="AW99" s="13" t="s">
        <v>31</v>
      </c>
      <c r="AX99" s="13" t="s">
        <v>69</v>
      </c>
      <c r="AY99" s="160" t="s">
        <v>181</v>
      </c>
    </row>
    <row r="100" spans="2:65" s="14" customFormat="1" ht="11.25" x14ac:dyDescent="0.2">
      <c r="B100" s="166"/>
      <c r="D100" s="138" t="s">
        <v>330</v>
      </c>
      <c r="E100" s="167" t="s">
        <v>19</v>
      </c>
      <c r="F100" s="168" t="s">
        <v>333</v>
      </c>
      <c r="H100" s="169">
        <v>2</v>
      </c>
      <c r="I100" s="170"/>
      <c r="L100" s="166"/>
      <c r="M100" s="171"/>
      <c r="T100" s="172"/>
      <c r="AT100" s="167" t="s">
        <v>330</v>
      </c>
      <c r="AU100" s="167" t="s">
        <v>79</v>
      </c>
      <c r="AV100" s="14" t="s">
        <v>187</v>
      </c>
      <c r="AW100" s="14" t="s">
        <v>31</v>
      </c>
      <c r="AX100" s="14" t="s">
        <v>77</v>
      </c>
      <c r="AY100" s="167" t="s">
        <v>181</v>
      </c>
    </row>
    <row r="101" spans="2:65" s="1" customFormat="1" ht="16.5" customHeight="1" x14ac:dyDescent="0.2">
      <c r="B101" s="32"/>
      <c r="C101" s="125" t="s">
        <v>197</v>
      </c>
      <c r="D101" s="125" t="s">
        <v>182</v>
      </c>
      <c r="E101" s="126" t="s">
        <v>10233</v>
      </c>
      <c r="F101" s="127" t="s">
        <v>10234</v>
      </c>
      <c r="G101" s="128" t="s">
        <v>185</v>
      </c>
      <c r="H101" s="129">
        <v>1</v>
      </c>
      <c r="I101" s="130"/>
      <c r="J101" s="131">
        <f>ROUND(I101*H101,2)</f>
        <v>0</v>
      </c>
      <c r="K101" s="127" t="s">
        <v>186</v>
      </c>
      <c r="L101" s="32"/>
      <c r="M101" s="132" t="s">
        <v>19</v>
      </c>
      <c r="N101" s="133" t="s">
        <v>40</v>
      </c>
      <c r="P101" s="134">
        <f>O101*H101</f>
        <v>0</v>
      </c>
      <c r="Q101" s="134">
        <v>0</v>
      </c>
      <c r="R101" s="134">
        <f>Q101*H101</f>
        <v>0</v>
      </c>
      <c r="S101" s="134">
        <v>0</v>
      </c>
      <c r="T101" s="135">
        <f>S101*H101</f>
        <v>0</v>
      </c>
      <c r="AR101" s="136" t="s">
        <v>478</v>
      </c>
      <c r="AT101" s="136" t="s">
        <v>182</v>
      </c>
      <c r="AU101" s="136" t="s">
        <v>79</v>
      </c>
      <c r="AY101" s="17" t="s">
        <v>181</v>
      </c>
      <c r="BE101" s="137">
        <f>IF(N101="základní",J101,0)</f>
        <v>0</v>
      </c>
      <c r="BF101" s="137">
        <f>IF(N101="snížená",J101,0)</f>
        <v>0</v>
      </c>
      <c r="BG101" s="137">
        <f>IF(N101="zákl. přenesená",J101,0)</f>
        <v>0</v>
      </c>
      <c r="BH101" s="137">
        <f>IF(N101="sníž. přenesená",J101,0)</f>
        <v>0</v>
      </c>
      <c r="BI101" s="137">
        <f>IF(N101="nulová",J101,0)</f>
        <v>0</v>
      </c>
      <c r="BJ101" s="17" t="s">
        <v>77</v>
      </c>
      <c r="BK101" s="137">
        <f>ROUND(I101*H101,2)</f>
        <v>0</v>
      </c>
      <c r="BL101" s="17" t="s">
        <v>478</v>
      </c>
      <c r="BM101" s="136" t="s">
        <v>200</v>
      </c>
    </row>
    <row r="102" spans="2:65" s="13" customFormat="1" ht="22.5" x14ac:dyDescent="0.2">
      <c r="B102" s="159"/>
      <c r="D102" s="138" t="s">
        <v>330</v>
      </c>
      <c r="E102" s="160" t="s">
        <v>19</v>
      </c>
      <c r="F102" s="161" t="s">
        <v>10235</v>
      </c>
      <c r="H102" s="162">
        <v>1</v>
      </c>
      <c r="I102" s="163"/>
      <c r="L102" s="159"/>
      <c r="M102" s="164"/>
      <c r="T102" s="165"/>
      <c r="AT102" s="160" t="s">
        <v>330</v>
      </c>
      <c r="AU102" s="160" t="s">
        <v>79</v>
      </c>
      <c r="AV102" s="13" t="s">
        <v>79</v>
      </c>
      <c r="AW102" s="13" t="s">
        <v>31</v>
      </c>
      <c r="AX102" s="13" t="s">
        <v>69</v>
      </c>
      <c r="AY102" s="160" t="s">
        <v>181</v>
      </c>
    </row>
    <row r="103" spans="2:65" s="14" customFormat="1" ht="11.25" x14ac:dyDescent="0.2">
      <c r="B103" s="166"/>
      <c r="D103" s="138" t="s">
        <v>330</v>
      </c>
      <c r="E103" s="167" t="s">
        <v>19</v>
      </c>
      <c r="F103" s="168" t="s">
        <v>333</v>
      </c>
      <c r="H103" s="169">
        <v>1</v>
      </c>
      <c r="I103" s="170"/>
      <c r="L103" s="166"/>
      <c r="M103" s="171"/>
      <c r="T103" s="172"/>
      <c r="AT103" s="167" t="s">
        <v>330</v>
      </c>
      <c r="AU103" s="167" t="s">
        <v>79</v>
      </c>
      <c r="AV103" s="14" t="s">
        <v>187</v>
      </c>
      <c r="AW103" s="14" t="s">
        <v>31</v>
      </c>
      <c r="AX103" s="14" t="s">
        <v>77</v>
      </c>
      <c r="AY103" s="167" t="s">
        <v>181</v>
      </c>
    </row>
    <row r="104" spans="2:65" s="10" customFormat="1" ht="22.9" customHeight="1" x14ac:dyDescent="0.2">
      <c r="B104" s="115"/>
      <c r="D104" s="116" t="s">
        <v>68</v>
      </c>
      <c r="E104" s="149" t="s">
        <v>10236</v>
      </c>
      <c r="F104" s="149" t="s">
        <v>10237</v>
      </c>
      <c r="I104" s="118"/>
      <c r="J104" s="150">
        <f>BK104</f>
        <v>0</v>
      </c>
      <c r="L104" s="115"/>
      <c r="M104" s="120"/>
      <c r="P104" s="121">
        <f>SUM(P105:P133)</f>
        <v>0</v>
      </c>
      <c r="R104" s="121">
        <f>SUM(R105:R133)</f>
        <v>0</v>
      </c>
      <c r="T104" s="122">
        <f>SUM(T105:T133)</f>
        <v>0</v>
      </c>
      <c r="AR104" s="116" t="s">
        <v>190</v>
      </c>
      <c r="AT104" s="123" t="s">
        <v>68</v>
      </c>
      <c r="AU104" s="123" t="s">
        <v>77</v>
      </c>
      <c r="AY104" s="116" t="s">
        <v>181</v>
      </c>
      <c r="BK104" s="124">
        <f>SUM(BK105:BK133)</f>
        <v>0</v>
      </c>
    </row>
    <row r="105" spans="2:65" s="1" customFormat="1" ht="16.5" customHeight="1" x14ac:dyDescent="0.2">
      <c r="B105" s="32"/>
      <c r="C105" s="125" t="s">
        <v>193</v>
      </c>
      <c r="D105" s="125" t="s">
        <v>182</v>
      </c>
      <c r="E105" s="126" t="s">
        <v>10238</v>
      </c>
      <c r="F105" s="127" t="s">
        <v>10239</v>
      </c>
      <c r="G105" s="128" t="s">
        <v>510</v>
      </c>
      <c r="H105" s="129">
        <v>47</v>
      </c>
      <c r="I105" s="130"/>
      <c r="J105" s="131">
        <f>ROUND(I105*H105,2)</f>
        <v>0</v>
      </c>
      <c r="K105" s="127" t="s">
        <v>186</v>
      </c>
      <c r="L105" s="32"/>
      <c r="M105" s="132" t="s">
        <v>19</v>
      </c>
      <c r="N105" s="133" t="s">
        <v>40</v>
      </c>
      <c r="P105" s="134">
        <f>O105*H105</f>
        <v>0</v>
      </c>
      <c r="Q105" s="134">
        <v>0</v>
      </c>
      <c r="R105" s="134">
        <f>Q105*H105</f>
        <v>0</v>
      </c>
      <c r="S105" s="134">
        <v>0</v>
      </c>
      <c r="T105" s="135">
        <f>S105*H105</f>
        <v>0</v>
      </c>
      <c r="AR105" s="136" t="s">
        <v>478</v>
      </c>
      <c r="AT105" s="136" t="s">
        <v>182</v>
      </c>
      <c r="AU105" s="136" t="s">
        <v>79</v>
      </c>
      <c r="AY105" s="17" t="s">
        <v>181</v>
      </c>
      <c r="BE105" s="137">
        <f>IF(N105="základní",J105,0)</f>
        <v>0</v>
      </c>
      <c r="BF105" s="137">
        <f>IF(N105="snížená",J105,0)</f>
        <v>0</v>
      </c>
      <c r="BG105" s="137">
        <f>IF(N105="zákl. přenesená",J105,0)</f>
        <v>0</v>
      </c>
      <c r="BH105" s="137">
        <f>IF(N105="sníž. přenesená",J105,0)</f>
        <v>0</v>
      </c>
      <c r="BI105" s="137">
        <f>IF(N105="nulová",J105,0)</f>
        <v>0</v>
      </c>
      <c r="BJ105" s="17" t="s">
        <v>77</v>
      </c>
      <c r="BK105" s="137">
        <f>ROUND(I105*H105,2)</f>
        <v>0</v>
      </c>
      <c r="BL105" s="17" t="s">
        <v>478</v>
      </c>
      <c r="BM105" s="136" t="s">
        <v>8</v>
      </c>
    </row>
    <row r="106" spans="2:65" s="1" customFormat="1" ht="87.75" x14ac:dyDescent="0.2">
      <c r="B106" s="32"/>
      <c r="D106" s="138" t="s">
        <v>214</v>
      </c>
      <c r="F106" s="139" t="s">
        <v>10240</v>
      </c>
      <c r="I106" s="140"/>
      <c r="L106" s="32"/>
      <c r="M106" s="141"/>
      <c r="T106" s="53"/>
      <c r="AT106" s="17" t="s">
        <v>214</v>
      </c>
      <c r="AU106" s="17" t="s">
        <v>79</v>
      </c>
    </row>
    <row r="107" spans="2:65" s="12" customFormat="1" ht="11.25" x14ac:dyDescent="0.2">
      <c r="B107" s="153"/>
      <c r="D107" s="138" t="s">
        <v>330</v>
      </c>
      <c r="E107" s="154" t="s">
        <v>19</v>
      </c>
      <c r="F107" s="155" t="s">
        <v>10241</v>
      </c>
      <c r="H107" s="154" t="s">
        <v>19</v>
      </c>
      <c r="I107" s="156"/>
      <c r="L107" s="153"/>
      <c r="M107" s="157"/>
      <c r="T107" s="158"/>
      <c r="AT107" s="154" t="s">
        <v>330</v>
      </c>
      <c r="AU107" s="154" t="s">
        <v>79</v>
      </c>
      <c r="AV107" s="12" t="s">
        <v>77</v>
      </c>
      <c r="AW107" s="12" t="s">
        <v>31</v>
      </c>
      <c r="AX107" s="12" t="s">
        <v>69</v>
      </c>
      <c r="AY107" s="154" t="s">
        <v>181</v>
      </c>
    </row>
    <row r="108" spans="2:65" s="13" customFormat="1" ht="11.25" x14ac:dyDescent="0.2">
      <c r="B108" s="159"/>
      <c r="D108" s="138" t="s">
        <v>330</v>
      </c>
      <c r="E108" s="160" t="s">
        <v>19</v>
      </c>
      <c r="F108" s="161" t="s">
        <v>10242</v>
      </c>
      <c r="H108" s="162">
        <v>13</v>
      </c>
      <c r="I108" s="163"/>
      <c r="L108" s="159"/>
      <c r="M108" s="164"/>
      <c r="T108" s="165"/>
      <c r="AT108" s="160" t="s">
        <v>330</v>
      </c>
      <c r="AU108" s="160" t="s">
        <v>79</v>
      </c>
      <c r="AV108" s="13" t="s">
        <v>79</v>
      </c>
      <c r="AW108" s="13" t="s">
        <v>31</v>
      </c>
      <c r="AX108" s="13" t="s">
        <v>69</v>
      </c>
      <c r="AY108" s="160" t="s">
        <v>181</v>
      </c>
    </row>
    <row r="109" spans="2:65" s="13" customFormat="1" ht="11.25" x14ac:dyDescent="0.2">
      <c r="B109" s="159"/>
      <c r="D109" s="138" t="s">
        <v>330</v>
      </c>
      <c r="E109" s="160" t="s">
        <v>19</v>
      </c>
      <c r="F109" s="161" t="s">
        <v>10243</v>
      </c>
      <c r="H109" s="162">
        <v>34</v>
      </c>
      <c r="I109" s="163"/>
      <c r="L109" s="159"/>
      <c r="M109" s="164"/>
      <c r="T109" s="165"/>
      <c r="AT109" s="160" t="s">
        <v>330</v>
      </c>
      <c r="AU109" s="160" t="s">
        <v>79</v>
      </c>
      <c r="AV109" s="13" t="s">
        <v>79</v>
      </c>
      <c r="AW109" s="13" t="s">
        <v>31</v>
      </c>
      <c r="AX109" s="13" t="s">
        <v>69</v>
      </c>
      <c r="AY109" s="160" t="s">
        <v>181</v>
      </c>
    </row>
    <row r="110" spans="2:65" s="14" customFormat="1" ht="11.25" x14ac:dyDescent="0.2">
      <c r="B110" s="166"/>
      <c r="D110" s="138" t="s">
        <v>330</v>
      </c>
      <c r="E110" s="167" t="s">
        <v>19</v>
      </c>
      <c r="F110" s="168" t="s">
        <v>333</v>
      </c>
      <c r="H110" s="169">
        <v>47</v>
      </c>
      <c r="I110" s="170"/>
      <c r="L110" s="166"/>
      <c r="M110" s="171"/>
      <c r="T110" s="172"/>
      <c r="AT110" s="167" t="s">
        <v>330</v>
      </c>
      <c r="AU110" s="167" t="s">
        <v>79</v>
      </c>
      <c r="AV110" s="14" t="s">
        <v>187</v>
      </c>
      <c r="AW110" s="14" t="s">
        <v>31</v>
      </c>
      <c r="AX110" s="14" t="s">
        <v>77</v>
      </c>
      <c r="AY110" s="167" t="s">
        <v>181</v>
      </c>
    </row>
    <row r="111" spans="2:65" s="1" customFormat="1" ht="16.5" customHeight="1" x14ac:dyDescent="0.2">
      <c r="B111" s="32"/>
      <c r="C111" s="125" t="s">
        <v>203</v>
      </c>
      <c r="D111" s="125" t="s">
        <v>182</v>
      </c>
      <c r="E111" s="126" t="s">
        <v>10244</v>
      </c>
      <c r="F111" s="127" t="s">
        <v>10245</v>
      </c>
      <c r="G111" s="128" t="s">
        <v>636</v>
      </c>
      <c r="H111" s="129">
        <v>80</v>
      </c>
      <c r="I111" s="130"/>
      <c r="J111" s="131">
        <f>ROUND(I111*H111,2)</f>
        <v>0</v>
      </c>
      <c r="K111" s="127" t="s">
        <v>186</v>
      </c>
      <c r="L111" s="32"/>
      <c r="M111" s="132" t="s">
        <v>19</v>
      </c>
      <c r="N111" s="133" t="s">
        <v>40</v>
      </c>
      <c r="P111" s="134">
        <f>O111*H111</f>
        <v>0</v>
      </c>
      <c r="Q111" s="134">
        <v>0</v>
      </c>
      <c r="R111" s="134">
        <f>Q111*H111</f>
        <v>0</v>
      </c>
      <c r="S111" s="134">
        <v>0</v>
      </c>
      <c r="T111" s="135">
        <f>S111*H111</f>
        <v>0</v>
      </c>
      <c r="AR111" s="136" t="s">
        <v>478</v>
      </c>
      <c r="AT111" s="136" t="s">
        <v>182</v>
      </c>
      <c r="AU111" s="136" t="s">
        <v>79</v>
      </c>
      <c r="AY111" s="17" t="s">
        <v>181</v>
      </c>
      <c r="BE111" s="137">
        <f>IF(N111="základní",J111,0)</f>
        <v>0</v>
      </c>
      <c r="BF111" s="137">
        <f>IF(N111="snížená",J111,0)</f>
        <v>0</v>
      </c>
      <c r="BG111" s="137">
        <f>IF(N111="zákl. přenesená",J111,0)</f>
        <v>0</v>
      </c>
      <c r="BH111" s="137">
        <f>IF(N111="sníž. přenesená",J111,0)</f>
        <v>0</v>
      </c>
      <c r="BI111" s="137">
        <f>IF(N111="nulová",J111,0)</f>
        <v>0</v>
      </c>
      <c r="BJ111" s="17" t="s">
        <v>77</v>
      </c>
      <c r="BK111" s="137">
        <f>ROUND(I111*H111,2)</f>
        <v>0</v>
      </c>
      <c r="BL111" s="17" t="s">
        <v>478</v>
      </c>
      <c r="BM111" s="136" t="s">
        <v>206</v>
      </c>
    </row>
    <row r="112" spans="2:65" s="1" customFormat="1" ht="107.25" x14ac:dyDescent="0.2">
      <c r="B112" s="32"/>
      <c r="D112" s="138" t="s">
        <v>214</v>
      </c>
      <c r="F112" s="139" t="s">
        <v>10246</v>
      </c>
      <c r="I112" s="140"/>
      <c r="L112" s="32"/>
      <c r="M112" s="141"/>
      <c r="T112" s="53"/>
      <c r="AT112" s="17" t="s">
        <v>214</v>
      </c>
      <c r="AU112" s="17" t="s">
        <v>79</v>
      </c>
    </row>
    <row r="113" spans="2:65" s="13" customFormat="1" ht="11.25" x14ac:dyDescent="0.2">
      <c r="B113" s="159"/>
      <c r="D113" s="138" t="s">
        <v>330</v>
      </c>
      <c r="E113" s="160" t="s">
        <v>19</v>
      </c>
      <c r="F113" s="161" t="s">
        <v>10247</v>
      </c>
      <c r="H113" s="162">
        <v>80</v>
      </c>
      <c r="I113" s="163"/>
      <c r="L113" s="159"/>
      <c r="M113" s="164"/>
      <c r="T113" s="165"/>
      <c r="AT113" s="160" t="s">
        <v>330</v>
      </c>
      <c r="AU113" s="160" t="s">
        <v>79</v>
      </c>
      <c r="AV113" s="13" t="s">
        <v>79</v>
      </c>
      <c r="AW113" s="13" t="s">
        <v>31</v>
      </c>
      <c r="AX113" s="13" t="s">
        <v>69</v>
      </c>
      <c r="AY113" s="160" t="s">
        <v>181</v>
      </c>
    </row>
    <row r="114" spans="2:65" s="14" customFormat="1" ht="11.25" x14ac:dyDescent="0.2">
      <c r="B114" s="166"/>
      <c r="D114" s="138" t="s">
        <v>330</v>
      </c>
      <c r="E114" s="167" t="s">
        <v>19</v>
      </c>
      <c r="F114" s="168" t="s">
        <v>333</v>
      </c>
      <c r="H114" s="169">
        <v>80</v>
      </c>
      <c r="I114" s="170"/>
      <c r="L114" s="166"/>
      <c r="M114" s="171"/>
      <c r="T114" s="172"/>
      <c r="AT114" s="167" t="s">
        <v>330</v>
      </c>
      <c r="AU114" s="167" t="s">
        <v>79</v>
      </c>
      <c r="AV114" s="14" t="s">
        <v>187</v>
      </c>
      <c r="AW114" s="14" t="s">
        <v>31</v>
      </c>
      <c r="AX114" s="14" t="s">
        <v>77</v>
      </c>
      <c r="AY114" s="167" t="s">
        <v>181</v>
      </c>
    </row>
    <row r="115" spans="2:65" s="1" customFormat="1" ht="16.5" customHeight="1" x14ac:dyDescent="0.2">
      <c r="B115" s="32"/>
      <c r="C115" s="125" t="s">
        <v>196</v>
      </c>
      <c r="D115" s="125" t="s">
        <v>182</v>
      </c>
      <c r="E115" s="126" t="s">
        <v>10248</v>
      </c>
      <c r="F115" s="127" t="s">
        <v>10249</v>
      </c>
      <c r="G115" s="128" t="s">
        <v>636</v>
      </c>
      <c r="H115" s="129">
        <v>60</v>
      </c>
      <c r="I115" s="130"/>
      <c r="J115" s="131">
        <f>ROUND(I115*H115,2)</f>
        <v>0</v>
      </c>
      <c r="K115" s="127" t="s">
        <v>186</v>
      </c>
      <c r="L115" s="32"/>
      <c r="M115" s="132" t="s">
        <v>19</v>
      </c>
      <c r="N115" s="133" t="s">
        <v>40</v>
      </c>
      <c r="P115" s="134">
        <f>O115*H115</f>
        <v>0</v>
      </c>
      <c r="Q115" s="134">
        <v>0</v>
      </c>
      <c r="R115" s="134">
        <f>Q115*H115</f>
        <v>0</v>
      </c>
      <c r="S115" s="134">
        <v>0</v>
      </c>
      <c r="T115" s="135">
        <f>S115*H115</f>
        <v>0</v>
      </c>
      <c r="AR115" s="136" t="s">
        <v>478</v>
      </c>
      <c r="AT115" s="136" t="s">
        <v>182</v>
      </c>
      <c r="AU115" s="136" t="s">
        <v>79</v>
      </c>
      <c r="AY115" s="17" t="s">
        <v>181</v>
      </c>
      <c r="BE115" s="137">
        <f>IF(N115="základní",J115,0)</f>
        <v>0</v>
      </c>
      <c r="BF115" s="137">
        <f>IF(N115="snížená",J115,0)</f>
        <v>0</v>
      </c>
      <c r="BG115" s="137">
        <f>IF(N115="zákl. přenesená",J115,0)</f>
        <v>0</v>
      </c>
      <c r="BH115" s="137">
        <f>IF(N115="sníž. přenesená",J115,0)</f>
        <v>0</v>
      </c>
      <c r="BI115" s="137">
        <f>IF(N115="nulová",J115,0)</f>
        <v>0</v>
      </c>
      <c r="BJ115" s="17" t="s">
        <v>77</v>
      </c>
      <c r="BK115" s="137">
        <f>ROUND(I115*H115,2)</f>
        <v>0</v>
      </c>
      <c r="BL115" s="17" t="s">
        <v>478</v>
      </c>
      <c r="BM115" s="136" t="s">
        <v>209</v>
      </c>
    </row>
    <row r="116" spans="2:65" s="1" customFormat="1" ht="156" x14ac:dyDescent="0.2">
      <c r="B116" s="32"/>
      <c r="D116" s="138" t="s">
        <v>214</v>
      </c>
      <c r="F116" s="139" t="s">
        <v>10250</v>
      </c>
      <c r="I116" s="140"/>
      <c r="L116" s="32"/>
      <c r="M116" s="141"/>
      <c r="T116" s="53"/>
      <c r="AT116" s="17" t="s">
        <v>214</v>
      </c>
      <c r="AU116" s="17" t="s">
        <v>79</v>
      </c>
    </row>
    <row r="117" spans="2:65" s="13" customFormat="1" ht="11.25" x14ac:dyDescent="0.2">
      <c r="B117" s="159"/>
      <c r="D117" s="138" t="s">
        <v>330</v>
      </c>
      <c r="E117" s="160" t="s">
        <v>19</v>
      </c>
      <c r="F117" s="161" t="s">
        <v>10251</v>
      </c>
      <c r="H117" s="162">
        <v>60</v>
      </c>
      <c r="I117" s="163"/>
      <c r="L117" s="159"/>
      <c r="M117" s="164"/>
      <c r="T117" s="165"/>
      <c r="AT117" s="160" t="s">
        <v>330</v>
      </c>
      <c r="AU117" s="160" t="s">
        <v>79</v>
      </c>
      <c r="AV117" s="13" t="s">
        <v>79</v>
      </c>
      <c r="AW117" s="13" t="s">
        <v>31</v>
      </c>
      <c r="AX117" s="13" t="s">
        <v>69</v>
      </c>
      <c r="AY117" s="160" t="s">
        <v>181</v>
      </c>
    </row>
    <row r="118" spans="2:65" s="14" customFormat="1" ht="11.25" x14ac:dyDescent="0.2">
      <c r="B118" s="166"/>
      <c r="D118" s="138" t="s">
        <v>330</v>
      </c>
      <c r="E118" s="167" t="s">
        <v>19</v>
      </c>
      <c r="F118" s="168" t="s">
        <v>333</v>
      </c>
      <c r="H118" s="169">
        <v>60</v>
      </c>
      <c r="I118" s="170"/>
      <c r="L118" s="166"/>
      <c r="M118" s="171"/>
      <c r="T118" s="172"/>
      <c r="AT118" s="167" t="s">
        <v>330</v>
      </c>
      <c r="AU118" s="167" t="s">
        <v>79</v>
      </c>
      <c r="AV118" s="14" t="s">
        <v>187</v>
      </c>
      <c r="AW118" s="14" t="s">
        <v>31</v>
      </c>
      <c r="AX118" s="14" t="s">
        <v>77</v>
      </c>
      <c r="AY118" s="167" t="s">
        <v>181</v>
      </c>
    </row>
    <row r="119" spans="2:65" s="1" customFormat="1" ht="16.5" customHeight="1" x14ac:dyDescent="0.2">
      <c r="B119" s="32"/>
      <c r="C119" s="125" t="s">
        <v>210</v>
      </c>
      <c r="D119" s="125" t="s">
        <v>182</v>
      </c>
      <c r="E119" s="126" t="s">
        <v>10252</v>
      </c>
      <c r="F119" s="127" t="s">
        <v>10253</v>
      </c>
      <c r="G119" s="128" t="s">
        <v>510</v>
      </c>
      <c r="H119" s="129">
        <v>2.4</v>
      </c>
      <c r="I119" s="130"/>
      <c r="J119" s="131">
        <f>ROUND(I119*H119,2)</f>
        <v>0</v>
      </c>
      <c r="K119" s="127" t="s">
        <v>186</v>
      </c>
      <c r="L119" s="32"/>
      <c r="M119" s="132" t="s">
        <v>19</v>
      </c>
      <c r="N119" s="133" t="s">
        <v>40</v>
      </c>
      <c r="P119" s="134">
        <f>O119*H119</f>
        <v>0</v>
      </c>
      <c r="Q119" s="134">
        <v>0</v>
      </c>
      <c r="R119" s="134">
        <f>Q119*H119</f>
        <v>0</v>
      </c>
      <c r="S119" s="134">
        <v>0</v>
      </c>
      <c r="T119" s="135">
        <f>S119*H119</f>
        <v>0</v>
      </c>
      <c r="AR119" s="136" t="s">
        <v>478</v>
      </c>
      <c r="AT119" s="136" t="s">
        <v>182</v>
      </c>
      <c r="AU119" s="136" t="s">
        <v>79</v>
      </c>
      <c r="AY119" s="17" t="s">
        <v>181</v>
      </c>
      <c r="BE119" s="137">
        <f>IF(N119="základní",J119,0)</f>
        <v>0</v>
      </c>
      <c r="BF119" s="137">
        <f>IF(N119="snížená",J119,0)</f>
        <v>0</v>
      </c>
      <c r="BG119" s="137">
        <f>IF(N119="zákl. přenesená",J119,0)</f>
        <v>0</v>
      </c>
      <c r="BH119" s="137">
        <f>IF(N119="sníž. přenesená",J119,0)</f>
        <v>0</v>
      </c>
      <c r="BI119" s="137">
        <f>IF(N119="nulová",J119,0)</f>
        <v>0</v>
      </c>
      <c r="BJ119" s="17" t="s">
        <v>77</v>
      </c>
      <c r="BK119" s="137">
        <f>ROUND(I119*H119,2)</f>
        <v>0</v>
      </c>
      <c r="BL119" s="17" t="s">
        <v>478</v>
      </c>
      <c r="BM119" s="136" t="s">
        <v>213</v>
      </c>
    </row>
    <row r="120" spans="2:65" s="1" customFormat="1" ht="97.5" x14ac:dyDescent="0.2">
      <c r="B120" s="32"/>
      <c r="D120" s="138" t="s">
        <v>214</v>
      </c>
      <c r="F120" s="139" t="s">
        <v>10254</v>
      </c>
      <c r="I120" s="140"/>
      <c r="L120" s="32"/>
      <c r="M120" s="141"/>
      <c r="T120" s="53"/>
      <c r="AT120" s="17" t="s">
        <v>214</v>
      </c>
      <c r="AU120" s="17" t="s">
        <v>79</v>
      </c>
    </row>
    <row r="121" spans="2:65" s="13" customFormat="1" ht="11.25" x14ac:dyDescent="0.2">
      <c r="B121" s="159"/>
      <c r="D121" s="138" t="s">
        <v>330</v>
      </c>
      <c r="E121" s="160" t="s">
        <v>19</v>
      </c>
      <c r="F121" s="161" t="s">
        <v>10255</v>
      </c>
      <c r="H121" s="162">
        <v>2.4</v>
      </c>
      <c r="I121" s="163"/>
      <c r="L121" s="159"/>
      <c r="M121" s="164"/>
      <c r="T121" s="165"/>
      <c r="AT121" s="160" t="s">
        <v>330</v>
      </c>
      <c r="AU121" s="160" t="s">
        <v>79</v>
      </c>
      <c r="AV121" s="13" t="s">
        <v>79</v>
      </c>
      <c r="AW121" s="13" t="s">
        <v>31</v>
      </c>
      <c r="AX121" s="13" t="s">
        <v>69</v>
      </c>
      <c r="AY121" s="160" t="s">
        <v>181</v>
      </c>
    </row>
    <row r="122" spans="2:65" s="14" customFormat="1" ht="11.25" x14ac:dyDescent="0.2">
      <c r="B122" s="166"/>
      <c r="D122" s="138" t="s">
        <v>330</v>
      </c>
      <c r="E122" s="167" t="s">
        <v>19</v>
      </c>
      <c r="F122" s="168" t="s">
        <v>333</v>
      </c>
      <c r="H122" s="169">
        <v>2.4</v>
      </c>
      <c r="I122" s="170"/>
      <c r="L122" s="166"/>
      <c r="M122" s="171"/>
      <c r="T122" s="172"/>
      <c r="AT122" s="167" t="s">
        <v>330</v>
      </c>
      <c r="AU122" s="167" t="s">
        <v>79</v>
      </c>
      <c r="AV122" s="14" t="s">
        <v>187</v>
      </c>
      <c r="AW122" s="14" t="s">
        <v>31</v>
      </c>
      <c r="AX122" s="14" t="s">
        <v>77</v>
      </c>
      <c r="AY122" s="167" t="s">
        <v>181</v>
      </c>
    </row>
    <row r="123" spans="2:65" s="1" customFormat="1" ht="16.5" customHeight="1" x14ac:dyDescent="0.2">
      <c r="B123" s="32"/>
      <c r="C123" s="125" t="s">
        <v>200</v>
      </c>
      <c r="D123" s="125" t="s">
        <v>182</v>
      </c>
      <c r="E123" s="126" t="s">
        <v>10256</v>
      </c>
      <c r="F123" s="127" t="s">
        <v>10257</v>
      </c>
      <c r="G123" s="128" t="s">
        <v>510</v>
      </c>
      <c r="H123" s="129">
        <v>2.4</v>
      </c>
      <c r="I123" s="130"/>
      <c r="J123" s="131">
        <f>ROUND(I123*H123,2)</f>
        <v>0</v>
      </c>
      <c r="K123" s="127" t="s">
        <v>186</v>
      </c>
      <c r="L123" s="32"/>
      <c r="M123" s="132" t="s">
        <v>19</v>
      </c>
      <c r="N123" s="133" t="s">
        <v>40</v>
      </c>
      <c r="P123" s="134">
        <f>O123*H123</f>
        <v>0</v>
      </c>
      <c r="Q123" s="134">
        <v>0</v>
      </c>
      <c r="R123" s="134">
        <f>Q123*H123</f>
        <v>0</v>
      </c>
      <c r="S123" s="134">
        <v>0</v>
      </c>
      <c r="T123" s="135">
        <f>S123*H123</f>
        <v>0</v>
      </c>
      <c r="AR123" s="136" t="s">
        <v>478</v>
      </c>
      <c r="AT123" s="136" t="s">
        <v>182</v>
      </c>
      <c r="AU123" s="136" t="s">
        <v>79</v>
      </c>
      <c r="AY123" s="17" t="s">
        <v>181</v>
      </c>
      <c r="BE123" s="137">
        <f>IF(N123="základní",J123,0)</f>
        <v>0</v>
      </c>
      <c r="BF123" s="137">
        <f>IF(N123="snížená",J123,0)</f>
        <v>0</v>
      </c>
      <c r="BG123" s="137">
        <f>IF(N123="zákl. přenesená",J123,0)</f>
        <v>0</v>
      </c>
      <c r="BH123" s="137">
        <f>IF(N123="sníž. přenesená",J123,0)</f>
        <v>0</v>
      </c>
      <c r="BI123" s="137">
        <f>IF(N123="nulová",J123,0)</f>
        <v>0</v>
      </c>
      <c r="BJ123" s="17" t="s">
        <v>77</v>
      </c>
      <c r="BK123" s="137">
        <f>ROUND(I123*H123,2)</f>
        <v>0</v>
      </c>
      <c r="BL123" s="17" t="s">
        <v>478</v>
      </c>
      <c r="BM123" s="136" t="s">
        <v>218</v>
      </c>
    </row>
    <row r="124" spans="2:65" s="1" customFormat="1" ht="78" x14ac:dyDescent="0.2">
      <c r="B124" s="32"/>
      <c r="D124" s="138" t="s">
        <v>214</v>
      </c>
      <c r="F124" s="139" t="s">
        <v>10258</v>
      </c>
      <c r="I124" s="140"/>
      <c r="L124" s="32"/>
      <c r="M124" s="141"/>
      <c r="T124" s="53"/>
      <c r="AT124" s="17" t="s">
        <v>214</v>
      </c>
      <c r="AU124" s="17" t="s">
        <v>79</v>
      </c>
    </row>
    <row r="125" spans="2:65" s="13" customFormat="1" ht="11.25" x14ac:dyDescent="0.2">
      <c r="B125" s="159"/>
      <c r="D125" s="138" t="s">
        <v>330</v>
      </c>
      <c r="E125" s="160" t="s">
        <v>19</v>
      </c>
      <c r="F125" s="161" t="s">
        <v>10259</v>
      </c>
      <c r="H125" s="162">
        <v>2.4</v>
      </c>
      <c r="I125" s="163"/>
      <c r="L125" s="159"/>
      <c r="M125" s="164"/>
      <c r="T125" s="165"/>
      <c r="AT125" s="160" t="s">
        <v>330</v>
      </c>
      <c r="AU125" s="160" t="s">
        <v>79</v>
      </c>
      <c r="AV125" s="13" t="s">
        <v>79</v>
      </c>
      <c r="AW125" s="13" t="s">
        <v>31</v>
      </c>
      <c r="AX125" s="13" t="s">
        <v>69</v>
      </c>
      <c r="AY125" s="160" t="s">
        <v>181</v>
      </c>
    </row>
    <row r="126" spans="2:65" s="14" customFormat="1" ht="11.25" x14ac:dyDescent="0.2">
      <c r="B126" s="166"/>
      <c r="D126" s="138" t="s">
        <v>330</v>
      </c>
      <c r="E126" s="167" t="s">
        <v>19</v>
      </c>
      <c r="F126" s="168" t="s">
        <v>333</v>
      </c>
      <c r="H126" s="169">
        <v>2.4</v>
      </c>
      <c r="I126" s="170"/>
      <c r="L126" s="166"/>
      <c r="M126" s="171"/>
      <c r="T126" s="172"/>
      <c r="AT126" s="167" t="s">
        <v>330</v>
      </c>
      <c r="AU126" s="167" t="s">
        <v>79</v>
      </c>
      <c r="AV126" s="14" t="s">
        <v>187</v>
      </c>
      <c r="AW126" s="14" t="s">
        <v>31</v>
      </c>
      <c r="AX126" s="14" t="s">
        <v>77</v>
      </c>
      <c r="AY126" s="167" t="s">
        <v>181</v>
      </c>
    </row>
    <row r="127" spans="2:65" s="1" customFormat="1" ht="16.5" customHeight="1" x14ac:dyDescent="0.2">
      <c r="B127" s="32"/>
      <c r="C127" s="125" t="s">
        <v>219</v>
      </c>
      <c r="D127" s="125" t="s">
        <v>182</v>
      </c>
      <c r="E127" s="126" t="s">
        <v>10260</v>
      </c>
      <c r="F127" s="127" t="s">
        <v>10261</v>
      </c>
      <c r="G127" s="128" t="s">
        <v>636</v>
      </c>
      <c r="H127" s="129">
        <v>8</v>
      </c>
      <c r="I127" s="130"/>
      <c r="J127" s="131">
        <f>ROUND(I127*H127,2)</f>
        <v>0</v>
      </c>
      <c r="K127" s="127" t="s">
        <v>186</v>
      </c>
      <c r="L127" s="32"/>
      <c r="M127" s="132" t="s">
        <v>19</v>
      </c>
      <c r="N127" s="133" t="s">
        <v>40</v>
      </c>
      <c r="P127" s="134">
        <f>O127*H127</f>
        <v>0</v>
      </c>
      <c r="Q127" s="134">
        <v>0</v>
      </c>
      <c r="R127" s="134">
        <f>Q127*H127</f>
        <v>0</v>
      </c>
      <c r="S127" s="134">
        <v>0</v>
      </c>
      <c r="T127" s="135">
        <f>S127*H127</f>
        <v>0</v>
      </c>
      <c r="AR127" s="136" t="s">
        <v>478</v>
      </c>
      <c r="AT127" s="136" t="s">
        <v>182</v>
      </c>
      <c r="AU127" s="136" t="s">
        <v>79</v>
      </c>
      <c r="AY127" s="17" t="s">
        <v>181</v>
      </c>
      <c r="BE127" s="137">
        <f>IF(N127="základní",J127,0)</f>
        <v>0</v>
      </c>
      <c r="BF127" s="137">
        <f>IF(N127="snížená",J127,0)</f>
        <v>0</v>
      </c>
      <c r="BG127" s="137">
        <f>IF(N127="zákl. přenesená",J127,0)</f>
        <v>0</v>
      </c>
      <c r="BH127" s="137">
        <f>IF(N127="sníž. přenesená",J127,0)</f>
        <v>0</v>
      </c>
      <c r="BI127" s="137">
        <f>IF(N127="nulová",J127,0)</f>
        <v>0</v>
      </c>
      <c r="BJ127" s="17" t="s">
        <v>77</v>
      </c>
      <c r="BK127" s="137">
        <f>ROUND(I127*H127,2)</f>
        <v>0</v>
      </c>
      <c r="BL127" s="17" t="s">
        <v>478</v>
      </c>
      <c r="BM127" s="136" t="s">
        <v>222</v>
      </c>
    </row>
    <row r="128" spans="2:65" s="1" customFormat="1" ht="58.5" x14ac:dyDescent="0.2">
      <c r="B128" s="32"/>
      <c r="D128" s="138" t="s">
        <v>214</v>
      </c>
      <c r="F128" s="139" t="s">
        <v>10262</v>
      </c>
      <c r="I128" s="140"/>
      <c r="L128" s="32"/>
      <c r="M128" s="141"/>
      <c r="T128" s="53"/>
      <c r="AT128" s="17" t="s">
        <v>214</v>
      </c>
      <c r="AU128" s="17" t="s">
        <v>79</v>
      </c>
    </row>
    <row r="129" spans="2:65" s="13" customFormat="1" ht="11.25" x14ac:dyDescent="0.2">
      <c r="B129" s="159"/>
      <c r="D129" s="138" t="s">
        <v>330</v>
      </c>
      <c r="E129" s="160" t="s">
        <v>19</v>
      </c>
      <c r="F129" s="161" t="s">
        <v>10263</v>
      </c>
      <c r="H129" s="162">
        <v>8</v>
      </c>
      <c r="I129" s="163"/>
      <c r="L129" s="159"/>
      <c r="M129" s="164"/>
      <c r="T129" s="165"/>
      <c r="AT129" s="160" t="s">
        <v>330</v>
      </c>
      <c r="AU129" s="160" t="s">
        <v>79</v>
      </c>
      <c r="AV129" s="13" t="s">
        <v>79</v>
      </c>
      <c r="AW129" s="13" t="s">
        <v>31</v>
      </c>
      <c r="AX129" s="13" t="s">
        <v>69</v>
      </c>
      <c r="AY129" s="160" t="s">
        <v>181</v>
      </c>
    </row>
    <row r="130" spans="2:65" s="14" customFormat="1" ht="11.25" x14ac:dyDescent="0.2">
      <c r="B130" s="166"/>
      <c r="D130" s="138" t="s">
        <v>330</v>
      </c>
      <c r="E130" s="167" t="s">
        <v>19</v>
      </c>
      <c r="F130" s="168" t="s">
        <v>333</v>
      </c>
      <c r="H130" s="169">
        <v>8</v>
      </c>
      <c r="I130" s="170"/>
      <c r="L130" s="166"/>
      <c r="M130" s="171"/>
      <c r="T130" s="172"/>
      <c r="AT130" s="167" t="s">
        <v>330</v>
      </c>
      <c r="AU130" s="167" t="s">
        <v>79</v>
      </c>
      <c r="AV130" s="14" t="s">
        <v>187</v>
      </c>
      <c r="AW130" s="14" t="s">
        <v>31</v>
      </c>
      <c r="AX130" s="14" t="s">
        <v>77</v>
      </c>
      <c r="AY130" s="167" t="s">
        <v>181</v>
      </c>
    </row>
    <row r="131" spans="2:65" s="1" customFormat="1" ht="16.5" customHeight="1" x14ac:dyDescent="0.2">
      <c r="B131" s="32"/>
      <c r="C131" s="125" t="s">
        <v>8</v>
      </c>
      <c r="D131" s="125" t="s">
        <v>182</v>
      </c>
      <c r="E131" s="126" t="s">
        <v>10264</v>
      </c>
      <c r="F131" s="127" t="s">
        <v>10234</v>
      </c>
      <c r="G131" s="128" t="s">
        <v>185</v>
      </c>
      <c r="H131" s="129">
        <v>1</v>
      </c>
      <c r="I131" s="130"/>
      <c r="J131" s="131">
        <f>ROUND(I131*H131,2)</f>
        <v>0</v>
      </c>
      <c r="K131" s="127" t="s">
        <v>186</v>
      </c>
      <c r="L131" s="32"/>
      <c r="M131" s="132" t="s">
        <v>19</v>
      </c>
      <c r="N131" s="133" t="s">
        <v>40</v>
      </c>
      <c r="P131" s="134">
        <f>O131*H131</f>
        <v>0</v>
      </c>
      <c r="Q131" s="134">
        <v>0</v>
      </c>
      <c r="R131" s="134">
        <f>Q131*H131</f>
        <v>0</v>
      </c>
      <c r="S131" s="134">
        <v>0</v>
      </c>
      <c r="T131" s="135">
        <f>S131*H131</f>
        <v>0</v>
      </c>
      <c r="AR131" s="136" t="s">
        <v>478</v>
      </c>
      <c r="AT131" s="136" t="s">
        <v>182</v>
      </c>
      <c r="AU131" s="136" t="s">
        <v>79</v>
      </c>
      <c r="AY131" s="17" t="s">
        <v>181</v>
      </c>
      <c r="BE131" s="137">
        <f>IF(N131="základní",J131,0)</f>
        <v>0</v>
      </c>
      <c r="BF131" s="137">
        <f>IF(N131="snížená",J131,0)</f>
        <v>0</v>
      </c>
      <c r="BG131" s="137">
        <f>IF(N131="zákl. přenesená",J131,0)</f>
        <v>0</v>
      </c>
      <c r="BH131" s="137">
        <f>IF(N131="sníž. přenesená",J131,0)</f>
        <v>0</v>
      </c>
      <c r="BI131" s="137">
        <f>IF(N131="nulová",J131,0)</f>
        <v>0</v>
      </c>
      <c r="BJ131" s="17" t="s">
        <v>77</v>
      </c>
      <c r="BK131" s="137">
        <f>ROUND(I131*H131,2)</f>
        <v>0</v>
      </c>
      <c r="BL131" s="17" t="s">
        <v>478</v>
      </c>
      <c r="BM131" s="136" t="s">
        <v>225</v>
      </c>
    </row>
    <row r="132" spans="2:65" s="13" customFormat="1" ht="22.5" x14ac:dyDescent="0.2">
      <c r="B132" s="159"/>
      <c r="D132" s="138" t="s">
        <v>330</v>
      </c>
      <c r="E132" s="160" t="s">
        <v>19</v>
      </c>
      <c r="F132" s="161" t="s">
        <v>10265</v>
      </c>
      <c r="H132" s="162">
        <v>1</v>
      </c>
      <c r="I132" s="163"/>
      <c r="L132" s="159"/>
      <c r="M132" s="164"/>
      <c r="T132" s="165"/>
      <c r="AT132" s="160" t="s">
        <v>330</v>
      </c>
      <c r="AU132" s="160" t="s">
        <v>79</v>
      </c>
      <c r="AV132" s="13" t="s">
        <v>79</v>
      </c>
      <c r="AW132" s="13" t="s">
        <v>31</v>
      </c>
      <c r="AX132" s="13" t="s">
        <v>69</v>
      </c>
      <c r="AY132" s="160" t="s">
        <v>181</v>
      </c>
    </row>
    <row r="133" spans="2:65" s="14" customFormat="1" ht="11.25" x14ac:dyDescent="0.2">
      <c r="B133" s="166"/>
      <c r="D133" s="138" t="s">
        <v>330</v>
      </c>
      <c r="E133" s="167" t="s">
        <v>19</v>
      </c>
      <c r="F133" s="168" t="s">
        <v>333</v>
      </c>
      <c r="H133" s="169">
        <v>1</v>
      </c>
      <c r="I133" s="170"/>
      <c r="L133" s="166"/>
      <c r="M133" s="173"/>
      <c r="N133" s="174"/>
      <c r="O133" s="174"/>
      <c r="P133" s="174"/>
      <c r="Q133" s="174"/>
      <c r="R133" s="174"/>
      <c r="S133" s="174"/>
      <c r="T133" s="175"/>
      <c r="AT133" s="167" t="s">
        <v>330</v>
      </c>
      <c r="AU133" s="167" t="s">
        <v>79</v>
      </c>
      <c r="AV133" s="14" t="s">
        <v>187</v>
      </c>
      <c r="AW133" s="14" t="s">
        <v>31</v>
      </c>
      <c r="AX133" s="14" t="s">
        <v>77</v>
      </c>
      <c r="AY133" s="167" t="s">
        <v>181</v>
      </c>
    </row>
    <row r="134" spans="2:65" s="1" customFormat="1" ht="6.95" customHeight="1" x14ac:dyDescent="0.2">
      <c r="B134" s="41"/>
      <c r="C134" s="42"/>
      <c r="D134" s="42"/>
      <c r="E134" s="42"/>
      <c r="F134" s="42"/>
      <c r="G134" s="42"/>
      <c r="H134" s="42"/>
      <c r="I134" s="42"/>
      <c r="J134" s="42"/>
      <c r="K134" s="42"/>
      <c r="L134" s="32"/>
    </row>
  </sheetData>
  <sheetProtection algorithmName="SHA-512" hashValue="79qWj75GI3d+j+l9Hc3juBzzRE559ec3s9TyQF0i3dJXP9ymqmzI75xxO5H39CbaFxFtglo5jQlDqmMIu2d93Q==" saltValue="+2sexmCoukwStD9yrZiBe5/bdbBsbaudBruzUA9IkO4iDNH7Kn6RyUojG4MjYynnznxYpt7JNnjc+3gzRstI4g==" spinCount="100000" sheet="1" objects="1" scenarios="1" formatColumns="0" formatRows="0" autoFilter="0"/>
  <autoFilter ref="C81:K133" xr:uid="{00000000-0009-0000-0000-000017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19"/>
  <sheetViews>
    <sheetView showGridLines="0" topLeftCell="A43" zoomScale="110" zoomScaleNormal="110" workbookViewId="0"/>
  </sheetViews>
  <sheetFormatPr defaultRowHeight="15" x14ac:dyDescent="0.2"/>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x14ac:dyDescent="0.2"/>
    <row r="2" spans="2:11" customFormat="1" ht="7.5" customHeight="1" x14ac:dyDescent="0.2">
      <c r="B2" s="188"/>
      <c r="C2" s="189"/>
      <c r="D2" s="189"/>
      <c r="E2" s="189"/>
      <c r="F2" s="189"/>
      <c r="G2" s="189"/>
      <c r="H2" s="189"/>
      <c r="I2" s="189"/>
      <c r="J2" s="189"/>
      <c r="K2" s="190"/>
    </row>
    <row r="3" spans="2:11" s="15" customFormat="1" ht="45" customHeight="1" x14ac:dyDescent="0.2">
      <c r="B3" s="191"/>
      <c r="C3" s="319" t="s">
        <v>10266</v>
      </c>
      <c r="D3" s="319"/>
      <c r="E3" s="319"/>
      <c r="F3" s="319"/>
      <c r="G3" s="319"/>
      <c r="H3" s="319"/>
      <c r="I3" s="319"/>
      <c r="J3" s="319"/>
      <c r="K3" s="192"/>
    </row>
    <row r="4" spans="2:11" customFormat="1" ht="25.5" customHeight="1" x14ac:dyDescent="0.3">
      <c r="B4" s="193"/>
      <c r="C4" s="318" t="s">
        <v>10267</v>
      </c>
      <c r="D4" s="318"/>
      <c r="E4" s="318"/>
      <c r="F4" s="318"/>
      <c r="G4" s="318"/>
      <c r="H4" s="318"/>
      <c r="I4" s="318"/>
      <c r="J4" s="318"/>
      <c r="K4" s="194"/>
    </row>
    <row r="5" spans="2:11" customFormat="1" ht="5.25" customHeight="1" x14ac:dyDescent="0.2">
      <c r="B5" s="193"/>
      <c r="C5" s="195"/>
      <c r="D5" s="195"/>
      <c r="E5" s="195"/>
      <c r="F5" s="195"/>
      <c r="G5" s="195"/>
      <c r="H5" s="195"/>
      <c r="I5" s="195"/>
      <c r="J5" s="195"/>
      <c r="K5" s="194"/>
    </row>
    <row r="6" spans="2:11" customFormat="1" ht="15" customHeight="1" x14ac:dyDescent="0.2">
      <c r="B6" s="193"/>
      <c r="C6" s="317" t="s">
        <v>10268</v>
      </c>
      <c r="D6" s="317"/>
      <c r="E6" s="317"/>
      <c r="F6" s="317"/>
      <c r="G6" s="317"/>
      <c r="H6" s="317"/>
      <c r="I6" s="317"/>
      <c r="J6" s="317"/>
      <c r="K6" s="194"/>
    </row>
    <row r="7" spans="2:11" customFormat="1" ht="15" customHeight="1" x14ac:dyDescent="0.2">
      <c r="B7" s="197"/>
      <c r="C7" s="317" t="s">
        <v>10269</v>
      </c>
      <c r="D7" s="317"/>
      <c r="E7" s="317"/>
      <c r="F7" s="317"/>
      <c r="G7" s="317"/>
      <c r="H7" s="317"/>
      <c r="I7" s="317"/>
      <c r="J7" s="317"/>
      <c r="K7" s="194"/>
    </row>
    <row r="8" spans="2:11" customFormat="1" ht="12.75" customHeight="1" x14ac:dyDescent="0.2">
      <c r="B8" s="197"/>
      <c r="C8" s="196"/>
      <c r="D8" s="196"/>
      <c r="E8" s="196"/>
      <c r="F8" s="196"/>
      <c r="G8" s="196"/>
      <c r="H8" s="196"/>
      <c r="I8" s="196"/>
      <c r="J8" s="196"/>
      <c r="K8" s="194"/>
    </row>
    <row r="9" spans="2:11" customFormat="1" ht="15" customHeight="1" x14ac:dyDescent="0.2">
      <c r="B9" s="197"/>
      <c r="C9" s="317" t="s">
        <v>10270</v>
      </c>
      <c r="D9" s="317"/>
      <c r="E9" s="317"/>
      <c r="F9" s="317"/>
      <c r="G9" s="317"/>
      <c r="H9" s="317"/>
      <c r="I9" s="317"/>
      <c r="J9" s="317"/>
      <c r="K9" s="194"/>
    </row>
    <row r="10" spans="2:11" customFormat="1" ht="15" customHeight="1" x14ac:dyDescent="0.2">
      <c r="B10" s="197"/>
      <c r="C10" s="196"/>
      <c r="D10" s="317" t="s">
        <v>10271</v>
      </c>
      <c r="E10" s="317"/>
      <c r="F10" s="317"/>
      <c r="G10" s="317"/>
      <c r="H10" s="317"/>
      <c r="I10" s="317"/>
      <c r="J10" s="317"/>
      <c r="K10" s="194"/>
    </row>
    <row r="11" spans="2:11" customFormat="1" ht="15" customHeight="1" x14ac:dyDescent="0.2">
      <c r="B11" s="197"/>
      <c r="C11" s="198"/>
      <c r="D11" s="317" t="s">
        <v>10272</v>
      </c>
      <c r="E11" s="317"/>
      <c r="F11" s="317"/>
      <c r="G11" s="317"/>
      <c r="H11" s="317"/>
      <c r="I11" s="317"/>
      <c r="J11" s="317"/>
      <c r="K11" s="194"/>
    </row>
    <row r="12" spans="2:11" customFormat="1" ht="15" customHeight="1" x14ac:dyDescent="0.2">
      <c r="B12" s="197"/>
      <c r="C12" s="198"/>
      <c r="D12" s="196"/>
      <c r="E12" s="196"/>
      <c r="F12" s="196"/>
      <c r="G12" s="196"/>
      <c r="H12" s="196"/>
      <c r="I12" s="196"/>
      <c r="J12" s="196"/>
      <c r="K12" s="194"/>
    </row>
    <row r="13" spans="2:11" customFormat="1" ht="15" customHeight="1" x14ac:dyDescent="0.2">
      <c r="B13" s="197"/>
      <c r="C13" s="198"/>
      <c r="D13" s="199" t="s">
        <v>10273</v>
      </c>
      <c r="E13" s="196"/>
      <c r="F13" s="196"/>
      <c r="G13" s="196"/>
      <c r="H13" s="196"/>
      <c r="I13" s="196"/>
      <c r="J13" s="196"/>
      <c r="K13" s="194"/>
    </row>
    <row r="14" spans="2:11" customFormat="1" ht="12.75" customHeight="1" x14ac:dyDescent="0.2">
      <c r="B14" s="197"/>
      <c r="C14" s="198"/>
      <c r="D14" s="198"/>
      <c r="E14" s="198"/>
      <c r="F14" s="198"/>
      <c r="G14" s="198"/>
      <c r="H14" s="198"/>
      <c r="I14" s="198"/>
      <c r="J14" s="198"/>
      <c r="K14" s="194"/>
    </row>
    <row r="15" spans="2:11" customFormat="1" ht="15" customHeight="1" x14ac:dyDescent="0.2">
      <c r="B15" s="197"/>
      <c r="C15" s="198"/>
      <c r="D15" s="317" t="s">
        <v>10274</v>
      </c>
      <c r="E15" s="317"/>
      <c r="F15" s="317"/>
      <c r="G15" s="317"/>
      <c r="H15" s="317"/>
      <c r="I15" s="317"/>
      <c r="J15" s="317"/>
      <c r="K15" s="194"/>
    </row>
    <row r="16" spans="2:11" customFormat="1" ht="15" customHeight="1" x14ac:dyDescent="0.2">
      <c r="B16" s="197"/>
      <c r="C16" s="198"/>
      <c r="D16" s="317" t="s">
        <v>10275</v>
      </c>
      <c r="E16" s="317"/>
      <c r="F16" s="317"/>
      <c r="G16" s="317"/>
      <c r="H16" s="317"/>
      <c r="I16" s="317"/>
      <c r="J16" s="317"/>
      <c r="K16" s="194"/>
    </row>
    <row r="17" spans="2:11" customFormat="1" ht="15" customHeight="1" x14ac:dyDescent="0.2">
      <c r="B17" s="197"/>
      <c r="C17" s="198"/>
      <c r="D17" s="317" t="s">
        <v>10276</v>
      </c>
      <c r="E17" s="317"/>
      <c r="F17" s="317"/>
      <c r="G17" s="317"/>
      <c r="H17" s="317"/>
      <c r="I17" s="317"/>
      <c r="J17" s="317"/>
      <c r="K17" s="194"/>
    </row>
    <row r="18" spans="2:11" customFormat="1" ht="15" customHeight="1" x14ac:dyDescent="0.2">
      <c r="B18" s="197"/>
      <c r="C18" s="198"/>
      <c r="D18" s="198"/>
      <c r="E18" s="200" t="s">
        <v>76</v>
      </c>
      <c r="F18" s="317" t="s">
        <v>10277</v>
      </c>
      <c r="G18" s="317"/>
      <c r="H18" s="317"/>
      <c r="I18" s="317"/>
      <c r="J18" s="317"/>
      <c r="K18" s="194"/>
    </row>
    <row r="19" spans="2:11" customFormat="1" ht="15" customHeight="1" x14ac:dyDescent="0.2">
      <c r="B19" s="197"/>
      <c r="C19" s="198"/>
      <c r="D19" s="198"/>
      <c r="E19" s="200" t="s">
        <v>10278</v>
      </c>
      <c r="F19" s="317" t="s">
        <v>10279</v>
      </c>
      <c r="G19" s="317"/>
      <c r="H19" s="317"/>
      <c r="I19" s="317"/>
      <c r="J19" s="317"/>
      <c r="K19" s="194"/>
    </row>
    <row r="20" spans="2:11" customFormat="1" ht="15" customHeight="1" x14ac:dyDescent="0.2">
      <c r="B20" s="197"/>
      <c r="C20" s="198"/>
      <c r="D20" s="198"/>
      <c r="E20" s="200" t="s">
        <v>10280</v>
      </c>
      <c r="F20" s="317" t="s">
        <v>10281</v>
      </c>
      <c r="G20" s="317"/>
      <c r="H20" s="317"/>
      <c r="I20" s="317"/>
      <c r="J20" s="317"/>
      <c r="K20" s="194"/>
    </row>
    <row r="21" spans="2:11" customFormat="1" ht="15" customHeight="1" x14ac:dyDescent="0.2">
      <c r="B21" s="197"/>
      <c r="C21" s="198"/>
      <c r="D21" s="198"/>
      <c r="E21" s="200" t="s">
        <v>10282</v>
      </c>
      <c r="F21" s="317" t="s">
        <v>10283</v>
      </c>
      <c r="G21" s="317"/>
      <c r="H21" s="317"/>
      <c r="I21" s="317"/>
      <c r="J21" s="317"/>
      <c r="K21" s="194"/>
    </row>
    <row r="22" spans="2:11" customFormat="1" ht="15" customHeight="1" x14ac:dyDescent="0.2">
      <c r="B22" s="197"/>
      <c r="C22" s="198"/>
      <c r="D22" s="198"/>
      <c r="E22" s="200" t="s">
        <v>10284</v>
      </c>
      <c r="F22" s="317" t="s">
        <v>10285</v>
      </c>
      <c r="G22" s="317"/>
      <c r="H22" s="317"/>
      <c r="I22" s="317"/>
      <c r="J22" s="317"/>
      <c r="K22" s="194"/>
    </row>
    <row r="23" spans="2:11" customFormat="1" ht="15" customHeight="1" x14ac:dyDescent="0.2">
      <c r="B23" s="197"/>
      <c r="C23" s="198"/>
      <c r="D23" s="198"/>
      <c r="E23" s="200" t="s">
        <v>94</v>
      </c>
      <c r="F23" s="317" t="s">
        <v>10286</v>
      </c>
      <c r="G23" s="317"/>
      <c r="H23" s="317"/>
      <c r="I23" s="317"/>
      <c r="J23" s="317"/>
      <c r="K23" s="194"/>
    </row>
    <row r="24" spans="2:11" customFormat="1" ht="12.75" customHeight="1" x14ac:dyDescent="0.2">
      <c r="B24" s="197"/>
      <c r="C24" s="198"/>
      <c r="D24" s="198"/>
      <c r="E24" s="198"/>
      <c r="F24" s="198"/>
      <c r="G24" s="198"/>
      <c r="H24" s="198"/>
      <c r="I24" s="198"/>
      <c r="J24" s="198"/>
      <c r="K24" s="194"/>
    </row>
    <row r="25" spans="2:11" customFormat="1" ht="15" customHeight="1" x14ac:dyDescent="0.2">
      <c r="B25" s="197"/>
      <c r="C25" s="317" t="s">
        <v>10287</v>
      </c>
      <c r="D25" s="317"/>
      <c r="E25" s="317"/>
      <c r="F25" s="317"/>
      <c r="G25" s="317"/>
      <c r="H25" s="317"/>
      <c r="I25" s="317"/>
      <c r="J25" s="317"/>
      <c r="K25" s="194"/>
    </row>
    <row r="26" spans="2:11" customFormat="1" ht="15" customHeight="1" x14ac:dyDescent="0.2">
      <c r="B26" s="197"/>
      <c r="C26" s="317" t="s">
        <v>10288</v>
      </c>
      <c r="D26" s="317"/>
      <c r="E26" s="317"/>
      <c r="F26" s="317"/>
      <c r="G26" s="317"/>
      <c r="H26" s="317"/>
      <c r="I26" s="317"/>
      <c r="J26" s="317"/>
      <c r="K26" s="194"/>
    </row>
    <row r="27" spans="2:11" customFormat="1" ht="15" customHeight="1" x14ac:dyDescent="0.2">
      <c r="B27" s="197"/>
      <c r="C27" s="196"/>
      <c r="D27" s="317" t="s">
        <v>10289</v>
      </c>
      <c r="E27" s="317"/>
      <c r="F27" s="317"/>
      <c r="G27" s="317"/>
      <c r="H27" s="317"/>
      <c r="I27" s="317"/>
      <c r="J27" s="317"/>
      <c r="K27" s="194"/>
    </row>
    <row r="28" spans="2:11" customFormat="1" ht="15" customHeight="1" x14ac:dyDescent="0.2">
      <c r="B28" s="197"/>
      <c r="C28" s="198"/>
      <c r="D28" s="317" t="s">
        <v>10290</v>
      </c>
      <c r="E28" s="317"/>
      <c r="F28" s="317"/>
      <c r="G28" s="317"/>
      <c r="H28" s="317"/>
      <c r="I28" s="317"/>
      <c r="J28" s="317"/>
      <c r="K28" s="194"/>
    </row>
    <row r="29" spans="2:11" customFormat="1" ht="12.75" customHeight="1" x14ac:dyDescent="0.2">
      <c r="B29" s="197"/>
      <c r="C29" s="198"/>
      <c r="D29" s="198"/>
      <c r="E29" s="198"/>
      <c r="F29" s="198"/>
      <c r="G29" s="198"/>
      <c r="H29" s="198"/>
      <c r="I29" s="198"/>
      <c r="J29" s="198"/>
      <c r="K29" s="194"/>
    </row>
    <row r="30" spans="2:11" customFormat="1" ht="15" customHeight="1" x14ac:dyDescent="0.2">
      <c r="B30" s="197"/>
      <c r="C30" s="198"/>
      <c r="D30" s="317" t="s">
        <v>10291</v>
      </c>
      <c r="E30" s="317"/>
      <c r="F30" s="317"/>
      <c r="G30" s="317"/>
      <c r="H30" s="317"/>
      <c r="I30" s="317"/>
      <c r="J30" s="317"/>
      <c r="K30" s="194"/>
    </row>
    <row r="31" spans="2:11" customFormat="1" ht="15" customHeight="1" x14ac:dyDescent="0.2">
      <c r="B31" s="197"/>
      <c r="C31" s="198"/>
      <c r="D31" s="317" t="s">
        <v>10292</v>
      </c>
      <c r="E31" s="317"/>
      <c r="F31" s="317"/>
      <c r="G31" s="317"/>
      <c r="H31" s="317"/>
      <c r="I31" s="317"/>
      <c r="J31" s="317"/>
      <c r="K31" s="194"/>
    </row>
    <row r="32" spans="2:11" customFormat="1" ht="12.75" customHeight="1" x14ac:dyDescent="0.2">
      <c r="B32" s="197"/>
      <c r="C32" s="198"/>
      <c r="D32" s="198"/>
      <c r="E32" s="198"/>
      <c r="F32" s="198"/>
      <c r="G32" s="198"/>
      <c r="H32" s="198"/>
      <c r="I32" s="198"/>
      <c r="J32" s="198"/>
      <c r="K32" s="194"/>
    </row>
    <row r="33" spans="2:11" customFormat="1" ht="15" customHeight="1" x14ac:dyDescent="0.2">
      <c r="B33" s="197"/>
      <c r="C33" s="198"/>
      <c r="D33" s="317" t="s">
        <v>10293</v>
      </c>
      <c r="E33" s="317"/>
      <c r="F33" s="317"/>
      <c r="G33" s="317"/>
      <c r="H33" s="317"/>
      <c r="I33" s="317"/>
      <c r="J33" s="317"/>
      <c r="K33" s="194"/>
    </row>
    <row r="34" spans="2:11" customFormat="1" ht="15" customHeight="1" x14ac:dyDescent="0.2">
      <c r="B34" s="197"/>
      <c r="C34" s="198"/>
      <c r="D34" s="317" t="s">
        <v>10294</v>
      </c>
      <c r="E34" s="317"/>
      <c r="F34" s="317"/>
      <c r="G34" s="317"/>
      <c r="H34" s="317"/>
      <c r="I34" s="317"/>
      <c r="J34" s="317"/>
      <c r="K34" s="194"/>
    </row>
    <row r="35" spans="2:11" customFormat="1" ht="15" customHeight="1" x14ac:dyDescent="0.2">
      <c r="B35" s="197"/>
      <c r="C35" s="198"/>
      <c r="D35" s="317" t="s">
        <v>10295</v>
      </c>
      <c r="E35" s="317"/>
      <c r="F35" s="317"/>
      <c r="G35" s="317"/>
      <c r="H35" s="317"/>
      <c r="I35" s="317"/>
      <c r="J35" s="317"/>
      <c r="K35" s="194"/>
    </row>
    <row r="36" spans="2:11" customFormat="1" ht="15" customHeight="1" x14ac:dyDescent="0.2">
      <c r="B36" s="197"/>
      <c r="C36" s="198"/>
      <c r="D36" s="196"/>
      <c r="E36" s="199" t="s">
        <v>167</v>
      </c>
      <c r="F36" s="196"/>
      <c r="G36" s="317" t="s">
        <v>10296</v>
      </c>
      <c r="H36" s="317"/>
      <c r="I36" s="317"/>
      <c r="J36" s="317"/>
      <c r="K36" s="194"/>
    </row>
    <row r="37" spans="2:11" customFormat="1" ht="30.75" customHeight="1" x14ac:dyDescent="0.2">
      <c r="B37" s="197"/>
      <c r="C37" s="198"/>
      <c r="D37" s="196"/>
      <c r="E37" s="199" t="s">
        <v>10297</v>
      </c>
      <c r="F37" s="196"/>
      <c r="G37" s="317" t="s">
        <v>10298</v>
      </c>
      <c r="H37" s="317"/>
      <c r="I37" s="317"/>
      <c r="J37" s="317"/>
      <c r="K37" s="194"/>
    </row>
    <row r="38" spans="2:11" customFormat="1" ht="15" customHeight="1" x14ac:dyDescent="0.2">
      <c r="B38" s="197"/>
      <c r="C38" s="198"/>
      <c r="D38" s="196"/>
      <c r="E38" s="199" t="s">
        <v>50</v>
      </c>
      <c r="F38" s="196"/>
      <c r="G38" s="317" t="s">
        <v>10299</v>
      </c>
      <c r="H38" s="317"/>
      <c r="I38" s="317"/>
      <c r="J38" s="317"/>
      <c r="K38" s="194"/>
    </row>
    <row r="39" spans="2:11" customFormat="1" ht="15" customHeight="1" x14ac:dyDescent="0.2">
      <c r="B39" s="197"/>
      <c r="C39" s="198"/>
      <c r="D39" s="196"/>
      <c r="E39" s="199" t="s">
        <v>51</v>
      </c>
      <c r="F39" s="196"/>
      <c r="G39" s="317" t="s">
        <v>10300</v>
      </c>
      <c r="H39" s="317"/>
      <c r="I39" s="317"/>
      <c r="J39" s="317"/>
      <c r="K39" s="194"/>
    </row>
    <row r="40" spans="2:11" customFormat="1" ht="15" customHeight="1" x14ac:dyDescent="0.2">
      <c r="B40" s="197"/>
      <c r="C40" s="198"/>
      <c r="D40" s="196"/>
      <c r="E40" s="199" t="s">
        <v>168</v>
      </c>
      <c r="F40" s="196"/>
      <c r="G40" s="317" t="s">
        <v>10301</v>
      </c>
      <c r="H40" s="317"/>
      <c r="I40" s="317"/>
      <c r="J40" s="317"/>
      <c r="K40" s="194"/>
    </row>
    <row r="41" spans="2:11" customFormat="1" ht="15" customHeight="1" x14ac:dyDescent="0.2">
      <c r="B41" s="197"/>
      <c r="C41" s="198"/>
      <c r="D41" s="196"/>
      <c r="E41" s="199" t="s">
        <v>169</v>
      </c>
      <c r="F41" s="196"/>
      <c r="G41" s="317" t="s">
        <v>10302</v>
      </c>
      <c r="H41" s="317"/>
      <c r="I41" s="317"/>
      <c r="J41" s="317"/>
      <c r="K41" s="194"/>
    </row>
    <row r="42" spans="2:11" customFormat="1" ht="15" customHeight="1" x14ac:dyDescent="0.2">
      <c r="B42" s="197"/>
      <c r="C42" s="198"/>
      <c r="D42" s="196"/>
      <c r="E42" s="199" t="s">
        <v>10303</v>
      </c>
      <c r="F42" s="196"/>
      <c r="G42" s="317" t="s">
        <v>10304</v>
      </c>
      <c r="H42" s="317"/>
      <c r="I42" s="317"/>
      <c r="J42" s="317"/>
      <c r="K42" s="194"/>
    </row>
    <row r="43" spans="2:11" customFormat="1" ht="15" customHeight="1" x14ac:dyDescent="0.2">
      <c r="B43" s="197"/>
      <c r="C43" s="198"/>
      <c r="D43" s="196"/>
      <c r="E43" s="199"/>
      <c r="F43" s="196"/>
      <c r="G43" s="317" t="s">
        <v>10305</v>
      </c>
      <c r="H43" s="317"/>
      <c r="I43" s="317"/>
      <c r="J43" s="317"/>
      <c r="K43" s="194"/>
    </row>
    <row r="44" spans="2:11" customFormat="1" ht="15" customHeight="1" x14ac:dyDescent="0.2">
      <c r="B44" s="197"/>
      <c r="C44" s="198"/>
      <c r="D44" s="196"/>
      <c r="E44" s="199" t="s">
        <v>10306</v>
      </c>
      <c r="F44" s="196"/>
      <c r="G44" s="317" t="s">
        <v>10307</v>
      </c>
      <c r="H44" s="317"/>
      <c r="I44" s="317"/>
      <c r="J44" s="317"/>
      <c r="K44" s="194"/>
    </row>
    <row r="45" spans="2:11" customFormat="1" ht="15" customHeight="1" x14ac:dyDescent="0.2">
      <c r="B45" s="197"/>
      <c r="C45" s="198"/>
      <c r="D45" s="196"/>
      <c r="E45" s="199" t="s">
        <v>171</v>
      </c>
      <c r="F45" s="196"/>
      <c r="G45" s="317" t="s">
        <v>10308</v>
      </c>
      <c r="H45" s="317"/>
      <c r="I45" s="317"/>
      <c r="J45" s="317"/>
      <c r="K45" s="194"/>
    </row>
    <row r="46" spans="2:11" customFormat="1" ht="12.75" customHeight="1" x14ac:dyDescent="0.2">
      <c r="B46" s="197"/>
      <c r="C46" s="198"/>
      <c r="D46" s="196"/>
      <c r="E46" s="196"/>
      <c r="F46" s="196"/>
      <c r="G46" s="196"/>
      <c r="H46" s="196"/>
      <c r="I46" s="196"/>
      <c r="J46" s="196"/>
      <c r="K46" s="194"/>
    </row>
    <row r="47" spans="2:11" customFormat="1" ht="15" customHeight="1" x14ac:dyDescent="0.2">
      <c r="B47" s="197"/>
      <c r="C47" s="198"/>
      <c r="D47" s="317" t="s">
        <v>10309</v>
      </c>
      <c r="E47" s="317"/>
      <c r="F47" s="317"/>
      <c r="G47" s="317"/>
      <c r="H47" s="317"/>
      <c r="I47" s="317"/>
      <c r="J47" s="317"/>
      <c r="K47" s="194"/>
    </row>
    <row r="48" spans="2:11" customFormat="1" ht="15" customHeight="1" x14ac:dyDescent="0.2">
      <c r="B48" s="197"/>
      <c r="C48" s="198"/>
      <c r="D48" s="198"/>
      <c r="E48" s="317" t="s">
        <v>10310</v>
      </c>
      <c r="F48" s="317"/>
      <c r="G48" s="317"/>
      <c r="H48" s="317"/>
      <c r="I48" s="317"/>
      <c r="J48" s="317"/>
      <c r="K48" s="194"/>
    </row>
    <row r="49" spans="2:11" customFormat="1" ht="15" customHeight="1" x14ac:dyDescent="0.2">
      <c r="B49" s="197"/>
      <c r="C49" s="198"/>
      <c r="D49" s="198"/>
      <c r="E49" s="317" t="s">
        <v>10311</v>
      </c>
      <c r="F49" s="317"/>
      <c r="G49" s="317"/>
      <c r="H49" s="317"/>
      <c r="I49" s="317"/>
      <c r="J49" s="317"/>
      <c r="K49" s="194"/>
    </row>
    <row r="50" spans="2:11" customFormat="1" ht="15" customHeight="1" x14ac:dyDescent="0.2">
      <c r="B50" s="197"/>
      <c r="C50" s="198"/>
      <c r="D50" s="198"/>
      <c r="E50" s="317" t="s">
        <v>10312</v>
      </c>
      <c r="F50" s="317"/>
      <c r="G50" s="317"/>
      <c r="H50" s="317"/>
      <c r="I50" s="317"/>
      <c r="J50" s="317"/>
      <c r="K50" s="194"/>
    </row>
    <row r="51" spans="2:11" customFormat="1" ht="15" customHeight="1" x14ac:dyDescent="0.2">
      <c r="B51" s="197"/>
      <c r="C51" s="198"/>
      <c r="D51" s="317" t="s">
        <v>10313</v>
      </c>
      <c r="E51" s="317"/>
      <c r="F51" s="317"/>
      <c r="G51" s="317"/>
      <c r="H51" s="317"/>
      <c r="I51" s="317"/>
      <c r="J51" s="317"/>
      <c r="K51" s="194"/>
    </row>
    <row r="52" spans="2:11" customFormat="1" ht="25.5" customHeight="1" x14ac:dyDescent="0.3">
      <c r="B52" s="193"/>
      <c r="C52" s="318" t="s">
        <v>10314</v>
      </c>
      <c r="D52" s="318"/>
      <c r="E52" s="318"/>
      <c r="F52" s="318"/>
      <c r="G52" s="318"/>
      <c r="H52" s="318"/>
      <c r="I52" s="318"/>
      <c r="J52" s="318"/>
      <c r="K52" s="194"/>
    </row>
    <row r="53" spans="2:11" customFormat="1" ht="5.25" customHeight="1" x14ac:dyDescent="0.2">
      <c r="B53" s="193"/>
      <c r="C53" s="195"/>
      <c r="D53" s="195"/>
      <c r="E53" s="195"/>
      <c r="F53" s="195"/>
      <c r="G53" s="195"/>
      <c r="H53" s="195"/>
      <c r="I53" s="195"/>
      <c r="J53" s="195"/>
      <c r="K53" s="194"/>
    </row>
    <row r="54" spans="2:11" customFormat="1" ht="15" customHeight="1" x14ac:dyDescent="0.2">
      <c r="B54" s="193"/>
      <c r="C54" s="317" t="s">
        <v>10315</v>
      </c>
      <c r="D54" s="317"/>
      <c r="E54" s="317"/>
      <c r="F54" s="317"/>
      <c r="G54" s="317"/>
      <c r="H54" s="317"/>
      <c r="I54" s="317"/>
      <c r="J54" s="317"/>
      <c r="K54" s="194"/>
    </row>
    <row r="55" spans="2:11" customFormat="1" ht="15" customHeight="1" x14ac:dyDescent="0.2">
      <c r="B55" s="193"/>
      <c r="C55" s="317" t="s">
        <v>10316</v>
      </c>
      <c r="D55" s="317"/>
      <c r="E55" s="317"/>
      <c r="F55" s="317"/>
      <c r="G55" s="317"/>
      <c r="H55" s="317"/>
      <c r="I55" s="317"/>
      <c r="J55" s="317"/>
      <c r="K55" s="194"/>
    </row>
    <row r="56" spans="2:11" customFormat="1" ht="12.75" customHeight="1" x14ac:dyDescent="0.2">
      <c r="B56" s="193"/>
      <c r="C56" s="196"/>
      <c r="D56" s="196"/>
      <c r="E56" s="196"/>
      <c r="F56" s="196"/>
      <c r="G56" s="196"/>
      <c r="H56" s="196"/>
      <c r="I56" s="196"/>
      <c r="J56" s="196"/>
      <c r="K56" s="194"/>
    </row>
    <row r="57" spans="2:11" customFormat="1" ht="15" customHeight="1" x14ac:dyDescent="0.2">
      <c r="B57" s="193"/>
      <c r="C57" s="317" t="s">
        <v>10317</v>
      </c>
      <c r="D57" s="317"/>
      <c r="E57" s="317"/>
      <c r="F57" s="317"/>
      <c r="G57" s="317"/>
      <c r="H57" s="317"/>
      <c r="I57" s="317"/>
      <c r="J57" s="317"/>
      <c r="K57" s="194"/>
    </row>
    <row r="58" spans="2:11" customFormat="1" ht="15" customHeight="1" x14ac:dyDescent="0.2">
      <c r="B58" s="193"/>
      <c r="C58" s="198"/>
      <c r="D58" s="317" t="s">
        <v>10318</v>
      </c>
      <c r="E58" s="317"/>
      <c r="F58" s="317"/>
      <c r="G58" s="317"/>
      <c r="H58" s="317"/>
      <c r="I58" s="317"/>
      <c r="J58" s="317"/>
      <c r="K58" s="194"/>
    </row>
    <row r="59" spans="2:11" customFormat="1" ht="15" customHeight="1" x14ac:dyDescent="0.2">
      <c r="B59" s="193"/>
      <c r="C59" s="198"/>
      <c r="D59" s="317" t="s">
        <v>10319</v>
      </c>
      <c r="E59" s="317"/>
      <c r="F59" s="317"/>
      <c r="G59" s="317"/>
      <c r="H59" s="317"/>
      <c r="I59" s="317"/>
      <c r="J59" s="317"/>
      <c r="K59" s="194"/>
    </row>
    <row r="60" spans="2:11" customFormat="1" ht="15" customHeight="1" x14ac:dyDescent="0.2">
      <c r="B60" s="193"/>
      <c r="C60" s="198"/>
      <c r="D60" s="317" t="s">
        <v>10320</v>
      </c>
      <c r="E60" s="317"/>
      <c r="F60" s="317"/>
      <c r="G60" s="317"/>
      <c r="H60" s="317"/>
      <c r="I60" s="317"/>
      <c r="J60" s="317"/>
      <c r="K60" s="194"/>
    </row>
    <row r="61" spans="2:11" customFormat="1" ht="15" customHeight="1" x14ac:dyDescent="0.2">
      <c r="B61" s="193"/>
      <c r="C61" s="198"/>
      <c r="D61" s="317" t="s">
        <v>10321</v>
      </c>
      <c r="E61" s="317"/>
      <c r="F61" s="317"/>
      <c r="G61" s="317"/>
      <c r="H61" s="317"/>
      <c r="I61" s="317"/>
      <c r="J61" s="317"/>
      <c r="K61" s="194"/>
    </row>
    <row r="62" spans="2:11" customFormat="1" ht="15" customHeight="1" x14ac:dyDescent="0.2">
      <c r="B62" s="193"/>
      <c r="C62" s="198"/>
      <c r="D62" s="320" t="s">
        <v>10322</v>
      </c>
      <c r="E62" s="320"/>
      <c r="F62" s="320"/>
      <c r="G62" s="320"/>
      <c r="H62" s="320"/>
      <c r="I62" s="320"/>
      <c r="J62" s="320"/>
      <c r="K62" s="194"/>
    </row>
    <row r="63" spans="2:11" customFormat="1" ht="15" customHeight="1" x14ac:dyDescent="0.2">
      <c r="B63" s="193"/>
      <c r="C63" s="198"/>
      <c r="D63" s="317" t="s">
        <v>10323</v>
      </c>
      <c r="E63" s="317"/>
      <c r="F63" s="317"/>
      <c r="G63" s="317"/>
      <c r="H63" s="317"/>
      <c r="I63" s="317"/>
      <c r="J63" s="317"/>
      <c r="K63" s="194"/>
    </row>
    <row r="64" spans="2:11" customFormat="1" ht="12.75" customHeight="1" x14ac:dyDescent="0.2">
      <c r="B64" s="193"/>
      <c r="C64" s="198"/>
      <c r="D64" s="198"/>
      <c r="E64" s="201"/>
      <c r="F64" s="198"/>
      <c r="G64" s="198"/>
      <c r="H64" s="198"/>
      <c r="I64" s="198"/>
      <c r="J64" s="198"/>
      <c r="K64" s="194"/>
    </row>
    <row r="65" spans="2:11" customFormat="1" ht="15" customHeight="1" x14ac:dyDescent="0.2">
      <c r="B65" s="193"/>
      <c r="C65" s="198"/>
      <c r="D65" s="317" t="s">
        <v>10324</v>
      </c>
      <c r="E65" s="317"/>
      <c r="F65" s="317"/>
      <c r="G65" s="317"/>
      <c r="H65" s="317"/>
      <c r="I65" s="317"/>
      <c r="J65" s="317"/>
      <c r="K65" s="194"/>
    </row>
    <row r="66" spans="2:11" customFormat="1" ht="15" customHeight="1" x14ac:dyDescent="0.2">
      <c r="B66" s="193"/>
      <c r="C66" s="198"/>
      <c r="D66" s="320" t="s">
        <v>10325</v>
      </c>
      <c r="E66" s="320"/>
      <c r="F66" s="320"/>
      <c r="G66" s="320"/>
      <c r="H66" s="320"/>
      <c r="I66" s="320"/>
      <c r="J66" s="320"/>
      <c r="K66" s="194"/>
    </row>
    <row r="67" spans="2:11" customFormat="1" ht="15" customHeight="1" x14ac:dyDescent="0.2">
      <c r="B67" s="193"/>
      <c r="C67" s="198"/>
      <c r="D67" s="317" t="s">
        <v>10326</v>
      </c>
      <c r="E67" s="317"/>
      <c r="F67" s="317"/>
      <c r="G67" s="317"/>
      <c r="H67" s="317"/>
      <c r="I67" s="317"/>
      <c r="J67" s="317"/>
      <c r="K67" s="194"/>
    </row>
    <row r="68" spans="2:11" customFormat="1" ht="15" customHeight="1" x14ac:dyDescent="0.2">
      <c r="B68" s="193"/>
      <c r="C68" s="198"/>
      <c r="D68" s="317" t="s">
        <v>10327</v>
      </c>
      <c r="E68" s="317"/>
      <c r="F68" s="317"/>
      <c r="G68" s="317"/>
      <c r="H68" s="317"/>
      <c r="I68" s="317"/>
      <c r="J68" s="317"/>
      <c r="K68" s="194"/>
    </row>
    <row r="69" spans="2:11" customFormat="1" ht="15" customHeight="1" x14ac:dyDescent="0.2">
      <c r="B69" s="193"/>
      <c r="C69" s="198"/>
      <c r="D69" s="317" t="s">
        <v>10328</v>
      </c>
      <c r="E69" s="317"/>
      <c r="F69" s="317"/>
      <c r="G69" s="317"/>
      <c r="H69" s="317"/>
      <c r="I69" s="317"/>
      <c r="J69" s="317"/>
      <c r="K69" s="194"/>
    </row>
    <row r="70" spans="2:11" customFormat="1" ht="15" customHeight="1" x14ac:dyDescent="0.2">
      <c r="B70" s="193"/>
      <c r="C70" s="198"/>
      <c r="D70" s="317" t="s">
        <v>10329</v>
      </c>
      <c r="E70" s="317"/>
      <c r="F70" s="317"/>
      <c r="G70" s="317"/>
      <c r="H70" s="317"/>
      <c r="I70" s="317"/>
      <c r="J70" s="317"/>
      <c r="K70" s="194"/>
    </row>
    <row r="71" spans="2:11" customFormat="1" ht="12.75" customHeight="1" x14ac:dyDescent="0.2">
      <c r="B71" s="202"/>
      <c r="C71" s="203"/>
      <c r="D71" s="203"/>
      <c r="E71" s="203"/>
      <c r="F71" s="203"/>
      <c r="G71" s="203"/>
      <c r="H71" s="203"/>
      <c r="I71" s="203"/>
      <c r="J71" s="203"/>
      <c r="K71" s="204"/>
    </row>
    <row r="72" spans="2:11" customFormat="1" ht="18.75" customHeight="1" x14ac:dyDescent="0.2">
      <c r="B72" s="205"/>
      <c r="C72" s="205"/>
      <c r="D72" s="205"/>
      <c r="E72" s="205"/>
      <c r="F72" s="205"/>
      <c r="G72" s="205"/>
      <c r="H72" s="205"/>
      <c r="I72" s="205"/>
      <c r="J72" s="205"/>
      <c r="K72" s="206"/>
    </row>
    <row r="73" spans="2:11" customFormat="1" ht="18.75" customHeight="1" x14ac:dyDescent="0.2">
      <c r="B73" s="206"/>
      <c r="C73" s="206"/>
      <c r="D73" s="206"/>
      <c r="E73" s="206"/>
      <c r="F73" s="206"/>
      <c r="G73" s="206"/>
      <c r="H73" s="206"/>
      <c r="I73" s="206"/>
      <c r="J73" s="206"/>
      <c r="K73" s="206"/>
    </row>
    <row r="74" spans="2:11" customFormat="1" ht="7.5" customHeight="1" x14ac:dyDescent="0.2">
      <c r="B74" s="207"/>
      <c r="C74" s="208"/>
      <c r="D74" s="208"/>
      <c r="E74" s="208"/>
      <c r="F74" s="208"/>
      <c r="G74" s="208"/>
      <c r="H74" s="208"/>
      <c r="I74" s="208"/>
      <c r="J74" s="208"/>
      <c r="K74" s="209"/>
    </row>
    <row r="75" spans="2:11" customFormat="1" ht="45" customHeight="1" x14ac:dyDescent="0.2">
      <c r="B75" s="210"/>
      <c r="C75" s="321" t="s">
        <v>10330</v>
      </c>
      <c r="D75" s="321"/>
      <c r="E75" s="321"/>
      <c r="F75" s="321"/>
      <c r="G75" s="321"/>
      <c r="H75" s="321"/>
      <c r="I75" s="321"/>
      <c r="J75" s="321"/>
      <c r="K75" s="211"/>
    </row>
    <row r="76" spans="2:11" customFormat="1" ht="17.25" customHeight="1" x14ac:dyDescent="0.2">
      <c r="B76" s="210"/>
      <c r="C76" s="212" t="s">
        <v>10331</v>
      </c>
      <c r="D76" s="212"/>
      <c r="E76" s="212"/>
      <c r="F76" s="212" t="s">
        <v>10332</v>
      </c>
      <c r="G76" s="213"/>
      <c r="H76" s="212" t="s">
        <v>51</v>
      </c>
      <c r="I76" s="212" t="s">
        <v>54</v>
      </c>
      <c r="J76" s="212" t="s">
        <v>10333</v>
      </c>
      <c r="K76" s="211"/>
    </row>
    <row r="77" spans="2:11" customFormat="1" ht="17.25" customHeight="1" x14ac:dyDescent="0.2">
      <c r="B77" s="210"/>
      <c r="C77" s="214" t="s">
        <v>10334</v>
      </c>
      <c r="D77" s="214"/>
      <c r="E77" s="214"/>
      <c r="F77" s="215" t="s">
        <v>10335</v>
      </c>
      <c r="G77" s="216"/>
      <c r="H77" s="214"/>
      <c r="I77" s="214"/>
      <c r="J77" s="214" t="s">
        <v>10336</v>
      </c>
      <c r="K77" s="211"/>
    </row>
    <row r="78" spans="2:11" customFormat="1" ht="5.25" customHeight="1" x14ac:dyDescent="0.2">
      <c r="B78" s="210"/>
      <c r="C78" s="217"/>
      <c r="D78" s="217"/>
      <c r="E78" s="217"/>
      <c r="F78" s="217"/>
      <c r="G78" s="218"/>
      <c r="H78" s="217"/>
      <c r="I78" s="217"/>
      <c r="J78" s="217"/>
      <c r="K78" s="211"/>
    </row>
    <row r="79" spans="2:11" customFormat="1" ht="15" customHeight="1" x14ac:dyDescent="0.2">
      <c r="B79" s="210"/>
      <c r="C79" s="199" t="s">
        <v>50</v>
      </c>
      <c r="D79" s="219"/>
      <c r="E79" s="219"/>
      <c r="F79" s="220" t="s">
        <v>10337</v>
      </c>
      <c r="G79" s="221"/>
      <c r="H79" s="199" t="s">
        <v>10338</v>
      </c>
      <c r="I79" s="199" t="s">
        <v>10339</v>
      </c>
      <c r="J79" s="199">
        <v>20</v>
      </c>
      <c r="K79" s="211"/>
    </row>
    <row r="80" spans="2:11" customFormat="1" ht="15" customHeight="1" x14ac:dyDescent="0.2">
      <c r="B80" s="210"/>
      <c r="C80" s="199" t="s">
        <v>10340</v>
      </c>
      <c r="D80" s="199"/>
      <c r="E80" s="199"/>
      <c r="F80" s="220" t="s">
        <v>10337</v>
      </c>
      <c r="G80" s="221"/>
      <c r="H80" s="199" t="s">
        <v>10341</v>
      </c>
      <c r="I80" s="199" t="s">
        <v>10339</v>
      </c>
      <c r="J80" s="199">
        <v>120</v>
      </c>
      <c r="K80" s="211"/>
    </row>
    <row r="81" spans="2:11" customFormat="1" ht="15" customHeight="1" x14ac:dyDescent="0.2">
      <c r="B81" s="222"/>
      <c r="C81" s="199" t="s">
        <v>10342</v>
      </c>
      <c r="D81" s="199"/>
      <c r="E81" s="199"/>
      <c r="F81" s="220" t="s">
        <v>10343</v>
      </c>
      <c r="G81" s="221"/>
      <c r="H81" s="199" t="s">
        <v>10344</v>
      </c>
      <c r="I81" s="199" t="s">
        <v>10339</v>
      </c>
      <c r="J81" s="199">
        <v>50</v>
      </c>
      <c r="K81" s="211"/>
    </row>
    <row r="82" spans="2:11" customFormat="1" ht="15" customHeight="1" x14ac:dyDescent="0.2">
      <c r="B82" s="222"/>
      <c r="C82" s="199" t="s">
        <v>10345</v>
      </c>
      <c r="D82" s="199"/>
      <c r="E82" s="199"/>
      <c r="F82" s="220" t="s">
        <v>10337</v>
      </c>
      <c r="G82" s="221"/>
      <c r="H82" s="199" t="s">
        <v>10346</v>
      </c>
      <c r="I82" s="199" t="s">
        <v>10347</v>
      </c>
      <c r="J82" s="199"/>
      <c r="K82" s="211"/>
    </row>
    <row r="83" spans="2:11" customFormat="1" ht="15" customHeight="1" x14ac:dyDescent="0.2">
      <c r="B83" s="222"/>
      <c r="C83" s="199" t="s">
        <v>10348</v>
      </c>
      <c r="D83" s="199"/>
      <c r="E83" s="199"/>
      <c r="F83" s="220" t="s">
        <v>10343</v>
      </c>
      <c r="G83" s="199"/>
      <c r="H83" s="199" t="s">
        <v>10349</v>
      </c>
      <c r="I83" s="199" t="s">
        <v>10339</v>
      </c>
      <c r="J83" s="199">
        <v>15</v>
      </c>
      <c r="K83" s="211"/>
    </row>
    <row r="84" spans="2:11" customFormat="1" ht="15" customHeight="1" x14ac:dyDescent="0.2">
      <c r="B84" s="222"/>
      <c r="C84" s="199" t="s">
        <v>10350</v>
      </c>
      <c r="D84" s="199"/>
      <c r="E84" s="199"/>
      <c r="F84" s="220" t="s">
        <v>10343</v>
      </c>
      <c r="G84" s="199"/>
      <c r="H84" s="199" t="s">
        <v>10351</v>
      </c>
      <c r="I84" s="199" t="s">
        <v>10339</v>
      </c>
      <c r="J84" s="199">
        <v>15</v>
      </c>
      <c r="K84" s="211"/>
    </row>
    <row r="85" spans="2:11" customFormat="1" ht="15" customHeight="1" x14ac:dyDescent="0.2">
      <c r="B85" s="222"/>
      <c r="C85" s="199" t="s">
        <v>10352</v>
      </c>
      <c r="D85" s="199"/>
      <c r="E85" s="199"/>
      <c r="F85" s="220" t="s">
        <v>10343</v>
      </c>
      <c r="G85" s="199"/>
      <c r="H85" s="199" t="s">
        <v>10353</v>
      </c>
      <c r="I85" s="199" t="s">
        <v>10339</v>
      </c>
      <c r="J85" s="199">
        <v>20</v>
      </c>
      <c r="K85" s="211"/>
    </row>
    <row r="86" spans="2:11" customFormat="1" ht="15" customHeight="1" x14ac:dyDescent="0.2">
      <c r="B86" s="222"/>
      <c r="C86" s="199" t="s">
        <v>10354</v>
      </c>
      <c r="D86" s="199"/>
      <c r="E86" s="199"/>
      <c r="F86" s="220" t="s">
        <v>10343</v>
      </c>
      <c r="G86" s="199"/>
      <c r="H86" s="199" t="s">
        <v>10355</v>
      </c>
      <c r="I86" s="199" t="s">
        <v>10339</v>
      </c>
      <c r="J86" s="199">
        <v>20</v>
      </c>
      <c r="K86" s="211"/>
    </row>
    <row r="87" spans="2:11" customFormat="1" ht="15" customHeight="1" x14ac:dyDescent="0.2">
      <c r="B87" s="222"/>
      <c r="C87" s="199" t="s">
        <v>10356</v>
      </c>
      <c r="D87" s="199"/>
      <c r="E87" s="199"/>
      <c r="F87" s="220" t="s">
        <v>10343</v>
      </c>
      <c r="G87" s="221"/>
      <c r="H87" s="199" t="s">
        <v>10357</v>
      </c>
      <c r="I87" s="199" t="s">
        <v>10339</v>
      </c>
      <c r="J87" s="199">
        <v>50</v>
      </c>
      <c r="K87" s="211"/>
    </row>
    <row r="88" spans="2:11" customFormat="1" ht="15" customHeight="1" x14ac:dyDescent="0.2">
      <c r="B88" s="222"/>
      <c r="C88" s="199" t="s">
        <v>10358</v>
      </c>
      <c r="D88" s="199"/>
      <c r="E88" s="199"/>
      <c r="F88" s="220" t="s">
        <v>10343</v>
      </c>
      <c r="G88" s="221"/>
      <c r="H88" s="199" t="s">
        <v>10359</v>
      </c>
      <c r="I88" s="199" t="s">
        <v>10339</v>
      </c>
      <c r="J88" s="199">
        <v>20</v>
      </c>
      <c r="K88" s="211"/>
    </row>
    <row r="89" spans="2:11" customFormat="1" ht="15" customHeight="1" x14ac:dyDescent="0.2">
      <c r="B89" s="222"/>
      <c r="C89" s="199" t="s">
        <v>10360</v>
      </c>
      <c r="D89" s="199"/>
      <c r="E89" s="199"/>
      <c r="F89" s="220" t="s">
        <v>10343</v>
      </c>
      <c r="G89" s="221"/>
      <c r="H89" s="199" t="s">
        <v>10361</v>
      </c>
      <c r="I89" s="199" t="s">
        <v>10339</v>
      </c>
      <c r="J89" s="199">
        <v>20</v>
      </c>
      <c r="K89" s="211"/>
    </row>
    <row r="90" spans="2:11" customFormat="1" ht="15" customHeight="1" x14ac:dyDescent="0.2">
      <c r="B90" s="222"/>
      <c r="C90" s="199" t="s">
        <v>10362</v>
      </c>
      <c r="D90" s="199"/>
      <c r="E90" s="199"/>
      <c r="F90" s="220" t="s">
        <v>10343</v>
      </c>
      <c r="G90" s="221"/>
      <c r="H90" s="199" t="s">
        <v>10363</v>
      </c>
      <c r="I90" s="199" t="s">
        <v>10339</v>
      </c>
      <c r="J90" s="199">
        <v>50</v>
      </c>
      <c r="K90" s="211"/>
    </row>
    <row r="91" spans="2:11" customFormat="1" ht="15" customHeight="1" x14ac:dyDescent="0.2">
      <c r="B91" s="222"/>
      <c r="C91" s="199" t="s">
        <v>10364</v>
      </c>
      <c r="D91" s="199"/>
      <c r="E91" s="199"/>
      <c r="F91" s="220" t="s">
        <v>10343</v>
      </c>
      <c r="G91" s="221"/>
      <c r="H91" s="199" t="s">
        <v>10364</v>
      </c>
      <c r="I91" s="199" t="s">
        <v>10339</v>
      </c>
      <c r="J91" s="199">
        <v>50</v>
      </c>
      <c r="K91" s="211"/>
    </row>
    <row r="92" spans="2:11" customFormat="1" ht="15" customHeight="1" x14ac:dyDescent="0.2">
      <c r="B92" s="222"/>
      <c r="C92" s="199" t="s">
        <v>10365</v>
      </c>
      <c r="D92" s="199"/>
      <c r="E92" s="199"/>
      <c r="F92" s="220" t="s">
        <v>10343</v>
      </c>
      <c r="G92" s="221"/>
      <c r="H92" s="199" t="s">
        <v>10366</v>
      </c>
      <c r="I92" s="199" t="s">
        <v>10339</v>
      </c>
      <c r="J92" s="199">
        <v>255</v>
      </c>
      <c r="K92" s="211"/>
    </row>
    <row r="93" spans="2:11" customFormat="1" ht="15" customHeight="1" x14ac:dyDescent="0.2">
      <c r="B93" s="222"/>
      <c r="C93" s="199" t="s">
        <v>10367</v>
      </c>
      <c r="D93" s="199"/>
      <c r="E93" s="199"/>
      <c r="F93" s="220" t="s">
        <v>10337</v>
      </c>
      <c r="G93" s="221"/>
      <c r="H93" s="199" t="s">
        <v>10368</v>
      </c>
      <c r="I93" s="199" t="s">
        <v>10369</v>
      </c>
      <c r="J93" s="199"/>
      <c r="K93" s="211"/>
    </row>
    <row r="94" spans="2:11" customFormat="1" ht="15" customHeight="1" x14ac:dyDescent="0.2">
      <c r="B94" s="222"/>
      <c r="C94" s="199" t="s">
        <v>10370</v>
      </c>
      <c r="D94" s="199"/>
      <c r="E94" s="199"/>
      <c r="F94" s="220" t="s">
        <v>10337</v>
      </c>
      <c r="G94" s="221"/>
      <c r="H94" s="199" t="s">
        <v>10371</v>
      </c>
      <c r="I94" s="199" t="s">
        <v>10372</v>
      </c>
      <c r="J94" s="199"/>
      <c r="K94" s="211"/>
    </row>
    <row r="95" spans="2:11" customFormat="1" ht="15" customHeight="1" x14ac:dyDescent="0.2">
      <c r="B95" s="222"/>
      <c r="C95" s="199" t="s">
        <v>10373</v>
      </c>
      <c r="D95" s="199"/>
      <c r="E95" s="199"/>
      <c r="F95" s="220" t="s">
        <v>10337</v>
      </c>
      <c r="G95" s="221"/>
      <c r="H95" s="199" t="s">
        <v>10373</v>
      </c>
      <c r="I95" s="199" t="s">
        <v>10372</v>
      </c>
      <c r="J95" s="199"/>
      <c r="K95" s="211"/>
    </row>
    <row r="96" spans="2:11" customFormat="1" ht="15" customHeight="1" x14ac:dyDescent="0.2">
      <c r="B96" s="222"/>
      <c r="C96" s="199" t="s">
        <v>35</v>
      </c>
      <c r="D96" s="199"/>
      <c r="E96" s="199"/>
      <c r="F96" s="220" t="s">
        <v>10337</v>
      </c>
      <c r="G96" s="221"/>
      <c r="H96" s="199" t="s">
        <v>10374</v>
      </c>
      <c r="I96" s="199" t="s">
        <v>10372</v>
      </c>
      <c r="J96" s="199"/>
      <c r="K96" s="211"/>
    </row>
    <row r="97" spans="2:11" customFormat="1" ht="15" customHeight="1" x14ac:dyDescent="0.2">
      <c r="B97" s="222"/>
      <c r="C97" s="199" t="s">
        <v>45</v>
      </c>
      <c r="D97" s="199"/>
      <c r="E97" s="199"/>
      <c r="F97" s="220" t="s">
        <v>10337</v>
      </c>
      <c r="G97" s="221"/>
      <c r="H97" s="199" t="s">
        <v>10375</v>
      </c>
      <c r="I97" s="199" t="s">
        <v>10372</v>
      </c>
      <c r="J97" s="199"/>
      <c r="K97" s="211"/>
    </row>
    <row r="98" spans="2:11" customFormat="1" ht="15" customHeight="1" x14ac:dyDescent="0.2">
      <c r="B98" s="223"/>
      <c r="C98" s="224"/>
      <c r="D98" s="224"/>
      <c r="E98" s="224"/>
      <c r="F98" s="224"/>
      <c r="G98" s="224"/>
      <c r="H98" s="224"/>
      <c r="I98" s="224"/>
      <c r="J98" s="224"/>
      <c r="K98" s="225"/>
    </row>
    <row r="99" spans="2:11" customFormat="1" ht="18.75" customHeight="1" x14ac:dyDescent="0.2">
      <c r="B99" s="226"/>
      <c r="C99" s="227"/>
      <c r="D99" s="227"/>
      <c r="E99" s="227"/>
      <c r="F99" s="227"/>
      <c r="G99" s="227"/>
      <c r="H99" s="227"/>
      <c r="I99" s="227"/>
      <c r="J99" s="227"/>
      <c r="K99" s="226"/>
    </row>
    <row r="100" spans="2:11" customFormat="1" ht="18.75" customHeight="1" x14ac:dyDescent="0.2">
      <c r="B100" s="206"/>
      <c r="C100" s="206"/>
      <c r="D100" s="206"/>
      <c r="E100" s="206"/>
      <c r="F100" s="206"/>
      <c r="G100" s="206"/>
      <c r="H100" s="206"/>
      <c r="I100" s="206"/>
      <c r="J100" s="206"/>
      <c r="K100" s="206"/>
    </row>
    <row r="101" spans="2:11" customFormat="1" ht="7.5" customHeight="1" x14ac:dyDescent="0.2">
      <c r="B101" s="207"/>
      <c r="C101" s="208"/>
      <c r="D101" s="208"/>
      <c r="E101" s="208"/>
      <c r="F101" s="208"/>
      <c r="G101" s="208"/>
      <c r="H101" s="208"/>
      <c r="I101" s="208"/>
      <c r="J101" s="208"/>
      <c r="K101" s="209"/>
    </row>
    <row r="102" spans="2:11" customFormat="1" ht="45" customHeight="1" x14ac:dyDescent="0.2">
      <c r="B102" s="210"/>
      <c r="C102" s="321" t="s">
        <v>10376</v>
      </c>
      <c r="D102" s="321"/>
      <c r="E102" s="321"/>
      <c r="F102" s="321"/>
      <c r="G102" s="321"/>
      <c r="H102" s="321"/>
      <c r="I102" s="321"/>
      <c r="J102" s="321"/>
      <c r="K102" s="211"/>
    </row>
    <row r="103" spans="2:11" customFormat="1" ht="17.25" customHeight="1" x14ac:dyDescent="0.2">
      <c r="B103" s="210"/>
      <c r="C103" s="212" t="s">
        <v>10331</v>
      </c>
      <c r="D103" s="212"/>
      <c r="E103" s="212"/>
      <c r="F103" s="212" t="s">
        <v>10332</v>
      </c>
      <c r="G103" s="213"/>
      <c r="H103" s="212" t="s">
        <v>51</v>
      </c>
      <c r="I103" s="212" t="s">
        <v>54</v>
      </c>
      <c r="J103" s="212" t="s">
        <v>10333</v>
      </c>
      <c r="K103" s="211"/>
    </row>
    <row r="104" spans="2:11" customFormat="1" ht="17.25" customHeight="1" x14ac:dyDescent="0.2">
      <c r="B104" s="210"/>
      <c r="C104" s="214" t="s">
        <v>10334</v>
      </c>
      <c r="D104" s="214"/>
      <c r="E104" s="214"/>
      <c r="F104" s="215" t="s">
        <v>10335</v>
      </c>
      <c r="G104" s="216"/>
      <c r="H104" s="214"/>
      <c r="I104" s="214"/>
      <c r="J104" s="214" t="s">
        <v>10336</v>
      </c>
      <c r="K104" s="211"/>
    </row>
    <row r="105" spans="2:11" customFormat="1" ht="5.25" customHeight="1" x14ac:dyDescent="0.2">
      <c r="B105" s="210"/>
      <c r="C105" s="212"/>
      <c r="D105" s="212"/>
      <c r="E105" s="212"/>
      <c r="F105" s="212"/>
      <c r="G105" s="228"/>
      <c r="H105" s="212"/>
      <c r="I105" s="212"/>
      <c r="J105" s="212"/>
      <c r="K105" s="211"/>
    </row>
    <row r="106" spans="2:11" customFormat="1" ht="15" customHeight="1" x14ac:dyDescent="0.2">
      <c r="B106" s="210"/>
      <c r="C106" s="199" t="s">
        <v>50</v>
      </c>
      <c r="D106" s="219"/>
      <c r="E106" s="219"/>
      <c r="F106" s="220" t="s">
        <v>10337</v>
      </c>
      <c r="G106" s="199"/>
      <c r="H106" s="199" t="s">
        <v>10377</v>
      </c>
      <c r="I106" s="199" t="s">
        <v>10339</v>
      </c>
      <c r="J106" s="199">
        <v>20</v>
      </c>
      <c r="K106" s="211"/>
    </row>
    <row r="107" spans="2:11" customFormat="1" ht="15" customHeight="1" x14ac:dyDescent="0.2">
      <c r="B107" s="210"/>
      <c r="C107" s="199" t="s">
        <v>10340</v>
      </c>
      <c r="D107" s="199"/>
      <c r="E107" s="199"/>
      <c r="F107" s="220" t="s">
        <v>10337</v>
      </c>
      <c r="G107" s="199"/>
      <c r="H107" s="199" t="s">
        <v>10377</v>
      </c>
      <c r="I107" s="199" t="s">
        <v>10339</v>
      </c>
      <c r="J107" s="199">
        <v>120</v>
      </c>
      <c r="K107" s="211"/>
    </row>
    <row r="108" spans="2:11" customFormat="1" ht="15" customHeight="1" x14ac:dyDescent="0.2">
      <c r="B108" s="222"/>
      <c r="C108" s="199" t="s">
        <v>10342</v>
      </c>
      <c r="D108" s="199"/>
      <c r="E108" s="199"/>
      <c r="F108" s="220" t="s">
        <v>10343</v>
      </c>
      <c r="G108" s="199"/>
      <c r="H108" s="199" t="s">
        <v>10377</v>
      </c>
      <c r="I108" s="199" t="s">
        <v>10339</v>
      </c>
      <c r="J108" s="199">
        <v>50</v>
      </c>
      <c r="K108" s="211"/>
    </row>
    <row r="109" spans="2:11" customFormat="1" ht="15" customHeight="1" x14ac:dyDescent="0.2">
      <c r="B109" s="222"/>
      <c r="C109" s="199" t="s">
        <v>10345</v>
      </c>
      <c r="D109" s="199"/>
      <c r="E109" s="199"/>
      <c r="F109" s="220" t="s">
        <v>10337</v>
      </c>
      <c r="G109" s="199"/>
      <c r="H109" s="199" t="s">
        <v>10377</v>
      </c>
      <c r="I109" s="199" t="s">
        <v>10347</v>
      </c>
      <c r="J109" s="199"/>
      <c r="K109" s="211"/>
    </row>
    <row r="110" spans="2:11" customFormat="1" ht="15" customHeight="1" x14ac:dyDescent="0.2">
      <c r="B110" s="222"/>
      <c r="C110" s="199" t="s">
        <v>10356</v>
      </c>
      <c r="D110" s="199"/>
      <c r="E110" s="199"/>
      <c r="F110" s="220" t="s">
        <v>10343</v>
      </c>
      <c r="G110" s="199"/>
      <c r="H110" s="199" t="s">
        <v>10377</v>
      </c>
      <c r="I110" s="199" t="s">
        <v>10339</v>
      </c>
      <c r="J110" s="199">
        <v>50</v>
      </c>
      <c r="K110" s="211"/>
    </row>
    <row r="111" spans="2:11" customFormat="1" ht="15" customHeight="1" x14ac:dyDescent="0.2">
      <c r="B111" s="222"/>
      <c r="C111" s="199" t="s">
        <v>10364</v>
      </c>
      <c r="D111" s="199"/>
      <c r="E111" s="199"/>
      <c r="F111" s="220" t="s">
        <v>10343</v>
      </c>
      <c r="G111" s="199"/>
      <c r="H111" s="199" t="s">
        <v>10377</v>
      </c>
      <c r="I111" s="199" t="s">
        <v>10339</v>
      </c>
      <c r="J111" s="199">
        <v>50</v>
      </c>
      <c r="K111" s="211"/>
    </row>
    <row r="112" spans="2:11" customFormat="1" ht="15" customHeight="1" x14ac:dyDescent="0.2">
      <c r="B112" s="222"/>
      <c r="C112" s="199" t="s">
        <v>10362</v>
      </c>
      <c r="D112" s="199"/>
      <c r="E112" s="199"/>
      <c r="F112" s="220" t="s">
        <v>10343</v>
      </c>
      <c r="G112" s="199"/>
      <c r="H112" s="199" t="s">
        <v>10377</v>
      </c>
      <c r="I112" s="199" t="s">
        <v>10339</v>
      </c>
      <c r="J112" s="199">
        <v>50</v>
      </c>
      <c r="K112" s="211"/>
    </row>
    <row r="113" spans="2:11" customFormat="1" ht="15" customHeight="1" x14ac:dyDescent="0.2">
      <c r="B113" s="222"/>
      <c r="C113" s="199" t="s">
        <v>50</v>
      </c>
      <c r="D113" s="199"/>
      <c r="E113" s="199"/>
      <c r="F113" s="220" t="s">
        <v>10337</v>
      </c>
      <c r="G113" s="199"/>
      <c r="H113" s="199" t="s">
        <v>10378</v>
      </c>
      <c r="I113" s="199" t="s">
        <v>10339</v>
      </c>
      <c r="J113" s="199">
        <v>20</v>
      </c>
      <c r="K113" s="211"/>
    </row>
    <row r="114" spans="2:11" customFormat="1" ht="15" customHeight="1" x14ac:dyDescent="0.2">
      <c r="B114" s="222"/>
      <c r="C114" s="199" t="s">
        <v>10379</v>
      </c>
      <c r="D114" s="199"/>
      <c r="E114" s="199"/>
      <c r="F114" s="220" t="s">
        <v>10337</v>
      </c>
      <c r="G114" s="199"/>
      <c r="H114" s="199" t="s">
        <v>10380</v>
      </c>
      <c r="I114" s="199" t="s">
        <v>10339</v>
      </c>
      <c r="J114" s="199">
        <v>120</v>
      </c>
      <c r="K114" s="211"/>
    </row>
    <row r="115" spans="2:11" customFormat="1" ht="15" customHeight="1" x14ac:dyDescent="0.2">
      <c r="B115" s="222"/>
      <c r="C115" s="199" t="s">
        <v>35</v>
      </c>
      <c r="D115" s="199"/>
      <c r="E115" s="199"/>
      <c r="F115" s="220" t="s">
        <v>10337</v>
      </c>
      <c r="G115" s="199"/>
      <c r="H115" s="199" t="s">
        <v>10381</v>
      </c>
      <c r="I115" s="199" t="s">
        <v>10372</v>
      </c>
      <c r="J115" s="199"/>
      <c r="K115" s="211"/>
    </row>
    <row r="116" spans="2:11" customFormat="1" ht="15" customHeight="1" x14ac:dyDescent="0.2">
      <c r="B116" s="222"/>
      <c r="C116" s="199" t="s">
        <v>45</v>
      </c>
      <c r="D116" s="199"/>
      <c r="E116" s="199"/>
      <c r="F116" s="220" t="s">
        <v>10337</v>
      </c>
      <c r="G116" s="199"/>
      <c r="H116" s="199" t="s">
        <v>10382</v>
      </c>
      <c r="I116" s="199" t="s">
        <v>10372</v>
      </c>
      <c r="J116" s="199"/>
      <c r="K116" s="211"/>
    </row>
    <row r="117" spans="2:11" customFormat="1" ht="15" customHeight="1" x14ac:dyDescent="0.2">
      <c r="B117" s="222"/>
      <c r="C117" s="199" t="s">
        <v>54</v>
      </c>
      <c r="D117" s="199"/>
      <c r="E117" s="199"/>
      <c r="F117" s="220" t="s">
        <v>10337</v>
      </c>
      <c r="G117" s="199"/>
      <c r="H117" s="199" t="s">
        <v>10383</v>
      </c>
      <c r="I117" s="199" t="s">
        <v>10384</v>
      </c>
      <c r="J117" s="199"/>
      <c r="K117" s="211"/>
    </row>
    <row r="118" spans="2:11" customFormat="1" ht="15" customHeight="1" x14ac:dyDescent="0.2">
      <c r="B118" s="223"/>
      <c r="C118" s="229"/>
      <c r="D118" s="229"/>
      <c r="E118" s="229"/>
      <c r="F118" s="229"/>
      <c r="G118" s="229"/>
      <c r="H118" s="229"/>
      <c r="I118" s="229"/>
      <c r="J118" s="229"/>
      <c r="K118" s="225"/>
    </row>
    <row r="119" spans="2:11" customFormat="1" ht="18.75" customHeight="1" x14ac:dyDescent="0.2">
      <c r="B119" s="230"/>
      <c r="C119" s="231"/>
      <c r="D119" s="231"/>
      <c r="E119" s="231"/>
      <c r="F119" s="232"/>
      <c r="G119" s="231"/>
      <c r="H119" s="231"/>
      <c r="I119" s="231"/>
      <c r="J119" s="231"/>
      <c r="K119" s="230"/>
    </row>
    <row r="120" spans="2:11" customFormat="1" ht="18.75" customHeight="1" x14ac:dyDescent="0.2">
      <c r="B120" s="206"/>
      <c r="C120" s="206"/>
      <c r="D120" s="206"/>
      <c r="E120" s="206"/>
      <c r="F120" s="206"/>
      <c r="G120" s="206"/>
      <c r="H120" s="206"/>
      <c r="I120" s="206"/>
      <c r="J120" s="206"/>
      <c r="K120" s="206"/>
    </row>
    <row r="121" spans="2:11" customFormat="1" ht="7.5" customHeight="1" x14ac:dyDescent="0.2">
      <c r="B121" s="233"/>
      <c r="C121" s="234"/>
      <c r="D121" s="234"/>
      <c r="E121" s="234"/>
      <c r="F121" s="234"/>
      <c r="G121" s="234"/>
      <c r="H121" s="234"/>
      <c r="I121" s="234"/>
      <c r="J121" s="234"/>
      <c r="K121" s="235"/>
    </row>
    <row r="122" spans="2:11" customFormat="1" ht="45" customHeight="1" x14ac:dyDescent="0.2">
      <c r="B122" s="236"/>
      <c r="C122" s="319" t="s">
        <v>10385</v>
      </c>
      <c r="D122" s="319"/>
      <c r="E122" s="319"/>
      <c r="F122" s="319"/>
      <c r="G122" s="319"/>
      <c r="H122" s="319"/>
      <c r="I122" s="319"/>
      <c r="J122" s="319"/>
      <c r="K122" s="237"/>
    </row>
    <row r="123" spans="2:11" customFormat="1" ht="17.25" customHeight="1" x14ac:dyDescent="0.2">
      <c r="B123" s="238"/>
      <c r="C123" s="212" t="s">
        <v>10331</v>
      </c>
      <c r="D123" s="212"/>
      <c r="E123" s="212"/>
      <c r="F123" s="212" t="s">
        <v>10332</v>
      </c>
      <c r="G123" s="213"/>
      <c r="H123" s="212" t="s">
        <v>51</v>
      </c>
      <c r="I123" s="212" t="s">
        <v>54</v>
      </c>
      <c r="J123" s="212" t="s">
        <v>10333</v>
      </c>
      <c r="K123" s="239"/>
    </row>
    <row r="124" spans="2:11" customFormat="1" ht="17.25" customHeight="1" x14ac:dyDescent="0.2">
      <c r="B124" s="238"/>
      <c r="C124" s="214" t="s">
        <v>10334</v>
      </c>
      <c r="D124" s="214"/>
      <c r="E124" s="214"/>
      <c r="F124" s="215" t="s">
        <v>10335</v>
      </c>
      <c r="G124" s="216"/>
      <c r="H124" s="214"/>
      <c r="I124" s="214"/>
      <c r="J124" s="214" t="s">
        <v>10336</v>
      </c>
      <c r="K124" s="239"/>
    </row>
    <row r="125" spans="2:11" customFormat="1" ht="5.25" customHeight="1" x14ac:dyDescent="0.2">
      <c r="B125" s="240"/>
      <c r="C125" s="217"/>
      <c r="D125" s="217"/>
      <c r="E125" s="217"/>
      <c r="F125" s="217"/>
      <c r="G125" s="241"/>
      <c r="H125" s="217"/>
      <c r="I125" s="217"/>
      <c r="J125" s="217"/>
      <c r="K125" s="242"/>
    </row>
    <row r="126" spans="2:11" customFormat="1" ht="15" customHeight="1" x14ac:dyDescent="0.2">
      <c r="B126" s="240"/>
      <c r="C126" s="199" t="s">
        <v>10340</v>
      </c>
      <c r="D126" s="219"/>
      <c r="E126" s="219"/>
      <c r="F126" s="220" t="s">
        <v>10337</v>
      </c>
      <c r="G126" s="199"/>
      <c r="H126" s="199" t="s">
        <v>10377</v>
      </c>
      <c r="I126" s="199" t="s">
        <v>10339</v>
      </c>
      <c r="J126" s="199">
        <v>120</v>
      </c>
      <c r="K126" s="243"/>
    </row>
    <row r="127" spans="2:11" customFormat="1" ht="15" customHeight="1" x14ac:dyDescent="0.2">
      <c r="B127" s="240"/>
      <c r="C127" s="199" t="s">
        <v>10386</v>
      </c>
      <c r="D127" s="199"/>
      <c r="E127" s="199"/>
      <c r="F127" s="220" t="s">
        <v>10337</v>
      </c>
      <c r="G127" s="199"/>
      <c r="H127" s="199" t="s">
        <v>10387</v>
      </c>
      <c r="I127" s="199" t="s">
        <v>10339</v>
      </c>
      <c r="J127" s="199" t="s">
        <v>10388</v>
      </c>
      <c r="K127" s="243"/>
    </row>
    <row r="128" spans="2:11" customFormat="1" ht="15" customHeight="1" x14ac:dyDescent="0.2">
      <c r="B128" s="240"/>
      <c r="C128" s="199" t="s">
        <v>94</v>
      </c>
      <c r="D128" s="199"/>
      <c r="E128" s="199"/>
      <c r="F128" s="220" t="s">
        <v>10337</v>
      </c>
      <c r="G128" s="199"/>
      <c r="H128" s="199" t="s">
        <v>10389</v>
      </c>
      <c r="I128" s="199" t="s">
        <v>10339</v>
      </c>
      <c r="J128" s="199" t="s">
        <v>10388</v>
      </c>
      <c r="K128" s="243"/>
    </row>
    <row r="129" spans="2:11" customFormat="1" ht="15" customHeight="1" x14ac:dyDescent="0.2">
      <c r="B129" s="240"/>
      <c r="C129" s="199" t="s">
        <v>10348</v>
      </c>
      <c r="D129" s="199"/>
      <c r="E129" s="199"/>
      <c r="F129" s="220" t="s">
        <v>10343</v>
      </c>
      <c r="G129" s="199"/>
      <c r="H129" s="199" t="s">
        <v>10349</v>
      </c>
      <c r="I129" s="199" t="s">
        <v>10339</v>
      </c>
      <c r="J129" s="199">
        <v>15</v>
      </c>
      <c r="K129" s="243"/>
    </row>
    <row r="130" spans="2:11" customFormat="1" ht="15" customHeight="1" x14ac:dyDescent="0.2">
      <c r="B130" s="240"/>
      <c r="C130" s="199" t="s">
        <v>10350</v>
      </c>
      <c r="D130" s="199"/>
      <c r="E130" s="199"/>
      <c r="F130" s="220" t="s">
        <v>10343</v>
      </c>
      <c r="G130" s="199"/>
      <c r="H130" s="199" t="s">
        <v>10351</v>
      </c>
      <c r="I130" s="199" t="s">
        <v>10339</v>
      </c>
      <c r="J130" s="199">
        <v>15</v>
      </c>
      <c r="K130" s="243"/>
    </row>
    <row r="131" spans="2:11" customFormat="1" ht="15" customHeight="1" x14ac:dyDescent="0.2">
      <c r="B131" s="240"/>
      <c r="C131" s="199" t="s">
        <v>10352</v>
      </c>
      <c r="D131" s="199"/>
      <c r="E131" s="199"/>
      <c r="F131" s="220" t="s">
        <v>10343</v>
      </c>
      <c r="G131" s="199"/>
      <c r="H131" s="199" t="s">
        <v>10353</v>
      </c>
      <c r="I131" s="199" t="s">
        <v>10339</v>
      </c>
      <c r="J131" s="199">
        <v>20</v>
      </c>
      <c r="K131" s="243"/>
    </row>
    <row r="132" spans="2:11" customFormat="1" ht="15" customHeight="1" x14ac:dyDescent="0.2">
      <c r="B132" s="240"/>
      <c r="C132" s="199" t="s">
        <v>10354</v>
      </c>
      <c r="D132" s="199"/>
      <c r="E132" s="199"/>
      <c r="F132" s="220" t="s">
        <v>10343</v>
      </c>
      <c r="G132" s="199"/>
      <c r="H132" s="199" t="s">
        <v>10355</v>
      </c>
      <c r="I132" s="199" t="s">
        <v>10339</v>
      </c>
      <c r="J132" s="199">
        <v>20</v>
      </c>
      <c r="K132" s="243"/>
    </row>
    <row r="133" spans="2:11" customFormat="1" ht="15" customHeight="1" x14ac:dyDescent="0.2">
      <c r="B133" s="240"/>
      <c r="C133" s="199" t="s">
        <v>10342</v>
      </c>
      <c r="D133" s="199"/>
      <c r="E133" s="199"/>
      <c r="F133" s="220" t="s">
        <v>10343</v>
      </c>
      <c r="G133" s="199"/>
      <c r="H133" s="199" t="s">
        <v>10377</v>
      </c>
      <c r="I133" s="199" t="s">
        <v>10339</v>
      </c>
      <c r="J133" s="199">
        <v>50</v>
      </c>
      <c r="K133" s="243"/>
    </row>
    <row r="134" spans="2:11" customFormat="1" ht="15" customHeight="1" x14ac:dyDescent="0.2">
      <c r="B134" s="240"/>
      <c r="C134" s="199" t="s">
        <v>10356</v>
      </c>
      <c r="D134" s="199"/>
      <c r="E134" s="199"/>
      <c r="F134" s="220" t="s">
        <v>10343</v>
      </c>
      <c r="G134" s="199"/>
      <c r="H134" s="199" t="s">
        <v>10377</v>
      </c>
      <c r="I134" s="199" t="s">
        <v>10339</v>
      </c>
      <c r="J134" s="199">
        <v>50</v>
      </c>
      <c r="K134" s="243"/>
    </row>
    <row r="135" spans="2:11" customFormat="1" ht="15" customHeight="1" x14ac:dyDescent="0.2">
      <c r="B135" s="240"/>
      <c r="C135" s="199" t="s">
        <v>10362</v>
      </c>
      <c r="D135" s="199"/>
      <c r="E135" s="199"/>
      <c r="F135" s="220" t="s">
        <v>10343</v>
      </c>
      <c r="G135" s="199"/>
      <c r="H135" s="199" t="s">
        <v>10377</v>
      </c>
      <c r="I135" s="199" t="s">
        <v>10339</v>
      </c>
      <c r="J135" s="199">
        <v>50</v>
      </c>
      <c r="K135" s="243"/>
    </row>
    <row r="136" spans="2:11" customFormat="1" ht="15" customHeight="1" x14ac:dyDescent="0.2">
      <c r="B136" s="240"/>
      <c r="C136" s="199" t="s">
        <v>10364</v>
      </c>
      <c r="D136" s="199"/>
      <c r="E136" s="199"/>
      <c r="F136" s="220" t="s">
        <v>10343</v>
      </c>
      <c r="G136" s="199"/>
      <c r="H136" s="199" t="s">
        <v>10377</v>
      </c>
      <c r="I136" s="199" t="s">
        <v>10339</v>
      </c>
      <c r="J136" s="199">
        <v>50</v>
      </c>
      <c r="K136" s="243"/>
    </row>
    <row r="137" spans="2:11" customFormat="1" ht="15" customHeight="1" x14ac:dyDescent="0.2">
      <c r="B137" s="240"/>
      <c r="C137" s="199" t="s">
        <v>10365</v>
      </c>
      <c r="D137" s="199"/>
      <c r="E137" s="199"/>
      <c r="F137" s="220" t="s">
        <v>10343</v>
      </c>
      <c r="G137" s="199"/>
      <c r="H137" s="199" t="s">
        <v>10390</v>
      </c>
      <c r="I137" s="199" t="s">
        <v>10339</v>
      </c>
      <c r="J137" s="199">
        <v>255</v>
      </c>
      <c r="K137" s="243"/>
    </row>
    <row r="138" spans="2:11" customFormat="1" ht="15" customHeight="1" x14ac:dyDescent="0.2">
      <c r="B138" s="240"/>
      <c r="C138" s="199" t="s">
        <v>10367</v>
      </c>
      <c r="D138" s="199"/>
      <c r="E138" s="199"/>
      <c r="F138" s="220" t="s">
        <v>10337</v>
      </c>
      <c r="G138" s="199"/>
      <c r="H138" s="199" t="s">
        <v>10391</v>
      </c>
      <c r="I138" s="199" t="s">
        <v>10369</v>
      </c>
      <c r="J138" s="199"/>
      <c r="K138" s="243"/>
    </row>
    <row r="139" spans="2:11" customFormat="1" ht="15" customHeight="1" x14ac:dyDescent="0.2">
      <c r="B139" s="240"/>
      <c r="C139" s="199" t="s">
        <v>10370</v>
      </c>
      <c r="D139" s="199"/>
      <c r="E139" s="199"/>
      <c r="F139" s="220" t="s">
        <v>10337</v>
      </c>
      <c r="G139" s="199"/>
      <c r="H139" s="199" t="s">
        <v>10392</v>
      </c>
      <c r="I139" s="199" t="s">
        <v>10372</v>
      </c>
      <c r="J139" s="199"/>
      <c r="K139" s="243"/>
    </row>
    <row r="140" spans="2:11" customFormat="1" ht="15" customHeight="1" x14ac:dyDescent="0.2">
      <c r="B140" s="240"/>
      <c r="C140" s="199" t="s">
        <v>10373</v>
      </c>
      <c r="D140" s="199"/>
      <c r="E140" s="199"/>
      <c r="F140" s="220" t="s">
        <v>10337</v>
      </c>
      <c r="G140" s="199"/>
      <c r="H140" s="199" t="s">
        <v>10373</v>
      </c>
      <c r="I140" s="199" t="s">
        <v>10372</v>
      </c>
      <c r="J140" s="199"/>
      <c r="K140" s="243"/>
    </row>
    <row r="141" spans="2:11" customFormat="1" ht="15" customHeight="1" x14ac:dyDescent="0.2">
      <c r="B141" s="240"/>
      <c r="C141" s="199" t="s">
        <v>35</v>
      </c>
      <c r="D141" s="199"/>
      <c r="E141" s="199"/>
      <c r="F141" s="220" t="s">
        <v>10337</v>
      </c>
      <c r="G141" s="199"/>
      <c r="H141" s="199" t="s">
        <v>10393</v>
      </c>
      <c r="I141" s="199" t="s">
        <v>10372</v>
      </c>
      <c r="J141" s="199"/>
      <c r="K141" s="243"/>
    </row>
    <row r="142" spans="2:11" customFormat="1" ht="15" customHeight="1" x14ac:dyDescent="0.2">
      <c r="B142" s="240"/>
      <c r="C142" s="199" t="s">
        <v>10394</v>
      </c>
      <c r="D142" s="199"/>
      <c r="E142" s="199"/>
      <c r="F142" s="220" t="s">
        <v>10337</v>
      </c>
      <c r="G142" s="199"/>
      <c r="H142" s="199" t="s">
        <v>10395</v>
      </c>
      <c r="I142" s="199" t="s">
        <v>10372</v>
      </c>
      <c r="J142" s="199"/>
      <c r="K142" s="243"/>
    </row>
    <row r="143" spans="2:11" customFormat="1" ht="15" customHeight="1" x14ac:dyDescent="0.2">
      <c r="B143" s="244"/>
      <c r="C143" s="245"/>
      <c r="D143" s="245"/>
      <c r="E143" s="245"/>
      <c r="F143" s="245"/>
      <c r="G143" s="245"/>
      <c r="H143" s="245"/>
      <c r="I143" s="245"/>
      <c r="J143" s="245"/>
      <c r="K143" s="246"/>
    </row>
    <row r="144" spans="2:11" customFormat="1" ht="18.75" customHeight="1" x14ac:dyDescent="0.2">
      <c r="B144" s="231"/>
      <c r="C144" s="231"/>
      <c r="D144" s="231"/>
      <c r="E144" s="231"/>
      <c r="F144" s="232"/>
      <c r="G144" s="231"/>
      <c r="H144" s="231"/>
      <c r="I144" s="231"/>
      <c r="J144" s="231"/>
      <c r="K144" s="231"/>
    </row>
    <row r="145" spans="2:11" customFormat="1" ht="18.75" customHeight="1" x14ac:dyDescent="0.2">
      <c r="B145" s="206"/>
      <c r="C145" s="206"/>
      <c r="D145" s="206"/>
      <c r="E145" s="206"/>
      <c r="F145" s="206"/>
      <c r="G145" s="206"/>
      <c r="H145" s="206"/>
      <c r="I145" s="206"/>
      <c r="J145" s="206"/>
      <c r="K145" s="206"/>
    </row>
    <row r="146" spans="2:11" customFormat="1" ht="7.5" customHeight="1" x14ac:dyDescent="0.2">
      <c r="B146" s="207"/>
      <c r="C146" s="208"/>
      <c r="D146" s="208"/>
      <c r="E146" s="208"/>
      <c r="F146" s="208"/>
      <c r="G146" s="208"/>
      <c r="H146" s="208"/>
      <c r="I146" s="208"/>
      <c r="J146" s="208"/>
      <c r="K146" s="209"/>
    </row>
    <row r="147" spans="2:11" customFormat="1" ht="45" customHeight="1" x14ac:dyDescent="0.2">
      <c r="B147" s="210"/>
      <c r="C147" s="321" t="s">
        <v>10396</v>
      </c>
      <c r="D147" s="321"/>
      <c r="E147" s="321"/>
      <c r="F147" s="321"/>
      <c r="G147" s="321"/>
      <c r="H147" s="321"/>
      <c r="I147" s="321"/>
      <c r="J147" s="321"/>
      <c r="K147" s="211"/>
    </row>
    <row r="148" spans="2:11" customFormat="1" ht="17.25" customHeight="1" x14ac:dyDescent="0.2">
      <c r="B148" s="210"/>
      <c r="C148" s="212" t="s">
        <v>10331</v>
      </c>
      <c r="D148" s="212"/>
      <c r="E148" s="212"/>
      <c r="F148" s="212" t="s">
        <v>10332</v>
      </c>
      <c r="G148" s="213"/>
      <c r="H148" s="212" t="s">
        <v>51</v>
      </c>
      <c r="I148" s="212" t="s">
        <v>54</v>
      </c>
      <c r="J148" s="212" t="s">
        <v>10333</v>
      </c>
      <c r="K148" s="211"/>
    </row>
    <row r="149" spans="2:11" customFormat="1" ht="17.25" customHeight="1" x14ac:dyDescent="0.2">
      <c r="B149" s="210"/>
      <c r="C149" s="214" t="s">
        <v>10334</v>
      </c>
      <c r="D149" s="214"/>
      <c r="E149" s="214"/>
      <c r="F149" s="215" t="s">
        <v>10335</v>
      </c>
      <c r="G149" s="216"/>
      <c r="H149" s="214"/>
      <c r="I149" s="214"/>
      <c r="J149" s="214" t="s">
        <v>10336</v>
      </c>
      <c r="K149" s="211"/>
    </row>
    <row r="150" spans="2:11" customFormat="1" ht="5.25" customHeight="1" x14ac:dyDescent="0.2">
      <c r="B150" s="222"/>
      <c r="C150" s="217"/>
      <c r="D150" s="217"/>
      <c r="E150" s="217"/>
      <c r="F150" s="217"/>
      <c r="G150" s="218"/>
      <c r="H150" s="217"/>
      <c r="I150" s="217"/>
      <c r="J150" s="217"/>
      <c r="K150" s="243"/>
    </row>
    <row r="151" spans="2:11" customFormat="1" ht="15" customHeight="1" x14ac:dyDescent="0.2">
      <c r="B151" s="222"/>
      <c r="C151" s="247" t="s">
        <v>10340</v>
      </c>
      <c r="D151" s="199"/>
      <c r="E151" s="199"/>
      <c r="F151" s="248" t="s">
        <v>10337</v>
      </c>
      <c r="G151" s="199"/>
      <c r="H151" s="247" t="s">
        <v>10377</v>
      </c>
      <c r="I151" s="247" t="s">
        <v>10339</v>
      </c>
      <c r="J151" s="247">
        <v>120</v>
      </c>
      <c r="K151" s="243"/>
    </row>
    <row r="152" spans="2:11" customFormat="1" ht="15" customHeight="1" x14ac:dyDescent="0.2">
      <c r="B152" s="222"/>
      <c r="C152" s="247" t="s">
        <v>10386</v>
      </c>
      <c r="D152" s="199"/>
      <c r="E152" s="199"/>
      <c r="F152" s="248" t="s">
        <v>10337</v>
      </c>
      <c r="G152" s="199"/>
      <c r="H152" s="247" t="s">
        <v>10397</v>
      </c>
      <c r="I152" s="247" t="s">
        <v>10339</v>
      </c>
      <c r="J152" s="247" t="s">
        <v>10388</v>
      </c>
      <c r="K152" s="243"/>
    </row>
    <row r="153" spans="2:11" customFormat="1" ht="15" customHeight="1" x14ac:dyDescent="0.2">
      <c r="B153" s="222"/>
      <c r="C153" s="247" t="s">
        <v>94</v>
      </c>
      <c r="D153" s="199"/>
      <c r="E153" s="199"/>
      <c r="F153" s="248" t="s">
        <v>10337</v>
      </c>
      <c r="G153" s="199"/>
      <c r="H153" s="247" t="s">
        <v>10398</v>
      </c>
      <c r="I153" s="247" t="s">
        <v>10339</v>
      </c>
      <c r="J153" s="247" t="s">
        <v>10388</v>
      </c>
      <c r="K153" s="243"/>
    </row>
    <row r="154" spans="2:11" customFormat="1" ht="15" customHeight="1" x14ac:dyDescent="0.2">
      <c r="B154" s="222"/>
      <c r="C154" s="247" t="s">
        <v>10342</v>
      </c>
      <c r="D154" s="199"/>
      <c r="E154" s="199"/>
      <c r="F154" s="248" t="s">
        <v>10343</v>
      </c>
      <c r="G154" s="199"/>
      <c r="H154" s="247" t="s">
        <v>10377</v>
      </c>
      <c r="I154" s="247" t="s">
        <v>10339</v>
      </c>
      <c r="J154" s="247">
        <v>50</v>
      </c>
      <c r="K154" s="243"/>
    </row>
    <row r="155" spans="2:11" customFormat="1" ht="15" customHeight="1" x14ac:dyDescent="0.2">
      <c r="B155" s="222"/>
      <c r="C155" s="247" t="s">
        <v>10345</v>
      </c>
      <c r="D155" s="199"/>
      <c r="E155" s="199"/>
      <c r="F155" s="248" t="s">
        <v>10337</v>
      </c>
      <c r="G155" s="199"/>
      <c r="H155" s="247" t="s">
        <v>10377</v>
      </c>
      <c r="I155" s="247" t="s">
        <v>10347</v>
      </c>
      <c r="J155" s="247"/>
      <c r="K155" s="243"/>
    </row>
    <row r="156" spans="2:11" customFormat="1" ht="15" customHeight="1" x14ac:dyDescent="0.2">
      <c r="B156" s="222"/>
      <c r="C156" s="247" t="s">
        <v>10356</v>
      </c>
      <c r="D156" s="199"/>
      <c r="E156" s="199"/>
      <c r="F156" s="248" t="s">
        <v>10343</v>
      </c>
      <c r="G156" s="199"/>
      <c r="H156" s="247" t="s">
        <v>10377</v>
      </c>
      <c r="I156" s="247" t="s">
        <v>10339</v>
      </c>
      <c r="J156" s="247">
        <v>50</v>
      </c>
      <c r="K156" s="243"/>
    </row>
    <row r="157" spans="2:11" customFormat="1" ht="15" customHeight="1" x14ac:dyDescent="0.2">
      <c r="B157" s="222"/>
      <c r="C157" s="247" t="s">
        <v>10364</v>
      </c>
      <c r="D157" s="199"/>
      <c r="E157" s="199"/>
      <c r="F157" s="248" t="s">
        <v>10343</v>
      </c>
      <c r="G157" s="199"/>
      <c r="H157" s="247" t="s">
        <v>10377</v>
      </c>
      <c r="I157" s="247" t="s">
        <v>10339</v>
      </c>
      <c r="J157" s="247">
        <v>50</v>
      </c>
      <c r="K157" s="243"/>
    </row>
    <row r="158" spans="2:11" customFormat="1" ht="15" customHeight="1" x14ac:dyDescent="0.2">
      <c r="B158" s="222"/>
      <c r="C158" s="247" t="s">
        <v>10362</v>
      </c>
      <c r="D158" s="199"/>
      <c r="E158" s="199"/>
      <c r="F158" s="248" t="s">
        <v>10343</v>
      </c>
      <c r="G158" s="199"/>
      <c r="H158" s="247" t="s">
        <v>10377</v>
      </c>
      <c r="I158" s="247" t="s">
        <v>10339</v>
      </c>
      <c r="J158" s="247">
        <v>50</v>
      </c>
      <c r="K158" s="243"/>
    </row>
    <row r="159" spans="2:11" customFormat="1" ht="15" customHeight="1" x14ac:dyDescent="0.2">
      <c r="B159" s="222"/>
      <c r="C159" s="247" t="s">
        <v>162</v>
      </c>
      <c r="D159" s="199"/>
      <c r="E159" s="199"/>
      <c r="F159" s="248" t="s">
        <v>10337</v>
      </c>
      <c r="G159" s="199"/>
      <c r="H159" s="247" t="s">
        <v>10399</v>
      </c>
      <c r="I159" s="247" t="s">
        <v>10339</v>
      </c>
      <c r="J159" s="247" t="s">
        <v>10400</v>
      </c>
      <c r="K159" s="243"/>
    </row>
    <row r="160" spans="2:11" customFormat="1" ht="15" customHeight="1" x14ac:dyDescent="0.2">
      <c r="B160" s="222"/>
      <c r="C160" s="247" t="s">
        <v>10401</v>
      </c>
      <c r="D160" s="199"/>
      <c r="E160" s="199"/>
      <c r="F160" s="248" t="s">
        <v>10337</v>
      </c>
      <c r="G160" s="199"/>
      <c r="H160" s="247" t="s">
        <v>10402</v>
      </c>
      <c r="I160" s="247" t="s">
        <v>10372</v>
      </c>
      <c r="J160" s="247"/>
      <c r="K160" s="243"/>
    </row>
    <row r="161" spans="2:11" customFormat="1" ht="15" customHeight="1" x14ac:dyDescent="0.2">
      <c r="B161" s="249"/>
      <c r="C161" s="229"/>
      <c r="D161" s="229"/>
      <c r="E161" s="229"/>
      <c r="F161" s="229"/>
      <c r="G161" s="229"/>
      <c r="H161" s="229"/>
      <c r="I161" s="229"/>
      <c r="J161" s="229"/>
      <c r="K161" s="250"/>
    </row>
    <row r="162" spans="2:11" customFormat="1" ht="18.75" customHeight="1" x14ac:dyDescent="0.2">
      <c r="B162" s="231"/>
      <c r="C162" s="241"/>
      <c r="D162" s="241"/>
      <c r="E162" s="241"/>
      <c r="F162" s="251"/>
      <c r="G162" s="241"/>
      <c r="H162" s="241"/>
      <c r="I162" s="241"/>
      <c r="J162" s="241"/>
      <c r="K162" s="231"/>
    </row>
    <row r="163" spans="2:11" customFormat="1" ht="18.75" customHeight="1" x14ac:dyDescent="0.2">
      <c r="B163" s="206"/>
      <c r="C163" s="206"/>
      <c r="D163" s="206"/>
      <c r="E163" s="206"/>
      <c r="F163" s="206"/>
      <c r="G163" s="206"/>
      <c r="H163" s="206"/>
      <c r="I163" s="206"/>
      <c r="J163" s="206"/>
      <c r="K163" s="206"/>
    </row>
    <row r="164" spans="2:11" customFormat="1" ht="7.5" customHeight="1" x14ac:dyDescent="0.2">
      <c r="B164" s="188"/>
      <c r="C164" s="189"/>
      <c r="D164" s="189"/>
      <c r="E164" s="189"/>
      <c r="F164" s="189"/>
      <c r="G164" s="189"/>
      <c r="H164" s="189"/>
      <c r="I164" s="189"/>
      <c r="J164" s="189"/>
      <c r="K164" s="190"/>
    </row>
    <row r="165" spans="2:11" customFormat="1" ht="45" customHeight="1" x14ac:dyDescent="0.2">
      <c r="B165" s="191"/>
      <c r="C165" s="319" t="s">
        <v>10403</v>
      </c>
      <c r="D165" s="319"/>
      <c r="E165" s="319"/>
      <c r="F165" s="319"/>
      <c r="G165" s="319"/>
      <c r="H165" s="319"/>
      <c r="I165" s="319"/>
      <c r="J165" s="319"/>
      <c r="K165" s="192"/>
    </row>
    <row r="166" spans="2:11" customFormat="1" ht="17.25" customHeight="1" x14ac:dyDescent="0.2">
      <c r="B166" s="191"/>
      <c r="C166" s="212" t="s">
        <v>10331</v>
      </c>
      <c r="D166" s="212"/>
      <c r="E166" s="212"/>
      <c r="F166" s="212" t="s">
        <v>10332</v>
      </c>
      <c r="G166" s="252"/>
      <c r="H166" s="253" t="s">
        <v>51</v>
      </c>
      <c r="I166" s="253" t="s">
        <v>54</v>
      </c>
      <c r="J166" s="212" t="s">
        <v>10333</v>
      </c>
      <c r="K166" s="192"/>
    </row>
    <row r="167" spans="2:11" customFormat="1" ht="17.25" customHeight="1" x14ac:dyDescent="0.2">
      <c r="B167" s="193"/>
      <c r="C167" s="214" t="s">
        <v>10334</v>
      </c>
      <c r="D167" s="214"/>
      <c r="E167" s="214"/>
      <c r="F167" s="215" t="s">
        <v>10335</v>
      </c>
      <c r="G167" s="254"/>
      <c r="H167" s="255"/>
      <c r="I167" s="255"/>
      <c r="J167" s="214" t="s">
        <v>10336</v>
      </c>
      <c r="K167" s="194"/>
    </row>
    <row r="168" spans="2:11" customFormat="1" ht="5.25" customHeight="1" x14ac:dyDescent="0.2">
      <c r="B168" s="222"/>
      <c r="C168" s="217"/>
      <c r="D168" s="217"/>
      <c r="E168" s="217"/>
      <c r="F168" s="217"/>
      <c r="G168" s="218"/>
      <c r="H168" s="217"/>
      <c r="I168" s="217"/>
      <c r="J168" s="217"/>
      <c r="K168" s="243"/>
    </row>
    <row r="169" spans="2:11" customFormat="1" ht="15" customHeight="1" x14ac:dyDescent="0.2">
      <c r="B169" s="222"/>
      <c r="C169" s="199" t="s">
        <v>10340</v>
      </c>
      <c r="D169" s="199"/>
      <c r="E169" s="199"/>
      <c r="F169" s="220" t="s">
        <v>10337</v>
      </c>
      <c r="G169" s="199"/>
      <c r="H169" s="199" t="s">
        <v>10377</v>
      </c>
      <c r="I169" s="199" t="s">
        <v>10339</v>
      </c>
      <c r="J169" s="199">
        <v>120</v>
      </c>
      <c r="K169" s="243"/>
    </row>
    <row r="170" spans="2:11" customFormat="1" ht="15" customHeight="1" x14ac:dyDescent="0.2">
      <c r="B170" s="222"/>
      <c r="C170" s="199" t="s">
        <v>10386</v>
      </c>
      <c r="D170" s="199"/>
      <c r="E170" s="199"/>
      <c r="F170" s="220" t="s">
        <v>10337</v>
      </c>
      <c r="G170" s="199"/>
      <c r="H170" s="199" t="s">
        <v>10387</v>
      </c>
      <c r="I170" s="199" t="s">
        <v>10339</v>
      </c>
      <c r="J170" s="199" t="s">
        <v>10388</v>
      </c>
      <c r="K170" s="243"/>
    </row>
    <row r="171" spans="2:11" customFormat="1" ht="15" customHeight="1" x14ac:dyDescent="0.2">
      <c r="B171" s="222"/>
      <c r="C171" s="199" t="s">
        <v>94</v>
      </c>
      <c r="D171" s="199"/>
      <c r="E171" s="199"/>
      <c r="F171" s="220" t="s">
        <v>10337</v>
      </c>
      <c r="G171" s="199"/>
      <c r="H171" s="199" t="s">
        <v>10404</v>
      </c>
      <c r="I171" s="199" t="s">
        <v>10339</v>
      </c>
      <c r="J171" s="199" t="s">
        <v>10388</v>
      </c>
      <c r="K171" s="243"/>
    </row>
    <row r="172" spans="2:11" customFormat="1" ht="15" customHeight="1" x14ac:dyDescent="0.2">
      <c r="B172" s="222"/>
      <c r="C172" s="199" t="s">
        <v>10342</v>
      </c>
      <c r="D172" s="199"/>
      <c r="E172" s="199"/>
      <c r="F172" s="220" t="s">
        <v>10343</v>
      </c>
      <c r="G172" s="199"/>
      <c r="H172" s="199" t="s">
        <v>10404</v>
      </c>
      <c r="I172" s="199" t="s">
        <v>10339</v>
      </c>
      <c r="J172" s="199">
        <v>50</v>
      </c>
      <c r="K172" s="243"/>
    </row>
    <row r="173" spans="2:11" customFormat="1" ht="15" customHeight="1" x14ac:dyDescent="0.2">
      <c r="B173" s="222"/>
      <c r="C173" s="199" t="s">
        <v>10345</v>
      </c>
      <c r="D173" s="199"/>
      <c r="E173" s="199"/>
      <c r="F173" s="220" t="s">
        <v>10337</v>
      </c>
      <c r="G173" s="199"/>
      <c r="H173" s="199" t="s">
        <v>10404</v>
      </c>
      <c r="I173" s="199" t="s">
        <v>10347</v>
      </c>
      <c r="J173" s="199"/>
      <c r="K173" s="243"/>
    </row>
    <row r="174" spans="2:11" customFormat="1" ht="15" customHeight="1" x14ac:dyDescent="0.2">
      <c r="B174" s="222"/>
      <c r="C174" s="199" t="s">
        <v>10356</v>
      </c>
      <c r="D174" s="199"/>
      <c r="E174" s="199"/>
      <c r="F174" s="220" t="s">
        <v>10343</v>
      </c>
      <c r="G174" s="199"/>
      <c r="H174" s="199" t="s">
        <v>10404</v>
      </c>
      <c r="I174" s="199" t="s">
        <v>10339</v>
      </c>
      <c r="J174" s="199">
        <v>50</v>
      </c>
      <c r="K174" s="243"/>
    </row>
    <row r="175" spans="2:11" customFormat="1" ht="15" customHeight="1" x14ac:dyDescent="0.2">
      <c r="B175" s="222"/>
      <c r="C175" s="199" t="s">
        <v>10364</v>
      </c>
      <c r="D175" s="199"/>
      <c r="E175" s="199"/>
      <c r="F175" s="220" t="s">
        <v>10343</v>
      </c>
      <c r="G175" s="199"/>
      <c r="H175" s="199" t="s">
        <v>10404</v>
      </c>
      <c r="I175" s="199" t="s">
        <v>10339</v>
      </c>
      <c r="J175" s="199">
        <v>50</v>
      </c>
      <c r="K175" s="243"/>
    </row>
    <row r="176" spans="2:11" customFormat="1" ht="15" customHeight="1" x14ac:dyDescent="0.2">
      <c r="B176" s="222"/>
      <c r="C176" s="199" t="s">
        <v>10362</v>
      </c>
      <c r="D176" s="199"/>
      <c r="E176" s="199"/>
      <c r="F176" s="220" t="s">
        <v>10343</v>
      </c>
      <c r="G176" s="199"/>
      <c r="H176" s="199" t="s">
        <v>10404</v>
      </c>
      <c r="I176" s="199" t="s">
        <v>10339</v>
      </c>
      <c r="J176" s="199">
        <v>50</v>
      </c>
      <c r="K176" s="243"/>
    </row>
    <row r="177" spans="2:11" customFormat="1" ht="15" customHeight="1" x14ac:dyDescent="0.2">
      <c r="B177" s="222"/>
      <c r="C177" s="199" t="s">
        <v>167</v>
      </c>
      <c r="D177" s="199"/>
      <c r="E177" s="199"/>
      <c r="F177" s="220" t="s">
        <v>10337</v>
      </c>
      <c r="G177" s="199"/>
      <c r="H177" s="199" t="s">
        <v>10405</v>
      </c>
      <c r="I177" s="199" t="s">
        <v>10406</v>
      </c>
      <c r="J177" s="199"/>
      <c r="K177" s="243"/>
    </row>
    <row r="178" spans="2:11" customFormat="1" ht="15" customHeight="1" x14ac:dyDescent="0.2">
      <c r="B178" s="222"/>
      <c r="C178" s="199" t="s">
        <v>54</v>
      </c>
      <c r="D178" s="199"/>
      <c r="E178" s="199"/>
      <c r="F178" s="220" t="s">
        <v>10337</v>
      </c>
      <c r="G178" s="199"/>
      <c r="H178" s="199" t="s">
        <v>10407</v>
      </c>
      <c r="I178" s="199" t="s">
        <v>10408</v>
      </c>
      <c r="J178" s="199">
        <v>1</v>
      </c>
      <c r="K178" s="243"/>
    </row>
    <row r="179" spans="2:11" customFormat="1" ht="15" customHeight="1" x14ac:dyDescent="0.2">
      <c r="B179" s="222"/>
      <c r="C179" s="199" t="s">
        <v>50</v>
      </c>
      <c r="D179" s="199"/>
      <c r="E179" s="199"/>
      <c r="F179" s="220" t="s">
        <v>10337</v>
      </c>
      <c r="G179" s="199"/>
      <c r="H179" s="199" t="s">
        <v>10409</v>
      </c>
      <c r="I179" s="199" t="s">
        <v>10339</v>
      </c>
      <c r="J179" s="199">
        <v>20</v>
      </c>
      <c r="K179" s="243"/>
    </row>
    <row r="180" spans="2:11" customFormat="1" ht="15" customHeight="1" x14ac:dyDescent="0.2">
      <c r="B180" s="222"/>
      <c r="C180" s="199" t="s">
        <v>51</v>
      </c>
      <c r="D180" s="199"/>
      <c r="E180" s="199"/>
      <c r="F180" s="220" t="s">
        <v>10337</v>
      </c>
      <c r="G180" s="199"/>
      <c r="H180" s="199" t="s">
        <v>10410</v>
      </c>
      <c r="I180" s="199" t="s">
        <v>10339</v>
      </c>
      <c r="J180" s="199">
        <v>255</v>
      </c>
      <c r="K180" s="243"/>
    </row>
    <row r="181" spans="2:11" customFormat="1" ht="15" customHeight="1" x14ac:dyDescent="0.2">
      <c r="B181" s="222"/>
      <c r="C181" s="199" t="s">
        <v>168</v>
      </c>
      <c r="D181" s="199"/>
      <c r="E181" s="199"/>
      <c r="F181" s="220" t="s">
        <v>10337</v>
      </c>
      <c r="G181" s="199"/>
      <c r="H181" s="199" t="s">
        <v>10301</v>
      </c>
      <c r="I181" s="199" t="s">
        <v>10339</v>
      </c>
      <c r="J181" s="199">
        <v>10</v>
      </c>
      <c r="K181" s="243"/>
    </row>
    <row r="182" spans="2:11" customFormat="1" ht="15" customHeight="1" x14ac:dyDescent="0.2">
      <c r="B182" s="222"/>
      <c r="C182" s="199" t="s">
        <v>169</v>
      </c>
      <c r="D182" s="199"/>
      <c r="E182" s="199"/>
      <c r="F182" s="220" t="s">
        <v>10337</v>
      </c>
      <c r="G182" s="199"/>
      <c r="H182" s="199" t="s">
        <v>10411</v>
      </c>
      <c r="I182" s="199" t="s">
        <v>10372</v>
      </c>
      <c r="J182" s="199"/>
      <c r="K182" s="243"/>
    </row>
    <row r="183" spans="2:11" customFormat="1" ht="15" customHeight="1" x14ac:dyDescent="0.2">
      <c r="B183" s="222"/>
      <c r="C183" s="199" t="s">
        <v>10412</v>
      </c>
      <c r="D183" s="199"/>
      <c r="E183" s="199"/>
      <c r="F183" s="220" t="s">
        <v>10337</v>
      </c>
      <c r="G183" s="199"/>
      <c r="H183" s="199" t="s">
        <v>10413</v>
      </c>
      <c r="I183" s="199" t="s">
        <v>10372</v>
      </c>
      <c r="J183" s="199"/>
      <c r="K183" s="243"/>
    </row>
    <row r="184" spans="2:11" customFormat="1" ht="15" customHeight="1" x14ac:dyDescent="0.2">
      <c r="B184" s="222"/>
      <c r="C184" s="199" t="s">
        <v>10401</v>
      </c>
      <c r="D184" s="199"/>
      <c r="E184" s="199"/>
      <c r="F184" s="220" t="s">
        <v>10337</v>
      </c>
      <c r="G184" s="199"/>
      <c r="H184" s="199" t="s">
        <v>10414</v>
      </c>
      <c r="I184" s="199" t="s">
        <v>10372</v>
      </c>
      <c r="J184" s="199"/>
      <c r="K184" s="243"/>
    </row>
    <row r="185" spans="2:11" customFormat="1" ht="15" customHeight="1" x14ac:dyDescent="0.2">
      <c r="B185" s="222"/>
      <c r="C185" s="199" t="s">
        <v>171</v>
      </c>
      <c r="D185" s="199"/>
      <c r="E185" s="199"/>
      <c r="F185" s="220" t="s">
        <v>10343</v>
      </c>
      <c r="G185" s="199"/>
      <c r="H185" s="199" t="s">
        <v>10415</v>
      </c>
      <c r="I185" s="199" t="s">
        <v>10339</v>
      </c>
      <c r="J185" s="199">
        <v>50</v>
      </c>
      <c r="K185" s="243"/>
    </row>
    <row r="186" spans="2:11" customFormat="1" ht="15" customHeight="1" x14ac:dyDescent="0.2">
      <c r="B186" s="222"/>
      <c r="C186" s="199" t="s">
        <v>10416</v>
      </c>
      <c r="D186" s="199"/>
      <c r="E186" s="199"/>
      <c r="F186" s="220" t="s">
        <v>10343</v>
      </c>
      <c r="G186" s="199"/>
      <c r="H186" s="199" t="s">
        <v>10417</v>
      </c>
      <c r="I186" s="199" t="s">
        <v>10418</v>
      </c>
      <c r="J186" s="199"/>
      <c r="K186" s="243"/>
    </row>
    <row r="187" spans="2:11" customFormat="1" ht="15" customHeight="1" x14ac:dyDescent="0.2">
      <c r="B187" s="222"/>
      <c r="C187" s="199" t="s">
        <v>10419</v>
      </c>
      <c r="D187" s="199"/>
      <c r="E187" s="199"/>
      <c r="F187" s="220" t="s">
        <v>10343</v>
      </c>
      <c r="G187" s="199"/>
      <c r="H187" s="199" t="s">
        <v>10420</v>
      </c>
      <c r="I187" s="199" t="s">
        <v>10418</v>
      </c>
      <c r="J187" s="199"/>
      <c r="K187" s="243"/>
    </row>
    <row r="188" spans="2:11" customFormat="1" ht="15" customHeight="1" x14ac:dyDescent="0.2">
      <c r="B188" s="222"/>
      <c r="C188" s="199" t="s">
        <v>10421</v>
      </c>
      <c r="D188" s="199"/>
      <c r="E188" s="199"/>
      <c r="F188" s="220" t="s">
        <v>10343</v>
      </c>
      <c r="G188" s="199"/>
      <c r="H188" s="199" t="s">
        <v>10422</v>
      </c>
      <c r="I188" s="199" t="s">
        <v>10418</v>
      </c>
      <c r="J188" s="199"/>
      <c r="K188" s="243"/>
    </row>
    <row r="189" spans="2:11" customFormat="1" ht="15" customHeight="1" x14ac:dyDescent="0.2">
      <c r="B189" s="222"/>
      <c r="C189" s="256" t="s">
        <v>10423</v>
      </c>
      <c r="D189" s="199"/>
      <c r="E189" s="199"/>
      <c r="F189" s="220" t="s">
        <v>10343</v>
      </c>
      <c r="G189" s="199"/>
      <c r="H189" s="199" t="s">
        <v>10424</v>
      </c>
      <c r="I189" s="199" t="s">
        <v>10425</v>
      </c>
      <c r="J189" s="257" t="s">
        <v>10426</v>
      </c>
      <c r="K189" s="243"/>
    </row>
    <row r="190" spans="2:11" customFormat="1" ht="15" customHeight="1" x14ac:dyDescent="0.2">
      <c r="B190" s="258"/>
      <c r="C190" s="259" t="s">
        <v>10427</v>
      </c>
      <c r="D190" s="260"/>
      <c r="E190" s="260"/>
      <c r="F190" s="261" t="s">
        <v>10343</v>
      </c>
      <c r="G190" s="260"/>
      <c r="H190" s="260" t="s">
        <v>10428</v>
      </c>
      <c r="I190" s="260" t="s">
        <v>10425</v>
      </c>
      <c r="J190" s="262" t="s">
        <v>10426</v>
      </c>
      <c r="K190" s="263"/>
    </row>
    <row r="191" spans="2:11" customFormat="1" ht="15" customHeight="1" x14ac:dyDescent="0.2">
      <c r="B191" s="222"/>
      <c r="C191" s="256" t="s">
        <v>39</v>
      </c>
      <c r="D191" s="199"/>
      <c r="E191" s="199"/>
      <c r="F191" s="220" t="s">
        <v>10337</v>
      </c>
      <c r="G191" s="199"/>
      <c r="H191" s="196" t="s">
        <v>10429</v>
      </c>
      <c r="I191" s="199" t="s">
        <v>10430</v>
      </c>
      <c r="J191" s="199"/>
      <c r="K191" s="243"/>
    </row>
    <row r="192" spans="2:11" customFormat="1" ht="15" customHeight="1" x14ac:dyDescent="0.2">
      <c r="B192" s="222"/>
      <c r="C192" s="256" t="s">
        <v>10431</v>
      </c>
      <c r="D192" s="199"/>
      <c r="E192" s="199"/>
      <c r="F192" s="220" t="s">
        <v>10337</v>
      </c>
      <c r="G192" s="199"/>
      <c r="H192" s="199" t="s">
        <v>10432</v>
      </c>
      <c r="I192" s="199" t="s">
        <v>10372</v>
      </c>
      <c r="J192" s="199"/>
      <c r="K192" s="243"/>
    </row>
    <row r="193" spans="2:11" customFormat="1" ht="15" customHeight="1" x14ac:dyDescent="0.2">
      <c r="B193" s="222"/>
      <c r="C193" s="256" t="s">
        <v>10433</v>
      </c>
      <c r="D193" s="199"/>
      <c r="E193" s="199"/>
      <c r="F193" s="220" t="s">
        <v>10337</v>
      </c>
      <c r="G193" s="199"/>
      <c r="H193" s="199" t="s">
        <v>10434</v>
      </c>
      <c r="I193" s="199" t="s">
        <v>10372</v>
      </c>
      <c r="J193" s="199"/>
      <c r="K193" s="243"/>
    </row>
    <row r="194" spans="2:11" customFormat="1" ht="15" customHeight="1" x14ac:dyDescent="0.2">
      <c r="B194" s="222"/>
      <c r="C194" s="256" t="s">
        <v>10435</v>
      </c>
      <c r="D194" s="199"/>
      <c r="E194" s="199"/>
      <c r="F194" s="220" t="s">
        <v>10343</v>
      </c>
      <c r="G194" s="199"/>
      <c r="H194" s="199" t="s">
        <v>10436</v>
      </c>
      <c r="I194" s="199" t="s">
        <v>10372</v>
      </c>
      <c r="J194" s="199"/>
      <c r="K194" s="243"/>
    </row>
    <row r="195" spans="2:11" customFormat="1" ht="15" customHeight="1" x14ac:dyDescent="0.2">
      <c r="B195" s="249"/>
      <c r="C195" s="264"/>
      <c r="D195" s="229"/>
      <c r="E195" s="229"/>
      <c r="F195" s="229"/>
      <c r="G195" s="229"/>
      <c r="H195" s="229"/>
      <c r="I195" s="229"/>
      <c r="J195" s="229"/>
      <c r="K195" s="250"/>
    </row>
    <row r="196" spans="2:11" customFormat="1" ht="18.75" customHeight="1" x14ac:dyDescent="0.2">
      <c r="B196" s="231"/>
      <c r="C196" s="241"/>
      <c r="D196" s="241"/>
      <c r="E196" s="241"/>
      <c r="F196" s="251"/>
      <c r="G196" s="241"/>
      <c r="H196" s="241"/>
      <c r="I196" s="241"/>
      <c r="J196" s="241"/>
      <c r="K196" s="231"/>
    </row>
    <row r="197" spans="2:11" customFormat="1" ht="18.75" customHeight="1" x14ac:dyDescent="0.2">
      <c r="B197" s="231"/>
      <c r="C197" s="241"/>
      <c r="D197" s="241"/>
      <c r="E197" s="241"/>
      <c r="F197" s="251"/>
      <c r="G197" s="241"/>
      <c r="H197" s="241"/>
      <c r="I197" s="241"/>
      <c r="J197" s="241"/>
      <c r="K197" s="231"/>
    </row>
    <row r="198" spans="2:11" customFormat="1" ht="18.75" customHeight="1" x14ac:dyDescent="0.2">
      <c r="B198" s="206"/>
      <c r="C198" s="206"/>
      <c r="D198" s="206"/>
      <c r="E198" s="206"/>
      <c r="F198" s="206"/>
      <c r="G198" s="206"/>
      <c r="H198" s="206"/>
      <c r="I198" s="206"/>
      <c r="J198" s="206"/>
      <c r="K198" s="206"/>
    </row>
    <row r="199" spans="2:11" customFormat="1" ht="13.5" x14ac:dyDescent="0.2">
      <c r="B199" s="188"/>
      <c r="C199" s="189"/>
      <c r="D199" s="189"/>
      <c r="E199" s="189"/>
      <c r="F199" s="189"/>
      <c r="G199" s="189"/>
      <c r="H199" s="189"/>
      <c r="I199" s="189"/>
      <c r="J199" s="189"/>
      <c r="K199" s="190"/>
    </row>
    <row r="200" spans="2:11" customFormat="1" ht="21" x14ac:dyDescent="0.2">
      <c r="B200" s="191"/>
      <c r="C200" s="319" t="s">
        <v>10437</v>
      </c>
      <c r="D200" s="319"/>
      <c r="E200" s="319"/>
      <c r="F200" s="319"/>
      <c r="G200" s="319"/>
      <c r="H200" s="319"/>
      <c r="I200" s="319"/>
      <c r="J200" s="319"/>
      <c r="K200" s="192"/>
    </row>
    <row r="201" spans="2:11" customFormat="1" ht="25.5" customHeight="1" x14ac:dyDescent="0.3">
      <c r="B201" s="191"/>
      <c r="C201" s="265" t="s">
        <v>10438</v>
      </c>
      <c r="D201" s="265"/>
      <c r="E201" s="265"/>
      <c r="F201" s="265" t="s">
        <v>10439</v>
      </c>
      <c r="G201" s="266"/>
      <c r="H201" s="322" t="s">
        <v>10440</v>
      </c>
      <c r="I201" s="322"/>
      <c r="J201" s="322"/>
      <c r="K201" s="192"/>
    </row>
    <row r="202" spans="2:11" customFormat="1" ht="5.25" customHeight="1" x14ac:dyDescent="0.2">
      <c r="B202" s="222"/>
      <c r="C202" s="217"/>
      <c r="D202" s="217"/>
      <c r="E202" s="217"/>
      <c r="F202" s="217"/>
      <c r="G202" s="241"/>
      <c r="H202" s="217"/>
      <c r="I202" s="217"/>
      <c r="J202" s="217"/>
      <c r="K202" s="243"/>
    </row>
    <row r="203" spans="2:11" customFormat="1" ht="15" customHeight="1" x14ac:dyDescent="0.2">
      <c r="B203" s="222"/>
      <c r="C203" s="199" t="s">
        <v>10430</v>
      </c>
      <c r="D203" s="199"/>
      <c r="E203" s="199"/>
      <c r="F203" s="220" t="s">
        <v>40</v>
      </c>
      <c r="G203" s="199"/>
      <c r="H203" s="323" t="s">
        <v>10441</v>
      </c>
      <c r="I203" s="323"/>
      <c r="J203" s="323"/>
      <c r="K203" s="243"/>
    </row>
    <row r="204" spans="2:11" customFormat="1" ht="15" customHeight="1" x14ac:dyDescent="0.2">
      <c r="B204" s="222"/>
      <c r="C204" s="199"/>
      <c r="D204" s="199"/>
      <c r="E204" s="199"/>
      <c r="F204" s="220" t="s">
        <v>41</v>
      </c>
      <c r="G204" s="199"/>
      <c r="H204" s="323" t="s">
        <v>10442</v>
      </c>
      <c r="I204" s="323"/>
      <c r="J204" s="323"/>
      <c r="K204" s="243"/>
    </row>
    <row r="205" spans="2:11" customFormat="1" ht="15" customHeight="1" x14ac:dyDescent="0.2">
      <c r="B205" s="222"/>
      <c r="C205" s="199"/>
      <c r="D205" s="199"/>
      <c r="E205" s="199"/>
      <c r="F205" s="220" t="s">
        <v>44</v>
      </c>
      <c r="G205" s="199"/>
      <c r="H205" s="323" t="s">
        <v>10443</v>
      </c>
      <c r="I205" s="323"/>
      <c r="J205" s="323"/>
      <c r="K205" s="243"/>
    </row>
    <row r="206" spans="2:11" customFormat="1" ht="15" customHeight="1" x14ac:dyDescent="0.2">
      <c r="B206" s="222"/>
      <c r="C206" s="199"/>
      <c r="D206" s="199"/>
      <c r="E206" s="199"/>
      <c r="F206" s="220" t="s">
        <v>42</v>
      </c>
      <c r="G206" s="199"/>
      <c r="H206" s="323" t="s">
        <v>10444</v>
      </c>
      <c r="I206" s="323"/>
      <c r="J206" s="323"/>
      <c r="K206" s="243"/>
    </row>
    <row r="207" spans="2:11" customFormat="1" ht="15" customHeight="1" x14ac:dyDescent="0.2">
      <c r="B207" s="222"/>
      <c r="C207" s="199"/>
      <c r="D207" s="199"/>
      <c r="E207" s="199"/>
      <c r="F207" s="220" t="s">
        <v>43</v>
      </c>
      <c r="G207" s="199"/>
      <c r="H207" s="323" t="s">
        <v>10445</v>
      </c>
      <c r="I207" s="323"/>
      <c r="J207" s="323"/>
      <c r="K207" s="243"/>
    </row>
    <row r="208" spans="2:11" customFormat="1" ht="15" customHeight="1" x14ac:dyDescent="0.2">
      <c r="B208" s="222"/>
      <c r="C208" s="199"/>
      <c r="D208" s="199"/>
      <c r="E208" s="199"/>
      <c r="F208" s="220"/>
      <c r="G208" s="199"/>
      <c r="H208" s="199"/>
      <c r="I208" s="199"/>
      <c r="J208" s="199"/>
      <c r="K208" s="243"/>
    </row>
    <row r="209" spans="2:11" customFormat="1" ht="15" customHeight="1" x14ac:dyDescent="0.2">
      <c r="B209" s="222"/>
      <c r="C209" s="199" t="s">
        <v>10384</v>
      </c>
      <c r="D209" s="199"/>
      <c r="E209" s="199"/>
      <c r="F209" s="220" t="s">
        <v>76</v>
      </c>
      <c r="G209" s="199"/>
      <c r="H209" s="323" t="s">
        <v>10446</v>
      </c>
      <c r="I209" s="323"/>
      <c r="J209" s="323"/>
      <c r="K209" s="243"/>
    </row>
    <row r="210" spans="2:11" customFormat="1" ht="15" customHeight="1" x14ac:dyDescent="0.2">
      <c r="B210" s="222"/>
      <c r="C210" s="199"/>
      <c r="D210" s="199"/>
      <c r="E210" s="199"/>
      <c r="F210" s="220" t="s">
        <v>10280</v>
      </c>
      <c r="G210" s="199"/>
      <c r="H210" s="323" t="s">
        <v>10281</v>
      </c>
      <c r="I210" s="323"/>
      <c r="J210" s="323"/>
      <c r="K210" s="243"/>
    </row>
    <row r="211" spans="2:11" customFormat="1" ht="15" customHeight="1" x14ac:dyDescent="0.2">
      <c r="B211" s="222"/>
      <c r="C211" s="199"/>
      <c r="D211" s="199"/>
      <c r="E211" s="199"/>
      <c r="F211" s="220" t="s">
        <v>10278</v>
      </c>
      <c r="G211" s="199"/>
      <c r="H211" s="323" t="s">
        <v>10447</v>
      </c>
      <c r="I211" s="323"/>
      <c r="J211" s="323"/>
      <c r="K211" s="243"/>
    </row>
    <row r="212" spans="2:11" customFormat="1" ht="15" customHeight="1" x14ac:dyDescent="0.2">
      <c r="B212" s="267"/>
      <c r="C212" s="199"/>
      <c r="D212" s="199"/>
      <c r="E212" s="199"/>
      <c r="F212" s="220" t="s">
        <v>10282</v>
      </c>
      <c r="G212" s="256"/>
      <c r="H212" s="324" t="s">
        <v>10283</v>
      </c>
      <c r="I212" s="324"/>
      <c r="J212" s="324"/>
      <c r="K212" s="268"/>
    </row>
    <row r="213" spans="2:11" customFormat="1" ht="15" customHeight="1" x14ac:dyDescent="0.2">
      <c r="B213" s="267"/>
      <c r="C213" s="199"/>
      <c r="D213" s="199"/>
      <c r="E213" s="199"/>
      <c r="F213" s="220" t="s">
        <v>10284</v>
      </c>
      <c r="G213" s="256"/>
      <c r="H213" s="324" t="s">
        <v>10448</v>
      </c>
      <c r="I213" s="324"/>
      <c r="J213" s="324"/>
      <c r="K213" s="268"/>
    </row>
    <row r="214" spans="2:11" customFormat="1" ht="15" customHeight="1" x14ac:dyDescent="0.2">
      <c r="B214" s="267"/>
      <c r="C214" s="199"/>
      <c r="D214" s="199"/>
      <c r="E214" s="199"/>
      <c r="F214" s="220"/>
      <c r="G214" s="256"/>
      <c r="H214" s="247"/>
      <c r="I214" s="247"/>
      <c r="J214" s="247"/>
      <c r="K214" s="268"/>
    </row>
    <row r="215" spans="2:11" customFormat="1" ht="15" customHeight="1" x14ac:dyDescent="0.2">
      <c r="B215" s="267"/>
      <c r="C215" s="199" t="s">
        <v>10408</v>
      </c>
      <c r="D215" s="199"/>
      <c r="E215" s="199"/>
      <c r="F215" s="220">
        <v>1</v>
      </c>
      <c r="G215" s="256"/>
      <c r="H215" s="324" t="s">
        <v>10449</v>
      </c>
      <c r="I215" s="324"/>
      <c r="J215" s="324"/>
      <c r="K215" s="268"/>
    </row>
    <row r="216" spans="2:11" customFormat="1" ht="15" customHeight="1" x14ac:dyDescent="0.2">
      <c r="B216" s="267"/>
      <c r="C216" s="199"/>
      <c r="D216" s="199"/>
      <c r="E216" s="199"/>
      <c r="F216" s="220">
        <v>2</v>
      </c>
      <c r="G216" s="256"/>
      <c r="H216" s="324" t="s">
        <v>10450</v>
      </c>
      <c r="I216" s="324"/>
      <c r="J216" s="324"/>
      <c r="K216" s="268"/>
    </row>
    <row r="217" spans="2:11" customFormat="1" ht="15" customHeight="1" x14ac:dyDescent="0.2">
      <c r="B217" s="267"/>
      <c r="C217" s="199"/>
      <c r="D217" s="199"/>
      <c r="E217" s="199"/>
      <c r="F217" s="220">
        <v>3</v>
      </c>
      <c r="G217" s="256"/>
      <c r="H217" s="324" t="s">
        <v>10451</v>
      </c>
      <c r="I217" s="324"/>
      <c r="J217" s="324"/>
      <c r="K217" s="268"/>
    </row>
    <row r="218" spans="2:11" customFormat="1" ht="15" customHeight="1" x14ac:dyDescent="0.2">
      <c r="B218" s="267"/>
      <c r="C218" s="199"/>
      <c r="D218" s="199"/>
      <c r="E218" s="199"/>
      <c r="F218" s="220">
        <v>4</v>
      </c>
      <c r="G218" s="256"/>
      <c r="H218" s="324" t="s">
        <v>10452</v>
      </c>
      <c r="I218" s="324"/>
      <c r="J218" s="324"/>
      <c r="K218" s="268"/>
    </row>
    <row r="219" spans="2:11" customFormat="1" ht="12.75" customHeight="1" x14ac:dyDescent="0.2">
      <c r="B219" s="269"/>
      <c r="C219" s="270"/>
      <c r="D219" s="270"/>
      <c r="E219" s="270"/>
      <c r="F219" s="270"/>
      <c r="G219" s="270"/>
      <c r="H219" s="270"/>
      <c r="I219" s="270"/>
      <c r="J219" s="270"/>
      <c r="K219" s="27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3646-06E9-439F-B1A7-9D8B64087F9C}">
  <sheetPr>
    <pageSetUpPr fitToPage="1"/>
  </sheetPr>
  <dimension ref="A1:L31"/>
  <sheetViews>
    <sheetView showGridLines="0" zoomScale="110" zoomScaleNormal="110" workbookViewId="0"/>
  </sheetViews>
  <sheetFormatPr defaultRowHeight="11.25" x14ac:dyDescent="0.2"/>
  <cols>
    <col min="1" max="1" width="8.33203125" style="350" customWidth="1"/>
    <col min="2" max="2" width="1.6640625" style="350" customWidth="1"/>
    <col min="3" max="4" width="5" style="350" customWidth="1"/>
    <col min="5" max="5" width="11.6640625" style="350" customWidth="1"/>
    <col min="6" max="6" width="9.1640625" style="350" customWidth="1"/>
    <col min="7" max="7" width="5" style="350" customWidth="1"/>
    <col min="8" max="8" width="77.83203125" style="350" customWidth="1"/>
    <col min="9" max="10" width="20" style="350" customWidth="1"/>
    <col min="11" max="11" width="1.6640625" style="350" customWidth="1"/>
    <col min="12" max="16384" width="9.33203125" style="325"/>
  </cols>
  <sheetData>
    <row r="1" spans="1:12" ht="37.5" customHeight="1" x14ac:dyDescent="0.2">
      <c r="A1" s="325"/>
      <c r="B1" s="325"/>
      <c r="C1" s="325"/>
      <c r="D1" s="325"/>
      <c r="E1" s="325"/>
      <c r="F1" s="325"/>
      <c r="G1" s="325"/>
      <c r="H1" s="325"/>
      <c r="I1" s="325"/>
      <c r="J1" s="325"/>
      <c r="K1" s="325"/>
    </row>
    <row r="2" spans="1:12" ht="7.5" customHeight="1" x14ac:dyDescent="0.2">
      <c r="A2" s="325"/>
      <c r="B2" s="326"/>
      <c r="C2" s="327"/>
      <c r="D2" s="327"/>
      <c r="E2" s="327"/>
      <c r="F2" s="327"/>
      <c r="G2" s="327"/>
      <c r="H2" s="327"/>
      <c r="I2" s="327"/>
      <c r="J2" s="327"/>
      <c r="K2" s="328"/>
    </row>
    <row r="3" spans="1:12" s="329" customFormat="1" ht="45" customHeight="1" x14ac:dyDescent="0.2">
      <c r="B3" s="330"/>
      <c r="C3" s="331" t="s">
        <v>10453</v>
      </c>
      <c r="D3" s="331"/>
      <c r="E3" s="331"/>
      <c r="F3" s="331"/>
      <c r="G3" s="331"/>
      <c r="H3" s="331"/>
      <c r="I3" s="331"/>
      <c r="J3" s="331"/>
      <c r="K3" s="332"/>
      <c r="L3" s="333"/>
    </row>
    <row r="4" spans="1:12" ht="5.25" customHeight="1" x14ac:dyDescent="0.2">
      <c r="A4" s="325"/>
      <c r="B4" s="334"/>
      <c r="C4" s="335"/>
      <c r="D4" s="335"/>
      <c r="E4" s="335"/>
      <c r="F4" s="335"/>
      <c r="G4" s="335"/>
      <c r="H4" s="335"/>
      <c r="I4" s="335"/>
      <c r="J4" s="335"/>
      <c r="K4" s="336"/>
    </row>
    <row r="5" spans="1:12" s="337" customFormat="1" ht="15" customHeight="1" x14ac:dyDescent="0.2">
      <c r="B5" s="338"/>
      <c r="C5" s="339" t="s">
        <v>10454</v>
      </c>
      <c r="D5" s="339"/>
      <c r="E5" s="339"/>
      <c r="F5" s="339"/>
      <c r="G5" s="339"/>
      <c r="H5" s="339"/>
      <c r="I5" s="339"/>
      <c r="J5" s="339"/>
      <c r="K5" s="340"/>
    </row>
    <row r="6" spans="1:12" ht="60" customHeight="1" x14ac:dyDescent="0.2">
      <c r="A6" s="325"/>
      <c r="B6" s="341"/>
      <c r="C6" s="342"/>
      <c r="D6" s="343" t="s">
        <v>10455</v>
      </c>
      <c r="E6" s="343"/>
      <c r="F6" s="343"/>
      <c r="G6" s="343"/>
      <c r="H6" s="343"/>
      <c r="I6" s="343"/>
      <c r="J6" s="343"/>
      <c r="K6" s="336"/>
    </row>
    <row r="7" spans="1:12" ht="15" customHeight="1" x14ac:dyDescent="0.2">
      <c r="A7" s="325"/>
      <c r="B7" s="341"/>
      <c r="C7" s="344"/>
      <c r="D7" s="345"/>
      <c r="E7" s="345"/>
      <c r="F7" s="345"/>
      <c r="G7" s="345"/>
      <c r="H7" s="345"/>
      <c r="I7" s="345"/>
      <c r="J7" s="345"/>
      <c r="K7" s="336"/>
    </row>
    <row r="8" spans="1:12" s="337" customFormat="1" ht="15" customHeight="1" x14ac:dyDescent="0.2">
      <c r="B8" s="338"/>
      <c r="C8" s="339" t="s">
        <v>10456</v>
      </c>
      <c r="D8" s="339"/>
      <c r="E8" s="339"/>
      <c r="F8" s="339"/>
      <c r="G8" s="339"/>
      <c r="H8" s="339"/>
      <c r="I8" s="339"/>
      <c r="J8" s="339"/>
      <c r="K8" s="340"/>
    </row>
    <row r="9" spans="1:12" ht="60" customHeight="1" x14ac:dyDescent="0.2">
      <c r="A9" s="325"/>
      <c r="B9" s="341"/>
      <c r="C9" s="342"/>
      <c r="D9" s="343" t="s">
        <v>10457</v>
      </c>
      <c r="E9" s="343"/>
      <c r="F9" s="343"/>
      <c r="G9" s="343"/>
      <c r="H9" s="343"/>
      <c r="I9" s="343"/>
      <c r="J9" s="343"/>
      <c r="K9" s="336"/>
    </row>
    <row r="10" spans="1:12" ht="15" customHeight="1" x14ac:dyDescent="0.2">
      <c r="A10" s="325"/>
      <c r="B10" s="341"/>
      <c r="C10" s="344"/>
      <c r="D10" s="344"/>
      <c r="E10" s="345"/>
      <c r="F10" s="345"/>
      <c r="G10" s="345"/>
      <c r="H10" s="345"/>
      <c r="I10" s="345"/>
      <c r="J10" s="345"/>
      <c r="K10" s="336"/>
    </row>
    <row r="11" spans="1:12" s="337" customFormat="1" ht="15" customHeight="1" x14ac:dyDescent="0.2">
      <c r="B11" s="338"/>
      <c r="C11" s="339" t="s">
        <v>10458</v>
      </c>
      <c r="D11" s="339"/>
      <c r="E11" s="339"/>
      <c r="F11" s="339"/>
      <c r="G11" s="339"/>
      <c r="H11" s="339"/>
      <c r="I11" s="339"/>
      <c r="J11" s="339"/>
      <c r="K11" s="340"/>
    </row>
    <row r="12" spans="1:12" ht="15" customHeight="1" x14ac:dyDescent="0.2">
      <c r="A12" s="325"/>
      <c r="B12" s="341"/>
      <c r="C12" s="342"/>
      <c r="D12" s="343" t="s">
        <v>10459</v>
      </c>
      <c r="E12" s="343"/>
      <c r="F12" s="343"/>
      <c r="G12" s="343"/>
      <c r="H12" s="343"/>
      <c r="I12" s="343"/>
      <c r="J12" s="343"/>
      <c r="K12" s="336"/>
    </row>
    <row r="13" spans="1:12" ht="15" customHeight="1" x14ac:dyDescent="0.2">
      <c r="A13" s="325"/>
      <c r="B13" s="341"/>
      <c r="C13" s="344"/>
      <c r="D13" s="344"/>
      <c r="E13" s="345"/>
      <c r="F13" s="345"/>
      <c r="G13" s="345"/>
      <c r="H13" s="345"/>
      <c r="I13" s="345"/>
      <c r="J13" s="345"/>
      <c r="K13" s="336"/>
    </row>
    <row r="14" spans="1:12" s="337" customFormat="1" ht="15" customHeight="1" x14ac:dyDescent="0.2">
      <c r="B14" s="338"/>
      <c r="C14" s="339" t="s">
        <v>10460</v>
      </c>
      <c r="D14" s="339"/>
      <c r="E14" s="339"/>
      <c r="F14" s="339"/>
      <c r="G14" s="339"/>
      <c r="H14" s="339"/>
      <c r="I14" s="339"/>
      <c r="J14" s="339"/>
      <c r="K14" s="340"/>
    </row>
    <row r="15" spans="1:12" ht="45" customHeight="1" x14ac:dyDescent="0.2">
      <c r="A15" s="325"/>
      <c r="B15" s="341"/>
      <c r="C15" s="342"/>
      <c r="D15" s="343" t="s">
        <v>10461</v>
      </c>
      <c r="E15" s="343"/>
      <c r="F15" s="343"/>
      <c r="G15" s="343"/>
      <c r="H15" s="343"/>
      <c r="I15" s="343"/>
      <c r="J15" s="343"/>
      <c r="K15" s="336"/>
    </row>
    <row r="16" spans="1:12" ht="15" customHeight="1" x14ac:dyDescent="0.2">
      <c r="A16" s="325"/>
      <c r="B16" s="341"/>
      <c r="C16" s="344"/>
      <c r="D16" s="344"/>
      <c r="E16" s="345"/>
      <c r="F16" s="345"/>
      <c r="G16" s="345"/>
      <c r="H16" s="345"/>
      <c r="I16" s="345"/>
      <c r="J16" s="345"/>
      <c r="K16" s="336"/>
    </row>
    <row r="17" spans="1:11" s="337" customFormat="1" ht="15" customHeight="1" x14ac:dyDescent="0.2">
      <c r="B17" s="338"/>
      <c r="C17" s="339" t="s">
        <v>10462</v>
      </c>
      <c r="D17" s="339"/>
      <c r="E17" s="339"/>
      <c r="F17" s="339"/>
      <c r="G17" s="339"/>
      <c r="H17" s="339"/>
      <c r="I17" s="339"/>
      <c r="J17" s="339"/>
      <c r="K17" s="340"/>
    </row>
    <row r="18" spans="1:11" ht="30" customHeight="1" x14ac:dyDescent="0.2">
      <c r="A18" s="325"/>
      <c r="B18" s="341"/>
      <c r="C18" s="342"/>
      <c r="D18" s="343" t="s">
        <v>10463</v>
      </c>
      <c r="E18" s="343"/>
      <c r="F18" s="343"/>
      <c r="G18" s="343"/>
      <c r="H18" s="343"/>
      <c r="I18" s="343"/>
      <c r="J18" s="343"/>
      <c r="K18" s="336"/>
    </row>
    <row r="19" spans="1:11" ht="15" customHeight="1" x14ac:dyDescent="0.2">
      <c r="A19" s="325"/>
      <c r="B19" s="341"/>
      <c r="C19" s="344"/>
      <c r="D19" s="344"/>
      <c r="E19" s="345"/>
      <c r="F19" s="345"/>
      <c r="G19" s="345"/>
      <c r="H19" s="345"/>
      <c r="I19" s="345"/>
      <c r="J19" s="345"/>
      <c r="K19" s="336"/>
    </row>
    <row r="20" spans="1:11" s="337" customFormat="1" ht="15" customHeight="1" x14ac:dyDescent="0.2">
      <c r="B20" s="338"/>
      <c r="C20" s="339" t="s">
        <v>10464</v>
      </c>
      <c r="D20" s="339"/>
      <c r="E20" s="339"/>
      <c r="F20" s="339"/>
      <c r="G20" s="339"/>
      <c r="H20" s="339"/>
      <c r="I20" s="339"/>
      <c r="J20" s="339"/>
      <c r="K20" s="340"/>
    </row>
    <row r="21" spans="1:11" ht="15" customHeight="1" x14ac:dyDescent="0.2">
      <c r="A21" s="325"/>
      <c r="B21" s="341"/>
      <c r="C21" s="342"/>
      <c r="D21" s="343" t="s">
        <v>10465</v>
      </c>
      <c r="E21" s="343"/>
      <c r="F21" s="343"/>
      <c r="G21" s="343"/>
      <c r="H21" s="343"/>
      <c r="I21" s="343"/>
      <c r="J21" s="343"/>
      <c r="K21" s="336"/>
    </row>
    <row r="22" spans="1:11" ht="15" customHeight="1" x14ac:dyDescent="0.2">
      <c r="A22" s="325"/>
      <c r="B22" s="341"/>
      <c r="C22" s="344"/>
      <c r="D22" s="344"/>
      <c r="E22" s="345"/>
      <c r="F22" s="345"/>
      <c r="G22" s="345"/>
      <c r="H22" s="345"/>
      <c r="I22" s="345"/>
      <c r="J22" s="345"/>
      <c r="K22" s="336"/>
    </row>
    <row r="23" spans="1:11" s="337" customFormat="1" ht="15" customHeight="1" x14ac:dyDescent="0.2">
      <c r="B23" s="338"/>
      <c r="C23" s="339" t="s">
        <v>10466</v>
      </c>
      <c r="D23" s="339"/>
      <c r="E23" s="339"/>
      <c r="F23" s="339"/>
      <c r="G23" s="339"/>
      <c r="H23" s="339"/>
      <c r="I23" s="339"/>
      <c r="J23" s="339"/>
      <c r="K23" s="340"/>
    </row>
    <row r="24" spans="1:11" ht="75" customHeight="1" x14ac:dyDescent="0.2">
      <c r="A24" s="325"/>
      <c r="B24" s="341"/>
      <c r="C24" s="342"/>
      <c r="D24" s="343" t="s">
        <v>10467</v>
      </c>
      <c r="E24" s="343"/>
      <c r="F24" s="343"/>
      <c r="G24" s="343"/>
      <c r="H24" s="343"/>
      <c r="I24" s="343"/>
      <c r="J24" s="343"/>
      <c r="K24" s="336"/>
    </row>
    <row r="25" spans="1:11" ht="15" customHeight="1" x14ac:dyDescent="0.2">
      <c r="A25" s="325"/>
      <c r="B25" s="341"/>
      <c r="C25" s="344"/>
      <c r="D25" s="344"/>
      <c r="E25" s="345"/>
      <c r="F25" s="345"/>
      <c r="G25" s="345"/>
      <c r="H25" s="345"/>
      <c r="I25" s="345"/>
      <c r="J25" s="345"/>
      <c r="K25" s="336"/>
    </row>
    <row r="26" spans="1:11" s="337" customFormat="1" ht="15" customHeight="1" x14ac:dyDescent="0.2">
      <c r="B26" s="338"/>
      <c r="C26" s="339" t="s">
        <v>10468</v>
      </c>
      <c r="D26" s="339"/>
      <c r="E26" s="339"/>
      <c r="F26" s="339"/>
      <c r="G26" s="339"/>
      <c r="H26" s="339"/>
      <c r="I26" s="339"/>
      <c r="J26" s="339"/>
      <c r="K26" s="340"/>
    </row>
    <row r="27" spans="1:11" ht="108" customHeight="1" x14ac:dyDescent="0.2">
      <c r="A27" s="325"/>
      <c r="B27" s="341"/>
      <c r="C27" s="342"/>
      <c r="D27" s="343" t="s">
        <v>10469</v>
      </c>
      <c r="E27" s="343"/>
      <c r="F27" s="343"/>
      <c r="G27" s="343"/>
      <c r="H27" s="343"/>
      <c r="I27" s="343"/>
      <c r="J27" s="343"/>
      <c r="K27" s="336"/>
    </row>
    <row r="28" spans="1:11" ht="15" customHeight="1" x14ac:dyDescent="0.2">
      <c r="A28" s="325"/>
      <c r="B28" s="341"/>
      <c r="C28" s="344"/>
      <c r="D28" s="345"/>
      <c r="E28" s="345"/>
      <c r="F28" s="345"/>
      <c r="G28" s="345"/>
      <c r="H28" s="345"/>
      <c r="I28" s="345"/>
      <c r="J28" s="345"/>
      <c r="K28" s="336"/>
    </row>
    <row r="29" spans="1:11" ht="7.5" customHeight="1" x14ac:dyDescent="0.2">
      <c r="A29" s="325"/>
      <c r="B29" s="346"/>
      <c r="C29" s="347"/>
      <c r="D29" s="347"/>
      <c r="E29" s="347"/>
      <c r="F29" s="347"/>
      <c r="G29" s="347"/>
      <c r="H29" s="347"/>
      <c r="I29" s="347"/>
      <c r="J29" s="347"/>
      <c r="K29" s="348"/>
    </row>
    <row r="30" spans="1:11" ht="37.5" customHeight="1" x14ac:dyDescent="0.2">
      <c r="A30" s="325"/>
      <c r="B30" s="325"/>
      <c r="C30" s="325"/>
      <c r="D30" s="325"/>
      <c r="E30" s="325"/>
      <c r="F30" s="325"/>
      <c r="G30" s="325"/>
      <c r="H30" s="325"/>
      <c r="I30" s="325"/>
      <c r="J30" s="325"/>
      <c r="K30" s="325"/>
    </row>
    <row r="31" spans="1:11" ht="18.75" customHeight="1" x14ac:dyDescent="0.2">
      <c r="A31" s="325"/>
      <c r="B31" s="349"/>
      <c r="C31" s="349"/>
      <c r="D31" s="349"/>
      <c r="E31" s="349"/>
      <c r="F31" s="349"/>
      <c r="G31" s="349"/>
      <c r="H31" s="349"/>
      <c r="I31" s="349"/>
      <c r="J31" s="349"/>
      <c r="K31" s="349"/>
    </row>
  </sheetData>
  <sheetProtection formatCells="0" formatColumns="0" formatRows="0" insertColumns="0" insertRows="0" insertHyperlinks="0" deleteColumns="0" deleteRows="0" sort="0" autoFilter="0" pivotTables="0"/>
  <mergeCells count="25">
    <mergeCell ref="D28:J28"/>
    <mergeCell ref="E22:J22"/>
    <mergeCell ref="C23:J23"/>
    <mergeCell ref="D24:J24"/>
    <mergeCell ref="E25:J25"/>
    <mergeCell ref="C26:J26"/>
    <mergeCell ref="D27:J27"/>
    <mergeCell ref="E16:J16"/>
    <mergeCell ref="C17:J17"/>
    <mergeCell ref="D18:J18"/>
    <mergeCell ref="E19:J19"/>
    <mergeCell ref="C20:J20"/>
    <mergeCell ref="D21:J21"/>
    <mergeCell ref="E10:J10"/>
    <mergeCell ref="C11:J11"/>
    <mergeCell ref="D12:J12"/>
    <mergeCell ref="E13:J13"/>
    <mergeCell ref="C14:J14"/>
    <mergeCell ref="D15:J15"/>
    <mergeCell ref="C3:J3"/>
    <mergeCell ref="C5:J5"/>
    <mergeCell ref="D6:J6"/>
    <mergeCell ref="D7:J7"/>
    <mergeCell ref="C8:J8"/>
    <mergeCell ref="D9:J9"/>
  </mergeCells>
  <pageMargins left="0.59027779999999996" right="0.59027779999999996" top="0.59027779999999996" bottom="0.59027779999999996"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50</vt:i4>
      </vt:variant>
    </vt:vector>
  </HeadingPairs>
  <TitlesOfParts>
    <vt:vector size="76" baseType="lpstr">
      <vt:lpstr>Rekapitulace stavby</vt:lpstr>
      <vt:lpstr>01 - VRN</vt:lpstr>
      <vt:lpstr>D.1.1.-1 - ASŘ - BOURACÍ ...</vt:lpstr>
      <vt:lpstr>D.1.1.-2 - ASŘ - NOVÝ STAV</vt:lpstr>
      <vt:lpstr>D.1.4.1. - ZTI</vt:lpstr>
      <vt:lpstr>D.1.4.1.b.09.-1 - AREÁLOV...</vt:lpstr>
      <vt:lpstr>D.1.4.1.b.09.-2 - AREÁLOV...</vt:lpstr>
      <vt:lpstr>D.1.4.1.b.09.-3 - BOURÁNÍ...</vt:lpstr>
      <vt:lpstr>D.1.4.1.b.09.-4 - AREÁLOV...</vt:lpstr>
      <vt:lpstr>D.1.4.3. - VZDUCHOTECHNIKA</vt:lpstr>
      <vt:lpstr>D.1.4.4. - VYTÁPENÍ</vt:lpstr>
      <vt:lpstr>D.1.4.5. - CHLAZENÍ</vt:lpstr>
      <vt:lpstr>D.1.4.6. - MĚŘENÍ A REGULACE</vt:lpstr>
      <vt:lpstr>D.1.4.7. - SILNOPROUD</vt:lpstr>
      <vt:lpstr>D.1.4.8.-1 - EL. KOMUNIKACE</vt:lpstr>
      <vt:lpstr>D.1.4.8.-2 - EL. KOMUNIKA...</vt:lpstr>
      <vt:lpstr>D.1.4.10.1.-1 - SADOVÉ ÚP...</vt:lpstr>
      <vt:lpstr>D.1.4.10.1.-2 - SADOVÉ ÚP...</vt:lpstr>
      <vt:lpstr>D.1.4.10.2.-1 - ZPEVNĚNÉ ...</vt:lpstr>
      <vt:lpstr>D.1.4.10.2.-2 - ZPEVNĚNÉ ...</vt:lpstr>
      <vt:lpstr>D.1.4.10.3. - PŘÍPRAVA ÚZ...</vt:lpstr>
      <vt:lpstr>D.2.1. - ROZVOD MEDICIÁL....</vt:lpstr>
      <vt:lpstr>D.2.2. - ZDRAVOTNICKÁ TEC...</vt:lpstr>
      <vt:lpstr>1 - PŘELOŽKA VEŘEJNÉHO OS...</vt:lpstr>
      <vt:lpstr>Pokyny pro vyplnění</vt:lpstr>
      <vt:lpstr>Poznámky k soupisu</vt:lpstr>
      <vt:lpstr>'01 - VRN'!Názvy_tisku</vt:lpstr>
      <vt:lpstr>'1 - PŘELOŽKA VEŘEJNÉHO OS...'!Názvy_tisku</vt:lpstr>
      <vt:lpstr>'D.1.1.-1 - ASŘ - BOURACÍ ...'!Názvy_tisku</vt:lpstr>
      <vt:lpstr>'D.1.1.-2 - ASŘ - NOVÝ STAV'!Názvy_tisku</vt:lpstr>
      <vt:lpstr>'D.1.4.1. - ZTI'!Názvy_tisku</vt:lpstr>
      <vt:lpstr>'D.1.4.1.b.09.-1 - AREÁLOV...'!Názvy_tisku</vt:lpstr>
      <vt:lpstr>'D.1.4.1.b.09.-2 - AREÁLOV...'!Názvy_tisku</vt:lpstr>
      <vt:lpstr>'D.1.4.1.b.09.-3 - BOURÁNÍ...'!Názvy_tisku</vt:lpstr>
      <vt:lpstr>'D.1.4.1.b.09.-4 - AREÁLOV...'!Názvy_tisku</vt:lpstr>
      <vt:lpstr>'D.1.4.10.1.-1 - SADOVÉ ÚP...'!Názvy_tisku</vt:lpstr>
      <vt:lpstr>'D.1.4.10.1.-2 - SADOVÉ ÚP...'!Názvy_tisku</vt:lpstr>
      <vt:lpstr>'D.1.4.10.2.-1 - ZPEVNĚNÉ ...'!Názvy_tisku</vt:lpstr>
      <vt:lpstr>'D.1.4.10.2.-2 - ZPEVNĚNÉ ...'!Názvy_tisku</vt:lpstr>
      <vt:lpstr>'D.1.4.10.3. - PŘÍPRAVA ÚZ...'!Názvy_tisku</vt:lpstr>
      <vt:lpstr>'D.1.4.3. - VZDUCHOTECHNIKA'!Názvy_tisku</vt:lpstr>
      <vt:lpstr>'D.1.4.4. - VYTÁPENÍ'!Názvy_tisku</vt:lpstr>
      <vt:lpstr>'D.1.4.5. - CHLAZENÍ'!Názvy_tisku</vt:lpstr>
      <vt:lpstr>'D.1.4.6. - MĚŘENÍ A REGULACE'!Názvy_tisku</vt:lpstr>
      <vt:lpstr>'D.1.4.7. - SILNOPROUD'!Názvy_tisku</vt:lpstr>
      <vt:lpstr>'D.1.4.8.-1 - EL. KOMUNIKACE'!Názvy_tisku</vt:lpstr>
      <vt:lpstr>'D.1.4.8.-2 - EL. KOMUNIKA...'!Názvy_tisku</vt:lpstr>
      <vt:lpstr>'D.2.1. - ROZVOD MEDICIÁL....'!Názvy_tisku</vt:lpstr>
      <vt:lpstr>'D.2.2. - ZDRAVOTNICKÁ TEC...'!Názvy_tisku</vt:lpstr>
      <vt:lpstr>'Rekapitulace stavby'!Názvy_tisku</vt:lpstr>
      <vt:lpstr>'01 - VRN'!Oblast_tisku</vt:lpstr>
      <vt:lpstr>'1 - PŘELOŽKA VEŘEJNÉHO OS...'!Oblast_tisku</vt:lpstr>
      <vt:lpstr>'D.1.1.-1 - ASŘ - BOURACÍ ...'!Oblast_tisku</vt:lpstr>
      <vt:lpstr>'D.1.1.-2 - ASŘ - NOVÝ STAV'!Oblast_tisku</vt:lpstr>
      <vt:lpstr>'D.1.4.1. - ZTI'!Oblast_tisku</vt:lpstr>
      <vt:lpstr>'D.1.4.1.b.09.-1 - AREÁLOV...'!Oblast_tisku</vt:lpstr>
      <vt:lpstr>'D.1.4.1.b.09.-2 - AREÁLOV...'!Oblast_tisku</vt:lpstr>
      <vt:lpstr>'D.1.4.1.b.09.-3 - BOURÁNÍ...'!Oblast_tisku</vt:lpstr>
      <vt:lpstr>'D.1.4.1.b.09.-4 - AREÁLOV...'!Oblast_tisku</vt:lpstr>
      <vt:lpstr>'D.1.4.10.1.-1 - SADOVÉ ÚP...'!Oblast_tisku</vt:lpstr>
      <vt:lpstr>'D.1.4.10.1.-2 - SADOVÉ ÚP...'!Oblast_tisku</vt:lpstr>
      <vt:lpstr>'D.1.4.10.2.-1 - ZPEVNĚNÉ ...'!Oblast_tisku</vt:lpstr>
      <vt:lpstr>'D.1.4.10.2.-2 - ZPEVNĚNÉ ...'!Oblast_tisku</vt:lpstr>
      <vt:lpstr>'D.1.4.10.3. - PŘÍPRAVA ÚZ...'!Oblast_tisku</vt:lpstr>
      <vt:lpstr>'D.1.4.3. - VZDUCHOTECHNIKA'!Oblast_tisku</vt:lpstr>
      <vt:lpstr>'D.1.4.4. - VYTÁPENÍ'!Oblast_tisku</vt:lpstr>
      <vt:lpstr>'D.1.4.5. - CHLAZENÍ'!Oblast_tisku</vt:lpstr>
      <vt:lpstr>'D.1.4.6. - MĚŘENÍ A REGULACE'!Oblast_tisku</vt:lpstr>
      <vt:lpstr>'D.1.4.7. - SILNOPROUD'!Oblast_tisku</vt:lpstr>
      <vt:lpstr>'D.1.4.8.-1 - EL. KOMUNIKACE'!Oblast_tisku</vt:lpstr>
      <vt:lpstr>'D.1.4.8.-2 - EL. KOMUNIKA...'!Oblast_tisku</vt:lpstr>
      <vt:lpstr>'D.2.1. - ROZVOD MEDICIÁL....'!Oblast_tisku</vt:lpstr>
      <vt:lpstr>'D.2.2. - ZDRAVOTNICKÁ TEC...'!Oblast_tisku</vt:lpstr>
      <vt:lpstr>'Pokyny pro vyplnění'!Oblast_tisku</vt:lpstr>
      <vt:lpstr>'Poznámky k soupisu'!Oblast_tisku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Kurečka Petr</dc:creator>
  <cp:lastModifiedBy>Kurečka Petr</cp:lastModifiedBy>
  <dcterms:created xsi:type="dcterms:W3CDTF">2025-02-12T08:17:33Z</dcterms:created>
  <dcterms:modified xsi:type="dcterms:W3CDTF">2025-02-12T08:25:01Z</dcterms:modified>
</cp:coreProperties>
</file>